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codeName="ThisWorkbook" showPivotChartFilter="1" defaultThemeVersion="124226"/>
  <bookViews>
    <workbookView xWindow="8880" yWindow="3630" windowWidth="5940" windowHeight="2010" tabRatio="846" activeTab="3"/>
  </bookViews>
  <sheets>
    <sheet name="Daily Overview" sheetId="1" r:id="rId1"/>
    <sheet name="Daily Peak Overview" sheetId="37787" r:id="rId2"/>
    <sheet name="GPRS Overview" sheetId="37790" r:id="rId3"/>
    <sheet name="8 days Overview" sheetId="37794" r:id="rId4"/>
    <sheet name="8 days Peak Overview" sheetId="37795" r:id="rId5"/>
    <sheet name="8 days GPRS Overview" sheetId="37796" r:id="rId6"/>
    <sheet name="HM overview" sheetId="37792" r:id="rId7"/>
    <sheet name="HM data" sheetId="37793" r:id="rId8"/>
    <sheet name="Province" sheetId="37797" r:id="rId9"/>
  </sheets>
  <definedNames>
    <definedName name="_xlnm._FilterDatabase" localSheetId="5" hidden="1">'8 days GPRS Overview'!$A$3:$AE$632</definedName>
    <definedName name="_xlnm._FilterDatabase" localSheetId="3" hidden="1">'8 days Overview'!$A$3:$AT$632</definedName>
    <definedName name="_xlnm._FilterDatabase" localSheetId="4" hidden="1">'8 days Peak Overview'!$A$2:$BI$631</definedName>
    <definedName name="_xlnm._FilterDatabase" localSheetId="0" hidden="1">'Daily Overview'!$A$7:$IH$26</definedName>
    <definedName name="_xlnm._FilterDatabase" localSheetId="1" hidden="1">'Daily Peak Overview'!$A$10:$BJ$26</definedName>
    <definedName name="_xlnm._FilterDatabase" localSheetId="2" hidden="1">'GPRS Overview'!#REF!</definedName>
    <definedName name="_xlnm.Print_Area" localSheetId="0">'Daily Overview'!#REF!</definedName>
    <definedName name="_xlnm.Print_Area" localSheetId="1">'Daily Peak Overview'!#REF!</definedName>
    <definedName name="_xlnm.Print_Titles" localSheetId="0">'Daily Overview'!#REF!</definedName>
    <definedName name="_xlnm.Print_Titles" localSheetId="1">'Daily Peak Overview'!#REF!</definedName>
  </definedNames>
  <calcPr calcId="145621"/>
</workbook>
</file>

<file path=xl/calcChain.xml><?xml version="1.0" encoding="utf-8"?>
<calcChain xmlns="http://schemas.openxmlformats.org/spreadsheetml/2006/main">
  <c r="J186" i="37797" l="1"/>
  <c r="M186" i="37797" s="1"/>
  <c r="I186" i="37797"/>
  <c r="H186" i="37797"/>
  <c r="G186" i="37797"/>
  <c r="F186" i="37797"/>
  <c r="E186" i="37797"/>
  <c r="D186" i="37797"/>
  <c r="C186" i="37797"/>
  <c r="J185" i="37797"/>
  <c r="I185" i="37797"/>
  <c r="H185" i="37797"/>
  <c r="G185" i="37797"/>
  <c r="F185" i="37797"/>
  <c r="E185" i="37797"/>
  <c r="D185" i="37797"/>
  <c r="C185" i="37797"/>
  <c r="J184" i="37797"/>
  <c r="I184" i="37797"/>
  <c r="H184" i="37797"/>
  <c r="G184" i="37797"/>
  <c r="F184" i="37797"/>
  <c r="E184" i="37797"/>
  <c r="D184" i="37797"/>
  <c r="C184" i="37797"/>
  <c r="J183" i="37797"/>
  <c r="M183" i="37797" s="1"/>
  <c r="I183" i="37797"/>
  <c r="H183" i="37797"/>
  <c r="G183" i="37797"/>
  <c r="F183" i="37797"/>
  <c r="E183" i="37797"/>
  <c r="D183" i="37797"/>
  <c r="C183" i="37797"/>
  <c r="J182" i="37797"/>
  <c r="M182" i="37797" s="1"/>
  <c r="I182" i="37797"/>
  <c r="H182" i="37797"/>
  <c r="G182" i="37797"/>
  <c r="F182" i="37797"/>
  <c r="E182" i="37797"/>
  <c r="D182" i="37797"/>
  <c r="C182" i="37797"/>
  <c r="J181" i="37797"/>
  <c r="I181" i="37797"/>
  <c r="H181" i="37797"/>
  <c r="G181" i="37797"/>
  <c r="F181" i="37797"/>
  <c r="E181" i="37797"/>
  <c r="D181" i="37797"/>
  <c r="C181" i="37797"/>
  <c r="J180" i="37797"/>
  <c r="I180" i="37797"/>
  <c r="H180" i="37797"/>
  <c r="G180" i="37797"/>
  <c r="F180" i="37797"/>
  <c r="E180" i="37797"/>
  <c r="D180" i="37797"/>
  <c r="C180" i="37797"/>
  <c r="J179" i="37797"/>
  <c r="M179" i="37797" s="1"/>
  <c r="I179" i="37797"/>
  <c r="H179" i="37797"/>
  <c r="G179" i="37797"/>
  <c r="F179" i="37797"/>
  <c r="E179" i="37797"/>
  <c r="D179" i="37797"/>
  <c r="C179" i="37797"/>
  <c r="J178" i="37797"/>
  <c r="M178" i="37797" s="1"/>
  <c r="I178" i="37797"/>
  <c r="H178" i="37797"/>
  <c r="G178" i="37797"/>
  <c r="F178" i="37797"/>
  <c r="E178" i="37797"/>
  <c r="D178" i="37797"/>
  <c r="C178" i="37797"/>
  <c r="J177" i="37797"/>
  <c r="I177" i="37797"/>
  <c r="H177" i="37797"/>
  <c r="G177" i="37797"/>
  <c r="F177" i="37797"/>
  <c r="E177" i="37797"/>
  <c r="D177" i="37797"/>
  <c r="C177" i="37797"/>
  <c r="J176" i="37797"/>
  <c r="I176" i="37797"/>
  <c r="H176" i="37797"/>
  <c r="G176" i="37797"/>
  <c r="F176" i="37797"/>
  <c r="E176" i="37797"/>
  <c r="D176" i="37797"/>
  <c r="C176" i="37797"/>
  <c r="J175" i="37797"/>
  <c r="I175" i="37797"/>
  <c r="H175" i="37797"/>
  <c r="G175" i="37797"/>
  <c r="F175" i="37797"/>
  <c r="E175" i="37797"/>
  <c r="D175" i="37797"/>
  <c r="C175" i="37797"/>
  <c r="J174" i="37797"/>
  <c r="M174" i="37797" s="1"/>
  <c r="I174" i="37797"/>
  <c r="H174" i="37797"/>
  <c r="G174" i="37797"/>
  <c r="F174" i="37797"/>
  <c r="E174" i="37797"/>
  <c r="D174" i="37797"/>
  <c r="C174" i="37797"/>
  <c r="J173" i="37797"/>
  <c r="M173" i="37797" s="1"/>
  <c r="I173" i="37797"/>
  <c r="H173" i="37797"/>
  <c r="G173" i="37797"/>
  <c r="F173" i="37797"/>
  <c r="E173" i="37797"/>
  <c r="D173" i="37797"/>
  <c r="C173" i="37797"/>
  <c r="J169" i="37797"/>
  <c r="M169" i="37797" s="1"/>
  <c r="I169" i="37797"/>
  <c r="H169" i="37797"/>
  <c r="G169" i="37797"/>
  <c r="F169" i="37797"/>
  <c r="E169" i="37797"/>
  <c r="D169" i="37797"/>
  <c r="C169" i="37797"/>
  <c r="J168" i="37797"/>
  <c r="M168" i="37797" s="1"/>
  <c r="I168" i="37797"/>
  <c r="H168" i="37797"/>
  <c r="G168" i="37797"/>
  <c r="F168" i="37797"/>
  <c r="E168" i="37797"/>
  <c r="D168" i="37797"/>
  <c r="C168" i="37797"/>
  <c r="J167" i="37797"/>
  <c r="I167" i="37797"/>
  <c r="H167" i="37797"/>
  <c r="G167" i="37797"/>
  <c r="F167" i="37797"/>
  <c r="E167" i="37797"/>
  <c r="D167" i="37797"/>
  <c r="C167" i="37797"/>
  <c r="J166" i="37797"/>
  <c r="M166" i="37797" s="1"/>
  <c r="I166" i="37797"/>
  <c r="H166" i="37797"/>
  <c r="G166" i="37797"/>
  <c r="F166" i="37797"/>
  <c r="E166" i="37797"/>
  <c r="D166" i="37797"/>
  <c r="C166" i="37797"/>
  <c r="J165" i="37797"/>
  <c r="M165" i="37797" s="1"/>
  <c r="I165" i="37797"/>
  <c r="H165" i="37797"/>
  <c r="G165" i="37797"/>
  <c r="F165" i="37797"/>
  <c r="E165" i="37797"/>
  <c r="D165" i="37797"/>
  <c r="C165" i="37797"/>
  <c r="J164" i="37797"/>
  <c r="M164" i="37797" s="1"/>
  <c r="I164" i="37797"/>
  <c r="H164" i="37797"/>
  <c r="G164" i="37797"/>
  <c r="F164" i="37797"/>
  <c r="E164" i="37797"/>
  <c r="D164" i="37797"/>
  <c r="C164" i="37797"/>
  <c r="J163" i="37797"/>
  <c r="M163" i="37797" s="1"/>
  <c r="I163" i="37797"/>
  <c r="H163" i="37797"/>
  <c r="G163" i="37797"/>
  <c r="F163" i="37797"/>
  <c r="E163" i="37797"/>
  <c r="D163" i="37797"/>
  <c r="C163" i="37797"/>
  <c r="J162" i="37797"/>
  <c r="M162" i="37797" s="1"/>
  <c r="I162" i="37797"/>
  <c r="H162" i="37797"/>
  <c r="G162" i="37797"/>
  <c r="F162" i="37797"/>
  <c r="E162" i="37797"/>
  <c r="D162" i="37797"/>
  <c r="C162" i="37797"/>
  <c r="J161" i="37797"/>
  <c r="M161" i="37797" s="1"/>
  <c r="I161" i="37797"/>
  <c r="H161" i="37797"/>
  <c r="G161" i="37797"/>
  <c r="F161" i="37797"/>
  <c r="E161" i="37797"/>
  <c r="D161" i="37797"/>
  <c r="C161" i="37797"/>
  <c r="J160" i="37797"/>
  <c r="I160" i="37797"/>
  <c r="H160" i="37797"/>
  <c r="G160" i="37797"/>
  <c r="F160" i="37797"/>
  <c r="E160" i="37797"/>
  <c r="D160" i="37797"/>
  <c r="C160" i="37797"/>
  <c r="J159" i="37797"/>
  <c r="M159" i="37797" s="1"/>
  <c r="I159" i="37797"/>
  <c r="H159" i="37797"/>
  <c r="G159" i="37797"/>
  <c r="F159" i="37797"/>
  <c r="E159" i="37797"/>
  <c r="D159" i="37797"/>
  <c r="C159" i="37797"/>
  <c r="J158" i="37797"/>
  <c r="M158" i="37797" s="1"/>
  <c r="I158" i="37797"/>
  <c r="H158" i="37797"/>
  <c r="G158" i="37797"/>
  <c r="F158" i="37797"/>
  <c r="E158" i="37797"/>
  <c r="D158" i="37797"/>
  <c r="C158" i="37797"/>
  <c r="J157" i="37797"/>
  <c r="M157" i="37797" s="1"/>
  <c r="I157" i="37797"/>
  <c r="H157" i="37797"/>
  <c r="G157" i="37797"/>
  <c r="F157" i="37797"/>
  <c r="E157" i="37797"/>
  <c r="D157" i="37797"/>
  <c r="C157" i="37797"/>
  <c r="J156" i="37797"/>
  <c r="M156" i="37797" s="1"/>
  <c r="I156" i="37797"/>
  <c r="H156" i="37797"/>
  <c r="G156" i="37797"/>
  <c r="F156" i="37797"/>
  <c r="E156" i="37797"/>
  <c r="D156" i="37797"/>
  <c r="C156" i="37797"/>
  <c r="J152" i="37797"/>
  <c r="M152" i="37797" s="1"/>
  <c r="I152" i="37797"/>
  <c r="H152" i="37797"/>
  <c r="G152" i="37797"/>
  <c r="F152" i="37797"/>
  <c r="E152" i="37797"/>
  <c r="D152" i="37797"/>
  <c r="C152" i="37797"/>
  <c r="J151" i="37797"/>
  <c r="I151" i="37797"/>
  <c r="H151" i="37797"/>
  <c r="G151" i="37797"/>
  <c r="F151" i="37797"/>
  <c r="E151" i="37797"/>
  <c r="D151" i="37797"/>
  <c r="C151" i="37797"/>
  <c r="J150" i="37797"/>
  <c r="I150" i="37797"/>
  <c r="H150" i="37797"/>
  <c r="G150" i="37797"/>
  <c r="F150" i="37797"/>
  <c r="E150" i="37797"/>
  <c r="D150" i="37797"/>
  <c r="C150" i="37797"/>
  <c r="J149" i="37797"/>
  <c r="M149" i="37797" s="1"/>
  <c r="I149" i="37797"/>
  <c r="H149" i="37797"/>
  <c r="G149" i="37797"/>
  <c r="F149" i="37797"/>
  <c r="E149" i="37797"/>
  <c r="D149" i="37797"/>
  <c r="C149" i="37797"/>
  <c r="J148" i="37797"/>
  <c r="M148" i="37797" s="1"/>
  <c r="I148" i="37797"/>
  <c r="H148" i="37797"/>
  <c r="G148" i="37797"/>
  <c r="F148" i="37797"/>
  <c r="E148" i="37797"/>
  <c r="D148" i="37797"/>
  <c r="C148" i="37797"/>
  <c r="J147" i="37797"/>
  <c r="I147" i="37797"/>
  <c r="H147" i="37797"/>
  <c r="G147" i="37797"/>
  <c r="F147" i="37797"/>
  <c r="E147" i="37797"/>
  <c r="D147" i="37797"/>
  <c r="C147" i="37797"/>
  <c r="J146" i="37797"/>
  <c r="I146" i="37797"/>
  <c r="H146" i="37797"/>
  <c r="G146" i="37797"/>
  <c r="F146" i="37797"/>
  <c r="E146" i="37797"/>
  <c r="D146" i="37797"/>
  <c r="C146" i="37797"/>
  <c r="J145" i="37797"/>
  <c r="M145" i="37797" s="1"/>
  <c r="I145" i="37797"/>
  <c r="H145" i="37797"/>
  <c r="G145" i="37797"/>
  <c r="F145" i="37797"/>
  <c r="E145" i="37797"/>
  <c r="D145" i="37797"/>
  <c r="C145" i="37797"/>
  <c r="J144" i="37797"/>
  <c r="M144" i="37797" s="1"/>
  <c r="I144" i="37797"/>
  <c r="H144" i="37797"/>
  <c r="G144" i="37797"/>
  <c r="F144" i="37797"/>
  <c r="E144" i="37797"/>
  <c r="D144" i="37797"/>
  <c r="C144" i="37797"/>
  <c r="J143" i="37797"/>
  <c r="I143" i="37797"/>
  <c r="H143" i="37797"/>
  <c r="G143" i="37797"/>
  <c r="F143" i="37797"/>
  <c r="E143" i="37797"/>
  <c r="D143" i="37797"/>
  <c r="C143" i="37797"/>
  <c r="J142" i="37797"/>
  <c r="I142" i="37797"/>
  <c r="H142" i="37797"/>
  <c r="G142" i="37797"/>
  <c r="F142" i="37797"/>
  <c r="E142" i="37797"/>
  <c r="D142" i="37797"/>
  <c r="C142" i="37797"/>
  <c r="J141" i="37797"/>
  <c r="M141" i="37797" s="1"/>
  <c r="I141" i="37797"/>
  <c r="H141" i="37797"/>
  <c r="G141" i="37797"/>
  <c r="F141" i="37797"/>
  <c r="E141" i="37797"/>
  <c r="D141" i="37797"/>
  <c r="C141" i="37797"/>
  <c r="J140" i="37797"/>
  <c r="M140" i="37797" s="1"/>
  <c r="I140" i="37797"/>
  <c r="H140" i="37797"/>
  <c r="G140" i="37797"/>
  <c r="F140" i="37797"/>
  <c r="E140" i="37797"/>
  <c r="D140" i="37797"/>
  <c r="C140" i="37797"/>
  <c r="J139" i="37797"/>
  <c r="I139" i="37797"/>
  <c r="H139" i="37797"/>
  <c r="G139" i="37797"/>
  <c r="F139" i="37797"/>
  <c r="E139" i="37797"/>
  <c r="D139" i="37797"/>
  <c r="C139" i="37797"/>
  <c r="J135" i="37797"/>
  <c r="I135" i="37797"/>
  <c r="H135" i="37797"/>
  <c r="G135" i="37797"/>
  <c r="F135" i="37797"/>
  <c r="E135" i="37797"/>
  <c r="D135" i="37797"/>
  <c r="C135" i="37797"/>
  <c r="J134" i="37797"/>
  <c r="I134" i="37797"/>
  <c r="H134" i="37797"/>
  <c r="G134" i="37797"/>
  <c r="F134" i="37797"/>
  <c r="E134" i="37797"/>
  <c r="D134" i="37797"/>
  <c r="C134" i="37797"/>
  <c r="J133" i="37797"/>
  <c r="I133" i="37797"/>
  <c r="H133" i="37797"/>
  <c r="G133" i="37797"/>
  <c r="F133" i="37797"/>
  <c r="E133" i="37797"/>
  <c r="D133" i="37797"/>
  <c r="C133" i="37797"/>
  <c r="J132" i="37797"/>
  <c r="I132" i="37797"/>
  <c r="H132" i="37797"/>
  <c r="G132" i="37797"/>
  <c r="F132" i="37797"/>
  <c r="E132" i="37797"/>
  <c r="D132" i="37797"/>
  <c r="C132" i="37797"/>
  <c r="J131" i="37797"/>
  <c r="I131" i="37797"/>
  <c r="H131" i="37797"/>
  <c r="G131" i="37797"/>
  <c r="F131" i="37797"/>
  <c r="E131" i="37797"/>
  <c r="D131" i="37797"/>
  <c r="C131" i="37797"/>
  <c r="J130" i="37797"/>
  <c r="I130" i="37797"/>
  <c r="H130" i="37797"/>
  <c r="G130" i="37797"/>
  <c r="F130" i="37797"/>
  <c r="E130" i="37797"/>
  <c r="D130" i="37797"/>
  <c r="C130" i="37797"/>
  <c r="J129" i="37797"/>
  <c r="I129" i="37797"/>
  <c r="H129" i="37797"/>
  <c r="G129" i="37797"/>
  <c r="F129" i="37797"/>
  <c r="E129" i="37797"/>
  <c r="D129" i="37797"/>
  <c r="C129" i="37797"/>
  <c r="J128" i="37797"/>
  <c r="I128" i="37797"/>
  <c r="H128" i="37797"/>
  <c r="G128" i="37797"/>
  <c r="F128" i="37797"/>
  <c r="E128" i="37797"/>
  <c r="D128" i="37797"/>
  <c r="C128" i="37797"/>
  <c r="J127" i="37797"/>
  <c r="I127" i="37797"/>
  <c r="H127" i="37797"/>
  <c r="G127" i="37797"/>
  <c r="F127" i="37797"/>
  <c r="E127" i="37797"/>
  <c r="D127" i="37797"/>
  <c r="C127" i="37797"/>
  <c r="J126" i="37797"/>
  <c r="I126" i="37797"/>
  <c r="H126" i="37797"/>
  <c r="G126" i="37797"/>
  <c r="F126" i="37797"/>
  <c r="E126" i="37797"/>
  <c r="D126" i="37797"/>
  <c r="C126" i="37797"/>
  <c r="J125" i="37797"/>
  <c r="I125" i="37797"/>
  <c r="H125" i="37797"/>
  <c r="G125" i="37797"/>
  <c r="F125" i="37797"/>
  <c r="E125" i="37797"/>
  <c r="D125" i="37797"/>
  <c r="C125" i="37797"/>
  <c r="J124" i="37797"/>
  <c r="I124" i="37797"/>
  <c r="H124" i="37797"/>
  <c r="G124" i="37797"/>
  <c r="F124" i="37797"/>
  <c r="E124" i="37797"/>
  <c r="D124" i="37797"/>
  <c r="C124" i="37797"/>
  <c r="J123" i="37797"/>
  <c r="I123" i="37797"/>
  <c r="H123" i="37797"/>
  <c r="G123" i="37797"/>
  <c r="F123" i="37797"/>
  <c r="E123" i="37797"/>
  <c r="D123" i="37797"/>
  <c r="C123" i="37797"/>
  <c r="L186" i="37797" l="1"/>
  <c r="L177" i="37797"/>
  <c r="L164" i="37797"/>
  <c r="L173" i="37797"/>
  <c r="K174" i="37797"/>
  <c r="L174" i="37797"/>
  <c r="K160" i="37797"/>
  <c r="L183" i="37797"/>
  <c r="K173" i="37797"/>
  <c r="K176" i="37797"/>
  <c r="L160" i="37797"/>
  <c r="K161" i="37797"/>
  <c r="K167" i="37797"/>
  <c r="L168" i="37797"/>
  <c r="M176" i="37797"/>
  <c r="L179" i="37797"/>
  <c r="K180" i="37797"/>
  <c r="L181" i="37797"/>
  <c r="K183" i="37797"/>
  <c r="K156" i="37797"/>
  <c r="K158" i="37797"/>
  <c r="L157" i="37797"/>
  <c r="L158" i="37797"/>
  <c r="L159" i="37797"/>
  <c r="L161" i="37797"/>
  <c r="L162" i="37797"/>
  <c r="L163" i="37797"/>
  <c r="L165" i="37797"/>
  <c r="L167" i="37797"/>
  <c r="L169" i="37797"/>
  <c r="K175" i="37797"/>
  <c r="L178" i="37797"/>
  <c r="K178" i="37797"/>
  <c r="M180" i="37797"/>
  <c r="K184" i="37797"/>
  <c r="L156" i="37797"/>
  <c r="M160" i="37797"/>
  <c r="K163" i="37797"/>
  <c r="K165" i="37797"/>
  <c r="M167" i="37797"/>
  <c r="L175" i="37797"/>
  <c r="K179" i="37797"/>
  <c r="L182" i="37797"/>
  <c r="K182" i="37797"/>
  <c r="M184" i="37797"/>
  <c r="L185" i="37797"/>
  <c r="L166" i="37797"/>
  <c r="L139" i="37797"/>
  <c r="L143" i="37797"/>
  <c r="L147" i="37797"/>
  <c r="K157" i="37797"/>
  <c r="K159" i="37797"/>
  <c r="K162" i="37797"/>
  <c r="K164" i="37797"/>
  <c r="K166" i="37797"/>
  <c r="K168" i="37797"/>
  <c r="K169" i="37797"/>
  <c r="M175" i="37797"/>
  <c r="K186" i="37797"/>
  <c r="K177" i="37797"/>
  <c r="L176" i="37797"/>
  <c r="M177" i="37797"/>
  <c r="L180" i="37797"/>
  <c r="M181" i="37797"/>
  <c r="L184" i="37797"/>
  <c r="M185" i="37797"/>
  <c r="K181" i="37797"/>
  <c r="K185" i="37797"/>
  <c r="L151" i="37797"/>
  <c r="K150" i="37797"/>
  <c r="K142" i="37797"/>
  <c r="K146" i="37797"/>
  <c r="K140" i="37797"/>
  <c r="M142" i="37797"/>
  <c r="L145" i="37797"/>
  <c r="M146" i="37797"/>
  <c r="K148" i="37797"/>
  <c r="L149" i="37797"/>
  <c r="K152" i="37797"/>
  <c r="K151" i="37797"/>
  <c r="M139" i="37797"/>
  <c r="K141" i="37797"/>
  <c r="L142" i="37797"/>
  <c r="M143" i="37797"/>
  <c r="K145" i="37797"/>
  <c r="L146" i="37797"/>
  <c r="M147" i="37797"/>
  <c r="K149" i="37797"/>
  <c r="L150" i="37797"/>
  <c r="M151" i="37797"/>
  <c r="L141" i="37797"/>
  <c r="K144" i="37797"/>
  <c r="M150" i="37797"/>
  <c r="K139" i="37797"/>
  <c r="L140" i="37797"/>
  <c r="K143" i="37797"/>
  <c r="L144" i="37797"/>
  <c r="K147" i="37797"/>
  <c r="L148" i="37797"/>
  <c r="L152" i="37797"/>
  <c r="M135" i="37797" l="1"/>
  <c r="K135" i="37797"/>
  <c r="L134" i="37797"/>
  <c r="K134" i="37797"/>
  <c r="M133" i="37797"/>
  <c r="K133" i="37797"/>
  <c r="K132" i="37797"/>
  <c r="M131" i="37797"/>
  <c r="K131" i="37797"/>
  <c r="L130" i="37797"/>
  <c r="K130" i="37797"/>
  <c r="M129" i="37797"/>
  <c r="K129" i="37797"/>
  <c r="K128" i="37797"/>
  <c r="M127" i="37797"/>
  <c r="K127" i="37797"/>
  <c r="L126" i="37797"/>
  <c r="K126" i="37797"/>
  <c r="M125" i="37797"/>
  <c r="K125" i="37797"/>
  <c r="K124" i="37797"/>
  <c r="M123" i="37797"/>
  <c r="K123" i="37797"/>
  <c r="J122" i="37797"/>
  <c r="M122" i="37797" s="1"/>
  <c r="I122" i="37797"/>
  <c r="H122" i="37797"/>
  <c r="G122" i="37797"/>
  <c r="F122" i="37797"/>
  <c r="E122" i="37797"/>
  <c r="D122" i="37797"/>
  <c r="M134" i="37797"/>
  <c r="M132" i="37797"/>
  <c r="M130" i="37797"/>
  <c r="M128" i="37797"/>
  <c r="M126" i="37797"/>
  <c r="M124" i="37797"/>
  <c r="C122" i="37797"/>
  <c r="J118" i="37797"/>
  <c r="M118" i="37797" s="1"/>
  <c r="I118" i="37797"/>
  <c r="H118" i="37797"/>
  <c r="G118" i="37797"/>
  <c r="F118" i="37797"/>
  <c r="E118" i="37797"/>
  <c r="D118" i="37797"/>
  <c r="C118" i="37797"/>
  <c r="J117" i="37797"/>
  <c r="I117" i="37797"/>
  <c r="H117" i="37797"/>
  <c r="G117" i="37797"/>
  <c r="F117" i="37797"/>
  <c r="E117" i="37797"/>
  <c r="D117" i="37797"/>
  <c r="C117" i="37797"/>
  <c r="J116" i="37797"/>
  <c r="M116" i="37797" s="1"/>
  <c r="I116" i="37797"/>
  <c r="H116" i="37797"/>
  <c r="G116" i="37797"/>
  <c r="F116" i="37797"/>
  <c r="E116" i="37797"/>
  <c r="D116" i="37797"/>
  <c r="C116" i="37797"/>
  <c r="J115" i="37797"/>
  <c r="I115" i="37797"/>
  <c r="H115" i="37797"/>
  <c r="G115" i="37797"/>
  <c r="F115" i="37797"/>
  <c r="E115" i="37797"/>
  <c r="D115" i="37797"/>
  <c r="C115" i="37797"/>
  <c r="J114" i="37797"/>
  <c r="M114" i="37797" s="1"/>
  <c r="I114" i="37797"/>
  <c r="H114" i="37797"/>
  <c r="G114" i="37797"/>
  <c r="F114" i="37797"/>
  <c r="E114" i="37797"/>
  <c r="D114" i="37797"/>
  <c r="C114" i="37797"/>
  <c r="J113" i="37797"/>
  <c r="I113" i="37797"/>
  <c r="H113" i="37797"/>
  <c r="G113" i="37797"/>
  <c r="F113" i="37797"/>
  <c r="E113" i="37797"/>
  <c r="D113" i="37797"/>
  <c r="C113" i="37797"/>
  <c r="J112" i="37797"/>
  <c r="I112" i="37797"/>
  <c r="H112" i="37797"/>
  <c r="G112" i="37797"/>
  <c r="F112" i="37797"/>
  <c r="E112" i="37797"/>
  <c r="D112" i="37797"/>
  <c r="C112" i="37797"/>
  <c r="J111" i="37797"/>
  <c r="I111" i="37797"/>
  <c r="H111" i="37797"/>
  <c r="G111" i="37797"/>
  <c r="F111" i="37797"/>
  <c r="E111" i="37797"/>
  <c r="D111" i="37797"/>
  <c r="C111" i="37797"/>
  <c r="J110" i="37797"/>
  <c r="M110" i="37797" s="1"/>
  <c r="I110" i="37797"/>
  <c r="H110" i="37797"/>
  <c r="G110" i="37797"/>
  <c r="F110" i="37797"/>
  <c r="E110" i="37797"/>
  <c r="D110" i="37797"/>
  <c r="C110" i="37797"/>
  <c r="J109" i="37797"/>
  <c r="I109" i="37797"/>
  <c r="H109" i="37797"/>
  <c r="G109" i="37797"/>
  <c r="F109" i="37797"/>
  <c r="E109" i="37797"/>
  <c r="D109" i="37797"/>
  <c r="C109" i="37797"/>
  <c r="J108" i="37797"/>
  <c r="I108" i="37797"/>
  <c r="H108" i="37797"/>
  <c r="G108" i="37797"/>
  <c r="F108" i="37797"/>
  <c r="E108" i="37797"/>
  <c r="D108" i="37797"/>
  <c r="C108" i="37797"/>
  <c r="J107" i="37797"/>
  <c r="I107" i="37797"/>
  <c r="H107" i="37797"/>
  <c r="G107" i="37797"/>
  <c r="F107" i="37797"/>
  <c r="E107" i="37797"/>
  <c r="D107" i="37797"/>
  <c r="C107" i="37797"/>
  <c r="J106" i="37797"/>
  <c r="M106" i="37797" s="1"/>
  <c r="I106" i="37797"/>
  <c r="H106" i="37797"/>
  <c r="G106" i="37797"/>
  <c r="F106" i="37797"/>
  <c r="E106" i="37797"/>
  <c r="D106" i="37797"/>
  <c r="C106" i="37797"/>
  <c r="J105" i="37797"/>
  <c r="I105" i="37797"/>
  <c r="H105" i="37797"/>
  <c r="G105" i="37797"/>
  <c r="F105" i="37797"/>
  <c r="E105" i="37797"/>
  <c r="D105" i="37797"/>
  <c r="C105" i="37797"/>
  <c r="L105" i="37797" l="1"/>
  <c r="L107" i="37797"/>
  <c r="L109" i="37797"/>
  <c r="L111" i="37797"/>
  <c r="L113" i="37797"/>
  <c r="L117" i="37797"/>
  <c r="L122" i="37797"/>
  <c r="K122" i="37797"/>
  <c r="L123" i="37797"/>
  <c r="L124" i="37797"/>
  <c r="L125" i="37797"/>
  <c r="L127" i="37797"/>
  <c r="L128" i="37797"/>
  <c r="L129" i="37797"/>
  <c r="L131" i="37797"/>
  <c r="L132" i="37797"/>
  <c r="L133" i="37797"/>
  <c r="L135" i="37797"/>
  <c r="K117" i="37797"/>
  <c r="L110" i="37797"/>
  <c r="M107" i="37797"/>
  <c r="K106" i="37797"/>
  <c r="K110" i="37797"/>
  <c r="K113" i="37797"/>
  <c r="K114" i="37797"/>
  <c r="K118" i="37797"/>
  <c r="L114" i="37797"/>
  <c r="K107" i="37797"/>
  <c r="K108" i="37797"/>
  <c r="K111" i="37797"/>
  <c r="K112" i="37797"/>
  <c r="K115" i="37797"/>
  <c r="K116" i="37797"/>
  <c r="M115" i="37797"/>
  <c r="M112" i="37797"/>
  <c r="K109" i="37797"/>
  <c r="L106" i="37797"/>
  <c r="L118" i="37797"/>
  <c r="L115" i="37797"/>
  <c r="M111" i="37797"/>
  <c r="M108" i="37797"/>
  <c r="K105" i="37797"/>
  <c r="M117" i="37797"/>
  <c r="L116" i="37797"/>
  <c r="M113" i="37797"/>
  <c r="L112" i="37797"/>
  <c r="M109" i="37797"/>
  <c r="L108" i="37797"/>
  <c r="M105" i="37797"/>
  <c r="C89" i="37797"/>
  <c r="D89" i="37797"/>
  <c r="E89" i="37797"/>
  <c r="F89" i="37797"/>
  <c r="G89" i="37797"/>
  <c r="H89" i="37797"/>
  <c r="I89" i="37797"/>
  <c r="J89" i="37797"/>
  <c r="M89" i="37797" s="1"/>
  <c r="C90" i="37797"/>
  <c r="D90" i="37797"/>
  <c r="E90" i="37797"/>
  <c r="F90" i="37797"/>
  <c r="G90" i="37797"/>
  <c r="H90" i="37797"/>
  <c r="I90" i="37797"/>
  <c r="J90" i="37797"/>
  <c r="C91" i="37797"/>
  <c r="D91" i="37797"/>
  <c r="E91" i="37797"/>
  <c r="F91" i="37797"/>
  <c r="G91" i="37797"/>
  <c r="H91" i="37797"/>
  <c r="I91" i="37797"/>
  <c r="J91" i="37797"/>
  <c r="C92" i="37797"/>
  <c r="D92" i="37797"/>
  <c r="E92" i="37797"/>
  <c r="F92" i="37797"/>
  <c r="G92" i="37797"/>
  <c r="H92" i="37797"/>
  <c r="I92" i="37797"/>
  <c r="J92" i="37797"/>
  <c r="C93" i="37797"/>
  <c r="D93" i="37797"/>
  <c r="E93" i="37797"/>
  <c r="F93" i="37797"/>
  <c r="G93" i="37797"/>
  <c r="H93" i="37797"/>
  <c r="I93" i="37797"/>
  <c r="J93" i="37797"/>
  <c r="M93" i="37797" s="1"/>
  <c r="C94" i="37797"/>
  <c r="D94" i="37797"/>
  <c r="E94" i="37797"/>
  <c r="F94" i="37797"/>
  <c r="G94" i="37797"/>
  <c r="H94" i="37797"/>
  <c r="I94" i="37797"/>
  <c r="J94" i="37797"/>
  <c r="C95" i="37797"/>
  <c r="D95" i="37797"/>
  <c r="E95" i="37797"/>
  <c r="F95" i="37797"/>
  <c r="G95" i="37797"/>
  <c r="H95" i="37797"/>
  <c r="I95" i="37797"/>
  <c r="J95" i="37797"/>
  <c r="C96" i="37797"/>
  <c r="D96" i="37797"/>
  <c r="E96" i="37797"/>
  <c r="F96" i="37797"/>
  <c r="G96" i="37797"/>
  <c r="H96" i="37797"/>
  <c r="I96" i="37797"/>
  <c r="J96" i="37797"/>
  <c r="C97" i="37797"/>
  <c r="D97" i="37797"/>
  <c r="E97" i="37797"/>
  <c r="F97" i="37797"/>
  <c r="G97" i="37797"/>
  <c r="H97" i="37797"/>
  <c r="I97" i="37797"/>
  <c r="J97" i="37797"/>
  <c r="M97" i="37797" s="1"/>
  <c r="C98" i="37797"/>
  <c r="D98" i="37797"/>
  <c r="E98" i="37797"/>
  <c r="F98" i="37797"/>
  <c r="G98" i="37797"/>
  <c r="H98" i="37797"/>
  <c r="I98" i="37797"/>
  <c r="J98" i="37797"/>
  <c r="C99" i="37797"/>
  <c r="D99" i="37797"/>
  <c r="E99" i="37797"/>
  <c r="F99" i="37797"/>
  <c r="G99" i="37797"/>
  <c r="H99" i="37797"/>
  <c r="I99" i="37797"/>
  <c r="J99" i="37797"/>
  <c r="C100" i="37797"/>
  <c r="D100" i="37797"/>
  <c r="E100" i="37797"/>
  <c r="F100" i="37797"/>
  <c r="G100" i="37797"/>
  <c r="H100" i="37797"/>
  <c r="I100" i="37797"/>
  <c r="J100" i="37797"/>
  <c r="C101" i="37797"/>
  <c r="D101" i="37797"/>
  <c r="E101" i="37797"/>
  <c r="F101" i="37797"/>
  <c r="G101" i="37797"/>
  <c r="H101" i="37797"/>
  <c r="I101" i="37797"/>
  <c r="J101" i="37797"/>
  <c r="M101" i="37797" s="1"/>
  <c r="J88" i="37797"/>
  <c r="I88" i="37797"/>
  <c r="H88" i="37797"/>
  <c r="G88" i="37797"/>
  <c r="F88" i="37797"/>
  <c r="E88" i="37797"/>
  <c r="D88" i="37797"/>
  <c r="C88" i="37797"/>
  <c r="J240" i="37797"/>
  <c r="I240" i="37797"/>
  <c r="H240" i="37797"/>
  <c r="G240" i="37797"/>
  <c r="F240" i="37797"/>
  <c r="E240" i="37797"/>
  <c r="D240" i="37797"/>
  <c r="C240" i="37797"/>
  <c r="J223" i="37797"/>
  <c r="I223" i="37797"/>
  <c r="H223" i="37797"/>
  <c r="G223" i="37797"/>
  <c r="F223" i="37797"/>
  <c r="E223" i="37797"/>
  <c r="D223" i="37797"/>
  <c r="C223" i="37797"/>
  <c r="J206" i="37797"/>
  <c r="I206" i="37797"/>
  <c r="H206" i="37797"/>
  <c r="G206" i="37797"/>
  <c r="F206" i="37797"/>
  <c r="E206" i="37797"/>
  <c r="D206" i="37797"/>
  <c r="C206" i="37797"/>
  <c r="J189" i="37797"/>
  <c r="I189" i="37797"/>
  <c r="H189" i="37797"/>
  <c r="G189" i="37797"/>
  <c r="F189" i="37797"/>
  <c r="E189" i="37797"/>
  <c r="D189" i="37797"/>
  <c r="C189" i="37797"/>
  <c r="J172" i="37797"/>
  <c r="I172" i="37797"/>
  <c r="H172" i="37797"/>
  <c r="G172" i="37797"/>
  <c r="F172" i="37797"/>
  <c r="E172" i="37797"/>
  <c r="D172" i="37797"/>
  <c r="C172" i="37797"/>
  <c r="J155" i="37797"/>
  <c r="I155" i="37797"/>
  <c r="H155" i="37797"/>
  <c r="G155" i="37797"/>
  <c r="F155" i="37797"/>
  <c r="E155" i="37797"/>
  <c r="D155" i="37797"/>
  <c r="C155" i="37797"/>
  <c r="J138" i="37797"/>
  <c r="I138" i="37797"/>
  <c r="H138" i="37797"/>
  <c r="G138" i="37797"/>
  <c r="F138" i="37797"/>
  <c r="E138" i="37797"/>
  <c r="D138" i="37797"/>
  <c r="C138" i="37797"/>
  <c r="J121" i="37797"/>
  <c r="I121" i="37797"/>
  <c r="H121" i="37797"/>
  <c r="G121" i="37797"/>
  <c r="F121" i="37797"/>
  <c r="E121" i="37797"/>
  <c r="D121" i="37797"/>
  <c r="C121" i="37797"/>
  <c r="J104" i="37797"/>
  <c r="I104" i="37797"/>
  <c r="H104" i="37797"/>
  <c r="G104" i="37797"/>
  <c r="F104" i="37797"/>
  <c r="E104" i="37797"/>
  <c r="D104" i="37797"/>
  <c r="C104" i="37797"/>
  <c r="J87" i="37797"/>
  <c r="I87" i="37797"/>
  <c r="H87" i="37797"/>
  <c r="G87" i="37797"/>
  <c r="F87" i="37797"/>
  <c r="E87" i="37797"/>
  <c r="D87" i="37797"/>
  <c r="C87" i="37797"/>
  <c r="J70" i="37797"/>
  <c r="I70" i="37797"/>
  <c r="H70" i="37797"/>
  <c r="G70" i="37797"/>
  <c r="F70" i="37797"/>
  <c r="E70" i="37797"/>
  <c r="D70" i="37797"/>
  <c r="C70" i="37797"/>
  <c r="J53" i="37797"/>
  <c r="I53" i="37797"/>
  <c r="H53" i="37797"/>
  <c r="G53" i="37797"/>
  <c r="F53" i="37797"/>
  <c r="E53" i="37797"/>
  <c r="D53" i="37797"/>
  <c r="C53" i="37797"/>
  <c r="J36" i="37797"/>
  <c r="I36" i="37797"/>
  <c r="H36" i="37797"/>
  <c r="G36" i="37797"/>
  <c r="F36" i="37797"/>
  <c r="E36" i="37797"/>
  <c r="D36" i="37797"/>
  <c r="C36" i="37797"/>
  <c r="J19" i="37797"/>
  <c r="I19" i="37797"/>
  <c r="H19" i="37797"/>
  <c r="G19" i="37797"/>
  <c r="F19" i="37797"/>
  <c r="E19" i="37797"/>
  <c r="D19" i="37797"/>
  <c r="C19" i="37797"/>
  <c r="J2" i="37797"/>
  <c r="I2" i="37797"/>
  <c r="H2" i="37797"/>
  <c r="G2" i="37797"/>
  <c r="F2" i="37797"/>
  <c r="E2" i="37797"/>
  <c r="D2" i="37797"/>
  <c r="C2" i="37797"/>
  <c r="J16" i="37797"/>
  <c r="I16" i="37797"/>
  <c r="H16" i="37797"/>
  <c r="G16" i="37797"/>
  <c r="F16" i="37797"/>
  <c r="E16" i="37797"/>
  <c r="D16" i="37797"/>
  <c r="C16" i="37797"/>
  <c r="J15" i="37797"/>
  <c r="I15" i="37797"/>
  <c r="H15" i="37797"/>
  <c r="G15" i="37797"/>
  <c r="F15" i="37797"/>
  <c r="E15" i="37797"/>
  <c r="D15" i="37797"/>
  <c r="C15" i="37797"/>
  <c r="J14" i="37797"/>
  <c r="I14" i="37797"/>
  <c r="H14" i="37797"/>
  <c r="G14" i="37797"/>
  <c r="F14" i="37797"/>
  <c r="E14" i="37797"/>
  <c r="D14" i="37797"/>
  <c r="C14" i="37797"/>
  <c r="J13" i="37797"/>
  <c r="I13" i="37797"/>
  <c r="H13" i="37797"/>
  <c r="G13" i="37797"/>
  <c r="F13" i="37797"/>
  <c r="E13" i="37797"/>
  <c r="D13" i="37797"/>
  <c r="C13" i="37797"/>
  <c r="J12" i="37797"/>
  <c r="I12" i="37797"/>
  <c r="H12" i="37797"/>
  <c r="G12" i="37797"/>
  <c r="F12" i="37797"/>
  <c r="E12" i="37797"/>
  <c r="D12" i="37797"/>
  <c r="C12" i="37797"/>
  <c r="J11" i="37797"/>
  <c r="I11" i="37797"/>
  <c r="H11" i="37797"/>
  <c r="G11" i="37797"/>
  <c r="F11" i="37797"/>
  <c r="E11" i="37797"/>
  <c r="D11" i="37797"/>
  <c r="C11" i="37797"/>
  <c r="J10" i="37797"/>
  <c r="I10" i="37797"/>
  <c r="H10" i="37797"/>
  <c r="G10" i="37797"/>
  <c r="F10" i="37797"/>
  <c r="E10" i="37797"/>
  <c r="D10" i="37797"/>
  <c r="C10" i="37797"/>
  <c r="J9" i="37797"/>
  <c r="I9" i="37797"/>
  <c r="H9" i="37797"/>
  <c r="G9" i="37797"/>
  <c r="F9" i="37797"/>
  <c r="E9" i="37797"/>
  <c r="D9" i="37797"/>
  <c r="C9" i="37797"/>
  <c r="J8" i="37797"/>
  <c r="I8" i="37797"/>
  <c r="H8" i="37797"/>
  <c r="G8" i="37797"/>
  <c r="F8" i="37797"/>
  <c r="E8" i="37797"/>
  <c r="D8" i="37797"/>
  <c r="C8" i="37797"/>
  <c r="J7" i="37797"/>
  <c r="I7" i="37797"/>
  <c r="H7" i="37797"/>
  <c r="G7" i="37797"/>
  <c r="F7" i="37797"/>
  <c r="E7" i="37797"/>
  <c r="D7" i="37797"/>
  <c r="C7" i="37797"/>
  <c r="J6" i="37797"/>
  <c r="I6" i="37797"/>
  <c r="H6" i="37797"/>
  <c r="G6" i="37797"/>
  <c r="F6" i="37797"/>
  <c r="E6" i="37797"/>
  <c r="D6" i="37797"/>
  <c r="C6" i="37797"/>
  <c r="J5" i="37797"/>
  <c r="I5" i="37797"/>
  <c r="H5" i="37797"/>
  <c r="G5" i="37797"/>
  <c r="F5" i="37797"/>
  <c r="E5" i="37797"/>
  <c r="D5" i="37797"/>
  <c r="C5" i="37797"/>
  <c r="C4" i="37797"/>
  <c r="D4" i="37797"/>
  <c r="E4" i="37797"/>
  <c r="F4" i="37797"/>
  <c r="G4" i="37797"/>
  <c r="H4" i="37797"/>
  <c r="I4" i="37797"/>
  <c r="J4" i="37797"/>
  <c r="J3" i="37797"/>
  <c r="I3" i="37797"/>
  <c r="H3" i="37797"/>
  <c r="G3" i="37797"/>
  <c r="F3" i="37797"/>
  <c r="E3" i="37797"/>
  <c r="D3" i="37797"/>
  <c r="C3" i="37797"/>
  <c r="K4" i="37797" l="1"/>
  <c r="K99" i="37797"/>
  <c r="K95" i="37797"/>
  <c r="K91" i="37797"/>
  <c r="L100" i="37797"/>
  <c r="L98" i="37797"/>
  <c r="L96" i="37797"/>
  <c r="L94" i="37797"/>
  <c r="L92" i="37797"/>
  <c r="L90" i="37797"/>
  <c r="M91" i="37797"/>
  <c r="M95" i="37797"/>
  <c r="M99" i="37797"/>
  <c r="L88" i="37797"/>
  <c r="L101" i="37797"/>
  <c r="L99" i="37797"/>
  <c r="L97" i="37797"/>
  <c r="L95" i="37797"/>
  <c r="L93" i="37797"/>
  <c r="L91" i="37797"/>
  <c r="L89" i="37797"/>
  <c r="K88" i="37797"/>
  <c r="K90" i="37797"/>
  <c r="K92" i="37797"/>
  <c r="K94" i="37797"/>
  <c r="K96" i="37797"/>
  <c r="K98" i="37797"/>
  <c r="K100" i="37797"/>
  <c r="M88" i="37797"/>
  <c r="M92" i="37797"/>
  <c r="M100" i="37797"/>
  <c r="K89" i="37797"/>
  <c r="K93" i="37797"/>
  <c r="K97" i="37797"/>
  <c r="K101" i="37797"/>
  <c r="M90" i="37797"/>
  <c r="M94" i="37797"/>
  <c r="M98" i="37797"/>
  <c r="M96" i="37797"/>
  <c r="L4" i="37797"/>
  <c r="L5" i="37797"/>
  <c r="L9" i="37797"/>
  <c r="L13" i="37797"/>
  <c r="K3" i="37797"/>
  <c r="K6" i="37797"/>
  <c r="K7" i="37797"/>
  <c r="K8" i="37797"/>
  <c r="K10" i="37797"/>
  <c r="K11" i="37797"/>
  <c r="K12" i="37797"/>
  <c r="K14" i="37797"/>
  <c r="K15" i="37797"/>
  <c r="K16" i="37797"/>
  <c r="L6" i="37797"/>
  <c r="L10" i="37797"/>
  <c r="L14" i="37797"/>
  <c r="K5" i="37797"/>
  <c r="K9" i="37797"/>
  <c r="K13" i="37797"/>
  <c r="L3" i="37797"/>
  <c r="L7" i="37797"/>
  <c r="L11" i="37797"/>
  <c r="L15" i="37797"/>
  <c r="L8" i="37797"/>
  <c r="L12" i="37797"/>
  <c r="L16" i="37797"/>
  <c r="I24" i="37792"/>
  <c r="E3" i="37790" l="1"/>
  <c r="F13" i="37792" l="1"/>
  <c r="C12" i="37793" l="1"/>
  <c r="D12" i="37793"/>
  <c r="E12" i="37793"/>
  <c r="F12" i="37793"/>
  <c r="G12" i="37793"/>
  <c r="H12" i="37793"/>
  <c r="I12" i="37793"/>
  <c r="J12" i="37793"/>
  <c r="K12" i="37793"/>
  <c r="C35" i="37792"/>
  <c r="D35" i="37792"/>
  <c r="E35" i="37792"/>
  <c r="F35" i="37792"/>
  <c r="G35" i="37792"/>
  <c r="H35" i="37792"/>
  <c r="I35" i="37792"/>
  <c r="J35" i="37792"/>
  <c r="K35" i="37792"/>
  <c r="L35" i="37792"/>
  <c r="M35" i="37792"/>
  <c r="N35" i="37792"/>
  <c r="O35" i="37792"/>
  <c r="P35" i="37792"/>
  <c r="Q35" i="37792"/>
  <c r="C24" i="37792"/>
  <c r="D24" i="37792"/>
  <c r="E24" i="37792"/>
  <c r="F24" i="37792"/>
  <c r="G24" i="37792"/>
  <c r="H24" i="37792"/>
  <c r="J24" i="37792"/>
  <c r="K24" i="37792"/>
  <c r="L24" i="37792"/>
  <c r="M24" i="37792"/>
  <c r="N24" i="37792"/>
  <c r="O24" i="37792"/>
  <c r="F12" i="37792"/>
  <c r="I12" i="37792"/>
  <c r="J12" i="37792"/>
  <c r="K12" i="37792"/>
  <c r="L12" i="37792"/>
  <c r="C12" i="37792"/>
  <c r="E12" i="37792" s="1"/>
  <c r="H12" i="37792" l="1"/>
  <c r="F14" i="37792" l="1"/>
  <c r="F11" i="37792"/>
  <c r="F10" i="37792"/>
  <c r="G12" i="37792" s="1"/>
  <c r="C33" i="37792"/>
  <c r="D33" i="37792"/>
  <c r="E33" i="37792"/>
  <c r="F33" i="37792"/>
  <c r="G33" i="37792"/>
  <c r="H33" i="37792"/>
  <c r="I33" i="37792"/>
  <c r="J33" i="37792"/>
  <c r="K33" i="37792"/>
  <c r="L33" i="37792"/>
  <c r="M33" i="37792"/>
  <c r="N33" i="37792"/>
  <c r="C34" i="37792"/>
  <c r="D34" i="37792"/>
  <c r="E34" i="37792"/>
  <c r="F34" i="37792"/>
  <c r="G34" i="37792"/>
  <c r="H34" i="37792"/>
  <c r="I34" i="37792"/>
  <c r="J34" i="37792"/>
  <c r="K34" i="37792"/>
  <c r="L34" i="37792"/>
  <c r="M34" i="37792"/>
  <c r="N34" i="37792"/>
  <c r="C36" i="37792"/>
  <c r="D36" i="37792"/>
  <c r="E36" i="37792"/>
  <c r="F36" i="37792"/>
  <c r="G36" i="37792"/>
  <c r="H36" i="37792"/>
  <c r="I36" i="37792"/>
  <c r="J36" i="37792"/>
  <c r="K36" i="37792"/>
  <c r="L36" i="37792"/>
  <c r="M36" i="37792"/>
  <c r="N36" i="37792"/>
  <c r="C37" i="37792"/>
  <c r="D37" i="37792"/>
  <c r="E37" i="37792"/>
  <c r="F37" i="37792"/>
  <c r="G37" i="37792"/>
  <c r="H37" i="37792"/>
  <c r="I37" i="37792"/>
  <c r="J37" i="37792"/>
  <c r="K37" i="37792"/>
  <c r="L37" i="37792"/>
  <c r="M37" i="37792"/>
  <c r="N37" i="37792"/>
  <c r="O37" i="37792"/>
  <c r="O34" i="37792"/>
  <c r="O36" i="37792"/>
  <c r="O33" i="37792"/>
  <c r="C14" i="37793"/>
  <c r="C10" i="37793"/>
  <c r="C22" i="37792"/>
  <c r="C14" i="37792"/>
  <c r="E14" i="37792" s="1"/>
  <c r="C10" i="37792"/>
  <c r="H14" i="37793"/>
  <c r="H13" i="37793"/>
  <c r="H11" i="37793"/>
  <c r="C11" i="37792"/>
  <c r="E11" i="37792" s="1"/>
  <c r="C11" i="37793"/>
  <c r="C13" i="37792"/>
  <c r="E13" i="37792" s="1"/>
  <c r="C13" i="37793"/>
  <c r="H10" i="37793"/>
  <c r="N26" i="37792"/>
  <c r="P34" i="37792"/>
  <c r="Q34" i="37792"/>
  <c r="P36" i="37792"/>
  <c r="Q36" i="37792"/>
  <c r="P37" i="37792"/>
  <c r="Q37" i="37792"/>
  <c r="Q33" i="37792"/>
  <c r="P33" i="37792"/>
  <c r="O26" i="37792"/>
  <c r="F3" i="37787"/>
  <c r="N23" i="37792"/>
  <c r="N25" i="37792"/>
  <c r="O23" i="37792"/>
  <c r="O25" i="37792"/>
  <c r="N22" i="37792"/>
  <c r="M10" i="37792" s="1"/>
  <c r="O22" i="37792"/>
  <c r="K14" i="37793"/>
  <c r="J14" i="37793"/>
  <c r="I14" i="37793"/>
  <c r="G14" i="37793"/>
  <c r="F14" i="37793"/>
  <c r="E14" i="37793"/>
  <c r="D14" i="37793"/>
  <c r="K13" i="37793"/>
  <c r="J13" i="37793"/>
  <c r="I13" i="37793"/>
  <c r="G13" i="37793"/>
  <c r="F13" i="37793"/>
  <c r="E13" i="37793"/>
  <c r="D13" i="37793"/>
  <c r="K11" i="37793"/>
  <c r="J11" i="37793"/>
  <c r="I11" i="37793"/>
  <c r="G11" i="37793"/>
  <c r="F11" i="37793"/>
  <c r="E11" i="37793"/>
  <c r="D11" i="37793"/>
  <c r="K10" i="37793"/>
  <c r="J10" i="37793"/>
  <c r="I10" i="37793"/>
  <c r="G10" i="37793"/>
  <c r="F10" i="37793"/>
  <c r="E10" i="37793"/>
  <c r="D10" i="37793"/>
  <c r="G3" i="37793"/>
  <c r="M26" i="37792"/>
  <c r="L26" i="37792"/>
  <c r="K26" i="37792"/>
  <c r="J26" i="37792"/>
  <c r="I26" i="37792"/>
  <c r="H26" i="37792"/>
  <c r="G26" i="37792"/>
  <c r="F26" i="37792"/>
  <c r="E26" i="37792"/>
  <c r="D26" i="37792"/>
  <c r="C26" i="37792"/>
  <c r="M25" i="37792"/>
  <c r="L25" i="37792"/>
  <c r="K25" i="37792"/>
  <c r="J25" i="37792"/>
  <c r="I25" i="37792"/>
  <c r="H25" i="37792"/>
  <c r="G25" i="37792"/>
  <c r="F25" i="37792"/>
  <c r="E25" i="37792"/>
  <c r="D25" i="37792"/>
  <c r="C25" i="37792"/>
  <c r="M23" i="37792"/>
  <c r="L23" i="37792"/>
  <c r="K23" i="37792"/>
  <c r="J23" i="37792"/>
  <c r="I23" i="37792"/>
  <c r="H23" i="37792"/>
  <c r="G23" i="37792"/>
  <c r="F23" i="37792"/>
  <c r="E23" i="37792"/>
  <c r="D23" i="37792"/>
  <c r="C23" i="37792"/>
  <c r="M22" i="37792"/>
  <c r="L22" i="37792"/>
  <c r="K22" i="37792"/>
  <c r="J22" i="37792"/>
  <c r="I22" i="37792"/>
  <c r="H22" i="37792"/>
  <c r="G22" i="37792"/>
  <c r="F22" i="37792"/>
  <c r="E22" i="37792"/>
  <c r="D22" i="37792"/>
  <c r="L14" i="37792"/>
  <c r="K14" i="37792"/>
  <c r="J14" i="37792"/>
  <c r="I14" i="37792"/>
  <c r="L13" i="37792"/>
  <c r="K13" i="37792"/>
  <c r="J13" i="37792"/>
  <c r="I13" i="37792"/>
  <c r="L11" i="37792"/>
  <c r="K11" i="37792"/>
  <c r="J11" i="37792"/>
  <c r="I11" i="37792"/>
  <c r="L10" i="37792"/>
  <c r="K10" i="37792"/>
  <c r="J10" i="37792"/>
  <c r="I10" i="37792"/>
  <c r="G3" i="37792"/>
  <c r="A24" i="37792" s="1"/>
  <c r="AL3" i="37787"/>
  <c r="A10" i="37792" l="1"/>
  <c r="A12" i="37792"/>
  <c r="A35" i="37792"/>
  <c r="A10" i="37793"/>
  <c r="A12" i="37793"/>
  <c r="M12" i="37792"/>
  <c r="D10" i="37792"/>
  <c r="D12" i="37792"/>
  <c r="M14" i="37792"/>
  <c r="G14" i="37792"/>
  <c r="H14" i="37792"/>
  <c r="M13" i="37792"/>
  <c r="D14" i="37792"/>
  <c r="H11" i="37792"/>
  <c r="H13" i="37792"/>
  <c r="G11" i="37792"/>
  <c r="A34" i="37792"/>
  <c r="A22" i="37792"/>
  <c r="A25" i="37792"/>
  <c r="G13" i="37792"/>
  <c r="A11" i="37792"/>
  <c r="A37" i="37792"/>
  <c r="E10" i="37792"/>
  <c r="D13" i="37792"/>
  <c r="G10" i="37792"/>
  <c r="D11" i="37792"/>
  <c r="H10" i="37792"/>
  <c r="M11" i="37792"/>
  <c r="A23" i="37792"/>
  <c r="A36" i="37792"/>
  <c r="A14" i="37793"/>
  <c r="A13" i="37793"/>
  <c r="A33" i="37792"/>
  <c r="A11" i="37793"/>
  <c r="A26" i="37792"/>
  <c r="A13" i="37792"/>
  <c r="A14" i="37792"/>
</calcChain>
</file>

<file path=xl/sharedStrings.xml><?xml version="1.0" encoding="utf-8"?>
<sst xmlns="http://schemas.openxmlformats.org/spreadsheetml/2006/main" count="9479" uniqueCount="195">
  <si>
    <t xml:space="preserve"> Call Drop Peak Hour Rate (CDR)</t>
  </si>
  <si>
    <t>No. of TCH Drop Peak Hour</t>
  </si>
  <si>
    <t xml:space="preserve"> Incoming HO Succ. Peak Hour Rate (HISR)</t>
  </si>
  <si>
    <t>No. of Incoming  HO Att. Peak Hour</t>
  </si>
  <si>
    <t xml:space="preserve"> Outgoing HO Succ. Peak Hour Rate (HOSR)</t>
  </si>
  <si>
    <t>No. of Outgoing  HO Att. Peak Hour</t>
  </si>
  <si>
    <t>Network</t>
  </si>
  <si>
    <t>Paging Succ. Rate (PSR)</t>
  </si>
  <si>
    <t>Location Update Succ. Rate (LUSR)</t>
  </si>
  <si>
    <t>No. of LU Att.</t>
  </si>
  <si>
    <t>No. of 1st Paging Att.</t>
  </si>
  <si>
    <t>1. Overall KPIs</t>
  </si>
  <si>
    <t>Unit</t>
  </si>
  <si>
    <t>Target</t>
  </si>
  <si>
    <t>%</t>
  </si>
  <si>
    <t>No. of SDCCH Drop</t>
  </si>
  <si>
    <t>TCH Succ. Ass. Rate</t>
  </si>
  <si>
    <t>No. of TCH Ass. Succ.</t>
  </si>
  <si>
    <t>SDCCH Drop Rate (SDR)</t>
  </si>
  <si>
    <t>Call Setup Succ. Rate (CSSR)</t>
  </si>
  <si>
    <t xml:space="preserve"> Random Access Succ. Rate (RASR)</t>
  </si>
  <si>
    <t>No. of Random Access Att.</t>
  </si>
  <si>
    <t>No. of TCH Ass. Att. Peak Hour</t>
  </si>
  <si>
    <t xml:space="preserve"> Call Drop Rate (CDR)</t>
  </si>
  <si>
    <t>No. of TCH Drop</t>
  </si>
  <si>
    <t>No. of SDCCH Ass. Att.</t>
  </si>
  <si>
    <t xml:space="preserve"> Incoming HO Succ. Rate (HISR)</t>
  </si>
  <si>
    <t xml:space="preserve"> Outgoing HO Succ. Rate (HOSR)</t>
  </si>
  <si>
    <t>SDCCH Traffic Peak Hour</t>
  </si>
  <si>
    <t>Erl</t>
  </si>
  <si>
    <t xml:space="preserve"> TCH Traffic Peak Hour </t>
  </si>
  <si>
    <t>Total Traffic/ A Day</t>
  </si>
  <si>
    <t>s</t>
  </si>
  <si>
    <t>SDCCH Mean Holding Time (SMHT)</t>
  </si>
  <si>
    <t xml:space="preserve"> TCH Mean Holding Time (TMHT)</t>
  </si>
  <si>
    <t>Time Date</t>
  </si>
  <si>
    <t>No. of Outgoing  HO Att.</t>
  </si>
  <si>
    <t>No. of Incoming  HO Att.</t>
  </si>
  <si>
    <t>Total Traffic HR/  A Day</t>
  </si>
  <si>
    <t>No. of SDCCH Drop Peak Hour</t>
  </si>
  <si>
    <t>SDCCH Assign Failure Rate (SAFR)</t>
  </si>
  <si>
    <t>No. of SDCCH Assign Failure</t>
  </si>
  <si>
    <t>Total SDCCH/ A Day</t>
  </si>
  <si>
    <t>ZONE</t>
  </si>
  <si>
    <t>Vendor</t>
  </si>
  <si>
    <t>Call Setup Succ. Rate Peak Hour (CSSR)</t>
  </si>
  <si>
    <t>No. of SDCCH Ass. Att. Peak Hour</t>
  </si>
  <si>
    <t xml:space="preserve">BÁO CÁO CHẤT LƯỢNG MẠNG VÔ TUYẾN NGÀY </t>
  </si>
  <si>
    <t>SDCCH Congestion Peak Hour Rate (SCR)</t>
  </si>
  <si>
    <t xml:space="preserve"> TCH Congestion Peak Hour Rate (TCR)</t>
  </si>
  <si>
    <t>SDCCH Mean Holding Time Peak Hour (SMHT)</t>
  </si>
  <si>
    <t xml:space="preserve"> TCH Mean Holding Time Peak Hour (TMHT)</t>
  </si>
  <si>
    <t xml:space="preserve"> TCH Traffic HR Peak Hour </t>
  </si>
  <si>
    <t>No. Site</t>
  </si>
  <si>
    <t>No. Cell</t>
  </si>
  <si>
    <t>No. TRX</t>
  </si>
  <si>
    <t>G900</t>
  </si>
  <si>
    <t>G1800</t>
  </si>
  <si>
    <t>Total Cell TCH Traffic Peak Hour G900</t>
  </si>
  <si>
    <t>Total Cell TCH Traffic Peak Hour G1800</t>
  </si>
  <si>
    <t>Total Cell TCH Traffic HR Peak Hour G900</t>
  </si>
  <si>
    <t>Total Cell TCH Traffic HR Peak Hour G1800</t>
  </si>
  <si>
    <t>TCH Traffic Utilisation Peak Hour G900 (TU900)</t>
  </si>
  <si>
    <t>TCH Traffic Utilisation Peak Hour G1800 (TU1800)</t>
  </si>
  <si>
    <t xml:space="preserve">BSC </t>
  </si>
  <si>
    <t>% Traffic HR/ A Day</t>
  </si>
  <si>
    <t>% Traffic HR Peak Hour</t>
  </si>
  <si>
    <t>TCH Traffic Utilisation Peak Hour (TU)</t>
  </si>
  <si>
    <t>SQI, VQI, FER Good</t>
  </si>
  <si>
    <t>SQI, VQI, FER Accept</t>
  </si>
  <si>
    <t>SQI, VQI, FER Bad</t>
  </si>
  <si>
    <t>SDCCH Congestion Rate (SCR)</t>
  </si>
  <si>
    <t xml:space="preserve"> Call Drop Rate (Excluded 10 WC)</t>
  </si>
  <si>
    <t>RxQual</t>
  </si>
  <si>
    <t>RxQual UL</t>
  </si>
  <si>
    <t>RxQual DL</t>
  </si>
  <si>
    <t>Tổng</t>
  </si>
  <si>
    <t>SDCCH Drop Rate (Excluded 10 WC)</t>
  </si>
  <si>
    <t>SDCCH Drop Peak Hour Rate (SDR)</t>
  </si>
  <si>
    <t>No. of TCH Ass. Succ. Peak Hour</t>
  </si>
  <si>
    <t>1. Peak KPIs</t>
  </si>
  <si>
    <t xml:space="preserve">BÁO CÁO CHẤT LƯỢNG DỊCH VỤ DATA GSM NGÀY </t>
  </si>
  <si>
    <t>No of DL TBF Establish Succ</t>
  </si>
  <si>
    <t>No of DL TBF Establish Att</t>
  </si>
  <si>
    <t xml:space="preserve">Downlink TBF Establish Success Rate (DTESR) </t>
  </si>
  <si>
    <t>No of UL TBF Establish Succ</t>
  </si>
  <si>
    <t>No of UL TBF Establish Att</t>
  </si>
  <si>
    <t>Uplink TBF Establish Success Rate (UTESR)</t>
  </si>
  <si>
    <t>No of DL TBF Congestion</t>
  </si>
  <si>
    <t>DL TBF Congestion Rate (DTCR)</t>
  </si>
  <si>
    <t>No of UL TBF Congestion</t>
  </si>
  <si>
    <t>No of DL TBF Drop</t>
  </si>
  <si>
    <t>DL TBF Drop Rate (DTDR)</t>
  </si>
  <si>
    <t>No of UL TBF Drop</t>
  </si>
  <si>
    <t>UL TBF Drop Rate (UTDR)</t>
  </si>
  <si>
    <t xml:space="preserve">DL Average LLC Throughput </t>
  </si>
  <si>
    <t>UL Average LLC Throughput</t>
  </si>
  <si>
    <t>DL LLC Data Volume</t>
  </si>
  <si>
    <t>UL LLC Data Volume</t>
  </si>
  <si>
    <t>kbps</t>
  </si>
  <si>
    <t>MB</t>
  </si>
  <si>
    <t>Target (dự kiến)</t>
  </si>
  <si>
    <t>UL TBF Congestion Rate (UTCR)</t>
  </si>
  <si>
    <t>No Cell CDR &gt; 5%</t>
  </si>
  <si>
    <t>No. Cell TCR &gt;5%</t>
  </si>
  <si>
    <t>No. Cell TCR &gt;2%</t>
  </si>
  <si>
    <t>No. Cell CSSR &lt;95%</t>
  </si>
  <si>
    <t>CDR Mobility</t>
  </si>
  <si>
    <t>Erl/TRx</t>
  </si>
  <si>
    <t>Số vị trí có Erl/TRx&lt;3 (chỉ tính theo vị trí)</t>
  </si>
  <si>
    <t>Số vị trí có Erl/TRx&gt;9 (chỉ tính theo vị trí)</t>
  </si>
  <si>
    <t>No cell HOSR &lt;95%</t>
  </si>
  <si>
    <t>No cell HOSR &lt;90%</t>
  </si>
  <si>
    <t>PSR</t>
  </si>
  <si>
    <t>No. LAC PSR&lt;92%</t>
  </si>
  <si>
    <t>No. Cell SCR &gt;0.5%</t>
  </si>
  <si>
    <t>No. Cell SCR &gt;1.25%</t>
  </si>
  <si>
    <t>No Cell CDR &gt; 2%</t>
  </si>
  <si>
    <t>No. Cell CSSR &lt;97%</t>
  </si>
  <si>
    <t xml:space="preserve">No cell Mobility co CDR &gt;5% </t>
  </si>
  <si>
    <t>No cell Mobility co CDR&gt;2%</t>
  </si>
  <si>
    <t>CAB</t>
  </si>
  <si>
    <t>HW</t>
  </si>
  <si>
    <t>NAM</t>
  </si>
  <si>
    <t>NIA</t>
  </si>
  <si>
    <t>TET</t>
  </si>
  <si>
    <t>ZAM</t>
  </si>
  <si>
    <t>GAZ</t>
  </si>
  <si>
    <t>NSN</t>
  </si>
  <si>
    <t>INH</t>
  </si>
  <si>
    <t>MAC</t>
  </si>
  <si>
    <t>MAN</t>
  </si>
  <si>
    <t>MAP</t>
  </si>
  <si>
    <t>SOF</t>
  </si>
  <si>
    <t>KV/Huawei</t>
  </si>
  <si>
    <t>KV/Nokia</t>
  </si>
  <si>
    <t>CÔNG TY MOVITTEL ,S.A.</t>
  </si>
  <si>
    <t>BÁO CÁO CHẤT LƯỢNG MẠNG VÔ TUYẾN DI ĐỘNG GSM - NGÀY</t>
  </si>
  <si>
    <t xml:space="preserve">A. Tài nguyên và năng lực mạng </t>
  </si>
  <si>
    <t>KPI</t>
  </si>
  <si>
    <t>#BTS</t>
  </si>
  <si>
    <t>%BTS of Regions</t>
  </si>
  <si>
    <t>% BTS GSM1800/
Total BTS</t>
  </si>
  <si>
    <t>#TRX</t>
  </si>
  <si>
    <t>%TRX of Regions</t>
  </si>
  <si>
    <t>#TRX/BTS</t>
  </si>
  <si>
    <t>Erl/TRX (Peak)</t>
  </si>
  <si>
    <t>TU</t>
  </si>
  <si>
    <t>TU 
(GSM900)</t>
  </si>
  <si>
    <t>TU (GSM1800)</t>
  </si>
  <si>
    <t>% Total Traffic/ NetWork</t>
  </si>
  <si>
    <t>70-80</t>
  </si>
  <si>
    <t>B. Chất lượng mạng</t>
  </si>
  <si>
    <t xml:space="preserve">I. Normal Data Overview </t>
  </si>
  <si>
    <t xml:space="preserve">Time Date </t>
  </si>
  <si>
    <t>LUSR</t>
  </si>
  <si>
    <t>RASR</t>
  </si>
  <si>
    <t>SAFR</t>
  </si>
  <si>
    <t>SDR</t>
  </si>
  <si>
    <t>CSSR</t>
  </si>
  <si>
    <t>CDR</t>
  </si>
  <si>
    <t>HOSR</t>
  </si>
  <si>
    <t>RxQuality</t>
  </si>
  <si>
    <t>% Traffic HR/  A Day</t>
  </si>
  <si>
    <t xml:space="preserve">II. Peak Data Overview </t>
  </si>
  <si>
    <t>SCR</t>
  </si>
  <si>
    <t>TCR</t>
  </si>
  <si>
    <t>A. Lưu lượng và chất lượng dịch vụ data</t>
  </si>
  <si>
    <t>BTS</t>
  </si>
  <si>
    <t>Phòng QHTKTU</t>
  </si>
  <si>
    <t>CÔNG TY MOVITEL</t>
  </si>
  <si>
    <t xml:space="preserve">TCH Succ. Ass. Peak Hour Rate </t>
  </si>
  <si>
    <t>TU WITH HR 80%</t>
  </si>
  <si>
    <t>No Cell TU (HR 80%) &lt;20%</t>
  </si>
  <si>
    <t>% Cell TU (HR 80%) &lt;20%</t>
  </si>
  <si>
    <t>KV/ZTE</t>
  </si>
  <si>
    <t>ZTE</t>
  </si>
  <si>
    <t>TRX</t>
  </si>
  <si>
    <t>TRX/BTS</t>
  </si>
  <si>
    <t>Erl/TRX</t>
  </si>
  <si>
    <t>TCH Succ. Ass. Peak Hour Rate</t>
  </si>
  <si>
    <t>No Cell CDR &gt; 1%</t>
  </si>
  <si>
    <t>No. Cell CSSR &lt;99%</t>
  </si>
  <si>
    <t>NAC</t>
  </si>
  <si>
    <t>MOC</t>
  </si>
  <si>
    <t/>
  </si>
  <si>
    <t>Traffic</t>
  </si>
  <si>
    <t>Compare with yesterday</t>
  </si>
  <si>
    <t>Compare with last week</t>
  </si>
  <si>
    <t>Compare with target</t>
  </si>
  <si>
    <t>% Traffic HR Peak</t>
  </si>
  <si>
    <t>Number cells has Erl/TRx&lt;3</t>
  </si>
  <si>
    <t>TU (Non_HR)</t>
  </si>
  <si>
    <t xml:space="preserve">CSSR </t>
  </si>
  <si>
    <t>No. Cell CSSR &lt;98%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</si>
</sst>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0_);\(0\)"/>
    <numFmt numFmtId="167" formatCode="_([$€-2]* #,##0.00_);_([$€-2]* \(#,##0.00\);_([$€-2]* &quot;-&quot;??_)"/>
    <numFmt numFmtId="168" formatCode="[$-1010000]d/m/yyyy;@"/>
  </numFmts>
  <fonts count="102">
    <font>
      <sz val="10"/>
      <name val="MS Sans Serif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10"/>
      <color indexed="8"/>
      <name val="Arial"/>
      <family val="2"/>
    </font>
    <font>
      <b/>
      <sz val="8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sz val="8"/>
      <name val="MS Sans Serif"/>
      <family val="2"/>
    </font>
    <font>
      <b/>
      <sz val="18"/>
      <color indexed="56"/>
      <name val="Cambria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indexed="10"/>
      <name val="Arial"/>
      <family val="2"/>
    </font>
    <font>
      <b/>
      <sz val="14"/>
      <color indexed="18"/>
      <name val="Arial"/>
      <family val="2"/>
    </font>
    <font>
      <sz val="12"/>
      <name val=".VnTime"/>
      <family val="2"/>
    </font>
    <font>
      <sz val="10"/>
      <name val="Times New Roman"/>
      <family val="1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60"/>
      <name val="Calibri"/>
      <family val="2"/>
      <scheme val="minor"/>
    </font>
    <font>
      <sz val="10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2"/>
      <name val=".VnTime"/>
      <family val="2"/>
    </font>
    <font>
      <sz val="10"/>
      <name val="MS Sans Serif"/>
      <family val="2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sz val="10"/>
      <name val="Arial"/>
      <family val="2"/>
    </font>
    <font>
      <sz val="12"/>
      <name val=".VnTime"/>
      <family val="2"/>
    </font>
    <font>
      <b/>
      <sz val="12"/>
      <color rgb="FFC00000"/>
      <name val="Arial"/>
      <family val="2"/>
    </font>
    <font>
      <sz val="10"/>
      <color rgb="FFC00000"/>
      <name val="Arial"/>
      <family val="2"/>
    </font>
    <font>
      <b/>
      <sz val="10"/>
      <color rgb="FFC00000"/>
      <name val="Arial"/>
      <family val="2"/>
    </font>
    <font>
      <sz val="10"/>
      <color rgb="FFC00000"/>
      <name val="Times New Roman"/>
      <family val="1"/>
    </font>
    <font>
      <b/>
      <sz val="8"/>
      <color indexed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2"/>
      <color theme="1"/>
      <name val="Arial"/>
      <family val="2"/>
    </font>
    <font>
      <u/>
      <sz val="10"/>
      <color indexed="12"/>
      <name val="Arial"/>
      <family val="2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name val="Calibri"/>
      <family val="2"/>
      <scheme val="minor"/>
    </font>
  </fonts>
  <fills count="91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</fills>
  <borders count="2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753">
    <xf numFmtId="0" fontId="0" fillId="0" borderId="0">
      <alignment vertical="top"/>
    </xf>
    <xf numFmtId="0" fontId="25" fillId="3" borderId="0" applyNumberFormat="0" applyBorder="0" applyAlignment="0" applyProtection="0"/>
    <xf numFmtId="0" fontId="50" fillId="3" borderId="0" applyNumberFormat="0" applyBorder="0" applyAlignment="0" applyProtection="0"/>
    <xf numFmtId="0" fontId="13" fillId="3" borderId="0" applyNumberFormat="0" applyBorder="0" applyAlignment="0" applyProtection="0"/>
    <xf numFmtId="0" fontId="25" fillId="3" borderId="0" applyNumberFormat="0" applyBorder="0" applyAlignment="0" applyProtection="0"/>
    <xf numFmtId="0" fontId="50" fillId="3" borderId="0" applyNumberFormat="0" applyBorder="0" applyAlignment="0" applyProtection="0"/>
    <xf numFmtId="0" fontId="13" fillId="3" borderId="0" applyNumberFormat="0" applyBorder="0" applyAlignment="0" applyProtection="0"/>
    <xf numFmtId="0" fontId="25" fillId="3" borderId="0" applyNumberFormat="0" applyBorder="0" applyAlignment="0" applyProtection="0"/>
    <xf numFmtId="0" fontId="50" fillId="3" borderId="0" applyNumberFormat="0" applyBorder="0" applyAlignment="0" applyProtection="0"/>
    <xf numFmtId="0" fontId="13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25" fillId="3" borderId="0" applyNumberFormat="0" applyBorder="0" applyAlignment="0" applyProtection="0"/>
    <xf numFmtId="0" fontId="50" fillId="3" borderId="0" applyNumberFormat="0" applyBorder="0" applyAlignment="0" applyProtection="0"/>
    <xf numFmtId="0" fontId="13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25" fillId="3" borderId="0" applyNumberFormat="0" applyBorder="0" applyAlignment="0" applyProtection="0"/>
    <xf numFmtId="0" fontId="50" fillId="3" borderId="0" applyNumberFormat="0" applyBorder="0" applyAlignment="0" applyProtection="0"/>
    <xf numFmtId="0" fontId="13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25" fillId="3" borderId="0" applyNumberFormat="0" applyBorder="0" applyAlignment="0" applyProtection="0"/>
    <xf numFmtId="0" fontId="50" fillId="3" borderId="0" applyNumberFormat="0" applyBorder="0" applyAlignment="0" applyProtection="0"/>
    <xf numFmtId="0" fontId="13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25" fillId="3" borderId="0" applyNumberFormat="0" applyBorder="0" applyAlignment="0" applyProtection="0"/>
    <xf numFmtId="0" fontId="50" fillId="3" borderId="0" applyNumberFormat="0" applyBorder="0" applyAlignment="0" applyProtection="0"/>
    <xf numFmtId="0" fontId="13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25" fillId="3" borderId="0" applyNumberFormat="0" applyBorder="0" applyAlignment="0" applyProtection="0"/>
    <xf numFmtId="0" fontId="50" fillId="3" borderId="0" applyNumberFormat="0" applyBorder="0" applyAlignment="0" applyProtection="0"/>
    <xf numFmtId="0" fontId="13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25" fillId="3" borderId="0" applyNumberFormat="0" applyBorder="0" applyAlignment="0" applyProtection="0"/>
    <xf numFmtId="0" fontId="50" fillId="3" borderId="0" applyNumberFormat="0" applyBorder="0" applyAlignment="0" applyProtection="0"/>
    <xf numFmtId="0" fontId="13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50" fillId="3" borderId="0" applyNumberFormat="0" applyBorder="0" applyAlignment="0" applyProtection="0"/>
    <xf numFmtId="0" fontId="25" fillId="3" borderId="0" applyNumberFormat="0" applyBorder="0" applyAlignment="0" applyProtection="0"/>
    <xf numFmtId="0" fontId="50" fillId="3" borderId="0" applyNumberFormat="0" applyBorder="0" applyAlignment="0" applyProtection="0"/>
    <xf numFmtId="0" fontId="13" fillId="3" borderId="0" applyNumberFormat="0" applyBorder="0" applyAlignment="0" applyProtection="0"/>
    <xf numFmtId="0" fontId="25" fillId="3" borderId="0" applyNumberFormat="0" applyBorder="0" applyAlignment="0" applyProtection="0"/>
    <xf numFmtId="0" fontId="50" fillId="3" borderId="0" applyNumberFormat="0" applyBorder="0" applyAlignment="0" applyProtection="0"/>
    <xf numFmtId="0" fontId="13" fillId="3" borderId="0" applyNumberFormat="0" applyBorder="0" applyAlignment="0" applyProtection="0"/>
    <xf numFmtId="0" fontId="25" fillId="5" borderId="0" applyNumberFormat="0" applyBorder="0" applyAlignment="0" applyProtection="0"/>
    <xf numFmtId="0" fontId="50" fillId="5" borderId="0" applyNumberFormat="0" applyBorder="0" applyAlignment="0" applyProtection="0"/>
    <xf numFmtId="0" fontId="13" fillId="5" borderId="0" applyNumberFormat="0" applyBorder="0" applyAlignment="0" applyProtection="0"/>
    <xf numFmtId="0" fontId="25" fillId="5" borderId="0" applyNumberFormat="0" applyBorder="0" applyAlignment="0" applyProtection="0"/>
    <xf numFmtId="0" fontId="50" fillId="5" borderId="0" applyNumberFormat="0" applyBorder="0" applyAlignment="0" applyProtection="0"/>
    <xf numFmtId="0" fontId="13" fillId="5" borderId="0" applyNumberFormat="0" applyBorder="0" applyAlignment="0" applyProtection="0"/>
    <xf numFmtId="0" fontId="25" fillId="5" borderId="0" applyNumberFormat="0" applyBorder="0" applyAlignment="0" applyProtection="0"/>
    <xf numFmtId="0" fontId="50" fillId="5" borderId="0" applyNumberFormat="0" applyBorder="0" applyAlignment="0" applyProtection="0"/>
    <xf numFmtId="0" fontId="13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25" fillId="5" borderId="0" applyNumberFormat="0" applyBorder="0" applyAlignment="0" applyProtection="0"/>
    <xf numFmtId="0" fontId="50" fillId="5" borderId="0" applyNumberFormat="0" applyBorder="0" applyAlignment="0" applyProtection="0"/>
    <xf numFmtId="0" fontId="13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25" fillId="5" borderId="0" applyNumberFormat="0" applyBorder="0" applyAlignment="0" applyProtection="0"/>
    <xf numFmtId="0" fontId="50" fillId="5" borderId="0" applyNumberFormat="0" applyBorder="0" applyAlignment="0" applyProtection="0"/>
    <xf numFmtId="0" fontId="13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25" fillId="5" borderId="0" applyNumberFormat="0" applyBorder="0" applyAlignment="0" applyProtection="0"/>
    <xf numFmtId="0" fontId="50" fillId="5" borderId="0" applyNumberFormat="0" applyBorder="0" applyAlignment="0" applyProtection="0"/>
    <xf numFmtId="0" fontId="13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25" fillId="5" borderId="0" applyNumberFormat="0" applyBorder="0" applyAlignment="0" applyProtection="0"/>
    <xf numFmtId="0" fontId="50" fillId="5" borderId="0" applyNumberFormat="0" applyBorder="0" applyAlignment="0" applyProtection="0"/>
    <xf numFmtId="0" fontId="13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25" fillId="5" borderId="0" applyNumberFormat="0" applyBorder="0" applyAlignment="0" applyProtection="0"/>
    <xf numFmtId="0" fontId="50" fillId="5" borderId="0" applyNumberFormat="0" applyBorder="0" applyAlignment="0" applyProtection="0"/>
    <xf numFmtId="0" fontId="13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25" fillId="5" borderId="0" applyNumberFormat="0" applyBorder="0" applyAlignment="0" applyProtection="0"/>
    <xf numFmtId="0" fontId="50" fillId="5" borderId="0" applyNumberFormat="0" applyBorder="0" applyAlignment="0" applyProtection="0"/>
    <xf numFmtId="0" fontId="13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50" fillId="5" borderId="0" applyNumberFormat="0" applyBorder="0" applyAlignment="0" applyProtection="0"/>
    <xf numFmtId="0" fontId="25" fillId="5" borderId="0" applyNumberFormat="0" applyBorder="0" applyAlignment="0" applyProtection="0"/>
    <xf numFmtId="0" fontId="50" fillId="5" borderId="0" applyNumberFormat="0" applyBorder="0" applyAlignment="0" applyProtection="0"/>
    <xf numFmtId="0" fontId="13" fillId="5" borderId="0" applyNumberFormat="0" applyBorder="0" applyAlignment="0" applyProtection="0"/>
    <xf numFmtId="0" fontId="25" fillId="5" borderId="0" applyNumberFormat="0" applyBorder="0" applyAlignment="0" applyProtection="0"/>
    <xf numFmtId="0" fontId="50" fillId="5" borderId="0" applyNumberFormat="0" applyBorder="0" applyAlignment="0" applyProtection="0"/>
    <xf numFmtId="0" fontId="13" fillId="5" borderId="0" applyNumberFormat="0" applyBorder="0" applyAlignment="0" applyProtection="0"/>
    <xf numFmtId="0" fontId="25" fillId="7" borderId="0" applyNumberFormat="0" applyBorder="0" applyAlignment="0" applyProtection="0"/>
    <xf numFmtId="0" fontId="50" fillId="7" borderId="0" applyNumberFormat="0" applyBorder="0" applyAlignment="0" applyProtection="0"/>
    <xf numFmtId="0" fontId="13" fillId="7" borderId="0" applyNumberFormat="0" applyBorder="0" applyAlignment="0" applyProtection="0"/>
    <xf numFmtId="0" fontId="25" fillId="7" borderId="0" applyNumberFormat="0" applyBorder="0" applyAlignment="0" applyProtection="0"/>
    <xf numFmtId="0" fontId="50" fillId="7" borderId="0" applyNumberFormat="0" applyBorder="0" applyAlignment="0" applyProtection="0"/>
    <xf numFmtId="0" fontId="13" fillId="7" borderId="0" applyNumberFormat="0" applyBorder="0" applyAlignment="0" applyProtection="0"/>
    <xf numFmtId="0" fontId="25" fillId="7" borderId="0" applyNumberFormat="0" applyBorder="0" applyAlignment="0" applyProtection="0"/>
    <xf numFmtId="0" fontId="50" fillId="7" borderId="0" applyNumberFormat="0" applyBorder="0" applyAlignment="0" applyProtection="0"/>
    <xf numFmtId="0" fontId="13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25" fillId="7" borderId="0" applyNumberFormat="0" applyBorder="0" applyAlignment="0" applyProtection="0"/>
    <xf numFmtId="0" fontId="50" fillId="7" borderId="0" applyNumberFormat="0" applyBorder="0" applyAlignment="0" applyProtection="0"/>
    <xf numFmtId="0" fontId="13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25" fillId="7" borderId="0" applyNumberFormat="0" applyBorder="0" applyAlignment="0" applyProtection="0"/>
    <xf numFmtId="0" fontId="50" fillId="7" borderId="0" applyNumberFormat="0" applyBorder="0" applyAlignment="0" applyProtection="0"/>
    <xf numFmtId="0" fontId="13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25" fillId="7" borderId="0" applyNumberFormat="0" applyBorder="0" applyAlignment="0" applyProtection="0"/>
    <xf numFmtId="0" fontId="50" fillId="7" borderId="0" applyNumberFormat="0" applyBorder="0" applyAlignment="0" applyProtection="0"/>
    <xf numFmtId="0" fontId="13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25" fillId="7" borderId="0" applyNumberFormat="0" applyBorder="0" applyAlignment="0" applyProtection="0"/>
    <xf numFmtId="0" fontId="50" fillId="7" borderId="0" applyNumberFormat="0" applyBorder="0" applyAlignment="0" applyProtection="0"/>
    <xf numFmtId="0" fontId="13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25" fillId="7" borderId="0" applyNumberFormat="0" applyBorder="0" applyAlignment="0" applyProtection="0"/>
    <xf numFmtId="0" fontId="50" fillId="7" borderId="0" applyNumberFormat="0" applyBorder="0" applyAlignment="0" applyProtection="0"/>
    <xf numFmtId="0" fontId="13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25" fillId="7" borderId="0" applyNumberFormat="0" applyBorder="0" applyAlignment="0" applyProtection="0"/>
    <xf numFmtId="0" fontId="50" fillId="7" borderId="0" applyNumberFormat="0" applyBorder="0" applyAlignment="0" applyProtection="0"/>
    <xf numFmtId="0" fontId="13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50" fillId="7" borderId="0" applyNumberFormat="0" applyBorder="0" applyAlignment="0" applyProtection="0"/>
    <xf numFmtId="0" fontId="25" fillId="7" borderId="0" applyNumberFormat="0" applyBorder="0" applyAlignment="0" applyProtection="0"/>
    <xf numFmtId="0" fontId="50" fillId="7" borderId="0" applyNumberFormat="0" applyBorder="0" applyAlignment="0" applyProtection="0"/>
    <xf numFmtId="0" fontId="13" fillId="7" borderId="0" applyNumberFormat="0" applyBorder="0" applyAlignment="0" applyProtection="0"/>
    <xf numFmtId="0" fontId="25" fillId="7" borderId="0" applyNumberFormat="0" applyBorder="0" applyAlignment="0" applyProtection="0"/>
    <xf numFmtId="0" fontId="50" fillId="7" borderId="0" applyNumberFormat="0" applyBorder="0" applyAlignment="0" applyProtection="0"/>
    <xf numFmtId="0" fontId="13" fillId="7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25" fillId="10" borderId="0" applyNumberFormat="0" applyBorder="0" applyAlignment="0" applyProtection="0"/>
    <xf numFmtId="0" fontId="50" fillId="33" borderId="0" applyNumberFormat="0" applyBorder="0" applyAlignment="0" applyProtection="0"/>
    <xf numFmtId="0" fontId="13" fillId="10" borderId="0" applyNumberFormat="0" applyBorder="0" applyAlignment="0" applyProtection="0"/>
    <xf numFmtId="0" fontId="25" fillId="10" borderId="0" applyNumberFormat="0" applyBorder="0" applyAlignment="0" applyProtection="0"/>
    <xf numFmtId="0" fontId="50" fillId="33" borderId="0" applyNumberFormat="0" applyBorder="0" applyAlignment="0" applyProtection="0"/>
    <xf numFmtId="0" fontId="13" fillId="10" borderId="0" applyNumberFormat="0" applyBorder="0" applyAlignment="0" applyProtection="0"/>
    <xf numFmtId="0" fontId="25" fillId="10" borderId="0" applyNumberFormat="0" applyBorder="0" applyAlignment="0" applyProtection="0"/>
    <xf numFmtId="0" fontId="50" fillId="33" borderId="0" applyNumberFormat="0" applyBorder="0" applyAlignment="0" applyProtection="0"/>
    <xf numFmtId="0" fontId="13" fillId="10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25" fillId="10" borderId="0" applyNumberFormat="0" applyBorder="0" applyAlignment="0" applyProtection="0"/>
    <xf numFmtId="0" fontId="50" fillId="33" borderId="0" applyNumberFormat="0" applyBorder="0" applyAlignment="0" applyProtection="0"/>
    <xf numFmtId="0" fontId="13" fillId="10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25" fillId="10" borderId="0" applyNumberFormat="0" applyBorder="0" applyAlignment="0" applyProtection="0"/>
    <xf numFmtId="0" fontId="50" fillId="33" borderId="0" applyNumberFormat="0" applyBorder="0" applyAlignment="0" applyProtection="0"/>
    <xf numFmtId="0" fontId="13" fillId="10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25" fillId="10" borderId="0" applyNumberFormat="0" applyBorder="0" applyAlignment="0" applyProtection="0"/>
    <xf numFmtId="0" fontId="50" fillId="33" borderId="0" applyNumberFormat="0" applyBorder="0" applyAlignment="0" applyProtection="0"/>
    <xf numFmtId="0" fontId="13" fillId="10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25" fillId="10" borderId="0" applyNumberFormat="0" applyBorder="0" applyAlignment="0" applyProtection="0"/>
    <xf numFmtId="0" fontId="50" fillId="33" borderId="0" applyNumberFormat="0" applyBorder="0" applyAlignment="0" applyProtection="0"/>
    <xf numFmtId="0" fontId="13" fillId="10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25" fillId="10" borderId="0" applyNumberFormat="0" applyBorder="0" applyAlignment="0" applyProtection="0"/>
    <xf numFmtId="0" fontId="50" fillId="33" borderId="0" applyNumberFormat="0" applyBorder="0" applyAlignment="0" applyProtection="0"/>
    <xf numFmtId="0" fontId="13" fillId="10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25" fillId="10" borderId="0" applyNumberFormat="0" applyBorder="0" applyAlignment="0" applyProtection="0"/>
    <xf numFmtId="0" fontId="50" fillId="33" borderId="0" applyNumberFormat="0" applyBorder="0" applyAlignment="0" applyProtection="0"/>
    <xf numFmtId="0" fontId="13" fillId="10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50" fillId="33" borderId="0" applyNumberFormat="0" applyBorder="0" applyAlignment="0" applyProtection="0"/>
    <xf numFmtId="0" fontId="25" fillId="10" borderId="0" applyNumberFormat="0" applyBorder="0" applyAlignment="0" applyProtection="0"/>
    <xf numFmtId="0" fontId="50" fillId="33" borderId="0" applyNumberFormat="0" applyBorder="0" applyAlignment="0" applyProtection="0"/>
    <xf numFmtId="0" fontId="13" fillId="10" borderId="0" applyNumberFormat="0" applyBorder="0" applyAlignment="0" applyProtection="0"/>
    <xf numFmtId="0" fontId="25" fillId="10" borderId="0" applyNumberFormat="0" applyBorder="0" applyAlignment="0" applyProtection="0"/>
    <xf numFmtId="0" fontId="50" fillId="33" borderId="0" applyNumberFormat="0" applyBorder="0" applyAlignment="0" applyProtection="0"/>
    <xf numFmtId="0" fontId="13" fillId="10" borderId="0" applyNumberFormat="0" applyBorder="0" applyAlignment="0" applyProtection="0"/>
    <xf numFmtId="0" fontId="25" fillId="8" borderId="0" applyNumberFormat="0" applyBorder="0" applyAlignment="0" applyProtection="0"/>
    <xf numFmtId="0" fontId="50" fillId="8" borderId="0" applyNumberFormat="0" applyBorder="0" applyAlignment="0" applyProtection="0"/>
    <xf numFmtId="0" fontId="13" fillId="8" borderId="0" applyNumberFormat="0" applyBorder="0" applyAlignment="0" applyProtection="0"/>
    <xf numFmtId="0" fontId="25" fillId="8" borderId="0" applyNumberFormat="0" applyBorder="0" applyAlignment="0" applyProtection="0"/>
    <xf numFmtId="0" fontId="50" fillId="8" borderId="0" applyNumberFormat="0" applyBorder="0" applyAlignment="0" applyProtection="0"/>
    <xf numFmtId="0" fontId="13" fillId="8" borderId="0" applyNumberFormat="0" applyBorder="0" applyAlignment="0" applyProtection="0"/>
    <xf numFmtId="0" fontId="25" fillId="8" borderId="0" applyNumberFormat="0" applyBorder="0" applyAlignment="0" applyProtection="0"/>
    <xf numFmtId="0" fontId="50" fillId="8" borderId="0" applyNumberFormat="0" applyBorder="0" applyAlignment="0" applyProtection="0"/>
    <xf numFmtId="0" fontId="13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25" fillId="8" borderId="0" applyNumberFormat="0" applyBorder="0" applyAlignment="0" applyProtection="0"/>
    <xf numFmtId="0" fontId="50" fillId="8" borderId="0" applyNumberFormat="0" applyBorder="0" applyAlignment="0" applyProtection="0"/>
    <xf numFmtId="0" fontId="13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25" fillId="8" borderId="0" applyNumberFormat="0" applyBorder="0" applyAlignment="0" applyProtection="0"/>
    <xf numFmtId="0" fontId="50" fillId="8" borderId="0" applyNumberFormat="0" applyBorder="0" applyAlignment="0" applyProtection="0"/>
    <xf numFmtId="0" fontId="13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25" fillId="8" borderId="0" applyNumberFormat="0" applyBorder="0" applyAlignment="0" applyProtection="0"/>
    <xf numFmtId="0" fontId="50" fillId="8" borderId="0" applyNumberFormat="0" applyBorder="0" applyAlignment="0" applyProtection="0"/>
    <xf numFmtId="0" fontId="13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25" fillId="8" borderId="0" applyNumberFormat="0" applyBorder="0" applyAlignment="0" applyProtection="0"/>
    <xf numFmtId="0" fontId="50" fillId="8" borderId="0" applyNumberFormat="0" applyBorder="0" applyAlignment="0" applyProtection="0"/>
    <xf numFmtId="0" fontId="13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25" fillId="8" borderId="0" applyNumberFormat="0" applyBorder="0" applyAlignment="0" applyProtection="0"/>
    <xf numFmtId="0" fontId="50" fillId="8" borderId="0" applyNumberFormat="0" applyBorder="0" applyAlignment="0" applyProtection="0"/>
    <xf numFmtId="0" fontId="13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25" fillId="8" borderId="0" applyNumberFormat="0" applyBorder="0" applyAlignment="0" applyProtection="0"/>
    <xf numFmtId="0" fontId="50" fillId="8" borderId="0" applyNumberFormat="0" applyBorder="0" applyAlignment="0" applyProtection="0"/>
    <xf numFmtId="0" fontId="13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25" fillId="8" borderId="0" applyNumberFormat="0" applyBorder="0" applyAlignment="0" applyProtection="0"/>
    <xf numFmtId="0" fontId="50" fillId="8" borderId="0" applyNumberFormat="0" applyBorder="0" applyAlignment="0" applyProtection="0"/>
    <xf numFmtId="0" fontId="13" fillId="8" borderId="0" applyNumberFormat="0" applyBorder="0" applyAlignment="0" applyProtection="0"/>
    <xf numFmtId="0" fontId="25" fillId="8" borderId="0" applyNumberFormat="0" applyBorder="0" applyAlignment="0" applyProtection="0"/>
    <xf numFmtId="0" fontId="50" fillId="8" borderId="0" applyNumberFormat="0" applyBorder="0" applyAlignment="0" applyProtection="0"/>
    <xf numFmtId="0" fontId="13" fillId="8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25" fillId="4" borderId="0" applyNumberFormat="0" applyBorder="0" applyAlignment="0" applyProtection="0"/>
    <xf numFmtId="0" fontId="50" fillId="34" borderId="0" applyNumberFormat="0" applyBorder="0" applyAlignment="0" applyProtection="0"/>
    <xf numFmtId="0" fontId="13" fillId="4" borderId="0" applyNumberFormat="0" applyBorder="0" applyAlignment="0" applyProtection="0"/>
    <xf numFmtId="0" fontId="25" fillId="4" borderId="0" applyNumberFormat="0" applyBorder="0" applyAlignment="0" applyProtection="0"/>
    <xf numFmtId="0" fontId="50" fillId="34" borderId="0" applyNumberFormat="0" applyBorder="0" applyAlignment="0" applyProtection="0"/>
    <xf numFmtId="0" fontId="13" fillId="4" borderId="0" applyNumberFormat="0" applyBorder="0" applyAlignment="0" applyProtection="0"/>
    <xf numFmtId="0" fontId="25" fillId="4" borderId="0" applyNumberFormat="0" applyBorder="0" applyAlignment="0" applyProtection="0"/>
    <xf numFmtId="0" fontId="50" fillId="34" borderId="0" applyNumberFormat="0" applyBorder="0" applyAlignment="0" applyProtection="0"/>
    <xf numFmtId="0" fontId="13" fillId="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25" fillId="4" borderId="0" applyNumberFormat="0" applyBorder="0" applyAlignment="0" applyProtection="0"/>
    <xf numFmtId="0" fontId="50" fillId="34" borderId="0" applyNumberFormat="0" applyBorder="0" applyAlignment="0" applyProtection="0"/>
    <xf numFmtId="0" fontId="13" fillId="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25" fillId="4" borderId="0" applyNumberFormat="0" applyBorder="0" applyAlignment="0" applyProtection="0"/>
    <xf numFmtId="0" fontId="50" fillId="34" borderId="0" applyNumberFormat="0" applyBorder="0" applyAlignment="0" applyProtection="0"/>
    <xf numFmtId="0" fontId="13" fillId="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25" fillId="4" borderId="0" applyNumberFormat="0" applyBorder="0" applyAlignment="0" applyProtection="0"/>
    <xf numFmtId="0" fontId="50" fillId="34" borderId="0" applyNumberFormat="0" applyBorder="0" applyAlignment="0" applyProtection="0"/>
    <xf numFmtId="0" fontId="13" fillId="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25" fillId="4" borderId="0" applyNumberFormat="0" applyBorder="0" applyAlignment="0" applyProtection="0"/>
    <xf numFmtId="0" fontId="50" fillId="34" borderId="0" applyNumberFormat="0" applyBorder="0" applyAlignment="0" applyProtection="0"/>
    <xf numFmtId="0" fontId="13" fillId="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25" fillId="4" borderId="0" applyNumberFormat="0" applyBorder="0" applyAlignment="0" applyProtection="0"/>
    <xf numFmtId="0" fontId="50" fillId="34" borderId="0" applyNumberFormat="0" applyBorder="0" applyAlignment="0" applyProtection="0"/>
    <xf numFmtId="0" fontId="13" fillId="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25" fillId="4" borderId="0" applyNumberFormat="0" applyBorder="0" applyAlignment="0" applyProtection="0"/>
    <xf numFmtId="0" fontId="50" fillId="34" borderId="0" applyNumberFormat="0" applyBorder="0" applyAlignment="0" applyProtection="0"/>
    <xf numFmtId="0" fontId="13" fillId="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50" fillId="34" borderId="0" applyNumberFormat="0" applyBorder="0" applyAlignment="0" applyProtection="0"/>
    <xf numFmtId="0" fontId="25" fillId="4" borderId="0" applyNumberFormat="0" applyBorder="0" applyAlignment="0" applyProtection="0"/>
    <xf numFmtId="0" fontId="50" fillId="34" borderId="0" applyNumberFormat="0" applyBorder="0" applyAlignment="0" applyProtection="0"/>
    <xf numFmtId="0" fontId="13" fillId="4" borderId="0" applyNumberFormat="0" applyBorder="0" applyAlignment="0" applyProtection="0"/>
    <xf numFmtId="0" fontId="25" fillId="4" borderId="0" applyNumberFormat="0" applyBorder="0" applyAlignment="0" applyProtection="0"/>
    <xf numFmtId="0" fontId="50" fillId="34" borderId="0" applyNumberFormat="0" applyBorder="0" applyAlignment="0" applyProtection="0"/>
    <xf numFmtId="0" fontId="13" fillId="4" borderId="0" applyNumberFormat="0" applyBorder="0" applyAlignment="0" applyProtection="0"/>
    <xf numFmtId="0" fontId="25" fillId="12" borderId="0" applyNumberFormat="0" applyBorder="0" applyAlignment="0" applyProtection="0"/>
    <xf numFmtId="0" fontId="50" fillId="12" borderId="0" applyNumberFormat="0" applyBorder="0" applyAlignment="0" applyProtection="0"/>
    <xf numFmtId="0" fontId="13" fillId="12" borderId="0" applyNumberFormat="0" applyBorder="0" applyAlignment="0" applyProtection="0"/>
    <xf numFmtId="0" fontId="25" fillId="12" borderId="0" applyNumberFormat="0" applyBorder="0" applyAlignment="0" applyProtection="0"/>
    <xf numFmtId="0" fontId="50" fillId="12" borderId="0" applyNumberFormat="0" applyBorder="0" applyAlignment="0" applyProtection="0"/>
    <xf numFmtId="0" fontId="13" fillId="12" borderId="0" applyNumberFormat="0" applyBorder="0" applyAlignment="0" applyProtection="0"/>
    <xf numFmtId="0" fontId="25" fillId="12" borderId="0" applyNumberFormat="0" applyBorder="0" applyAlignment="0" applyProtection="0"/>
    <xf numFmtId="0" fontId="50" fillId="12" borderId="0" applyNumberFormat="0" applyBorder="0" applyAlignment="0" applyProtection="0"/>
    <xf numFmtId="0" fontId="13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25" fillId="12" borderId="0" applyNumberFormat="0" applyBorder="0" applyAlignment="0" applyProtection="0"/>
    <xf numFmtId="0" fontId="50" fillId="12" borderId="0" applyNumberFormat="0" applyBorder="0" applyAlignment="0" applyProtection="0"/>
    <xf numFmtId="0" fontId="13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25" fillId="12" borderId="0" applyNumberFormat="0" applyBorder="0" applyAlignment="0" applyProtection="0"/>
    <xf numFmtId="0" fontId="50" fillId="12" borderId="0" applyNumberFormat="0" applyBorder="0" applyAlignment="0" applyProtection="0"/>
    <xf numFmtId="0" fontId="13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25" fillId="12" borderId="0" applyNumberFormat="0" applyBorder="0" applyAlignment="0" applyProtection="0"/>
    <xf numFmtId="0" fontId="50" fillId="12" borderId="0" applyNumberFormat="0" applyBorder="0" applyAlignment="0" applyProtection="0"/>
    <xf numFmtId="0" fontId="13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25" fillId="12" borderId="0" applyNumberFormat="0" applyBorder="0" applyAlignment="0" applyProtection="0"/>
    <xf numFmtId="0" fontId="50" fillId="12" borderId="0" applyNumberFormat="0" applyBorder="0" applyAlignment="0" applyProtection="0"/>
    <xf numFmtId="0" fontId="13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25" fillId="12" borderId="0" applyNumberFormat="0" applyBorder="0" applyAlignment="0" applyProtection="0"/>
    <xf numFmtId="0" fontId="50" fillId="12" borderId="0" applyNumberFormat="0" applyBorder="0" applyAlignment="0" applyProtection="0"/>
    <xf numFmtId="0" fontId="13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25" fillId="12" borderId="0" applyNumberFormat="0" applyBorder="0" applyAlignment="0" applyProtection="0"/>
    <xf numFmtId="0" fontId="50" fillId="12" borderId="0" applyNumberFormat="0" applyBorder="0" applyAlignment="0" applyProtection="0"/>
    <xf numFmtId="0" fontId="13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50" fillId="12" borderId="0" applyNumberFormat="0" applyBorder="0" applyAlignment="0" applyProtection="0"/>
    <xf numFmtId="0" fontId="25" fillId="12" borderId="0" applyNumberFormat="0" applyBorder="0" applyAlignment="0" applyProtection="0"/>
    <xf numFmtId="0" fontId="50" fillId="12" borderId="0" applyNumberFormat="0" applyBorder="0" applyAlignment="0" applyProtection="0"/>
    <xf numFmtId="0" fontId="13" fillId="12" borderId="0" applyNumberFormat="0" applyBorder="0" applyAlignment="0" applyProtection="0"/>
    <xf numFmtId="0" fontId="25" fillId="12" borderId="0" applyNumberFormat="0" applyBorder="0" applyAlignment="0" applyProtection="0"/>
    <xf numFmtId="0" fontId="50" fillId="12" borderId="0" applyNumberFormat="0" applyBorder="0" applyAlignment="0" applyProtection="0"/>
    <xf numFmtId="0" fontId="13" fillId="12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25" fillId="9" borderId="0" applyNumberFormat="0" applyBorder="0" applyAlignment="0" applyProtection="0"/>
    <xf numFmtId="0" fontId="50" fillId="9" borderId="0" applyNumberFormat="0" applyBorder="0" applyAlignment="0" applyProtection="0"/>
    <xf numFmtId="0" fontId="13" fillId="9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50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25" fillId="2" borderId="0" applyNumberFormat="0" applyBorder="0" applyAlignment="0" applyProtection="0"/>
    <xf numFmtId="0" fontId="50" fillId="2" borderId="0" applyNumberFormat="0" applyBorder="0" applyAlignment="0" applyProtection="0"/>
    <xf numFmtId="0" fontId="13" fillId="2" borderId="0" applyNumberFormat="0" applyBorder="0" applyAlignment="0" applyProtection="0"/>
    <xf numFmtId="0" fontId="25" fillId="13" borderId="0" applyNumberFormat="0" applyBorder="0" applyAlignment="0" applyProtection="0"/>
    <xf numFmtId="0" fontId="50" fillId="13" borderId="0" applyNumberFormat="0" applyBorder="0" applyAlignment="0" applyProtection="0"/>
    <xf numFmtId="0" fontId="13" fillId="13" borderId="0" applyNumberFormat="0" applyBorder="0" applyAlignment="0" applyProtection="0"/>
    <xf numFmtId="0" fontId="25" fillId="13" borderId="0" applyNumberFormat="0" applyBorder="0" applyAlignment="0" applyProtection="0"/>
    <xf numFmtId="0" fontId="50" fillId="13" borderId="0" applyNumberFormat="0" applyBorder="0" applyAlignment="0" applyProtection="0"/>
    <xf numFmtId="0" fontId="13" fillId="13" borderId="0" applyNumberFormat="0" applyBorder="0" applyAlignment="0" applyProtection="0"/>
    <xf numFmtId="0" fontId="25" fillId="13" borderId="0" applyNumberFormat="0" applyBorder="0" applyAlignment="0" applyProtection="0"/>
    <xf numFmtId="0" fontId="50" fillId="13" borderId="0" applyNumberFormat="0" applyBorder="0" applyAlignment="0" applyProtection="0"/>
    <xf numFmtId="0" fontId="13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25" fillId="13" borderId="0" applyNumberFormat="0" applyBorder="0" applyAlignment="0" applyProtection="0"/>
    <xf numFmtId="0" fontId="50" fillId="13" borderId="0" applyNumberFormat="0" applyBorder="0" applyAlignment="0" applyProtection="0"/>
    <xf numFmtId="0" fontId="13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25" fillId="13" borderId="0" applyNumberFormat="0" applyBorder="0" applyAlignment="0" applyProtection="0"/>
    <xf numFmtId="0" fontId="50" fillId="13" borderId="0" applyNumberFormat="0" applyBorder="0" applyAlignment="0" applyProtection="0"/>
    <xf numFmtId="0" fontId="13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25" fillId="13" borderId="0" applyNumberFormat="0" applyBorder="0" applyAlignment="0" applyProtection="0"/>
    <xf numFmtId="0" fontId="50" fillId="13" borderId="0" applyNumberFormat="0" applyBorder="0" applyAlignment="0" applyProtection="0"/>
    <xf numFmtId="0" fontId="13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25" fillId="13" borderId="0" applyNumberFormat="0" applyBorder="0" applyAlignment="0" applyProtection="0"/>
    <xf numFmtId="0" fontId="50" fillId="13" borderId="0" applyNumberFormat="0" applyBorder="0" applyAlignment="0" applyProtection="0"/>
    <xf numFmtId="0" fontId="13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25" fillId="13" borderId="0" applyNumberFormat="0" applyBorder="0" applyAlignment="0" applyProtection="0"/>
    <xf numFmtId="0" fontId="50" fillId="13" borderId="0" applyNumberFormat="0" applyBorder="0" applyAlignment="0" applyProtection="0"/>
    <xf numFmtId="0" fontId="13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25" fillId="13" borderId="0" applyNumberFormat="0" applyBorder="0" applyAlignment="0" applyProtection="0"/>
    <xf numFmtId="0" fontId="50" fillId="13" borderId="0" applyNumberFormat="0" applyBorder="0" applyAlignment="0" applyProtection="0"/>
    <xf numFmtId="0" fontId="13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25" fillId="13" borderId="0" applyNumberFormat="0" applyBorder="0" applyAlignment="0" applyProtection="0"/>
    <xf numFmtId="0" fontId="50" fillId="13" borderId="0" applyNumberFormat="0" applyBorder="0" applyAlignment="0" applyProtection="0"/>
    <xf numFmtId="0" fontId="13" fillId="13" borderId="0" applyNumberFormat="0" applyBorder="0" applyAlignment="0" applyProtection="0"/>
    <xf numFmtId="0" fontId="25" fillId="13" borderId="0" applyNumberFormat="0" applyBorder="0" applyAlignment="0" applyProtection="0"/>
    <xf numFmtId="0" fontId="50" fillId="13" borderId="0" applyNumberFormat="0" applyBorder="0" applyAlignment="0" applyProtection="0"/>
    <xf numFmtId="0" fontId="13" fillId="13" borderId="0" applyNumberFormat="0" applyBorder="0" applyAlignment="0" applyProtection="0"/>
    <xf numFmtId="0" fontId="27" fillId="14" borderId="0" applyNumberFormat="0" applyBorder="0" applyAlignment="0" applyProtection="0"/>
    <xf numFmtId="0" fontId="51" fillId="14" borderId="0" applyNumberFormat="0" applyBorder="0" applyAlignment="0" applyProtection="0"/>
    <xf numFmtId="0" fontId="27" fillId="14" borderId="0" applyNumberFormat="0" applyBorder="0" applyAlignment="0" applyProtection="0"/>
    <xf numFmtId="0" fontId="51" fillId="14" borderId="0" applyNumberFormat="0" applyBorder="0" applyAlignment="0" applyProtection="0"/>
    <xf numFmtId="0" fontId="27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27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27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27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27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27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27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27" fillId="14" borderId="0" applyNumberFormat="0" applyBorder="0" applyAlignment="0" applyProtection="0"/>
    <xf numFmtId="0" fontId="51" fillId="14" borderId="0" applyNumberFormat="0" applyBorder="0" applyAlignment="0" applyProtection="0"/>
    <xf numFmtId="0" fontId="27" fillId="14" borderId="0" applyNumberFormat="0" applyBorder="0" applyAlignment="0" applyProtection="0"/>
    <xf numFmtId="0" fontId="51" fillId="14" borderId="0" applyNumberFormat="0" applyBorder="0" applyAlignment="0" applyProtection="0"/>
    <xf numFmtId="0" fontId="27" fillId="4" borderId="0" applyNumberFormat="0" applyBorder="0" applyAlignment="0" applyProtection="0"/>
    <xf numFmtId="0" fontId="51" fillId="4" borderId="0" applyNumberFormat="0" applyBorder="0" applyAlignment="0" applyProtection="0"/>
    <xf numFmtId="0" fontId="27" fillId="4" borderId="0" applyNumberFormat="0" applyBorder="0" applyAlignment="0" applyProtection="0"/>
    <xf numFmtId="0" fontId="51" fillId="4" borderId="0" applyNumberFormat="0" applyBorder="0" applyAlignment="0" applyProtection="0"/>
    <xf numFmtId="0" fontId="27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27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27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27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27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27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27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27" fillId="4" borderId="0" applyNumberFormat="0" applyBorder="0" applyAlignment="0" applyProtection="0"/>
    <xf numFmtId="0" fontId="51" fillId="4" borderId="0" applyNumberFormat="0" applyBorder="0" applyAlignment="0" applyProtection="0"/>
    <xf numFmtId="0" fontId="27" fillId="4" borderId="0" applyNumberFormat="0" applyBorder="0" applyAlignment="0" applyProtection="0"/>
    <xf numFmtId="0" fontId="51" fillId="4" borderId="0" applyNumberFormat="0" applyBorder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51" fillId="35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52" fillId="5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53" fillId="22" borderId="12" applyNumberFormat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54" fillId="36" borderId="13" applyNumberFormat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165" fontId="1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top"/>
    </xf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56" fillId="7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7" fillId="0" borderId="4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5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57" fillId="8" borderId="12" applyNumberFormat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39" fillId="0" borderId="6" applyNumberFormat="0" applyFill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58" fillId="37" borderId="0" applyNumberFormat="0" applyBorder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9" fillId="0" borderId="0">
      <alignment vertical="top"/>
    </xf>
    <xf numFmtId="0" fontId="59" fillId="0" borderId="0"/>
    <xf numFmtId="0" fontId="44" fillId="0" borderId="0"/>
    <xf numFmtId="0" fontId="16" fillId="0" borderId="0"/>
    <xf numFmtId="0" fontId="16" fillId="0" borderId="0"/>
    <xf numFmtId="0" fontId="15" fillId="0" borderId="0">
      <alignment vertical="top"/>
    </xf>
    <xf numFmtId="0" fontId="16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>
      <alignment vertical="top"/>
    </xf>
    <xf numFmtId="0" fontId="25" fillId="0" borderId="0"/>
    <xf numFmtId="0" fontId="45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9" fillId="0" borderId="0">
      <alignment vertical="top"/>
    </xf>
    <xf numFmtId="0" fontId="15" fillId="0" borderId="0">
      <alignment vertical="top"/>
    </xf>
    <xf numFmtId="0" fontId="15" fillId="0" borderId="0"/>
    <xf numFmtId="0" fontId="15" fillId="0" borderId="0">
      <alignment vertical="top"/>
    </xf>
    <xf numFmtId="0" fontId="15" fillId="0" borderId="0"/>
    <xf numFmtId="0" fontId="50" fillId="0" borderId="0"/>
    <xf numFmtId="0" fontId="50" fillId="0" borderId="0"/>
    <xf numFmtId="0" fontId="25" fillId="0" borderId="0"/>
    <xf numFmtId="0" fontId="13" fillId="0" borderId="0"/>
    <xf numFmtId="0" fontId="59" fillId="0" borderId="0">
      <alignment vertical="top"/>
    </xf>
    <xf numFmtId="0" fontId="15" fillId="0" borderId="0">
      <alignment vertical="top"/>
    </xf>
    <xf numFmtId="0" fontId="15" fillId="0" borderId="0">
      <alignment vertical="top"/>
    </xf>
    <xf numFmtId="0" fontId="25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50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50" fillId="0" borderId="0"/>
    <xf numFmtId="0" fontId="50" fillId="0" borderId="0"/>
    <xf numFmtId="0" fontId="41" fillId="0" borderId="0"/>
    <xf numFmtId="0" fontId="25" fillId="6" borderId="7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6" borderId="7" applyNumberFormat="0" applyFont="0" applyAlignment="0" applyProtection="0"/>
    <xf numFmtId="0" fontId="12" fillId="38" borderId="14" applyNumberFormat="0" applyFont="0" applyAlignment="0" applyProtection="0"/>
    <xf numFmtId="0" fontId="25" fillId="6" borderId="7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6" borderId="7" applyNumberFormat="0" applyFont="0" applyAlignment="0" applyProtection="0"/>
    <xf numFmtId="0" fontId="12" fillId="38" borderId="14" applyNumberFormat="0" applyFont="0" applyAlignment="0" applyProtection="0"/>
    <xf numFmtId="0" fontId="25" fillId="6" borderId="7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6" borderId="7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25" fillId="6" borderId="7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6" borderId="7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25" fillId="6" borderId="7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6" borderId="7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25" fillId="6" borderId="7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6" borderId="7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25" fillId="6" borderId="7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6" borderId="7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25" fillId="6" borderId="7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6" borderId="7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25" fillId="6" borderId="7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6" borderId="7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2" fillId="38" borderId="14" applyNumberFormat="0" applyFont="0" applyAlignment="0" applyProtection="0"/>
    <xf numFmtId="0" fontId="25" fillId="6" borderId="7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6" borderId="7" applyNumberFormat="0" applyFont="0" applyAlignment="0" applyProtection="0"/>
    <xf numFmtId="0" fontId="12" fillId="38" borderId="14" applyNumberFormat="0" applyFont="0" applyAlignment="0" applyProtection="0"/>
    <xf numFmtId="0" fontId="25" fillId="6" borderId="7" applyNumberFormat="0" applyFont="0" applyAlignment="0" applyProtection="0"/>
    <xf numFmtId="0" fontId="14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38" borderId="14" applyNumberFormat="0" applyFont="0" applyAlignment="0" applyProtection="0"/>
    <xf numFmtId="0" fontId="13" fillId="6" borderId="7" applyNumberFormat="0" applyFont="0" applyAlignment="0" applyProtection="0"/>
    <xf numFmtId="0" fontId="12" fillId="38" borderId="14" applyNumberFormat="0" applyFont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60" fillId="22" borderId="15" applyNumberFormat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9" fontId="22" fillId="0" borderId="0" applyFont="0" applyFill="0" applyBorder="0" applyAlignment="0" applyProtection="0"/>
    <xf numFmtId="0" fontId="24" fillId="0" borderId="0">
      <alignment vertical="top"/>
    </xf>
    <xf numFmtId="0" fontId="22" fillId="0" borderId="0">
      <alignment vertical="top"/>
    </xf>
    <xf numFmtId="0" fontId="43" fillId="0" borderId="0" applyNumberFormat="0" applyFill="0" applyBorder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61" fillId="0" borderId="9" applyNumberFormat="0" applyFill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33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43" fontId="22" fillId="0" borderId="0" applyFont="0" applyFill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63" fillId="0" borderId="0" applyNumberFormat="0" applyFill="0" applyBorder="0" applyAlignment="0" applyProtection="0"/>
    <xf numFmtId="0" fontId="64" fillId="0" borderId="18" applyNumberFormat="0" applyFill="0" applyAlignment="0" applyProtection="0"/>
    <xf numFmtId="0" fontId="65" fillId="0" borderId="19" applyNumberFormat="0" applyFill="0" applyAlignment="0" applyProtection="0"/>
    <xf numFmtId="0" fontId="66" fillId="0" borderId="20" applyNumberFormat="0" applyFill="0" applyAlignment="0" applyProtection="0"/>
    <xf numFmtId="0" fontId="66" fillId="0" borderId="0" applyNumberFormat="0" applyFill="0" applyBorder="0" applyAlignment="0" applyProtection="0"/>
    <xf numFmtId="0" fontId="56" fillId="40" borderId="0" applyNumberFormat="0" applyBorder="0" applyAlignment="0" applyProtection="0"/>
    <xf numFmtId="0" fontId="52" fillId="41" borderId="0" applyNumberFormat="0" applyBorder="0" applyAlignment="0" applyProtection="0"/>
    <xf numFmtId="0" fontId="67" fillId="37" borderId="0" applyNumberFormat="0" applyBorder="0" applyAlignment="0" applyProtection="0"/>
    <xf numFmtId="0" fontId="57" fillId="42" borderId="12" applyNumberFormat="0" applyAlignment="0" applyProtection="0"/>
    <xf numFmtId="0" fontId="60" fillId="43" borderId="15" applyNumberFormat="0" applyAlignment="0" applyProtection="0"/>
    <xf numFmtId="0" fontId="68" fillId="43" borderId="12" applyNumberFormat="0" applyAlignment="0" applyProtection="0"/>
    <xf numFmtId="0" fontId="69" fillId="0" borderId="21" applyNumberFormat="0" applyFill="0" applyAlignment="0" applyProtection="0"/>
    <xf numFmtId="0" fontId="54" fillId="36" borderId="13" applyNumberFormat="0" applyAlignment="0" applyProtection="0"/>
    <xf numFmtId="0" fontId="6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1" fillId="0" borderId="22" applyNumberFormat="0" applyFill="0" applyAlignment="0" applyProtection="0"/>
    <xf numFmtId="0" fontId="51" fillId="44" borderId="0" applyNumberFormat="0" applyBorder="0" applyAlignment="0" applyProtection="0"/>
    <xf numFmtId="0" fontId="9" fillId="45" borderId="0" applyNumberFormat="0" applyBorder="0" applyAlignment="0" applyProtection="0"/>
    <xf numFmtId="0" fontId="9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8" borderId="0" applyNumberFormat="0" applyBorder="0" applyAlignment="0" applyProtection="0"/>
    <xf numFmtId="0" fontId="9" fillId="49" borderId="0" applyNumberFormat="0" applyBorder="0" applyAlignment="0" applyProtection="0"/>
    <xf numFmtId="0" fontId="9" fillId="34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9" fillId="52" borderId="0" applyNumberFormat="0" applyBorder="0" applyAlignment="0" applyProtection="0"/>
    <xf numFmtId="0" fontId="9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9" fillId="56" borderId="0" applyNumberFormat="0" applyBorder="0" applyAlignment="0" applyProtection="0"/>
    <xf numFmtId="0" fontId="9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35" borderId="0" applyNumberFormat="0" applyBorder="0" applyAlignment="0" applyProtection="0"/>
    <xf numFmtId="0" fontId="9" fillId="33" borderId="0" applyNumberFormat="0" applyBorder="0" applyAlignment="0" applyProtection="0"/>
    <xf numFmtId="0" fontId="9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9" fillId="62" borderId="0" applyNumberFormat="0" applyBorder="0" applyAlignment="0" applyProtection="0"/>
    <xf numFmtId="0" fontId="9" fillId="63" borderId="0" applyNumberFormat="0" applyBorder="0" applyAlignment="0" applyProtection="0"/>
    <xf numFmtId="0" fontId="51" fillId="64" borderId="0" applyNumberFormat="0" applyBorder="0" applyAlignment="0" applyProtection="0"/>
    <xf numFmtId="0" fontId="9" fillId="0" borderId="0"/>
    <xf numFmtId="0" fontId="9" fillId="38" borderId="14" applyNumberFormat="0" applyFont="0" applyAlignment="0" applyProtection="0"/>
    <xf numFmtId="43" fontId="9" fillId="0" borderId="0" applyFont="0" applyFill="0" applyBorder="0" applyAlignment="0" applyProtection="0"/>
    <xf numFmtId="0" fontId="70" fillId="0" borderId="0"/>
    <xf numFmtId="0" fontId="8" fillId="0" borderId="0"/>
    <xf numFmtId="0" fontId="8" fillId="5" borderId="0" applyNumberFormat="0" applyBorder="0" applyAlignment="0" applyProtection="0"/>
    <xf numFmtId="0" fontId="72" fillId="0" borderId="18" applyNumberFormat="0" applyFill="0" applyAlignment="0" applyProtection="0"/>
    <xf numFmtId="0" fontId="73" fillId="0" borderId="19" applyNumberFormat="0" applyFill="0" applyAlignment="0" applyProtection="0"/>
    <xf numFmtId="0" fontId="74" fillId="0" borderId="20" applyNumberFormat="0" applyFill="0" applyAlignment="0" applyProtection="0"/>
    <xf numFmtId="0" fontId="74" fillId="0" borderId="0" applyNumberFormat="0" applyFill="0" applyBorder="0" applyAlignment="0" applyProtection="0"/>
    <xf numFmtId="0" fontId="75" fillId="40" borderId="0" applyNumberFormat="0" applyBorder="0" applyAlignment="0" applyProtection="0"/>
    <xf numFmtId="0" fontId="76" fillId="41" borderId="0" applyNumberFormat="0" applyBorder="0" applyAlignment="0" applyProtection="0"/>
    <xf numFmtId="0" fontId="77" fillId="37" borderId="0" applyNumberFormat="0" applyBorder="0" applyAlignment="0" applyProtection="0"/>
    <xf numFmtId="0" fontId="78" fillId="42" borderId="12" applyNumberFormat="0" applyAlignment="0" applyProtection="0"/>
    <xf numFmtId="0" fontId="79" fillId="43" borderId="15" applyNumberFormat="0" applyAlignment="0" applyProtection="0"/>
    <xf numFmtId="0" fontId="80" fillId="43" borderId="12" applyNumberFormat="0" applyAlignment="0" applyProtection="0"/>
    <xf numFmtId="0" fontId="81" fillId="0" borderId="21" applyNumberFormat="0" applyFill="0" applyAlignment="0" applyProtection="0"/>
    <xf numFmtId="0" fontId="82" fillId="36" borderId="13" applyNumberFormat="0" applyAlignment="0" applyProtection="0"/>
    <xf numFmtId="0" fontId="83" fillId="0" borderId="0" applyNumberFormat="0" applyFill="0" applyBorder="0" applyAlignment="0" applyProtection="0"/>
    <xf numFmtId="0" fontId="7" fillId="38" borderId="14" applyNumberFormat="0" applyFont="0" applyAlignment="0" applyProtection="0"/>
    <xf numFmtId="0" fontId="84" fillId="0" borderId="0" applyNumberFormat="0" applyFill="0" applyBorder="0" applyAlignment="0" applyProtection="0"/>
    <xf numFmtId="0" fontId="85" fillId="0" borderId="22" applyNumberFormat="0" applyFill="0" applyAlignment="0" applyProtection="0"/>
    <xf numFmtId="0" fontId="86" fillId="44" borderId="0" applyNumberFormat="0" applyBorder="0" applyAlignment="0" applyProtection="0"/>
    <xf numFmtId="0" fontId="7" fillId="45" borderId="0" applyNumberFormat="0" applyBorder="0" applyAlignment="0" applyProtection="0"/>
    <xf numFmtId="0" fontId="7" fillId="46" borderId="0" applyNumberFormat="0" applyBorder="0" applyAlignment="0" applyProtection="0"/>
    <xf numFmtId="0" fontId="86" fillId="47" borderId="0" applyNumberFormat="0" applyBorder="0" applyAlignment="0" applyProtection="0"/>
    <xf numFmtId="0" fontId="86" fillId="48" borderId="0" applyNumberFormat="0" applyBorder="0" applyAlignment="0" applyProtection="0"/>
    <xf numFmtId="0" fontId="7" fillId="49" borderId="0" applyNumberFormat="0" applyBorder="0" applyAlignment="0" applyProtection="0"/>
    <xf numFmtId="0" fontId="7" fillId="34" borderId="0" applyNumberFormat="0" applyBorder="0" applyAlignment="0" applyProtection="0"/>
    <xf numFmtId="0" fontId="86" fillId="50" borderId="0" applyNumberFormat="0" applyBorder="0" applyAlignment="0" applyProtection="0"/>
    <xf numFmtId="0" fontId="86" fillId="51" borderId="0" applyNumberFormat="0" applyBorder="0" applyAlignment="0" applyProtection="0"/>
    <xf numFmtId="0" fontId="7" fillId="52" borderId="0" applyNumberFormat="0" applyBorder="0" applyAlignment="0" applyProtection="0"/>
    <xf numFmtId="0" fontId="7" fillId="53" borderId="0" applyNumberFormat="0" applyBorder="0" applyAlignment="0" applyProtection="0"/>
    <xf numFmtId="0" fontId="86" fillId="54" borderId="0" applyNumberFormat="0" applyBorder="0" applyAlignment="0" applyProtection="0"/>
    <xf numFmtId="0" fontId="86" fillId="55" borderId="0" applyNumberFormat="0" applyBorder="0" applyAlignment="0" applyProtection="0"/>
    <xf numFmtId="0" fontId="7" fillId="56" borderId="0" applyNumberFormat="0" applyBorder="0" applyAlignment="0" applyProtection="0"/>
    <xf numFmtId="0" fontId="7" fillId="57" borderId="0" applyNumberFormat="0" applyBorder="0" applyAlignment="0" applyProtection="0"/>
    <xf numFmtId="0" fontId="86" fillId="58" borderId="0" applyNumberFormat="0" applyBorder="0" applyAlignment="0" applyProtection="0"/>
    <xf numFmtId="0" fontId="86" fillId="35" borderId="0" applyNumberFormat="0" applyBorder="0" applyAlignment="0" applyProtection="0"/>
    <xf numFmtId="0" fontId="7" fillId="33" borderId="0" applyNumberFormat="0" applyBorder="0" applyAlignment="0" applyProtection="0"/>
    <xf numFmtId="0" fontId="7" fillId="59" borderId="0" applyNumberFormat="0" applyBorder="0" applyAlignment="0" applyProtection="0"/>
    <xf numFmtId="0" fontId="86" fillId="60" borderId="0" applyNumberFormat="0" applyBorder="0" applyAlignment="0" applyProtection="0"/>
    <xf numFmtId="0" fontId="86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3" borderId="0" applyNumberFormat="0" applyBorder="0" applyAlignment="0" applyProtection="0"/>
    <xf numFmtId="0" fontId="86" fillId="64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71" fillId="0" borderId="0">
      <alignment vertical="top"/>
    </xf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27" fillId="14" borderId="0" applyNumberFormat="0" applyBorder="0" applyAlignment="0" applyProtection="0"/>
    <xf numFmtId="0" fontId="51" fillId="14" borderId="0" applyNumberFormat="0" applyBorder="0" applyAlignment="0" applyProtection="0"/>
    <xf numFmtId="0" fontId="53" fillId="22" borderId="12" applyNumberFormat="0" applyAlignment="0" applyProtection="0"/>
    <xf numFmtId="0" fontId="35" fillId="22" borderId="1" applyNumberFormat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52" fillId="5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28" fillId="5" borderId="0" applyNumberFormat="0" applyBorder="0" applyAlignment="0" applyProtection="0"/>
    <xf numFmtId="0" fontId="27" fillId="4" borderId="0" applyNumberFormat="0" applyBorder="0" applyAlignment="0" applyProtection="0"/>
    <xf numFmtId="0" fontId="51" fillId="4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5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35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19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8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51" fillId="17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51" fillId="12" borderId="0" applyNumberFormat="0" applyBorder="0" applyAlignment="0" applyProtection="0"/>
    <xf numFmtId="0" fontId="27" fillId="12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51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4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51" fillId="4" borderId="0" applyNumberFormat="0" applyBorder="0" applyAlignment="0" applyProtection="0"/>
    <xf numFmtId="0" fontId="27" fillId="4" borderId="0" applyNumberFormat="0" applyBorder="0" applyAlignment="0" applyProtection="0"/>
    <xf numFmtId="0" fontId="51" fillId="14" borderId="0" applyNumberFormat="0" applyBorder="0" applyAlignment="0" applyProtection="0"/>
    <xf numFmtId="0" fontId="27" fillId="14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51" fillId="14" borderId="0" applyNumberFormat="0" applyBorder="0" applyAlignment="0" applyProtection="0"/>
    <xf numFmtId="0" fontId="27" fillId="14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165" fontId="22" fillId="0" borderId="0" applyFont="0" applyFill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36" fillId="0" borderId="3" applyNumberFormat="0" applyFill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37" fillId="0" borderId="4" applyNumberFormat="0" applyFill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38" fillId="0" borderId="5" applyNumberFormat="0" applyFill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38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39" fillId="0" borderId="6" applyNumberFormat="0" applyFill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6" fillId="0" borderId="0"/>
    <xf numFmtId="0" fontId="8" fillId="9" borderId="0" applyNumberFormat="0" applyBorder="0" applyAlignment="0" applyProtection="0"/>
    <xf numFmtId="0" fontId="16" fillId="0" borderId="0"/>
    <xf numFmtId="0" fontId="15" fillId="0" borderId="0">
      <alignment vertical="top"/>
    </xf>
    <xf numFmtId="0" fontId="16" fillId="0" borderId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" fillId="9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0" borderId="0"/>
    <xf numFmtId="0" fontId="8" fillId="0" borderId="0"/>
    <xf numFmtId="0" fontId="12" fillId="0" borderId="0"/>
    <xf numFmtId="0" fontId="12" fillId="0" borderId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" fillId="0" borderId="0"/>
    <xf numFmtId="0" fontId="8" fillId="0" borderId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22" fillId="0" borderId="0">
      <alignment vertical="top"/>
    </xf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71" fillId="0" borderId="0">
      <alignment vertical="top"/>
    </xf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6" fillId="64" borderId="0" applyNumberFormat="0" applyBorder="0" applyAlignment="0" applyProtection="0"/>
    <xf numFmtId="0" fontId="7" fillId="63" borderId="0" applyNumberFormat="0" applyBorder="0" applyAlignment="0" applyProtection="0"/>
    <xf numFmtId="0" fontId="7" fillId="62" borderId="0" applyNumberFormat="0" applyBorder="0" applyAlignment="0" applyProtection="0"/>
    <xf numFmtId="0" fontId="86" fillId="61" borderId="0" applyNumberFormat="0" applyBorder="0" applyAlignment="0" applyProtection="0"/>
    <xf numFmtId="0" fontId="86" fillId="60" borderId="0" applyNumberFormat="0" applyBorder="0" applyAlignment="0" applyProtection="0"/>
    <xf numFmtId="0" fontId="7" fillId="59" borderId="0" applyNumberFormat="0" applyBorder="0" applyAlignment="0" applyProtection="0"/>
    <xf numFmtId="0" fontId="7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58" borderId="0" applyNumberFormat="0" applyBorder="0" applyAlignment="0" applyProtection="0"/>
    <xf numFmtId="0" fontId="7" fillId="57" borderId="0" applyNumberFormat="0" applyBorder="0" applyAlignment="0" applyProtection="0"/>
    <xf numFmtId="0" fontId="7" fillId="56" borderId="0" applyNumberFormat="0" applyBorder="0" applyAlignment="0" applyProtection="0"/>
    <xf numFmtId="0" fontId="86" fillId="55" borderId="0" applyNumberFormat="0" applyBorder="0" applyAlignment="0" applyProtection="0"/>
    <xf numFmtId="0" fontId="86" fillId="54" borderId="0" applyNumberFormat="0" applyBorder="0" applyAlignment="0" applyProtection="0"/>
    <xf numFmtId="0" fontId="7" fillId="53" borderId="0" applyNumberFormat="0" applyBorder="0" applyAlignment="0" applyProtection="0"/>
    <xf numFmtId="0" fontId="7" fillId="52" borderId="0" applyNumberFormat="0" applyBorder="0" applyAlignment="0" applyProtection="0"/>
    <xf numFmtId="0" fontId="86" fillId="51" borderId="0" applyNumberFormat="0" applyBorder="0" applyAlignment="0" applyProtection="0"/>
    <xf numFmtId="0" fontId="86" fillId="50" borderId="0" applyNumberFormat="0" applyBorder="0" applyAlignment="0" applyProtection="0"/>
    <xf numFmtId="0" fontId="7" fillId="34" borderId="0" applyNumberFormat="0" applyBorder="0" applyAlignment="0" applyProtection="0"/>
    <xf numFmtId="0" fontId="7" fillId="49" borderId="0" applyNumberFormat="0" applyBorder="0" applyAlignment="0" applyProtection="0"/>
    <xf numFmtId="0" fontId="86" fillId="48" borderId="0" applyNumberFormat="0" applyBorder="0" applyAlignment="0" applyProtection="0"/>
    <xf numFmtId="0" fontId="86" fillId="47" borderId="0" applyNumberFormat="0" applyBorder="0" applyAlignment="0" applyProtection="0"/>
    <xf numFmtId="0" fontId="7" fillId="46" borderId="0" applyNumberFormat="0" applyBorder="0" applyAlignment="0" applyProtection="0"/>
    <xf numFmtId="0" fontId="7" fillId="45" borderId="0" applyNumberFormat="0" applyBorder="0" applyAlignment="0" applyProtection="0"/>
    <xf numFmtId="0" fontId="86" fillId="44" borderId="0" applyNumberFormat="0" applyBorder="0" applyAlignment="0" applyProtection="0"/>
    <xf numFmtId="0" fontId="85" fillId="0" borderId="22" applyNumberFormat="0" applyFill="0" applyAlignment="0" applyProtection="0"/>
    <xf numFmtId="0" fontId="84" fillId="0" borderId="0" applyNumberFormat="0" applyFill="0" applyBorder="0" applyAlignment="0" applyProtection="0"/>
    <xf numFmtId="0" fontId="7" fillId="38" borderId="14" applyNumberFormat="0" applyFont="0" applyAlignment="0" applyProtection="0"/>
    <xf numFmtId="0" fontId="83" fillId="0" borderId="0" applyNumberFormat="0" applyFill="0" applyBorder="0" applyAlignment="0" applyProtection="0"/>
    <xf numFmtId="0" fontId="82" fillId="36" borderId="13" applyNumberFormat="0" applyAlignment="0" applyProtection="0"/>
    <xf numFmtId="0" fontId="81" fillId="0" borderId="21" applyNumberFormat="0" applyFill="0" applyAlignment="0" applyProtection="0"/>
    <xf numFmtId="0" fontId="80" fillId="43" borderId="12" applyNumberFormat="0" applyAlignment="0" applyProtection="0"/>
    <xf numFmtId="0" fontId="79" fillId="43" borderId="15" applyNumberFormat="0" applyAlignment="0" applyProtection="0"/>
    <xf numFmtId="0" fontId="78" fillId="42" borderId="12" applyNumberFormat="0" applyAlignment="0" applyProtection="0"/>
    <xf numFmtId="0" fontId="77" fillId="37" borderId="0" applyNumberFormat="0" applyBorder="0" applyAlignment="0" applyProtection="0"/>
    <xf numFmtId="0" fontId="76" fillId="41" borderId="0" applyNumberFormat="0" applyBorder="0" applyAlignment="0" applyProtection="0"/>
    <xf numFmtId="0" fontId="75" fillId="40" borderId="0" applyNumberFormat="0" applyBorder="0" applyAlignment="0" applyProtection="0"/>
    <xf numFmtId="0" fontId="74" fillId="0" borderId="0" applyNumberFormat="0" applyFill="0" applyBorder="0" applyAlignment="0" applyProtection="0"/>
    <xf numFmtId="0" fontId="74" fillId="0" borderId="20" applyNumberFormat="0" applyFill="0" applyAlignment="0" applyProtection="0"/>
    <xf numFmtId="0" fontId="73" fillId="0" borderId="19" applyNumberFormat="0" applyFill="0" applyAlignment="0" applyProtection="0"/>
    <xf numFmtId="0" fontId="72" fillId="0" borderId="18" applyNumberFormat="0" applyFill="0" applyAlignment="0" applyProtection="0"/>
    <xf numFmtId="0" fontId="8" fillId="5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71" fillId="0" borderId="0">
      <alignment vertical="top"/>
    </xf>
    <xf numFmtId="0" fontId="64" fillId="0" borderId="18" applyNumberFormat="0" applyFill="0" applyAlignment="0" applyProtection="0"/>
    <xf numFmtId="0" fontId="65" fillId="0" borderId="19" applyNumberFormat="0" applyFill="0" applyAlignment="0" applyProtection="0"/>
    <xf numFmtId="0" fontId="66" fillId="0" borderId="20" applyNumberFormat="0" applyFill="0" applyAlignment="0" applyProtection="0"/>
    <xf numFmtId="0" fontId="66" fillId="0" borderId="0" applyNumberFormat="0" applyFill="0" applyBorder="0" applyAlignment="0" applyProtection="0"/>
    <xf numFmtId="0" fontId="56" fillId="40" borderId="0" applyNumberFormat="0" applyBorder="0" applyAlignment="0" applyProtection="0"/>
    <xf numFmtId="0" fontId="52" fillId="41" borderId="0" applyNumberFormat="0" applyBorder="0" applyAlignment="0" applyProtection="0"/>
    <xf numFmtId="0" fontId="67" fillId="37" borderId="0" applyNumberFormat="0" applyBorder="0" applyAlignment="0" applyProtection="0"/>
    <xf numFmtId="0" fontId="57" fillId="42" borderId="12" applyNumberFormat="0" applyAlignment="0" applyProtection="0"/>
    <xf numFmtId="0" fontId="60" fillId="43" borderId="15" applyNumberFormat="0" applyAlignment="0" applyProtection="0"/>
    <xf numFmtId="0" fontId="68" fillId="43" borderId="12" applyNumberFormat="0" applyAlignment="0" applyProtection="0"/>
    <xf numFmtId="0" fontId="69" fillId="0" borderId="21" applyNumberFormat="0" applyFill="0" applyAlignment="0" applyProtection="0"/>
    <xf numFmtId="0" fontId="54" fillId="36" borderId="13" applyNumberFormat="0" applyAlignment="0" applyProtection="0"/>
    <xf numFmtId="0" fontId="6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1" fillId="0" borderId="22" applyNumberFormat="0" applyFill="0" applyAlignment="0" applyProtection="0"/>
    <xf numFmtId="0" fontId="51" fillId="44" borderId="0" applyNumberFormat="0" applyBorder="0" applyAlignment="0" applyProtection="0"/>
    <xf numFmtId="0" fontId="8" fillId="45" borderId="0" applyNumberFormat="0" applyBorder="0" applyAlignment="0" applyProtection="0"/>
    <xf numFmtId="0" fontId="8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8" borderId="0" applyNumberFormat="0" applyBorder="0" applyAlignment="0" applyProtection="0"/>
    <xf numFmtId="0" fontId="8" fillId="49" borderId="0" applyNumberFormat="0" applyBorder="0" applyAlignment="0" applyProtection="0"/>
    <xf numFmtId="0" fontId="8" fillId="34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8" fillId="56" borderId="0" applyNumberFormat="0" applyBorder="0" applyAlignment="0" applyProtection="0"/>
    <xf numFmtId="0" fontId="8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35" borderId="0" applyNumberFormat="0" applyBorder="0" applyAlignment="0" applyProtection="0"/>
    <xf numFmtId="0" fontId="8" fillId="33" borderId="0" applyNumberFormat="0" applyBorder="0" applyAlignment="0" applyProtection="0"/>
    <xf numFmtId="0" fontId="8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8" fillId="62" borderId="0" applyNumberFormat="0" applyBorder="0" applyAlignment="0" applyProtection="0"/>
    <xf numFmtId="0" fontId="8" fillId="63" borderId="0" applyNumberFormat="0" applyBorder="0" applyAlignment="0" applyProtection="0"/>
    <xf numFmtId="0" fontId="51" fillId="64" borderId="0" applyNumberFormat="0" applyBorder="0" applyAlignment="0" applyProtection="0"/>
    <xf numFmtId="0" fontId="8" fillId="0" borderId="0"/>
    <xf numFmtId="0" fontId="8" fillId="38" borderId="14" applyNumberFormat="0" applyFont="0" applyAlignment="0" applyProtection="0"/>
    <xf numFmtId="43" fontId="8" fillId="0" borderId="0" applyFont="0" applyFill="0" applyBorder="0" applyAlignment="0" applyProtection="0"/>
    <xf numFmtId="0" fontId="48" fillId="0" borderId="0"/>
    <xf numFmtId="0" fontId="8" fillId="9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58" fillId="37" borderId="0" applyNumberFormat="0" applyBorder="0" applyAlignment="0" applyProtection="0"/>
    <xf numFmtId="0" fontId="60" fillId="22" borderId="15" applyNumberFormat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39" fillId="0" borderId="6" applyNumberFormat="0" applyFill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71" fillId="0" borderId="0">
      <alignment vertical="top"/>
    </xf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6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8" fillId="5" borderId="0" applyNumberFormat="0" applyBorder="0" applyAlignment="0" applyProtection="0"/>
    <xf numFmtId="0" fontId="8" fillId="7" borderId="0" applyNumberFormat="0" applyBorder="0" applyAlignment="0" applyProtection="0"/>
    <xf numFmtId="0" fontId="34" fillId="22" borderId="8" applyNumberFormat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2" borderId="0" applyNumberFormat="0" applyBorder="0" applyAlignment="0" applyProtection="0"/>
    <xf numFmtId="0" fontId="15" fillId="0" borderId="0">
      <alignment vertical="top"/>
    </xf>
    <xf numFmtId="0" fontId="40" fillId="11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57" fillId="8" borderId="12" applyNumberFormat="0" applyAlignment="0" applyProtection="0"/>
    <xf numFmtId="0" fontId="12" fillId="9" borderId="0" applyNumberFormat="0" applyBorder="0" applyAlignment="0" applyProtection="0"/>
    <xf numFmtId="0" fontId="38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36" fillId="0" borderId="3" applyNumberFormat="0" applyFill="0" applyAlignment="0" applyProtection="0"/>
    <xf numFmtId="0" fontId="27" fillId="14" borderId="0" applyNumberFormat="0" applyBorder="0" applyAlignment="0" applyProtection="0"/>
    <xf numFmtId="0" fontId="51" fillId="14" borderId="0" applyNumberFormat="0" applyBorder="0" applyAlignment="0" applyProtection="0"/>
    <xf numFmtId="0" fontId="56" fillId="7" borderId="0" applyNumberFormat="0" applyBorder="0" applyAlignment="0" applyProtection="0"/>
    <xf numFmtId="0" fontId="31" fillId="7" borderId="0" applyNumberFormat="0" applyBorder="0" applyAlignment="0" applyProtection="0"/>
    <xf numFmtId="0" fontId="27" fillId="4" borderId="0" applyNumberFormat="0" applyBorder="0" applyAlignment="0" applyProtection="0"/>
    <xf numFmtId="0" fontId="51" fillId="4" borderId="0" applyNumberFormat="0" applyBorder="0" applyAlignment="0" applyProtection="0"/>
    <xf numFmtId="0" fontId="27" fillId="4" borderId="0" applyNumberFormat="0" applyBorder="0" applyAlignment="0" applyProtection="0"/>
    <xf numFmtId="0" fontId="51" fillId="4" borderId="0" applyNumberFormat="0" applyBorder="0" applyAlignment="0" applyProtection="0"/>
    <xf numFmtId="0" fontId="5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22" fillId="0" borderId="0" applyFont="0" applyFill="0" applyBorder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27" fillId="12" borderId="0" applyNumberFormat="0" applyBorder="0" applyAlignment="0" applyProtection="0"/>
    <xf numFmtId="0" fontId="51" fillId="12" borderId="0" applyNumberFormat="0" applyBorder="0" applyAlignment="0" applyProtection="0"/>
    <xf numFmtId="0" fontId="54" fillId="36" borderId="13" applyNumberFormat="0" applyAlignment="0" applyProtection="0"/>
    <xf numFmtId="0" fontId="29" fillId="23" borderId="2" applyNumberFormat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3" fillId="22" borderId="12" applyNumberFormat="0" applyAlignment="0" applyProtection="0"/>
    <xf numFmtId="0" fontId="35" fillId="22" borderId="1" applyNumberFormat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27" fillId="17" borderId="0" applyNumberFormat="0" applyBorder="0" applyAlignment="0" applyProtection="0"/>
    <xf numFmtId="0" fontId="51" fillId="17" borderId="0" applyNumberFormat="0" applyBorder="0" applyAlignment="0" applyProtection="0"/>
    <xf numFmtId="0" fontId="52" fillId="5" borderId="0" applyNumberFormat="0" applyBorder="0" applyAlignment="0" applyProtection="0"/>
    <xf numFmtId="0" fontId="28" fillId="5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27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27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35" borderId="0" applyNumberFormat="0" applyBorder="0" applyAlignment="0" applyProtection="0"/>
    <xf numFmtId="0" fontId="27" fillId="17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27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27" fillId="17" borderId="0" applyNumberFormat="0" applyBorder="0" applyAlignment="0" applyProtection="0"/>
    <xf numFmtId="0" fontId="51" fillId="35" borderId="0" applyNumberFormat="0" applyBorder="0" applyAlignment="0" applyProtection="0"/>
    <xf numFmtId="0" fontId="51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27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8" borderId="0" applyNumberFormat="0" applyBorder="0" applyAlignment="0" applyProtection="0"/>
    <xf numFmtId="0" fontId="27" fillId="18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28" fillId="5" borderId="0" applyNumberFormat="0" applyBorder="0" applyAlignment="0" applyProtection="0"/>
    <xf numFmtId="0" fontId="52" fillId="5" borderId="0" applyNumberFormat="0" applyBorder="0" applyAlignment="0" applyProtection="0"/>
    <xf numFmtId="0" fontId="51" fillId="17" borderId="0" applyNumberFormat="0" applyBorder="0" applyAlignment="0" applyProtection="0"/>
    <xf numFmtId="0" fontId="27" fillId="17" borderId="0" applyNumberFormat="0" applyBorder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51" fillId="16" borderId="0" applyNumberFormat="0" applyBorder="0" applyAlignment="0" applyProtection="0"/>
    <xf numFmtId="0" fontId="27" fillId="16" borderId="0" applyNumberFormat="0" applyBorder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51" fillId="12" borderId="0" applyNumberFormat="0" applyBorder="0" applyAlignment="0" applyProtection="0"/>
    <xf numFmtId="0" fontId="27" fillId="12" borderId="0" applyNumberFormat="0" applyBorder="0" applyAlignment="0" applyProtection="0"/>
    <xf numFmtId="165" fontId="22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65" fontId="22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1" fillId="4" borderId="0" applyNumberFormat="0" applyBorder="0" applyAlignment="0" applyProtection="0"/>
    <xf numFmtId="0" fontId="27" fillId="4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51" fillId="14" borderId="0" applyNumberFormat="0" applyBorder="0" applyAlignment="0" applyProtection="0"/>
    <xf numFmtId="0" fontId="27" fillId="14" borderId="0" applyNumberFormat="0" applyBorder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37" fillId="0" borderId="4" applyNumberFormat="0" applyFill="0" applyAlignment="0" applyProtection="0"/>
    <xf numFmtId="0" fontId="38" fillId="0" borderId="0" applyNumberFormat="0" applyFill="0" applyBorder="0" applyAlignment="0" applyProtection="0"/>
    <xf numFmtId="0" fontId="57" fillId="8" borderId="12" applyNumberFormat="0" applyAlignment="0" applyProtection="0"/>
    <xf numFmtId="0" fontId="38" fillId="0" borderId="5" applyNumberFormat="0" applyFill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40" fillId="11" borderId="0" applyNumberFormat="0" applyBorder="0" applyAlignment="0" applyProtection="0"/>
    <xf numFmtId="0" fontId="38" fillId="0" borderId="0" applyNumberFormat="0" applyFill="0" applyBorder="0" applyAlignment="0" applyProtection="0"/>
    <xf numFmtId="0" fontId="15" fillId="0" borderId="0">
      <alignment vertical="top"/>
    </xf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39" fillId="0" borderId="6" applyNumberFormat="0" applyFill="0" applyAlignment="0" applyProtection="0"/>
    <xf numFmtId="0" fontId="34" fillId="22" borderId="8" applyNumberFormat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6" fillId="0" borderId="0"/>
    <xf numFmtId="0" fontId="15" fillId="0" borderId="0">
      <alignment vertical="top"/>
    </xf>
    <xf numFmtId="0" fontId="16" fillId="0" borderId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16" fillId="0" borderId="0"/>
    <xf numFmtId="0" fontId="26" fillId="0" borderId="9" applyNumberFormat="0" applyFill="0" applyAlignment="0" applyProtection="0"/>
    <xf numFmtId="0" fontId="16" fillId="0" borderId="0"/>
    <xf numFmtId="0" fontId="61" fillId="0" borderId="9" applyNumberFormat="0" applyFill="0" applyAlignment="0" applyProtection="0"/>
    <xf numFmtId="0" fontId="12" fillId="3" borderId="0" applyNumberFormat="0" applyBorder="0" applyAlignment="0" applyProtection="0"/>
    <xf numFmtId="0" fontId="61" fillId="0" borderId="9" applyNumberFormat="0" applyFill="0" applyAlignment="0" applyProtection="0"/>
    <xf numFmtId="0" fontId="8" fillId="33" borderId="0" applyNumberFormat="0" applyBorder="0" applyAlignment="0" applyProtection="0"/>
    <xf numFmtId="0" fontId="12" fillId="8" borderId="0" applyNumberFormat="0" applyBorder="0" applyAlignment="0" applyProtection="0"/>
    <xf numFmtId="0" fontId="16" fillId="0" borderId="0"/>
    <xf numFmtId="0" fontId="12" fillId="4" borderId="0" applyNumberFormat="0" applyBorder="0" applyAlignment="0" applyProtection="0"/>
    <xf numFmtId="0" fontId="39" fillId="0" borderId="6" applyNumberFormat="0" applyFill="0" applyAlignment="0" applyProtection="0"/>
    <xf numFmtId="0" fontId="32" fillId="8" borderId="1" applyNumberFormat="0" applyAlignment="0" applyProtection="0"/>
    <xf numFmtId="0" fontId="8" fillId="9" borderId="0" applyNumberFormat="0" applyBorder="0" applyAlignment="0" applyProtection="0"/>
    <xf numFmtId="0" fontId="38" fillId="0" borderId="5" applyNumberFormat="0" applyFill="0" applyAlignment="0" applyProtection="0"/>
    <xf numFmtId="0" fontId="8" fillId="13" borderId="0" applyNumberFormat="0" applyBorder="0" applyAlignment="0" applyProtection="0"/>
    <xf numFmtId="0" fontId="27" fillId="14" borderId="0" applyNumberFormat="0" applyBorder="0" applyAlignment="0" applyProtection="0"/>
    <xf numFmtId="0" fontId="38" fillId="0" borderId="5" applyNumberFormat="0" applyFill="0" applyAlignment="0" applyProtection="0"/>
    <xf numFmtId="0" fontId="32" fillId="8" borderId="1" applyNumberFormat="0" applyAlignment="0" applyProtection="0"/>
    <xf numFmtId="0" fontId="8" fillId="3" borderId="0" applyNumberFormat="0" applyBorder="0" applyAlignment="0" applyProtection="0"/>
    <xf numFmtId="0" fontId="12" fillId="5" borderId="0" applyNumberFormat="0" applyBorder="0" applyAlignment="0" applyProtection="0"/>
    <xf numFmtId="0" fontId="26" fillId="0" borderId="9" applyNumberFormat="0" applyFill="0" applyAlignment="0" applyProtection="0"/>
    <xf numFmtId="0" fontId="12" fillId="7" borderId="0" applyNumberFormat="0" applyBorder="0" applyAlignment="0" applyProtection="0"/>
    <xf numFmtId="0" fontId="60" fillId="22" borderId="15" applyNumberFormat="0" applyAlignment="0" applyProtection="0"/>
    <xf numFmtId="0" fontId="8" fillId="8" borderId="0" applyNumberFormat="0" applyBorder="0" applyAlignment="0" applyProtection="0"/>
    <xf numFmtId="0" fontId="12" fillId="2" borderId="0" applyNumberFormat="0" applyBorder="0" applyAlignment="0" applyProtection="0"/>
    <xf numFmtId="0" fontId="16" fillId="0" borderId="0"/>
    <xf numFmtId="0" fontId="8" fillId="34" borderId="0" applyNumberFormat="0" applyBorder="0" applyAlignment="0" applyProtection="0"/>
    <xf numFmtId="0" fontId="58" fillId="37" borderId="0" applyNumberFormat="0" applyBorder="0" applyAlignment="0" applyProtection="0"/>
    <xf numFmtId="0" fontId="12" fillId="2" borderId="0" applyNumberFormat="0" applyBorder="0" applyAlignment="0" applyProtection="0"/>
    <xf numFmtId="0" fontId="37" fillId="0" borderId="4" applyNumberFormat="0" applyFill="0" applyAlignment="0" applyProtection="0"/>
    <xf numFmtId="0" fontId="51" fillId="14" borderId="0" applyNumberFormat="0" applyBorder="0" applyAlignment="0" applyProtection="0"/>
    <xf numFmtId="0" fontId="64" fillId="0" borderId="18" applyNumberFormat="0" applyFill="0" applyAlignment="0" applyProtection="0"/>
    <xf numFmtId="0" fontId="65" fillId="0" borderId="19" applyNumberFormat="0" applyFill="0" applyAlignment="0" applyProtection="0"/>
    <xf numFmtId="0" fontId="66" fillId="0" borderId="20" applyNumberFormat="0" applyFill="0" applyAlignment="0" applyProtection="0"/>
    <xf numFmtId="0" fontId="66" fillId="0" borderId="0" applyNumberFormat="0" applyFill="0" applyBorder="0" applyAlignment="0" applyProtection="0"/>
    <xf numFmtId="0" fontId="56" fillId="40" borderId="0" applyNumberFormat="0" applyBorder="0" applyAlignment="0" applyProtection="0"/>
    <xf numFmtId="0" fontId="52" fillId="41" borderId="0" applyNumberFormat="0" applyBorder="0" applyAlignment="0" applyProtection="0"/>
    <xf numFmtId="0" fontId="67" fillId="37" borderId="0" applyNumberFormat="0" applyBorder="0" applyAlignment="0" applyProtection="0"/>
    <xf numFmtId="0" fontId="57" fillId="42" borderId="12" applyNumberFormat="0" applyAlignment="0" applyProtection="0"/>
    <xf numFmtId="0" fontId="60" fillId="43" borderId="15" applyNumberFormat="0" applyAlignment="0" applyProtection="0"/>
    <xf numFmtId="0" fontId="68" fillId="43" borderId="12" applyNumberFormat="0" applyAlignment="0" applyProtection="0"/>
    <xf numFmtId="0" fontId="69" fillId="0" borderId="21" applyNumberFormat="0" applyFill="0" applyAlignment="0" applyProtection="0"/>
    <xf numFmtId="0" fontId="54" fillId="36" borderId="13" applyNumberFormat="0" applyAlignment="0" applyProtection="0"/>
    <xf numFmtId="0" fontId="6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1" fillId="0" borderId="22" applyNumberFormat="0" applyFill="0" applyAlignment="0" applyProtection="0"/>
    <xf numFmtId="0" fontId="51" fillId="44" borderId="0" applyNumberFormat="0" applyBorder="0" applyAlignment="0" applyProtection="0"/>
    <xf numFmtId="0" fontId="8" fillId="45" borderId="0" applyNumberFormat="0" applyBorder="0" applyAlignment="0" applyProtection="0"/>
    <xf numFmtId="0" fontId="8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8" borderId="0" applyNumberFormat="0" applyBorder="0" applyAlignment="0" applyProtection="0"/>
    <xf numFmtId="0" fontId="8" fillId="49" borderId="0" applyNumberFormat="0" applyBorder="0" applyAlignment="0" applyProtection="0"/>
    <xf numFmtId="0" fontId="8" fillId="34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8" fillId="56" borderId="0" applyNumberFormat="0" applyBorder="0" applyAlignment="0" applyProtection="0"/>
    <xf numFmtId="0" fontId="8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35" borderId="0" applyNumberFormat="0" applyBorder="0" applyAlignment="0" applyProtection="0"/>
    <xf numFmtId="0" fontId="8" fillId="33" borderId="0" applyNumberFormat="0" applyBorder="0" applyAlignment="0" applyProtection="0"/>
    <xf numFmtId="0" fontId="8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8" fillId="62" borderId="0" applyNumberFormat="0" applyBorder="0" applyAlignment="0" applyProtection="0"/>
    <xf numFmtId="0" fontId="8" fillId="63" borderId="0" applyNumberFormat="0" applyBorder="0" applyAlignment="0" applyProtection="0"/>
    <xf numFmtId="0" fontId="51" fillId="64" borderId="0" applyNumberFormat="0" applyBorder="0" applyAlignment="0" applyProtection="0"/>
    <xf numFmtId="0" fontId="37" fillId="0" borderId="4" applyNumberFormat="0" applyFill="0" applyAlignment="0" applyProtection="0"/>
    <xf numFmtId="0" fontId="64" fillId="0" borderId="18" applyNumberFormat="0" applyFill="0" applyAlignment="0" applyProtection="0"/>
    <xf numFmtId="0" fontId="65" fillId="0" borderId="19" applyNumberFormat="0" applyFill="0" applyAlignment="0" applyProtection="0"/>
    <xf numFmtId="0" fontId="66" fillId="0" borderId="20" applyNumberFormat="0" applyFill="0" applyAlignment="0" applyProtection="0"/>
    <xf numFmtId="0" fontId="66" fillId="0" borderId="0" applyNumberFormat="0" applyFill="0" applyBorder="0" applyAlignment="0" applyProtection="0"/>
    <xf numFmtId="0" fontId="56" fillId="40" borderId="0" applyNumberFormat="0" applyBorder="0" applyAlignment="0" applyProtection="0"/>
    <xf numFmtId="0" fontId="52" fillId="41" borderId="0" applyNumberFormat="0" applyBorder="0" applyAlignment="0" applyProtection="0"/>
    <xf numFmtId="0" fontId="67" fillId="37" borderId="0" applyNumberFormat="0" applyBorder="0" applyAlignment="0" applyProtection="0"/>
    <xf numFmtId="0" fontId="57" fillId="42" borderId="12" applyNumberFormat="0" applyAlignment="0" applyProtection="0"/>
    <xf numFmtId="0" fontId="60" fillId="43" borderId="15" applyNumberFormat="0" applyAlignment="0" applyProtection="0"/>
    <xf numFmtId="0" fontId="68" fillId="43" borderId="12" applyNumberFormat="0" applyAlignment="0" applyProtection="0"/>
    <xf numFmtId="0" fontId="69" fillId="0" borderId="21" applyNumberFormat="0" applyFill="0" applyAlignment="0" applyProtection="0"/>
    <xf numFmtId="0" fontId="54" fillId="36" borderId="13" applyNumberFormat="0" applyAlignment="0" applyProtection="0"/>
    <xf numFmtId="0" fontId="6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1" fillId="0" borderId="22" applyNumberFormat="0" applyFill="0" applyAlignment="0" applyProtection="0"/>
    <xf numFmtId="0" fontId="51" fillId="44" borderId="0" applyNumberFormat="0" applyBorder="0" applyAlignment="0" applyProtection="0"/>
    <xf numFmtId="0" fontId="8" fillId="45" borderId="0" applyNumberFormat="0" applyBorder="0" applyAlignment="0" applyProtection="0"/>
    <xf numFmtId="0" fontId="8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8" borderId="0" applyNumberFormat="0" applyBorder="0" applyAlignment="0" applyProtection="0"/>
    <xf numFmtId="0" fontId="8" fillId="49" borderId="0" applyNumberFormat="0" applyBorder="0" applyAlignment="0" applyProtection="0"/>
    <xf numFmtId="0" fontId="8" fillId="34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8" fillId="56" borderId="0" applyNumberFormat="0" applyBorder="0" applyAlignment="0" applyProtection="0"/>
    <xf numFmtId="0" fontId="8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35" borderId="0" applyNumberFormat="0" applyBorder="0" applyAlignment="0" applyProtection="0"/>
    <xf numFmtId="0" fontId="8" fillId="33" borderId="0" applyNumberFormat="0" applyBorder="0" applyAlignment="0" applyProtection="0"/>
    <xf numFmtId="0" fontId="8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8" fillId="62" borderId="0" applyNumberFormat="0" applyBorder="0" applyAlignment="0" applyProtection="0"/>
    <xf numFmtId="0" fontId="8" fillId="63" borderId="0" applyNumberFormat="0" applyBorder="0" applyAlignment="0" applyProtection="0"/>
    <xf numFmtId="0" fontId="51" fillId="64" borderId="0" applyNumberFormat="0" applyBorder="0" applyAlignment="0" applyProtection="0"/>
    <xf numFmtId="0" fontId="64" fillId="0" borderId="18" applyNumberFormat="0" applyFill="0" applyAlignment="0" applyProtection="0"/>
    <xf numFmtId="0" fontId="65" fillId="0" borderId="19" applyNumberFormat="0" applyFill="0" applyAlignment="0" applyProtection="0"/>
    <xf numFmtId="0" fontId="66" fillId="0" borderId="20" applyNumberFormat="0" applyFill="0" applyAlignment="0" applyProtection="0"/>
    <xf numFmtId="0" fontId="66" fillId="0" borderId="0" applyNumberFormat="0" applyFill="0" applyBorder="0" applyAlignment="0" applyProtection="0"/>
    <xf numFmtId="0" fontId="56" fillId="40" borderId="0" applyNumberFormat="0" applyBorder="0" applyAlignment="0" applyProtection="0"/>
    <xf numFmtId="0" fontId="52" fillId="41" borderId="0" applyNumberFormat="0" applyBorder="0" applyAlignment="0" applyProtection="0"/>
    <xf numFmtId="0" fontId="67" fillId="37" borderId="0" applyNumberFormat="0" applyBorder="0" applyAlignment="0" applyProtection="0"/>
    <xf numFmtId="0" fontId="57" fillId="42" borderId="12" applyNumberFormat="0" applyAlignment="0" applyProtection="0"/>
    <xf numFmtId="0" fontId="60" fillId="43" borderId="15" applyNumberFormat="0" applyAlignment="0" applyProtection="0"/>
    <xf numFmtId="0" fontId="68" fillId="43" borderId="12" applyNumberFormat="0" applyAlignment="0" applyProtection="0"/>
    <xf numFmtId="0" fontId="69" fillId="0" borderId="21" applyNumberFormat="0" applyFill="0" applyAlignment="0" applyProtection="0"/>
    <xf numFmtId="0" fontId="54" fillId="36" borderId="13" applyNumberFormat="0" applyAlignment="0" applyProtection="0"/>
    <xf numFmtId="0" fontId="6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1" fillId="0" borderId="22" applyNumberFormat="0" applyFill="0" applyAlignment="0" applyProtection="0"/>
    <xf numFmtId="0" fontId="51" fillId="44" borderId="0" applyNumberFormat="0" applyBorder="0" applyAlignment="0" applyProtection="0"/>
    <xf numFmtId="0" fontId="8" fillId="45" borderId="0" applyNumberFormat="0" applyBorder="0" applyAlignment="0" applyProtection="0"/>
    <xf numFmtId="0" fontId="8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8" borderId="0" applyNumberFormat="0" applyBorder="0" applyAlignment="0" applyProtection="0"/>
    <xf numFmtId="0" fontId="8" fillId="49" borderId="0" applyNumberFormat="0" applyBorder="0" applyAlignment="0" applyProtection="0"/>
    <xf numFmtId="0" fontId="8" fillId="34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8" fillId="56" borderId="0" applyNumberFormat="0" applyBorder="0" applyAlignment="0" applyProtection="0"/>
    <xf numFmtId="0" fontId="8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35" borderId="0" applyNumberFormat="0" applyBorder="0" applyAlignment="0" applyProtection="0"/>
    <xf numFmtId="0" fontId="8" fillId="33" borderId="0" applyNumberFormat="0" applyBorder="0" applyAlignment="0" applyProtection="0"/>
    <xf numFmtId="0" fontId="8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8" fillId="62" borderId="0" applyNumberFormat="0" applyBorder="0" applyAlignment="0" applyProtection="0"/>
    <xf numFmtId="0" fontId="8" fillId="63" borderId="0" applyNumberFormat="0" applyBorder="0" applyAlignment="0" applyProtection="0"/>
    <xf numFmtId="0" fontId="51" fillId="64" borderId="0" applyNumberFormat="0" applyBorder="0" applyAlignment="0" applyProtection="0"/>
    <xf numFmtId="0" fontId="35" fillId="22" borderId="1" applyNumberFormat="0" applyAlignment="0" applyProtection="0"/>
    <xf numFmtId="0" fontId="53" fillId="22" borderId="12" applyNumberFormat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51" fillId="14" borderId="0" applyNumberFormat="0" applyBorder="0" applyAlignment="0" applyProtection="0"/>
    <xf numFmtId="0" fontId="27" fillId="14" borderId="0" applyNumberFormat="0" applyBorder="0" applyAlignment="0" applyProtection="0"/>
    <xf numFmtId="0" fontId="29" fillId="23" borderId="2" applyNumberFormat="0" applyAlignment="0" applyProtection="0"/>
    <xf numFmtId="0" fontId="54" fillId="36" borderId="13" applyNumberFormat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3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36" fillId="0" borderId="3" applyNumberFormat="0" applyFill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37" fillId="0" borderId="4" applyNumberFormat="0" applyFill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38" fillId="0" borderId="5" applyNumberFormat="0" applyFill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38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39" fillId="0" borderId="6" applyNumberFormat="0" applyFill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6" fillId="0" borderId="0"/>
    <xf numFmtId="0" fontId="8" fillId="9" borderId="0" applyNumberFormat="0" applyBorder="0" applyAlignment="0" applyProtection="0"/>
    <xf numFmtId="0" fontId="16" fillId="0" borderId="0"/>
    <xf numFmtId="0" fontId="15" fillId="0" borderId="0">
      <alignment vertical="top"/>
    </xf>
    <xf numFmtId="0" fontId="16" fillId="0" borderId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0" borderId="0"/>
    <xf numFmtId="0" fontId="8" fillId="0" borderId="0"/>
    <xf numFmtId="0" fontId="12" fillId="0" borderId="0"/>
    <xf numFmtId="0" fontId="12" fillId="0" borderId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" fillId="0" borderId="0"/>
    <xf numFmtId="0" fontId="8" fillId="0" borderId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9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9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9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22" fillId="0" borderId="0">
      <alignment vertical="top"/>
    </xf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71" fillId="0" borderId="0">
      <alignment vertical="top"/>
    </xf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6" fillId="64" borderId="0" applyNumberFormat="0" applyBorder="0" applyAlignment="0" applyProtection="0"/>
    <xf numFmtId="0" fontId="7" fillId="63" borderId="0" applyNumberFormat="0" applyBorder="0" applyAlignment="0" applyProtection="0"/>
    <xf numFmtId="0" fontId="7" fillId="62" borderId="0" applyNumberFormat="0" applyBorder="0" applyAlignment="0" applyProtection="0"/>
    <xf numFmtId="0" fontId="86" fillId="61" borderId="0" applyNumberFormat="0" applyBorder="0" applyAlignment="0" applyProtection="0"/>
    <xf numFmtId="0" fontId="86" fillId="60" borderId="0" applyNumberFormat="0" applyBorder="0" applyAlignment="0" applyProtection="0"/>
    <xf numFmtId="0" fontId="7" fillId="59" borderId="0" applyNumberFormat="0" applyBorder="0" applyAlignment="0" applyProtection="0"/>
    <xf numFmtId="0" fontId="7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58" borderId="0" applyNumberFormat="0" applyBorder="0" applyAlignment="0" applyProtection="0"/>
    <xf numFmtId="0" fontId="7" fillId="57" borderId="0" applyNumberFormat="0" applyBorder="0" applyAlignment="0" applyProtection="0"/>
    <xf numFmtId="0" fontId="7" fillId="56" borderId="0" applyNumberFormat="0" applyBorder="0" applyAlignment="0" applyProtection="0"/>
    <xf numFmtId="0" fontId="86" fillId="55" borderId="0" applyNumberFormat="0" applyBorder="0" applyAlignment="0" applyProtection="0"/>
    <xf numFmtId="0" fontId="86" fillId="54" borderId="0" applyNumberFormat="0" applyBorder="0" applyAlignment="0" applyProtection="0"/>
    <xf numFmtId="0" fontId="7" fillId="53" borderId="0" applyNumberFormat="0" applyBorder="0" applyAlignment="0" applyProtection="0"/>
    <xf numFmtId="0" fontId="7" fillId="52" borderId="0" applyNumberFormat="0" applyBorder="0" applyAlignment="0" applyProtection="0"/>
    <xf numFmtId="0" fontId="86" fillId="51" borderId="0" applyNumberFormat="0" applyBorder="0" applyAlignment="0" applyProtection="0"/>
    <xf numFmtId="0" fontId="86" fillId="50" borderId="0" applyNumberFormat="0" applyBorder="0" applyAlignment="0" applyProtection="0"/>
    <xf numFmtId="0" fontId="7" fillId="34" borderId="0" applyNumberFormat="0" applyBorder="0" applyAlignment="0" applyProtection="0"/>
    <xf numFmtId="0" fontId="7" fillId="49" borderId="0" applyNumberFormat="0" applyBorder="0" applyAlignment="0" applyProtection="0"/>
    <xf numFmtId="0" fontId="86" fillId="48" borderId="0" applyNumberFormat="0" applyBorder="0" applyAlignment="0" applyProtection="0"/>
    <xf numFmtId="0" fontId="86" fillId="47" borderId="0" applyNumberFormat="0" applyBorder="0" applyAlignment="0" applyProtection="0"/>
    <xf numFmtId="0" fontId="7" fillId="46" borderId="0" applyNumberFormat="0" applyBorder="0" applyAlignment="0" applyProtection="0"/>
    <xf numFmtId="0" fontId="7" fillId="45" borderId="0" applyNumberFormat="0" applyBorder="0" applyAlignment="0" applyProtection="0"/>
    <xf numFmtId="0" fontId="86" fillId="44" borderId="0" applyNumberFormat="0" applyBorder="0" applyAlignment="0" applyProtection="0"/>
    <xf numFmtId="0" fontId="85" fillId="0" borderId="22" applyNumberFormat="0" applyFill="0" applyAlignment="0" applyProtection="0"/>
    <xf numFmtId="0" fontId="84" fillId="0" borderId="0" applyNumberFormat="0" applyFill="0" applyBorder="0" applyAlignment="0" applyProtection="0"/>
    <xf numFmtId="0" fontId="7" fillId="38" borderId="14" applyNumberFormat="0" applyFont="0" applyAlignment="0" applyProtection="0"/>
    <xf numFmtId="0" fontId="83" fillId="0" borderId="0" applyNumberFormat="0" applyFill="0" applyBorder="0" applyAlignment="0" applyProtection="0"/>
    <xf numFmtId="0" fontId="82" fillId="36" borderId="13" applyNumberFormat="0" applyAlignment="0" applyProtection="0"/>
    <xf numFmtId="0" fontId="81" fillId="0" borderId="21" applyNumberFormat="0" applyFill="0" applyAlignment="0" applyProtection="0"/>
    <xf numFmtId="0" fontId="80" fillId="43" borderId="12" applyNumberFormat="0" applyAlignment="0" applyProtection="0"/>
    <xf numFmtId="0" fontId="79" fillId="43" borderId="15" applyNumberFormat="0" applyAlignment="0" applyProtection="0"/>
    <xf numFmtId="0" fontId="78" fillId="42" borderId="12" applyNumberFormat="0" applyAlignment="0" applyProtection="0"/>
    <xf numFmtId="0" fontId="77" fillId="37" borderId="0" applyNumberFormat="0" applyBorder="0" applyAlignment="0" applyProtection="0"/>
    <xf numFmtId="0" fontId="76" fillId="41" borderId="0" applyNumberFormat="0" applyBorder="0" applyAlignment="0" applyProtection="0"/>
    <xf numFmtId="0" fontId="75" fillId="40" borderId="0" applyNumberFormat="0" applyBorder="0" applyAlignment="0" applyProtection="0"/>
    <xf numFmtId="0" fontId="73" fillId="0" borderId="19" applyNumberFormat="0" applyFill="0" applyAlignment="0" applyProtection="0"/>
    <xf numFmtId="0" fontId="72" fillId="0" borderId="18" applyNumberFormat="0" applyFill="0" applyAlignment="0" applyProtection="0"/>
    <xf numFmtId="0" fontId="8" fillId="5" borderId="0" applyNumberFormat="0" applyBorder="0" applyAlignment="0" applyProtection="0"/>
    <xf numFmtId="0" fontId="7" fillId="0" borderId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71" fillId="0" borderId="0">
      <alignment vertical="top"/>
    </xf>
    <xf numFmtId="0" fontId="64" fillId="0" borderId="18" applyNumberFormat="0" applyFill="0" applyAlignment="0" applyProtection="0"/>
    <xf numFmtId="0" fontId="65" fillId="0" borderId="19" applyNumberFormat="0" applyFill="0" applyAlignment="0" applyProtection="0"/>
    <xf numFmtId="0" fontId="66" fillId="0" borderId="20" applyNumberFormat="0" applyFill="0" applyAlignment="0" applyProtection="0"/>
    <xf numFmtId="0" fontId="66" fillId="0" borderId="0" applyNumberFormat="0" applyFill="0" applyBorder="0" applyAlignment="0" applyProtection="0"/>
    <xf numFmtId="0" fontId="56" fillId="40" borderId="0" applyNumberFormat="0" applyBorder="0" applyAlignment="0" applyProtection="0"/>
    <xf numFmtId="0" fontId="52" fillId="41" borderId="0" applyNumberFormat="0" applyBorder="0" applyAlignment="0" applyProtection="0"/>
    <xf numFmtId="0" fontId="67" fillId="37" borderId="0" applyNumberFormat="0" applyBorder="0" applyAlignment="0" applyProtection="0"/>
    <xf numFmtId="0" fontId="57" fillId="42" borderId="12" applyNumberFormat="0" applyAlignment="0" applyProtection="0"/>
    <xf numFmtId="0" fontId="60" fillId="43" borderId="15" applyNumberFormat="0" applyAlignment="0" applyProtection="0"/>
    <xf numFmtId="0" fontId="68" fillId="43" borderId="12" applyNumberFormat="0" applyAlignment="0" applyProtection="0"/>
    <xf numFmtId="0" fontId="69" fillId="0" borderId="21" applyNumberFormat="0" applyFill="0" applyAlignment="0" applyProtection="0"/>
    <xf numFmtId="0" fontId="54" fillId="36" borderId="13" applyNumberFormat="0" applyAlignment="0" applyProtection="0"/>
    <xf numFmtId="0" fontId="6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1" fillId="0" borderId="22" applyNumberFormat="0" applyFill="0" applyAlignment="0" applyProtection="0"/>
    <xf numFmtId="0" fontId="51" fillId="44" borderId="0" applyNumberFormat="0" applyBorder="0" applyAlignment="0" applyProtection="0"/>
    <xf numFmtId="0" fontId="8" fillId="45" borderId="0" applyNumberFormat="0" applyBorder="0" applyAlignment="0" applyProtection="0"/>
    <xf numFmtId="0" fontId="8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8" borderId="0" applyNumberFormat="0" applyBorder="0" applyAlignment="0" applyProtection="0"/>
    <xf numFmtId="0" fontId="8" fillId="49" borderId="0" applyNumberFormat="0" applyBorder="0" applyAlignment="0" applyProtection="0"/>
    <xf numFmtId="0" fontId="8" fillId="34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8" fillId="56" borderId="0" applyNumberFormat="0" applyBorder="0" applyAlignment="0" applyProtection="0"/>
    <xf numFmtId="0" fontId="8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35" borderId="0" applyNumberFormat="0" applyBorder="0" applyAlignment="0" applyProtection="0"/>
    <xf numFmtId="0" fontId="8" fillId="33" borderId="0" applyNumberFormat="0" applyBorder="0" applyAlignment="0" applyProtection="0"/>
    <xf numFmtId="0" fontId="8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8" fillId="62" borderId="0" applyNumberFormat="0" applyBorder="0" applyAlignment="0" applyProtection="0"/>
    <xf numFmtId="0" fontId="8" fillId="63" borderId="0" applyNumberFormat="0" applyBorder="0" applyAlignment="0" applyProtection="0"/>
    <xf numFmtId="0" fontId="51" fillId="64" borderId="0" applyNumberFormat="0" applyBorder="0" applyAlignment="0" applyProtection="0"/>
    <xf numFmtId="0" fontId="8" fillId="0" borderId="0"/>
    <xf numFmtId="0" fontId="8" fillId="38" borderId="14" applyNumberFormat="0" applyFont="0" applyAlignment="0" applyProtection="0"/>
    <xf numFmtId="43" fontId="8" fillId="0" borderId="0" applyFont="0" applyFill="0" applyBorder="0" applyAlignment="0" applyProtection="0"/>
    <xf numFmtId="0" fontId="48" fillId="0" borderId="0"/>
    <xf numFmtId="0" fontId="8" fillId="9" borderId="0" applyNumberFormat="0" applyBorder="0" applyAlignment="0" applyProtection="0"/>
    <xf numFmtId="0" fontId="12" fillId="3" borderId="0" applyNumberFormat="0" applyBorder="0" applyAlignment="0" applyProtection="0"/>
    <xf numFmtId="0" fontId="8" fillId="2" borderId="0" applyNumberFormat="0" applyBorder="0" applyAlignment="0" applyProtection="0"/>
    <xf numFmtId="0" fontId="8" fillId="33" borderId="0" applyNumberFormat="0" applyBorder="0" applyAlignment="0" applyProtection="0"/>
    <xf numFmtId="0" fontId="8" fillId="7" borderId="0" applyNumberFormat="0" applyBorder="0" applyAlignment="0" applyProtection="0"/>
    <xf numFmtId="0" fontId="12" fillId="5" borderId="0" applyNumberFormat="0" applyBorder="0" applyAlignment="0" applyProtection="0"/>
    <xf numFmtId="0" fontId="12" fillId="2" borderId="0" applyNumberFormat="0" applyBorder="0" applyAlignment="0" applyProtection="0"/>
    <xf numFmtId="0" fontId="12" fillId="7" borderId="0" applyNumberFormat="0" applyBorder="0" applyAlignment="0" applyProtection="0"/>
    <xf numFmtId="0" fontId="8" fillId="2" borderId="0" applyNumberFormat="0" applyBorder="0" applyAlignment="0" applyProtection="0"/>
    <xf numFmtId="0" fontId="12" fillId="9" borderId="0" applyNumberFormat="0" applyBorder="0" applyAlignment="0" applyProtection="0"/>
    <xf numFmtId="0" fontId="8" fillId="2" borderId="0" applyNumberFormat="0" applyBorder="0" applyAlignment="0" applyProtection="0"/>
    <xf numFmtId="0" fontId="8" fillId="8" borderId="0" applyNumberFormat="0" applyBorder="0" applyAlignment="0" applyProtection="0"/>
    <xf numFmtId="0" fontId="12" fillId="10" borderId="0" applyNumberFormat="0" applyBorder="0" applyAlignment="0" applyProtection="0"/>
    <xf numFmtId="0" fontId="8" fillId="2" borderId="0" applyNumberFormat="0" applyBorder="0" applyAlignment="0" applyProtection="0"/>
    <xf numFmtId="0" fontId="12" fillId="8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9" borderId="0" applyNumberFormat="0" applyBorder="0" applyAlignment="0" applyProtection="0"/>
    <xf numFmtId="0" fontId="12" fillId="4" borderId="0" applyNumberFormat="0" applyBorder="0" applyAlignment="0" applyProtection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7" borderId="0" applyNumberFormat="0" applyBorder="0" applyAlignment="0" applyProtection="0"/>
    <xf numFmtId="0" fontId="12" fillId="1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9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9" borderId="0" applyNumberFormat="0" applyBorder="0" applyAlignment="0" applyProtection="0"/>
    <xf numFmtId="0" fontId="27" fillId="14" borderId="0" applyNumberFormat="0" applyBorder="0" applyAlignment="0" applyProtection="0"/>
    <xf numFmtId="0" fontId="8" fillId="13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27" fillId="4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27" fillId="12" borderId="0" applyNumberFormat="0" applyBorder="0" applyAlignment="0" applyProtection="0"/>
    <xf numFmtId="0" fontId="27" fillId="16" borderId="0" applyNumberFormat="0" applyBorder="0" applyAlignment="0" applyProtection="0"/>
    <xf numFmtId="0" fontId="27" fillId="4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51" fillId="21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5" borderId="0" applyNumberFormat="0" applyBorder="0" applyAlignment="0" applyProtection="0"/>
    <xf numFmtId="0" fontId="28" fillId="5" borderId="0" applyNumberFormat="0" applyBorder="0" applyAlignment="0" applyProtection="0"/>
    <xf numFmtId="0" fontId="35" fillId="22" borderId="1" applyNumberFormat="0" applyAlignment="0" applyProtection="0"/>
    <xf numFmtId="0" fontId="51" fillId="4" borderId="0" applyNumberFormat="0" applyBorder="0" applyAlignment="0" applyProtection="0"/>
    <xf numFmtId="0" fontId="29" fillId="23" borderId="2" applyNumberFormat="0" applyAlignment="0" applyProtection="0"/>
    <xf numFmtId="0" fontId="8" fillId="13" borderId="0" applyNumberFormat="0" applyBorder="0" applyAlignment="0" applyProtection="0"/>
    <xf numFmtId="0" fontId="30" fillId="0" borderId="0" applyNumberFormat="0" applyFill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31" fillId="7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13" borderId="0" applyNumberFormat="0" applyBorder="0" applyAlignment="0" applyProtection="0"/>
    <xf numFmtId="0" fontId="12" fillId="13" borderId="0" applyNumberFormat="0" applyBorder="0" applyAlignment="0" applyProtection="0"/>
    <xf numFmtId="0" fontId="8" fillId="12" borderId="0" applyNumberFormat="0" applyBorder="0" applyAlignment="0" applyProtection="0"/>
    <xf numFmtId="0" fontId="8" fillId="2" borderId="0" applyNumberFormat="0" applyBorder="0" applyAlignment="0" applyProtection="0"/>
    <xf numFmtId="0" fontId="8" fillId="8" borderId="0" applyNumberFormat="0" applyBorder="0" applyAlignment="0" applyProtection="0"/>
    <xf numFmtId="0" fontId="12" fillId="4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33" borderId="0" applyNumberFormat="0" applyBorder="0" applyAlignment="0" applyProtection="0"/>
    <xf numFmtId="0" fontId="8" fillId="2" borderId="0" applyNumberFormat="0" applyBorder="0" applyAlignment="0" applyProtection="0"/>
    <xf numFmtId="0" fontId="12" fillId="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32" fillId="8" borderId="1" applyNumberFormat="0" applyAlignment="0" applyProtection="0"/>
    <xf numFmtId="0" fontId="12" fillId="8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8" borderId="0" applyNumberFormat="0" applyBorder="0" applyAlignment="0" applyProtection="0"/>
    <xf numFmtId="0" fontId="12" fillId="7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40" fillId="11" borderId="0" applyNumberFormat="0" applyBorder="0" applyAlignment="0" applyProtection="0"/>
    <xf numFmtId="0" fontId="8" fillId="33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6" fillId="0" borderId="0"/>
    <xf numFmtId="0" fontId="15" fillId="0" borderId="0">
      <alignment vertical="top"/>
    </xf>
    <xf numFmtId="0" fontId="8" fillId="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34" fillId="22" borderId="8" applyNumberFormat="0" applyAlignment="0" applyProtection="0"/>
    <xf numFmtId="0" fontId="8" fillId="7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26" fillId="0" borderId="9" applyNumberFormat="0" applyFill="0" applyAlignment="0" applyProtection="0"/>
    <xf numFmtId="0" fontId="8" fillId="5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33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9" borderId="0" applyNumberFormat="0" applyBorder="0" applyAlignment="0" applyProtection="0"/>
    <xf numFmtId="0" fontId="8" fillId="5" borderId="0" applyNumberFormat="0" applyBorder="0" applyAlignment="0" applyProtection="0"/>
    <xf numFmtId="0" fontId="8" fillId="9" borderId="0" applyNumberFormat="0" applyBorder="0" applyAlignment="0" applyProtection="0"/>
    <xf numFmtId="0" fontId="8" fillId="5" borderId="0" applyNumberFormat="0" applyBorder="0" applyAlignment="0" applyProtection="0"/>
    <xf numFmtId="0" fontId="8" fillId="2" borderId="0" applyNumberFormat="0" applyBorder="0" applyAlignment="0" applyProtection="0"/>
    <xf numFmtId="0" fontId="8" fillId="5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9" borderId="0" applyNumberFormat="0" applyBorder="0" applyAlignment="0" applyProtection="0"/>
    <xf numFmtId="0" fontId="8" fillId="2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34" borderId="0" applyNumberFormat="0" applyBorder="0" applyAlignment="0" applyProtection="0"/>
    <xf numFmtId="0" fontId="12" fillId="13" borderId="0" applyNumberFormat="0" applyBorder="0" applyAlignment="0" applyProtection="0"/>
    <xf numFmtId="0" fontId="8" fillId="13" borderId="0" applyNumberFormat="0" applyBorder="0" applyAlignment="0" applyProtection="0"/>
    <xf numFmtId="0" fontId="12" fillId="4" borderId="0" applyNumberFormat="0" applyBorder="0" applyAlignment="0" applyProtection="0"/>
    <xf numFmtId="0" fontId="8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5" borderId="0" applyNumberFormat="0" applyBorder="0" applyAlignment="0" applyProtection="0"/>
    <xf numFmtId="0" fontId="12" fillId="2" borderId="0" applyNumberFormat="0" applyBorder="0" applyAlignment="0" applyProtection="0"/>
    <xf numFmtId="0" fontId="8" fillId="7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9" borderId="0" applyNumberFormat="0" applyBorder="0" applyAlignment="0" applyProtection="0"/>
    <xf numFmtId="0" fontId="8" fillId="2" borderId="0" applyNumberFormat="0" applyBorder="0" applyAlignment="0" applyProtection="0"/>
    <xf numFmtId="0" fontId="8" fillId="33" borderId="0" applyNumberFormat="0" applyBorder="0" applyAlignment="0" applyProtection="0"/>
    <xf numFmtId="0" fontId="12" fillId="2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64" fillId="0" borderId="18" applyNumberFormat="0" applyFill="0" applyAlignment="0" applyProtection="0"/>
    <xf numFmtId="0" fontId="65" fillId="0" borderId="19" applyNumberFormat="0" applyFill="0" applyAlignment="0" applyProtection="0"/>
    <xf numFmtId="0" fontId="66" fillId="0" borderId="20" applyNumberFormat="0" applyFill="0" applyAlignment="0" applyProtection="0"/>
    <xf numFmtId="0" fontId="66" fillId="0" borderId="0" applyNumberFormat="0" applyFill="0" applyBorder="0" applyAlignment="0" applyProtection="0"/>
    <xf numFmtId="0" fontId="56" fillId="40" borderId="0" applyNumberFormat="0" applyBorder="0" applyAlignment="0" applyProtection="0"/>
    <xf numFmtId="0" fontId="52" fillId="41" borderId="0" applyNumberFormat="0" applyBorder="0" applyAlignment="0" applyProtection="0"/>
    <xf numFmtId="0" fontId="67" fillId="37" borderId="0" applyNumberFormat="0" applyBorder="0" applyAlignment="0" applyProtection="0"/>
    <xf numFmtId="0" fontId="57" fillId="42" borderId="12" applyNumberFormat="0" applyAlignment="0" applyProtection="0"/>
    <xf numFmtId="0" fontId="60" fillId="43" borderId="15" applyNumberFormat="0" applyAlignment="0" applyProtection="0"/>
    <xf numFmtId="0" fontId="68" fillId="43" borderId="12" applyNumberFormat="0" applyAlignment="0" applyProtection="0"/>
    <xf numFmtId="0" fontId="69" fillId="0" borderId="21" applyNumberFormat="0" applyFill="0" applyAlignment="0" applyProtection="0"/>
    <xf numFmtId="0" fontId="54" fillId="36" borderId="13" applyNumberFormat="0" applyAlignment="0" applyProtection="0"/>
    <xf numFmtId="0" fontId="6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1" fillId="0" borderId="22" applyNumberFormat="0" applyFill="0" applyAlignment="0" applyProtection="0"/>
    <xf numFmtId="0" fontId="51" fillId="44" borderId="0" applyNumberFormat="0" applyBorder="0" applyAlignment="0" applyProtection="0"/>
    <xf numFmtId="0" fontId="8" fillId="45" borderId="0" applyNumberFormat="0" applyBorder="0" applyAlignment="0" applyProtection="0"/>
    <xf numFmtId="0" fontId="8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8" borderId="0" applyNumberFormat="0" applyBorder="0" applyAlignment="0" applyProtection="0"/>
    <xf numFmtId="0" fontId="8" fillId="49" borderId="0" applyNumberFormat="0" applyBorder="0" applyAlignment="0" applyProtection="0"/>
    <xf numFmtId="0" fontId="8" fillId="34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8" fillId="56" borderId="0" applyNumberFormat="0" applyBorder="0" applyAlignment="0" applyProtection="0"/>
    <xf numFmtId="0" fontId="8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35" borderId="0" applyNumberFormat="0" applyBorder="0" applyAlignment="0" applyProtection="0"/>
    <xf numFmtId="0" fontId="8" fillId="33" borderId="0" applyNumberFormat="0" applyBorder="0" applyAlignment="0" applyProtection="0"/>
    <xf numFmtId="0" fontId="8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8" fillId="62" borderId="0" applyNumberFormat="0" applyBorder="0" applyAlignment="0" applyProtection="0"/>
    <xf numFmtId="0" fontId="8" fillId="63" borderId="0" applyNumberFormat="0" applyBorder="0" applyAlignment="0" applyProtection="0"/>
    <xf numFmtId="0" fontId="51" fillId="64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34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8" borderId="0" applyNumberFormat="0" applyBorder="0" applyAlignment="0" applyProtection="0"/>
    <xf numFmtId="0" fontId="8" fillId="5" borderId="0" applyNumberFormat="0" applyBorder="0" applyAlignment="0" applyProtection="0"/>
    <xf numFmtId="0" fontId="8" fillId="33" borderId="0" applyNumberFormat="0" applyBorder="0" applyAlignment="0" applyProtection="0"/>
    <xf numFmtId="0" fontId="8" fillId="13" borderId="0" applyNumberFormat="0" applyBorder="0" applyAlignment="0" applyProtection="0"/>
    <xf numFmtId="0" fontId="74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8" fillId="3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51" fillId="4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51" fillId="35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55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12" fillId="13" borderId="0" applyNumberFormat="0" applyBorder="0" applyAlignment="0" applyProtection="0"/>
    <xf numFmtId="0" fontId="8" fillId="12" borderId="0" applyNumberFormat="0" applyBorder="0" applyAlignment="0" applyProtection="0"/>
    <xf numFmtId="0" fontId="12" fillId="4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8" borderId="0" applyNumberFormat="0" applyBorder="0" applyAlignment="0" applyProtection="0"/>
    <xf numFmtId="0" fontId="8" fillId="5" borderId="0" applyNumberFormat="0" applyBorder="0" applyAlignment="0" applyProtection="0"/>
    <xf numFmtId="0" fontId="8" fillId="33" borderId="0" applyNumberFormat="0" applyBorder="0" applyAlignment="0" applyProtection="0"/>
    <xf numFmtId="0" fontId="8" fillId="13" borderId="0" applyNumberFormat="0" applyBorder="0" applyAlignment="0" applyProtection="0"/>
    <xf numFmtId="0" fontId="74" fillId="0" borderId="20" applyNumberFormat="0" applyFill="0" applyAlignment="0" applyProtection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30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12" fillId="13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12" fillId="2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36" fillId="0" borderId="3" applyNumberFormat="0" applyFill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37" fillId="0" borderId="4" applyNumberFormat="0" applyFill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8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38" fillId="0" borderId="5" applyNumberFormat="0" applyFill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8" fillId="34" borderId="0" applyNumberFormat="0" applyBorder="0" applyAlignment="0" applyProtection="0"/>
    <xf numFmtId="0" fontId="12" fillId="4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38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8" fillId="8" borderId="0" applyNumberFormat="0" applyBorder="0" applyAlignment="0" applyProtection="0"/>
    <xf numFmtId="0" fontId="12" fillId="8" borderId="0" applyNumberFormat="0" applyBorder="0" applyAlignment="0" applyProtection="0"/>
    <xf numFmtId="0" fontId="39" fillId="0" borderId="6" applyNumberFormat="0" applyFill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8" fillId="33" borderId="0" applyNumberFormat="0" applyBorder="0" applyAlignment="0" applyProtection="0"/>
    <xf numFmtId="0" fontId="12" fillId="10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6" fillId="0" borderId="0"/>
    <xf numFmtId="0" fontId="12" fillId="9" borderId="0" applyNumberFormat="0" applyBorder="0" applyAlignment="0" applyProtection="0"/>
    <xf numFmtId="0" fontId="16" fillId="0" borderId="0"/>
    <xf numFmtId="0" fontId="15" fillId="0" borderId="0">
      <alignment vertical="top"/>
    </xf>
    <xf numFmtId="0" fontId="16" fillId="0" borderId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0" borderId="0"/>
    <xf numFmtId="0" fontId="8" fillId="0" borderId="0"/>
    <xf numFmtId="0" fontId="12" fillId="0" borderId="0"/>
    <xf numFmtId="0" fontId="12" fillId="0" borderId="0"/>
    <xf numFmtId="0" fontId="8" fillId="9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" fillId="0" borderId="0"/>
    <xf numFmtId="0" fontId="8" fillId="0" borderId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9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9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9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8" fillId="7" borderId="0" applyNumberFormat="0" applyBorder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8" fillId="7" borderId="0" applyNumberFormat="0" applyBorder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8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22" fillId="0" borderId="0">
      <alignment vertical="top"/>
    </xf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71" fillId="0" borderId="0">
      <alignment vertical="top"/>
    </xf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1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6" fillId="64" borderId="0" applyNumberFormat="0" applyBorder="0" applyAlignment="0" applyProtection="0"/>
    <xf numFmtId="0" fontId="7" fillId="63" borderId="0" applyNumberFormat="0" applyBorder="0" applyAlignment="0" applyProtection="0"/>
    <xf numFmtId="0" fontId="7" fillId="62" borderId="0" applyNumberFormat="0" applyBorder="0" applyAlignment="0" applyProtection="0"/>
    <xf numFmtId="0" fontId="86" fillId="61" borderId="0" applyNumberFormat="0" applyBorder="0" applyAlignment="0" applyProtection="0"/>
    <xf numFmtId="0" fontId="86" fillId="60" borderId="0" applyNumberFormat="0" applyBorder="0" applyAlignment="0" applyProtection="0"/>
    <xf numFmtId="0" fontId="7" fillId="59" borderId="0" applyNumberFormat="0" applyBorder="0" applyAlignment="0" applyProtection="0"/>
    <xf numFmtId="0" fontId="7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58" borderId="0" applyNumberFormat="0" applyBorder="0" applyAlignment="0" applyProtection="0"/>
    <xf numFmtId="0" fontId="7" fillId="57" borderId="0" applyNumberFormat="0" applyBorder="0" applyAlignment="0" applyProtection="0"/>
    <xf numFmtId="0" fontId="7" fillId="56" borderId="0" applyNumberFormat="0" applyBorder="0" applyAlignment="0" applyProtection="0"/>
    <xf numFmtId="0" fontId="86" fillId="55" borderId="0" applyNumberFormat="0" applyBorder="0" applyAlignment="0" applyProtection="0"/>
    <xf numFmtId="0" fontId="86" fillId="54" borderId="0" applyNumberFormat="0" applyBorder="0" applyAlignment="0" applyProtection="0"/>
    <xf numFmtId="0" fontId="7" fillId="53" borderId="0" applyNumberFormat="0" applyBorder="0" applyAlignment="0" applyProtection="0"/>
    <xf numFmtId="0" fontId="7" fillId="52" borderId="0" applyNumberFormat="0" applyBorder="0" applyAlignment="0" applyProtection="0"/>
    <xf numFmtId="0" fontId="86" fillId="51" borderId="0" applyNumberFormat="0" applyBorder="0" applyAlignment="0" applyProtection="0"/>
    <xf numFmtId="0" fontId="86" fillId="50" borderId="0" applyNumberFormat="0" applyBorder="0" applyAlignment="0" applyProtection="0"/>
    <xf numFmtId="0" fontId="7" fillId="34" borderId="0" applyNumberFormat="0" applyBorder="0" applyAlignment="0" applyProtection="0"/>
    <xf numFmtId="0" fontId="7" fillId="49" borderId="0" applyNumberFormat="0" applyBorder="0" applyAlignment="0" applyProtection="0"/>
    <xf numFmtId="0" fontId="86" fillId="48" borderId="0" applyNumberFormat="0" applyBorder="0" applyAlignment="0" applyProtection="0"/>
    <xf numFmtId="0" fontId="86" fillId="47" borderId="0" applyNumberFormat="0" applyBorder="0" applyAlignment="0" applyProtection="0"/>
    <xf numFmtId="0" fontId="7" fillId="46" borderId="0" applyNumberFormat="0" applyBorder="0" applyAlignment="0" applyProtection="0"/>
    <xf numFmtId="0" fontId="7" fillId="45" borderId="0" applyNumberFormat="0" applyBorder="0" applyAlignment="0" applyProtection="0"/>
    <xf numFmtId="0" fontId="86" fillId="44" borderId="0" applyNumberFormat="0" applyBorder="0" applyAlignment="0" applyProtection="0"/>
    <xf numFmtId="0" fontId="85" fillId="0" borderId="22" applyNumberFormat="0" applyFill="0" applyAlignment="0" applyProtection="0"/>
    <xf numFmtId="0" fontId="84" fillId="0" borderId="0" applyNumberFormat="0" applyFill="0" applyBorder="0" applyAlignment="0" applyProtection="0"/>
    <xf numFmtId="0" fontId="7" fillId="38" borderId="14" applyNumberFormat="0" applyFont="0" applyAlignment="0" applyProtection="0"/>
    <xf numFmtId="0" fontId="83" fillId="0" borderId="0" applyNumberFormat="0" applyFill="0" applyBorder="0" applyAlignment="0" applyProtection="0"/>
    <xf numFmtId="0" fontId="82" fillId="36" borderId="13" applyNumberFormat="0" applyAlignment="0" applyProtection="0"/>
    <xf numFmtId="0" fontId="81" fillId="0" borderId="21" applyNumberFormat="0" applyFill="0" applyAlignment="0" applyProtection="0"/>
    <xf numFmtId="0" fontId="80" fillId="43" borderId="12" applyNumberFormat="0" applyAlignment="0" applyProtection="0"/>
    <xf numFmtId="0" fontId="79" fillId="43" borderId="15" applyNumberFormat="0" applyAlignment="0" applyProtection="0"/>
    <xf numFmtId="0" fontId="78" fillId="42" borderId="12" applyNumberFormat="0" applyAlignment="0" applyProtection="0"/>
    <xf numFmtId="0" fontId="77" fillId="37" borderId="0" applyNumberFormat="0" applyBorder="0" applyAlignment="0" applyProtection="0"/>
    <xf numFmtId="0" fontId="76" fillId="41" borderId="0" applyNumberFormat="0" applyBorder="0" applyAlignment="0" applyProtection="0"/>
    <xf numFmtId="0" fontId="75" fillId="40" borderId="0" applyNumberFormat="0" applyBorder="0" applyAlignment="0" applyProtection="0"/>
    <xf numFmtId="0" fontId="74" fillId="0" borderId="0" applyNumberFormat="0" applyFill="0" applyBorder="0" applyAlignment="0" applyProtection="0"/>
    <xf numFmtId="0" fontId="74" fillId="0" borderId="20" applyNumberFormat="0" applyFill="0" applyAlignment="0" applyProtection="0"/>
    <xf numFmtId="0" fontId="73" fillId="0" borderId="19" applyNumberFormat="0" applyFill="0" applyAlignment="0" applyProtection="0"/>
    <xf numFmtId="0" fontId="72" fillId="0" borderId="18" applyNumberFormat="0" applyFill="0" applyAlignment="0" applyProtection="0"/>
    <xf numFmtId="0" fontId="7" fillId="0" borderId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71" fillId="0" borderId="0">
      <alignment vertical="top"/>
    </xf>
    <xf numFmtId="0" fontId="64" fillId="0" borderId="18" applyNumberFormat="0" applyFill="0" applyAlignment="0" applyProtection="0"/>
    <xf numFmtId="0" fontId="65" fillId="0" borderId="19" applyNumberFormat="0" applyFill="0" applyAlignment="0" applyProtection="0"/>
    <xf numFmtId="0" fontId="66" fillId="0" borderId="20" applyNumberFormat="0" applyFill="0" applyAlignment="0" applyProtection="0"/>
    <xf numFmtId="0" fontId="66" fillId="0" borderId="0" applyNumberFormat="0" applyFill="0" applyBorder="0" applyAlignment="0" applyProtection="0"/>
    <xf numFmtId="0" fontId="56" fillId="40" borderId="0" applyNumberFormat="0" applyBorder="0" applyAlignment="0" applyProtection="0"/>
    <xf numFmtId="0" fontId="52" fillId="41" borderId="0" applyNumberFormat="0" applyBorder="0" applyAlignment="0" applyProtection="0"/>
    <xf numFmtId="0" fontId="67" fillId="37" borderId="0" applyNumberFormat="0" applyBorder="0" applyAlignment="0" applyProtection="0"/>
    <xf numFmtId="0" fontId="57" fillId="42" borderId="12" applyNumberFormat="0" applyAlignment="0" applyProtection="0"/>
    <xf numFmtId="0" fontId="60" fillId="43" borderId="15" applyNumberFormat="0" applyAlignment="0" applyProtection="0"/>
    <xf numFmtId="0" fontId="68" fillId="43" borderId="12" applyNumberFormat="0" applyAlignment="0" applyProtection="0"/>
    <xf numFmtId="0" fontId="69" fillId="0" borderId="21" applyNumberFormat="0" applyFill="0" applyAlignment="0" applyProtection="0"/>
    <xf numFmtId="0" fontId="54" fillId="36" borderId="13" applyNumberFormat="0" applyAlignment="0" applyProtection="0"/>
    <xf numFmtId="0" fontId="6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1" fillId="0" borderId="22" applyNumberFormat="0" applyFill="0" applyAlignment="0" applyProtection="0"/>
    <xf numFmtId="0" fontId="51" fillId="44" borderId="0" applyNumberFormat="0" applyBorder="0" applyAlignment="0" applyProtection="0"/>
    <xf numFmtId="0" fontId="8" fillId="45" borderId="0" applyNumberFormat="0" applyBorder="0" applyAlignment="0" applyProtection="0"/>
    <xf numFmtId="0" fontId="8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8" borderId="0" applyNumberFormat="0" applyBorder="0" applyAlignment="0" applyProtection="0"/>
    <xf numFmtId="0" fontId="8" fillId="49" borderId="0" applyNumberFormat="0" applyBorder="0" applyAlignment="0" applyProtection="0"/>
    <xf numFmtId="0" fontId="8" fillId="34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8" fillId="56" borderId="0" applyNumberFormat="0" applyBorder="0" applyAlignment="0" applyProtection="0"/>
    <xf numFmtId="0" fontId="8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35" borderId="0" applyNumberFormat="0" applyBorder="0" applyAlignment="0" applyProtection="0"/>
    <xf numFmtId="0" fontId="8" fillId="33" borderId="0" applyNumberFormat="0" applyBorder="0" applyAlignment="0" applyProtection="0"/>
    <xf numFmtId="0" fontId="8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8" fillId="62" borderId="0" applyNumberFormat="0" applyBorder="0" applyAlignment="0" applyProtection="0"/>
    <xf numFmtId="0" fontId="8" fillId="63" borderId="0" applyNumberFormat="0" applyBorder="0" applyAlignment="0" applyProtection="0"/>
    <xf numFmtId="0" fontId="51" fillId="64" borderId="0" applyNumberFormat="0" applyBorder="0" applyAlignment="0" applyProtection="0"/>
    <xf numFmtId="0" fontId="8" fillId="0" borderId="0"/>
    <xf numFmtId="0" fontId="8" fillId="38" borderId="14" applyNumberFormat="0" applyFont="0" applyAlignment="0" applyProtection="0"/>
    <xf numFmtId="43" fontId="8" fillId="0" borderId="0" applyFont="0" applyFill="0" applyBorder="0" applyAlignment="0" applyProtection="0"/>
    <xf numFmtId="0" fontId="48" fillId="0" borderId="0"/>
    <xf numFmtId="0" fontId="12" fillId="9" borderId="0" applyNumberFormat="0" applyBorder="0" applyAlignment="0" applyProtection="0"/>
    <xf numFmtId="0" fontId="12" fillId="3" borderId="0" applyNumberFormat="0" applyBorder="0" applyAlignment="0" applyProtection="0"/>
    <xf numFmtId="0" fontId="8" fillId="33" borderId="0" applyNumberFormat="0" applyBorder="0" applyAlignment="0" applyProtection="0"/>
    <xf numFmtId="0" fontId="8" fillId="7" borderId="0" applyNumberFormat="0" applyBorder="0" applyAlignment="0" applyProtection="0"/>
    <xf numFmtId="0" fontId="12" fillId="5" borderId="0" applyNumberFormat="0" applyBorder="0" applyAlignment="0" applyProtection="0"/>
    <xf numFmtId="0" fontId="12" fillId="7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8" borderId="0" applyNumberFormat="0" applyBorder="0" applyAlignment="0" applyProtection="0"/>
    <xf numFmtId="0" fontId="12" fillId="2" borderId="0" applyNumberFormat="0" applyBorder="0" applyAlignment="0" applyProtection="0"/>
    <xf numFmtId="0" fontId="8" fillId="9" borderId="0" applyNumberFormat="0" applyBorder="0" applyAlignment="0" applyProtection="0"/>
    <xf numFmtId="0" fontId="12" fillId="4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7" borderId="0" applyNumberFormat="0" applyBorder="0" applyAlignment="0" applyProtection="0"/>
    <xf numFmtId="0" fontId="12" fillId="12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33" borderId="0" applyNumberFormat="0" applyBorder="0" applyAlignment="0" applyProtection="0"/>
    <xf numFmtId="0" fontId="12" fillId="2" borderId="0" applyNumberFormat="0" applyBorder="0" applyAlignment="0" applyProtection="0"/>
    <xf numFmtId="0" fontId="8" fillId="8" borderId="0" applyNumberFormat="0" applyBorder="0" applyAlignment="0" applyProtection="0"/>
    <xf numFmtId="0" fontId="8" fillId="2" borderId="0" applyNumberFormat="0" applyBorder="0" applyAlignment="0" applyProtection="0"/>
    <xf numFmtId="0" fontId="12" fillId="13" borderId="0" applyNumberFormat="0" applyBorder="0" applyAlignment="0" applyProtection="0"/>
    <xf numFmtId="0" fontId="8" fillId="9" borderId="0" applyNumberFormat="0" applyBorder="0" applyAlignment="0" applyProtection="0"/>
    <xf numFmtId="0" fontId="27" fillId="14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27" fillId="4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13" borderId="0" applyNumberFormat="0" applyBorder="0" applyAlignment="0" applyProtection="0"/>
    <xf numFmtId="0" fontId="27" fillId="12" borderId="0" applyNumberFormat="0" applyBorder="0" applyAlignment="0" applyProtection="0"/>
    <xf numFmtId="0" fontId="12" fillId="13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51" fillId="16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8" fillId="5" borderId="0" applyNumberFormat="0" applyBorder="0" applyAlignment="0" applyProtection="0"/>
    <xf numFmtId="0" fontId="35" fillId="22" borderId="1" applyNumberFormat="0" applyAlignment="0" applyProtection="0"/>
    <xf numFmtId="0" fontId="29" fillId="23" borderId="2" applyNumberFormat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30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2" fillId="13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31" fillId="7" borderId="0" applyNumberFormat="0" applyBorder="0" applyAlignment="0" applyProtection="0"/>
    <xf numFmtId="0" fontId="12" fillId="2" borderId="0" applyNumberFormat="0" applyBorder="0" applyAlignment="0" applyProtection="0"/>
    <xf numFmtId="0" fontId="8" fillId="2" borderId="0" applyNumberFormat="0" applyBorder="0" applyAlignment="0" applyProtection="0"/>
    <xf numFmtId="0" fontId="12" fillId="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12" borderId="0" applyNumberFormat="0" applyBorder="0" applyAlignment="0" applyProtection="0"/>
    <xf numFmtId="0" fontId="8" fillId="2" borderId="0" applyNumberFormat="0" applyBorder="0" applyAlignment="0" applyProtection="0"/>
    <xf numFmtId="0" fontId="12" fillId="8" borderId="0" applyNumberFormat="0" applyBorder="0" applyAlignment="0" applyProtection="0"/>
    <xf numFmtId="0" fontId="8" fillId="34" borderId="0" applyNumberFormat="0" applyBorder="0" applyAlignment="0" applyProtection="0"/>
    <xf numFmtId="0" fontId="8" fillId="33" borderId="0" applyNumberFormat="0" applyBorder="0" applyAlignment="0" applyProtection="0"/>
    <xf numFmtId="0" fontId="12" fillId="2" borderId="0" applyNumberFormat="0" applyBorder="0" applyAlignment="0" applyProtection="0"/>
    <xf numFmtId="0" fontId="8" fillId="9" borderId="0" applyNumberFormat="0" applyBorder="0" applyAlignment="0" applyProtection="0"/>
    <xf numFmtId="0" fontId="32" fillId="8" borderId="1" applyNumberFormat="0" applyAlignment="0" applyProtection="0"/>
    <xf numFmtId="0" fontId="12" fillId="8" borderId="0" applyNumberFormat="0" applyBorder="0" applyAlignment="0" applyProtection="0"/>
    <xf numFmtId="0" fontId="12" fillId="10" borderId="0" applyNumberFormat="0" applyBorder="0" applyAlignment="0" applyProtection="0"/>
    <xf numFmtId="0" fontId="8" fillId="7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40" fillId="11" borderId="0" applyNumberFormat="0" applyBorder="0" applyAlignment="0" applyProtection="0"/>
    <xf numFmtId="0" fontId="8" fillId="33" borderId="0" applyNumberFormat="0" applyBorder="0" applyAlignment="0" applyProtection="0"/>
    <xf numFmtId="0" fontId="16" fillId="0" borderId="0"/>
    <xf numFmtId="0" fontId="15" fillId="0" borderId="0">
      <alignment vertical="top"/>
    </xf>
    <xf numFmtId="0" fontId="8" fillId="9" borderId="0" applyNumberFormat="0" applyBorder="0" applyAlignment="0" applyProtection="0"/>
    <xf numFmtId="0" fontId="34" fillId="22" borderId="8" applyNumberFormat="0" applyAlignment="0" applyProtection="0"/>
    <xf numFmtId="0" fontId="8" fillId="7" borderId="0" applyNumberFormat="0" applyBorder="0" applyAlignment="0" applyProtection="0"/>
    <xf numFmtId="0" fontId="26" fillId="0" borderId="9" applyNumberFormat="0" applyFill="0" applyAlignment="0" applyProtection="0"/>
    <xf numFmtId="0" fontId="8" fillId="5" borderId="0" applyNumberFormat="0" applyBorder="0" applyAlignment="0" applyProtection="0"/>
    <xf numFmtId="0" fontId="33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8" fillId="9" borderId="0" applyNumberFormat="0" applyBorder="0" applyAlignment="0" applyProtection="0"/>
    <xf numFmtId="0" fontId="8" fillId="5" borderId="0" applyNumberFormat="0" applyBorder="0" applyAlignment="0" applyProtection="0"/>
    <xf numFmtId="0" fontId="8" fillId="9" borderId="0" applyNumberFormat="0" applyBorder="0" applyAlignment="0" applyProtection="0"/>
    <xf numFmtId="0" fontId="8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9" borderId="0" applyNumberFormat="0" applyBorder="0" applyAlignment="0" applyProtection="0"/>
    <xf numFmtId="0" fontId="8" fillId="33" borderId="0" applyNumberFormat="0" applyBorder="0" applyAlignment="0" applyProtection="0"/>
    <xf numFmtId="0" fontId="8" fillId="8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8" borderId="0" applyNumberFormat="0" applyBorder="0" applyAlignment="0" applyProtection="0"/>
    <xf numFmtId="0" fontId="8" fillId="5" borderId="0" applyNumberFormat="0" applyBorder="0" applyAlignment="0" applyProtection="0"/>
    <xf numFmtId="0" fontId="8" fillId="7" borderId="0" applyNumberFormat="0" applyBorder="0" applyAlignment="0" applyProtection="0"/>
    <xf numFmtId="0" fontId="12" fillId="9" borderId="0" applyNumberFormat="0" applyBorder="0" applyAlignment="0" applyProtection="0"/>
    <xf numFmtId="0" fontId="8" fillId="33" borderId="0" applyNumberFormat="0" applyBorder="0" applyAlignment="0" applyProtection="0"/>
    <xf numFmtId="0" fontId="12" fillId="12" borderId="0" applyNumberFormat="0" applyBorder="0" applyAlignment="0" applyProtection="0"/>
    <xf numFmtId="0" fontId="64" fillId="0" borderId="18" applyNumberFormat="0" applyFill="0" applyAlignment="0" applyProtection="0"/>
    <xf numFmtId="0" fontId="65" fillId="0" borderId="19" applyNumberFormat="0" applyFill="0" applyAlignment="0" applyProtection="0"/>
    <xf numFmtId="0" fontId="66" fillId="0" borderId="20" applyNumberFormat="0" applyFill="0" applyAlignment="0" applyProtection="0"/>
    <xf numFmtId="0" fontId="66" fillId="0" borderId="0" applyNumberFormat="0" applyFill="0" applyBorder="0" applyAlignment="0" applyProtection="0"/>
    <xf numFmtId="0" fontId="56" fillId="40" borderId="0" applyNumberFormat="0" applyBorder="0" applyAlignment="0" applyProtection="0"/>
    <xf numFmtId="0" fontId="52" fillId="41" borderId="0" applyNumberFormat="0" applyBorder="0" applyAlignment="0" applyProtection="0"/>
    <xf numFmtId="0" fontId="67" fillId="37" borderId="0" applyNumberFormat="0" applyBorder="0" applyAlignment="0" applyProtection="0"/>
    <xf numFmtId="0" fontId="57" fillId="42" borderId="12" applyNumberFormat="0" applyAlignment="0" applyProtection="0"/>
    <xf numFmtId="0" fontId="60" fillId="43" borderId="15" applyNumberFormat="0" applyAlignment="0" applyProtection="0"/>
    <xf numFmtId="0" fontId="68" fillId="43" borderId="12" applyNumberFormat="0" applyAlignment="0" applyProtection="0"/>
    <xf numFmtId="0" fontId="69" fillId="0" borderId="21" applyNumberFormat="0" applyFill="0" applyAlignment="0" applyProtection="0"/>
    <xf numFmtId="0" fontId="54" fillId="36" borderId="13" applyNumberFormat="0" applyAlignment="0" applyProtection="0"/>
    <xf numFmtId="0" fontId="6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1" fillId="0" borderId="22" applyNumberFormat="0" applyFill="0" applyAlignment="0" applyProtection="0"/>
    <xf numFmtId="0" fontId="51" fillId="44" borderId="0" applyNumberFormat="0" applyBorder="0" applyAlignment="0" applyProtection="0"/>
    <xf numFmtId="0" fontId="8" fillId="45" borderId="0" applyNumberFormat="0" applyBorder="0" applyAlignment="0" applyProtection="0"/>
    <xf numFmtId="0" fontId="8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8" borderId="0" applyNumberFormat="0" applyBorder="0" applyAlignment="0" applyProtection="0"/>
    <xf numFmtId="0" fontId="8" fillId="49" borderId="0" applyNumberFormat="0" applyBorder="0" applyAlignment="0" applyProtection="0"/>
    <xf numFmtId="0" fontId="8" fillId="34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8" fillId="56" borderId="0" applyNumberFormat="0" applyBorder="0" applyAlignment="0" applyProtection="0"/>
    <xf numFmtId="0" fontId="8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35" borderId="0" applyNumberFormat="0" applyBorder="0" applyAlignment="0" applyProtection="0"/>
    <xf numFmtId="0" fontId="8" fillId="33" borderId="0" applyNumberFormat="0" applyBorder="0" applyAlignment="0" applyProtection="0"/>
    <xf numFmtId="0" fontId="8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8" fillId="62" borderId="0" applyNumberFormat="0" applyBorder="0" applyAlignment="0" applyProtection="0"/>
    <xf numFmtId="0" fontId="8" fillId="63" borderId="0" applyNumberFormat="0" applyBorder="0" applyAlignment="0" applyProtection="0"/>
    <xf numFmtId="0" fontId="51" fillId="64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34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8" borderId="0" applyNumberFormat="0" applyBorder="0" applyAlignment="0" applyProtection="0"/>
    <xf numFmtId="0" fontId="8" fillId="5" borderId="0" applyNumberFormat="0" applyBorder="0" applyAlignment="0" applyProtection="0"/>
    <xf numFmtId="0" fontId="12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2" borderId="0" applyNumberFormat="0" applyBorder="0" applyAlignment="0" applyProtection="0"/>
    <xf numFmtId="0" fontId="12" fillId="3" borderId="0" applyNumberFormat="0" applyBorder="0" applyAlignment="0" applyProtection="0"/>
    <xf numFmtId="0" fontId="55" fillId="0" borderId="0" applyNumberFormat="0" applyFill="0" applyBorder="0" applyAlignment="0" applyProtection="0"/>
    <xf numFmtId="0" fontId="8" fillId="12" borderId="0" applyNumberFormat="0" applyBorder="0" applyAlignment="0" applyProtection="0"/>
    <xf numFmtId="0" fontId="8" fillId="34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8" borderId="0" applyNumberFormat="0" applyBorder="0" applyAlignment="0" applyProtection="0"/>
    <xf numFmtId="0" fontId="8" fillId="5" borderId="0" applyNumberFormat="0" applyBorder="0" applyAlignment="0" applyProtection="0"/>
    <xf numFmtId="0" fontId="8" fillId="33" borderId="0" applyNumberFormat="0" applyBorder="0" applyAlignment="0" applyProtection="0"/>
    <xf numFmtId="0" fontId="8" fillId="13" borderId="0" applyNumberFormat="0" applyBorder="0" applyAlignment="0" applyProtection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30" fillId="0" borderId="0" applyNumberFormat="0" applyFill="0" applyBorder="0" applyAlignment="0" applyProtection="0"/>
    <xf numFmtId="0" fontId="31" fillId="7" borderId="0" applyNumberFormat="0" applyBorder="0" applyAlignment="0" applyProtection="0"/>
    <xf numFmtId="0" fontId="56" fillId="7" borderId="0" applyNumberFormat="0" applyBorder="0" applyAlignment="0" applyProtection="0"/>
    <xf numFmtId="0" fontId="36" fillId="0" borderId="3" applyNumberFormat="0" applyFill="0" applyAlignment="0" applyProtection="0"/>
    <xf numFmtId="0" fontId="37" fillId="0" borderId="4" applyNumberFormat="0" applyFill="0" applyAlignment="0" applyProtection="0"/>
    <xf numFmtId="0" fontId="38" fillId="0" borderId="5" applyNumberFormat="0" applyFill="0" applyAlignment="0" applyProtection="0"/>
    <xf numFmtId="0" fontId="38" fillId="0" borderId="0" applyNumberFormat="0" applyFill="0" applyBorder="0" applyAlignment="0" applyProtection="0"/>
    <xf numFmtId="0" fontId="32" fillId="8" borderId="1" applyNumberFormat="0" applyAlignment="0" applyProtection="0"/>
    <xf numFmtId="0" fontId="57" fillId="8" borderId="12" applyNumberFormat="0" applyAlignment="0" applyProtection="0"/>
    <xf numFmtId="0" fontId="39" fillId="0" borderId="6" applyNumberFormat="0" applyFill="0" applyAlignment="0" applyProtection="0"/>
    <xf numFmtId="0" fontId="40" fillId="11" borderId="0" applyNumberFormat="0" applyBorder="0" applyAlignment="0" applyProtection="0"/>
    <xf numFmtId="0" fontId="58" fillId="37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6" fillId="0" borderId="0"/>
    <xf numFmtId="0" fontId="16" fillId="0" borderId="0"/>
    <xf numFmtId="0" fontId="15" fillId="0" borderId="0">
      <alignment vertical="top"/>
    </xf>
    <xf numFmtId="0" fontId="16" fillId="0" borderId="0"/>
    <xf numFmtId="0" fontId="1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" fillId="0" borderId="0"/>
    <xf numFmtId="0" fontId="8" fillId="0" borderId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12" fillId="6" borderId="7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38" borderId="14" applyNumberFormat="0" applyFont="0" applyAlignment="0" applyProtection="0"/>
    <xf numFmtId="0" fontId="12" fillId="6" borderId="7" applyNumberFormat="0" applyFont="0" applyAlignment="0" applyProtection="0"/>
    <xf numFmtId="0" fontId="34" fillId="22" borderId="8" applyNumberFormat="0" applyAlignment="0" applyProtection="0"/>
    <xf numFmtId="0" fontId="60" fillId="22" borderId="15" applyNumberFormat="0" applyAlignment="0" applyProtection="0"/>
    <xf numFmtId="0" fontId="22" fillId="0" borderId="0">
      <alignment vertical="top"/>
    </xf>
    <xf numFmtId="0" fontId="26" fillId="0" borderId="9" applyNumberFormat="0" applyFill="0" applyAlignment="0" applyProtection="0"/>
    <xf numFmtId="0" fontId="61" fillId="0" borderId="9" applyNumberFormat="0" applyFill="0" applyAlignment="0" applyProtection="0"/>
    <xf numFmtId="0" fontId="3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71" fillId="0" borderId="0">
      <alignment vertical="top"/>
    </xf>
    <xf numFmtId="0" fontId="64" fillId="0" borderId="18" applyNumberFormat="0" applyFill="0" applyAlignment="0" applyProtection="0"/>
    <xf numFmtId="0" fontId="65" fillId="0" borderId="19" applyNumberFormat="0" applyFill="0" applyAlignment="0" applyProtection="0"/>
    <xf numFmtId="0" fontId="66" fillId="0" borderId="20" applyNumberFormat="0" applyFill="0" applyAlignment="0" applyProtection="0"/>
    <xf numFmtId="0" fontId="66" fillId="0" borderId="0" applyNumberFormat="0" applyFill="0" applyBorder="0" applyAlignment="0" applyProtection="0"/>
    <xf numFmtId="0" fontId="56" fillId="40" borderId="0" applyNumberFormat="0" applyBorder="0" applyAlignment="0" applyProtection="0"/>
    <xf numFmtId="0" fontId="52" fillId="41" borderId="0" applyNumberFormat="0" applyBorder="0" applyAlignment="0" applyProtection="0"/>
    <xf numFmtId="0" fontId="67" fillId="37" borderId="0" applyNumberFormat="0" applyBorder="0" applyAlignment="0" applyProtection="0"/>
    <xf numFmtId="0" fontId="57" fillId="42" borderId="12" applyNumberFormat="0" applyAlignment="0" applyProtection="0"/>
    <xf numFmtId="0" fontId="60" fillId="43" borderId="15" applyNumberFormat="0" applyAlignment="0" applyProtection="0"/>
    <xf numFmtId="0" fontId="68" fillId="43" borderId="12" applyNumberFormat="0" applyAlignment="0" applyProtection="0"/>
    <xf numFmtId="0" fontId="69" fillId="0" borderId="21" applyNumberFormat="0" applyFill="0" applyAlignment="0" applyProtection="0"/>
    <xf numFmtId="0" fontId="54" fillId="36" borderId="13" applyNumberFormat="0" applyAlignment="0" applyProtection="0"/>
    <xf numFmtId="0" fontId="6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1" fillId="0" borderId="22" applyNumberFormat="0" applyFill="0" applyAlignment="0" applyProtection="0"/>
    <xf numFmtId="0" fontId="51" fillId="44" borderId="0" applyNumberFormat="0" applyBorder="0" applyAlignment="0" applyProtection="0"/>
    <xf numFmtId="0" fontId="8" fillId="45" borderId="0" applyNumberFormat="0" applyBorder="0" applyAlignment="0" applyProtection="0"/>
    <xf numFmtId="0" fontId="8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8" borderId="0" applyNumberFormat="0" applyBorder="0" applyAlignment="0" applyProtection="0"/>
    <xf numFmtId="0" fontId="8" fillId="49" borderId="0" applyNumberFormat="0" applyBorder="0" applyAlignment="0" applyProtection="0"/>
    <xf numFmtId="0" fontId="8" fillId="34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8" fillId="56" borderId="0" applyNumberFormat="0" applyBorder="0" applyAlignment="0" applyProtection="0"/>
    <xf numFmtId="0" fontId="8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35" borderId="0" applyNumberFormat="0" applyBorder="0" applyAlignment="0" applyProtection="0"/>
    <xf numFmtId="0" fontId="8" fillId="33" borderId="0" applyNumberFormat="0" applyBorder="0" applyAlignment="0" applyProtection="0"/>
    <xf numFmtId="0" fontId="8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8" fillId="62" borderId="0" applyNumberFormat="0" applyBorder="0" applyAlignment="0" applyProtection="0"/>
    <xf numFmtId="0" fontId="8" fillId="63" borderId="0" applyNumberFormat="0" applyBorder="0" applyAlignment="0" applyProtection="0"/>
    <xf numFmtId="0" fontId="51" fillId="64" borderId="0" applyNumberFormat="0" applyBorder="0" applyAlignment="0" applyProtection="0"/>
    <xf numFmtId="0" fontId="8" fillId="0" borderId="0"/>
    <xf numFmtId="0" fontId="8" fillId="38" borderId="14" applyNumberFormat="0" applyFont="0" applyAlignment="0" applyProtection="0"/>
    <xf numFmtId="43" fontId="8" fillId="0" borderId="0" applyFont="0" applyFill="0" applyBorder="0" applyAlignment="0" applyProtection="0"/>
    <xf numFmtId="0" fontId="48" fillId="0" borderId="0"/>
    <xf numFmtId="0" fontId="12" fillId="3" borderId="0" applyNumberFormat="0" applyBorder="0" applyAlignment="0" applyProtection="0"/>
    <xf numFmtId="0" fontId="12" fillId="5" borderId="0" applyNumberFormat="0" applyBorder="0" applyAlignment="0" applyProtection="0"/>
    <xf numFmtId="0" fontId="12" fillId="7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8" borderId="0" applyNumberFormat="0" applyBorder="0" applyAlignment="0" applyProtection="0"/>
    <xf numFmtId="0" fontId="12" fillId="2" borderId="0" applyNumberFormat="0" applyBorder="0" applyAlignment="0" applyProtection="0"/>
    <xf numFmtId="0" fontId="12" fillId="4" borderId="0" applyNumberFormat="0" applyBorder="0" applyAlignment="0" applyProtection="0"/>
    <xf numFmtId="0" fontId="12" fillId="12" borderId="0" applyNumberFormat="0" applyBorder="0" applyAlignment="0" applyProtection="0"/>
    <xf numFmtId="0" fontId="12" fillId="9" borderId="0" applyNumberFormat="0" applyBorder="0" applyAlignment="0" applyProtection="0"/>
    <xf numFmtId="0" fontId="12" fillId="2" borderId="0" applyNumberFormat="0" applyBorder="0" applyAlignment="0" applyProtection="0"/>
    <xf numFmtId="0" fontId="12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4" borderId="0" applyNumberFormat="0" applyBorder="0" applyAlignment="0" applyProtection="0"/>
    <xf numFmtId="0" fontId="27" fillId="12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5" borderId="0" applyNumberFormat="0" applyBorder="0" applyAlignment="0" applyProtection="0"/>
    <xf numFmtId="0" fontId="28" fillId="5" borderId="0" applyNumberFormat="0" applyBorder="0" applyAlignment="0" applyProtection="0"/>
    <xf numFmtId="0" fontId="35" fillId="22" borderId="1" applyNumberFormat="0" applyAlignment="0" applyProtection="0"/>
    <xf numFmtId="0" fontId="29" fillId="23" borderId="2" applyNumberFormat="0" applyAlignment="0" applyProtection="0"/>
    <xf numFmtId="0" fontId="30" fillId="0" borderId="0" applyNumberFormat="0" applyFill="0" applyBorder="0" applyAlignment="0" applyProtection="0"/>
    <xf numFmtId="0" fontId="31" fillId="7" borderId="0" applyNumberFormat="0" applyBorder="0" applyAlignment="0" applyProtection="0"/>
    <xf numFmtId="0" fontId="32" fillId="8" borderId="1" applyNumberFormat="0" applyAlignment="0" applyProtection="0"/>
    <xf numFmtId="0" fontId="40" fillId="11" borderId="0" applyNumberFormat="0" applyBorder="0" applyAlignment="0" applyProtection="0"/>
    <xf numFmtId="0" fontId="16" fillId="0" borderId="0"/>
    <xf numFmtId="0" fontId="15" fillId="0" borderId="0">
      <alignment vertical="top"/>
    </xf>
    <xf numFmtId="0" fontId="34" fillId="22" borderId="8" applyNumberFormat="0" applyAlignment="0" applyProtection="0"/>
    <xf numFmtId="0" fontId="26" fillId="0" borderId="9" applyNumberFormat="0" applyFill="0" applyAlignment="0" applyProtection="0"/>
    <xf numFmtId="0" fontId="33" fillId="0" borderId="0" applyNumberFormat="0" applyFill="0" applyBorder="0" applyAlignment="0" applyProtection="0"/>
    <xf numFmtId="0" fontId="64" fillId="0" borderId="18" applyNumberFormat="0" applyFill="0" applyAlignment="0" applyProtection="0"/>
    <xf numFmtId="0" fontId="65" fillId="0" borderId="19" applyNumberFormat="0" applyFill="0" applyAlignment="0" applyProtection="0"/>
    <xf numFmtId="0" fontId="66" fillId="0" borderId="20" applyNumberFormat="0" applyFill="0" applyAlignment="0" applyProtection="0"/>
    <xf numFmtId="0" fontId="66" fillId="0" borderId="0" applyNumberFormat="0" applyFill="0" applyBorder="0" applyAlignment="0" applyProtection="0"/>
    <xf numFmtId="0" fontId="56" fillId="40" borderId="0" applyNumberFormat="0" applyBorder="0" applyAlignment="0" applyProtection="0"/>
    <xf numFmtId="0" fontId="52" fillId="41" borderId="0" applyNumberFormat="0" applyBorder="0" applyAlignment="0" applyProtection="0"/>
    <xf numFmtId="0" fontId="67" fillId="37" borderId="0" applyNumberFormat="0" applyBorder="0" applyAlignment="0" applyProtection="0"/>
    <xf numFmtId="0" fontId="57" fillId="42" borderId="12" applyNumberFormat="0" applyAlignment="0" applyProtection="0"/>
    <xf numFmtId="0" fontId="60" fillId="43" borderId="15" applyNumberFormat="0" applyAlignment="0" applyProtection="0"/>
    <xf numFmtId="0" fontId="68" fillId="43" borderId="12" applyNumberFormat="0" applyAlignment="0" applyProtection="0"/>
    <xf numFmtId="0" fontId="69" fillId="0" borderId="21" applyNumberFormat="0" applyFill="0" applyAlignment="0" applyProtection="0"/>
    <xf numFmtId="0" fontId="54" fillId="36" borderId="13" applyNumberFormat="0" applyAlignment="0" applyProtection="0"/>
    <xf numFmtId="0" fontId="6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1" fillId="0" borderId="22" applyNumberFormat="0" applyFill="0" applyAlignment="0" applyProtection="0"/>
    <xf numFmtId="0" fontId="51" fillId="44" borderId="0" applyNumberFormat="0" applyBorder="0" applyAlignment="0" applyProtection="0"/>
    <xf numFmtId="0" fontId="8" fillId="45" borderId="0" applyNumberFormat="0" applyBorder="0" applyAlignment="0" applyProtection="0"/>
    <xf numFmtId="0" fontId="8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8" borderId="0" applyNumberFormat="0" applyBorder="0" applyAlignment="0" applyProtection="0"/>
    <xf numFmtId="0" fontId="8" fillId="49" borderId="0" applyNumberFormat="0" applyBorder="0" applyAlignment="0" applyProtection="0"/>
    <xf numFmtId="0" fontId="8" fillId="34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8" fillId="56" borderId="0" applyNumberFormat="0" applyBorder="0" applyAlignment="0" applyProtection="0"/>
    <xf numFmtId="0" fontId="8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35" borderId="0" applyNumberFormat="0" applyBorder="0" applyAlignment="0" applyProtection="0"/>
    <xf numFmtId="0" fontId="8" fillId="33" borderId="0" applyNumberFormat="0" applyBorder="0" applyAlignment="0" applyProtection="0"/>
    <xf numFmtId="0" fontId="8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8" fillId="62" borderId="0" applyNumberFormat="0" applyBorder="0" applyAlignment="0" applyProtection="0"/>
    <xf numFmtId="0" fontId="8" fillId="63" borderId="0" applyNumberFormat="0" applyBorder="0" applyAlignment="0" applyProtection="0"/>
    <xf numFmtId="0" fontId="51" fillId="64" borderId="0" applyNumberFormat="0" applyBorder="0" applyAlignment="0" applyProtection="0"/>
    <xf numFmtId="0" fontId="7" fillId="0" borderId="0"/>
    <xf numFmtId="0" fontId="7" fillId="0" borderId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87" fillId="0" borderId="0"/>
    <xf numFmtId="0" fontId="5" fillId="0" borderId="0"/>
    <xf numFmtId="0" fontId="88" fillId="0" borderId="0"/>
    <xf numFmtId="0" fontId="5" fillId="0" borderId="0"/>
    <xf numFmtId="0" fontId="4" fillId="0" borderId="0"/>
    <xf numFmtId="0" fontId="4" fillId="0" borderId="0"/>
    <xf numFmtId="0" fontId="48" fillId="0" borderId="0"/>
    <xf numFmtId="0" fontId="96" fillId="0" borderId="0"/>
    <xf numFmtId="0" fontId="97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96" fillId="0" borderId="0"/>
    <xf numFmtId="0" fontId="16" fillId="0" borderId="0"/>
    <xf numFmtId="0" fontId="96" fillId="0" borderId="0"/>
    <xf numFmtId="0" fontId="96" fillId="0" borderId="0"/>
    <xf numFmtId="0" fontId="2" fillId="0" borderId="0"/>
    <xf numFmtId="43" fontId="2" fillId="0" borderId="0" applyFont="0" applyFill="0" applyBorder="0" applyAlignment="0" applyProtection="0"/>
    <xf numFmtId="0" fontId="16" fillId="0" borderId="0"/>
    <xf numFmtId="0" fontId="1" fillId="0" borderId="0"/>
    <xf numFmtId="43" fontId="1" fillId="0" borderId="0" applyFont="0" applyFill="0" applyBorder="0" applyAlignment="0" applyProtection="0"/>
    <xf numFmtId="0" fontId="16" fillId="0" borderId="0"/>
  </cellStyleXfs>
  <cellXfs count="481">
    <xf numFmtId="0" fontId="0" fillId="0" borderId="0" xfId="0" applyAlignment="1"/>
    <xf numFmtId="0" fontId="16" fillId="0" borderId="0" xfId="0" applyFont="1" applyAlignment="1"/>
    <xf numFmtId="0" fontId="20" fillId="0" borderId="0" xfId="0" applyFont="1" applyAlignment="1"/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165" fontId="17" fillId="27" borderId="10" xfId="2347" applyFont="1" applyFill="1" applyBorder="1" applyAlignment="1">
      <alignment horizontal="center" vertical="center" wrapText="1"/>
    </xf>
    <xf numFmtId="0" fontId="20" fillId="0" borderId="0" xfId="0" applyFont="1" applyFill="1" applyAlignment="1">
      <alignment horizontal="left"/>
    </xf>
    <xf numFmtId="0" fontId="17" fillId="0" borderId="0" xfId="0" applyFont="1" applyFill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7" fillId="0" borderId="0" xfId="0" applyFont="1" applyFill="1" applyAlignment="1">
      <alignment horizontal="center" vertical="center"/>
    </xf>
    <xf numFmtId="0" fontId="16" fillId="0" borderId="0" xfId="3112" applyFont="1" applyAlignment="1"/>
    <xf numFmtId="0" fontId="16" fillId="0" borderId="0" xfId="3112" applyFont="1" applyAlignment="1">
      <alignment horizontal="center"/>
    </xf>
    <xf numFmtId="2" fontId="16" fillId="0" borderId="0" xfId="3112" applyNumberFormat="1" applyFont="1" applyAlignment="1"/>
    <xf numFmtId="2" fontId="16" fillId="0" borderId="0" xfId="3112" applyNumberFormat="1" applyFont="1" applyAlignment="1">
      <alignment horizontal="center"/>
    </xf>
    <xf numFmtId="0" fontId="20" fillId="0" borderId="0" xfId="3048" applyFont="1" applyAlignment="1">
      <alignment horizontal="center"/>
    </xf>
    <xf numFmtId="0" fontId="20" fillId="0" borderId="0" xfId="3048" applyFont="1" applyAlignment="1"/>
    <xf numFmtId="0" fontId="16" fillId="0" borderId="0" xfId="3048" applyFont="1" applyAlignment="1"/>
    <xf numFmtId="0" fontId="16" fillId="0" borderId="0" xfId="3048" applyFont="1" applyFill="1" applyAlignment="1"/>
    <xf numFmtId="49" fontId="17" fillId="0" borderId="0" xfId="3048" applyNumberFormat="1" applyFont="1" applyAlignment="1">
      <alignment horizontal="left"/>
    </xf>
    <xf numFmtId="0" fontId="16" fillId="0" borderId="0" xfId="3048" applyFont="1" applyAlignment="1">
      <alignment horizontal="center"/>
    </xf>
    <xf numFmtId="166" fontId="16" fillId="0" borderId="0" xfId="3048" applyNumberFormat="1" applyFont="1" applyAlignment="1"/>
    <xf numFmtId="49" fontId="21" fillId="0" borderId="0" xfId="3048" applyNumberFormat="1" applyFont="1" applyAlignment="1">
      <alignment horizontal="left"/>
    </xf>
    <xf numFmtId="14" fontId="16" fillId="0" borderId="0" xfId="3048" applyNumberFormat="1" applyFont="1" applyAlignment="1"/>
    <xf numFmtId="14" fontId="21" fillId="0" borderId="0" xfId="3048" applyNumberFormat="1" applyFont="1" applyAlignment="1">
      <alignment horizontal="left"/>
    </xf>
    <xf numFmtId="49" fontId="20" fillId="0" borderId="0" xfId="3048" applyNumberFormat="1" applyFont="1" applyAlignment="1">
      <alignment horizontal="left"/>
    </xf>
    <xf numFmtId="0" fontId="20" fillId="0" borderId="0" xfId="3048" applyFont="1" applyAlignment="1">
      <alignment horizontal="left"/>
    </xf>
    <xf numFmtId="14" fontId="17" fillId="0" borderId="0" xfId="3048" applyNumberFormat="1" applyFont="1" applyFill="1" applyBorder="1" applyAlignment="1">
      <alignment horizontal="center" vertical="center" wrapText="1"/>
    </xf>
    <xf numFmtId="0" fontId="20" fillId="0" borderId="0" xfId="3048" applyFont="1" applyFill="1" applyAlignment="1">
      <alignment horizontal="left"/>
    </xf>
    <xf numFmtId="0" fontId="17" fillId="0" borderId="0" xfId="3048" applyFont="1" applyAlignment="1">
      <alignment horizontal="center"/>
    </xf>
    <xf numFmtId="0" fontId="17" fillId="0" borderId="0" xfId="3048" applyFont="1" applyFill="1" applyAlignment="1">
      <alignment horizontal="center"/>
    </xf>
    <xf numFmtId="0" fontId="18" fillId="24" borderId="10" xfId="3048" applyFont="1" applyFill="1" applyBorder="1" applyAlignment="1">
      <alignment horizontal="center" vertical="center" wrapText="1"/>
    </xf>
    <xf numFmtId="0" fontId="23" fillId="25" borderId="10" xfId="3048" applyFont="1" applyFill="1" applyBorder="1" applyAlignment="1">
      <alignment horizontal="center" vertical="center" wrapText="1"/>
    </xf>
    <xf numFmtId="0" fontId="17" fillId="0" borderId="10" xfId="3048" applyFont="1" applyBorder="1" applyAlignment="1">
      <alignment horizontal="center"/>
    </xf>
    <xf numFmtId="2" fontId="17" fillId="0" borderId="10" xfId="3048" applyNumberFormat="1" applyFont="1" applyBorder="1" applyAlignment="1">
      <alignment horizontal="center"/>
    </xf>
    <xf numFmtId="0" fontId="17" fillId="0" borderId="10" xfId="3048" applyNumberFormat="1" applyFont="1" applyBorder="1" applyAlignment="1">
      <alignment horizontal="center"/>
    </xf>
    <xf numFmtId="49" fontId="16" fillId="0" borderId="0" xfId="3048" applyNumberFormat="1" applyFont="1" applyAlignment="1"/>
    <xf numFmtId="2" fontId="16" fillId="0" borderId="0" xfId="3048" applyNumberFormat="1" applyFont="1" applyAlignment="1"/>
    <xf numFmtId="0" fontId="16" fillId="0" borderId="0" xfId="3112" applyFont="1"/>
    <xf numFmtId="4" fontId="16" fillId="0" borderId="0" xfId="3112" applyNumberFormat="1" applyFont="1"/>
    <xf numFmtId="14" fontId="17" fillId="28" borderId="10" xfId="3112" applyNumberFormat="1" applyFont="1" applyFill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6" fillId="0" borderId="0" xfId="3112" applyFont="1" applyFill="1" applyAlignment="1">
      <alignment vertical="center"/>
    </xf>
    <xf numFmtId="14" fontId="19" fillId="0" borderId="0" xfId="0" applyNumberFormat="1" applyFont="1" applyAlignment="1">
      <alignment horizontal="left"/>
    </xf>
    <xf numFmtId="0" fontId="16" fillId="0" borderId="0" xfId="3112" applyFont="1" applyFill="1" applyAlignment="1"/>
    <xf numFmtId="49" fontId="18" fillId="24" borderId="10" xfId="3048" applyNumberFormat="1" applyFont="1" applyFill="1" applyBorder="1" applyAlignment="1">
      <alignment horizontal="center" vertical="center" wrapText="1"/>
    </xf>
    <xf numFmtId="49" fontId="17" fillId="29" borderId="10" xfId="3048" applyNumberFormat="1" applyFont="1" applyFill="1" applyBorder="1" applyAlignment="1">
      <alignment horizontal="center"/>
    </xf>
    <xf numFmtId="2" fontId="16" fillId="0" borderId="0" xfId="3112" applyNumberFormat="1" applyFont="1"/>
    <xf numFmtId="0" fontId="20" fillId="0" borderId="0" xfId="0" applyFont="1" applyFill="1" applyAlignment="1"/>
    <xf numFmtId="2" fontId="20" fillId="0" borderId="0" xfId="0" applyNumberFormat="1" applyFont="1" applyAlignment="1"/>
    <xf numFmtId="0" fontId="20" fillId="0" borderId="0" xfId="0" applyFont="1" applyBorder="1" applyAlignment="1">
      <alignment horizontal="center"/>
    </xf>
    <xf numFmtId="0" fontId="20" fillId="0" borderId="0" xfId="0" applyFont="1" applyBorder="1" applyAlignment="1"/>
    <xf numFmtId="0" fontId="20" fillId="0" borderId="0" xfId="0" applyFont="1" applyFill="1" applyBorder="1" applyAlignment="1">
      <alignment horizontal="center"/>
    </xf>
    <xf numFmtId="0" fontId="20" fillId="0" borderId="0" xfId="0" applyNumberFormat="1" applyFont="1" applyBorder="1" applyAlignment="1">
      <alignment horizontal="left"/>
    </xf>
    <xf numFmtId="0" fontId="46" fillId="0" borderId="0" xfId="3047" applyFont="1" applyBorder="1"/>
    <xf numFmtId="14" fontId="20" fillId="0" borderId="0" xfId="0" applyNumberFormat="1" applyFont="1" applyFill="1" applyBorder="1" applyAlignment="1">
      <alignment horizontal="center" vertical="center" wrapText="1"/>
    </xf>
    <xf numFmtId="2" fontId="20" fillId="0" borderId="0" xfId="0" applyNumberFormat="1" applyFont="1" applyFill="1" applyBorder="1" applyAlignment="1">
      <alignment horizontal="center"/>
    </xf>
    <xf numFmtId="164" fontId="20" fillId="0" borderId="0" xfId="0" applyNumberFormat="1" applyFont="1" applyAlignment="1"/>
    <xf numFmtId="165" fontId="20" fillId="0" borderId="0" xfId="0" applyNumberFormat="1" applyFont="1" applyAlignment="1"/>
    <xf numFmtId="165" fontId="20" fillId="0" borderId="0" xfId="2347" applyFont="1" applyAlignment="1"/>
    <xf numFmtId="165" fontId="20" fillId="0" borderId="0" xfId="2347" applyFont="1" applyBorder="1" applyAlignment="1">
      <alignment horizontal="center"/>
    </xf>
    <xf numFmtId="165" fontId="20" fillId="0" borderId="0" xfId="2347" applyFont="1" applyBorder="1" applyAlignment="1"/>
    <xf numFmtId="165" fontId="20" fillId="0" borderId="0" xfId="2347" applyFont="1" applyAlignment="1">
      <alignment horizontal="center"/>
    </xf>
    <xf numFmtId="2" fontId="20" fillId="0" borderId="0" xfId="2347" applyNumberFormat="1" applyFont="1" applyAlignment="1"/>
    <xf numFmtId="0" fontId="47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2" fontId="16" fillId="0" borderId="0" xfId="0" applyNumberFormat="1" applyFont="1" applyFill="1" applyBorder="1" applyAlignment="1">
      <alignment horizontal="center" vertical="center"/>
    </xf>
    <xf numFmtId="2" fontId="16" fillId="0" borderId="0" xfId="0" applyNumberFormat="1" applyFont="1" applyFill="1" applyBorder="1" applyAlignment="1">
      <alignment vertical="center"/>
    </xf>
    <xf numFmtId="1" fontId="16" fillId="0" borderId="0" xfId="0" applyNumberFormat="1" applyFont="1" applyBorder="1" applyAlignment="1">
      <alignment horizontal="center" vertical="center"/>
    </xf>
    <xf numFmtId="1" fontId="16" fillId="0" borderId="0" xfId="0" applyNumberFormat="1" applyFont="1" applyFill="1" applyBorder="1" applyAlignment="1">
      <alignment horizontal="center" vertical="center"/>
    </xf>
    <xf numFmtId="0" fontId="16" fillId="0" borderId="0" xfId="0" applyFont="1" applyAlignment="1">
      <alignment vertical="center" wrapText="1"/>
    </xf>
    <xf numFmtId="0" fontId="16" fillId="32" borderId="10" xfId="0" applyFont="1" applyFill="1" applyBorder="1" applyAlignment="1">
      <alignment horizontal="center" vertical="center" wrapText="1"/>
    </xf>
    <xf numFmtId="0" fontId="16" fillId="0" borderId="0" xfId="3112" applyFont="1" applyFill="1"/>
    <xf numFmtId="2" fontId="16" fillId="0" borderId="1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6" fontId="16" fillId="0" borderId="0" xfId="0" applyNumberFormat="1" applyFont="1" applyAlignment="1">
      <alignment horizontal="center" vertical="center"/>
    </xf>
    <xf numFmtId="14" fontId="21" fillId="0" borderId="0" xfId="0" applyNumberFormat="1" applyFont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165" fontId="16" fillId="0" borderId="0" xfId="2347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49" fontId="17" fillId="29" borderId="10" xfId="0" applyNumberFormat="1" applyFont="1" applyFill="1" applyBorder="1" applyAlignment="1">
      <alignment horizontal="center" vertical="center"/>
    </xf>
    <xf numFmtId="165" fontId="17" fillId="0" borderId="10" xfId="2347" applyFont="1" applyBorder="1" applyAlignment="1">
      <alignment horizontal="center" vertical="center"/>
    </xf>
    <xf numFmtId="2" fontId="17" fillId="0" borderId="10" xfId="2347" applyNumberFormat="1" applyFont="1" applyBorder="1" applyAlignment="1">
      <alignment horizontal="center" vertical="center"/>
    </xf>
    <xf numFmtId="2" fontId="17" fillId="0" borderId="10" xfId="0" applyNumberFormat="1" applyFont="1" applyBorder="1" applyAlignment="1">
      <alignment horizontal="center" vertical="center"/>
    </xf>
    <xf numFmtId="0" fontId="17" fillId="0" borderId="10" xfId="0" applyNumberFormat="1" applyFont="1" applyBorder="1" applyAlignment="1">
      <alignment horizontal="center" vertical="center"/>
    </xf>
    <xf numFmtId="49" fontId="17" fillId="27" borderId="10" xfId="0" applyNumberFormat="1" applyFont="1" applyFill="1" applyBorder="1" applyAlignment="1">
      <alignment horizontal="center" vertical="center" wrapText="1"/>
    </xf>
    <xf numFmtId="0" fontId="17" fillId="27" borderId="10" xfId="0" applyFont="1" applyFill="1" applyBorder="1" applyAlignment="1">
      <alignment horizontal="center" vertical="center" wrapText="1"/>
    </xf>
    <xf numFmtId="2" fontId="17" fillId="27" borderId="10" xfId="0" applyNumberFormat="1" applyFont="1" applyFill="1" applyBorder="1" applyAlignment="1">
      <alignment horizontal="center" vertical="center" wrapText="1"/>
    </xf>
    <xf numFmtId="0" fontId="17" fillId="27" borderId="10" xfId="0" applyNumberFormat="1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/>
    </xf>
    <xf numFmtId="0" fontId="18" fillId="0" borderId="0" xfId="3112" applyFont="1" applyFill="1" applyBorder="1" applyAlignment="1">
      <alignment horizontal="center" vertical="center" wrapText="1"/>
    </xf>
    <xf numFmtId="0" fontId="23" fillId="0" borderId="0" xfId="3112" applyFont="1" applyFill="1" applyBorder="1" applyAlignment="1">
      <alignment horizontal="center" vertical="center" wrapText="1"/>
    </xf>
    <xf numFmtId="165" fontId="20" fillId="0" borderId="0" xfId="2347" applyFont="1" applyAlignment="1">
      <alignment horizontal="left"/>
    </xf>
    <xf numFmtId="165" fontId="23" fillId="0" borderId="0" xfId="2347" applyFont="1" applyFill="1" applyBorder="1" applyAlignment="1">
      <alignment horizontal="center" vertical="center" wrapText="1"/>
    </xf>
    <xf numFmtId="165" fontId="16" fillId="0" borderId="0" xfId="2347" applyFont="1" applyAlignment="1"/>
    <xf numFmtId="2" fontId="16" fillId="0" borderId="0" xfId="3112" applyNumberFormat="1" applyFont="1" applyFill="1" applyAlignment="1">
      <alignment vertical="center"/>
    </xf>
    <xf numFmtId="0" fontId="89" fillId="0" borderId="0" xfId="0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9" fillId="0" borderId="0" xfId="0" applyFont="1" applyAlignment="1">
      <alignment horizontal="left" vertical="center"/>
    </xf>
    <xf numFmtId="0" fontId="90" fillId="0" borderId="0" xfId="0" applyFont="1" applyAlignment="1">
      <alignment horizontal="left" vertical="center"/>
    </xf>
    <xf numFmtId="0" fontId="91" fillId="0" borderId="0" xfId="0" applyFont="1" applyAlignment="1">
      <alignment horizontal="left" vertical="center"/>
    </xf>
    <xf numFmtId="0" fontId="49" fillId="0" borderId="0" xfId="0" applyFont="1" applyFill="1" applyAlignment="1">
      <alignment horizontal="center"/>
    </xf>
    <xf numFmtId="0" fontId="17" fillId="66" borderId="10" xfId="0" applyFont="1" applyFill="1" applyBorder="1" applyAlignment="1">
      <alignment horizontal="center" vertical="center"/>
    </xf>
    <xf numFmtId="0" fontId="16" fillId="66" borderId="10" xfId="0" applyFont="1" applyFill="1" applyBorder="1" applyAlignment="1">
      <alignment horizontal="center" vertical="center"/>
    </xf>
    <xf numFmtId="2" fontId="16" fillId="66" borderId="10" xfId="0" applyNumberFormat="1" applyFont="1" applyFill="1" applyBorder="1" applyAlignment="1">
      <alignment horizontal="center" vertical="center"/>
    </xf>
    <xf numFmtId="1" fontId="16" fillId="66" borderId="10" xfId="2347" applyNumberFormat="1" applyFont="1" applyFill="1" applyBorder="1" applyAlignment="1">
      <alignment horizontal="center" vertical="center"/>
    </xf>
    <xf numFmtId="1" fontId="16" fillId="66" borderId="10" xfId="0" applyNumberFormat="1" applyFont="1" applyFill="1" applyBorder="1" applyAlignment="1">
      <alignment horizontal="center" vertical="center"/>
    </xf>
    <xf numFmtId="2" fontId="16" fillId="66" borderId="10" xfId="2347" applyNumberFormat="1" applyFont="1" applyFill="1" applyBorder="1" applyAlignment="1">
      <alignment horizontal="center" vertical="center"/>
    </xf>
    <xf numFmtId="165" fontId="16" fillId="66" borderId="10" xfId="2347" applyFont="1" applyFill="1" applyBorder="1" applyAlignment="1">
      <alignment horizontal="center" vertical="center"/>
    </xf>
    <xf numFmtId="0" fontId="17" fillId="67" borderId="10" xfId="0" applyFont="1" applyFill="1" applyBorder="1" applyAlignment="1">
      <alignment horizontal="center" vertical="center"/>
    </xf>
    <xf numFmtId="0" fontId="16" fillId="67" borderId="10" xfId="0" applyFont="1" applyFill="1" applyBorder="1" applyAlignment="1">
      <alignment horizontal="center" vertical="center"/>
    </xf>
    <xf numFmtId="2" fontId="16" fillId="67" borderId="10" xfId="0" applyNumberFormat="1" applyFont="1" applyFill="1" applyBorder="1" applyAlignment="1">
      <alignment horizontal="center" vertical="center"/>
    </xf>
    <xf numFmtId="1" fontId="16" fillId="67" borderId="10" xfId="2347" applyNumberFormat="1" applyFont="1" applyFill="1" applyBorder="1" applyAlignment="1">
      <alignment horizontal="center" vertical="center"/>
    </xf>
    <xf numFmtId="1" fontId="16" fillId="67" borderId="10" xfId="0" applyNumberFormat="1" applyFont="1" applyFill="1" applyBorder="1" applyAlignment="1">
      <alignment horizontal="center" vertical="center"/>
    </xf>
    <xf numFmtId="2" fontId="16" fillId="67" borderId="10" xfId="2347" applyNumberFormat="1" applyFont="1" applyFill="1" applyBorder="1" applyAlignment="1">
      <alignment horizontal="center" vertical="center"/>
    </xf>
    <xf numFmtId="2" fontId="22" fillId="67" borderId="10" xfId="0" applyNumberFormat="1" applyFont="1" applyFill="1" applyBorder="1" applyAlignment="1">
      <alignment horizontal="center" vertical="center"/>
    </xf>
    <xf numFmtId="165" fontId="16" fillId="67" borderId="10" xfId="2347" applyFont="1" applyFill="1" applyBorder="1" applyAlignment="1">
      <alignment horizontal="center" vertical="center"/>
    </xf>
    <xf numFmtId="2" fontId="17" fillId="67" borderId="10" xfId="0" applyNumberFormat="1" applyFont="1" applyFill="1" applyBorder="1" applyAlignment="1">
      <alignment horizontal="center" vertical="center"/>
    </xf>
    <xf numFmtId="0" fontId="17" fillId="69" borderId="10" xfId="0" applyFont="1" applyFill="1" applyBorder="1" applyAlignment="1">
      <alignment horizontal="center" vertical="center"/>
    </xf>
    <xf numFmtId="0" fontId="91" fillId="68" borderId="10" xfId="0" applyFont="1" applyFill="1" applyBorder="1" applyAlignment="1">
      <alignment horizontal="center" vertical="center"/>
    </xf>
    <xf numFmtId="1" fontId="90" fillId="68" borderId="10" xfId="0" applyNumberFormat="1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0" fontId="17" fillId="70" borderId="10" xfId="0" applyFont="1" applyFill="1" applyBorder="1" applyAlignment="1">
      <alignment horizontal="center" vertical="center"/>
    </xf>
    <xf numFmtId="1" fontId="16" fillId="0" borderId="10" xfId="0" applyNumberFormat="1" applyFont="1" applyFill="1" applyBorder="1" applyAlignment="1">
      <alignment horizontal="center" vertical="center"/>
    </xf>
    <xf numFmtId="0" fontId="0" fillId="0" borderId="0" xfId="0" applyAlignment="1"/>
    <xf numFmtId="0" fontId="19" fillId="0" borderId="0" xfId="0" applyFont="1" applyAlignment="1">
      <alignment horizontal="left" vertical="center"/>
    </xf>
    <xf numFmtId="1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7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14" fontId="17" fillId="25" borderId="0" xfId="0" applyNumberFormat="1" applyFont="1" applyFill="1" applyAlignment="1">
      <alignment horizontal="center"/>
    </xf>
    <xf numFmtId="168" fontId="21" fillId="0" borderId="0" xfId="0" applyNumberFormat="1" applyFont="1" applyAlignment="1">
      <alignment horizontal="left" vertical="center"/>
    </xf>
    <xf numFmtId="49" fontId="21" fillId="0" borderId="0" xfId="0" applyNumberFormat="1" applyFont="1" applyAlignment="1">
      <alignment horizontal="left" vertical="center"/>
    </xf>
    <xf numFmtId="0" fontId="17" fillId="0" borderId="0" xfId="0" applyFont="1" applyFill="1" applyBorder="1" applyAlignment="1">
      <alignment vertical="center"/>
    </xf>
    <xf numFmtId="2" fontId="16" fillId="0" borderId="0" xfId="0" applyNumberFormat="1" applyFont="1" applyFill="1" applyBorder="1" applyAlignment="1">
      <alignment horizontal="left" vertical="center"/>
    </xf>
    <xf numFmtId="14" fontId="16" fillId="0" borderId="0" xfId="0" applyNumberFormat="1" applyFont="1" applyFill="1" applyBorder="1" applyAlignment="1">
      <alignment horizontal="center" vertical="center"/>
    </xf>
    <xf numFmtId="2" fontId="16" fillId="0" borderId="0" xfId="0" applyNumberFormat="1" applyFont="1" applyFill="1" applyBorder="1" applyAlignment="1">
      <alignment horizontal="right" vertical="center"/>
    </xf>
    <xf numFmtId="0" fontId="18" fillId="72" borderId="10" xfId="19739" applyFont="1" applyFill="1" applyBorder="1" applyAlignment="1">
      <alignment horizontal="center" vertical="center" wrapText="1"/>
    </xf>
    <xf numFmtId="0" fontId="23" fillId="72" borderId="10" xfId="0" applyFont="1" applyFill="1" applyBorder="1" applyAlignment="1">
      <alignment horizontal="center" vertical="center" wrapText="1"/>
    </xf>
    <xf numFmtId="0" fontId="93" fillId="0" borderId="0" xfId="19739" applyFont="1" applyFill="1" applyBorder="1" applyAlignment="1">
      <alignment horizontal="center" vertical="center" wrapText="1"/>
    </xf>
    <xf numFmtId="0" fontId="94" fillId="0" borderId="0" xfId="0" applyFont="1" applyFill="1" applyBorder="1" applyAlignment="1">
      <alignment vertical="center"/>
    </xf>
    <xf numFmtId="14" fontId="17" fillId="32" borderId="10" xfId="0" applyNumberFormat="1" applyFont="1" applyFill="1" applyBorder="1" applyAlignment="1">
      <alignment horizontal="center" vertical="center"/>
    </xf>
    <xf numFmtId="0" fontId="17" fillId="32" borderId="10" xfId="0" applyFont="1" applyFill="1" applyBorder="1" applyAlignment="1">
      <alignment horizontal="center" vertical="center"/>
    </xf>
    <xf numFmtId="0" fontId="17" fillId="32" borderId="10" xfId="19739" applyFont="1" applyFill="1" applyBorder="1" applyAlignment="1">
      <alignment horizontal="center" vertical="center" wrapText="1"/>
    </xf>
    <xf numFmtId="0" fontId="16" fillId="32" borderId="10" xfId="19739" applyFont="1" applyFill="1" applyBorder="1" applyAlignment="1">
      <alignment horizontal="center" vertical="center" wrapText="1"/>
    </xf>
    <xf numFmtId="0" fontId="17" fillId="32" borderId="10" xfId="0" applyFont="1" applyFill="1" applyBorder="1" applyAlignment="1">
      <alignment horizontal="center" vertical="center" wrapText="1"/>
    </xf>
    <xf numFmtId="0" fontId="95" fillId="0" borderId="0" xfId="19739" applyFont="1" applyFill="1" applyBorder="1" applyAlignment="1">
      <alignment horizontal="center" vertical="center" wrapText="1"/>
    </xf>
    <xf numFmtId="14" fontId="16" fillId="0" borderId="10" xfId="0" applyNumberFormat="1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vertical="center"/>
    </xf>
    <xf numFmtId="1" fontId="94" fillId="0" borderId="0" xfId="0" applyNumberFormat="1" applyFont="1" applyFill="1" applyBorder="1" applyAlignment="1">
      <alignment horizontal="center" vertical="center"/>
    </xf>
    <xf numFmtId="2" fontId="17" fillId="0" borderId="0" xfId="0" applyNumberFormat="1" applyFont="1" applyFill="1" applyBorder="1" applyAlignment="1">
      <alignment horizontal="center" vertical="center"/>
    </xf>
    <xf numFmtId="0" fontId="20" fillId="73" borderId="0" xfId="0" applyFont="1" applyFill="1" applyAlignment="1">
      <alignment vertical="center"/>
    </xf>
    <xf numFmtId="0" fontId="16" fillId="73" borderId="0" xfId="0" applyFont="1" applyFill="1" applyAlignment="1">
      <alignment vertical="center"/>
    </xf>
    <xf numFmtId="0" fontId="18" fillId="72" borderId="10" xfId="0" applyFont="1" applyFill="1" applyBorder="1" applyAlignment="1">
      <alignment horizontal="center" vertical="center" wrapText="1"/>
    </xf>
    <xf numFmtId="1" fontId="18" fillId="72" borderId="10" xfId="0" applyNumberFormat="1" applyFont="1" applyFill="1" applyBorder="1" applyAlignment="1">
      <alignment horizontal="center" vertical="center" wrapText="1"/>
    </xf>
    <xf numFmtId="1" fontId="18" fillId="72" borderId="10" xfId="19739" applyNumberFormat="1" applyFont="1" applyFill="1" applyBorder="1" applyAlignment="1">
      <alignment horizontal="center" vertical="center" wrapText="1"/>
    </xf>
    <xf numFmtId="0" fontId="18" fillId="0" borderId="10" xfId="19739" applyFont="1" applyFill="1" applyBorder="1" applyAlignment="1">
      <alignment horizontal="center" vertical="center" wrapText="1"/>
    </xf>
    <xf numFmtId="0" fontId="17" fillId="0" borderId="10" xfId="19739" applyFont="1" applyFill="1" applyBorder="1" applyAlignment="1">
      <alignment horizontal="center" vertical="center" wrapText="1"/>
    </xf>
    <xf numFmtId="1" fontId="17" fillId="0" borderId="10" xfId="19739" applyNumberFormat="1" applyFont="1" applyFill="1" applyBorder="1" applyAlignment="1">
      <alignment horizontal="center" vertical="center" wrapText="1"/>
    </xf>
    <xf numFmtId="1" fontId="17" fillId="32" borderId="10" xfId="0" applyNumberFormat="1" applyFont="1" applyFill="1" applyBorder="1" applyAlignment="1">
      <alignment horizontal="center" vertical="center" wrapText="1"/>
    </xf>
    <xf numFmtId="1" fontId="17" fillId="32" borderId="10" xfId="0" applyNumberFormat="1" applyFont="1" applyFill="1" applyBorder="1" applyAlignment="1">
      <alignment horizontal="right" vertical="center" wrapText="1"/>
    </xf>
    <xf numFmtId="0" fontId="16" fillId="0" borderId="0" xfId="0" applyFont="1" applyAlignment="1">
      <alignment horizontal="center" vertical="center" wrapText="1"/>
    </xf>
    <xf numFmtId="0" fontId="17" fillId="0" borderId="11" xfId="0" applyFont="1" applyFill="1" applyBorder="1" applyAlignment="1">
      <alignment vertical="center"/>
    </xf>
    <xf numFmtId="1" fontId="16" fillId="0" borderId="10" xfId="3048" applyNumberFormat="1" applyFont="1" applyFill="1" applyBorder="1" applyAlignment="1">
      <alignment horizontal="center"/>
    </xf>
    <xf numFmtId="0" fontId="18" fillId="74" borderId="10" xfId="0" applyFont="1" applyFill="1" applyBorder="1" applyAlignment="1">
      <alignment horizontal="center" vertical="center" wrapText="1"/>
    </xf>
    <xf numFmtId="1" fontId="18" fillId="74" borderId="10" xfId="0" applyNumberFormat="1" applyFont="1" applyFill="1" applyBorder="1" applyAlignment="1">
      <alignment horizontal="center" vertical="center" wrapText="1"/>
    </xf>
    <xf numFmtId="1" fontId="17" fillId="32" borderId="10" xfId="19739" applyNumberFormat="1" applyFont="1" applyFill="1" applyBorder="1" applyAlignment="1">
      <alignment horizontal="center" vertical="center" wrapText="1"/>
    </xf>
    <xf numFmtId="0" fontId="18" fillId="0" borderId="0" xfId="19739" applyFont="1" applyFill="1" applyBorder="1" applyAlignment="1">
      <alignment horizontal="center" vertical="center" wrapText="1"/>
    </xf>
    <xf numFmtId="0" fontId="16" fillId="0" borderId="10" xfId="19739" applyFont="1" applyFill="1" applyBorder="1" applyAlignment="1">
      <alignment horizontal="center" vertical="center" wrapText="1"/>
    </xf>
    <xf numFmtId="0" fontId="17" fillId="0" borderId="0" xfId="19739" applyFont="1" applyFill="1" applyBorder="1" applyAlignment="1">
      <alignment horizontal="center" vertical="center" wrapText="1"/>
    </xf>
    <xf numFmtId="14" fontId="17" fillId="26" borderId="10" xfId="0" applyNumberFormat="1" applyFont="1" applyFill="1" applyBorder="1" applyAlignment="1">
      <alignment horizontal="center" vertical="center"/>
    </xf>
    <xf numFmtId="0" fontId="17" fillId="26" borderId="10" xfId="0" applyFont="1" applyFill="1" applyBorder="1" applyAlignment="1">
      <alignment horizontal="center" vertical="center"/>
    </xf>
    <xf numFmtId="0" fontId="17" fillId="26" borderId="10" xfId="19739" applyFont="1" applyFill="1" applyBorder="1" applyAlignment="1">
      <alignment horizontal="center" vertical="center" wrapText="1"/>
    </xf>
    <xf numFmtId="0" fontId="17" fillId="26" borderId="10" xfId="0" applyFont="1" applyFill="1" applyBorder="1" applyAlignment="1">
      <alignment horizontal="center" vertical="center" wrapText="1"/>
    </xf>
    <xf numFmtId="3" fontId="16" fillId="0" borderId="10" xfId="0" applyNumberFormat="1" applyFont="1" applyFill="1" applyBorder="1" applyAlignment="1">
      <alignment horizontal="center" vertical="center"/>
    </xf>
    <xf numFmtId="0" fontId="17" fillId="76" borderId="10" xfId="0" applyFont="1" applyFill="1" applyBorder="1" applyAlignment="1">
      <alignment horizontal="center" vertical="center"/>
    </xf>
    <xf numFmtId="0" fontId="17" fillId="77" borderId="10" xfId="0" applyFont="1" applyFill="1" applyBorder="1" applyAlignment="1">
      <alignment horizontal="center" vertical="center"/>
    </xf>
    <xf numFmtId="2" fontId="22" fillId="66" borderId="10" xfId="0" applyNumberFormat="1" applyFont="1" applyFill="1" applyBorder="1" applyAlignment="1">
      <alignment horizontal="center" vertical="center"/>
    </xf>
    <xf numFmtId="43" fontId="20" fillId="0" borderId="0" xfId="0" applyNumberFormat="1" applyFont="1" applyAlignment="1">
      <alignment horizontal="left"/>
    </xf>
    <xf numFmtId="43" fontId="20" fillId="0" borderId="0" xfId="0" applyNumberFormat="1" applyFont="1" applyAlignment="1"/>
    <xf numFmtId="2" fontId="16" fillId="76" borderId="10" xfId="0" applyNumberFormat="1" applyFont="1" applyFill="1" applyBorder="1" applyAlignment="1">
      <alignment horizontal="center" vertical="center"/>
    </xf>
    <xf numFmtId="2" fontId="16" fillId="76" borderId="10" xfId="2347" applyNumberFormat="1" applyFont="1" applyFill="1" applyBorder="1" applyAlignment="1">
      <alignment horizontal="center" vertical="center"/>
    </xf>
    <xf numFmtId="0" fontId="16" fillId="76" borderId="10" xfId="0" applyNumberFormat="1" applyFont="1" applyFill="1" applyBorder="1" applyAlignment="1">
      <alignment horizontal="center" vertical="center"/>
    </xf>
    <xf numFmtId="165" fontId="17" fillId="78" borderId="10" xfId="2347" applyFont="1" applyFill="1" applyBorder="1" applyAlignment="1">
      <alignment horizontal="center" vertical="center"/>
    </xf>
    <xf numFmtId="0" fontId="17" fillId="79" borderId="10" xfId="0" applyFont="1" applyFill="1" applyBorder="1" applyAlignment="1">
      <alignment horizontal="center" vertical="center"/>
    </xf>
    <xf numFmtId="1" fontId="90" fillId="79" borderId="10" xfId="0" applyNumberFormat="1" applyFont="1" applyFill="1" applyBorder="1" applyAlignment="1">
      <alignment horizontal="center" vertical="center"/>
    </xf>
    <xf numFmtId="2" fontId="90" fillId="79" borderId="10" xfId="0" applyNumberFormat="1" applyFont="1" applyFill="1" applyBorder="1" applyAlignment="1">
      <alignment horizontal="center" vertical="center"/>
    </xf>
    <xf numFmtId="2" fontId="90" fillId="79" borderId="10" xfId="2347" applyNumberFormat="1" applyFont="1" applyFill="1" applyBorder="1" applyAlignment="1">
      <alignment horizontal="center" vertical="center"/>
    </xf>
    <xf numFmtId="165" fontId="90" fillId="79" borderId="10" xfId="2347" applyFont="1" applyFill="1" applyBorder="1" applyAlignment="1">
      <alignment horizontal="center" vertical="center"/>
    </xf>
    <xf numFmtId="2" fontId="17" fillId="39" borderId="10" xfId="0" applyNumberFormat="1" applyFont="1" applyFill="1" applyBorder="1" applyAlignment="1">
      <alignment horizontal="center" vertical="center"/>
    </xf>
    <xf numFmtId="2" fontId="17" fillId="76" borderId="10" xfId="0" applyNumberFormat="1" applyFont="1" applyFill="1" applyBorder="1" applyAlignment="1">
      <alignment horizontal="center" vertical="center"/>
    </xf>
    <xf numFmtId="2" fontId="17" fillId="39" borderId="10" xfId="2347" applyNumberFormat="1" applyFont="1" applyFill="1" applyBorder="1" applyAlignment="1">
      <alignment horizontal="center" vertical="center"/>
    </xf>
    <xf numFmtId="1" fontId="17" fillId="39" borderId="10" xfId="2347" applyNumberFormat="1" applyFont="1" applyFill="1" applyBorder="1" applyAlignment="1">
      <alignment horizontal="center" vertical="center"/>
    </xf>
    <xf numFmtId="1" fontId="17" fillId="39" borderId="10" xfId="0" applyNumberFormat="1" applyFont="1" applyFill="1" applyBorder="1" applyAlignment="1">
      <alignment horizontal="center" vertical="center"/>
    </xf>
    <xf numFmtId="0" fontId="17" fillId="80" borderId="10" xfId="0" applyFont="1" applyFill="1" applyBorder="1" applyAlignment="1">
      <alignment horizontal="center" vertical="center"/>
    </xf>
    <xf numFmtId="2" fontId="17" fillId="80" borderId="10" xfId="0" applyNumberFormat="1" applyFont="1" applyFill="1" applyBorder="1" applyAlignment="1">
      <alignment horizontal="center" vertical="center"/>
    </xf>
    <xf numFmtId="2" fontId="17" fillId="80" borderId="10" xfId="2347" applyNumberFormat="1" applyFont="1" applyFill="1" applyBorder="1" applyAlignment="1">
      <alignment horizontal="center" vertical="center"/>
    </xf>
    <xf numFmtId="1" fontId="17" fillId="80" borderId="10" xfId="0" applyNumberFormat="1" applyFont="1" applyFill="1" applyBorder="1" applyAlignment="1">
      <alignment horizontal="center" vertical="center"/>
    </xf>
    <xf numFmtId="2" fontId="17" fillId="79" borderId="10" xfId="0" applyNumberFormat="1" applyFont="1" applyFill="1" applyBorder="1" applyAlignment="1">
      <alignment horizontal="center" vertical="center"/>
    </xf>
    <xf numFmtId="1" fontId="17" fillId="79" borderId="10" xfId="2347" applyNumberFormat="1" applyFont="1" applyFill="1" applyBorder="1" applyAlignment="1">
      <alignment horizontal="center" vertical="center"/>
    </xf>
    <xf numFmtId="2" fontId="17" fillId="79" borderId="10" xfId="2347" applyNumberFormat="1" applyFont="1" applyFill="1" applyBorder="1" applyAlignment="1">
      <alignment horizontal="center" vertical="center"/>
    </xf>
    <xf numFmtId="0" fontId="17" fillId="81" borderId="10" xfId="0" applyFont="1" applyFill="1" applyBorder="1" applyAlignment="1">
      <alignment horizontal="center" vertical="center"/>
    </xf>
    <xf numFmtId="165" fontId="17" fillId="39" borderId="10" xfId="2347" applyFont="1" applyFill="1" applyBorder="1" applyAlignment="1">
      <alignment horizontal="center" vertical="center"/>
    </xf>
    <xf numFmtId="2" fontId="90" fillId="39" borderId="10" xfId="0" applyNumberFormat="1" applyFont="1" applyFill="1" applyBorder="1" applyAlignment="1">
      <alignment horizontal="center" vertical="center"/>
    </xf>
    <xf numFmtId="0" fontId="0" fillId="0" borderId="0" xfId="0" applyFill="1" applyAlignment="1"/>
    <xf numFmtId="0" fontId="92" fillId="0" borderId="0" xfId="0" applyFont="1" applyFill="1" applyAlignment="1">
      <alignment horizontal="center"/>
    </xf>
    <xf numFmtId="0" fontId="91" fillId="0" borderId="0" xfId="0" applyFont="1" applyFill="1" applyAlignment="1">
      <alignment horizontal="center"/>
    </xf>
    <xf numFmtId="0" fontId="90" fillId="0" borderId="0" xfId="3112" applyFont="1" applyFill="1" applyAlignment="1">
      <alignment vertical="center"/>
    </xf>
    <xf numFmtId="2" fontId="17" fillId="76" borderId="10" xfId="2347" applyNumberFormat="1" applyFont="1" applyFill="1" applyBorder="1" applyAlignment="1">
      <alignment horizontal="center" vertical="center"/>
    </xf>
    <xf numFmtId="2" fontId="17" fillId="75" borderId="10" xfId="2347" applyNumberFormat="1" applyFont="1" applyFill="1" applyBorder="1" applyAlignment="1">
      <alignment horizontal="center" vertical="center"/>
    </xf>
    <xf numFmtId="0" fontId="16" fillId="77" borderId="10" xfId="0" applyNumberFormat="1" applyFont="1" applyFill="1" applyBorder="1" applyAlignment="1">
      <alignment horizontal="center" vertical="center"/>
    </xf>
    <xf numFmtId="2" fontId="16" fillId="77" borderId="10" xfId="0" applyNumberFormat="1" applyFont="1" applyFill="1" applyBorder="1" applyAlignment="1">
      <alignment horizontal="center" vertical="center"/>
    </xf>
    <xf numFmtId="2" fontId="16" fillId="77" borderId="10" xfId="2347" applyNumberFormat="1" applyFont="1" applyFill="1" applyBorder="1" applyAlignment="1">
      <alignment horizontal="center" vertical="center"/>
    </xf>
    <xf numFmtId="0" fontId="17" fillId="68" borderId="10" xfId="0" applyFont="1" applyFill="1" applyBorder="1" applyAlignment="1">
      <alignment horizontal="center" vertical="center"/>
    </xf>
    <xf numFmtId="0" fontId="17" fillId="39" borderId="10" xfId="0" applyFont="1" applyFill="1" applyBorder="1" applyAlignment="1">
      <alignment horizontal="center" vertical="center"/>
    </xf>
    <xf numFmtId="2" fontId="16" fillId="0" borderId="0" xfId="0" applyNumberFormat="1" applyFont="1" applyFill="1" applyAlignment="1">
      <alignment horizontal="center" vertical="center"/>
    </xf>
    <xf numFmtId="0" fontId="16" fillId="0" borderId="0" xfId="3112" applyFont="1" applyFill="1" applyAlignment="1">
      <alignment horizontal="center"/>
    </xf>
    <xf numFmtId="2" fontId="16" fillId="0" borderId="0" xfId="3112" applyNumberFormat="1" applyFont="1" applyFill="1" applyAlignment="1"/>
    <xf numFmtId="2" fontId="16" fillId="0" borderId="0" xfId="3112" applyNumberFormat="1" applyFont="1" applyFill="1" applyAlignment="1">
      <alignment horizontal="center"/>
    </xf>
    <xf numFmtId="165" fontId="16" fillId="0" borderId="0" xfId="2347" applyFont="1" applyFill="1" applyAlignment="1"/>
    <xf numFmtId="4" fontId="16" fillId="0" borderId="0" xfId="3112" applyNumberFormat="1" applyFont="1" applyFill="1"/>
    <xf numFmtId="2" fontId="16" fillId="0" borderId="0" xfId="3112" applyNumberFormat="1" applyFont="1" applyFill="1"/>
    <xf numFmtId="0" fontId="16" fillId="0" borderId="0" xfId="3048" applyFont="1" applyFill="1" applyAlignment="1">
      <alignment horizontal="center"/>
    </xf>
    <xf numFmtId="2" fontId="16" fillId="0" borderId="0" xfId="3048" applyNumberFormat="1" applyFont="1" applyFill="1" applyAlignment="1"/>
    <xf numFmtId="0" fontId="17" fillId="78" borderId="10" xfId="19749" applyFont="1" applyFill="1" applyBorder="1" applyAlignment="1">
      <alignment horizontal="center" vertical="center"/>
    </xf>
    <xf numFmtId="2" fontId="17" fillId="78" borderId="10" xfId="19749" applyNumberFormat="1" applyFont="1" applyFill="1" applyBorder="1" applyAlignment="1">
      <alignment horizontal="center" vertical="center"/>
    </xf>
    <xf numFmtId="2" fontId="17" fillId="39" borderId="10" xfId="19749" applyNumberFormat="1" applyFont="1" applyFill="1" applyBorder="1" applyAlignment="1">
      <alignment horizontal="center" vertical="center"/>
    </xf>
    <xf numFmtId="2" fontId="17" fillId="79" borderId="10" xfId="19749" applyNumberFormat="1" applyFont="1" applyFill="1" applyBorder="1" applyAlignment="1">
      <alignment horizontal="center" vertical="center"/>
    </xf>
    <xf numFmtId="0" fontId="17" fillId="76" borderId="10" xfId="19749" applyFont="1" applyFill="1" applyBorder="1" applyAlignment="1">
      <alignment horizontal="center" vertical="center"/>
    </xf>
    <xf numFmtId="2" fontId="17" fillId="76" borderId="10" xfId="19749" applyNumberFormat="1" applyFont="1" applyFill="1" applyBorder="1" applyAlignment="1">
      <alignment horizontal="center" vertical="center"/>
    </xf>
    <xf numFmtId="43" fontId="17" fillId="76" borderId="10" xfId="19749" applyNumberFormat="1" applyFont="1" applyFill="1" applyBorder="1" applyAlignment="1">
      <alignment horizontal="center" vertical="center"/>
    </xf>
    <xf numFmtId="1" fontId="17" fillId="76" borderId="10" xfId="19749" applyNumberFormat="1" applyFont="1" applyFill="1" applyBorder="1" applyAlignment="1">
      <alignment horizontal="center" vertical="center"/>
    </xf>
    <xf numFmtId="2" fontId="17" fillId="80" borderId="10" xfId="19749" applyNumberFormat="1" applyFont="1" applyFill="1" applyBorder="1" applyAlignment="1">
      <alignment horizontal="center" vertical="center"/>
    </xf>
    <xf numFmtId="43" fontId="17" fillId="80" borderId="10" xfId="19749" applyNumberFormat="1" applyFont="1" applyFill="1" applyBorder="1" applyAlignment="1">
      <alignment horizontal="center" vertical="center"/>
    </xf>
    <xf numFmtId="43" fontId="17" fillId="79" borderId="10" xfId="19749" applyNumberFormat="1" applyFont="1" applyFill="1" applyBorder="1" applyAlignment="1">
      <alignment horizontal="center" vertical="center"/>
    </xf>
    <xf numFmtId="43" fontId="17" fillId="65" borderId="10" xfId="19749" applyNumberFormat="1" applyFont="1" applyFill="1" applyBorder="1" applyAlignment="1">
      <alignment horizontal="center" vertical="center"/>
    </xf>
    <xf numFmtId="0" fontId="17" fillId="80" borderId="10" xfId="19749" applyFont="1" applyFill="1" applyBorder="1" applyAlignment="1">
      <alignment horizontal="center" vertical="center"/>
    </xf>
    <xf numFmtId="0" fontId="17" fillId="71" borderId="10" xfId="0" applyFont="1" applyFill="1" applyBorder="1" applyAlignment="1">
      <alignment horizontal="center" vertical="center"/>
    </xf>
    <xf numFmtId="2" fontId="98" fillId="80" borderId="10" xfId="0" applyNumberFormat="1" applyFont="1" applyFill="1" applyBorder="1" applyAlignment="1">
      <alignment horizontal="center" vertical="center"/>
    </xf>
    <xf numFmtId="0" fontId="17" fillId="0" borderId="10" xfId="0" applyNumberFormat="1" applyFont="1" applyFill="1" applyBorder="1" applyAlignment="1">
      <alignment horizontal="center"/>
    </xf>
    <xf numFmtId="0" fontId="16" fillId="81" borderId="10" xfId="0" applyFont="1" applyFill="1" applyBorder="1" applyAlignment="1">
      <alignment horizontal="center" vertical="center"/>
    </xf>
    <xf numFmtId="2" fontId="16" fillId="81" borderId="10" xfId="0" applyNumberFormat="1" applyFont="1" applyFill="1" applyBorder="1" applyAlignment="1">
      <alignment horizontal="center" vertical="center"/>
    </xf>
    <xf numFmtId="1" fontId="16" fillId="81" borderId="10" xfId="2347" applyNumberFormat="1" applyFont="1" applyFill="1" applyBorder="1" applyAlignment="1">
      <alignment horizontal="center" vertical="center"/>
    </xf>
    <xf numFmtId="1" fontId="16" fillId="81" borderId="10" xfId="0" applyNumberFormat="1" applyFont="1" applyFill="1" applyBorder="1" applyAlignment="1">
      <alignment horizontal="center" vertical="center"/>
    </xf>
    <xf numFmtId="2" fontId="16" fillId="81" borderId="10" xfId="2347" applyNumberFormat="1" applyFont="1" applyFill="1" applyBorder="1" applyAlignment="1">
      <alignment horizontal="center" vertical="center"/>
    </xf>
    <xf numFmtId="2" fontId="22" fillId="81" borderId="10" xfId="0" applyNumberFormat="1" applyFont="1" applyFill="1" applyBorder="1" applyAlignment="1">
      <alignment horizontal="center" vertical="center"/>
    </xf>
    <xf numFmtId="165" fontId="16" fillId="81" borderId="10" xfId="2347" applyFont="1" applyFill="1" applyBorder="1" applyAlignment="1">
      <alignment horizontal="center" vertical="center"/>
    </xf>
    <xf numFmtId="0" fontId="17" fillId="81" borderId="10" xfId="0" applyNumberFormat="1" applyFont="1" applyFill="1" applyBorder="1" applyAlignment="1">
      <alignment horizontal="center"/>
    </xf>
    <xf numFmtId="43" fontId="17" fillId="81" borderId="10" xfId="19749" applyNumberFormat="1" applyFont="1" applyFill="1" applyBorder="1" applyAlignment="1">
      <alignment horizontal="center" vertical="center"/>
    </xf>
    <xf numFmtId="0" fontId="16" fillId="81" borderId="10" xfId="0" applyNumberFormat="1" applyFont="1" applyFill="1" applyBorder="1" applyAlignment="1">
      <alignment horizontal="center" vertical="center"/>
    </xf>
    <xf numFmtId="0" fontId="17" fillId="75" borderId="10" xfId="19749" applyFont="1" applyFill="1" applyBorder="1" applyAlignment="1">
      <alignment horizontal="center" vertical="center"/>
    </xf>
    <xf numFmtId="2" fontId="17" fillId="75" borderId="10" xfId="19749" applyNumberFormat="1" applyFont="1" applyFill="1" applyBorder="1" applyAlignment="1">
      <alignment horizontal="center" vertical="center"/>
    </xf>
    <xf numFmtId="14" fontId="18" fillId="24" borderId="10" xfId="19747" applyNumberFormat="1" applyFont="1" applyFill="1" applyBorder="1" applyAlignment="1">
      <alignment horizontal="center" vertical="center" wrapText="1"/>
    </xf>
    <xf numFmtId="0" fontId="18" fillId="24" borderId="10" xfId="19747" applyFont="1" applyFill="1" applyBorder="1" applyAlignment="1">
      <alignment horizontal="center" vertical="center" wrapText="1"/>
    </xf>
    <xf numFmtId="0" fontId="23" fillId="25" borderId="10" xfId="19747" applyFont="1" applyFill="1" applyBorder="1" applyAlignment="1">
      <alignment horizontal="center" vertical="center" wrapText="1"/>
    </xf>
    <xf numFmtId="0" fontId="18" fillId="26" borderId="10" xfId="19747" applyFont="1" applyFill="1" applyBorder="1" applyAlignment="1">
      <alignment horizontal="center" vertical="center" wrapText="1"/>
    </xf>
    <xf numFmtId="0" fontId="23" fillId="26" borderId="10" xfId="19747" applyFont="1" applyFill="1" applyBorder="1" applyAlignment="1">
      <alignment horizontal="center" vertical="center" wrapText="1"/>
    </xf>
    <xf numFmtId="0" fontId="23" fillId="71" borderId="10" xfId="19747" applyFont="1" applyFill="1" applyBorder="1" applyAlignment="1">
      <alignment horizontal="center" vertical="center" wrapText="1"/>
    </xf>
    <xf numFmtId="0" fontId="18" fillId="71" borderId="10" xfId="19747" applyFont="1" applyFill="1" applyBorder="1" applyAlignment="1">
      <alignment horizontal="center" vertical="center" wrapText="1"/>
    </xf>
    <xf numFmtId="0" fontId="18" fillId="25" borderId="10" xfId="19747" applyFont="1" applyFill="1" applyBorder="1" applyAlignment="1">
      <alignment horizontal="center" vertical="center" wrapText="1"/>
    </xf>
    <xf numFmtId="14" fontId="16" fillId="29" borderId="10" xfId="19747" applyNumberFormat="1" applyFont="1" applyFill="1" applyBorder="1" applyAlignment="1">
      <alignment horizontal="center"/>
    </xf>
    <xf numFmtId="0" fontId="16" fillId="0" borderId="10" xfId="19747" applyFont="1" applyBorder="1" applyAlignment="1">
      <alignment horizontal="center"/>
    </xf>
    <xf numFmtId="43" fontId="16" fillId="0" borderId="10" xfId="19748" applyFont="1" applyBorder="1" applyAlignment="1">
      <alignment horizontal="center"/>
    </xf>
    <xf numFmtId="2" fontId="16" fillId="0" borderId="10" xfId="19747" applyNumberFormat="1" applyFont="1" applyBorder="1" applyAlignment="1">
      <alignment horizontal="center"/>
    </xf>
    <xf numFmtId="0" fontId="16" fillId="0" borderId="10" xfId="19747" applyNumberFormat="1" applyFont="1" applyBorder="1" applyAlignment="1">
      <alignment horizontal="center"/>
    </xf>
    <xf numFmtId="14" fontId="18" fillId="24" borderId="10" xfId="19749" applyNumberFormat="1" applyFont="1" applyFill="1" applyBorder="1" applyAlignment="1">
      <alignment horizontal="center" vertical="center" wrapText="1"/>
    </xf>
    <xf numFmtId="0" fontId="18" fillId="24" borderId="10" xfId="19749" applyFont="1" applyFill="1" applyBorder="1" applyAlignment="1">
      <alignment horizontal="center" vertical="center" wrapText="1"/>
    </xf>
    <xf numFmtId="0" fontId="18" fillId="26" borderId="10" xfId="19749" applyFont="1" applyFill="1" applyBorder="1" applyAlignment="1">
      <alignment horizontal="center" vertical="center" wrapText="1"/>
    </xf>
    <xf numFmtId="0" fontId="23" fillId="71" borderId="10" xfId="19749" applyFont="1" applyFill="1" applyBorder="1" applyAlignment="1">
      <alignment horizontal="center" vertical="center" wrapText="1"/>
    </xf>
    <xf numFmtId="0" fontId="23" fillId="26" borderId="10" xfId="19749" applyFont="1" applyFill="1" applyBorder="1" applyAlignment="1">
      <alignment horizontal="center" vertical="center" wrapText="1"/>
    </xf>
    <xf numFmtId="0" fontId="18" fillId="71" borderId="10" xfId="19749" applyFont="1" applyFill="1" applyBorder="1" applyAlignment="1">
      <alignment horizontal="center" vertical="center" wrapText="1"/>
    </xf>
    <xf numFmtId="0" fontId="18" fillId="69" borderId="10" xfId="19749" applyFont="1" applyFill="1" applyBorder="1" applyAlignment="1">
      <alignment horizontal="center" vertical="center" wrapText="1"/>
    </xf>
    <xf numFmtId="0" fontId="23" fillId="69" borderId="10" xfId="19749" applyFont="1" applyFill="1" applyBorder="1" applyAlignment="1">
      <alignment horizontal="center" vertical="center" wrapText="1"/>
    </xf>
    <xf numFmtId="2" fontId="23" fillId="69" borderId="10" xfId="19750" applyNumberFormat="1" applyFont="1" applyFill="1" applyBorder="1" applyAlignment="1">
      <alignment horizontal="center" vertical="center" wrapText="1"/>
    </xf>
    <xf numFmtId="0" fontId="23" fillId="31" borderId="10" xfId="19749" applyFont="1" applyFill="1" applyBorder="1" applyAlignment="1">
      <alignment horizontal="center" vertical="center" wrapText="1"/>
    </xf>
    <xf numFmtId="0" fontId="23" fillId="25" borderId="10" xfId="19749" applyFont="1" applyFill="1" applyBorder="1" applyAlignment="1">
      <alignment horizontal="center" vertical="center" wrapText="1"/>
    </xf>
    <xf numFmtId="14" fontId="17" fillId="0" borderId="10" xfId="19749" applyNumberFormat="1" applyFont="1" applyBorder="1" applyAlignment="1">
      <alignment horizontal="center"/>
    </xf>
    <xf numFmtId="0" fontId="17" fillId="0" borderId="10" xfId="19749" applyFont="1" applyBorder="1" applyAlignment="1">
      <alignment horizontal="center"/>
    </xf>
    <xf numFmtId="2" fontId="17" fillId="0" borderId="10" xfId="19749" applyNumberFormat="1" applyFont="1" applyBorder="1" applyAlignment="1">
      <alignment horizontal="center"/>
    </xf>
    <xf numFmtId="43" fontId="17" fillId="0" borderId="10" xfId="19751" applyFont="1" applyBorder="1" applyAlignment="1">
      <alignment horizontal="center"/>
    </xf>
    <xf numFmtId="2" fontId="17" fillId="25" borderId="10" xfId="19749" applyNumberFormat="1" applyFont="1" applyFill="1" applyBorder="1" applyAlignment="1">
      <alignment horizontal="center"/>
    </xf>
    <xf numFmtId="0" fontId="16" fillId="0" borderId="10" xfId="19749" applyFont="1" applyBorder="1"/>
    <xf numFmtId="2" fontId="16" fillId="0" borderId="10" xfId="19749" applyNumberFormat="1" applyFont="1" applyBorder="1"/>
    <xf numFmtId="0" fontId="1" fillId="0" borderId="10" xfId="19750" applyBorder="1" applyAlignment="1"/>
    <xf numFmtId="0" fontId="23" fillId="30" borderId="10" xfId="19750" applyFont="1" applyFill="1" applyBorder="1" applyAlignment="1">
      <alignment horizontal="center" vertical="center" wrapText="1"/>
    </xf>
    <xf numFmtId="14" fontId="17" fillId="71" borderId="10" xfId="19749" applyNumberFormat="1" applyFont="1" applyFill="1" applyBorder="1" applyAlignment="1">
      <alignment horizontal="center" vertical="center"/>
    </xf>
    <xf numFmtId="0" fontId="17" fillId="71" borderId="10" xfId="19750" applyFont="1" applyFill="1" applyBorder="1" applyAlignment="1">
      <alignment horizontal="center" vertical="center"/>
    </xf>
    <xf numFmtId="0" fontId="17" fillId="71" borderId="10" xfId="19749" applyFont="1" applyFill="1" applyBorder="1" applyAlignment="1">
      <alignment horizontal="center" vertical="center"/>
    </xf>
    <xf numFmtId="166" fontId="17" fillId="71" borderId="10" xfId="19751" applyNumberFormat="1" applyFont="1" applyFill="1" applyBorder="1" applyAlignment="1">
      <alignment horizontal="center" vertical="center"/>
    </xf>
    <xf numFmtId="2" fontId="17" fillId="71" borderId="10" xfId="19750" applyNumberFormat="1" applyFont="1" applyFill="1" applyBorder="1" applyAlignment="1">
      <alignment horizontal="center" vertical="center"/>
    </xf>
    <xf numFmtId="2" fontId="17" fillId="71" borderId="10" xfId="19749" applyNumberFormat="1" applyFont="1" applyFill="1" applyBorder="1" applyAlignment="1">
      <alignment horizontal="center" vertical="center"/>
    </xf>
    <xf numFmtId="1" fontId="17" fillId="71" borderId="10" xfId="19751" applyNumberFormat="1" applyFont="1" applyFill="1" applyBorder="1" applyAlignment="1">
      <alignment horizontal="center" vertical="center"/>
    </xf>
    <xf numFmtId="1" fontId="17" fillId="71" borderId="10" xfId="19749" applyNumberFormat="1" applyFont="1" applyFill="1" applyBorder="1" applyAlignment="1">
      <alignment horizontal="center" vertical="center"/>
    </xf>
    <xf numFmtId="2" fontId="16" fillId="65" borderId="0" xfId="19749" applyNumberFormat="1" applyFont="1" applyFill="1" applyAlignment="1">
      <alignment vertical="center"/>
    </xf>
    <xf numFmtId="0" fontId="16" fillId="0" borderId="0" xfId="19749" applyFont="1" applyFill="1" applyAlignment="1">
      <alignment vertical="center"/>
    </xf>
    <xf numFmtId="0" fontId="90" fillId="0" borderId="0" xfId="19749" applyFont="1" applyFill="1" applyAlignment="1">
      <alignment vertical="center"/>
    </xf>
    <xf numFmtId="2" fontId="16" fillId="0" borderId="0" xfId="19749" applyNumberFormat="1" applyFont="1" applyFill="1" applyAlignment="1">
      <alignment vertical="center"/>
    </xf>
    <xf numFmtId="0" fontId="18" fillId="67" borderId="10" xfId="0" applyFont="1" applyFill="1" applyBorder="1" applyAlignment="1">
      <alignment horizontal="center" vertical="center" wrapText="1"/>
    </xf>
    <xf numFmtId="2" fontId="18" fillId="67" borderId="10" xfId="0" applyNumberFormat="1" applyFont="1" applyFill="1" applyBorder="1" applyAlignment="1">
      <alignment horizontal="center" vertical="center" wrapText="1"/>
    </xf>
    <xf numFmtId="0" fontId="17" fillId="67" borderId="0" xfId="0" applyFont="1" applyFill="1" applyAlignment="1">
      <alignment horizontal="center" vertical="center"/>
    </xf>
    <xf numFmtId="0" fontId="17" fillId="84" borderId="10" xfId="0" applyFont="1" applyFill="1" applyBorder="1" applyAlignment="1">
      <alignment horizontal="center" vertical="center"/>
    </xf>
    <xf numFmtId="0" fontId="16" fillId="84" borderId="0" xfId="3112" applyFont="1" applyFill="1" applyAlignment="1">
      <alignment vertical="center"/>
    </xf>
    <xf numFmtId="2" fontId="17" fillId="84" borderId="10" xfId="0" applyNumberFormat="1" applyFont="1" applyFill="1" applyBorder="1" applyAlignment="1">
      <alignment horizontal="center" vertical="center"/>
    </xf>
    <xf numFmtId="0" fontId="17" fillId="84" borderId="0" xfId="0" applyFont="1" applyFill="1" applyAlignment="1">
      <alignment horizontal="center"/>
    </xf>
    <xf numFmtId="1" fontId="16" fillId="84" borderId="10" xfId="0" applyNumberFormat="1" applyFont="1" applyFill="1" applyBorder="1" applyAlignment="1">
      <alignment horizontal="center" vertical="center"/>
    </xf>
    <xf numFmtId="2" fontId="16" fillId="84" borderId="10" xfId="0" applyNumberFormat="1" applyFont="1" applyFill="1" applyBorder="1" applyAlignment="1">
      <alignment horizontal="center" vertical="center"/>
    </xf>
    <xf numFmtId="2" fontId="16" fillId="84" borderId="10" xfId="2347" applyNumberFormat="1" applyFont="1" applyFill="1" applyBorder="1" applyAlignment="1">
      <alignment horizontal="center" vertical="center"/>
    </xf>
    <xf numFmtId="1" fontId="16" fillId="84" borderId="10" xfId="2347" applyNumberFormat="1" applyFont="1" applyFill="1" applyBorder="1" applyAlignment="1">
      <alignment horizontal="center" vertical="center"/>
    </xf>
    <xf numFmtId="165" fontId="16" fillId="84" borderId="10" xfId="2347" applyFont="1" applyFill="1" applyBorder="1" applyAlignment="1">
      <alignment horizontal="center" vertical="center"/>
    </xf>
    <xf numFmtId="0" fontId="16" fillId="84" borderId="0" xfId="0" applyFont="1" applyFill="1" applyBorder="1" applyAlignment="1">
      <alignment horizontal="center"/>
    </xf>
    <xf numFmtId="0" fontId="49" fillId="84" borderId="0" xfId="0" applyFont="1" applyFill="1" applyAlignment="1">
      <alignment horizontal="center"/>
    </xf>
    <xf numFmtId="0" fontId="18" fillId="85" borderId="10" xfId="3112" applyFont="1" applyFill="1" applyBorder="1" applyAlignment="1">
      <alignment horizontal="center" vertical="center" wrapText="1"/>
    </xf>
    <xf numFmtId="0" fontId="18" fillId="85" borderId="11" xfId="0" applyFont="1" applyFill="1" applyBorder="1" applyAlignment="1">
      <alignment horizontal="center" vertical="center" wrapText="1"/>
    </xf>
    <xf numFmtId="0" fontId="18" fillId="85" borderId="17" xfId="0" applyFont="1" applyFill="1" applyBorder="1" applyAlignment="1">
      <alignment horizontal="center" vertical="center" wrapText="1"/>
    </xf>
    <xf numFmtId="0" fontId="18" fillId="85" borderId="16" xfId="0" applyFont="1" applyFill="1" applyBorder="1" applyAlignment="1">
      <alignment horizontal="center" vertical="center" wrapText="1"/>
    </xf>
    <xf numFmtId="0" fontId="23" fillId="85" borderId="10" xfId="3112" applyFont="1" applyFill="1" applyBorder="1" applyAlignment="1">
      <alignment horizontal="center" vertical="center" wrapText="1"/>
    </xf>
    <xf numFmtId="165" fontId="23" fillId="85" borderId="10" xfId="2347" applyFont="1" applyFill="1" applyBorder="1" applyAlignment="1">
      <alignment horizontal="center" vertical="center" wrapText="1"/>
    </xf>
    <xf numFmtId="2" fontId="23" fillId="85" borderId="10" xfId="0" applyNumberFormat="1" applyFont="1" applyFill="1" applyBorder="1" applyAlignment="1">
      <alignment horizontal="center" vertical="center" wrapText="1"/>
    </xf>
    <xf numFmtId="0" fontId="17" fillId="0" borderId="10" xfId="3112" applyFont="1" applyFill="1" applyBorder="1" applyAlignment="1">
      <alignment horizontal="center" vertical="center"/>
    </xf>
    <xf numFmtId="2" fontId="17" fillId="0" borderId="10" xfId="3112" applyNumberFormat="1" applyFont="1" applyFill="1" applyBorder="1" applyAlignment="1">
      <alignment horizontal="center" vertical="center"/>
    </xf>
    <xf numFmtId="165" fontId="17" fillId="0" borderId="10" xfId="2347" applyFont="1" applyFill="1" applyBorder="1" applyAlignment="1">
      <alignment horizontal="center" vertical="center"/>
    </xf>
    <xf numFmtId="0" fontId="16" fillId="0" borderId="10" xfId="3112" applyFont="1" applyFill="1" applyBorder="1" applyAlignment="1">
      <alignment horizontal="center" vertical="center"/>
    </xf>
    <xf numFmtId="2" fontId="16" fillId="0" borderId="10" xfId="3112" applyNumberFormat="1" applyFon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17" fillId="0" borderId="10" xfId="19749" applyFont="1" applyFill="1" applyBorder="1" applyAlignment="1">
      <alignment horizontal="center" vertical="center" wrapText="1"/>
    </xf>
    <xf numFmtId="2" fontId="17" fillId="0" borderId="10" xfId="19749" applyNumberFormat="1" applyFont="1" applyFill="1" applyBorder="1" applyAlignment="1">
      <alignment horizontal="center" vertical="center" wrapText="1"/>
    </xf>
    <xf numFmtId="165" fontId="17" fillId="0" borderId="10" xfId="2347" applyFont="1" applyFill="1" applyBorder="1" applyAlignment="1">
      <alignment horizontal="center" vertical="center" wrapText="1"/>
    </xf>
    <xf numFmtId="2" fontId="17" fillId="0" borderId="10" xfId="2347" applyNumberFormat="1" applyFont="1" applyFill="1" applyBorder="1" applyAlignment="1">
      <alignment horizontal="center" vertical="center" wrapText="1"/>
    </xf>
    <xf numFmtId="0" fontId="17" fillId="86" borderId="10" xfId="0" applyFont="1" applyFill="1" applyBorder="1" applyAlignment="1">
      <alignment horizontal="center" vertical="center"/>
    </xf>
    <xf numFmtId="0" fontId="17" fillId="86" borderId="0" xfId="0" applyFont="1" applyFill="1" applyAlignment="1">
      <alignment horizontal="center"/>
    </xf>
    <xf numFmtId="0" fontId="16" fillId="78" borderId="0" xfId="3112" applyFont="1" applyFill="1" applyAlignment="1">
      <alignment vertical="center"/>
    </xf>
    <xf numFmtId="0" fontId="16" fillId="85" borderId="0" xfId="3112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10" xfId="0" applyFill="1" applyBorder="1" applyAlignment="1">
      <alignment horizontal="center"/>
    </xf>
    <xf numFmtId="49" fontId="18" fillId="39" borderId="10" xfId="3048" applyNumberFormat="1" applyFont="1" applyFill="1" applyBorder="1" applyAlignment="1">
      <alignment horizontal="center" vertical="center" wrapText="1"/>
    </xf>
    <xf numFmtId="0" fontId="18" fillId="39" borderId="10" xfId="3048" applyFont="1" applyFill="1" applyBorder="1" applyAlignment="1">
      <alignment horizontal="center" vertical="center" wrapText="1"/>
    </xf>
    <xf numFmtId="0" fontId="23" fillId="39" borderId="10" xfId="3048" applyFont="1" applyFill="1" applyBorder="1" applyAlignment="1">
      <alignment horizontal="center" vertical="center" wrapText="1"/>
    </xf>
    <xf numFmtId="0" fontId="23" fillId="39" borderId="10" xfId="0" applyFont="1" applyFill="1" applyBorder="1" applyAlignment="1">
      <alignment horizontal="center" vertical="center" wrapText="1"/>
    </xf>
    <xf numFmtId="0" fontId="17" fillId="39" borderId="0" xfId="3048" applyFont="1" applyFill="1" applyAlignment="1">
      <alignment horizontal="center" vertical="center"/>
    </xf>
    <xf numFmtId="49" fontId="17" fillId="0" borderId="10" xfId="3048" applyNumberFormat="1" applyFont="1" applyFill="1" applyBorder="1" applyAlignment="1">
      <alignment horizontal="center"/>
    </xf>
    <xf numFmtId="0" fontId="17" fillId="0" borderId="10" xfId="3048" applyFont="1" applyFill="1" applyBorder="1" applyAlignment="1">
      <alignment horizontal="center"/>
    </xf>
    <xf numFmtId="165" fontId="17" fillId="0" borderId="10" xfId="2347" applyFont="1" applyFill="1" applyBorder="1" applyAlignment="1">
      <alignment horizontal="center"/>
    </xf>
    <xf numFmtId="2" fontId="17" fillId="0" borderId="10" xfId="3048" applyNumberFormat="1" applyFont="1" applyFill="1" applyBorder="1" applyAlignment="1">
      <alignment horizontal="center"/>
    </xf>
    <xf numFmtId="0" fontId="17" fillId="0" borderId="10" xfId="3048" applyNumberFormat="1" applyFont="1" applyFill="1" applyBorder="1" applyAlignment="1">
      <alignment horizontal="center"/>
    </xf>
    <xf numFmtId="14" fontId="17" fillId="0" borderId="10" xfId="3048" applyNumberFormat="1" applyFont="1" applyFill="1" applyBorder="1" applyAlignment="1">
      <alignment horizontal="center" vertical="center" wrapText="1"/>
    </xf>
    <xf numFmtId="0" fontId="17" fillId="0" borderId="10" xfId="3048" applyFont="1" applyFill="1" applyBorder="1" applyAlignment="1">
      <alignment horizontal="center" vertical="center" wrapText="1"/>
    </xf>
    <xf numFmtId="2" fontId="17" fillId="0" borderId="10" xfId="3048" applyNumberFormat="1" applyFont="1" applyFill="1" applyBorder="1" applyAlignment="1">
      <alignment horizontal="center" vertical="center" wrapText="1"/>
    </xf>
    <xf numFmtId="14" fontId="17" fillId="83" borderId="10" xfId="3112" applyNumberFormat="1" applyFont="1" applyFill="1" applyBorder="1" applyAlignment="1">
      <alignment horizontal="center" vertical="center"/>
    </xf>
    <xf numFmtId="0" fontId="17" fillId="83" borderId="10" xfId="0" applyFont="1" applyFill="1" applyBorder="1" applyAlignment="1">
      <alignment horizontal="center" vertical="center"/>
    </xf>
    <xf numFmtId="0" fontId="17" fillId="83" borderId="10" xfId="19749" applyFont="1" applyFill="1" applyBorder="1" applyAlignment="1">
      <alignment horizontal="center" vertical="center"/>
    </xf>
    <xf numFmtId="2" fontId="17" fillId="83" borderId="10" xfId="2347" applyNumberFormat="1" applyFont="1" applyFill="1" applyBorder="1" applyAlignment="1">
      <alignment horizontal="center" vertical="center"/>
    </xf>
    <xf numFmtId="2" fontId="17" fillId="83" borderId="10" xfId="19749" applyNumberFormat="1" applyFont="1" applyFill="1" applyBorder="1" applyAlignment="1">
      <alignment horizontal="center" vertical="center"/>
    </xf>
    <xf numFmtId="0" fontId="16" fillId="83" borderId="0" xfId="3112" applyFont="1" applyFill="1" applyAlignment="1">
      <alignment vertical="center"/>
    </xf>
    <xf numFmtId="2" fontId="17" fillId="83" borderId="10" xfId="0" applyNumberFormat="1" applyFont="1" applyFill="1" applyBorder="1" applyAlignment="1">
      <alignment horizontal="center" vertical="center"/>
    </xf>
    <xf numFmtId="0" fontId="17" fillId="83" borderId="0" xfId="0" applyFont="1" applyFill="1" applyAlignment="1">
      <alignment horizontal="center"/>
    </xf>
    <xf numFmtId="0" fontId="16" fillId="86" borderId="10" xfId="0" applyNumberFormat="1" applyFont="1" applyFill="1" applyBorder="1" applyAlignment="1">
      <alignment horizontal="center" vertical="center"/>
    </xf>
    <xf numFmtId="2" fontId="16" fillId="86" borderId="10" xfId="0" applyNumberFormat="1" applyFont="1" applyFill="1" applyBorder="1" applyAlignment="1">
      <alignment horizontal="center" vertical="center"/>
    </xf>
    <xf numFmtId="2" fontId="16" fillId="86" borderId="10" xfId="2347" applyNumberFormat="1" applyFont="1" applyFill="1" applyBorder="1" applyAlignment="1">
      <alignment horizontal="center" vertical="center"/>
    </xf>
    <xf numFmtId="0" fontId="16" fillId="86" borderId="0" xfId="0" applyFont="1" applyFill="1" applyBorder="1" applyAlignment="1">
      <alignment horizontal="center"/>
    </xf>
    <xf numFmtId="0" fontId="17" fillId="87" borderId="10" xfId="0" applyFont="1" applyFill="1" applyBorder="1" applyAlignment="1">
      <alignment horizontal="center" vertical="center"/>
    </xf>
    <xf numFmtId="0" fontId="16" fillId="87" borderId="10" xfId="0" applyNumberFormat="1" applyFont="1" applyFill="1" applyBorder="1" applyAlignment="1">
      <alignment horizontal="center" vertical="center"/>
    </xf>
    <xf numFmtId="2" fontId="16" fillId="87" borderId="10" xfId="0" applyNumberFormat="1" applyFont="1" applyFill="1" applyBorder="1" applyAlignment="1">
      <alignment horizontal="center" vertical="center"/>
    </xf>
    <xf numFmtId="2" fontId="16" fillId="87" borderId="10" xfId="2347" applyNumberFormat="1" applyFont="1" applyFill="1" applyBorder="1" applyAlignment="1">
      <alignment horizontal="center" vertical="center"/>
    </xf>
    <xf numFmtId="0" fontId="17" fillId="87" borderId="0" xfId="0" applyFont="1" applyFill="1" applyAlignment="1">
      <alignment horizontal="center"/>
    </xf>
    <xf numFmtId="0" fontId="16" fillId="87" borderId="0" xfId="3112" applyFont="1" applyFill="1" applyAlignment="1">
      <alignment vertical="center"/>
    </xf>
    <xf numFmtId="2" fontId="16" fillId="87" borderId="0" xfId="3112" applyNumberFormat="1" applyFont="1" applyFill="1" applyAlignment="1">
      <alignment vertical="center"/>
    </xf>
    <xf numFmtId="0" fontId="17" fillId="88" borderId="10" xfId="0" applyFont="1" applyFill="1" applyBorder="1" applyAlignment="1">
      <alignment horizontal="center" vertical="center"/>
    </xf>
    <xf numFmtId="0" fontId="16" fillId="88" borderId="10" xfId="0" applyNumberFormat="1" applyFont="1" applyFill="1" applyBorder="1" applyAlignment="1">
      <alignment horizontal="center" vertical="center"/>
    </xf>
    <xf numFmtId="2" fontId="16" fillId="88" borderId="10" xfId="0" applyNumberFormat="1" applyFont="1" applyFill="1" applyBorder="1" applyAlignment="1">
      <alignment horizontal="center" vertical="center"/>
    </xf>
    <xf numFmtId="2" fontId="16" fillId="88" borderId="10" xfId="2347" applyNumberFormat="1" applyFont="1" applyFill="1" applyBorder="1" applyAlignment="1">
      <alignment horizontal="center" vertical="center"/>
    </xf>
    <xf numFmtId="0" fontId="17" fillId="88" borderId="0" xfId="0" applyFont="1" applyFill="1" applyAlignment="1">
      <alignment horizontal="center"/>
    </xf>
    <xf numFmtId="0" fontId="16" fillId="88" borderId="0" xfId="3112" applyFont="1" applyFill="1" applyAlignment="1">
      <alignment vertical="center"/>
    </xf>
    <xf numFmtId="1" fontId="17" fillId="88" borderId="10" xfId="0" applyNumberFormat="1" applyFont="1" applyFill="1" applyBorder="1" applyAlignment="1">
      <alignment horizontal="center" vertical="center"/>
    </xf>
    <xf numFmtId="2" fontId="17" fillId="83" borderId="10" xfId="2347" applyNumberFormat="1" applyFont="1" applyFill="1" applyBorder="1" applyAlignment="1">
      <alignment vertical="center"/>
    </xf>
    <xf numFmtId="14" fontId="17" fillId="39" borderId="10" xfId="3112" applyNumberFormat="1" applyFont="1" applyFill="1" applyBorder="1" applyAlignment="1">
      <alignment horizontal="center" vertical="center"/>
    </xf>
    <xf numFmtId="2" fontId="16" fillId="39" borderId="10" xfId="0" applyNumberFormat="1" applyFont="1" applyFill="1" applyBorder="1" applyAlignment="1">
      <alignment horizontal="center" vertical="center"/>
    </xf>
    <xf numFmtId="0" fontId="17" fillId="39" borderId="0" xfId="0" applyFont="1" applyFill="1" applyAlignment="1">
      <alignment horizontal="center"/>
    </xf>
    <xf numFmtId="1" fontId="16" fillId="76" borderId="10" xfId="0" applyNumberFormat="1" applyFont="1" applyFill="1" applyBorder="1" applyAlignment="1">
      <alignment horizontal="center" vertical="center"/>
    </xf>
    <xf numFmtId="1" fontId="16" fillId="76" borderId="10" xfId="2347" applyNumberFormat="1" applyFont="1" applyFill="1" applyBorder="1" applyAlignment="1">
      <alignment horizontal="center" vertical="center"/>
    </xf>
    <xf numFmtId="165" fontId="16" fillId="76" borderId="10" xfId="2347" applyFont="1" applyFill="1" applyBorder="1" applyAlignment="1">
      <alignment horizontal="center" vertical="center"/>
    </xf>
    <xf numFmtId="0" fontId="49" fillId="76" borderId="0" xfId="0" applyFont="1" applyFill="1" applyAlignment="1">
      <alignment horizontal="center"/>
    </xf>
    <xf numFmtId="0" fontId="17" fillId="76" borderId="0" xfId="0" applyFont="1" applyFill="1" applyAlignment="1">
      <alignment horizontal="center"/>
    </xf>
    <xf numFmtId="0" fontId="16" fillId="76" borderId="0" xfId="3112" applyFont="1" applyFill="1" applyAlignment="1">
      <alignment vertical="center"/>
    </xf>
    <xf numFmtId="0" fontId="17" fillId="78" borderId="10" xfId="0" applyFont="1" applyFill="1" applyBorder="1" applyAlignment="1">
      <alignment horizontal="center" vertical="center"/>
    </xf>
    <xf numFmtId="1" fontId="16" fillId="78" borderId="10" xfId="0" applyNumberFormat="1" applyFont="1" applyFill="1" applyBorder="1" applyAlignment="1">
      <alignment horizontal="center" vertical="center"/>
    </xf>
    <xf numFmtId="2" fontId="16" fillId="78" borderId="10" xfId="0" applyNumberFormat="1" applyFont="1" applyFill="1" applyBorder="1" applyAlignment="1">
      <alignment horizontal="center" vertical="center"/>
    </xf>
    <xf numFmtId="2" fontId="16" fillId="78" borderId="10" xfId="2347" applyNumberFormat="1" applyFont="1" applyFill="1" applyBorder="1" applyAlignment="1">
      <alignment horizontal="center" vertical="center"/>
    </xf>
    <xf numFmtId="1" fontId="16" fillId="78" borderId="10" xfId="2347" applyNumberFormat="1" applyFont="1" applyFill="1" applyBorder="1" applyAlignment="1">
      <alignment horizontal="center" vertical="center"/>
    </xf>
    <xf numFmtId="165" fontId="16" fillId="78" borderId="10" xfId="2347" applyFont="1" applyFill="1" applyBorder="1" applyAlignment="1">
      <alignment horizontal="center" vertical="center"/>
    </xf>
    <xf numFmtId="0" fontId="49" fillId="78" borderId="0" xfId="0" applyFont="1" applyFill="1" applyAlignment="1">
      <alignment horizontal="center"/>
    </xf>
    <xf numFmtId="0" fontId="17" fillId="78" borderId="0" xfId="0" applyFont="1" applyFill="1" applyAlignment="1">
      <alignment horizontal="center"/>
    </xf>
    <xf numFmtId="14" fontId="17" fillId="89" borderId="10" xfId="3112" applyNumberFormat="1" applyFont="1" applyFill="1" applyBorder="1" applyAlignment="1">
      <alignment horizontal="center" vertical="center"/>
    </xf>
    <xf numFmtId="0" fontId="17" fillId="89" borderId="10" xfId="0" applyFont="1" applyFill="1" applyBorder="1" applyAlignment="1">
      <alignment horizontal="center" vertical="center"/>
    </xf>
    <xf numFmtId="1" fontId="17" fillId="89" borderId="10" xfId="2347" applyNumberFormat="1" applyFont="1" applyFill="1" applyBorder="1" applyAlignment="1">
      <alignment horizontal="center" vertical="center"/>
    </xf>
    <xf numFmtId="2" fontId="17" fillId="89" borderId="10" xfId="0" applyNumberFormat="1" applyFont="1" applyFill="1" applyBorder="1" applyAlignment="1">
      <alignment horizontal="center" vertical="center"/>
    </xf>
    <xf numFmtId="2" fontId="17" fillId="89" borderId="10" xfId="19749" applyNumberFormat="1" applyFont="1" applyFill="1" applyBorder="1" applyAlignment="1">
      <alignment horizontal="center" vertical="center"/>
    </xf>
    <xf numFmtId="165" fontId="17" fillId="89" borderId="10" xfId="2347" applyFont="1" applyFill="1" applyBorder="1" applyAlignment="1">
      <alignment horizontal="center" vertical="center"/>
    </xf>
    <xf numFmtId="2" fontId="16" fillId="89" borderId="10" xfId="0" applyNumberFormat="1" applyFont="1" applyFill="1" applyBorder="1" applyAlignment="1">
      <alignment horizontal="center" vertical="center"/>
    </xf>
    <xf numFmtId="1" fontId="17" fillId="89" borderId="10" xfId="0" applyNumberFormat="1" applyFont="1" applyFill="1" applyBorder="1" applyAlignment="1">
      <alignment horizontal="center" vertical="center"/>
    </xf>
    <xf numFmtId="0" fontId="17" fillId="89" borderId="0" xfId="0" applyFont="1" applyFill="1" applyAlignment="1">
      <alignment horizontal="center"/>
    </xf>
    <xf numFmtId="2" fontId="17" fillId="86" borderId="10" xfId="0" applyNumberFormat="1" applyFont="1" applyFill="1" applyBorder="1" applyAlignment="1">
      <alignment horizontal="center" vertical="center"/>
    </xf>
    <xf numFmtId="2" fontId="17" fillId="86" borderId="10" xfId="2347" applyNumberFormat="1" applyFont="1" applyFill="1" applyBorder="1" applyAlignment="1">
      <alignment horizontal="center" vertical="center"/>
    </xf>
    <xf numFmtId="2" fontId="17" fillId="86" borderId="10" xfId="19749" applyNumberFormat="1" applyFont="1" applyFill="1" applyBorder="1" applyAlignment="1">
      <alignment horizontal="center" vertical="center"/>
    </xf>
    <xf numFmtId="1" fontId="17" fillId="86" borderId="10" xfId="0" applyNumberFormat="1" applyFont="1" applyFill="1" applyBorder="1" applyAlignment="1">
      <alignment horizontal="center" vertical="center"/>
    </xf>
    <xf numFmtId="43" fontId="17" fillId="86" borderId="10" xfId="19749" applyNumberFormat="1" applyFont="1" applyFill="1" applyBorder="1" applyAlignment="1">
      <alignment horizontal="center" vertical="center"/>
    </xf>
    <xf numFmtId="2" fontId="90" fillId="86" borderId="10" xfId="2347" applyNumberFormat="1" applyFont="1" applyFill="1" applyBorder="1" applyAlignment="1">
      <alignment horizontal="center" vertical="center"/>
    </xf>
    <xf numFmtId="1" fontId="17" fillId="86" borderId="10" xfId="2347" applyNumberFormat="1" applyFont="1" applyFill="1" applyBorder="1" applyAlignment="1">
      <alignment horizontal="center" vertical="center"/>
    </xf>
    <xf numFmtId="0" fontId="17" fillId="82" borderId="10" xfId="0" applyFont="1" applyFill="1" applyBorder="1" applyAlignment="1">
      <alignment horizontal="center" vertical="center"/>
    </xf>
    <xf numFmtId="0" fontId="16" fillId="82" borderId="10" xfId="0" applyFont="1" applyFill="1" applyBorder="1" applyAlignment="1">
      <alignment horizontal="center" vertical="center"/>
    </xf>
    <xf numFmtId="2" fontId="16" fillId="82" borderId="10" xfId="0" applyNumberFormat="1" applyFont="1" applyFill="1" applyBorder="1" applyAlignment="1">
      <alignment horizontal="center" vertical="center"/>
    </xf>
    <xf numFmtId="1" fontId="16" fillId="82" borderId="10" xfId="2347" applyNumberFormat="1" applyFont="1" applyFill="1" applyBorder="1" applyAlignment="1">
      <alignment horizontal="center" vertical="center"/>
    </xf>
    <xf numFmtId="1" fontId="16" fillId="82" borderId="10" xfId="0" applyNumberFormat="1" applyFont="1" applyFill="1" applyBorder="1" applyAlignment="1">
      <alignment horizontal="center" vertical="center"/>
    </xf>
    <xf numFmtId="2" fontId="16" fillId="82" borderId="10" xfId="2347" applyNumberFormat="1" applyFont="1" applyFill="1" applyBorder="1" applyAlignment="1">
      <alignment horizontal="center" vertical="center"/>
    </xf>
    <xf numFmtId="0" fontId="16" fillId="82" borderId="10" xfId="0" applyNumberFormat="1" applyFont="1" applyFill="1" applyBorder="1" applyAlignment="1">
      <alignment horizontal="center" vertical="center"/>
    </xf>
    <xf numFmtId="2" fontId="22" fillId="82" borderId="10" xfId="0" applyNumberFormat="1" applyFont="1" applyFill="1" applyBorder="1" applyAlignment="1">
      <alignment horizontal="center" vertical="center"/>
    </xf>
    <xf numFmtId="165" fontId="16" fillId="82" borderId="10" xfId="2347" applyFont="1" applyFill="1" applyBorder="1" applyAlignment="1">
      <alignment horizontal="center" vertical="center"/>
    </xf>
    <xf numFmtId="2" fontId="17" fillId="82" borderId="10" xfId="0" applyNumberFormat="1" applyFont="1" applyFill="1" applyBorder="1" applyAlignment="1">
      <alignment horizontal="center" vertical="center"/>
    </xf>
    <xf numFmtId="0" fontId="17" fillId="82" borderId="10" xfId="0" applyNumberFormat="1" applyFont="1" applyFill="1" applyBorder="1" applyAlignment="1">
      <alignment horizontal="center"/>
    </xf>
    <xf numFmtId="43" fontId="17" fillId="82" borderId="10" xfId="19749" applyNumberFormat="1" applyFont="1" applyFill="1" applyBorder="1" applyAlignment="1">
      <alignment horizontal="center" vertical="center"/>
    </xf>
    <xf numFmtId="0" fontId="17" fillId="82" borderId="0" xfId="0" applyFont="1" applyFill="1" applyAlignment="1">
      <alignment horizontal="center"/>
    </xf>
    <xf numFmtId="0" fontId="16" fillId="82" borderId="0" xfId="0" applyFont="1" applyFill="1" applyBorder="1" applyAlignment="1">
      <alignment horizontal="center"/>
    </xf>
    <xf numFmtId="0" fontId="16" fillId="78" borderId="10" xfId="0" applyFont="1" applyFill="1" applyBorder="1" applyAlignment="1">
      <alignment horizontal="center" vertical="center"/>
    </xf>
    <xf numFmtId="0" fontId="16" fillId="78" borderId="10" xfId="0" applyNumberFormat="1" applyFont="1" applyFill="1" applyBorder="1" applyAlignment="1">
      <alignment horizontal="center" vertical="center"/>
    </xf>
    <xf numFmtId="2" fontId="22" fillId="78" borderId="10" xfId="0" applyNumberFormat="1" applyFont="1" applyFill="1" applyBorder="1" applyAlignment="1">
      <alignment horizontal="center" vertical="center"/>
    </xf>
    <xf numFmtId="0" fontId="17" fillId="78" borderId="10" xfId="0" applyNumberFormat="1" applyFont="1" applyFill="1" applyBorder="1" applyAlignment="1">
      <alignment horizontal="center"/>
    </xf>
    <xf numFmtId="43" fontId="17" fillId="78" borderId="10" xfId="19749" applyNumberFormat="1" applyFont="1" applyFill="1" applyBorder="1" applyAlignment="1">
      <alignment horizontal="center" vertical="center"/>
    </xf>
    <xf numFmtId="0" fontId="16" fillId="78" borderId="0" xfId="3112" applyFont="1" applyFill="1" applyAlignment="1">
      <alignment horizontal="center" vertical="center"/>
    </xf>
    <xf numFmtId="0" fontId="17" fillId="65" borderId="10" xfId="0" applyFont="1" applyFill="1" applyBorder="1" applyAlignment="1">
      <alignment horizontal="center" vertical="center"/>
    </xf>
    <xf numFmtId="0" fontId="16" fillId="65" borderId="10" xfId="0" applyFont="1" applyFill="1" applyBorder="1" applyAlignment="1">
      <alignment horizontal="center" vertical="center"/>
    </xf>
    <xf numFmtId="2" fontId="16" fillId="65" borderId="10" xfId="0" applyNumberFormat="1" applyFont="1" applyFill="1" applyBorder="1" applyAlignment="1">
      <alignment horizontal="center" vertical="center"/>
    </xf>
    <xf numFmtId="1" fontId="16" fillId="65" borderId="10" xfId="2347" applyNumberFormat="1" applyFont="1" applyFill="1" applyBorder="1" applyAlignment="1">
      <alignment horizontal="center" vertical="center"/>
    </xf>
    <xf numFmtId="1" fontId="16" fillId="65" borderId="10" xfId="0" applyNumberFormat="1" applyFont="1" applyFill="1" applyBorder="1" applyAlignment="1">
      <alignment horizontal="center" vertical="center"/>
    </xf>
    <xf numFmtId="2" fontId="16" fillId="65" borderId="10" xfId="2347" applyNumberFormat="1" applyFont="1" applyFill="1" applyBorder="1" applyAlignment="1">
      <alignment horizontal="center" vertical="center"/>
    </xf>
    <xf numFmtId="0" fontId="16" fillId="65" borderId="10" xfId="0" applyNumberFormat="1" applyFont="1" applyFill="1" applyBorder="1" applyAlignment="1">
      <alignment horizontal="center" vertical="center"/>
    </xf>
    <xf numFmtId="2" fontId="22" fillId="65" borderId="10" xfId="0" applyNumberFormat="1" applyFont="1" applyFill="1" applyBorder="1" applyAlignment="1">
      <alignment horizontal="center" vertical="center"/>
    </xf>
    <xf numFmtId="165" fontId="16" fillId="65" borderId="10" xfId="2347" applyFont="1" applyFill="1" applyBorder="1" applyAlignment="1">
      <alignment horizontal="center" vertical="center"/>
    </xf>
    <xf numFmtId="0" fontId="17" fillId="65" borderId="10" xfId="0" applyNumberFormat="1" applyFont="1" applyFill="1" applyBorder="1" applyAlignment="1">
      <alignment horizontal="center"/>
    </xf>
    <xf numFmtId="0" fontId="16" fillId="65" borderId="0" xfId="3112" applyFont="1" applyFill="1" applyAlignment="1">
      <alignment horizontal="center" vertical="center"/>
    </xf>
    <xf numFmtId="14" fontId="17" fillId="71" borderId="10" xfId="3112" applyNumberFormat="1" applyFont="1" applyFill="1" applyBorder="1" applyAlignment="1">
      <alignment horizontal="center" vertical="center"/>
    </xf>
    <xf numFmtId="1" fontId="17" fillId="71" borderId="10" xfId="2347" applyNumberFormat="1" applyFont="1" applyFill="1" applyBorder="1" applyAlignment="1">
      <alignment horizontal="center" vertical="center"/>
    </xf>
    <xf numFmtId="2" fontId="17" fillId="71" borderId="10" xfId="0" applyNumberFormat="1" applyFont="1" applyFill="1" applyBorder="1" applyAlignment="1">
      <alignment horizontal="center" vertical="center"/>
    </xf>
    <xf numFmtId="165" fontId="17" fillId="71" borderId="10" xfId="2347" applyFont="1" applyFill="1" applyBorder="1" applyAlignment="1">
      <alignment horizontal="center" vertical="center"/>
    </xf>
    <xf numFmtId="2" fontId="90" fillId="71" borderId="10" xfId="0" applyNumberFormat="1" applyFont="1" applyFill="1" applyBorder="1" applyAlignment="1">
      <alignment horizontal="center" vertical="center"/>
    </xf>
    <xf numFmtId="1" fontId="17" fillId="71" borderId="10" xfId="0" applyNumberFormat="1" applyFont="1" applyFill="1" applyBorder="1" applyAlignment="1">
      <alignment horizontal="center" vertical="center"/>
    </xf>
    <xf numFmtId="2" fontId="17" fillId="71" borderId="10" xfId="2347" applyNumberFormat="1" applyFont="1" applyFill="1" applyBorder="1" applyAlignment="1">
      <alignment horizontal="center" vertical="center"/>
    </xf>
    <xf numFmtId="43" fontId="17" fillId="71" borderId="10" xfId="19749" applyNumberFormat="1" applyFont="1" applyFill="1" applyBorder="1" applyAlignment="1">
      <alignment horizontal="center" vertical="center"/>
    </xf>
    <xf numFmtId="0" fontId="99" fillId="0" borderId="10" xfId="0" applyFont="1" applyFill="1" applyBorder="1" applyAlignment="1">
      <alignment horizontal="center" vertical="center"/>
    </xf>
    <xf numFmtId="14" fontId="99" fillId="72" borderId="10" xfId="0" applyNumberFormat="1" applyFont="1" applyFill="1" applyBorder="1" applyAlignment="1">
      <alignment horizontal="center" vertical="center"/>
    </xf>
    <xf numFmtId="14" fontId="99" fillId="72" borderId="10" xfId="0" applyNumberFormat="1" applyFont="1" applyFill="1" applyBorder="1" applyAlignment="1">
      <alignment vertical="center"/>
    </xf>
    <xf numFmtId="0" fontId="100" fillId="0" borderId="10" xfId="0" applyFont="1" applyFill="1" applyBorder="1" applyAlignment="1">
      <alignment horizontal="center" vertical="center" wrapText="1"/>
    </xf>
    <xf numFmtId="0" fontId="100" fillId="24" borderId="10" xfId="0" applyFont="1" applyFill="1" applyBorder="1" applyAlignment="1">
      <alignment horizontal="center" vertical="center" wrapText="1"/>
    </xf>
    <xf numFmtId="3" fontId="101" fillId="0" borderId="10" xfId="0" applyNumberFormat="1" applyFont="1" applyBorder="1" applyAlignment="1"/>
    <xf numFmtId="2" fontId="101" fillId="0" borderId="10" xfId="0" applyNumberFormat="1" applyFont="1" applyBorder="1" applyAlignment="1"/>
    <xf numFmtId="0" fontId="101" fillId="0" borderId="10" xfId="0" applyFont="1" applyBorder="1" applyAlignment="1"/>
    <xf numFmtId="0" fontId="99" fillId="67" borderId="10" xfId="0" applyFont="1" applyFill="1" applyBorder="1" applyAlignment="1">
      <alignment horizontal="center" vertical="center"/>
    </xf>
    <xf numFmtId="0" fontId="99" fillId="90" borderId="10" xfId="0" applyFont="1" applyFill="1" applyBorder="1" applyAlignment="1">
      <alignment horizontal="center" vertical="center"/>
    </xf>
    <xf numFmtId="0" fontId="99" fillId="79" borderId="10" xfId="0" applyFont="1" applyFill="1" applyBorder="1" applyAlignment="1">
      <alignment horizontal="center" vertical="center"/>
    </xf>
    <xf numFmtId="0" fontId="101" fillId="0" borderId="0" xfId="0" applyFont="1" applyAlignment="1"/>
    <xf numFmtId="0" fontId="99" fillId="0" borderId="10" xfId="0" applyFont="1" applyFill="1" applyBorder="1" applyAlignment="1">
      <alignment horizontal="center" vertical="center" wrapText="1"/>
    </xf>
    <xf numFmtId="0" fontId="99" fillId="81" borderId="10" xfId="0" applyFont="1" applyFill="1" applyBorder="1" applyAlignment="1">
      <alignment horizontal="center" vertical="center"/>
    </xf>
    <xf numFmtId="0" fontId="99" fillId="66" borderId="10" xfId="0" applyFont="1" applyFill="1" applyBorder="1" applyAlignment="1">
      <alignment horizontal="center" vertical="center"/>
    </xf>
    <xf numFmtId="0" fontId="99" fillId="70" borderId="10" xfId="0" applyFont="1" applyFill="1" applyBorder="1" applyAlignment="1">
      <alignment horizontal="center" vertical="center"/>
    </xf>
    <xf numFmtId="1" fontId="101" fillId="0" borderId="10" xfId="19752" applyNumberFormat="1" applyFont="1" applyFill="1" applyBorder="1" applyAlignment="1">
      <alignment horizontal="center" vertical="center" wrapText="1"/>
    </xf>
    <xf numFmtId="2" fontId="101" fillId="0" borderId="10" xfId="0" applyNumberFormat="1" applyFont="1" applyFill="1" applyBorder="1" applyAlignment="1">
      <alignment horizontal="center" vertical="center"/>
    </xf>
    <xf numFmtId="0" fontId="23" fillId="85" borderId="10" xfId="19749" applyFont="1" applyFill="1" applyBorder="1" applyAlignment="1">
      <alignment horizontal="center" vertical="center" wrapText="1"/>
    </xf>
    <xf numFmtId="0" fontId="17" fillId="0" borderId="0" xfId="0" applyFont="1" applyFill="1" applyAlignment="1"/>
    <xf numFmtId="0" fontId="16" fillId="0" borderId="0" xfId="0" applyFont="1" applyFill="1" applyBorder="1" applyAlignment="1"/>
    <xf numFmtId="0" fontId="18" fillId="67" borderId="11" xfId="0" applyFont="1" applyFill="1" applyBorder="1" applyAlignment="1">
      <alignment horizontal="center" vertical="center" wrapText="1"/>
    </xf>
    <xf numFmtId="0" fontId="18" fillId="67" borderId="16" xfId="0" applyFont="1" applyFill="1" applyBorder="1" applyAlignment="1">
      <alignment horizontal="center" vertical="center" wrapText="1"/>
    </xf>
    <xf numFmtId="0" fontId="18" fillId="85" borderId="11" xfId="0" applyFont="1" applyFill="1" applyBorder="1" applyAlignment="1">
      <alignment horizontal="center" vertical="center" wrapText="1"/>
    </xf>
    <xf numFmtId="0" fontId="18" fillId="85" borderId="17" xfId="0" applyFont="1" applyFill="1" applyBorder="1" applyAlignment="1">
      <alignment horizontal="center" vertical="center" wrapText="1"/>
    </xf>
    <xf numFmtId="0" fontId="18" fillId="85" borderId="16" xfId="0" applyFont="1" applyFill="1" applyBorder="1" applyAlignment="1">
      <alignment horizontal="center" vertical="center" wrapText="1"/>
    </xf>
    <xf numFmtId="0" fontId="18" fillId="39" borderId="11" xfId="0" applyFont="1" applyFill="1" applyBorder="1" applyAlignment="1">
      <alignment horizontal="center" vertical="center" wrapText="1"/>
    </xf>
    <xf numFmtId="0" fontId="18" fillId="39" borderId="16" xfId="0" applyFont="1" applyFill="1" applyBorder="1" applyAlignment="1">
      <alignment horizontal="center" vertical="center" wrapText="1"/>
    </xf>
    <xf numFmtId="0" fontId="17" fillId="82" borderId="10" xfId="19747" applyFont="1" applyFill="1" applyBorder="1" applyAlignment="1"/>
    <xf numFmtId="0" fontId="17" fillId="39" borderId="10" xfId="19750" applyFont="1" applyFill="1" applyBorder="1" applyAlignment="1">
      <alignment horizontal="center" vertical="center"/>
    </xf>
  </cellXfs>
  <cellStyles count="19753">
    <cellStyle name="20% - Accent1" xfId="5370" builtinId="30" customBuiltin="1"/>
    <cellStyle name="20% - Accent1 10" xfId="1"/>
    <cellStyle name="20% - Accent1 10 10" xfId="18881"/>
    <cellStyle name="20% - Accent1 10 2" xfId="2"/>
    <cellStyle name="20% - Accent1 10 2 2" xfId="5440"/>
    <cellStyle name="20% - Accent1 10 2 3" xfId="8137"/>
    <cellStyle name="20% - Accent1 10 2 4" xfId="11605"/>
    <cellStyle name="20% - Accent1 10 2 5" xfId="14808"/>
    <cellStyle name="20% - Accent1 10 3" xfId="3"/>
    <cellStyle name="20% - Accent1 10 3 2" xfId="5449"/>
    <cellStyle name="20% - Accent1 10 3 3" xfId="8128"/>
    <cellStyle name="20% - Accent1 10 3 4" xfId="11596"/>
    <cellStyle name="20% - Accent1 10 3 5" xfId="14799"/>
    <cellStyle name="20% - Accent1 10 4" xfId="3648"/>
    <cellStyle name="20% - Accent1 10 4 2" xfId="8180"/>
    <cellStyle name="20% - Accent1 10 4 3" xfId="11647"/>
    <cellStyle name="20% - Accent1 10 4 4" xfId="14851"/>
    <cellStyle name="20% - Accent1 10 4 5" xfId="17056"/>
    <cellStyle name="20% - Accent1 10 5" xfId="4501"/>
    <cellStyle name="20% - Accent1 10 5 2" xfId="9033"/>
    <cellStyle name="20% - Accent1 10 5 3" xfId="12500"/>
    <cellStyle name="20% - Accent1 10 5 4" xfId="15704"/>
    <cellStyle name="20% - Accent1 10 5 5" xfId="17908"/>
    <cellStyle name="20% - Accent1 10 6" xfId="5456"/>
    <cellStyle name="20% - Accent1 10 7" xfId="8121"/>
    <cellStyle name="20% - Accent1 10 8" xfId="11589"/>
    <cellStyle name="20% - Accent1 10 9" xfId="14792"/>
    <cellStyle name="20% - Accent1 11" xfId="4"/>
    <cellStyle name="20% - Accent1 11 10" xfId="18882"/>
    <cellStyle name="20% - Accent1 11 2" xfId="5"/>
    <cellStyle name="20% - Accent1 11 2 2" xfId="5439"/>
    <cellStyle name="20% - Accent1 11 2 3" xfId="8138"/>
    <cellStyle name="20% - Accent1 11 2 4" xfId="11606"/>
    <cellStyle name="20% - Accent1 11 2 5" xfId="14809"/>
    <cellStyle name="20% - Accent1 11 3" xfId="6"/>
    <cellStyle name="20% - Accent1 11 3 2" xfId="5447"/>
    <cellStyle name="20% - Accent1 11 3 3" xfId="8130"/>
    <cellStyle name="20% - Accent1 11 3 4" xfId="11598"/>
    <cellStyle name="20% - Accent1 11 3 5" xfId="14801"/>
    <cellStyle name="20% - Accent1 11 4" xfId="3649"/>
    <cellStyle name="20% - Accent1 11 4 2" xfId="8181"/>
    <cellStyle name="20% - Accent1 11 4 3" xfId="11648"/>
    <cellStyle name="20% - Accent1 11 4 4" xfId="14852"/>
    <cellStyle name="20% - Accent1 11 4 5" xfId="17057"/>
    <cellStyle name="20% - Accent1 11 5" xfId="4502"/>
    <cellStyle name="20% - Accent1 11 5 2" xfId="9034"/>
    <cellStyle name="20% - Accent1 11 5 3" xfId="12501"/>
    <cellStyle name="20% - Accent1 11 5 4" xfId="15705"/>
    <cellStyle name="20% - Accent1 11 5 5" xfId="17909"/>
    <cellStyle name="20% - Accent1 11 6" xfId="5454"/>
    <cellStyle name="20% - Accent1 11 7" xfId="8123"/>
    <cellStyle name="20% - Accent1 11 8" xfId="11591"/>
    <cellStyle name="20% - Accent1 11 9" xfId="14794"/>
    <cellStyle name="20% - Accent1 12" xfId="7"/>
    <cellStyle name="20% - Accent1 12 10" xfId="18883"/>
    <cellStyle name="20% - Accent1 12 2" xfId="8"/>
    <cellStyle name="20% - Accent1 12 2 2" xfId="5448"/>
    <cellStyle name="20% - Accent1 12 2 3" xfId="8129"/>
    <cellStyle name="20% - Accent1 12 2 4" xfId="11597"/>
    <cellStyle name="20% - Accent1 12 2 5" xfId="14800"/>
    <cellStyle name="20% - Accent1 12 3" xfId="9"/>
    <cellStyle name="20% - Accent1 12 3 2" xfId="5444"/>
    <cellStyle name="20% - Accent1 12 3 3" xfId="8133"/>
    <cellStyle name="20% - Accent1 12 3 4" xfId="11601"/>
    <cellStyle name="20% - Accent1 12 3 5" xfId="14804"/>
    <cellStyle name="20% - Accent1 12 4" xfId="3650"/>
    <cellStyle name="20% - Accent1 12 4 2" xfId="8182"/>
    <cellStyle name="20% - Accent1 12 4 3" xfId="11649"/>
    <cellStyle name="20% - Accent1 12 4 4" xfId="14853"/>
    <cellStyle name="20% - Accent1 12 4 5" xfId="17058"/>
    <cellStyle name="20% - Accent1 12 5" xfId="4503"/>
    <cellStyle name="20% - Accent1 12 5 2" xfId="9035"/>
    <cellStyle name="20% - Accent1 12 5 3" xfId="12502"/>
    <cellStyle name="20% - Accent1 12 5 4" xfId="15706"/>
    <cellStyle name="20% - Accent1 12 5 5" xfId="17910"/>
    <cellStyle name="20% - Accent1 12 6" xfId="5451"/>
    <cellStyle name="20% - Accent1 12 7" xfId="8126"/>
    <cellStyle name="20% - Accent1 12 8" xfId="11594"/>
    <cellStyle name="20% - Accent1 12 9" xfId="14797"/>
    <cellStyle name="20% - Accent1 13" xfId="10"/>
    <cellStyle name="20% - Accent1 13 2" xfId="3651"/>
    <cellStyle name="20% - Accent1 13 2 2" xfId="8183"/>
    <cellStyle name="20% - Accent1 13 2 3" xfId="11650"/>
    <cellStyle name="20% - Accent1 13 2 4" xfId="14854"/>
    <cellStyle name="20% - Accent1 13 2 5" xfId="17059"/>
    <cellStyle name="20% - Accent1 13 3" xfId="4504"/>
    <cellStyle name="20% - Accent1 13 3 2" xfId="9036"/>
    <cellStyle name="20% - Accent1 13 3 3" xfId="12503"/>
    <cellStyle name="20% - Accent1 13 3 4" xfId="15707"/>
    <cellStyle name="20% - Accent1 13 3 5" xfId="17911"/>
    <cellStyle name="20% - Accent1 13 4" xfId="5443"/>
    <cellStyle name="20% - Accent1 13 5" xfId="8134"/>
    <cellStyle name="20% - Accent1 13 6" xfId="11602"/>
    <cellStyle name="20% - Accent1 13 7" xfId="14805"/>
    <cellStyle name="20% - Accent1 13 8" xfId="18884"/>
    <cellStyle name="20% - Accent1 14" xfId="11"/>
    <cellStyle name="20% - Accent1 14 2" xfId="3652"/>
    <cellStyle name="20% - Accent1 14 2 2" xfId="8184"/>
    <cellStyle name="20% - Accent1 14 2 3" xfId="11651"/>
    <cellStyle name="20% - Accent1 14 2 4" xfId="14855"/>
    <cellStyle name="20% - Accent1 14 2 5" xfId="17060"/>
    <cellStyle name="20% - Accent1 14 3" xfId="4505"/>
    <cellStyle name="20% - Accent1 14 3 2" xfId="9037"/>
    <cellStyle name="20% - Accent1 14 3 3" xfId="12504"/>
    <cellStyle name="20% - Accent1 14 3 4" xfId="15708"/>
    <cellStyle name="20% - Accent1 14 3 5" xfId="17912"/>
    <cellStyle name="20% - Accent1 14 4" xfId="5442"/>
    <cellStyle name="20% - Accent1 14 5" xfId="8135"/>
    <cellStyle name="20% - Accent1 14 6" xfId="11603"/>
    <cellStyle name="20% - Accent1 14 7" xfId="14806"/>
    <cellStyle name="20% - Accent1 14 8" xfId="18885"/>
    <cellStyle name="20% - Accent1 15" xfId="12"/>
    <cellStyle name="20% - Accent1 15 2" xfId="3653"/>
    <cellStyle name="20% - Accent1 15 2 2" xfId="8185"/>
    <cellStyle name="20% - Accent1 15 2 3" xfId="11652"/>
    <cellStyle name="20% - Accent1 15 2 4" xfId="14856"/>
    <cellStyle name="20% - Accent1 15 2 5" xfId="17061"/>
    <cellStyle name="20% - Accent1 15 3" xfId="4506"/>
    <cellStyle name="20% - Accent1 15 3 2" xfId="9038"/>
    <cellStyle name="20% - Accent1 15 3 3" xfId="12505"/>
    <cellStyle name="20% - Accent1 15 3 4" xfId="15709"/>
    <cellStyle name="20% - Accent1 15 3 5" xfId="17913"/>
    <cellStyle name="20% - Accent1 15 4" xfId="5441"/>
    <cellStyle name="20% - Accent1 15 5" xfId="8136"/>
    <cellStyle name="20% - Accent1 15 6" xfId="11604"/>
    <cellStyle name="20% - Accent1 15 7" xfId="14807"/>
    <cellStyle name="20% - Accent1 15 8" xfId="18886"/>
    <cellStyle name="20% - Accent1 16" xfId="13"/>
    <cellStyle name="20% - Accent1 16 2" xfId="3654"/>
    <cellStyle name="20% - Accent1 16 2 2" xfId="8186"/>
    <cellStyle name="20% - Accent1 16 2 3" xfId="11653"/>
    <cellStyle name="20% - Accent1 16 2 4" xfId="14857"/>
    <cellStyle name="20% - Accent1 16 2 5" xfId="17062"/>
    <cellStyle name="20% - Accent1 16 3" xfId="4507"/>
    <cellStyle name="20% - Accent1 16 3 2" xfId="9039"/>
    <cellStyle name="20% - Accent1 16 3 3" xfId="12506"/>
    <cellStyle name="20% - Accent1 16 3 4" xfId="15710"/>
    <cellStyle name="20% - Accent1 16 3 5" xfId="17914"/>
    <cellStyle name="20% - Accent1 16 4" xfId="5445"/>
    <cellStyle name="20% - Accent1 16 5" xfId="8132"/>
    <cellStyle name="20% - Accent1 16 6" xfId="11600"/>
    <cellStyle name="20% - Accent1 16 7" xfId="14803"/>
    <cellStyle name="20% - Accent1 16 8" xfId="18887"/>
    <cellStyle name="20% - Accent1 17" xfId="14"/>
    <cellStyle name="20% - Accent1 17 2" xfId="3655"/>
    <cellStyle name="20% - Accent1 17 2 2" xfId="8187"/>
    <cellStyle name="20% - Accent1 17 2 3" xfId="11654"/>
    <cellStyle name="20% - Accent1 17 2 4" xfId="14858"/>
    <cellStyle name="20% - Accent1 17 2 5" xfId="17063"/>
    <cellStyle name="20% - Accent1 17 3" xfId="4508"/>
    <cellStyle name="20% - Accent1 17 3 2" xfId="9040"/>
    <cellStyle name="20% - Accent1 17 3 3" xfId="12507"/>
    <cellStyle name="20% - Accent1 17 3 4" xfId="15711"/>
    <cellStyle name="20% - Accent1 17 3 5" xfId="17915"/>
    <cellStyle name="20% - Accent1 17 4" xfId="5455"/>
    <cellStyle name="20% - Accent1 17 5" xfId="8122"/>
    <cellStyle name="20% - Accent1 17 6" xfId="11590"/>
    <cellStyle name="20% - Accent1 17 7" xfId="14793"/>
    <cellStyle name="20% - Accent1 17 8" xfId="18888"/>
    <cellStyle name="20% - Accent1 18" xfId="15"/>
    <cellStyle name="20% - Accent1 18 2" xfId="3656"/>
    <cellStyle name="20% - Accent1 18 2 2" xfId="8188"/>
    <cellStyle name="20% - Accent1 18 2 3" xfId="11655"/>
    <cellStyle name="20% - Accent1 18 2 4" xfId="14859"/>
    <cellStyle name="20% - Accent1 18 2 5" xfId="17064"/>
    <cellStyle name="20% - Accent1 18 3" xfId="4509"/>
    <cellStyle name="20% - Accent1 18 3 2" xfId="9041"/>
    <cellStyle name="20% - Accent1 18 3 3" xfId="12508"/>
    <cellStyle name="20% - Accent1 18 3 4" xfId="15712"/>
    <cellStyle name="20% - Accent1 18 3 5" xfId="17916"/>
    <cellStyle name="20% - Accent1 18 4" xfId="5452"/>
    <cellStyle name="20% - Accent1 18 5" xfId="8125"/>
    <cellStyle name="20% - Accent1 18 6" xfId="11593"/>
    <cellStyle name="20% - Accent1 18 7" xfId="14796"/>
    <cellStyle name="20% - Accent1 18 8" xfId="18889"/>
    <cellStyle name="20% - Accent1 19" xfId="16"/>
    <cellStyle name="20% - Accent1 19 2" xfId="3657"/>
    <cellStyle name="20% - Accent1 19 2 2" xfId="8189"/>
    <cellStyle name="20% - Accent1 19 2 3" xfId="11656"/>
    <cellStyle name="20% - Accent1 19 2 4" xfId="14860"/>
    <cellStyle name="20% - Accent1 19 2 5" xfId="17065"/>
    <cellStyle name="20% - Accent1 19 3" xfId="4510"/>
    <cellStyle name="20% - Accent1 19 3 2" xfId="9042"/>
    <cellStyle name="20% - Accent1 19 3 3" xfId="12509"/>
    <cellStyle name="20% - Accent1 19 3 4" xfId="15713"/>
    <cellStyle name="20% - Accent1 19 3 5" xfId="17917"/>
    <cellStyle name="20% - Accent1 19 4" xfId="5450"/>
    <cellStyle name="20% - Accent1 19 5" xfId="8127"/>
    <cellStyle name="20% - Accent1 19 6" xfId="11595"/>
    <cellStyle name="20% - Accent1 19 7" xfId="14798"/>
    <cellStyle name="20% - Accent1 19 8" xfId="18890"/>
    <cellStyle name="20% - Accent1 2" xfId="17"/>
    <cellStyle name="20% - Accent1 2 10" xfId="16573"/>
    <cellStyle name="20% - Accent1 2 11" xfId="18777"/>
    <cellStyle name="20% - Accent1 2 12" xfId="18891"/>
    <cellStyle name="20% - Accent1 2 2" xfId="18"/>
    <cellStyle name="20% - Accent1 2 2 2" xfId="5446"/>
    <cellStyle name="20% - Accent1 2 2 2 2" xfId="5477"/>
    <cellStyle name="20% - Accent1 2 2 2 3" xfId="8098"/>
    <cellStyle name="20% - Accent1 2 2 2 4" xfId="11571"/>
    <cellStyle name="20% - Accent1 2 2 2 5" xfId="14774"/>
    <cellStyle name="20% - Accent1 2 2 3" xfId="9931"/>
    <cellStyle name="20% - Accent1 2 2 4" xfId="10128"/>
    <cellStyle name="20% - Accent1 2 2 5" xfId="10148"/>
    <cellStyle name="20% - Accent1 2 2 6" xfId="8131"/>
    <cellStyle name="20% - Accent1 2 2 7" xfId="11599"/>
    <cellStyle name="20% - Accent1 2 2 8" xfId="14802"/>
    <cellStyle name="20% - Accent1 2 3" xfId="19"/>
    <cellStyle name="20% - Accent1 2 3 2" xfId="5473"/>
    <cellStyle name="20% - Accent1 2 3 3" xfId="8102"/>
    <cellStyle name="20% - Accent1 2 3 4" xfId="11575"/>
    <cellStyle name="20% - Accent1 2 3 5" xfId="14778"/>
    <cellStyle name="20% - Accent1 2 4" xfId="3658"/>
    <cellStyle name="20% - Accent1 2 4 2" xfId="8190"/>
    <cellStyle name="20% - Accent1 2 4 3" xfId="11657"/>
    <cellStyle name="20% - Accent1 2 4 4" xfId="14861"/>
    <cellStyle name="20% - Accent1 2 4 5" xfId="17066"/>
    <cellStyle name="20% - Accent1 2 5" xfId="4511"/>
    <cellStyle name="20% - Accent1 2 5 2" xfId="9043"/>
    <cellStyle name="20% - Accent1 2 5 3" xfId="12510"/>
    <cellStyle name="20% - Accent1 2 5 4" xfId="15714"/>
    <cellStyle name="20% - Accent1 2 5 5" xfId="17918"/>
    <cellStyle name="20% - Accent1 2 6" xfId="9902"/>
    <cellStyle name="20% - Accent1 2 6 2" xfId="9930"/>
    <cellStyle name="20% - Accent1 2 6 3" xfId="13397"/>
    <cellStyle name="20% - Accent1 2 6 4" xfId="16601"/>
    <cellStyle name="20% - Accent1 2 6 5" xfId="18804"/>
    <cellStyle name="20% - Accent1 2 7" xfId="10129"/>
    <cellStyle name="20% - Accent1 2 8" xfId="10134"/>
    <cellStyle name="20% - Accent1 2 9" xfId="13369"/>
    <cellStyle name="20% - Accent1 20" xfId="20"/>
    <cellStyle name="20% - Accent1 20 2" xfId="3659"/>
    <cellStyle name="20% - Accent1 20 2 2" xfId="8191"/>
    <cellStyle name="20% - Accent1 20 2 3" xfId="11658"/>
    <cellStyle name="20% - Accent1 20 2 4" xfId="14862"/>
    <cellStyle name="20% - Accent1 20 2 5" xfId="17067"/>
    <cellStyle name="20% - Accent1 20 3" xfId="4512"/>
    <cellStyle name="20% - Accent1 20 3 2" xfId="9044"/>
    <cellStyle name="20% - Accent1 20 3 3" xfId="12511"/>
    <cellStyle name="20% - Accent1 20 3 4" xfId="15715"/>
    <cellStyle name="20% - Accent1 20 3 5" xfId="17919"/>
    <cellStyle name="20% - Accent1 20 4" xfId="5469"/>
    <cellStyle name="20% - Accent1 20 5" xfId="8106"/>
    <cellStyle name="20% - Accent1 20 6" xfId="13417"/>
    <cellStyle name="20% - Accent1 20 7" xfId="14782"/>
    <cellStyle name="20% - Accent1 20 8" xfId="18892"/>
    <cellStyle name="20% - Accent1 21" xfId="21"/>
    <cellStyle name="20% - Accent1 21 2" xfId="3660"/>
    <cellStyle name="20% - Accent1 21 2 2" xfId="8192"/>
    <cellStyle name="20% - Accent1 21 2 3" xfId="11659"/>
    <cellStyle name="20% - Accent1 21 2 4" xfId="14863"/>
    <cellStyle name="20% - Accent1 21 2 5" xfId="17068"/>
    <cellStyle name="20% - Accent1 21 3" xfId="4513"/>
    <cellStyle name="20% - Accent1 21 3 2" xfId="9045"/>
    <cellStyle name="20% - Accent1 21 3 3" xfId="12512"/>
    <cellStyle name="20% - Accent1 21 3 4" xfId="15716"/>
    <cellStyle name="20% - Accent1 21 3 5" xfId="17920"/>
    <cellStyle name="20% - Accent1 21 4" xfId="5465"/>
    <cellStyle name="20% - Accent1 21 5" xfId="8110"/>
    <cellStyle name="20% - Accent1 21 6" xfId="11580"/>
    <cellStyle name="20% - Accent1 21 7" xfId="14786"/>
    <cellStyle name="20% - Accent1 21 8" xfId="18893"/>
    <cellStyle name="20% - Accent1 22" xfId="22"/>
    <cellStyle name="20% - Accent1 22 2" xfId="3661"/>
    <cellStyle name="20% - Accent1 22 2 2" xfId="8193"/>
    <cellStyle name="20% - Accent1 22 2 3" xfId="11660"/>
    <cellStyle name="20% - Accent1 22 2 4" xfId="14864"/>
    <cellStyle name="20% - Accent1 22 2 5" xfId="17069"/>
    <cellStyle name="20% - Accent1 22 3" xfId="4514"/>
    <cellStyle name="20% - Accent1 22 3 2" xfId="9046"/>
    <cellStyle name="20% - Accent1 22 3 3" xfId="12513"/>
    <cellStyle name="20% - Accent1 22 3 4" xfId="15717"/>
    <cellStyle name="20% - Accent1 22 3 5" xfId="17921"/>
    <cellStyle name="20% - Accent1 22 4" xfId="5461"/>
    <cellStyle name="20% - Accent1 22 5" xfId="8116"/>
    <cellStyle name="20% - Accent1 22 6" xfId="11584"/>
    <cellStyle name="20% - Accent1 22 7" xfId="16673"/>
    <cellStyle name="20% - Accent1 22 8" xfId="18894"/>
    <cellStyle name="20% - Accent1 23" xfId="23"/>
    <cellStyle name="20% - Accent1 23 2" xfId="3662"/>
    <cellStyle name="20% - Accent1 23 2 2" xfId="8194"/>
    <cellStyle name="20% - Accent1 23 2 3" xfId="11661"/>
    <cellStyle name="20% - Accent1 23 2 4" xfId="14865"/>
    <cellStyle name="20% - Accent1 23 2 5" xfId="17070"/>
    <cellStyle name="20% - Accent1 23 3" xfId="4515"/>
    <cellStyle name="20% - Accent1 23 3 2" xfId="9047"/>
    <cellStyle name="20% - Accent1 23 3 3" xfId="12514"/>
    <cellStyle name="20% - Accent1 23 3 4" xfId="15718"/>
    <cellStyle name="20% - Accent1 23 3 5" xfId="17922"/>
    <cellStyle name="20% - Accent1 23 4" xfId="5457"/>
    <cellStyle name="20% - Accent1 23 5" xfId="8120"/>
    <cellStyle name="20% - Accent1 23 6" xfId="11588"/>
    <cellStyle name="20% - Accent1 23 7" xfId="14791"/>
    <cellStyle name="20% - Accent1 23 8" xfId="18895"/>
    <cellStyle name="20% - Accent1 24" xfId="24"/>
    <cellStyle name="20% - Accent1 24 2" xfId="3663"/>
    <cellStyle name="20% - Accent1 24 2 2" xfId="8195"/>
    <cellStyle name="20% - Accent1 24 2 3" xfId="11662"/>
    <cellStyle name="20% - Accent1 24 2 4" xfId="14866"/>
    <cellStyle name="20% - Accent1 24 2 5" xfId="17071"/>
    <cellStyle name="20% - Accent1 24 3" xfId="4516"/>
    <cellStyle name="20% - Accent1 24 3 2" xfId="9048"/>
    <cellStyle name="20% - Accent1 24 3 3" xfId="12515"/>
    <cellStyle name="20% - Accent1 24 3 4" xfId="15719"/>
    <cellStyle name="20% - Accent1 24 3 5" xfId="17923"/>
    <cellStyle name="20% - Accent1 24 4" xfId="5480"/>
    <cellStyle name="20% - Accent1 24 5" xfId="8095"/>
    <cellStyle name="20% - Accent1 24 6" xfId="11568"/>
    <cellStyle name="20% - Accent1 24 7" xfId="14771"/>
    <cellStyle name="20% - Accent1 24 8" xfId="18896"/>
    <cellStyle name="20% - Accent1 25" xfId="25"/>
    <cellStyle name="20% - Accent1 25 2" xfId="3664"/>
    <cellStyle name="20% - Accent1 25 2 2" xfId="8196"/>
    <cellStyle name="20% - Accent1 25 2 3" xfId="11663"/>
    <cellStyle name="20% - Accent1 25 2 4" xfId="14867"/>
    <cellStyle name="20% - Accent1 25 2 5" xfId="17072"/>
    <cellStyle name="20% - Accent1 25 3" xfId="4517"/>
    <cellStyle name="20% - Accent1 25 3 2" xfId="9049"/>
    <cellStyle name="20% - Accent1 25 3 3" xfId="12516"/>
    <cellStyle name="20% - Accent1 25 3 4" xfId="15720"/>
    <cellStyle name="20% - Accent1 25 3 5" xfId="17924"/>
    <cellStyle name="20% - Accent1 25 4" xfId="5476"/>
    <cellStyle name="20% - Accent1 25 5" xfId="8099"/>
    <cellStyle name="20% - Accent1 25 6" xfId="11572"/>
    <cellStyle name="20% - Accent1 25 7" xfId="14775"/>
    <cellStyle name="20% - Accent1 25 8" xfId="18897"/>
    <cellStyle name="20% - Accent1 26" xfId="26"/>
    <cellStyle name="20% - Accent1 26 2" xfId="3665"/>
    <cellStyle name="20% - Accent1 26 2 2" xfId="8197"/>
    <cellStyle name="20% - Accent1 26 2 3" xfId="11664"/>
    <cellStyle name="20% - Accent1 26 2 4" xfId="14868"/>
    <cellStyle name="20% - Accent1 26 2 5" xfId="17073"/>
    <cellStyle name="20% - Accent1 26 3" xfId="4518"/>
    <cellStyle name="20% - Accent1 26 3 2" xfId="9050"/>
    <cellStyle name="20% - Accent1 26 3 3" xfId="12517"/>
    <cellStyle name="20% - Accent1 26 3 4" xfId="15721"/>
    <cellStyle name="20% - Accent1 26 3 5" xfId="17925"/>
    <cellStyle name="20% - Accent1 26 4" xfId="5472"/>
    <cellStyle name="20% - Accent1 26 5" xfId="8103"/>
    <cellStyle name="20% - Accent1 26 6" xfId="11576"/>
    <cellStyle name="20% - Accent1 26 7" xfId="14779"/>
    <cellStyle name="20% - Accent1 26 8" xfId="18898"/>
    <cellStyle name="20% - Accent1 27" xfId="27"/>
    <cellStyle name="20% - Accent1 27 2" xfId="3666"/>
    <cellStyle name="20% - Accent1 27 2 2" xfId="8198"/>
    <cellStyle name="20% - Accent1 27 2 3" xfId="11665"/>
    <cellStyle name="20% - Accent1 27 2 4" xfId="14869"/>
    <cellStyle name="20% - Accent1 27 2 5" xfId="17074"/>
    <cellStyle name="20% - Accent1 27 3" xfId="4519"/>
    <cellStyle name="20% - Accent1 27 3 2" xfId="9051"/>
    <cellStyle name="20% - Accent1 27 3 3" xfId="12518"/>
    <cellStyle name="20% - Accent1 27 3 4" xfId="15722"/>
    <cellStyle name="20% - Accent1 27 3 5" xfId="17926"/>
    <cellStyle name="20% - Accent1 27 4" xfId="5468"/>
    <cellStyle name="20% - Accent1 27 5" xfId="8107"/>
    <cellStyle name="20% - Accent1 27 6" xfId="13503"/>
    <cellStyle name="20% - Accent1 27 7" xfId="14783"/>
    <cellStyle name="20% - Accent1 27 8" xfId="18899"/>
    <cellStyle name="20% - Accent1 28" xfId="28"/>
    <cellStyle name="20% - Accent1 28 2" xfId="3667"/>
    <cellStyle name="20% - Accent1 28 2 2" xfId="8199"/>
    <cellStyle name="20% - Accent1 28 2 3" xfId="11666"/>
    <cellStyle name="20% - Accent1 28 2 4" xfId="14870"/>
    <cellStyle name="20% - Accent1 28 2 5" xfId="17075"/>
    <cellStyle name="20% - Accent1 28 3" xfId="4520"/>
    <cellStyle name="20% - Accent1 28 3 2" xfId="9052"/>
    <cellStyle name="20% - Accent1 28 3 3" xfId="12519"/>
    <cellStyle name="20% - Accent1 28 3 4" xfId="15723"/>
    <cellStyle name="20% - Accent1 28 3 5" xfId="17927"/>
    <cellStyle name="20% - Accent1 28 4" xfId="5464"/>
    <cellStyle name="20% - Accent1 28 5" xfId="8111"/>
    <cellStyle name="20% - Accent1 28 6" xfId="11581"/>
    <cellStyle name="20% - Accent1 28 7" xfId="14787"/>
    <cellStyle name="20% - Accent1 28 8" xfId="18900"/>
    <cellStyle name="20% - Accent1 29" xfId="29"/>
    <cellStyle name="20% - Accent1 29 2" xfId="3668"/>
    <cellStyle name="20% - Accent1 29 2 2" xfId="8200"/>
    <cellStyle name="20% - Accent1 29 2 3" xfId="11667"/>
    <cellStyle name="20% - Accent1 29 2 4" xfId="14871"/>
    <cellStyle name="20% - Accent1 29 2 5" xfId="17076"/>
    <cellStyle name="20% - Accent1 29 3" xfId="4521"/>
    <cellStyle name="20% - Accent1 29 3 2" xfId="9053"/>
    <cellStyle name="20% - Accent1 29 3 3" xfId="12520"/>
    <cellStyle name="20% - Accent1 29 3 4" xfId="15724"/>
    <cellStyle name="20% - Accent1 29 3 5" xfId="17928"/>
    <cellStyle name="20% - Accent1 29 4" xfId="5460"/>
    <cellStyle name="20% - Accent1 29 5" xfId="8117"/>
    <cellStyle name="20% - Accent1 29 6" xfId="11585"/>
    <cellStyle name="20% - Accent1 29 7" xfId="16614"/>
    <cellStyle name="20% - Accent1 29 8" xfId="18901"/>
    <cellStyle name="20% - Accent1 3" xfId="30"/>
    <cellStyle name="20% - Accent1 3 10" xfId="18902"/>
    <cellStyle name="20% - Accent1 3 2" xfId="31"/>
    <cellStyle name="20% - Accent1 3 2 2" xfId="5475"/>
    <cellStyle name="20% - Accent1 3 2 3" xfId="8100"/>
    <cellStyle name="20% - Accent1 3 2 4" xfId="11573"/>
    <cellStyle name="20% - Accent1 3 2 5" xfId="14776"/>
    <cellStyle name="20% - Accent1 3 3" xfId="32"/>
    <cellStyle name="20% - Accent1 3 3 2" xfId="5471"/>
    <cellStyle name="20% - Accent1 3 3 3" xfId="8104"/>
    <cellStyle name="20% - Accent1 3 3 4" xfId="11577"/>
    <cellStyle name="20% - Accent1 3 3 5" xfId="14780"/>
    <cellStyle name="20% - Accent1 3 4" xfId="3669"/>
    <cellStyle name="20% - Accent1 3 4 2" xfId="8201"/>
    <cellStyle name="20% - Accent1 3 4 3" xfId="11668"/>
    <cellStyle name="20% - Accent1 3 4 4" xfId="14872"/>
    <cellStyle name="20% - Accent1 3 4 5" xfId="17077"/>
    <cellStyle name="20% - Accent1 3 5" xfId="4522"/>
    <cellStyle name="20% - Accent1 3 5 2" xfId="9054"/>
    <cellStyle name="20% - Accent1 3 5 3" xfId="12521"/>
    <cellStyle name="20% - Accent1 3 5 4" xfId="15725"/>
    <cellStyle name="20% - Accent1 3 5 5" xfId="17929"/>
    <cellStyle name="20% - Accent1 3 6" xfId="5479"/>
    <cellStyle name="20% - Accent1 3 7" xfId="8096"/>
    <cellStyle name="20% - Accent1 3 8" xfId="11569"/>
    <cellStyle name="20% - Accent1 3 9" xfId="14772"/>
    <cellStyle name="20% - Accent1 30" xfId="33"/>
    <cellStyle name="20% - Accent1 30 2" xfId="3670"/>
    <cellStyle name="20% - Accent1 30 2 2" xfId="8202"/>
    <cellStyle name="20% - Accent1 30 2 3" xfId="11669"/>
    <cellStyle name="20% - Accent1 30 2 4" xfId="14873"/>
    <cellStyle name="20% - Accent1 30 2 5" xfId="17078"/>
    <cellStyle name="20% - Accent1 30 3" xfId="4523"/>
    <cellStyle name="20% - Accent1 30 3 2" xfId="9055"/>
    <cellStyle name="20% - Accent1 30 3 3" xfId="12522"/>
    <cellStyle name="20% - Accent1 30 3 4" xfId="15726"/>
    <cellStyle name="20% - Accent1 30 3 5" xfId="17930"/>
    <cellStyle name="20% - Accent1 30 4" xfId="5467"/>
    <cellStyle name="20% - Accent1 30 5" xfId="8108"/>
    <cellStyle name="20% - Accent1 30 6" xfId="13418"/>
    <cellStyle name="20% - Accent1 30 7" xfId="14784"/>
    <cellStyle name="20% - Accent1 30 8" xfId="18903"/>
    <cellStyle name="20% - Accent1 31" xfId="34"/>
    <cellStyle name="20% - Accent1 31 2" xfId="3671"/>
    <cellStyle name="20% - Accent1 31 2 2" xfId="8203"/>
    <cellStyle name="20% - Accent1 31 2 3" xfId="11670"/>
    <cellStyle name="20% - Accent1 31 2 4" xfId="14874"/>
    <cellStyle name="20% - Accent1 31 2 5" xfId="17079"/>
    <cellStyle name="20% - Accent1 31 3" xfId="4524"/>
    <cellStyle name="20% - Accent1 31 3 2" xfId="9056"/>
    <cellStyle name="20% - Accent1 31 3 3" xfId="12523"/>
    <cellStyle name="20% - Accent1 31 3 4" xfId="15727"/>
    <cellStyle name="20% - Accent1 31 3 5" xfId="17931"/>
    <cellStyle name="20% - Accent1 31 4" xfId="5463"/>
    <cellStyle name="20% - Accent1 31 5" xfId="8114"/>
    <cellStyle name="20% - Accent1 31 6" xfId="11582"/>
    <cellStyle name="20% - Accent1 31 7" xfId="16684"/>
    <cellStyle name="20% - Accent1 31 8" xfId="18904"/>
    <cellStyle name="20% - Accent1 32" xfId="35"/>
    <cellStyle name="20% - Accent1 32 2" xfId="3672"/>
    <cellStyle name="20% - Accent1 32 2 2" xfId="8204"/>
    <cellStyle name="20% - Accent1 32 2 3" xfId="11671"/>
    <cellStyle name="20% - Accent1 32 2 4" xfId="14875"/>
    <cellStyle name="20% - Accent1 32 2 5" xfId="17080"/>
    <cellStyle name="20% - Accent1 32 3" xfId="4525"/>
    <cellStyle name="20% - Accent1 32 3 2" xfId="9057"/>
    <cellStyle name="20% - Accent1 32 3 3" xfId="12524"/>
    <cellStyle name="20% - Accent1 32 3 4" xfId="15728"/>
    <cellStyle name="20% - Accent1 32 3 5" xfId="17932"/>
    <cellStyle name="20% - Accent1 32 4" xfId="5459"/>
    <cellStyle name="20% - Accent1 32 5" xfId="8118"/>
    <cellStyle name="20% - Accent1 32 6" xfId="11586"/>
    <cellStyle name="20% - Accent1 32 7" xfId="16672"/>
    <cellStyle name="20% - Accent1 32 8" xfId="18905"/>
    <cellStyle name="20% - Accent1 33" xfId="36"/>
    <cellStyle name="20% - Accent1 33 2" xfId="3673"/>
    <cellStyle name="20% - Accent1 33 2 2" xfId="8205"/>
    <cellStyle name="20% - Accent1 33 2 3" xfId="11672"/>
    <cellStyle name="20% - Accent1 33 2 4" xfId="14876"/>
    <cellStyle name="20% - Accent1 33 2 5" xfId="17081"/>
    <cellStyle name="20% - Accent1 33 3" xfId="4526"/>
    <cellStyle name="20% - Accent1 33 3 2" xfId="9058"/>
    <cellStyle name="20% - Accent1 33 3 3" xfId="12525"/>
    <cellStyle name="20% - Accent1 33 3 4" xfId="15729"/>
    <cellStyle name="20% - Accent1 33 3 5" xfId="17933"/>
    <cellStyle name="20% - Accent1 33 4" xfId="5478"/>
    <cellStyle name="20% - Accent1 33 5" xfId="8097"/>
    <cellStyle name="20% - Accent1 33 6" xfId="11570"/>
    <cellStyle name="20% - Accent1 33 7" xfId="14773"/>
    <cellStyle name="20% - Accent1 33 8" xfId="18906"/>
    <cellStyle name="20% - Accent1 34" xfId="37"/>
    <cellStyle name="20% - Accent1 34 2" xfId="3674"/>
    <cellStyle name="20% - Accent1 34 2 2" xfId="8206"/>
    <cellStyle name="20% - Accent1 34 2 3" xfId="11673"/>
    <cellStyle name="20% - Accent1 34 2 4" xfId="14877"/>
    <cellStyle name="20% - Accent1 34 2 5" xfId="17082"/>
    <cellStyle name="20% - Accent1 34 3" xfId="4527"/>
    <cellStyle name="20% - Accent1 34 3 2" xfId="9059"/>
    <cellStyle name="20% - Accent1 34 3 3" xfId="12526"/>
    <cellStyle name="20% - Accent1 34 3 4" xfId="15730"/>
    <cellStyle name="20% - Accent1 34 3 5" xfId="17934"/>
    <cellStyle name="20% - Accent1 34 4" xfId="5474"/>
    <cellStyle name="20% - Accent1 34 5" xfId="8101"/>
    <cellStyle name="20% - Accent1 34 6" xfId="11574"/>
    <cellStyle name="20% - Accent1 34 7" xfId="14777"/>
    <cellStyle name="20% - Accent1 34 8" xfId="18907"/>
    <cellStyle name="20% - Accent1 35" xfId="38"/>
    <cellStyle name="20% - Accent1 35 2" xfId="3675"/>
    <cellStyle name="20% - Accent1 35 2 2" xfId="8207"/>
    <cellStyle name="20% - Accent1 35 2 3" xfId="11674"/>
    <cellStyle name="20% - Accent1 35 2 4" xfId="14878"/>
    <cellStyle name="20% - Accent1 35 2 5" xfId="17083"/>
    <cellStyle name="20% - Accent1 35 3" xfId="4528"/>
    <cellStyle name="20% - Accent1 35 3 2" xfId="9060"/>
    <cellStyle name="20% - Accent1 35 3 3" xfId="12527"/>
    <cellStyle name="20% - Accent1 35 3 4" xfId="15731"/>
    <cellStyle name="20% - Accent1 35 3 5" xfId="17935"/>
    <cellStyle name="20% - Accent1 35 4" xfId="5470"/>
    <cellStyle name="20% - Accent1 35 5" xfId="8105"/>
    <cellStyle name="20% - Accent1 35 6" xfId="13528"/>
    <cellStyle name="20% - Accent1 35 7" xfId="14781"/>
    <cellStyle name="20% - Accent1 35 8" xfId="18908"/>
    <cellStyle name="20% - Accent1 36" xfId="39"/>
    <cellStyle name="20% - Accent1 36 2" xfId="3676"/>
    <cellStyle name="20% - Accent1 36 2 2" xfId="8208"/>
    <cellStyle name="20% - Accent1 36 2 3" xfId="11675"/>
    <cellStyle name="20% - Accent1 36 2 4" xfId="14879"/>
    <cellStyle name="20% - Accent1 36 2 5" xfId="17084"/>
    <cellStyle name="20% - Accent1 36 3" xfId="4529"/>
    <cellStyle name="20% - Accent1 36 3 2" xfId="9061"/>
    <cellStyle name="20% - Accent1 36 3 3" xfId="12528"/>
    <cellStyle name="20% - Accent1 36 3 4" xfId="15732"/>
    <cellStyle name="20% - Accent1 36 3 5" xfId="17936"/>
    <cellStyle name="20% - Accent1 36 4" xfId="5466"/>
    <cellStyle name="20% - Accent1 36 5" xfId="8109"/>
    <cellStyle name="20% - Accent1 36 6" xfId="13502"/>
    <cellStyle name="20% - Accent1 36 7" xfId="14785"/>
    <cellStyle name="20% - Accent1 36 8" xfId="18909"/>
    <cellStyle name="20% - Accent1 37" xfId="40"/>
    <cellStyle name="20% - Accent1 37 2" xfId="3677"/>
    <cellStyle name="20% - Accent1 37 2 2" xfId="8209"/>
    <cellStyle name="20% - Accent1 37 2 3" xfId="11676"/>
    <cellStyle name="20% - Accent1 37 2 4" xfId="14880"/>
    <cellStyle name="20% - Accent1 37 2 5" xfId="17085"/>
    <cellStyle name="20% - Accent1 37 3" xfId="4530"/>
    <cellStyle name="20% - Accent1 37 3 2" xfId="9062"/>
    <cellStyle name="20% - Accent1 37 3 3" xfId="12529"/>
    <cellStyle name="20% - Accent1 37 3 4" xfId="15733"/>
    <cellStyle name="20% - Accent1 37 3 5" xfId="17937"/>
    <cellStyle name="20% - Accent1 37 4" xfId="5462"/>
    <cellStyle name="20% - Accent1 37 5" xfId="8115"/>
    <cellStyle name="20% - Accent1 37 6" xfId="11583"/>
    <cellStyle name="20% - Accent1 37 7" xfId="16613"/>
    <cellStyle name="20% - Accent1 37 8" xfId="18910"/>
    <cellStyle name="20% - Accent1 38" xfId="41"/>
    <cellStyle name="20% - Accent1 38 2" xfId="3678"/>
    <cellStyle name="20% - Accent1 38 2 2" xfId="8210"/>
    <cellStyle name="20% - Accent1 38 2 3" xfId="11677"/>
    <cellStyle name="20% - Accent1 38 2 4" xfId="14881"/>
    <cellStyle name="20% - Accent1 38 2 5" xfId="17086"/>
    <cellStyle name="20% - Accent1 38 3" xfId="4531"/>
    <cellStyle name="20% - Accent1 38 3 2" xfId="9063"/>
    <cellStyle name="20% - Accent1 38 3 3" xfId="12530"/>
    <cellStyle name="20% - Accent1 38 3 4" xfId="15734"/>
    <cellStyle name="20% - Accent1 38 3 5" xfId="17938"/>
    <cellStyle name="20% - Accent1 38 4" xfId="5458"/>
    <cellStyle name="20% - Accent1 38 5" xfId="8119"/>
    <cellStyle name="20% - Accent1 38 6" xfId="11587"/>
    <cellStyle name="20% - Accent1 38 7" xfId="14790"/>
    <cellStyle name="20% - Accent1 38 8" xfId="18911"/>
    <cellStyle name="20% - Accent1 39" xfId="42"/>
    <cellStyle name="20% - Accent1 39 2" xfId="3679"/>
    <cellStyle name="20% - Accent1 39 2 2" xfId="8211"/>
    <cellStyle name="20% - Accent1 39 2 3" xfId="11678"/>
    <cellStyle name="20% - Accent1 39 2 4" xfId="14882"/>
    <cellStyle name="20% - Accent1 39 2 5" xfId="17087"/>
    <cellStyle name="20% - Accent1 39 3" xfId="4532"/>
    <cellStyle name="20% - Accent1 39 3 2" xfId="9064"/>
    <cellStyle name="20% - Accent1 39 3 3" xfId="12531"/>
    <cellStyle name="20% - Accent1 39 3 4" xfId="15735"/>
    <cellStyle name="20% - Accent1 39 3 5" xfId="17939"/>
    <cellStyle name="20% - Accent1 39 4" xfId="5481"/>
    <cellStyle name="20% - Accent1 39 5" xfId="8094"/>
    <cellStyle name="20% - Accent1 39 6" xfId="11567"/>
    <cellStyle name="20% - Accent1 39 7" xfId="16765"/>
    <cellStyle name="20% - Accent1 39 8" xfId="18912"/>
    <cellStyle name="20% - Accent1 4" xfId="43"/>
    <cellStyle name="20% - Accent1 4 10" xfId="18913"/>
    <cellStyle name="20% - Accent1 4 2" xfId="44"/>
    <cellStyle name="20% - Accent1 4 2 2" xfId="5483"/>
    <cellStyle name="20% - Accent1 4 2 3" xfId="8092"/>
    <cellStyle name="20% - Accent1 4 2 4" xfId="11565"/>
    <cellStyle name="20% - Accent1 4 2 5" xfId="14770"/>
    <cellStyle name="20% - Accent1 4 3" xfId="45"/>
    <cellStyle name="20% - Accent1 4 3 2" xfId="5484"/>
    <cellStyle name="20% - Accent1 4 3 3" xfId="8091"/>
    <cellStyle name="20% - Accent1 4 3 4" xfId="11564"/>
    <cellStyle name="20% - Accent1 4 3 5" xfId="14769"/>
    <cellStyle name="20% - Accent1 4 4" xfId="3680"/>
    <cellStyle name="20% - Accent1 4 4 2" xfId="8212"/>
    <cellStyle name="20% - Accent1 4 4 3" xfId="11679"/>
    <cellStyle name="20% - Accent1 4 4 4" xfId="14883"/>
    <cellStyle name="20% - Accent1 4 4 5" xfId="17088"/>
    <cellStyle name="20% - Accent1 4 5" xfId="4533"/>
    <cellStyle name="20% - Accent1 4 5 2" xfId="9065"/>
    <cellStyle name="20% - Accent1 4 5 3" xfId="12532"/>
    <cellStyle name="20% - Accent1 4 5 4" xfId="15736"/>
    <cellStyle name="20% - Accent1 4 5 5" xfId="17940"/>
    <cellStyle name="20% - Accent1 4 6" xfId="5482"/>
    <cellStyle name="20% - Accent1 4 7" xfId="8093"/>
    <cellStyle name="20% - Accent1 4 8" xfId="11566"/>
    <cellStyle name="20% - Accent1 4 9" xfId="16752"/>
    <cellStyle name="20% - Accent1 40" xfId="46"/>
    <cellStyle name="20% - Accent1 40 2" xfId="3681"/>
    <cellStyle name="20% - Accent1 40 2 2" xfId="8213"/>
    <cellStyle name="20% - Accent1 40 2 3" xfId="11680"/>
    <cellStyle name="20% - Accent1 40 2 4" xfId="14884"/>
    <cellStyle name="20% - Accent1 40 2 5" xfId="17089"/>
    <cellStyle name="20% - Accent1 40 3" xfId="4534"/>
    <cellStyle name="20% - Accent1 40 3 2" xfId="9066"/>
    <cellStyle name="20% - Accent1 40 3 3" xfId="12533"/>
    <cellStyle name="20% - Accent1 40 3 4" xfId="15737"/>
    <cellStyle name="20% - Accent1 40 3 5" xfId="17941"/>
    <cellStyle name="20% - Accent1 40 4" xfId="5485"/>
    <cellStyle name="20% - Accent1 40 5" xfId="8090"/>
    <cellStyle name="20% - Accent1 40 6" xfId="11563"/>
    <cellStyle name="20% - Accent1 40 7" xfId="14768"/>
    <cellStyle name="20% - Accent1 40 8" xfId="18914"/>
    <cellStyle name="20% - Accent1 41" xfId="47"/>
    <cellStyle name="20% - Accent1 41 2" xfId="3682"/>
    <cellStyle name="20% - Accent1 41 2 2" xfId="8214"/>
    <cellStyle name="20% - Accent1 41 2 3" xfId="11681"/>
    <cellStyle name="20% - Accent1 41 2 4" xfId="14885"/>
    <cellStyle name="20% - Accent1 41 2 5" xfId="17090"/>
    <cellStyle name="20% - Accent1 41 3" xfId="4535"/>
    <cellStyle name="20% - Accent1 41 3 2" xfId="9067"/>
    <cellStyle name="20% - Accent1 41 3 3" xfId="12534"/>
    <cellStyle name="20% - Accent1 41 3 4" xfId="15738"/>
    <cellStyle name="20% - Accent1 41 3 5" xfId="17942"/>
    <cellStyle name="20% - Accent1 41 4" xfId="5486"/>
    <cellStyle name="20% - Accent1 41 5" xfId="8089"/>
    <cellStyle name="20% - Accent1 41 6" xfId="11562"/>
    <cellStyle name="20% - Accent1 41 7" xfId="14767"/>
    <cellStyle name="20% - Accent1 41 8" xfId="18915"/>
    <cellStyle name="20% - Accent1 42" xfId="48"/>
    <cellStyle name="20% - Accent1 42 2" xfId="3683"/>
    <cellStyle name="20% - Accent1 42 2 2" xfId="8215"/>
    <cellStyle name="20% - Accent1 42 2 3" xfId="11682"/>
    <cellStyle name="20% - Accent1 42 2 4" xfId="14886"/>
    <cellStyle name="20% - Accent1 42 2 5" xfId="17091"/>
    <cellStyle name="20% - Accent1 42 3" xfId="4536"/>
    <cellStyle name="20% - Accent1 42 3 2" xfId="9068"/>
    <cellStyle name="20% - Accent1 42 3 3" xfId="12535"/>
    <cellStyle name="20% - Accent1 42 3 4" xfId="15739"/>
    <cellStyle name="20% - Accent1 42 3 5" xfId="17943"/>
    <cellStyle name="20% - Accent1 42 4" xfId="5487"/>
    <cellStyle name="20% - Accent1 42 5" xfId="8088"/>
    <cellStyle name="20% - Accent1 42 6" xfId="11561"/>
    <cellStyle name="20% - Accent1 42 7" xfId="14766"/>
    <cellStyle name="20% - Accent1 42 8" xfId="18916"/>
    <cellStyle name="20% - Accent1 43" xfId="49"/>
    <cellStyle name="20% - Accent1 43 2" xfId="3684"/>
    <cellStyle name="20% - Accent1 43 2 2" xfId="8216"/>
    <cellStyle name="20% - Accent1 43 2 3" xfId="11683"/>
    <cellStyle name="20% - Accent1 43 2 4" xfId="14887"/>
    <cellStyle name="20% - Accent1 43 2 5" xfId="17092"/>
    <cellStyle name="20% - Accent1 43 3" xfId="4537"/>
    <cellStyle name="20% - Accent1 43 3 2" xfId="9069"/>
    <cellStyle name="20% - Accent1 43 3 3" xfId="12536"/>
    <cellStyle name="20% - Accent1 43 3 4" xfId="15740"/>
    <cellStyle name="20% - Accent1 43 3 5" xfId="17944"/>
    <cellStyle name="20% - Accent1 43 4" xfId="5488"/>
    <cellStyle name="20% - Accent1 43 5" xfId="8087"/>
    <cellStyle name="20% - Accent1 43 6" xfId="13641"/>
    <cellStyle name="20% - Accent1 43 7" xfId="14765"/>
    <cellStyle name="20% - Accent1 43 8" xfId="18917"/>
    <cellStyle name="20% - Accent1 44" xfId="50"/>
    <cellStyle name="20% - Accent1 44 2" xfId="3685"/>
    <cellStyle name="20% - Accent1 44 2 2" xfId="8217"/>
    <cellStyle name="20% - Accent1 44 2 3" xfId="11684"/>
    <cellStyle name="20% - Accent1 44 2 4" xfId="14888"/>
    <cellStyle name="20% - Accent1 44 2 5" xfId="17093"/>
    <cellStyle name="20% - Accent1 44 3" xfId="4538"/>
    <cellStyle name="20% - Accent1 44 3 2" xfId="9070"/>
    <cellStyle name="20% - Accent1 44 3 3" xfId="12537"/>
    <cellStyle name="20% - Accent1 44 3 4" xfId="15741"/>
    <cellStyle name="20% - Accent1 44 3 5" xfId="17945"/>
    <cellStyle name="20% - Accent1 44 4" xfId="5489"/>
    <cellStyle name="20% - Accent1 44 5" xfId="8086"/>
    <cellStyle name="20% - Accent1 44 6" xfId="13614"/>
    <cellStyle name="20% - Accent1 44 7" xfId="14764"/>
    <cellStyle name="20% - Accent1 44 8" xfId="18918"/>
    <cellStyle name="20% - Accent1 45" xfId="51"/>
    <cellStyle name="20% - Accent1 45 2" xfId="3686"/>
    <cellStyle name="20% - Accent1 45 2 2" xfId="8218"/>
    <cellStyle name="20% - Accent1 45 2 3" xfId="11685"/>
    <cellStyle name="20% - Accent1 45 2 4" xfId="14889"/>
    <cellStyle name="20% - Accent1 45 2 5" xfId="17094"/>
    <cellStyle name="20% - Accent1 45 3" xfId="4539"/>
    <cellStyle name="20% - Accent1 45 3 2" xfId="9071"/>
    <cellStyle name="20% - Accent1 45 3 3" xfId="12538"/>
    <cellStyle name="20% - Accent1 45 3 4" xfId="15742"/>
    <cellStyle name="20% - Accent1 45 3 5" xfId="17946"/>
    <cellStyle name="20% - Accent1 45 4" xfId="5490"/>
    <cellStyle name="20% - Accent1 45 5" xfId="8085"/>
    <cellStyle name="20% - Accent1 45 6" xfId="11560"/>
    <cellStyle name="20% - Accent1 45 7" xfId="14763"/>
    <cellStyle name="20% - Accent1 45 8" xfId="18919"/>
    <cellStyle name="20% - Accent1 46" xfId="52"/>
    <cellStyle name="20% - Accent1 46 2" xfId="3687"/>
    <cellStyle name="20% - Accent1 46 2 2" xfId="8219"/>
    <cellStyle name="20% - Accent1 46 2 3" xfId="11686"/>
    <cellStyle name="20% - Accent1 46 2 4" xfId="14890"/>
    <cellStyle name="20% - Accent1 46 2 5" xfId="17095"/>
    <cellStyle name="20% - Accent1 46 3" xfId="4540"/>
    <cellStyle name="20% - Accent1 46 3 2" xfId="9072"/>
    <cellStyle name="20% - Accent1 46 3 3" xfId="12539"/>
    <cellStyle name="20% - Accent1 46 3 4" xfId="15743"/>
    <cellStyle name="20% - Accent1 46 3 5" xfId="17947"/>
    <cellStyle name="20% - Accent1 46 4" xfId="5491"/>
    <cellStyle name="20% - Accent1 46 5" xfId="8084"/>
    <cellStyle name="20% - Accent1 46 6" xfId="11559"/>
    <cellStyle name="20% - Accent1 46 7" xfId="14762"/>
    <cellStyle name="20% - Accent1 46 8" xfId="18920"/>
    <cellStyle name="20% - Accent1 47" xfId="53"/>
    <cellStyle name="20% - Accent1 47 2" xfId="3688"/>
    <cellStyle name="20% - Accent1 47 2 2" xfId="8220"/>
    <cellStyle name="20% - Accent1 47 2 3" xfId="11687"/>
    <cellStyle name="20% - Accent1 47 2 4" xfId="14891"/>
    <cellStyle name="20% - Accent1 47 2 5" xfId="17096"/>
    <cellStyle name="20% - Accent1 47 3" xfId="4541"/>
    <cellStyle name="20% - Accent1 47 3 2" xfId="9073"/>
    <cellStyle name="20% - Accent1 47 3 3" xfId="12540"/>
    <cellStyle name="20% - Accent1 47 3 4" xfId="15744"/>
    <cellStyle name="20% - Accent1 47 3 5" xfId="17948"/>
    <cellStyle name="20% - Accent1 47 4" xfId="5492"/>
    <cellStyle name="20% - Accent1 47 5" xfId="8083"/>
    <cellStyle name="20% - Accent1 47 6" xfId="11558"/>
    <cellStyle name="20% - Accent1 47 7" xfId="14761"/>
    <cellStyle name="20% - Accent1 47 8" xfId="18921"/>
    <cellStyle name="20% - Accent1 48" xfId="54"/>
    <cellStyle name="20% - Accent1 48 2" xfId="3689"/>
    <cellStyle name="20% - Accent1 48 2 2" xfId="8221"/>
    <cellStyle name="20% - Accent1 48 2 3" xfId="11688"/>
    <cellStyle name="20% - Accent1 48 2 4" xfId="14892"/>
    <cellStyle name="20% - Accent1 48 2 5" xfId="17097"/>
    <cellStyle name="20% - Accent1 48 3" xfId="4542"/>
    <cellStyle name="20% - Accent1 48 3 2" xfId="9074"/>
    <cellStyle name="20% - Accent1 48 3 3" xfId="12541"/>
    <cellStyle name="20% - Accent1 48 3 4" xfId="15745"/>
    <cellStyle name="20% - Accent1 48 3 5" xfId="17949"/>
    <cellStyle name="20% - Accent1 48 4" xfId="5493"/>
    <cellStyle name="20% - Accent1 48 5" xfId="8082"/>
    <cellStyle name="20% - Accent1 48 6" xfId="11557"/>
    <cellStyle name="20% - Accent1 48 7" xfId="14760"/>
    <cellStyle name="20% - Accent1 48 8" xfId="18922"/>
    <cellStyle name="20% - Accent1 49" xfId="55"/>
    <cellStyle name="20% - Accent1 49 2" xfId="3690"/>
    <cellStyle name="20% - Accent1 49 2 2" xfId="8222"/>
    <cellStyle name="20% - Accent1 49 2 3" xfId="11689"/>
    <cellStyle name="20% - Accent1 49 2 4" xfId="14893"/>
    <cellStyle name="20% - Accent1 49 2 5" xfId="17098"/>
    <cellStyle name="20% - Accent1 49 3" xfId="4543"/>
    <cellStyle name="20% - Accent1 49 3 2" xfId="9075"/>
    <cellStyle name="20% - Accent1 49 3 3" xfId="12542"/>
    <cellStyle name="20% - Accent1 49 3 4" xfId="15746"/>
    <cellStyle name="20% - Accent1 49 3 5" xfId="17950"/>
    <cellStyle name="20% - Accent1 49 4" xfId="5494"/>
    <cellStyle name="20% - Accent1 49 5" xfId="8081"/>
    <cellStyle name="20% - Accent1 49 6" xfId="11556"/>
    <cellStyle name="20% - Accent1 49 7" xfId="14759"/>
    <cellStyle name="20% - Accent1 49 8" xfId="18923"/>
    <cellStyle name="20% - Accent1 5" xfId="56"/>
    <cellStyle name="20% - Accent1 5 10" xfId="18924"/>
    <cellStyle name="20% - Accent1 5 2" xfId="57"/>
    <cellStyle name="20% - Accent1 5 2 2" xfId="5496"/>
    <cellStyle name="20% - Accent1 5 2 3" xfId="8079"/>
    <cellStyle name="20% - Accent1 5 2 4" xfId="11554"/>
    <cellStyle name="20% - Accent1 5 2 5" xfId="14757"/>
    <cellStyle name="20% - Accent1 5 3" xfId="58"/>
    <cellStyle name="20% - Accent1 5 3 2" xfId="5497"/>
    <cellStyle name="20% - Accent1 5 3 3" xfId="8078"/>
    <cellStyle name="20% - Accent1 5 3 4" xfId="11553"/>
    <cellStyle name="20% - Accent1 5 3 5" xfId="14756"/>
    <cellStyle name="20% - Accent1 5 4" xfId="3691"/>
    <cellStyle name="20% - Accent1 5 4 2" xfId="8223"/>
    <cellStyle name="20% - Accent1 5 4 3" xfId="11690"/>
    <cellStyle name="20% - Accent1 5 4 4" xfId="14894"/>
    <cellStyle name="20% - Accent1 5 4 5" xfId="17099"/>
    <cellStyle name="20% - Accent1 5 5" xfId="4544"/>
    <cellStyle name="20% - Accent1 5 5 2" xfId="9076"/>
    <cellStyle name="20% - Accent1 5 5 3" xfId="12543"/>
    <cellStyle name="20% - Accent1 5 5 4" xfId="15747"/>
    <cellStyle name="20% - Accent1 5 5 5" xfId="17951"/>
    <cellStyle name="20% - Accent1 5 6" xfId="5495"/>
    <cellStyle name="20% - Accent1 5 7" xfId="8080"/>
    <cellStyle name="20% - Accent1 5 8" xfId="11555"/>
    <cellStyle name="20% - Accent1 5 9" xfId="14758"/>
    <cellStyle name="20% - Accent1 50" xfId="59"/>
    <cellStyle name="20% - Accent1 50 2" xfId="3692"/>
    <cellStyle name="20% - Accent1 50 2 2" xfId="8224"/>
    <cellStyle name="20% - Accent1 50 2 3" xfId="11691"/>
    <cellStyle name="20% - Accent1 50 2 4" xfId="14895"/>
    <cellStyle name="20% - Accent1 50 2 5" xfId="17100"/>
    <cellStyle name="20% - Accent1 50 3" xfId="4545"/>
    <cellStyle name="20% - Accent1 50 3 2" xfId="9077"/>
    <cellStyle name="20% - Accent1 50 3 3" xfId="12544"/>
    <cellStyle name="20% - Accent1 50 3 4" xfId="15748"/>
    <cellStyle name="20% - Accent1 50 3 5" xfId="17952"/>
    <cellStyle name="20% - Accent1 50 4" xfId="5498"/>
    <cellStyle name="20% - Accent1 50 5" xfId="8077"/>
    <cellStyle name="20% - Accent1 50 6" xfId="11552"/>
    <cellStyle name="20% - Accent1 50 7" xfId="14755"/>
    <cellStyle name="20% - Accent1 50 8" xfId="18925"/>
    <cellStyle name="20% - Accent1 51" xfId="60"/>
    <cellStyle name="20% - Accent1 51 2" xfId="3693"/>
    <cellStyle name="20% - Accent1 51 2 2" xfId="8225"/>
    <cellStyle name="20% - Accent1 51 2 3" xfId="11692"/>
    <cellStyle name="20% - Accent1 51 2 4" xfId="14896"/>
    <cellStyle name="20% - Accent1 51 2 5" xfId="17101"/>
    <cellStyle name="20% - Accent1 51 3" xfId="4546"/>
    <cellStyle name="20% - Accent1 51 3 2" xfId="9078"/>
    <cellStyle name="20% - Accent1 51 3 3" xfId="12545"/>
    <cellStyle name="20% - Accent1 51 3 4" xfId="15749"/>
    <cellStyle name="20% - Accent1 51 3 5" xfId="17953"/>
    <cellStyle name="20% - Accent1 51 4" xfId="5499"/>
    <cellStyle name="20% - Accent1 51 5" xfId="8076"/>
    <cellStyle name="20% - Accent1 51 6" xfId="11551"/>
    <cellStyle name="20% - Accent1 51 7" xfId="14754"/>
    <cellStyle name="20% - Accent1 51 8" xfId="18926"/>
    <cellStyle name="20% - Accent1 52" xfId="61"/>
    <cellStyle name="20% - Accent1 52 2" xfId="3694"/>
    <cellStyle name="20% - Accent1 52 2 2" xfId="8226"/>
    <cellStyle name="20% - Accent1 52 2 3" xfId="11693"/>
    <cellStyle name="20% - Accent1 52 2 4" xfId="14897"/>
    <cellStyle name="20% - Accent1 52 2 5" xfId="17102"/>
    <cellStyle name="20% - Accent1 52 3" xfId="4547"/>
    <cellStyle name="20% - Accent1 52 3 2" xfId="9079"/>
    <cellStyle name="20% - Accent1 52 3 3" xfId="12546"/>
    <cellStyle name="20% - Accent1 52 3 4" xfId="15750"/>
    <cellStyle name="20% - Accent1 52 3 5" xfId="17954"/>
    <cellStyle name="20% - Accent1 52 4" xfId="5500"/>
    <cellStyle name="20% - Accent1 52 5" xfId="8075"/>
    <cellStyle name="20% - Accent1 52 6" xfId="11550"/>
    <cellStyle name="20% - Accent1 52 7" xfId="14753"/>
    <cellStyle name="20% - Accent1 52 8" xfId="18927"/>
    <cellStyle name="20% - Accent1 53" xfId="62"/>
    <cellStyle name="20% - Accent1 53 2" xfId="3695"/>
    <cellStyle name="20% - Accent1 53 2 2" xfId="8227"/>
    <cellStyle name="20% - Accent1 53 2 3" xfId="11694"/>
    <cellStyle name="20% - Accent1 53 2 4" xfId="14898"/>
    <cellStyle name="20% - Accent1 53 2 5" xfId="17103"/>
    <cellStyle name="20% - Accent1 53 3" xfId="4548"/>
    <cellStyle name="20% - Accent1 53 3 2" xfId="9080"/>
    <cellStyle name="20% - Accent1 53 3 3" xfId="12547"/>
    <cellStyle name="20% - Accent1 53 3 4" xfId="15751"/>
    <cellStyle name="20% - Accent1 53 3 5" xfId="17955"/>
    <cellStyle name="20% - Accent1 53 4" xfId="5501"/>
    <cellStyle name="20% - Accent1 53 5" xfId="8074"/>
    <cellStyle name="20% - Accent1 53 6" xfId="11549"/>
    <cellStyle name="20% - Accent1 53 7" xfId="14752"/>
    <cellStyle name="20% - Accent1 53 8" xfId="18928"/>
    <cellStyle name="20% - Accent1 54" xfId="63"/>
    <cellStyle name="20% - Accent1 54 2" xfId="3696"/>
    <cellStyle name="20% - Accent1 54 2 2" xfId="8228"/>
    <cellStyle name="20% - Accent1 54 2 3" xfId="11695"/>
    <cellStyle name="20% - Accent1 54 2 4" xfId="14899"/>
    <cellStyle name="20% - Accent1 54 2 5" xfId="17104"/>
    <cellStyle name="20% - Accent1 54 3" xfId="4549"/>
    <cellStyle name="20% - Accent1 54 3 2" xfId="9081"/>
    <cellStyle name="20% - Accent1 54 3 3" xfId="12548"/>
    <cellStyle name="20% - Accent1 54 3 4" xfId="15752"/>
    <cellStyle name="20% - Accent1 54 3 5" xfId="17956"/>
    <cellStyle name="20% - Accent1 54 4" xfId="5502"/>
    <cellStyle name="20% - Accent1 54 5" xfId="8073"/>
    <cellStyle name="20% - Accent1 54 6" xfId="11548"/>
    <cellStyle name="20% - Accent1 54 7" xfId="14751"/>
    <cellStyle name="20% - Accent1 54 8" xfId="18929"/>
    <cellStyle name="20% - Accent1 55" xfId="64"/>
    <cellStyle name="20% - Accent1 55 2" xfId="3697"/>
    <cellStyle name="20% - Accent1 55 2 2" xfId="8229"/>
    <cellStyle name="20% - Accent1 55 2 3" xfId="11696"/>
    <cellStyle name="20% - Accent1 55 2 4" xfId="14900"/>
    <cellStyle name="20% - Accent1 55 2 5" xfId="17105"/>
    <cellStyle name="20% - Accent1 55 3" xfId="4550"/>
    <cellStyle name="20% - Accent1 55 3 2" xfId="9082"/>
    <cellStyle name="20% - Accent1 55 3 3" xfId="12549"/>
    <cellStyle name="20% - Accent1 55 3 4" xfId="15753"/>
    <cellStyle name="20% - Accent1 55 3 5" xfId="17957"/>
    <cellStyle name="20% - Accent1 55 4" xfId="5503"/>
    <cellStyle name="20% - Accent1 55 5" xfId="8072"/>
    <cellStyle name="20% - Accent1 55 6" xfId="11547"/>
    <cellStyle name="20% - Accent1 55 7" xfId="14750"/>
    <cellStyle name="20% - Accent1 55 8" xfId="18930"/>
    <cellStyle name="20% - Accent1 56" xfId="65"/>
    <cellStyle name="20% - Accent1 56 2" xfId="3698"/>
    <cellStyle name="20% - Accent1 56 2 2" xfId="8230"/>
    <cellStyle name="20% - Accent1 56 2 3" xfId="11697"/>
    <cellStyle name="20% - Accent1 56 2 4" xfId="14901"/>
    <cellStyle name="20% - Accent1 56 2 5" xfId="17106"/>
    <cellStyle name="20% - Accent1 56 3" xfId="4551"/>
    <cellStyle name="20% - Accent1 56 3 2" xfId="9083"/>
    <cellStyle name="20% - Accent1 56 3 3" xfId="12550"/>
    <cellStyle name="20% - Accent1 56 3 4" xfId="15754"/>
    <cellStyle name="20% - Accent1 56 3 5" xfId="17958"/>
    <cellStyle name="20% - Accent1 56 4" xfId="5504"/>
    <cellStyle name="20% - Accent1 56 5" xfId="8071"/>
    <cellStyle name="20% - Accent1 56 6" xfId="11546"/>
    <cellStyle name="20% - Accent1 56 7" xfId="14749"/>
    <cellStyle name="20% - Accent1 56 8" xfId="18931"/>
    <cellStyle name="20% - Accent1 57" xfId="66"/>
    <cellStyle name="20% - Accent1 57 2" xfId="3699"/>
    <cellStyle name="20% - Accent1 57 2 2" xfId="8231"/>
    <cellStyle name="20% - Accent1 57 2 3" xfId="11698"/>
    <cellStyle name="20% - Accent1 57 2 4" xfId="14902"/>
    <cellStyle name="20% - Accent1 57 2 5" xfId="17107"/>
    <cellStyle name="20% - Accent1 57 3" xfId="4552"/>
    <cellStyle name="20% - Accent1 57 3 2" xfId="9084"/>
    <cellStyle name="20% - Accent1 57 3 3" xfId="12551"/>
    <cellStyle name="20% - Accent1 57 3 4" xfId="15755"/>
    <cellStyle name="20% - Accent1 57 3 5" xfId="17959"/>
    <cellStyle name="20% - Accent1 57 4" xfId="5505"/>
    <cellStyle name="20% - Accent1 57 5" xfId="8070"/>
    <cellStyle name="20% - Accent1 57 6" xfId="11545"/>
    <cellStyle name="20% - Accent1 57 7" xfId="14748"/>
    <cellStyle name="20% - Accent1 57 8" xfId="18932"/>
    <cellStyle name="20% - Accent1 58" xfId="67"/>
    <cellStyle name="20% - Accent1 58 2" xfId="3700"/>
    <cellStyle name="20% - Accent1 58 2 2" xfId="8232"/>
    <cellStyle name="20% - Accent1 58 2 3" xfId="11699"/>
    <cellStyle name="20% - Accent1 58 2 4" xfId="14903"/>
    <cellStyle name="20% - Accent1 58 2 5" xfId="17108"/>
    <cellStyle name="20% - Accent1 58 3" xfId="4553"/>
    <cellStyle name="20% - Accent1 58 3 2" xfId="9085"/>
    <cellStyle name="20% - Accent1 58 3 3" xfId="12552"/>
    <cellStyle name="20% - Accent1 58 3 4" xfId="15756"/>
    <cellStyle name="20% - Accent1 58 3 5" xfId="17960"/>
    <cellStyle name="20% - Accent1 58 4" xfId="5506"/>
    <cellStyle name="20% - Accent1 58 5" xfId="8069"/>
    <cellStyle name="20% - Accent1 58 6" xfId="11544"/>
    <cellStyle name="20% - Accent1 58 7" xfId="14747"/>
    <cellStyle name="20% - Accent1 58 8" xfId="18933"/>
    <cellStyle name="20% - Accent1 59" xfId="68"/>
    <cellStyle name="20% - Accent1 59 2" xfId="3701"/>
    <cellStyle name="20% - Accent1 59 2 2" xfId="8233"/>
    <cellStyle name="20% - Accent1 59 2 3" xfId="11700"/>
    <cellStyle name="20% - Accent1 59 2 4" xfId="14904"/>
    <cellStyle name="20% - Accent1 59 2 5" xfId="17109"/>
    <cellStyle name="20% - Accent1 59 3" xfId="4554"/>
    <cellStyle name="20% - Accent1 59 3 2" xfId="9086"/>
    <cellStyle name="20% - Accent1 59 3 3" xfId="12553"/>
    <cellStyle name="20% - Accent1 59 3 4" xfId="15757"/>
    <cellStyle name="20% - Accent1 59 3 5" xfId="17961"/>
    <cellStyle name="20% - Accent1 59 4" xfId="5507"/>
    <cellStyle name="20% - Accent1 59 5" xfId="8068"/>
    <cellStyle name="20% - Accent1 59 6" xfId="11543"/>
    <cellStyle name="20% - Accent1 59 7" xfId="14746"/>
    <cellStyle name="20% - Accent1 59 8" xfId="18934"/>
    <cellStyle name="20% - Accent1 6" xfId="69"/>
    <cellStyle name="20% - Accent1 6 10" xfId="18935"/>
    <cellStyle name="20% - Accent1 6 2" xfId="70"/>
    <cellStyle name="20% - Accent1 6 2 2" xfId="5509"/>
    <cellStyle name="20% - Accent1 6 2 3" xfId="8066"/>
    <cellStyle name="20% - Accent1 6 2 4" xfId="11541"/>
    <cellStyle name="20% - Accent1 6 2 5" xfId="14744"/>
    <cellStyle name="20% - Accent1 6 3" xfId="71"/>
    <cellStyle name="20% - Accent1 6 3 2" xfId="5510"/>
    <cellStyle name="20% - Accent1 6 3 3" xfId="8065"/>
    <cellStyle name="20% - Accent1 6 3 4" xfId="11540"/>
    <cellStyle name="20% - Accent1 6 3 5" xfId="14743"/>
    <cellStyle name="20% - Accent1 6 4" xfId="3702"/>
    <cellStyle name="20% - Accent1 6 4 2" xfId="8234"/>
    <cellStyle name="20% - Accent1 6 4 3" xfId="11701"/>
    <cellStyle name="20% - Accent1 6 4 4" xfId="14905"/>
    <cellStyle name="20% - Accent1 6 4 5" xfId="17110"/>
    <cellStyle name="20% - Accent1 6 5" xfId="4555"/>
    <cellStyle name="20% - Accent1 6 5 2" xfId="9087"/>
    <cellStyle name="20% - Accent1 6 5 3" xfId="12554"/>
    <cellStyle name="20% - Accent1 6 5 4" xfId="15758"/>
    <cellStyle name="20% - Accent1 6 5 5" xfId="17962"/>
    <cellStyle name="20% - Accent1 6 6" xfId="5508"/>
    <cellStyle name="20% - Accent1 6 7" xfId="8067"/>
    <cellStyle name="20% - Accent1 6 8" xfId="11542"/>
    <cellStyle name="20% - Accent1 6 9" xfId="14745"/>
    <cellStyle name="20% - Accent1 60" xfId="72"/>
    <cellStyle name="20% - Accent1 60 2" xfId="3703"/>
    <cellStyle name="20% - Accent1 60 2 2" xfId="8235"/>
    <cellStyle name="20% - Accent1 60 2 3" xfId="11702"/>
    <cellStyle name="20% - Accent1 60 2 4" xfId="14906"/>
    <cellStyle name="20% - Accent1 60 2 5" xfId="17111"/>
    <cellStyle name="20% - Accent1 60 3" xfId="4556"/>
    <cellStyle name="20% - Accent1 60 3 2" xfId="9088"/>
    <cellStyle name="20% - Accent1 60 3 3" xfId="12555"/>
    <cellStyle name="20% - Accent1 60 3 4" xfId="15759"/>
    <cellStyle name="20% - Accent1 60 3 5" xfId="17963"/>
    <cellStyle name="20% - Accent1 60 4" xfId="5511"/>
    <cellStyle name="20% - Accent1 60 5" xfId="8064"/>
    <cellStyle name="20% - Accent1 60 6" xfId="11539"/>
    <cellStyle name="20% - Accent1 60 7" xfId="14742"/>
    <cellStyle name="20% - Accent1 60 8" xfId="18936"/>
    <cellStyle name="20% - Accent1 61" xfId="73"/>
    <cellStyle name="20% - Accent1 61 2" xfId="3704"/>
    <cellStyle name="20% - Accent1 61 2 2" xfId="8236"/>
    <cellStyle name="20% - Accent1 61 2 3" xfId="11703"/>
    <cellStyle name="20% - Accent1 61 2 4" xfId="14907"/>
    <cellStyle name="20% - Accent1 61 2 5" xfId="17112"/>
    <cellStyle name="20% - Accent1 61 3" xfId="4557"/>
    <cellStyle name="20% - Accent1 61 3 2" xfId="9089"/>
    <cellStyle name="20% - Accent1 61 3 3" xfId="12556"/>
    <cellStyle name="20% - Accent1 61 3 4" xfId="15760"/>
    <cellStyle name="20% - Accent1 61 3 5" xfId="17964"/>
    <cellStyle name="20% - Accent1 61 4" xfId="5512"/>
    <cellStyle name="20% - Accent1 61 5" xfId="8063"/>
    <cellStyle name="20% - Accent1 61 6" xfId="11538"/>
    <cellStyle name="20% - Accent1 61 7" xfId="14741"/>
    <cellStyle name="20% - Accent1 61 8" xfId="18937"/>
    <cellStyle name="20% - Accent1 62" xfId="74"/>
    <cellStyle name="20% - Accent1 62 2" xfId="3705"/>
    <cellStyle name="20% - Accent1 62 2 2" xfId="8237"/>
    <cellStyle name="20% - Accent1 62 2 3" xfId="11704"/>
    <cellStyle name="20% - Accent1 62 2 4" xfId="14908"/>
    <cellStyle name="20% - Accent1 62 2 5" xfId="17113"/>
    <cellStyle name="20% - Accent1 62 3" xfId="4558"/>
    <cellStyle name="20% - Accent1 62 3 2" xfId="9090"/>
    <cellStyle name="20% - Accent1 62 3 3" xfId="12557"/>
    <cellStyle name="20% - Accent1 62 3 4" xfId="15761"/>
    <cellStyle name="20% - Accent1 62 3 5" xfId="17965"/>
    <cellStyle name="20% - Accent1 62 4" xfId="5513"/>
    <cellStyle name="20% - Accent1 62 5" xfId="8062"/>
    <cellStyle name="20% - Accent1 62 6" xfId="11537"/>
    <cellStyle name="20% - Accent1 62 7" xfId="14740"/>
    <cellStyle name="20% - Accent1 62 8" xfId="18938"/>
    <cellStyle name="20% - Accent1 63" xfId="75"/>
    <cellStyle name="20% - Accent1 63 2" xfId="3706"/>
    <cellStyle name="20% - Accent1 63 2 2" xfId="8238"/>
    <cellStyle name="20% - Accent1 63 2 3" xfId="11705"/>
    <cellStyle name="20% - Accent1 63 2 4" xfId="14909"/>
    <cellStyle name="20% - Accent1 63 2 5" xfId="17114"/>
    <cellStyle name="20% - Accent1 63 3" xfId="4559"/>
    <cellStyle name="20% - Accent1 63 3 2" xfId="9091"/>
    <cellStyle name="20% - Accent1 63 3 3" xfId="12558"/>
    <cellStyle name="20% - Accent1 63 3 4" xfId="15762"/>
    <cellStyle name="20% - Accent1 63 3 5" xfId="17966"/>
    <cellStyle name="20% - Accent1 63 4" xfId="5514"/>
    <cellStyle name="20% - Accent1 63 5" xfId="8061"/>
    <cellStyle name="20% - Accent1 63 6" xfId="11536"/>
    <cellStyle name="20% - Accent1 63 7" xfId="14739"/>
    <cellStyle name="20% - Accent1 63 8" xfId="18939"/>
    <cellStyle name="20% - Accent1 64" xfId="76"/>
    <cellStyle name="20% - Accent1 64 2" xfId="3707"/>
    <cellStyle name="20% - Accent1 64 2 2" xfId="8239"/>
    <cellStyle name="20% - Accent1 64 2 3" xfId="11706"/>
    <cellStyle name="20% - Accent1 64 2 4" xfId="14910"/>
    <cellStyle name="20% - Accent1 64 2 5" xfId="17115"/>
    <cellStyle name="20% - Accent1 64 3" xfId="4560"/>
    <cellStyle name="20% - Accent1 64 3 2" xfId="9092"/>
    <cellStyle name="20% - Accent1 64 3 3" xfId="12559"/>
    <cellStyle name="20% - Accent1 64 3 4" xfId="15763"/>
    <cellStyle name="20% - Accent1 64 3 5" xfId="17967"/>
    <cellStyle name="20% - Accent1 64 4" xfId="5515"/>
    <cellStyle name="20% - Accent1 64 5" xfId="8060"/>
    <cellStyle name="20% - Accent1 64 6" xfId="11535"/>
    <cellStyle name="20% - Accent1 64 7" xfId="14738"/>
    <cellStyle name="20% - Accent1 64 8" xfId="18940"/>
    <cellStyle name="20% - Accent1 65" xfId="77"/>
    <cellStyle name="20% - Accent1 65 2" xfId="3708"/>
    <cellStyle name="20% - Accent1 65 2 2" xfId="8240"/>
    <cellStyle name="20% - Accent1 65 2 3" xfId="11707"/>
    <cellStyle name="20% - Accent1 65 2 4" xfId="14911"/>
    <cellStyle name="20% - Accent1 65 2 5" xfId="17116"/>
    <cellStyle name="20% - Accent1 65 3" xfId="4561"/>
    <cellStyle name="20% - Accent1 65 3 2" xfId="9093"/>
    <cellStyle name="20% - Accent1 65 3 3" xfId="12560"/>
    <cellStyle name="20% - Accent1 65 3 4" xfId="15764"/>
    <cellStyle name="20% - Accent1 65 3 5" xfId="17968"/>
    <cellStyle name="20% - Accent1 65 4" xfId="5516"/>
    <cellStyle name="20% - Accent1 65 5" xfId="8059"/>
    <cellStyle name="20% - Accent1 65 6" xfId="11534"/>
    <cellStyle name="20% - Accent1 65 7" xfId="14737"/>
    <cellStyle name="20% - Accent1 65 8" xfId="18941"/>
    <cellStyle name="20% - Accent1 66" xfId="78"/>
    <cellStyle name="20% - Accent1 66 2" xfId="3709"/>
    <cellStyle name="20% - Accent1 66 2 2" xfId="8241"/>
    <cellStyle name="20% - Accent1 66 2 3" xfId="11708"/>
    <cellStyle name="20% - Accent1 66 2 4" xfId="14912"/>
    <cellStyle name="20% - Accent1 66 2 5" xfId="17117"/>
    <cellStyle name="20% - Accent1 66 3" xfId="4562"/>
    <cellStyle name="20% - Accent1 66 3 2" xfId="9094"/>
    <cellStyle name="20% - Accent1 66 3 3" xfId="12561"/>
    <cellStyle name="20% - Accent1 66 3 4" xfId="15765"/>
    <cellStyle name="20% - Accent1 66 3 5" xfId="17969"/>
    <cellStyle name="20% - Accent1 66 4" xfId="5517"/>
    <cellStyle name="20% - Accent1 66 5" xfId="8058"/>
    <cellStyle name="20% - Accent1 66 6" xfId="11533"/>
    <cellStyle name="20% - Accent1 66 7" xfId="14736"/>
    <cellStyle name="20% - Accent1 66 8" xfId="18942"/>
    <cellStyle name="20% - Accent1 67" xfId="79"/>
    <cellStyle name="20% - Accent1 67 2" xfId="3710"/>
    <cellStyle name="20% - Accent1 67 2 2" xfId="8242"/>
    <cellStyle name="20% - Accent1 67 2 3" xfId="11709"/>
    <cellStyle name="20% - Accent1 67 2 4" xfId="14913"/>
    <cellStyle name="20% - Accent1 67 2 5" xfId="17118"/>
    <cellStyle name="20% - Accent1 67 3" xfId="4563"/>
    <cellStyle name="20% - Accent1 67 3 2" xfId="9095"/>
    <cellStyle name="20% - Accent1 67 3 3" xfId="12562"/>
    <cellStyle name="20% - Accent1 67 3 4" xfId="15766"/>
    <cellStyle name="20% - Accent1 67 3 5" xfId="17970"/>
    <cellStyle name="20% - Accent1 67 4" xfId="5518"/>
    <cellStyle name="20% - Accent1 67 5" xfId="8057"/>
    <cellStyle name="20% - Accent1 67 6" xfId="11532"/>
    <cellStyle name="20% - Accent1 67 7" xfId="14735"/>
    <cellStyle name="20% - Accent1 67 8" xfId="18943"/>
    <cellStyle name="20% - Accent1 68" xfId="80"/>
    <cellStyle name="20% - Accent1 68 2" xfId="3711"/>
    <cellStyle name="20% - Accent1 68 2 2" xfId="8243"/>
    <cellStyle name="20% - Accent1 68 2 3" xfId="11710"/>
    <cellStyle name="20% - Accent1 68 2 4" xfId="14914"/>
    <cellStyle name="20% - Accent1 68 2 5" xfId="17119"/>
    <cellStyle name="20% - Accent1 68 3" xfId="4564"/>
    <cellStyle name="20% - Accent1 68 3 2" xfId="9096"/>
    <cellStyle name="20% - Accent1 68 3 3" xfId="12563"/>
    <cellStyle name="20% - Accent1 68 3 4" xfId="15767"/>
    <cellStyle name="20% - Accent1 68 3 5" xfId="17971"/>
    <cellStyle name="20% - Accent1 68 4" xfId="5519"/>
    <cellStyle name="20% - Accent1 68 5" xfId="8056"/>
    <cellStyle name="20% - Accent1 68 6" xfId="11531"/>
    <cellStyle name="20% - Accent1 68 7" xfId="14734"/>
    <cellStyle name="20% - Accent1 68 8" xfId="18944"/>
    <cellStyle name="20% - Accent1 69" xfId="81"/>
    <cellStyle name="20% - Accent1 69 2" xfId="3712"/>
    <cellStyle name="20% - Accent1 69 2 2" xfId="8244"/>
    <cellStyle name="20% - Accent1 69 2 3" xfId="11711"/>
    <cellStyle name="20% - Accent1 69 2 4" xfId="14915"/>
    <cellStyle name="20% - Accent1 69 2 5" xfId="17120"/>
    <cellStyle name="20% - Accent1 69 3" xfId="4565"/>
    <cellStyle name="20% - Accent1 69 3 2" xfId="9097"/>
    <cellStyle name="20% - Accent1 69 3 3" xfId="12564"/>
    <cellStyle name="20% - Accent1 69 3 4" xfId="15768"/>
    <cellStyle name="20% - Accent1 69 3 5" xfId="17972"/>
    <cellStyle name="20% - Accent1 69 4" xfId="5520"/>
    <cellStyle name="20% - Accent1 69 5" xfId="8055"/>
    <cellStyle name="20% - Accent1 69 6" xfId="11530"/>
    <cellStyle name="20% - Accent1 69 7" xfId="14733"/>
    <cellStyle name="20% - Accent1 69 8" xfId="18945"/>
    <cellStyle name="20% - Accent1 7" xfId="82"/>
    <cellStyle name="20% - Accent1 7 10" xfId="18946"/>
    <cellStyle name="20% - Accent1 7 2" xfId="83"/>
    <cellStyle name="20% - Accent1 7 2 2" xfId="5522"/>
    <cellStyle name="20% - Accent1 7 2 3" xfId="8053"/>
    <cellStyle name="20% - Accent1 7 2 4" xfId="11528"/>
    <cellStyle name="20% - Accent1 7 2 5" xfId="14731"/>
    <cellStyle name="20% - Accent1 7 3" xfId="84"/>
    <cellStyle name="20% - Accent1 7 3 2" xfId="5523"/>
    <cellStyle name="20% - Accent1 7 3 3" xfId="8052"/>
    <cellStyle name="20% - Accent1 7 3 4" xfId="11527"/>
    <cellStyle name="20% - Accent1 7 3 5" xfId="14730"/>
    <cellStyle name="20% - Accent1 7 4" xfId="3713"/>
    <cellStyle name="20% - Accent1 7 4 2" xfId="8245"/>
    <cellStyle name="20% - Accent1 7 4 3" xfId="11712"/>
    <cellStyle name="20% - Accent1 7 4 4" xfId="14916"/>
    <cellStyle name="20% - Accent1 7 4 5" xfId="17121"/>
    <cellStyle name="20% - Accent1 7 5" xfId="4566"/>
    <cellStyle name="20% - Accent1 7 5 2" xfId="9098"/>
    <cellStyle name="20% - Accent1 7 5 3" xfId="12565"/>
    <cellStyle name="20% - Accent1 7 5 4" xfId="15769"/>
    <cellStyle name="20% - Accent1 7 5 5" xfId="17973"/>
    <cellStyle name="20% - Accent1 7 6" xfId="5521"/>
    <cellStyle name="20% - Accent1 7 7" xfId="8054"/>
    <cellStyle name="20% - Accent1 7 8" xfId="11529"/>
    <cellStyle name="20% - Accent1 7 9" xfId="14732"/>
    <cellStyle name="20% - Accent1 70" xfId="85"/>
    <cellStyle name="20% - Accent1 70 2" xfId="3714"/>
    <cellStyle name="20% - Accent1 70 2 2" xfId="8246"/>
    <cellStyle name="20% - Accent1 70 2 3" xfId="11713"/>
    <cellStyle name="20% - Accent1 70 2 4" xfId="14917"/>
    <cellStyle name="20% - Accent1 70 2 5" xfId="17122"/>
    <cellStyle name="20% - Accent1 70 3" xfId="4567"/>
    <cellStyle name="20% - Accent1 70 3 2" xfId="9099"/>
    <cellStyle name="20% - Accent1 70 3 3" xfId="12566"/>
    <cellStyle name="20% - Accent1 70 3 4" xfId="15770"/>
    <cellStyle name="20% - Accent1 70 3 5" xfId="17974"/>
    <cellStyle name="20% - Accent1 70 4" xfId="5524"/>
    <cellStyle name="20% - Accent1 70 5" xfId="8051"/>
    <cellStyle name="20% - Accent1 70 6" xfId="11526"/>
    <cellStyle name="20% - Accent1 70 7" xfId="14729"/>
    <cellStyle name="20% - Accent1 70 8" xfId="18947"/>
    <cellStyle name="20% - Accent1 71" xfId="86"/>
    <cellStyle name="20% - Accent1 71 2" xfId="3715"/>
    <cellStyle name="20% - Accent1 71 2 2" xfId="8247"/>
    <cellStyle name="20% - Accent1 71 2 3" xfId="11714"/>
    <cellStyle name="20% - Accent1 71 2 4" xfId="14918"/>
    <cellStyle name="20% - Accent1 71 2 5" xfId="17123"/>
    <cellStyle name="20% - Accent1 71 3" xfId="4568"/>
    <cellStyle name="20% - Accent1 71 3 2" xfId="9100"/>
    <cellStyle name="20% - Accent1 71 3 3" xfId="12567"/>
    <cellStyle name="20% - Accent1 71 3 4" xfId="15771"/>
    <cellStyle name="20% - Accent1 71 3 5" xfId="17975"/>
    <cellStyle name="20% - Accent1 71 4" xfId="5525"/>
    <cellStyle name="20% - Accent1 71 5" xfId="8050"/>
    <cellStyle name="20% - Accent1 71 6" xfId="11525"/>
    <cellStyle name="20% - Accent1 71 7" xfId="14728"/>
    <cellStyle name="20% - Accent1 71 8" xfId="18948"/>
    <cellStyle name="20% - Accent1 72" xfId="87"/>
    <cellStyle name="20% - Accent1 72 2" xfId="3716"/>
    <cellStyle name="20% - Accent1 72 2 2" xfId="8248"/>
    <cellStyle name="20% - Accent1 72 2 3" xfId="11715"/>
    <cellStyle name="20% - Accent1 72 2 4" xfId="14919"/>
    <cellStyle name="20% - Accent1 72 2 5" xfId="17124"/>
    <cellStyle name="20% - Accent1 72 3" xfId="4569"/>
    <cellStyle name="20% - Accent1 72 3 2" xfId="9101"/>
    <cellStyle name="20% - Accent1 72 3 3" xfId="12568"/>
    <cellStyle name="20% - Accent1 72 3 4" xfId="15772"/>
    <cellStyle name="20% - Accent1 72 3 5" xfId="17976"/>
    <cellStyle name="20% - Accent1 72 4" xfId="5526"/>
    <cellStyle name="20% - Accent1 72 5" xfId="8049"/>
    <cellStyle name="20% - Accent1 72 6" xfId="11524"/>
    <cellStyle name="20% - Accent1 72 7" xfId="14727"/>
    <cellStyle name="20% - Accent1 72 8" xfId="18949"/>
    <cellStyle name="20% - Accent1 73" xfId="5416"/>
    <cellStyle name="20% - Accent1 73 2" xfId="10177"/>
    <cellStyle name="20% - Accent1 73 3" xfId="13578"/>
    <cellStyle name="20% - Accent1 73 4" xfId="16717"/>
    <cellStyle name="20% - Accent1 73 5" xfId="18856"/>
    <cellStyle name="20% - Accent1 74" xfId="10217"/>
    <cellStyle name="20% - Accent1 75" xfId="10256"/>
    <cellStyle name="20% - Accent1 76" xfId="8161"/>
    <cellStyle name="20% - Accent1 77" xfId="11629"/>
    <cellStyle name="20% - Accent1 78" xfId="14832"/>
    <cellStyle name="20% - Accent1 8" xfId="88"/>
    <cellStyle name="20% - Accent1 8 10" xfId="18950"/>
    <cellStyle name="20% - Accent1 8 2" xfId="89"/>
    <cellStyle name="20% - Accent1 8 2 2" xfId="5528"/>
    <cellStyle name="20% - Accent1 8 2 3" xfId="8047"/>
    <cellStyle name="20% - Accent1 8 2 4" xfId="11522"/>
    <cellStyle name="20% - Accent1 8 2 5" xfId="14725"/>
    <cellStyle name="20% - Accent1 8 3" xfId="90"/>
    <cellStyle name="20% - Accent1 8 3 2" xfId="5529"/>
    <cellStyle name="20% - Accent1 8 3 3" xfId="8046"/>
    <cellStyle name="20% - Accent1 8 3 4" xfId="11521"/>
    <cellStyle name="20% - Accent1 8 3 5" xfId="14724"/>
    <cellStyle name="20% - Accent1 8 4" xfId="3717"/>
    <cellStyle name="20% - Accent1 8 4 2" xfId="8249"/>
    <cellStyle name="20% - Accent1 8 4 3" xfId="11716"/>
    <cellStyle name="20% - Accent1 8 4 4" xfId="14920"/>
    <cellStyle name="20% - Accent1 8 4 5" xfId="17125"/>
    <cellStyle name="20% - Accent1 8 5" xfId="4570"/>
    <cellStyle name="20% - Accent1 8 5 2" xfId="9102"/>
    <cellStyle name="20% - Accent1 8 5 3" xfId="12569"/>
    <cellStyle name="20% - Accent1 8 5 4" xfId="15773"/>
    <cellStyle name="20% - Accent1 8 5 5" xfId="17977"/>
    <cellStyle name="20% - Accent1 8 6" xfId="5527"/>
    <cellStyle name="20% - Accent1 8 7" xfId="8048"/>
    <cellStyle name="20% - Accent1 8 8" xfId="11523"/>
    <cellStyle name="20% - Accent1 8 9" xfId="14726"/>
    <cellStyle name="20% - Accent1 9" xfId="91"/>
    <cellStyle name="20% - Accent1 9 10" xfId="18951"/>
    <cellStyle name="20% - Accent1 9 2" xfId="92"/>
    <cellStyle name="20% - Accent1 9 2 2" xfId="5531"/>
    <cellStyle name="20% - Accent1 9 2 3" xfId="8044"/>
    <cellStyle name="20% - Accent1 9 2 4" xfId="11519"/>
    <cellStyle name="20% - Accent1 9 2 5" xfId="14722"/>
    <cellStyle name="20% - Accent1 9 3" xfId="93"/>
    <cellStyle name="20% - Accent1 9 3 2" xfId="5532"/>
    <cellStyle name="20% - Accent1 9 3 3" xfId="8043"/>
    <cellStyle name="20% - Accent1 9 3 4" xfId="11518"/>
    <cellStyle name="20% - Accent1 9 3 5" xfId="14721"/>
    <cellStyle name="20% - Accent1 9 4" xfId="3718"/>
    <cellStyle name="20% - Accent1 9 4 2" xfId="8250"/>
    <cellStyle name="20% - Accent1 9 4 3" xfId="11717"/>
    <cellStyle name="20% - Accent1 9 4 4" xfId="14921"/>
    <cellStyle name="20% - Accent1 9 4 5" xfId="17126"/>
    <cellStyle name="20% - Accent1 9 5" xfId="4571"/>
    <cellStyle name="20% - Accent1 9 5 2" xfId="9103"/>
    <cellStyle name="20% - Accent1 9 5 3" xfId="12570"/>
    <cellStyle name="20% - Accent1 9 5 4" xfId="15774"/>
    <cellStyle name="20% - Accent1 9 5 5" xfId="17978"/>
    <cellStyle name="20% - Accent1 9 6" xfId="5530"/>
    <cellStyle name="20% - Accent1 9 7" xfId="8045"/>
    <cellStyle name="20% - Accent1 9 8" xfId="11520"/>
    <cellStyle name="20% - Accent1 9 9" xfId="14723"/>
    <cellStyle name="20% - Accent2" xfId="5374" builtinId="34" customBuiltin="1"/>
    <cellStyle name="20% - Accent2 10" xfId="94"/>
    <cellStyle name="20% - Accent2 10 10" xfId="18952"/>
    <cellStyle name="20% - Accent2 10 2" xfId="95"/>
    <cellStyle name="20% - Accent2 10 2 2" xfId="5534"/>
    <cellStyle name="20% - Accent2 10 2 3" xfId="8041"/>
    <cellStyle name="20% - Accent2 10 2 4" xfId="11516"/>
    <cellStyle name="20% - Accent2 10 2 5" xfId="14719"/>
    <cellStyle name="20% - Accent2 10 3" xfId="96"/>
    <cellStyle name="20% - Accent2 10 3 2" xfId="5535"/>
    <cellStyle name="20% - Accent2 10 3 3" xfId="8040"/>
    <cellStyle name="20% - Accent2 10 3 4" xfId="11515"/>
    <cellStyle name="20% - Accent2 10 3 5" xfId="14718"/>
    <cellStyle name="20% - Accent2 10 4" xfId="3719"/>
    <cellStyle name="20% - Accent2 10 4 2" xfId="8251"/>
    <cellStyle name="20% - Accent2 10 4 3" xfId="11718"/>
    <cellStyle name="20% - Accent2 10 4 4" xfId="14922"/>
    <cellStyle name="20% - Accent2 10 4 5" xfId="17127"/>
    <cellStyle name="20% - Accent2 10 5" xfId="4572"/>
    <cellStyle name="20% - Accent2 10 5 2" xfId="9104"/>
    <cellStyle name="20% - Accent2 10 5 3" xfId="12571"/>
    <cellStyle name="20% - Accent2 10 5 4" xfId="15775"/>
    <cellStyle name="20% - Accent2 10 5 5" xfId="17979"/>
    <cellStyle name="20% - Accent2 10 6" xfId="5533"/>
    <cellStyle name="20% - Accent2 10 7" xfId="8042"/>
    <cellStyle name="20% - Accent2 10 8" xfId="11517"/>
    <cellStyle name="20% - Accent2 10 9" xfId="14720"/>
    <cellStyle name="20% - Accent2 11" xfId="97"/>
    <cellStyle name="20% - Accent2 11 10" xfId="18953"/>
    <cellStyle name="20% - Accent2 11 2" xfId="98"/>
    <cellStyle name="20% - Accent2 11 2 2" xfId="5537"/>
    <cellStyle name="20% - Accent2 11 2 3" xfId="8038"/>
    <cellStyle name="20% - Accent2 11 2 4" xfId="11513"/>
    <cellStyle name="20% - Accent2 11 2 5" xfId="14716"/>
    <cellStyle name="20% - Accent2 11 3" xfId="99"/>
    <cellStyle name="20% - Accent2 11 3 2" xfId="5538"/>
    <cellStyle name="20% - Accent2 11 3 3" xfId="8037"/>
    <cellStyle name="20% - Accent2 11 3 4" xfId="11512"/>
    <cellStyle name="20% - Accent2 11 3 5" xfId="14715"/>
    <cellStyle name="20% - Accent2 11 4" xfId="3720"/>
    <cellStyle name="20% - Accent2 11 4 2" xfId="8252"/>
    <cellStyle name="20% - Accent2 11 4 3" xfId="11719"/>
    <cellStyle name="20% - Accent2 11 4 4" xfId="14923"/>
    <cellStyle name="20% - Accent2 11 4 5" xfId="17128"/>
    <cellStyle name="20% - Accent2 11 5" xfId="4573"/>
    <cellStyle name="20% - Accent2 11 5 2" xfId="9105"/>
    <cellStyle name="20% - Accent2 11 5 3" xfId="12572"/>
    <cellStyle name="20% - Accent2 11 5 4" xfId="15776"/>
    <cellStyle name="20% - Accent2 11 5 5" xfId="17980"/>
    <cellStyle name="20% - Accent2 11 6" xfId="5536"/>
    <cellStyle name="20% - Accent2 11 7" xfId="8039"/>
    <cellStyle name="20% - Accent2 11 8" xfId="11514"/>
    <cellStyle name="20% - Accent2 11 9" xfId="14717"/>
    <cellStyle name="20% - Accent2 12" xfId="100"/>
    <cellStyle name="20% - Accent2 12 10" xfId="18954"/>
    <cellStyle name="20% - Accent2 12 2" xfId="101"/>
    <cellStyle name="20% - Accent2 12 2 2" xfId="5540"/>
    <cellStyle name="20% - Accent2 12 2 3" xfId="8035"/>
    <cellStyle name="20% - Accent2 12 2 4" xfId="11510"/>
    <cellStyle name="20% - Accent2 12 2 5" xfId="14713"/>
    <cellStyle name="20% - Accent2 12 3" xfId="102"/>
    <cellStyle name="20% - Accent2 12 3 2" xfId="5541"/>
    <cellStyle name="20% - Accent2 12 3 3" xfId="8034"/>
    <cellStyle name="20% - Accent2 12 3 4" xfId="11509"/>
    <cellStyle name="20% - Accent2 12 3 5" xfId="14712"/>
    <cellStyle name="20% - Accent2 12 4" xfId="3721"/>
    <cellStyle name="20% - Accent2 12 4 2" xfId="8253"/>
    <cellStyle name="20% - Accent2 12 4 3" xfId="11720"/>
    <cellStyle name="20% - Accent2 12 4 4" xfId="14924"/>
    <cellStyle name="20% - Accent2 12 4 5" xfId="17129"/>
    <cellStyle name="20% - Accent2 12 5" xfId="4574"/>
    <cellStyle name="20% - Accent2 12 5 2" xfId="9106"/>
    <cellStyle name="20% - Accent2 12 5 3" xfId="12573"/>
    <cellStyle name="20% - Accent2 12 5 4" xfId="15777"/>
    <cellStyle name="20% - Accent2 12 5 5" xfId="17981"/>
    <cellStyle name="20% - Accent2 12 6" xfId="5539"/>
    <cellStyle name="20% - Accent2 12 7" xfId="8036"/>
    <cellStyle name="20% - Accent2 12 8" xfId="11511"/>
    <cellStyle name="20% - Accent2 12 9" xfId="14714"/>
    <cellStyle name="20% - Accent2 13" xfId="103"/>
    <cellStyle name="20% - Accent2 13 2" xfId="3722"/>
    <cellStyle name="20% - Accent2 13 2 2" xfId="8254"/>
    <cellStyle name="20% - Accent2 13 2 3" xfId="11721"/>
    <cellStyle name="20% - Accent2 13 2 4" xfId="14925"/>
    <cellStyle name="20% - Accent2 13 2 5" xfId="17130"/>
    <cellStyle name="20% - Accent2 13 3" xfId="4575"/>
    <cellStyle name="20% - Accent2 13 3 2" xfId="9107"/>
    <cellStyle name="20% - Accent2 13 3 3" xfId="12574"/>
    <cellStyle name="20% - Accent2 13 3 4" xfId="15778"/>
    <cellStyle name="20% - Accent2 13 3 5" xfId="17982"/>
    <cellStyle name="20% - Accent2 13 4" xfId="5542"/>
    <cellStyle name="20% - Accent2 13 5" xfId="8033"/>
    <cellStyle name="20% - Accent2 13 6" xfId="11508"/>
    <cellStyle name="20% - Accent2 13 7" xfId="14711"/>
    <cellStyle name="20% - Accent2 13 8" xfId="18955"/>
    <cellStyle name="20% - Accent2 14" xfId="104"/>
    <cellStyle name="20% - Accent2 14 2" xfId="3723"/>
    <cellStyle name="20% - Accent2 14 2 2" xfId="8255"/>
    <cellStyle name="20% - Accent2 14 2 3" xfId="11722"/>
    <cellStyle name="20% - Accent2 14 2 4" xfId="14926"/>
    <cellStyle name="20% - Accent2 14 2 5" xfId="17131"/>
    <cellStyle name="20% - Accent2 14 3" xfId="4576"/>
    <cellStyle name="20% - Accent2 14 3 2" xfId="9108"/>
    <cellStyle name="20% - Accent2 14 3 3" xfId="12575"/>
    <cellStyle name="20% - Accent2 14 3 4" xfId="15779"/>
    <cellStyle name="20% - Accent2 14 3 5" xfId="17983"/>
    <cellStyle name="20% - Accent2 14 4" xfId="5543"/>
    <cellStyle name="20% - Accent2 14 5" xfId="8032"/>
    <cellStyle name="20% - Accent2 14 6" xfId="11507"/>
    <cellStyle name="20% - Accent2 14 7" xfId="14710"/>
    <cellStyle name="20% - Accent2 14 8" xfId="18956"/>
    <cellStyle name="20% - Accent2 15" xfId="105"/>
    <cellStyle name="20% - Accent2 15 2" xfId="3724"/>
    <cellStyle name="20% - Accent2 15 2 2" xfId="8256"/>
    <cellStyle name="20% - Accent2 15 2 3" xfId="11723"/>
    <cellStyle name="20% - Accent2 15 2 4" xfId="14927"/>
    <cellStyle name="20% - Accent2 15 2 5" xfId="17132"/>
    <cellStyle name="20% - Accent2 15 3" xfId="4577"/>
    <cellStyle name="20% - Accent2 15 3 2" xfId="9109"/>
    <cellStyle name="20% - Accent2 15 3 3" xfId="12576"/>
    <cellStyle name="20% - Accent2 15 3 4" xfId="15780"/>
    <cellStyle name="20% - Accent2 15 3 5" xfId="17984"/>
    <cellStyle name="20% - Accent2 15 4" xfId="5544"/>
    <cellStyle name="20% - Accent2 15 5" xfId="8029"/>
    <cellStyle name="20% - Accent2 15 6" xfId="11506"/>
    <cellStyle name="20% - Accent2 15 7" xfId="14709"/>
    <cellStyle name="20% - Accent2 15 8" xfId="18957"/>
    <cellStyle name="20% - Accent2 16" xfId="106"/>
    <cellStyle name="20% - Accent2 16 2" xfId="3725"/>
    <cellStyle name="20% - Accent2 16 2 2" xfId="8257"/>
    <cellStyle name="20% - Accent2 16 2 3" xfId="11724"/>
    <cellStyle name="20% - Accent2 16 2 4" xfId="14928"/>
    <cellStyle name="20% - Accent2 16 2 5" xfId="17133"/>
    <cellStyle name="20% - Accent2 16 3" xfId="4578"/>
    <cellStyle name="20% - Accent2 16 3 2" xfId="9110"/>
    <cellStyle name="20% - Accent2 16 3 3" xfId="12577"/>
    <cellStyle name="20% - Accent2 16 3 4" xfId="15781"/>
    <cellStyle name="20% - Accent2 16 3 5" xfId="17985"/>
    <cellStyle name="20% - Accent2 16 4" xfId="5545"/>
    <cellStyle name="20% - Accent2 16 5" xfId="8028"/>
    <cellStyle name="20% - Accent2 16 6" xfId="11505"/>
    <cellStyle name="20% - Accent2 16 7" xfId="14708"/>
    <cellStyle name="20% - Accent2 16 8" xfId="18958"/>
    <cellStyle name="20% - Accent2 17" xfId="107"/>
    <cellStyle name="20% - Accent2 17 2" xfId="3726"/>
    <cellStyle name="20% - Accent2 17 2 2" xfId="8258"/>
    <cellStyle name="20% - Accent2 17 2 3" xfId="11725"/>
    <cellStyle name="20% - Accent2 17 2 4" xfId="14929"/>
    <cellStyle name="20% - Accent2 17 2 5" xfId="17134"/>
    <cellStyle name="20% - Accent2 17 3" xfId="4579"/>
    <cellStyle name="20% - Accent2 17 3 2" xfId="9111"/>
    <cellStyle name="20% - Accent2 17 3 3" xfId="12578"/>
    <cellStyle name="20% - Accent2 17 3 4" xfId="15782"/>
    <cellStyle name="20% - Accent2 17 3 5" xfId="17986"/>
    <cellStyle name="20% - Accent2 17 4" xfId="5546"/>
    <cellStyle name="20% - Accent2 17 5" xfId="8027"/>
    <cellStyle name="20% - Accent2 17 6" xfId="11504"/>
    <cellStyle name="20% - Accent2 17 7" xfId="16686"/>
    <cellStyle name="20% - Accent2 17 8" xfId="18959"/>
    <cellStyle name="20% - Accent2 18" xfId="108"/>
    <cellStyle name="20% - Accent2 18 2" xfId="3727"/>
    <cellStyle name="20% - Accent2 18 2 2" xfId="8259"/>
    <cellStyle name="20% - Accent2 18 2 3" xfId="11726"/>
    <cellStyle name="20% - Accent2 18 2 4" xfId="14930"/>
    <cellStyle name="20% - Accent2 18 2 5" xfId="17135"/>
    <cellStyle name="20% - Accent2 18 3" xfId="4580"/>
    <cellStyle name="20% - Accent2 18 3 2" xfId="9112"/>
    <cellStyle name="20% - Accent2 18 3 3" xfId="12579"/>
    <cellStyle name="20% - Accent2 18 3 4" xfId="15783"/>
    <cellStyle name="20% - Accent2 18 3 5" xfId="17987"/>
    <cellStyle name="20% - Accent2 18 4" xfId="5547"/>
    <cellStyle name="20% - Accent2 18 5" xfId="8026"/>
    <cellStyle name="20% - Accent2 18 6" xfId="11503"/>
    <cellStyle name="20% - Accent2 18 7" xfId="16696"/>
    <cellStyle name="20% - Accent2 18 8" xfId="18960"/>
    <cellStyle name="20% - Accent2 19" xfId="109"/>
    <cellStyle name="20% - Accent2 19 2" xfId="3728"/>
    <cellStyle name="20% - Accent2 19 2 2" xfId="8260"/>
    <cellStyle name="20% - Accent2 19 2 3" xfId="11727"/>
    <cellStyle name="20% - Accent2 19 2 4" xfId="14931"/>
    <cellStyle name="20% - Accent2 19 2 5" xfId="17136"/>
    <cellStyle name="20% - Accent2 19 3" xfId="4581"/>
    <cellStyle name="20% - Accent2 19 3 2" xfId="9113"/>
    <cellStyle name="20% - Accent2 19 3 3" xfId="12580"/>
    <cellStyle name="20% - Accent2 19 3 4" xfId="15784"/>
    <cellStyle name="20% - Accent2 19 3 5" xfId="17988"/>
    <cellStyle name="20% - Accent2 19 4" xfId="5548"/>
    <cellStyle name="20% - Accent2 19 5" xfId="8025"/>
    <cellStyle name="20% - Accent2 19 6" xfId="11502"/>
    <cellStyle name="20% - Accent2 19 7" xfId="16688"/>
    <cellStyle name="20% - Accent2 19 8" xfId="18961"/>
    <cellStyle name="20% - Accent2 2" xfId="110"/>
    <cellStyle name="20% - Accent2 2 10" xfId="16577"/>
    <cellStyle name="20% - Accent2 2 11" xfId="18781"/>
    <cellStyle name="20% - Accent2 2 12" xfId="18962"/>
    <cellStyle name="20% - Accent2 2 2" xfId="111"/>
    <cellStyle name="20% - Accent2 2 2 2" xfId="5549"/>
    <cellStyle name="20% - Accent2 2 2 2 2" xfId="5550"/>
    <cellStyle name="20% - Accent2 2 2 2 3" xfId="8023"/>
    <cellStyle name="20% - Accent2 2 2 2 4" xfId="11500"/>
    <cellStyle name="20% - Accent2 2 2 2 5" xfId="16682"/>
    <cellStyle name="20% - Accent2 2 2 3" xfId="9935"/>
    <cellStyle name="20% - Accent2 2 2 4" xfId="10124"/>
    <cellStyle name="20% - Accent2 2 2 5" xfId="9952"/>
    <cellStyle name="20% - Accent2 2 2 6" xfId="8024"/>
    <cellStyle name="20% - Accent2 2 2 7" xfId="11501"/>
    <cellStyle name="20% - Accent2 2 2 8" xfId="16689"/>
    <cellStyle name="20% - Accent2 2 3" xfId="112"/>
    <cellStyle name="20% - Accent2 2 3 2" xfId="5551"/>
    <cellStyle name="20% - Accent2 2 3 3" xfId="8022"/>
    <cellStyle name="20% - Accent2 2 3 4" xfId="11499"/>
    <cellStyle name="20% - Accent2 2 3 5" xfId="14705"/>
    <cellStyle name="20% - Accent2 2 4" xfId="3729"/>
    <cellStyle name="20% - Accent2 2 4 2" xfId="8261"/>
    <cellStyle name="20% - Accent2 2 4 3" xfId="11728"/>
    <cellStyle name="20% - Accent2 2 4 4" xfId="14932"/>
    <cellStyle name="20% - Accent2 2 4 5" xfId="17137"/>
    <cellStyle name="20% - Accent2 2 5" xfId="4582"/>
    <cellStyle name="20% - Accent2 2 5 2" xfId="9114"/>
    <cellStyle name="20% - Accent2 2 5 3" xfId="12581"/>
    <cellStyle name="20% - Accent2 2 5 4" xfId="15785"/>
    <cellStyle name="20% - Accent2 2 5 5" xfId="17989"/>
    <cellStyle name="20% - Accent2 2 6" xfId="9906"/>
    <cellStyle name="20% - Accent2 2 6 2" xfId="9934"/>
    <cellStyle name="20% - Accent2 2 6 3" xfId="13401"/>
    <cellStyle name="20% - Accent2 2 6 4" xfId="16604"/>
    <cellStyle name="20% - Accent2 2 6 5" xfId="18805"/>
    <cellStyle name="20% - Accent2 2 7" xfId="10125"/>
    <cellStyle name="20% - Accent2 2 8" xfId="10149"/>
    <cellStyle name="20% - Accent2 2 9" xfId="13373"/>
    <cellStyle name="20% - Accent2 20" xfId="113"/>
    <cellStyle name="20% - Accent2 20 2" xfId="3730"/>
    <cellStyle name="20% - Accent2 20 2 2" xfId="8262"/>
    <cellStyle name="20% - Accent2 20 2 3" xfId="11729"/>
    <cellStyle name="20% - Accent2 20 2 4" xfId="14933"/>
    <cellStyle name="20% - Accent2 20 2 5" xfId="17138"/>
    <cellStyle name="20% - Accent2 20 3" xfId="4583"/>
    <cellStyle name="20% - Accent2 20 3 2" xfId="9115"/>
    <cellStyle name="20% - Accent2 20 3 3" xfId="12582"/>
    <cellStyle name="20% - Accent2 20 3 4" xfId="15786"/>
    <cellStyle name="20% - Accent2 20 3 5" xfId="17990"/>
    <cellStyle name="20% - Accent2 20 4" xfId="5552"/>
    <cellStyle name="20% - Accent2 20 5" xfId="8021"/>
    <cellStyle name="20% - Accent2 20 6" xfId="11498"/>
    <cellStyle name="20% - Accent2 20 7" xfId="14704"/>
    <cellStyle name="20% - Accent2 20 8" xfId="18963"/>
    <cellStyle name="20% - Accent2 21" xfId="114"/>
    <cellStyle name="20% - Accent2 21 2" xfId="3731"/>
    <cellStyle name="20% - Accent2 21 2 2" xfId="8263"/>
    <cellStyle name="20% - Accent2 21 2 3" xfId="11730"/>
    <cellStyle name="20% - Accent2 21 2 4" xfId="14934"/>
    <cellStyle name="20% - Accent2 21 2 5" xfId="17139"/>
    <cellStyle name="20% - Accent2 21 3" xfId="4584"/>
    <cellStyle name="20% - Accent2 21 3 2" xfId="9116"/>
    <cellStyle name="20% - Accent2 21 3 3" xfId="12583"/>
    <cellStyle name="20% - Accent2 21 3 4" xfId="15787"/>
    <cellStyle name="20% - Accent2 21 3 5" xfId="17991"/>
    <cellStyle name="20% - Accent2 21 4" xfId="5553"/>
    <cellStyle name="20% - Accent2 21 5" xfId="8020"/>
    <cellStyle name="20% - Accent2 21 6" xfId="13532"/>
    <cellStyle name="20% - Accent2 21 7" xfId="14703"/>
    <cellStyle name="20% - Accent2 21 8" xfId="18964"/>
    <cellStyle name="20% - Accent2 22" xfId="115"/>
    <cellStyle name="20% - Accent2 22 2" xfId="3732"/>
    <cellStyle name="20% - Accent2 22 2 2" xfId="8264"/>
    <cellStyle name="20% - Accent2 22 2 3" xfId="11731"/>
    <cellStyle name="20% - Accent2 22 2 4" xfId="14935"/>
    <cellStyle name="20% - Accent2 22 2 5" xfId="17140"/>
    <cellStyle name="20% - Accent2 22 3" xfId="4585"/>
    <cellStyle name="20% - Accent2 22 3 2" xfId="9117"/>
    <cellStyle name="20% - Accent2 22 3 3" xfId="12584"/>
    <cellStyle name="20% - Accent2 22 3 4" xfId="15788"/>
    <cellStyle name="20% - Accent2 22 3 5" xfId="17992"/>
    <cellStyle name="20% - Accent2 22 4" xfId="5554"/>
    <cellStyle name="20% - Accent2 22 5" xfId="8019"/>
    <cellStyle name="20% - Accent2 22 6" xfId="13551"/>
    <cellStyle name="20% - Accent2 22 7" xfId="14702"/>
    <cellStyle name="20% - Accent2 22 8" xfId="18965"/>
    <cellStyle name="20% - Accent2 23" xfId="116"/>
    <cellStyle name="20% - Accent2 23 2" xfId="3733"/>
    <cellStyle name="20% - Accent2 23 2 2" xfId="8265"/>
    <cellStyle name="20% - Accent2 23 2 3" xfId="11732"/>
    <cellStyle name="20% - Accent2 23 2 4" xfId="14936"/>
    <cellStyle name="20% - Accent2 23 2 5" xfId="17141"/>
    <cellStyle name="20% - Accent2 23 3" xfId="4586"/>
    <cellStyle name="20% - Accent2 23 3 2" xfId="9118"/>
    <cellStyle name="20% - Accent2 23 3 3" xfId="12585"/>
    <cellStyle name="20% - Accent2 23 3 4" xfId="15789"/>
    <cellStyle name="20% - Accent2 23 3 5" xfId="17993"/>
    <cellStyle name="20% - Accent2 23 4" xfId="5555"/>
    <cellStyle name="20% - Accent2 23 5" xfId="8018"/>
    <cellStyle name="20% - Accent2 23 6" xfId="13534"/>
    <cellStyle name="20% - Accent2 23 7" xfId="14701"/>
    <cellStyle name="20% - Accent2 23 8" xfId="18966"/>
    <cellStyle name="20% - Accent2 24" xfId="117"/>
    <cellStyle name="20% - Accent2 24 2" xfId="3734"/>
    <cellStyle name="20% - Accent2 24 2 2" xfId="8266"/>
    <cellStyle name="20% - Accent2 24 2 3" xfId="11733"/>
    <cellStyle name="20% - Accent2 24 2 4" xfId="14937"/>
    <cellStyle name="20% - Accent2 24 2 5" xfId="17142"/>
    <cellStyle name="20% - Accent2 24 3" xfId="4587"/>
    <cellStyle name="20% - Accent2 24 3 2" xfId="9119"/>
    <cellStyle name="20% - Accent2 24 3 3" xfId="12586"/>
    <cellStyle name="20% - Accent2 24 3 4" xfId="15790"/>
    <cellStyle name="20% - Accent2 24 3 5" xfId="17994"/>
    <cellStyle name="20% - Accent2 24 4" xfId="5556"/>
    <cellStyle name="20% - Accent2 24 5" xfId="8017"/>
    <cellStyle name="20% - Accent2 24 6" xfId="13536"/>
    <cellStyle name="20% - Accent2 24 7" xfId="14700"/>
    <cellStyle name="20% - Accent2 24 8" xfId="18967"/>
    <cellStyle name="20% - Accent2 25" xfId="118"/>
    <cellStyle name="20% - Accent2 25 2" xfId="3735"/>
    <cellStyle name="20% - Accent2 25 2 2" xfId="8267"/>
    <cellStyle name="20% - Accent2 25 2 3" xfId="11734"/>
    <cellStyle name="20% - Accent2 25 2 4" xfId="14938"/>
    <cellStyle name="20% - Accent2 25 2 5" xfId="17143"/>
    <cellStyle name="20% - Accent2 25 3" xfId="4588"/>
    <cellStyle name="20% - Accent2 25 3 2" xfId="9120"/>
    <cellStyle name="20% - Accent2 25 3 3" xfId="12587"/>
    <cellStyle name="20% - Accent2 25 3 4" xfId="15791"/>
    <cellStyle name="20% - Accent2 25 3 5" xfId="17995"/>
    <cellStyle name="20% - Accent2 25 4" xfId="5557"/>
    <cellStyle name="20% - Accent2 25 5" xfId="8016"/>
    <cellStyle name="20% - Accent2 25 6" xfId="13524"/>
    <cellStyle name="20% - Accent2 25 7" xfId="14699"/>
    <cellStyle name="20% - Accent2 25 8" xfId="18968"/>
    <cellStyle name="20% - Accent2 26" xfId="119"/>
    <cellStyle name="20% - Accent2 26 2" xfId="3736"/>
    <cellStyle name="20% - Accent2 26 2 2" xfId="8268"/>
    <cellStyle name="20% - Accent2 26 2 3" xfId="11735"/>
    <cellStyle name="20% - Accent2 26 2 4" xfId="14939"/>
    <cellStyle name="20% - Accent2 26 2 5" xfId="17144"/>
    <cellStyle name="20% - Accent2 26 3" xfId="4589"/>
    <cellStyle name="20% - Accent2 26 3 2" xfId="9121"/>
    <cellStyle name="20% - Accent2 26 3 3" xfId="12588"/>
    <cellStyle name="20% - Accent2 26 3 4" xfId="15792"/>
    <cellStyle name="20% - Accent2 26 3 5" xfId="17996"/>
    <cellStyle name="20% - Accent2 26 4" xfId="5558"/>
    <cellStyle name="20% - Accent2 26 5" xfId="5398"/>
    <cellStyle name="20% - Accent2 26 6" xfId="11495"/>
    <cellStyle name="20% - Accent2 26 7" xfId="14698"/>
    <cellStyle name="20% - Accent2 26 8" xfId="18969"/>
    <cellStyle name="20% - Accent2 27" xfId="120"/>
    <cellStyle name="20% - Accent2 27 2" xfId="3737"/>
    <cellStyle name="20% - Accent2 27 2 2" xfId="8269"/>
    <cellStyle name="20% - Accent2 27 2 3" xfId="11736"/>
    <cellStyle name="20% - Accent2 27 2 4" xfId="14940"/>
    <cellStyle name="20% - Accent2 27 2 5" xfId="17145"/>
    <cellStyle name="20% - Accent2 27 3" xfId="4590"/>
    <cellStyle name="20% - Accent2 27 3 2" xfId="9122"/>
    <cellStyle name="20% - Accent2 27 3 3" xfId="12589"/>
    <cellStyle name="20% - Accent2 27 3 4" xfId="15793"/>
    <cellStyle name="20% - Accent2 27 3 5" xfId="17997"/>
    <cellStyle name="20% - Accent2 27 4" xfId="5559"/>
    <cellStyle name="20% - Accent2 27 5" xfId="8015"/>
    <cellStyle name="20% - Accent2 27 6" xfId="11494"/>
    <cellStyle name="20% - Accent2 27 7" xfId="14697"/>
    <cellStyle name="20% - Accent2 27 8" xfId="18970"/>
    <cellStyle name="20% - Accent2 28" xfId="121"/>
    <cellStyle name="20% - Accent2 28 2" xfId="3738"/>
    <cellStyle name="20% - Accent2 28 2 2" xfId="8270"/>
    <cellStyle name="20% - Accent2 28 2 3" xfId="11737"/>
    <cellStyle name="20% - Accent2 28 2 4" xfId="14941"/>
    <cellStyle name="20% - Accent2 28 2 5" xfId="17146"/>
    <cellStyle name="20% - Accent2 28 3" xfId="4591"/>
    <cellStyle name="20% - Accent2 28 3 2" xfId="9123"/>
    <cellStyle name="20% - Accent2 28 3 3" xfId="12590"/>
    <cellStyle name="20% - Accent2 28 3 4" xfId="15794"/>
    <cellStyle name="20% - Accent2 28 3 5" xfId="17998"/>
    <cellStyle name="20% - Accent2 28 4" xfId="5560"/>
    <cellStyle name="20% - Accent2 28 5" xfId="8013"/>
    <cellStyle name="20% - Accent2 28 6" xfId="11493"/>
    <cellStyle name="20% - Accent2 28 7" xfId="14696"/>
    <cellStyle name="20% - Accent2 28 8" xfId="18971"/>
    <cellStyle name="20% - Accent2 29" xfId="122"/>
    <cellStyle name="20% - Accent2 29 2" xfId="3739"/>
    <cellStyle name="20% - Accent2 29 2 2" xfId="8271"/>
    <cellStyle name="20% - Accent2 29 2 3" xfId="11738"/>
    <cellStyle name="20% - Accent2 29 2 4" xfId="14942"/>
    <cellStyle name="20% - Accent2 29 2 5" xfId="17147"/>
    <cellStyle name="20% - Accent2 29 3" xfId="4592"/>
    <cellStyle name="20% - Accent2 29 3 2" xfId="9124"/>
    <cellStyle name="20% - Accent2 29 3 3" xfId="12591"/>
    <cellStyle name="20% - Accent2 29 3 4" xfId="15795"/>
    <cellStyle name="20% - Accent2 29 3 5" xfId="17999"/>
    <cellStyle name="20% - Accent2 29 4" xfId="5561"/>
    <cellStyle name="20% - Accent2 29 5" xfId="8012"/>
    <cellStyle name="20% - Accent2 29 6" xfId="11492"/>
    <cellStyle name="20% - Accent2 29 7" xfId="14695"/>
    <cellStyle name="20% - Accent2 29 8" xfId="18972"/>
    <cellStyle name="20% - Accent2 3" xfId="123"/>
    <cellStyle name="20% - Accent2 3 10" xfId="18973"/>
    <cellStyle name="20% - Accent2 3 2" xfId="124"/>
    <cellStyle name="20% - Accent2 3 2 2" xfId="5563"/>
    <cellStyle name="20% - Accent2 3 2 3" xfId="8010"/>
    <cellStyle name="20% - Accent2 3 2 4" xfId="11490"/>
    <cellStyle name="20% - Accent2 3 2 5" xfId="14693"/>
    <cellStyle name="20% - Accent2 3 3" xfId="125"/>
    <cellStyle name="20% - Accent2 3 3 2" xfId="5564"/>
    <cellStyle name="20% - Accent2 3 3 3" xfId="8009"/>
    <cellStyle name="20% - Accent2 3 3 4" xfId="11489"/>
    <cellStyle name="20% - Accent2 3 3 5" xfId="14692"/>
    <cellStyle name="20% - Accent2 3 4" xfId="3740"/>
    <cellStyle name="20% - Accent2 3 4 2" xfId="8272"/>
    <cellStyle name="20% - Accent2 3 4 3" xfId="11739"/>
    <cellStyle name="20% - Accent2 3 4 4" xfId="14943"/>
    <cellStyle name="20% - Accent2 3 4 5" xfId="17148"/>
    <cellStyle name="20% - Accent2 3 5" xfId="4593"/>
    <cellStyle name="20% - Accent2 3 5 2" xfId="9125"/>
    <cellStyle name="20% - Accent2 3 5 3" xfId="12592"/>
    <cellStyle name="20% - Accent2 3 5 4" xfId="15796"/>
    <cellStyle name="20% - Accent2 3 5 5" xfId="18000"/>
    <cellStyle name="20% - Accent2 3 6" xfId="5562"/>
    <cellStyle name="20% - Accent2 3 7" xfId="8011"/>
    <cellStyle name="20% - Accent2 3 8" xfId="11491"/>
    <cellStyle name="20% - Accent2 3 9" xfId="14694"/>
    <cellStyle name="20% - Accent2 30" xfId="126"/>
    <cellStyle name="20% - Accent2 30 2" xfId="3741"/>
    <cellStyle name="20% - Accent2 30 2 2" xfId="8273"/>
    <cellStyle name="20% - Accent2 30 2 3" xfId="11740"/>
    <cellStyle name="20% - Accent2 30 2 4" xfId="14944"/>
    <cellStyle name="20% - Accent2 30 2 5" xfId="17149"/>
    <cellStyle name="20% - Accent2 30 3" xfId="4594"/>
    <cellStyle name="20% - Accent2 30 3 2" xfId="9126"/>
    <cellStyle name="20% - Accent2 30 3 3" xfId="12593"/>
    <cellStyle name="20% - Accent2 30 3 4" xfId="15797"/>
    <cellStyle name="20% - Accent2 30 3 5" xfId="18001"/>
    <cellStyle name="20% - Accent2 30 4" xfId="5565"/>
    <cellStyle name="20% - Accent2 30 5" xfId="8008"/>
    <cellStyle name="20% - Accent2 30 6" xfId="11488"/>
    <cellStyle name="20% - Accent2 30 7" xfId="11645"/>
    <cellStyle name="20% - Accent2 30 8" xfId="18974"/>
    <cellStyle name="20% - Accent2 31" xfId="127"/>
    <cellStyle name="20% - Accent2 31 2" xfId="3742"/>
    <cellStyle name="20% - Accent2 31 2 2" xfId="8274"/>
    <cellStyle name="20% - Accent2 31 2 3" xfId="11741"/>
    <cellStyle name="20% - Accent2 31 2 4" xfId="14945"/>
    <cellStyle name="20% - Accent2 31 2 5" xfId="17150"/>
    <cellStyle name="20% - Accent2 31 3" xfId="4595"/>
    <cellStyle name="20% - Accent2 31 3 2" xfId="9127"/>
    <cellStyle name="20% - Accent2 31 3 3" xfId="12594"/>
    <cellStyle name="20% - Accent2 31 3 4" xfId="15798"/>
    <cellStyle name="20% - Accent2 31 3 5" xfId="18002"/>
    <cellStyle name="20% - Accent2 31 4" xfId="5566"/>
    <cellStyle name="20% - Accent2 31 5" xfId="8007"/>
    <cellStyle name="20% - Accent2 31 6" xfId="11487"/>
    <cellStyle name="20% - Accent2 31 7" xfId="14691"/>
    <cellStyle name="20% - Accent2 31 8" xfId="18975"/>
    <cellStyle name="20% - Accent2 32" xfId="128"/>
    <cellStyle name="20% - Accent2 32 2" xfId="3743"/>
    <cellStyle name="20% - Accent2 32 2 2" xfId="8275"/>
    <cellStyle name="20% - Accent2 32 2 3" xfId="11742"/>
    <cellStyle name="20% - Accent2 32 2 4" xfId="14946"/>
    <cellStyle name="20% - Accent2 32 2 5" xfId="17151"/>
    <cellStyle name="20% - Accent2 32 3" xfId="4596"/>
    <cellStyle name="20% - Accent2 32 3 2" xfId="9128"/>
    <cellStyle name="20% - Accent2 32 3 3" xfId="12595"/>
    <cellStyle name="20% - Accent2 32 3 4" xfId="15799"/>
    <cellStyle name="20% - Accent2 32 3 5" xfId="18003"/>
    <cellStyle name="20% - Accent2 32 4" xfId="5567"/>
    <cellStyle name="20% - Accent2 32 5" xfId="8006"/>
    <cellStyle name="20% - Accent2 32 6" xfId="11486"/>
    <cellStyle name="20% - Accent2 32 7" xfId="14689"/>
    <cellStyle name="20% - Accent2 32 8" xfId="18976"/>
    <cellStyle name="20% - Accent2 33" xfId="129"/>
    <cellStyle name="20% - Accent2 33 2" xfId="3744"/>
    <cellStyle name="20% - Accent2 33 2 2" xfId="8276"/>
    <cellStyle name="20% - Accent2 33 2 3" xfId="11743"/>
    <cellStyle name="20% - Accent2 33 2 4" xfId="14947"/>
    <cellStyle name="20% - Accent2 33 2 5" xfId="17152"/>
    <cellStyle name="20% - Accent2 33 3" xfId="4597"/>
    <cellStyle name="20% - Accent2 33 3 2" xfId="9129"/>
    <cellStyle name="20% - Accent2 33 3 3" xfId="12596"/>
    <cellStyle name="20% - Accent2 33 3 4" xfId="15800"/>
    <cellStyle name="20% - Accent2 33 3 5" xfId="18004"/>
    <cellStyle name="20% - Accent2 33 4" xfId="5568"/>
    <cellStyle name="20% - Accent2 33 5" xfId="8005"/>
    <cellStyle name="20% - Accent2 33 6" xfId="11485"/>
    <cellStyle name="20% - Accent2 33 7" xfId="14688"/>
    <cellStyle name="20% - Accent2 33 8" xfId="18977"/>
    <cellStyle name="20% - Accent2 34" xfId="130"/>
    <cellStyle name="20% - Accent2 34 2" xfId="3745"/>
    <cellStyle name="20% - Accent2 34 2 2" xfId="8277"/>
    <cellStyle name="20% - Accent2 34 2 3" xfId="11744"/>
    <cellStyle name="20% - Accent2 34 2 4" xfId="14948"/>
    <cellStyle name="20% - Accent2 34 2 5" xfId="17153"/>
    <cellStyle name="20% - Accent2 34 3" xfId="4598"/>
    <cellStyle name="20% - Accent2 34 3 2" xfId="9130"/>
    <cellStyle name="20% - Accent2 34 3 3" xfId="12597"/>
    <cellStyle name="20% - Accent2 34 3 4" xfId="15801"/>
    <cellStyle name="20% - Accent2 34 3 5" xfId="18005"/>
    <cellStyle name="20% - Accent2 34 4" xfId="5569"/>
    <cellStyle name="20% - Accent2 34 5" xfId="8004"/>
    <cellStyle name="20% - Accent2 34 6" xfId="11484"/>
    <cellStyle name="20% - Accent2 34 7" xfId="14687"/>
    <cellStyle name="20% - Accent2 34 8" xfId="18978"/>
    <cellStyle name="20% - Accent2 35" xfId="131"/>
    <cellStyle name="20% - Accent2 35 2" xfId="3746"/>
    <cellStyle name="20% - Accent2 35 2 2" xfId="8278"/>
    <cellStyle name="20% - Accent2 35 2 3" xfId="11745"/>
    <cellStyle name="20% - Accent2 35 2 4" xfId="14949"/>
    <cellStyle name="20% - Accent2 35 2 5" xfId="17154"/>
    <cellStyle name="20% - Accent2 35 3" xfId="4599"/>
    <cellStyle name="20% - Accent2 35 3 2" xfId="9131"/>
    <cellStyle name="20% - Accent2 35 3 3" xfId="12598"/>
    <cellStyle name="20% - Accent2 35 3 4" xfId="15802"/>
    <cellStyle name="20% - Accent2 35 3 5" xfId="18006"/>
    <cellStyle name="20% - Accent2 35 4" xfId="5570"/>
    <cellStyle name="20% - Accent2 35 5" xfId="8003"/>
    <cellStyle name="20% - Accent2 35 6" xfId="11483"/>
    <cellStyle name="20% - Accent2 35 7" xfId="14686"/>
    <cellStyle name="20% - Accent2 35 8" xfId="18979"/>
    <cellStyle name="20% - Accent2 36" xfId="132"/>
    <cellStyle name="20% - Accent2 36 2" xfId="3747"/>
    <cellStyle name="20% - Accent2 36 2 2" xfId="8279"/>
    <cellStyle name="20% - Accent2 36 2 3" xfId="11746"/>
    <cellStyle name="20% - Accent2 36 2 4" xfId="14950"/>
    <cellStyle name="20% - Accent2 36 2 5" xfId="17155"/>
    <cellStyle name="20% - Accent2 36 3" xfId="4600"/>
    <cellStyle name="20% - Accent2 36 3 2" xfId="9132"/>
    <cellStyle name="20% - Accent2 36 3 3" xfId="12599"/>
    <cellStyle name="20% - Accent2 36 3 4" xfId="15803"/>
    <cellStyle name="20% - Accent2 36 3 5" xfId="18007"/>
    <cellStyle name="20% - Accent2 36 4" xfId="5571"/>
    <cellStyle name="20% - Accent2 36 5" xfId="8002"/>
    <cellStyle name="20% - Accent2 36 6" xfId="11482"/>
    <cellStyle name="20% - Accent2 36 7" xfId="14685"/>
    <cellStyle name="20% - Accent2 36 8" xfId="18980"/>
    <cellStyle name="20% - Accent2 37" xfId="133"/>
    <cellStyle name="20% - Accent2 37 2" xfId="3748"/>
    <cellStyle name="20% - Accent2 37 2 2" xfId="8280"/>
    <cellStyle name="20% - Accent2 37 2 3" xfId="11747"/>
    <cellStyle name="20% - Accent2 37 2 4" xfId="14951"/>
    <cellStyle name="20% - Accent2 37 2 5" xfId="17156"/>
    <cellStyle name="20% - Accent2 37 3" xfId="4601"/>
    <cellStyle name="20% - Accent2 37 3 2" xfId="9133"/>
    <cellStyle name="20% - Accent2 37 3 3" xfId="12600"/>
    <cellStyle name="20% - Accent2 37 3 4" xfId="15804"/>
    <cellStyle name="20% - Accent2 37 3 5" xfId="18008"/>
    <cellStyle name="20% - Accent2 37 4" xfId="5572"/>
    <cellStyle name="20% - Accent2 37 5" xfId="8001"/>
    <cellStyle name="20% - Accent2 37 6" xfId="8179"/>
    <cellStyle name="20% - Accent2 37 7" xfId="16761"/>
    <cellStyle name="20% - Accent2 37 8" xfId="18981"/>
    <cellStyle name="20% - Accent2 38" xfId="134"/>
    <cellStyle name="20% - Accent2 38 2" xfId="3749"/>
    <cellStyle name="20% - Accent2 38 2 2" xfId="8281"/>
    <cellStyle name="20% - Accent2 38 2 3" xfId="11748"/>
    <cellStyle name="20% - Accent2 38 2 4" xfId="14952"/>
    <cellStyle name="20% - Accent2 38 2 5" xfId="17157"/>
    <cellStyle name="20% - Accent2 38 3" xfId="4602"/>
    <cellStyle name="20% - Accent2 38 3 2" xfId="9134"/>
    <cellStyle name="20% - Accent2 38 3 3" xfId="12601"/>
    <cellStyle name="20% - Accent2 38 3 4" xfId="15805"/>
    <cellStyle name="20% - Accent2 38 3 5" xfId="18009"/>
    <cellStyle name="20% - Accent2 38 4" xfId="5573"/>
    <cellStyle name="20% - Accent2 38 5" xfId="8000"/>
    <cellStyle name="20% - Accent2 38 6" xfId="11481"/>
    <cellStyle name="20% - Accent2 38 7" xfId="16748"/>
    <cellStyle name="20% - Accent2 38 8" xfId="18982"/>
    <cellStyle name="20% - Accent2 39" xfId="135"/>
    <cellStyle name="20% - Accent2 39 2" xfId="3750"/>
    <cellStyle name="20% - Accent2 39 2 2" xfId="8282"/>
    <cellStyle name="20% - Accent2 39 2 3" xfId="11749"/>
    <cellStyle name="20% - Accent2 39 2 4" xfId="14953"/>
    <cellStyle name="20% - Accent2 39 2 5" xfId="17158"/>
    <cellStyle name="20% - Accent2 39 3" xfId="4603"/>
    <cellStyle name="20% - Accent2 39 3 2" xfId="9135"/>
    <cellStyle name="20% - Accent2 39 3 3" xfId="12602"/>
    <cellStyle name="20% - Accent2 39 3 4" xfId="15806"/>
    <cellStyle name="20% - Accent2 39 3 5" xfId="18010"/>
    <cellStyle name="20% - Accent2 39 4" xfId="5574"/>
    <cellStyle name="20% - Accent2 39 5" xfId="7999"/>
    <cellStyle name="20% - Accent2 39 6" xfId="11479"/>
    <cellStyle name="20% - Accent2 39 7" xfId="14684"/>
    <cellStyle name="20% - Accent2 39 8" xfId="18983"/>
    <cellStyle name="20% - Accent2 4" xfId="136"/>
    <cellStyle name="20% - Accent2 4 10" xfId="18984"/>
    <cellStyle name="20% - Accent2 4 2" xfId="137"/>
    <cellStyle name="20% - Accent2 4 2 2" xfId="5576"/>
    <cellStyle name="20% - Accent2 4 2 3" xfId="7997"/>
    <cellStyle name="20% - Accent2 4 2 4" xfId="11477"/>
    <cellStyle name="20% - Accent2 4 2 5" xfId="14682"/>
    <cellStyle name="20% - Accent2 4 3" xfId="138"/>
    <cellStyle name="20% - Accent2 4 3 2" xfId="5577"/>
    <cellStyle name="20% - Accent2 4 3 3" xfId="7996"/>
    <cellStyle name="20% - Accent2 4 3 4" xfId="11476"/>
    <cellStyle name="20% - Accent2 4 3 5" xfId="14681"/>
    <cellStyle name="20% - Accent2 4 4" xfId="3751"/>
    <cellStyle name="20% - Accent2 4 4 2" xfId="8283"/>
    <cellStyle name="20% - Accent2 4 4 3" xfId="11750"/>
    <cellStyle name="20% - Accent2 4 4 4" xfId="14954"/>
    <cellStyle name="20% - Accent2 4 4 5" xfId="17159"/>
    <cellStyle name="20% - Accent2 4 5" xfId="4604"/>
    <cellStyle name="20% - Accent2 4 5 2" xfId="9136"/>
    <cellStyle name="20% - Accent2 4 5 3" xfId="12603"/>
    <cellStyle name="20% - Accent2 4 5 4" xfId="15807"/>
    <cellStyle name="20% - Accent2 4 5 5" xfId="18011"/>
    <cellStyle name="20% - Accent2 4 6" xfId="5575"/>
    <cellStyle name="20% - Accent2 4 7" xfId="7998"/>
    <cellStyle name="20% - Accent2 4 8" xfId="11478"/>
    <cellStyle name="20% - Accent2 4 9" xfId="14683"/>
    <cellStyle name="20% - Accent2 40" xfId="139"/>
    <cellStyle name="20% - Accent2 40 2" xfId="3752"/>
    <cellStyle name="20% - Accent2 40 2 2" xfId="8284"/>
    <cellStyle name="20% - Accent2 40 2 3" xfId="11751"/>
    <cellStyle name="20% - Accent2 40 2 4" xfId="14955"/>
    <cellStyle name="20% - Accent2 40 2 5" xfId="17160"/>
    <cellStyle name="20% - Accent2 40 3" xfId="4605"/>
    <cellStyle name="20% - Accent2 40 3 2" xfId="9137"/>
    <cellStyle name="20% - Accent2 40 3 3" xfId="12604"/>
    <cellStyle name="20% - Accent2 40 3 4" xfId="15808"/>
    <cellStyle name="20% - Accent2 40 3 5" xfId="18012"/>
    <cellStyle name="20% - Accent2 40 4" xfId="5578"/>
    <cellStyle name="20% - Accent2 40 5" xfId="7995"/>
    <cellStyle name="20% - Accent2 40 6" xfId="11475"/>
    <cellStyle name="20% - Accent2 40 7" xfId="14680"/>
    <cellStyle name="20% - Accent2 40 8" xfId="18985"/>
    <cellStyle name="20% - Accent2 41" xfId="140"/>
    <cellStyle name="20% - Accent2 41 2" xfId="3753"/>
    <cellStyle name="20% - Accent2 41 2 2" xfId="8285"/>
    <cellStyle name="20% - Accent2 41 2 3" xfId="11752"/>
    <cellStyle name="20% - Accent2 41 2 4" xfId="14956"/>
    <cellStyle name="20% - Accent2 41 2 5" xfId="17161"/>
    <cellStyle name="20% - Accent2 41 3" xfId="4606"/>
    <cellStyle name="20% - Accent2 41 3 2" xfId="9138"/>
    <cellStyle name="20% - Accent2 41 3 3" xfId="12605"/>
    <cellStyle name="20% - Accent2 41 3 4" xfId="15809"/>
    <cellStyle name="20% - Accent2 41 3 5" xfId="18013"/>
    <cellStyle name="20% - Accent2 41 4" xfId="5579"/>
    <cellStyle name="20% - Accent2 41 5" xfId="7994"/>
    <cellStyle name="20% - Accent2 41 6" xfId="13636"/>
    <cellStyle name="20% - Accent2 41 7" xfId="14679"/>
    <cellStyle name="20% - Accent2 41 8" xfId="18986"/>
    <cellStyle name="20% - Accent2 42" xfId="141"/>
    <cellStyle name="20% - Accent2 42 2" xfId="3754"/>
    <cellStyle name="20% - Accent2 42 2 2" xfId="8286"/>
    <cellStyle name="20% - Accent2 42 2 3" xfId="11753"/>
    <cellStyle name="20% - Accent2 42 2 4" xfId="14957"/>
    <cellStyle name="20% - Accent2 42 2 5" xfId="17162"/>
    <cellStyle name="20% - Accent2 42 3" xfId="4607"/>
    <cellStyle name="20% - Accent2 42 3 2" xfId="9139"/>
    <cellStyle name="20% - Accent2 42 3 3" xfId="12606"/>
    <cellStyle name="20% - Accent2 42 3 4" xfId="15810"/>
    <cellStyle name="20% - Accent2 42 3 5" xfId="18014"/>
    <cellStyle name="20% - Accent2 42 4" xfId="5580"/>
    <cellStyle name="20% - Accent2 42 5" xfId="7993"/>
    <cellStyle name="20% - Accent2 42 6" xfId="13609"/>
    <cellStyle name="20% - Accent2 42 7" xfId="14678"/>
    <cellStyle name="20% - Accent2 42 8" xfId="18987"/>
    <cellStyle name="20% - Accent2 43" xfId="142"/>
    <cellStyle name="20% - Accent2 43 2" xfId="3755"/>
    <cellStyle name="20% - Accent2 43 2 2" xfId="8287"/>
    <cellStyle name="20% - Accent2 43 2 3" xfId="11754"/>
    <cellStyle name="20% - Accent2 43 2 4" xfId="14958"/>
    <cellStyle name="20% - Accent2 43 2 5" xfId="17163"/>
    <cellStyle name="20% - Accent2 43 3" xfId="4608"/>
    <cellStyle name="20% - Accent2 43 3 2" xfId="9140"/>
    <cellStyle name="20% - Accent2 43 3 3" xfId="12607"/>
    <cellStyle name="20% - Accent2 43 3 4" xfId="15811"/>
    <cellStyle name="20% - Accent2 43 3 5" xfId="18015"/>
    <cellStyle name="20% - Accent2 43 4" xfId="5581"/>
    <cellStyle name="20% - Accent2 43 5" xfId="7992"/>
    <cellStyle name="20% - Accent2 43 6" xfId="11474"/>
    <cellStyle name="20% - Accent2 43 7" xfId="14677"/>
    <cellStyle name="20% - Accent2 43 8" xfId="18988"/>
    <cellStyle name="20% - Accent2 44" xfId="143"/>
    <cellStyle name="20% - Accent2 44 2" xfId="3756"/>
    <cellStyle name="20% - Accent2 44 2 2" xfId="8288"/>
    <cellStyle name="20% - Accent2 44 2 3" xfId="11755"/>
    <cellStyle name="20% - Accent2 44 2 4" xfId="14959"/>
    <cellStyle name="20% - Accent2 44 2 5" xfId="17164"/>
    <cellStyle name="20% - Accent2 44 3" xfId="4609"/>
    <cellStyle name="20% - Accent2 44 3 2" xfId="9141"/>
    <cellStyle name="20% - Accent2 44 3 3" xfId="12608"/>
    <cellStyle name="20% - Accent2 44 3 4" xfId="15812"/>
    <cellStyle name="20% - Accent2 44 3 5" xfId="18016"/>
    <cellStyle name="20% - Accent2 44 4" xfId="5582"/>
    <cellStyle name="20% - Accent2 44 5" xfId="7991"/>
    <cellStyle name="20% - Accent2 44 6" xfId="11473"/>
    <cellStyle name="20% - Accent2 44 7" xfId="14676"/>
    <cellStyle name="20% - Accent2 44 8" xfId="18989"/>
    <cellStyle name="20% - Accent2 45" xfId="144"/>
    <cellStyle name="20% - Accent2 45 2" xfId="3757"/>
    <cellStyle name="20% - Accent2 45 2 2" xfId="8289"/>
    <cellStyle name="20% - Accent2 45 2 3" xfId="11756"/>
    <cellStyle name="20% - Accent2 45 2 4" xfId="14960"/>
    <cellStyle name="20% - Accent2 45 2 5" xfId="17165"/>
    <cellStyle name="20% - Accent2 45 3" xfId="4610"/>
    <cellStyle name="20% - Accent2 45 3 2" xfId="9142"/>
    <cellStyle name="20% - Accent2 45 3 3" xfId="12609"/>
    <cellStyle name="20% - Accent2 45 3 4" xfId="15813"/>
    <cellStyle name="20% - Accent2 45 3 5" xfId="18017"/>
    <cellStyle name="20% - Accent2 45 4" xfId="5583"/>
    <cellStyle name="20% - Accent2 45 5" xfId="7990"/>
    <cellStyle name="20% - Accent2 45 6" xfId="11472"/>
    <cellStyle name="20% - Accent2 45 7" xfId="14675"/>
    <cellStyle name="20% - Accent2 45 8" xfId="18990"/>
    <cellStyle name="20% - Accent2 46" xfId="145"/>
    <cellStyle name="20% - Accent2 46 2" xfId="3758"/>
    <cellStyle name="20% - Accent2 46 2 2" xfId="8290"/>
    <cellStyle name="20% - Accent2 46 2 3" xfId="11757"/>
    <cellStyle name="20% - Accent2 46 2 4" xfId="14961"/>
    <cellStyle name="20% - Accent2 46 2 5" xfId="17166"/>
    <cellStyle name="20% - Accent2 46 3" xfId="4611"/>
    <cellStyle name="20% - Accent2 46 3 2" xfId="9143"/>
    <cellStyle name="20% - Accent2 46 3 3" xfId="12610"/>
    <cellStyle name="20% - Accent2 46 3 4" xfId="15814"/>
    <cellStyle name="20% - Accent2 46 3 5" xfId="18018"/>
    <cellStyle name="20% - Accent2 46 4" xfId="5584"/>
    <cellStyle name="20% - Accent2 46 5" xfId="7989"/>
    <cellStyle name="20% - Accent2 46 6" xfId="11471"/>
    <cellStyle name="20% - Accent2 46 7" xfId="14674"/>
    <cellStyle name="20% - Accent2 46 8" xfId="18991"/>
    <cellStyle name="20% - Accent2 47" xfId="146"/>
    <cellStyle name="20% - Accent2 47 2" xfId="3759"/>
    <cellStyle name="20% - Accent2 47 2 2" xfId="8291"/>
    <cellStyle name="20% - Accent2 47 2 3" xfId="11758"/>
    <cellStyle name="20% - Accent2 47 2 4" xfId="14962"/>
    <cellStyle name="20% - Accent2 47 2 5" xfId="17167"/>
    <cellStyle name="20% - Accent2 47 3" xfId="4612"/>
    <cellStyle name="20% - Accent2 47 3 2" xfId="9144"/>
    <cellStyle name="20% - Accent2 47 3 3" xfId="12611"/>
    <cellStyle name="20% - Accent2 47 3 4" xfId="15815"/>
    <cellStyle name="20% - Accent2 47 3 5" xfId="18019"/>
    <cellStyle name="20% - Accent2 47 4" xfId="5585"/>
    <cellStyle name="20% - Accent2 47 5" xfId="7988"/>
    <cellStyle name="20% - Accent2 47 6" xfId="11470"/>
    <cellStyle name="20% - Accent2 47 7" xfId="14673"/>
    <cellStyle name="20% - Accent2 47 8" xfId="18992"/>
    <cellStyle name="20% - Accent2 48" xfId="147"/>
    <cellStyle name="20% - Accent2 48 2" xfId="3760"/>
    <cellStyle name="20% - Accent2 48 2 2" xfId="8292"/>
    <cellStyle name="20% - Accent2 48 2 3" xfId="11759"/>
    <cellStyle name="20% - Accent2 48 2 4" xfId="14963"/>
    <cellStyle name="20% - Accent2 48 2 5" xfId="17168"/>
    <cellStyle name="20% - Accent2 48 3" xfId="4613"/>
    <cellStyle name="20% - Accent2 48 3 2" xfId="9145"/>
    <cellStyle name="20% - Accent2 48 3 3" xfId="12612"/>
    <cellStyle name="20% - Accent2 48 3 4" xfId="15816"/>
    <cellStyle name="20% - Accent2 48 3 5" xfId="18020"/>
    <cellStyle name="20% - Accent2 48 4" xfId="5586"/>
    <cellStyle name="20% - Accent2 48 5" xfId="7987"/>
    <cellStyle name="20% - Accent2 48 6" xfId="11469"/>
    <cellStyle name="20% - Accent2 48 7" xfId="14672"/>
    <cellStyle name="20% - Accent2 48 8" xfId="18993"/>
    <cellStyle name="20% - Accent2 49" xfId="148"/>
    <cellStyle name="20% - Accent2 49 2" xfId="3761"/>
    <cellStyle name="20% - Accent2 49 2 2" xfId="8293"/>
    <cellStyle name="20% - Accent2 49 2 3" xfId="11760"/>
    <cellStyle name="20% - Accent2 49 2 4" xfId="14964"/>
    <cellStyle name="20% - Accent2 49 2 5" xfId="17169"/>
    <cellStyle name="20% - Accent2 49 3" xfId="4614"/>
    <cellStyle name="20% - Accent2 49 3 2" xfId="9146"/>
    <cellStyle name="20% - Accent2 49 3 3" xfId="12613"/>
    <cellStyle name="20% - Accent2 49 3 4" xfId="15817"/>
    <cellStyle name="20% - Accent2 49 3 5" xfId="18021"/>
    <cellStyle name="20% - Accent2 49 4" xfId="5587"/>
    <cellStyle name="20% - Accent2 49 5" xfId="7986"/>
    <cellStyle name="20% - Accent2 49 6" xfId="11468"/>
    <cellStyle name="20% - Accent2 49 7" xfId="14671"/>
    <cellStyle name="20% - Accent2 49 8" xfId="18994"/>
    <cellStyle name="20% - Accent2 5" xfId="149"/>
    <cellStyle name="20% - Accent2 5 10" xfId="18995"/>
    <cellStyle name="20% - Accent2 5 2" xfId="150"/>
    <cellStyle name="20% - Accent2 5 2 2" xfId="5589"/>
    <cellStyle name="20% - Accent2 5 2 3" xfId="7984"/>
    <cellStyle name="20% - Accent2 5 2 4" xfId="11466"/>
    <cellStyle name="20% - Accent2 5 2 5" xfId="14669"/>
    <cellStyle name="20% - Accent2 5 3" xfId="151"/>
    <cellStyle name="20% - Accent2 5 3 2" xfId="5590"/>
    <cellStyle name="20% - Accent2 5 3 3" xfId="7983"/>
    <cellStyle name="20% - Accent2 5 3 4" xfId="11465"/>
    <cellStyle name="20% - Accent2 5 3 5" xfId="14668"/>
    <cellStyle name="20% - Accent2 5 4" xfId="3762"/>
    <cellStyle name="20% - Accent2 5 4 2" xfId="8294"/>
    <cellStyle name="20% - Accent2 5 4 3" xfId="11761"/>
    <cellStyle name="20% - Accent2 5 4 4" xfId="14965"/>
    <cellStyle name="20% - Accent2 5 4 5" xfId="17170"/>
    <cellStyle name="20% - Accent2 5 5" xfId="4615"/>
    <cellStyle name="20% - Accent2 5 5 2" xfId="9147"/>
    <cellStyle name="20% - Accent2 5 5 3" xfId="12614"/>
    <cellStyle name="20% - Accent2 5 5 4" xfId="15818"/>
    <cellStyle name="20% - Accent2 5 5 5" xfId="18022"/>
    <cellStyle name="20% - Accent2 5 6" xfId="5588"/>
    <cellStyle name="20% - Accent2 5 7" xfId="7985"/>
    <cellStyle name="20% - Accent2 5 8" xfId="11467"/>
    <cellStyle name="20% - Accent2 5 9" xfId="14670"/>
    <cellStyle name="20% - Accent2 50" xfId="152"/>
    <cellStyle name="20% - Accent2 50 2" xfId="3763"/>
    <cellStyle name="20% - Accent2 50 2 2" xfId="8295"/>
    <cellStyle name="20% - Accent2 50 2 3" xfId="11762"/>
    <cellStyle name="20% - Accent2 50 2 4" xfId="14966"/>
    <cellStyle name="20% - Accent2 50 2 5" xfId="17171"/>
    <cellStyle name="20% - Accent2 50 3" xfId="4616"/>
    <cellStyle name="20% - Accent2 50 3 2" xfId="9148"/>
    <cellStyle name="20% - Accent2 50 3 3" xfId="12615"/>
    <cellStyle name="20% - Accent2 50 3 4" xfId="15819"/>
    <cellStyle name="20% - Accent2 50 3 5" xfId="18023"/>
    <cellStyle name="20% - Accent2 50 4" xfId="5591"/>
    <cellStyle name="20% - Accent2 50 5" xfId="7982"/>
    <cellStyle name="20% - Accent2 50 6" xfId="11464"/>
    <cellStyle name="20% - Accent2 50 7" xfId="14667"/>
    <cellStyle name="20% - Accent2 50 8" xfId="18996"/>
    <cellStyle name="20% - Accent2 51" xfId="153"/>
    <cellStyle name="20% - Accent2 51 2" xfId="3764"/>
    <cellStyle name="20% - Accent2 51 2 2" xfId="8296"/>
    <cellStyle name="20% - Accent2 51 2 3" xfId="11763"/>
    <cellStyle name="20% - Accent2 51 2 4" xfId="14967"/>
    <cellStyle name="20% - Accent2 51 2 5" xfId="17172"/>
    <cellStyle name="20% - Accent2 51 3" xfId="4617"/>
    <cellStyle name="20% - Accent2 51 3 2" xfId="9149"/>
    <cellStyle name="20% - Accent2 51 3 3" xfId="12616"/>
    <cellStyle name="20% - Accent2 51 3 4" xfId="15820"/>
    <cellStyle name="20% - Accent2 51 3 5" xfId="18024"/>
    <cellStyle name="20% - Accent2 51 4" xfId="5592"/>
    <cellStyle name="20% - Accent2 51 5" xfId="7981"/>
    <cellStyle name="20% - Accent2 51 6" xfId="11463"/>
    <cellStyle name="20% - Accent2 51 7" xfId="14666"/>
    <cellStyle name="20% - Accent2 51 8" xfId="18997"/>
    <cellStyle name="20% - Accent2 52" xfId="154"/>
    <cellStyle name="20% - Accent2 52 2" xfId="3765"/>
    <cellStyle name="20% - Accent2 52 2 2" xfId="8297"/>
    <cellStyle name="20% - Accent2 52 2 3" xfId="11764"/>
    <cellStyle name="20% - Accent2 52 2 4" xfId="14968"/>
    <cellStyle name="20% - Accent2 52 2 5" xfId="17173"/>
    <cellStyle name="20% - Accent2 52 3" xfId="4618"/>
    <cellStyle name="20% - Accent2 52 3 2" xfId="9150"/>
    <cellStyle name="20% - Accent2 52 3 3" xfId="12617"/>
    <cellStyle name="20% - Accent2 52 3 4" xfId="15821"/>
    <cellStyle name="20% - Accent2 52 3 5" xfId="18025"/>
    <cellStyle name="20% - Accent2 52 4" xfId="5593"/>
    <cellStyle name="20% - Accent2 52 5" xfId="7980"/>
    <cellStyle name="20% - Accent2 52 6" xfId="11462"/>
    <cellStyle name="20% - Accent2 52 7" xfId="14665"/>
    <cellStyle name="20% - Accent2 52 8" xfId="18998"/>
    <cellStyle name="20% - Accent2 53" xfId="155"/>
    <cellStyle name="20% - Accent2 53 2" xfId="3766"/>
    <cellStyle name="20% - Accent2 53 2 2" xfId="8298"/>
    <cellStyle name="20% - Accent2 53 2 3" xfId="11765"/>
    <cellStyle name="20% - Accent2 53 2 4" xfId="14969"/>
    <cellStyle name="20% - Accent2 53 2 5" xfId="17174"/>
    <cellStyle name="20% - Accent2 53 3" xfId="4619"/>
    <cellStyle name="20% - Accent2 53 3 2" xfId="9151"/>
    <cellStyle name="20% - Accent2 53 3 3" xfId="12618"/>
    <cellStyle name="20% - Accent2 53 3 4" xfId="15822"/>
    <cellStyle name="20% - Accent2 53 3 5" xfId="18026"/>
    <cellStyle name="20% - Accent2 53 4" xfId="5594"/>
    <cellStyle name="20% - Accent2 53 5" xfId="7979"/>
    <cellStyle name="20% - Accent2 53 6" xfId="11461"/>
    <cellStyle name="20% - Accent2 53 7" xfId="14664"/>
    <cellStyle name="20% - Accent2 53 8" xfId="18999"/>
    <cellStyle name="20% - Accent2 54" xfId="156"/>
    <cellStyle name="20% - Accent2 54 2" xfId="3767"/>
    <cellStyle name="20% - Accent2 54 2 2" xfId="8299"/>
    <cellStyle name="20% - Accent2 54 2 3" xfId="11766"/>
    <cellStyle name="20% - Accent2 54 2 4" xfId="14970"/>
    <cellStyle name="20% - Accent2 54 2 5" xfId="17175"/>
    <cellStyle name="20% - Accent2 54 3" xfId="4620"/>
    <cellStyle name="20% - Accent2 54 3 2" xfId="9152"/>
    <cellStyle name="20% - Accent2 54 3 3" xfId="12619"/>
    <cellStyle name="20% - Accent2 54 3 4" xfId="15823"/>
    <cellStyle name="20% - Accent2 54 3 5" xfId="18027"/>
    <cellStyle name="20% - Accent2 54 4" xfId="5595"/>
    <cellStyle name="20% - Accent2 54 5" xfId="7978"/>
    <cellStyle name="20% - Accent2 54 6" xfId="11460"/>
    <cellStyle name="20% - Accent2 54 7" xfId="14663"/>
    <cellStyle name="20% - Accent2 54 8" xfId="19000"/>
    <cellStyle name="20% - Accent2 55" xfId="157"/>
    <cellStyle name="20% - Accent2 55 2" xfId="3768"/>
    <cellStyle name="20% - Accent2 55 2 2" xfId="8300"/>
    <cellStyle name="20% - Accent2 55 2 3" xfId="11767"/>
    <cellStyle name="20% - Accent2 55 2 4" xfId="14971"/>
    <cellStyle name="20% - Accent2 55 2 5" xfId="17176"/>
    <cellStyle name="20% - Accent2 55 3" xfId="4621"/>
    <cellStyle name="20% - Accent2 55 3 2" xfId="9153"/>
    <cellStyle name="20% - Accent2 55 3 3" xfId="12620"/>
    <cellStyle name="20% - Accent2 55 3 4" xfId="15824"/>
    <cellStyle name="20% - Accent2 55 3 5" xfId="18028"/>
    <cellStyle name="20% - Accent2 55 4" xfId="5596"/>
    <cellStyle name="20% - Accent2 55 5" xfId="7977"/>
    <cellStyle name="20% - Accent2 55 6" xfId="11459"/>
    <cellStyle name="20% - Accent2 55 7" xfId="14662"/>
    <cellStyle name="20% - Accent2 55 8" xfId="19001"/>
    <cellStyle name="20% - Accent2 56" xfId="158"/>
    <cellStyle name="20% - Accent2 56 2" xfId="3769"/>
    <cellStyle name="20% - Accent2 56 2 2" xfId="8301"/>
    <cellStyle name="20% - Accent2 56 2 3" xfId="11768"/>
    <cellStyle name="20% - Accent2 56 2 4" xfId="14972"/>
    <cellStyle name="20% - Accent2 56 2 5" xfId="17177"/>
    <cellStyle name="20% - Accent2 56 3" xfId="4622"/>
    <cellStyle name="20% - Accent2 56 3 2" xfId="9154"/>
    <cellStyle name="20% - Accent2 56 3 3" xfId="12621"/>
    <cellStyle name="20% - Accent2 56 3 4" xfId="15825"/>
    <cellStyle name="20% - Accent2 56 3 5" xfId="18029"/>
    <cellStyle name="20% - Accent2 56 4" xfId="5597"/>
    <cellStyle name="20% - Accent2 56 5" xfId="7976"/>
    <cellStyle name="20% - Accent2 56 6" xfId="11458"/>
    <cellStyle name="20% - Accent2 56 7" xfId="14661"/>
    <cellStyle name="20% - Accent2 56 8" xfId="19002"/>
    <cellStyle name="20% - Accent2 57" xfId="159"/>
    <cellStyle name="20% - Accent2 57 2" xfId="3770"/>
    <cellStyle name="20% - Accent2 57 2 2" xfId="8302"/>
    <cellStyle name="20% - Accent2 57 2 3" xfId="11769"/>
    <cellStyle name="20% - Accent2 57 2 4" xfId="14973"/>
    <cellStyle name="20% - Accent2 57 2 5" xfId="17178"/>
    <cellStyle name="20% - Accent2 57 3" xfId="4623"/>
    <cellStyle name="20% - Accent2 57 3 2" xfId="9155"/>
    <cellStyle name="20% - Accent2 57 3 3" xfId="12622"/>
    <cellStyle name="20% - Accent2 57 3 4" xfId="15826"/>
    <cellStyle name="20% - Accent2 57 3 5" xfId="18030"/>
    <cellStyle name="20% - Accent2 57 4" xfId="5598"/>
    <cellStyle name="20% - Accent2 57 5" xfId="7975"/>
    <cellStyle name="20% - Accent2 57 6" xfId="11457"/>
    <cellStyle name="20% - Accent2 57 7" xfId="14660"/>
    <cellStyle name="20% - Accent2 57 8" xfId="19003"/>
    <cellStyle name="20% - Accent2 58" xfId="160"/>
    <cellStyle name="20% - Accent2 58 2" xfId="3771"/>
    <cellStyle name="20% - Accent2 58 2 2" xfId="8303"/>
    <cellStyle name="20% - Accent2 58 2 3" xfId="11770"/>
    <cellStyle name="20% - Accent2 58 2 4" xfId="14974"/>
    <cellStyle name="20% - Accent2 58 2 5" xfId="17179"/>
    <cellStyle name="20% - Accent2 58 3" xfId="4624"/>
    <cellStyle name="20% - Accent2 58 3 2" xfId="9156"/>
    <cellStyle name="20% - Accent2 58 3 3" xfId="12623"/>
    <cellStyle name="20% - Accent2 58 3 4" xfId="15827"/>
    <cellStyle name="20% - Accent2 58 3 5" xfId="18031"/>
    <cellStyle name="20% - Accent2 58 4" xfId="5599"/>
    <cellStyle name="20% - Accent2 58 5" xfId="7974"/>
    <cellStyle name="20% - Accent2 58 6" xfId="11456"/>
    <cellStyle name="20% - Accent2 58 7" xfId="14659"/>
    <cellStyle name="20% - Accent2 58 8" xfId="19004"/>
    <cellStyle name="20% - Accent2 59" xfId="161"/>
    <cellStyle name="20% - Accent2 59 2" xfId="3772"/>
    <cellStyle name="20% - Accent2 59 2 2" xfId="8304"/>
    <cellStyle name="20% - Accent2 59 2 3" xfId="11771"/>
    <cellStyle name="20% - Accent2 59 2 4" xfId="14975"/>
    <cellStyle name="20% - Accent2 59 2 5" xfId="17180"/>
    <cellStyle name="20% - Accent2 59 3" xfId="4625"/>
    <cellStyle name="20% - Accent2 59 3 2" xfId="9157"/>
    <cellStyle name="20% - Accent2 59 3 3" xfId="12624"/>
    <cellStyle name="20% - Accent2 59 3 4" xfId="15828"/>
    <cellStyle name="20% - Accent2 59 3 5" xfId="18032"/>
    <cellStyle name="20% - Accent2 59 4" xfId="5600"/>
    <cellStyle name="20% - Accent2 59 5" xfId="7973"/>
    <cellStyle name="20% - Accent2 59 6" xfId="11455"/>
    <cellStyle name="20% - Accent2 59 7" xfId="14658"/>
    <cellStyle name="20% - Accent2 59 8" xfId="19005"/>
    <cellStyle name="20% - Accent2 6" xfId="162"/>
    <cellStyle name="20% - Accent2 6 10" xfId="19006"/>
    <cellStyle name="20% - Accent2 6 2" xfId="163"/>
    <cellStyle name="20% - Accent2 6 2 2" xfId="5602"/>
    <cellStyle name="20% - Accent2 6 2 3" xfId="7971"/>
    <cellStyle name="20% - Accent2 6 2 4" xfId="11453"/>
    <cellStyle name="20% - Accent2 6 2 5" xfId="14656"/>
    <cellStyle name="20% - Accent2 6 3" xfId="164"/>
    <cellStyle name="20% - Accent2 6 3 2" xfId="5603"/>
    <cellStyle name="20% - Accent2 6 3 3" xfId="7970"/>
    <cellStyle name="20% - Accent2 6 3 4" xfId="11452"/>
    <cellStyle name="20% - Accent2 6 3 5" xfId="14655"/>
    <cellStyle name="20% - Accent2 6 4" xfId="3773"/>
    <cellStyle name="20% - Accent2 6 4 2" xfId="8305"/>
    <cellStyle name="20% - Accent2 6 4 3" xfId="11772"/>
    <cellStyle name="20% - Accent2 6 4 4" xfId="14976"/>
    <cellStyle name="20% - Accent2 6 4 5" xfId="17181"/>
    <cellStyle name="20% - Accent2 6 5" xfId="4626"/>
    <cellStyle name="20% - Accent2 6 5 2" xfId="9158"/>
    <cellStyle name="20% - Accent2 6 5 3" xfId="12625"/>
    <cellStyle name="20% - Accent2 6 5 4" xfId="15829"/>
    <cellStyle name="20% - Accent2 6 5 5" xfId="18033"/>
    <cellStyle name="20% - Accent2 6 6" xfId="5601"/>
    <cellStyle name="20% - Accent2 6 7" xfId="7972"/>
    <cellStyle name="20% - Accent2 6 8" xfId="11454"/>
    <cellStyle name="20% - Accent2 6 9" xfId="14657"/>
    <cellStyle name="20% - Accent2 60" xfId="165"/>
    <cellStyle name="20% - Accent2 60 2" xfId="3774"/>
    <cellStyle name="20% - Accent2 60 2 2" xfId="8306"/>
    <cellStyle name="20% - Accent2 60 2 3" xfId="11773"/>
    <cellStyle name="20% - Accent2 60 2 4" xfId="14977"/>
    <cellStyle name="20% - Accent2 60 2 5" xfId="17182"/>
    <cellStyle name="20% - Accent2 60 3" xfId="4627"/>
    <cellStyle name="20% - Accent2 60 3 2" xfId="9159"/>
    <cellStyle name="20% - Accent2 60 3 3" xfId="12626"/>
    <cellStyle name="20% - Accent2 60 3 4" xfId="15830"/>
    <cellStyle name="20% - Accent2 60 3 5" xfId="18034"/>
    <cellStyle name="20% - Accent2 60 4" xfId="5604"/>
    <cellStyle name="20% - Accent2 60 5" xfId="7969"/>
    <cellStyle name="20% - Accent2 60 6" xfId="11451"/>
    <cellStyle name="20% - Accent2 60 7" xfId="14654"/>
    <cellStyle name="20% - Accent2 60 8" xfId="19007"/>
    <cellStyle name="20% - Accent2 61" xfId="166"/>
    <cellStyle name="20% - Accent2 61 2" xfId="3775"/>
    <cellStyle name="20% - Accent2 61 2 2" xfId="8307"/>
    <cellStyle name="20% - Accent2 61 2 3" xfId="11774"/>
    <cellStyle name="20% - Accent2 61 2 4" xfId="14978"/>
    <cellStyle name="20% - Accent2 61 2 5" xfId="17183"/>
    <cellStyle name="20% - Accent2 61 3" xfId="4628"/>
    <cellStyle name="20% - Accent2 61 3 2" xfId="9160"/>
    <cellStyle name="20% - Accent2 61 3 3" xfId="12627"/>
    <cellStyle name="20% - Accent2 61 3 4" xfId="15831"/>
    <cellStyle name="20% - Accent2 61 3 5" xfId="18035"/>
    <cellStyle name="20% - Accent2 61 4" xfId="5605"/>
    <cellStyle name="20% - Accent2 61 5" xfId="7968"/>
    <cellStyle name="20% - Accent2 61 6" xfId="11450"/>
    <cellStyle name="20% - Accent2 61 7" xfId="14653"/>
    <cellStyle name="20% - Accent2 61 8" xfId="19008"/>
    <cellStyle name="20% - Accent2 62" xfId="167"/>
    <cellStyle name="20% - Accent2 62 2" xfId="3776"/>
    <cellStyle name="20% - Accent2 62 2 2" xfId="8308"/>
    <cellStyle name="20% - Accent2 62 2 3" xfId="11775"/>
    <cellStyle name="20% - Accent2 62 2 4" xfId="14979"/>
    <cellStyle name="20% - Accent2 62 2 5" xfId="17184"/>
    <cellStyle name="20% - Accent2 62 3" xfId="4629"/>
    <cellStyle name="20% - Accent2 62 3 2" xfId="9161"/>
    <cellStyle name="20% - Accent2 62 3 3" xfId="12628"/>
    <cellStyle name="20% - Accent2 62 3 4" xfId="15832"/>
    <cellStyle name="20% - Accent2 62 3 5" xfId="18036"/>
    <cellStyle name="20% - Accent2 62 4" xfId="5606"/>
    <cellStyle name="20% - Accent2 62 5" xfId="7967"/>
    <cellStyle name="20% - Accent2 62 6" xfId="11449"/>
    <cellStyle name="20% - Accent2 62 7" xfId="14652"/>
    <cellStyle name="20% - Accent2 62 8" xfId="19009"/>
    <cellStyle name="20% - Accent2 63" xfId="168"/>
    <cellStyle name="20% - Accent2 63 2" xfId="3777"/>
    <cellStyle name="20% - Accent2 63 2 2" xfId="8309"/>
    <cellStyle name="20% - Accent2 63 2 3" xfId="11776"/>
    <cellStyle name="20% - Accent2 63 2 4" xfId="14980"/>
    <cellStyle name="20% - Accent2 63 2 5" xfId="17185"/>
    <cellStyle name="20% - Accent2 63 3" xfId="4630"/>
    <cellStyle name="20% - Accent2 63 3 2" xfId="9162"/>
    <cellStyle name="20% - Accent2 63 3 3" xfId="12629"/>
    <cellStyle name="20% - Accent2 63 3 4" xfId="15833"/>
    <cellStyle name="20% - Accent2 63 3 5" xfId="18037"/>
    <cellStyle name="20% - Accent2 63 4" xfId="5607"/>
    <cellStyle name="20% - Accent2 63 5" xfId="7966"/>
    <cellStyle name="20% - Accent2 63 6" xfId="11448"/>
    <cellStyle name="20% - Accent2 63 7" xfId="14651"/>
    <cellStyle name="20% - Accent2 63 8" xfId="19010"/>
    <cellStyle name="20% - Accent2 64" xfId="169"/>
    <cellStyle name="20% - Accent2 64 2" xfId="3778"/>
    <cellStyle name="20% - Accent2 64 2 2" xfId="8310"/>
    <cellStyle name="20% - Accent2 64 2 3" xfId="11777"/>
    <cellStyle name="20% - Accent2 64 2 4" xfId="14981"/>
    <cellStyle name="20% - Accent2 64 2 5" xfId="17186"/>
    <cellStyle name="20% - Accent2 64 3" xfId="4631"/>
    <cellStyle name="20% - Accent2 64 3 2" xfId="9163"/>
    <cellStyle name="20% - Accent2 64 3 3" xfId="12630"/>
    <cellStyle name="20% - Accent2 64 3 4" xfId="15834"/>
    <cellStyle name="20% - Accent2 64 3 5" xfId="18038"/>
    <cellStyle name="20% - Accent2 64 4" xfId="5608"/>
    <cellStyle name="20% - Accent2 64 5" xfId="7965"/>
    <cellStyle name="20% - Accent2 64 6" xfId="11447"/>
    <cellStyle name="20% - Accent2 64 7" xfId="14650"/>
    <cellStyle name="20% - Accent2 64 8" xfId="19011"/>
    <cellStyle name="20% - Accent2 65" xfId="170"/>
    <cellStyle name="20% - Accent2 65 2" xfId="3779"/>
    <cellStyle name="20% - Accent2 65 2 2" xfId="8311"/>
    <cellStyle name="20% - Accent2 65 2 3" xfId="11778"/>
    <cellStyle name="20% - Accent2 65 2 4" xfId="14982"/>
    <cellStyle name="20% - Accent2 65 2 5" xfId="17187"/>
    <cellStyle name="20% - Accent2 65 3" xfId="4632"/>
    <cellStyle name="20% - Accent2 65 3 2" xfId="9164"/>
    <cellStyle name="20% - Accent2 65 3 3" xfId="12631"/>
    <cellStyle name="20% - Accent2 65 3 4" xfId="15835"/>
    <cellStyle name="20% - Accent2 65 3 5" xfId="18039"/>
    <cellStyle name="20% - Accent2 65 4" xfId="5609"/>
    <cellStyle name="20% - Accent2 65 5" xfId="7964"/>
    <cellStyle name="20% - Accent2 65 6" xfId="11446"/>
    <cellStyle name="20% - Accent2 65 7" xfId="14649"/>
    <cellStyle name="20% - Accent2 65 8" xfId="19012"/>
    <cellStyle name="20% - Accent2 66" xfId="171"/>
    <cellStyle name="20% - Accent2 66 2" xfId="3780"/>
    <cellStyle name="20% - Accent2 66 2 2" xfId="8312"/>
    <cellStyle name="20% - Accent2 66 2 3" xfId="11779"/>
    <cellStyle name="20% - Accent2 66 2 4" xfId="14983"/>
    <cellStyle name="20% - Accent2 66 2 5" xfId="17188"/>
    <cellStyle name="20% - Accent2 66 3" xfId="4633"/>
    <cellStyle name="20% - Accent2 66 3 2" xfId="9165"/>
    <cellStyle name="20% - Accent2 66 3 3" xfId="12632"/>
    <cellStyle name="20% - Accent2 66 3 4" xfId="15836"/>
    <cellStyle name="20% - Accent2 66 3 5" xfId="18040"/>
    <cellStyle name="20% - Accent2 66 4" xfId="5610"/>
    <cellStyle name="20% - Accent2 66 5" xfId="7963"/>
    <cellStyle name="20% - Accent2 66 6" xfId="11445"/>
    <cellStyle name="20% - Accent2 66 7" xfId="14648"/>
    <cellStyle name="20% - Accent2 66 8" xfId="19013"/>
    <cellStyle name="20% - Accent2 67" xfId="172"/>
    <cellStyle name="20% - Accent2 67 2" xfId="3781"/>
    <cellStyle name="20% - Accent2 67 2 2" xfId="8313"/>
    <cellStyle name="20% - Accent2 67 2 3" xfId="11780"/>
    <cellStyle name="20% - Accent2 67 2 4" xfId="14984"/>
    <cellStyle name="20% - Accent2 67 2 5" xfId="17189"/>
    <cellStyle name="20% - Accent2 67 3" xfId="4634"/>
    <cellStyle name="20% - Accent2 67 3 2" xfId="9166"/>
    <cellStyle name="20% - Accent2 67 3 3" xfId="12633"/>
    <cellStyle name="20% - Accent2 67 3 4" xfId="15837"/>
    <cellStyle name="20% - Accent2 67 3 5" xfId="18041"/>
    <cellStyle name="20% - Accent2 67 4" xfId="5611"/>
    <cellStyle name="20% - Accent2 67 5" xfId="7962"/>
    <cellStyle name="20% - Accent2 67 6" xfId="11444"/>
    <cellStyle name="20% - Accent2 67 7" xfId="14647"/>
    <cellStyle name="20% - Accent2 67 8" xfId="19014"/>
    <cellStyle name="20% - Accent2 68" xfId="173"/>
    <cellStyle name="20% - Accent2 68 2" xfId="3782"/>
    <cellStyle name="20% - Accent2 68 2 2" xfId="8314"/>
    <cellStyle name="20% - Accent2 68 2 3" xfId="11781"/>
    <cellStyle name="20% - Accent2 68 2 4" xfId="14985"/>
    <cellStyle name="20% - Accent2 68 2 5" xfId="17190"/>
    <cellStyle name="20% - Accent2 68 3" xfId="4635"/>
    <cellStyle name="20% - Accent2 68 3 2" xfId="9167"/>
    <cellStyle name="20% - Accent2 68 3 3" xfId="12634"/>
    <cellStyle name="20% - Accent2 68 3 4" xfId="15838"/>
    <cellStyle name="20% - Accent2 68 3 5" xfId="18042"/>
    <cellStyle name="20% - Accent2 68 4" xfId="5612"/>
    <cellStyle name="20% - Accent2 68 5" xfId="7961"/>
    <cellStyle name="20% - Accent2 68 6" xfId="11443"/>
    <cellStyle name="20% - Accent2 68 7" xfId="14646"/>
    <cellStyle name="20% - Accent2 68 8" xfId="19015"/>
    <cellStyle name="20% - Accent2 69" xfId="174"/>
    <cellStyle name="20% - Accent2 69 2" xfId="3783"/>
    <cellStyle name="20% - Accent2 69 2 2" xfId="8315"/>
    <cellStyle name="20% - Accent2 69 2 3" xfId="11782"/>
    <cellStyle name="20% - Accent2 69 2 4" xfId="14986"/>
    <cellStyle name="20% - Accent2 69 2 5" xfId="17191"/>
    <cellStyle name="20% - Accent2 69 3" xfId="4636"/>
    <cellStyle name="20% - Accent2 69 3 2" xfId="9168"/>
    <cellStyle name="20% - Accent2 69 3 3" xfId="12635"/>
    <cellStyle name="20% - Accent2 69 3 4" xfId="15839"/>
    <cellStyle name="20% - Accent2 69 3 5" xfId="18043"/>
    <cellStyle name="20% - Accent2 69 4" xfId="5613"/>
    <cellStyle name="20% - Accent2 69 5" xfId="7960"/>
    <cellStyle name="20% - Accent2 69 6" xfId="11442"/>
    <cellStyle name="20% - Accent2 69 7" xfId="14645"/>
    <cellStyle name="20% - Accent2 69 8" xfId="19016"/>
    <cellStyle name="20% - Accent2 7" xfId="175"/>
    <cellStyle name="20% - Accent2 7 10" xfId="19017"/>
    <cellStyle name="20% - Accent2 7 2" xfId="176"/>
    <cellStyle name="20% - Accent2 7 2 2" xfId="5615"/>
    <cellStyle name="20% - Accent2 7 2 3" xfId="7958"/>
    <cellStyle name="20% - Accent2 7 2 4" xfId="11440"/>
    <cellStyle name="20% - Accent2 7 2 5" xfId="14643"/>
    <cellStyle name="20% - Accent2 7 3" xfId="177"/>
    <cellStyle name="20% - Accent2 7 3 2" xfId="5616"/>
    <cellStyle name="20% - Accent2 7 3 3" xfId="7957"/>
    <cellStyle name="20% - Accent2 7 3 4" xfId="11439"/>
    <cellStyle name="20% - Accent2 7 3 5" xfId="14642"/>
    <cellStyle name="20% - Accent2 7 4" xfId="3784"/>
    <cellStyle name="20% - Accent2 7 4 2" xfId="8316"/>
    <cellStyle name="20% - Accent2 7 4 3" xfId="11783"/>
    <cellStyle name="20% - Accent2 7 4 4" xfId="14987"/>
    <cellStyle name="20% - Accent2 7 4 5" xfId="17192"/>
    <cellStyle name="20% - Accent2 7 5" xfId="4637"/>
    <cellStyle name="20% - Accent2 7 5 2" xfId="9169"/>
    <cellStyle name="20% - Accent2 7 5 3" xfId="12636"/>
    <cellStyle name="20% - Accent2 7 5 4" xfId="15840"/>
    <cellStyle name="20% - Accent2 7 5 5" xfId="18044"/>
    <cellStyle name="20% - Accent2 7 6" xfId="5614"/>
    <cellStyle name="20% - Accent2 7 7" xfId="7959"/>
    <cellStyle name="20% - Accent2 7 8" xfId="11441"/>
    <cellStyle name="20% - Accent2 7 9" xfId="14644"/>
    <cellStyle name="20% - Accent2 70" xfId="178"/>
    <cellStyle name="20% - Accent2 70 2" xfId="3785"/>
    <cellStyle name="20% - Accent2 70 2 2" xfId="8317"/>
    <cellStyle name="20% - Accent2 70 2 3" xfId="11784"/>
    <cellStyle name="20% - Accent2 70 2 4" xfId="14988"/>
    <cellStyle name="20% - Accent2 70 2 5" xfId="17193"/>
    <cellStyle name="20% - Accent2 70 3" xfId="4638"/>
    <cellStyle name="20% - Accent2 70 3 2" xfId="9170"/>
    <cellStyle name="20% - Accent2 70 3 3" xfId="12637"/>
    <cellStyle name="20% - Accent2 70 3 4" xfId="15841"/>
    <cellStyle name="20% - Accent2 70 3 5" xfId="18045"/>
    <cellStyle name="20% - Accent2 70 4" xfId="5617"/>
    <cellStyle name="20% - Accent2 70 5" xfId="7956"/>
    <cellStyle name="20% - Accent2 70 6" xfId="11438"/>
    <cellStyle name="20% - Accent2 70 7" xfId="14641"/>
    <cellStyle name="20% - Accent2 70 8" xfId="19018"/>
    <cellStyle name="20% - Accent2 71" xfId="179"/>
    <cellStyle name="20% - Accent2 71 2" xfId="3786"/>
    <cellStyle name="20% - Accent2 71 2 2" xfId="8318"/>
    <cellStyle name="20% - Accent2 71 2 3" xfId="11785"/>
    <cellStyle name="20% - Accent2 71 2 4" xfId="14989"/>
    <cellStyle name="20% - Accent2 71 2 5" xfId="17194"/>
    <cellStyle name="20% - Accent2 71 3" xfId="4639"/>
    <cellStyle name="20% - Accent2 71 3 2" xfId="9171"/>
    <cellStyle name="20% - Accent2 71 3 3" xfId="12638"/>
    <cellStyle name="20% - Accent2 71 3 4" xfId="15842"/>
    <cellStyle name="20% - Accent2 71 3 5" xfId="18046"/>
    <cellStyle name="20% - Accent2 71 4" xfId="5618"/>
    <cellStyle name="20% - Accent2 71 5" xfId="7955"/>
    <cellStyle name="20% - Accent2 71 6" xfId="11437"/>
    <cellStyle name="20% - Accent2 71 7" xfId="14640"/>
    <cellStyle name="20% - Accent2 71 8" xfId="19019"/>
    <cellStyle name="20% - Accent2 72" xfId="180"/>
    <cellStyle name="20% - Accent2 72 2" xfId="3787"/>
    <cellStyle name="20% - Accent2 72 2 2" xfId="8319"/>
    <cellStyle name="20% - Accent2 72 2 3" xfId="11786"/>
    <cellStyle name="20% - Accent2 72 2 4" xfId="14990"/>
    <cellStyle name="20% - Accent2 72 2 5" xfId="17195"/>
    <cellStyle name="20% - Accent2 72 3" xfId="4640"/>
    <cellStyle name="20% - Accent2 72 3 2" xfId="9172"/>
    <cellStyle name="20% - Accent2 72 3 3" xfId="12639"/>
    <cellStyle name="20% - Accent2 72 3 4" xfId="15843"/>
    <cellStyle name="20% - Accent2 72 3 5" xfId="18047"/>
    <cellStyle name="20% - Accent2 72 4" xfId="5619"/>
    <cellStyle name="20% - Accent2 72 5" xfId="7954"/>
    <cellStyle name="20% - Accent2 72 6" xfId="11436"/>
    <cellStyle name="20% - Accent2 72 7" xfId="14639"/>
    <cellStyle name="20% - Accent2 72 8" xfId="19020"/>
    <cellStyle name="20% - Accent2 73" xfId="5420"/>
    <cellStyle name="20% - Accent2 73 2" xfId="10181"/>
    <cellStyle name="20% - Accent2 73 3" xfId="13582"/>
    <cellStyle name="20% - Accent2 73 4" xfId="16721"/>
    <cellStyle name="20% - Accent2 73 5" xfId="18860"/>
    <cellStyle name="20% - Accent2 74" xfId="10221"/>
    <cellStyle name="20% - Accent2 75" xfId="10260"/>
    <cellStyle name="20% - Accent2 76" xfId="8157"/>
    <cellStyle name="20% - Accent2 77" xfId="11625"/>
    <cellStyle name="20% - Accent2 78" xfId="14828"/>
    <cellStyle name="20% - Accent2 8" xfId="181"/>
    <cellStyle name="20% - Accent2 8 10" xfId="19021"/>
    <cellStyle name="20% - Accent2 8 2" xfId="182"/>
    <cellStyle name="20% - Accent2 8 2 2" xfId="5621"/>
    <cellStyle name="20% - Accent2 8 2 3" xfId="7952"/>
    <cellStyle name="20% - Accent2 8 2 4" xfId="11434"/>
    <cellStyle name="20% - Accent2 8 2 5" xfId="14637"/>
    <cellStyle name="20% - Accent2 8 3" xfId="183"/>
    <cellStyle name="20% - Accent2 8 3 2" xfId="5622"/>
    <cellStyle name="20% - Accent2 8 3 3" xfId="7951"/>
    <cellStyle name="20% - Accent2 8 3 4" xfId="11433"/>
    <cellStyle name="20% - Accent2 8 3 5" xfId="14636"/>
    <cellStyle name="20% - Accent2 8 4" xfId="3788"/>
    <cellStyle name="20% - Accent2 8 4 2" xfId="8320"/>
    <cellStyle name="20% - Accent2 8 4 3" xfId="11787"/>
    <cellStyle name="20% - Accent2 8 4 4" xfId="14991"/>
    <cellStyle name="20% - Accent2 8 4 5" xfId="17196"/>
    <cellStyle name="20% - Accent2 8 5" xfId="4641"/>
    <cellStyle name="20% - Accent2 8 5 2" xfId="9173"/>
    <cellStyle name="20% - Accent2 8 5 3" xfId="12640"/>
    <cellStyle name="20% - Accent2 8 5 4" xfId="15844"/>
    <cellStyle name="20% - Accent2 8 5 5" xfId="18048"/>
    <cellStyle name="20% - Accent2 8 6" xfId="5620"/>
    <cellStyle name="20% - Accent2 8 7" xfId="7953"/>
    <cellStyle name="20% - Accent2 8 8" xfId="11435"/>
    <cellStyle name="20% - Accent2 8 9" xfId="14638"/>
    <cellStyle name="20% - Accent2 9" xfId="184"/>
    <cellStyle name="20% - Accent2 9 10" xfId="19022"/>
    <cellStyle name="20% - Accent2 9 2" xfId="185"/>
    <cellStyle name="20% - Accent2 9 2 2" xfId="5624"/>
    <cellStyle name="20% - Accent2 9 2 3" xfId="7949"/>
    <cellStyle name="20% - Accent2 9 2 4" xfId="11431"/>
    <cellStyle name="20% - Accent2 9 2 5" xfId="14634"/>
    <cellStyle name="20% - Accent2 9 3" xfId="186"/>
    <cellStyle name="20% - Accent2 9 3 2" xfId="5625"/>
    <cellStyle name="20% - Accent2 9 3 3" xfId="7948"/>
    <cellStyle name="20% - Accent2 9 3 4" xfId="11430"/>
    <cellStyle name="20% - Accent2 9 3 5" xfId="14633"/>
    <cellStyle name="20% - Accent2 9 4" xfId="3789"/>
    <cellStyle name="20% - Accent2 9 4 2" xfId="8321"/>
    <cellStyle name="20% - Accent2 9 4 3" xfId="11788"/>
    <cellStyle name="20% - Accent2 9 4 4" xfId="14992"/>
    <cellStyle name="20% - Accent2 9 4 5" xfId="17197"/>
    <cellStyle name="20% - Accent2 9 5" xfId="4642"/>
    <cellStyle name="20% - Accent2 9 5 2" xfId="9174"/>
    <cellStyle name="20% - Accent2 9 5 3" xfId="12641"/>
    <cellStyle name="20% - Accent2 9 5 4" xfId="15845"/>
    <cellStyle name="20% - Accent2 9 5 5" xfId="18049"/>
    <cellStyle name="20% - Accent2 9 6" xfId="5623"/>
    <cellStyle name="20% - Accent2 9 7" xfId="7950"/>
    <cellStyle name="20% - Accent2 9 8" xfId="11432"/>
    <cellStyle name="20% - Accent2 9 9" xfId="14635"/>
    <cellStyle name="20% - Accent3" xfId="5378" builtinId="38" customBuiltin="1"/>
    <cellStyle name="20% - Accent3 10" xfId="187"/>
    <cellStyle name="20% - Accent3 10 10" xfId="19023"/>
    <cellStyle name="20% - Accent3 10 2" xfId="188"/>
    <cellStyle name="20% - Accent3 10 2 2" xfId="5627"/>
    <cellStyle name="20% - Accent3 10 2 3" xfId="7946"/>
    <cellStyle name="20% - Accent3 10 2 4" xfId="11428"/>
    <cellStyle name="20% - Accent3 10 2 5" xfId="14631"/>
    <cellStyle name="20% - Accent3 10 3" xfId="189"/>
    <cellStyle name="20% - Accent3 10 3 2" xfId="5628"/>
    <cellStyle name="20% - Accent3 10 3 3" xfId="7943"/>
    <cellStyle name="20% - Accent3 10 3 4" xfId="11427"/>
    <cellStyle name="20% - Accent3 10 3 5" xfId="14630"/>
    <cellStyle name="20% - Accent3 10 4" xfId="3790"/>
    <cellStyle name="20% - Accent3 10 4 2" xfId="8322"/>
    <cellStyle name="20% - Accent3 10 4 3" xfId="11789"/>
    <cellStyle name="20% - Accent3 10 4 4" xfId="14993"/>
    <cellStyle name="20% - Accent3 10 4 5" xfId="17198"/>
    <cellStyle name="20% - Accent3 10 5" xfId="4643"/>
    <cellStyle name="20% - Accent3 10 5 2" xfId="9175"/>
    <cellStyle name="20% - Accent3 10 5 3" xfId="12642"/>
    <cellStyle name="20% - Accent3 10 5 4" xfId="15846"/>
    <cellStyle name="20% - Accent3 10 5 5" xfId="18050"/>
    <cellStyle name="20% - Accent3 10 6" xfId="5626"/>
    <cellStyle name="20% - Accent3 10 7" xfId="7947"/>
    <cellStyle name="20% - Accent3 10 8" xfId="11429"/>
    <cellStyle name="20% - Accent3 10 9" xfId="14632"/>
    <cellStyle name="20% - Accent3 11" xfId="190"/>
    <cellStyle name="20% - Accent3 11 10" xfId="19024"/>
    <cellStyle name="20% - Accent3 11 2" xfId="191"/>
    <cellStyle name="20% - Accent3 11 2 2" xfId="5630"/>
    <cellStyle name="20% - Accent3 11 2 3" xfId="7941"/>
    <cellStyle name="20% - Accent3 11 2 4" xfId="11425"/>
    <cellStyle name="20% - Accent3 11 2 5" xfId="14628"/>
    <cellStyle name="20% - Accent3 11 3" xfId="192"/>
    <cellStyle name="20% - Accent3 11 3 2" xfId="5631"/>
    <cellStyle name="20% - Accent3 11 3 3" xfId="7940"/>
    <cellStyle name="20% - Accent3 11 3 4" xfId="11424"/>
    <cellStyle name="20% - Accent3 11 3 5" xfId="14627"/>
    <cellStyle name="20% - Accent3 11 4" xfId="3791"/>
    <cellStyle name="20% - Accent3 11 4 2" xfId="8323"/>
    <cellStyle name="20% - Accent3 11 4 3" xfId="11790"/>
    <cellStyle name="20% - Accent3 11 4 4" xfId="14994"/>
    <cellStyle name="20% - Accent3 11 4 5" xfId="17199"/>
    <cellStyle name="20% - Accent3 11 5" xfId="4644"/>
    <cellStyle name="20% - Accent3 11 5 2" xfId="9176"/>
    <cellStyle name="20% - Accent3 11 5 3" xfId="12643"/>
    <cellStyle name="20% - Accent3 11 5 4" xfId="15847"/>
    <cellStyle name="20% - Accent3 11 5 5" xfId="18051"/>
    <cellStyle name="20% - Accent3 11 6" xfId="5629"/>
    <cellStyle name="20% - Accent3 11 7" xfId="7942"/>
    <cellStyle name="20% - Accent3 11 8" xfId="11426"/>
    <cellStyle name="20% - Accent3 11 9" xfId="14629"/>
    <cellStyle name="20% - Accent3 12" xfId="193"/>
    <cellStyle name="20% - Accent3 12 10" xfId="19025"/>
    <cellStyle name="20% - Accent3 12 2" xfId="194"/>
    <cellStyle name="20% - Accent3 12 2 2" xfId="5633"/>
    <cellStyle name="20% - Accent3 12 2 3" xfId="7938"/>
    <cellStyle name="20% - Accent3 12 2 4" xfId="11422"/>
    <cellStyle name="20% - Accent3 12 2 5" xfId="14625"/>
    <cellStyle name="20% - Accent3 12 3" xfId="195"/>
    <cellStyle name="20% - Accent3 12 3 2" xfId="5634"/>
    <cellStyle name="20% - Accent3 12 3 3" xfId="7937"/>
    <cellStyle name="20% - Accent3 12 3 4" xfId="11421"/>
    <cellStyle name="20% - Accent3 12 3 5" xfId="14624"/>
    <cellStyle name="20% - Accent3 12 4" xfId="3792"/>
    <cellStyle name="20% - Accent3 12 4 2" xfId="8324"/>
    <cellStyle name="20% - Accent3 12 4 3" xfId="11791"/>
    <cellStyle name="20% - Accent3 12 4 4" xfId="14995"/>
    <cellStyle name="20% - Accent3 12 4 5" xfId="17200"/>
    <cellStyle name="20% - Accent3 12 5" xfId="4645"/>
    <cellStyle name="20% - Accent3 12 5 2" xfId="9177"/>
    <cellStyle name="20% - Accent3 12 5 3" xfId="12644"/>
    <cellStyle name="20% - Accent3 12 5 4" xfId="15848"/>
    <cellStyle name="20% - Accent3 12 5 5" xfId="18052"/>
    <cellStyle name="20% - Accent3 12 6" xfId="5632"/>
    <cellStyle name="20% - Accent3 12 7" xfId="7939"/>
    <cellStyle name="20% - Accent3 12 8" xfId="11423"/>
    <cellStyle name="20% - Accent3 12 9" xfId="14626"/>
    <cellStyle name="20% - Accent3 13" xfId="196"/>
    <cellStyle name="20% - Accent3 13 2" xfId="3793"/>
    <cellStyle name="20% - Accent3 13 2 2" xfId="8325"/>
    <cellStyle name="20% - Accent3 13 2 3" xfId="11792"/>
    <cellStyle name="20% - Accent3 13 2 4" xfId="14996"/>
    <cellStyle name="20% - Accent3 13 2 5" xfId="17201"/>
    <cellStyle name="20% - Accent3 13 3" xfId="4646"/>
    <cellStyle name="20% - Accent3 13 3 2" xfId="9178"/>
    <cellStyle name="20% - Accent3 13 3 3" xfId="12645"/>
    <cellStyle name="20% - Accent3 13 3 4" xfId="15849"/>
    <cellStyle name="20% - Accent3 13 3 5" xfId="18053"/>
    <cellStyle name="20% - Accent3 13 4" xfId="5635"/>
    <cellStyle name="20% - Accent3 13 5" xfId="7936"/>
    <cellStyle name="20% - Accent3 13 6" xfId="11420"/>
    <cellStyle name="20% - Accent3 13 7" xfId="14623"/>
    <cellStyle name="20% - Accent3 13 8" xfId="19026"/>
    <cellStyle name="20% - Accent3 14" xfId="197"/>
    <cellStyle name="20% - Accent3 14 2" xfId="3794"/>
    <cellStyle name="20% - Accent3 14 2 2" xfId="8326"/>
    <cellStyle name="20% - Accent3 14 2 3" xfId="11793"/>
    <cellStyle name="20% - Accent3 14 2 4" xfId="14997"/>
    <cellStyle name="20% - Accent3 14 2 5" xfId="17202"/>
    <cellStyle name="20% - Accent3 14 3" xfId="4647"/>
    <cellStyle name="20% - Accent3 14 3 2" xfId="9179"/>
    <cellStyle name="20% - Accent3 14 3 3" xfId="12646"/>
    <cellStyle name="20% - Accent3 14 3 4" xfId="15850"/>
    <cellStyle name="20% - Accent3 14 3 5" xfId="18054"/>
    <cellStyle name="20% - Accent3 14 4" xfId="5636"/>
    <cellStyle name="20% - Accent3 14 5" xfId="7935"/>
    <cellStyle name="20% - Accent3 14 6" xfId="11419"/>
    <cellStyle name="20% - Accent3 14 7" xfId="14622"/>
    <cellStyle name="20% - Accent3 14 8" xfId="19027"/>
    <cellStyle name="20% - Accent3 15" xfId="198"/>
    <cellStyle name="20% - Accent3 15 2" xfId="3795"/>
    <cellStyle name="20% - Accent3 15 2 2" xfId="8327"/>
    <cellStyle name="20% - Accent3 15 2 3" xfId="11794"/>
    <cellStyle name="20% - Accent3 15 2 4" xfId="14998"/>
    <cellStyle name="20% - Accent3 15 2 5" xfId="17203"/>
    <cellStyle name="20% - Accent3 15 3" xfId="4648"/>
    <cellStyle name="20% - Accent3 15 3 2" xfId="9180"/>
    <cellStyle name="20% - Accent3 15 3 3" xfId="12647"/>
    <cellStyle name="20% - Accent3 15 3 4" xfId="15851"/>
    <cellStyle name="20% - Accent3 15 3 5" xfId="18055"/>
    <cellStyle name="20% - Accent3 15 4" xfId="5637"/>
    <cellStyle name="20% - Accent3 15 5" xfId="7934"/>
    <cellStyle name="20% - Accent3 15 6" xfId="11418"/>
    <cellStyle name="20% - Accent3 15 7" xfId="16671"/>
    <cellStyle name="20% - Accent3 15 8" xfId="19028"/>
    <cellStyle name="20% - Accent3 16" xfId="199"/>
    <cellStyle name="20% - Accent3 16 2" xfId="3796"/>
    <cellStyle name="20% - Accent3 16 2 2" xfId="8328"/>
    <cellStyle name="20% - Accent3 16 2 3" xfId="11795"/>
    <cellStyle name="20% - Accent3 16 2 4" xfId="14999"/>
    <cellStyle name="20% - Accent3 16 2 5" xfId="17204"/>
    <cellStyle name="20% - Accent3 16 3" xfId="4649"/>
    <cellStyle name="20% - Accent3 16 3 2" xfId="9181"/>
    <cellStyle name="20% - Accent3 16 3 3" xfId="12648"/>
    <cellStyle name="20% - Accent3 16 3 4" xfId="15852"/>
    <cellStyle name="20% - Accent3 16 3 5" xfId="18056"/>
    <cellStyle name="20% - Accent3 16 4" xfId="5638"/>
    <cellStyle name="20% - Accent3 16 5" xfId="7933"/>
    <cellStyle name="20% - Accent3 16 6" xfId="11417"/>
    <cellStyle name="20% - Accent3 16 7" xfId="16615"/>
    <cellStyle name="20% - Accent3 16 8" xfId="19029"/>
    <cellStyle name="20% - Accent3 17" xfId="200"/>
    <cellStyle name="20% - Accent3 17 2" xfId="3797"/>
    <cellStyle name="20% - Accent3 17 2 2" xfId="8329"/>
    <cellStyle name="20% - Accent3 17 2 3" xfId="11796"/>
    <cellStyle name="20% - Accent3 17 2 4" xfId="15000"/>
    <cellStyle name="20% - Accent3 17 2 5" xfId="17205"/>
    <cellStyle name="20% - Accent3 17 3" xfId="4650"/>
    <cellStyle name="20% - Accent3 17 3 2" xfId="9182"/>
    <cellStyle name="20% - Accent3 17 3 3" xfId="12649"/>
    <cellStyle name="20% - Accent3 17 3 4" xfId="15853"/>
    <cellStyle name="20% - Accent3 17 3 5" xfId="18057"/>
    <cellStyle name="20% - Accent3 17 4" xfId="5639"/>
    <cellStyle name="20% - Accent3 17 5" xfId="7932"/>
    <cellStyle name="20% - Accent3 17 6" xfId="11416"/>
    <cellStyle name="20% - Accent3 17 7" xfId="16603"/>
    <cellStyle name="20% - Accent3 17 8" xfId="19030"/>
    <cellStyle name="20% - Accent3 18" xfId="201"/>
    <cellStyle name="20% - Accent3 18 2" xfId="3798"/>
    <cellStyle name="20% - Accent3 18 2 2" xfId="8330"/>
    <cellStyle name="20% - Accent3 18 2 3" xfId="11797"/>
    <cellStyle name="20% - Accent3 18 2 4" xfId="15001"/>
    <cellStyle name="20% - Accent3 18 2 5" xfId="17206"/>
    <cellStyle name="20% - Accent3 18 3" xfId="4651"/>
    <cellStyle name="20% - Accent3 18 3 2" xfId="9183"/>
    <cellStyle name="20% - Accent3 18 3 3" xfId="12650"/>
    <cellStyle name="20% - Accent3 18 3 4" xfId="15854"/>
    <cellStyle name="20% - Accent3 18 3 5" xfId="18058"/>
    <cellStyle name="20% - Accent3 18 4" xfId="5640"/>
    <cellStyle name="20% - Accent3 18 5" xfId="7931"/>
    <cellStyle name="20% - Accent3 18 6" xfId="11415"/>
    <cellStyle name="20% - Accent3 18 7" xfId="16697"/>
    <cellStyle name="20% - Accent3 18 8" xfId="19031"/>
    <cellStyle name="20% - Accent3 19" xfId="202"/>
    <cellStyle name="20% - Accent3 19 2" xfId="3799"/>
    <cellStyle name="20% - Accent3 19 2 2" xfId="8331"/>
    <cellStyle name="20% - Accent3 19 2 3" xfId="11798"/>
    <cellStyle name="20% - Accent3 19 2 4" xfId="15002"/>
    <cellStyle name="20% - Accent3 19 2 5" xfId="17207"/>
    <cellStyle name="20% - Accent3 19 3" xfId="4652"/>
    <cellStyle name="20% - Accent3 19 3 2" xfId="9184"/>
    <cellStyle name="20% - Accent3 19 3 3" xfId="12651"/>
    <cellStyle name="20% - Accent3 19 3 4" xfId="15855"/>
    <cellStyle name="20% - Accent3 19 3 5" xfId="18059"/>
    <cellStyle name="20% - Accent3 19 4" xfId="5641"/>
    <cellStyle name="20% - Accent3 19 5" xfId="7930"/>
    <cellStyle name="20% - Accent3 19 6" xfId="11414"/>
    <cellStyle name="20% - Accent3 19 7" xfId="16680"/>
    <cellStyle name="20% - Accent3 19 8" xfId="19032"/>
    <cellStyle name="20% - Accent3 2" xfId="203"/>
    <cellStyle name="20% - Accent3 2 10" xfId="16581"/>
    <cellStyle name="20% - Accent3 2 11" xfId="18785"/>
    <cellStyle name="20% - Accent3 2 12" xfId="19033"/>
    <cellStyle name="20% - Accent3 2 2" xfId="204"/>
    <cellStyle name="20% - Accent3 2 2 2" xfId="5642"/>
    <cellStyle name="20% - Accent3 2 2 2 2" xfId="5643"/>
    <cellStyle name="20% - Accent3 2 2 2 3" xfId="7918"/>
    <cellStyle name="20% - Accent3 2 2 2 4" xfId="11412"/>
    <cellStyle name="20% - Accent3 2 2 2 5" xfId="14618"/>
    <cellStyle name="20% - Accent3 2 2 3" xfId="9937"/>
    <cellStyle name="20% - Accent3 2 2 4" xfId="10120"/>
    <cellStyle name="20% - Accent3 2 2 5" xfId="9953"/>
    <cellStyle name="20% - Accent3 2 2 6" xfId="7924"/>
    <cellStyle name="20% - Accent3 2 2 7" xfId="11413"/>
    <cellStyle name="20% - Accent3 2 2 8" xfId="14619"/>
    <cellStyle name="20% - Accent3 2 3" xfId="205"/>
    <cellStyle name="20% - Accent3 2 3 2" xfId="5644"/>
    <cellStyle name="20% - Accent3 2 3 3" xfId="7914"/>
    <cellStyle name="20% - Accent3 2 3 4" xfId="13501"/>
    <cellStyle name="20% - Accent3 2 3 5" xfId="14617"/>
    <cellStyle name="20% - Accent3 2 4" xfId="3800"/>
    <cellStyle name="20% - Accent3 2 4 2" xfId="8332"/>
    <cellStyle name="20% - Accent3 2 4 3" xfId="11799"/>
    <cellStyle name="20% - Accent3 2 4 4" xfId="15003"/>
    <cellStyle name="20% - Accent3 2 4 5" xfId="17208"/>
    <cellStyle name="20% - Accent3 2 5" xfId="4653"/>
    <cellStyle name="20% - Accent3 2 5 2" xfId="9185"/>
    <cellStyle name="20% - Accent3 2 5 3" xfId="12652"/>
    <cellStyle name="20% - Accent3 2 5 4" xfId="15856"/>
    <cellStyle name="20% - Accent3 2 5 5" xfId="18060"/>
    <cellStyle name="20% - Accent3 2 6" xfId="9910"/>
    <cellStyle name="20% - Accent3 2 6 2" xfId="9936"/>
    <cellStyle name="20% - Accent3 2 6 3" xfId="13403"/>
    <cellStyle name="20% - Accent3 2 6 4" xfId="16605"/>
    <cellStyle name="20% - Accent3 2 6 5" xfId="18806"/>
    <cellStyle name="20% - Accent3 2 7" xfId="10121"/>
    <cellStyle name="20% - Accent3 2 8" xfId="10151"/>
    <cellStyle name="20% - Accent3 2 9" xfId="13377"/>
    <cellStyle name="20% - Accent3 20" xfId="206"/>
    <cellStyle name="20% - Accent3 20 2" xfId="3801"/>
    <cellStyle name="20% - Accent3 20 2 2" xfId="8333"/>
    <cellStyle name="20% - Accent3 20 2 3" xfId="11800"/>
    <cellStyle name="20% - Accent3 20 2 4" xfId="15004"/>
    <cellStyle name="20% - Accent3 20 2 5" xfId="17209"/>
    <cellStyle name="20% - Accent3 20 3" xfId="4654"/>
    <cellStyle name="20% - Accent3 20 3 2" xfId="9186"/>
    <cellStyle name="20% - Accent3 20 3 3" xfId="12653"/>
    <cellStyle name="20% - Accent3 20 3 4" xfId="15857"/>
    <cellStyle name="20% - Accent3 20 3 5" xfId="18061"/>
    <cellStyle name="20% - Accent3 20 4" xfId="5645"/>
    <cellStyle name="20% - Accent3 20 5" xfId="7910"/>
    <cellStyle name="20% - Accent3 20 6" xfId="13421"/>
    <cellStyle name="20% - Accent3 20 7" xfId="14616"/>
    <cellStyle name="20% - Accent3 20 8" xfId="19034"/>
    <cellStyle name="20% - Accent3 21" xfId="207"/>
    <cellStyle name="20% - Accent3 21 2" xfId="3802"/>
    <cellStyle name="20% - Accent3 21 2 2" xfId="8334"/>
    <cellStyle name="20% - Accent3 21 2 3" xfId="11801"/>
    <cellStyle name="20% - Accent3 21 2 4" xfId="15005"/>
    <cellStyle name="20% - Accent3 21 2 5" xfId="17210"/>
    <cellStyle name="20% - Accent3 21 3" xfId="4655"/>
    <cellStyle name="20% - Accent3 21 3 2" xfId="9187"/>
    <cellStyle name="20% - Accent3 21 3 3" xfId="12654"/>
    <cellStyle name="20% - Accent3 21 3 4" xfId="15858"/>
    <cellStyle name="20% - Accent3 21 3 5" xfId="18062"/>
    <cellStyle name="20% - Accent3 21 4" xfId="5646"/>
    <cellStyle name="20% - Accent3 21 5" xfId="7906"/>
    <cellStyle name="20% - Accent3 21 6" xfId="13400"/>
    <cellStyle name="20% - Accent3 21 7" xfId="14615"/>
    <cellStyle name="20% - Accent3 21 8" xfId="19035"/>
    <cellStyle name="20% - Accent3 22" xfId="208"/>
    <cellStyle name="20% - Accent3 22 2" xfId="3803"/>
    <cellStyle name="20% - Accent3 22 2 2" xfId="8335"/>
    <cellStyle name="20% - Accent3 22 2 3" xfId="11802"/>
    <cellStyle name="20% - Accent3 22 2 4" xfId="15006"/>
    <cellStyle name="20% - Accent3 22 2 5" xfId="17211"/>
    <cellStyle name="20% - Accent3 22 3" xfId="4656"/>
    <cellStyle name="20% - Accent3 22 3 2" xfId="9188"/>
    <cellStyle name="20% - Accent3 22 3 3" xfId="12655"/>
    <cellStyle name="20% - Accent3 22 3 4" xfId="15859"/>
    <cellStyle name="20% - Accent3 22 3 5" xfId="18063"/>
    <cellStyle name="20% - Accent3 22 4" xfId="5647"/>
    <cellStyle name="20% - Accent3 22 5" xfId="7900"/>
    <cellStyle name="20% - Accent3 22 6" xfId="13553"/>
    <cellStyle name="20% - Accent3 22 7" xfId="14614"/>
    <cellStyle name="20% - Accent3 22 8" xfId="19036"/>
    <cellStyle name="20% - Accent3 23" xfId="209"/>
    <cellStyle name="20% - Accent3 23 2" xfId="3804"/>
    <cellStyle name="20% - Accent3 23 2 2" xfId="8336"/>
    <cellStyle name="20% - Accent3 23 2 3" xfId="11803"/>
    <cellStyle name="20% - Accent3 23 2 4" xfId="15007"/>
    <cellStyle name="20% - Accent3 23 2 5" xfId="17212"/>
    <cellStyle name="20% - Accent3 23 3" xfId="4657"/>
    <cellStyle name="20% - Accent3 23 3 2" xfId="9189"/>
    <cellStyle name="20% - Accent3 23 3 3" xfId="12656"/>
    <cellStyle name="20% - Accent3 23 3 4" xfId="15860"/>
    <cellStyle name="20% - Accent3 23 3 5" xfId="18064"/>
    <cellStyle name="20% - Accent3 23 4" xfId="5648"/>
    <cellStyle name="20% - Accent3 23 5" xfId="7896"/>
    <cellStyle name="20% - Accent3 23 6" xfId="13520"/>
    <cellStyle name="20% - Accent3 23 7" xfId="14613"/>
    <cellStyle name="20% - Accent3 23 8" xfId="19037"/>
    <cellStyle name="20% - Accent3 24" xfId="210"/>
    <cellStyle name="20% - Accent3 24 2" xfId="3805"/>
    <cellStyle name="20% - Accent3 24 2 2" xfId="8337"/>
    <cellStyle name="20% - Accent3 24 2 3" xfId="11804"/>
    <cellStyle name="20% - Accent3 24 2 4" xfId="15008"/>
    <cellStyle name="20% - Accent3 24 2 5" xfId="17213"/>
    <cellStyle name="20% - Accent3 24 3" xfId="4658"/>
    <cellStyle name="20% - Accent3 24 3 2" xfId="9190"/>
    <cellStyle name="20% - Accent3 24 3 3" xfId="12657"/>
    <cellStyle name="20% - Accent3 24 3 4" xfId="15861"/>
    <cellStyle name="20% - Accent3 24 3 5" xfId="18065"/>
    <cellStyle name="20% - Accent3 24 4" xfId="5649"/>
    <cellStyle name="20% - Accent3 24 5" xfId="7892"/>
    <cellStyle name="20% - Accent3 24 6" xfId="11409"/>
    <cellStyle name="20% - Accent3 24 7" xfId="14612"/>
    <cellStyle name="20% - Accent3 24 8" xfId="19038"/>
    <cellStyle name="20% - Accent3 25" xfId="211"/>
    <cellStyle name="20% - Accent3 25 2" xfId="3806"/>
    <cellStyle name="20% - Accent3 25 2 2" xfId="8338"/>
    <cellStyle name="20% - Accent3 25 2 3" xfId="11805"/>
    <cellStyle name="20% - Accent3 25 2 4" xfId="15009"/>
    <cellStyle name="20% - Accent3 25 2 5" xfId="17214"/>
    <cellStyle name="20% - Accent3 25 3" xfId="4659"/>
    <cellStyle name="20% - Accent3 25 3 2" xfId="9191"/>
    <cellStyle name="20% - Accent3 25 3 3" xfId="12658"/>
    <cellStyle name="20% - Accent3 25 3 4" xfId="15862"/>
    <cellStyle name="20% - Accent3 25 3 5" xfId="18066"/>
    <cellStyle name="20% - Accent3 25 4" xfId="5650"/>
    <cellStyle name="20% - Accent3 25 5" xfId="7888"/>
    <cellStyle name="20% - Accent3 25 6" xfId="11408"/>
    <cellStyle name="20% - Accent3 25 7" xfId="14611"/>
    <cellStyle name="20% - Accent3 25 8" xfId="19039"/>
    <cellStyle name="20% - Accent3 26" xfId="212"/>
    <cellStyle name="20% - Accent3 26 2" xfId="3807"/>
    <cellStyle name="20% - Accent3 26 2 2" xfId="8339"/>
    <cellStyle name="20% - Accent3 26 2 3" xfId="11806"/>
    <cellStyle name="20% - Accent3 26 2 4" xfId="15010"/>
    <cellStyle name="20% - Accent3 26 2 5" xfId="17215"/>
    <cellStyle name="20% - Accent3 26 3" xfId="4660"/>
    <cellStyle name="20% - Accent3 26 3 2" xfId="9192"/>
    <cellStyle name="20% - Accent3 26 3 3" xfId="12659"/>
    <cellStyle name="20% - Accent3 26 3 4" xfId="15863"/>
    <cellStyle name="20% - Accent3 26 3 5" xfId="18067"/>
    <cellStyle name="20% - Accent3 26 4" xfId="5651"/>
    <cellStyle name="20% - Accent3 26 5" xfId="7884"/>
    <cellStyle name="20% - Accent3 26 6" xfId="11407"/>
    <cellStyle name="20% - Accent3 26 7" xfId="14610"/>
    <cellStyle name="20% - Accent3 26 8" xfId="19040"/>
    <cellStyle name="20% - Accent3 27" xfId="213"/>
    <cellStyle name="20% - Accent3 27 2" xfId="3808"/>
    <cellStyle name="20% - Accent3 27 2 2" xfId="8340"/>
    <cellStyle name="20% - Accent3 27 2 3" xfId="11807"/>
    <cellStyle name="20% - Accent3 27 2 4" xfId="15011"/>
    <cellStyle name="20% - Accent3 27 2 5" xfId="17216"/>
    <cellStyle name="20% - Accent3 27 3" xfId="4661"/>
    <cellStyle name="20% - Accent3 27 3 2" xfId="9193"/>
    <cellStyle name="20% - Accent3 27 3 3" xfId="12660"/>
    <cellStyle name="20% - Accent3 27 3 4" xfId="15864"/>
    <cellStyle name="20% - Accent3 27 3 5" xfId="18068"/>
    <cellStyle name="20% - Accent3 27 4" xfId="5652"/>
    <cellStyle name="20% - Accent3 27 5" xfId="7880"/>
    <cellStyle name="20% - Accent3 27 6" xfId="11406"/>
    <cellStyle name="20% - Accent3 27 7" xfId="14609"/>
    <cellStyle name="20% - Accent3 27 8" xfId="19041"/>
    <cellStyle name="20% - Accent3 28" xfId="214"/>
    <cellStyle name="20% - Accent3 28 2" xfId="3809"/>
    <cellStyle name="20% - Accent3 28 2 2" xfId="8341"/>
    <cellStyle name="20% - Accent3 28 2 3" xfId="11808"/>
    <cellStyle name="20% - Accent3 28 2 4" xfId="15012"/>
    <cellStyle name="20% - Accent3 28 2 5" xfId="17217"/>
    <cellStyle name="20% - Accent3 28 3" xfId="4662"/>
    <cellStyle name="20% - Accent3 28 3 2" xfId="9194"/>
    <cellStyle name="20% - Accent3 28 3 3" xfId="12661"/>
    <cellStyle name="20% - Accent3 28 3 4" xfId="15865"/>
    <cellStyle name="20% - Accent3 28 3 5" xfId="18069"/>
    <cellStyle name="20% - Accent3 28 4" xfId="5653"/>
    <cellStyle name="20% - Accent3 28 5" xfId="7876"/>
    <cellStyle name="20% - Accent3 28 6" xfId="11405"/>
    <cellStyle name="20% - Accent3 28 7" xfId="14608"/>
    <cellStyle name="20% - Accent3 28 8" xfId="19042"/>
    <cellStyle name="20% - Accent3 29" xfId="215"/>
    <cellStyle name="20% - Accent3 29 2" xfId="3810"/>
    <cellStyle name="20% - Accent3 29 2 2" xfId="8342"/>
    <cellStyle name="20% - Accent3 29 2 3" xfId="11809"/>
    <cellStyle name="20% - Accent3 29 2 4" xfId="15013"/>
    <cellStyle name="20% - Accent3 29 2 5" xfId="17218"/>
    <cellStyle name="20% - Accent3 29 3" xfId="4663"/>
    <cellStyle name="20% - Accent3 29 3 2" xfId="9195"/>
    <cellStyle name="20% - Accent3 29 3 3" xfId="12662"/>
    <cellStyle name="20% - Accent3 29 3 4" xfId="15866"/>
    <cellStyle name="20% - Accent3 29 3 5" xfId="18070"/>
    <cellStyle name="20% - Accent3 29 4" xfId="5654"/>
    <cellStyle name="20% - Accent3 29 5" xfId="7872"/>
    <cellStyle name="20% - Accent3 29 6" xfId="11404"/>
    <cellStyle name="20% - Accent3 29 7" xfId="14607"/>
    <cellStyle name="20% - Accent3 29 8" xfId="19043"/>
    <cellStyle name="20% - Accent3 3" xfId="216"/>
    <cellStyle name="20% - Accent3 3 10" xfId="19044"/>
    <cellStyle name="20% - Accent3 3 2" xfId="217"/>
    <cellStyle name="20% - Accent3 3 2 2" xfId="5656"/>
    <cellStyle name="20% - Accent3 3 2 3" xfId="7864"/>
    <cellStyle name="20% - Accent3 3 2 4" xfId="11402"/>
    <cellStyle name="20% - Accent3 3 2 5" xfId="14600"/>
    <cellStyle name="20% - Accent3 3 3" xfId="218"/>
    <cellStyle name="20% - Accent3 3 3 2" xfId="5657"/>
    <cellStyle name="20% - Accent3 3 3 3" xfId="7860"/>
    <cellStyle name="20% - Accent3 3 3 4" xfId="11401"/>
    <cellStyle name="20% - Accent3 3 3 5" xfId="14594"/>
    <cellStyle name="20% - Accent3 3 4" xfId="3811"/>
    <cellStyle name="20% - Accent3 3 4 2" xfId="8343"/>
    <cellStyle name="20% - Accent3 3 4 3" xfId="11810"/>
    <cellStyle name="20% - Accent3 3 4 4" xfId="15014"/>
    <cellStyle name="20% - Accent3 3 4 5" xfId="17219"/>
    <cellStyle name="20% - Accent3 3 5" xfId="4664"/>
    <cellStyle name="20% - Accent3 3 5 2" xfId="9196"/>
    <cellStyle name="20% - Accent3 3 5 3" xfId="12663"/>
    <cellStyle name="20% - Accent3 3 5 4" xfId="15867"/>
    <cellStyle name="20% - Accent3 3 5 5" xfId="18071"/>
    <cellStyle name="20% - Accent3 3 6" xfId="5655"/>
    <cellStyle name="20% - Accent3 3 7" xfId="7868"/>
    <cellStyle name="20% - Accent3 3 8" xfId="11403"/>
    <cellStyle name="20% - Accent3 3 9" xfId="14606"/>
    <cellStyle name="20% - Accent3 30" xfId="219"/>
    <cellStyle name="20% - Accent3 30 2" xfId="3812"/>
    <cellStyle name="20% - Accent3 30 2 2" xfId="8344"/>
    <cellStyle name="20% - Accent3 30 2 3" xfId="11811"/>
    <cellStyle name="20% - Accent3 30 2 4" xfId="15015"/>
    <cellStyle name="20% - Accent3 30 2 5" xfId="17220"/>
    <cellStyle name="20% - Accent3 30 3" xfId="4665"/>
    <cellStyle name="20% - Accent3 30 3 2" xfId="9197"/>
    <cellStyle name="20% - Accent3 30 3 3" xfId="12664"/>
    <cellStyle name="20% - Accent3 30 3 4" xfId="15868"/>
    <cellStyle name="20% - Accent3 30 3 5" xfId="18072"/>
    <cellStyle name="20% - Accent3 30 4" xfId="5658"/>
    <cellStyle name="20% - Accent3 30 5" xfId="7854"/>
    <cellStyle name="20% - Accent3 30 6" xfId="11400"/>
    <cellStyle name="20% - Accent3 30 7" xfId="14590"/>
    <cellStyle name="20% - Accent3 30 8" xfId="19045"/>
    <cellStyle name="20% - Accent3 31" xfId="220"/>
    <cellStyle name="20% - Accent3 31 2" xfId="3813"/>
    <cellStyle name="20% - Accent3 31 2 2" xfId="8345"/>
    <cellStyle name="20% - Accent3 31 2 3" xfId="11812"/>
    <cellStyle name="20% - Accent3 31 2 4" xfId="15016"/>
    <cellStyle name="20% - Accent3 31 2 5" xfId="17221"/>
    <cellStyle name="20% - Accent3 31 3" xfId="4666"/>
    <cellStyle name="20% - Accent3 31 3 2" xfId="9198"/>
    <cellStyle name="20% - Accent3 31 3 3" xfId="12665"/>
    <cellStyle name="20% - Accent3 31 3 4" xfId="15869"/>
    <cellStyle name="20% - Accent3 31 3 5" xfId="18073"/>
    <cellStyle name="20% - Accent3 31 4" xfId="5659"/>
    <cellStyle name="20% - Accent3 31 5" xfId="7850"/>
    <cellStyle name="20% - Accent3 31 6" xfId="11399"/>
    <cellStyle name="20% - Accent3 31 7" xfId="14586"/>
    <cellStyle name="20% - Accent3 31 8" xfId="19046"/>
    <cellStyle name="20% - Accent3 32" xfId="221"/>
    <cellStyle name="20% - Accent3 32 2" xfId="3814"/>
    <cellStyle name="20% - Accent3 32 2 2" xfId="8346"/>
    <cellStyle name="20% - Accent3 32 2 3" xfId="11813"/>
    <cellStyle name="20% - Accent3 32 2 4" xfId="15017"/>
    <cellStyle name="20% - Accent3 32 2 5" xfId="17222"/>
    <cellStyle name="20% - Accent3 32 3" xfId="4667"/>
    <cellStyle name="20% - Accent3 32 3 2" xfId="9199"/>
    <cellStyle name="20% - Accent3 32 3 3" xfId="12666"/>
    <cellStyle name="20% - Accent3 32 3 4" xfId="15870"/>
    <cellStyle name="20% - Accent3 32 3 5" xfId="18074"/>
    <cellStyle name="20% - Accent3 32 4" xfId="5660"/>
    <cellStyle name="20% - Accent3 32 5" xfId="7846"/>
    <cellStyle name="20% - Accent3 32 6" xfId="11398"/>
    <cellStyle name="20% - Accent3 32 7" xfId="14582"/>
    <cellStyle name="20% - Accent3 32 8" xfId="19047"/>
    <cellStyle name="20% - Accent3 33" xfId="222"/>
    <cellStyle name="20% - Accent3 33 2" xfId="3815"/>
    <cellStyle name="20% - Accent3 33 2 2" xfId="8347"/>
    <cellStyle name="20% - Accent3 33 2 3" xfId="11814"/>
    <cellStyle name="20% - Accent3 33 2 4" xfId="15018"/>
    <cellStyle name="20% - Accent3 33 2 5" xfId="17223"/>
    <cellStyle name="20% - Accent3 33 3" xfId="4668"/>
    <cellStyle name="20% - Accent3 33 3 2" xfId="9200"/>
    <cellStyle name="20% - Accent3 33 3 3" xfId="12667"/>
    <cellStyle name="20% - Accent3 33 3 4" xfId="15871"/>
    <cellStyle name="20% - Accent3 33 3 5" xfId="18075"/>
    <cellStyle name="20% - Accent3 33 4" xfId="5661"/>
    <cellStyle name="20% - Accent3 33 5" xfId="7842"/>
    <cellStyle name="20% - Accent3 33 6" xfId="11397"/>
    <cellStyle name="20% - Accent3 33 7" xfId="14576"/>
    <cellStyle name="20% - Accent3 33 8" xfId="19048"/>
    <cellStyle name="20% - Accent3 34" xfId="223"/>
    <cellStyle name="20% - Accent3 34 2" xfId="3816"/>
    <cellStyle name="20% - Accent3 34 2 2" xfId="8348"/>
    <cellStyle name="20% - Accent3 34 2 3" xfId="11815"/>
    <cellStyle name="20% - Accent3 34 2 4" xfId="15019"/>
    <cellStyle name="20% - Accent3 34 2 5" xfId="17224"/>
    <cellStyle name="20% - Accent3 34 3" xfId="4669"/>
    <cellStyle name="20% - Accent3 34 3 2" xfId="9201"/>
    <cellStyle name="20% - Accent3 34 3 3" xfId="12668"/>
    <cellStyle name="20% - Accent3 34 3 4" xfId="15872"/>
    <cellStyle name="20% - Accent3 34 3 5" xfId="18076"/>
    <cellStyle name="20% - Accent3 34 4" xfId="5662"/>
    <cellStyle name="20% - Accent3 34 5" xfId="7838"/>
    <cellStyle name="20% - Accent3 34 6" xfId="11396"/>
    <cellStyle name="20% - Accent3 34 7" xfId="14572"/>
    <cellStyle name="20% - Accent3 34 8" xfId="19049"/>
    <cellStyle name="20% - Accent3 35" xfId="224"/>
    <cellStyle name="20% - Accent3 35 2" xfId="3817"/>
    <cellStyle name="20% - Accent3 35 2 2" xfId="8349"/>
    <cellStyle name="20% - Accent3 35 2 3" xfId="11816"/>
    <cellStyle name="20% - Accent3 35 2 4" xfId="15020"/>
    <cellStyle name="20% - Accent3 35 2 5" xfId="17225"/>
    <cellStyle name="20% - Accent3 35 3" xfId="4670"/>
    <cellStyle name="20% - Accent3 35 3 2" xfId="9202"/>
    <cellStyle name="20% - Accent3 35 3 3" xfId="12669"/>
    <cellStyle name="20% - Accent3 35 3 4" xfId="15873"/>
    <cellStyle name="20% - Accent3 35 3 5" xfId="18077"/>
    <cellStyle name="20% - Accent3 35 4" xfId="5663"/>
    <cellStyle name="20% - Accent3 35 5" xfId="7834"/>
    <cellStyle name="20% - Accent3 35 6" xfId="11390"/>
    <cellStyle name="20% - Accent3 35 7" xfId="14568"/>
    <cellStyle name="20% - Accent3 35 8" xfId="19050"/>
    <cellStyle name="20% - Accent3 36" xfId="225"/>
    <cellStyle name="20% - Accent3 36 2" xfId="3818"/>
    <cellStyle name="20% - Accent3 36 2 2" xfId="8350"/>
    <cellStyle name="20% - Accent3 36 2 3" xfId="11817"/>
    <cellStyle name="20% - Accent3 36 2 4" xfId="15021"/>
    <cellStyle name="20% - Accent3 36 2 5" xfId="17226"/>
    <cellStyle name="20% - Accent3 36 3" xfId="4671"/>
    <cellStyle name="20% - Accent3 36 3 2" xfId="9203"/>
    <cellStyle name="20% - Accent3 36 3 3" xfId="12670"/>
    <cellStyle name="20% - Accent3 36 3 4" xfId="15874"/>
    <cellStyle name="20% - Accent3 36 3 5" xfId="18078"/>
    <cellStyle name="20% - Accent3 36 4" xfId="5664"/>
    <cellStyle name="20% - Accent3 36 5" xfId="7830"/>
    <cellStyle name="20% - Accent3 36 6" xfId="11384"/>
    <cellStyle name="20% - Accent3 36 7" xfId="14564"/>
    <cellStyle name="20% - Accent3 36 8" xfId="19051"/>
    <cellStyle name="20% - Accent3 37" xfId="226"/>
    <cellStyle name="20% - Accent3 37 2" xfId="3819"/>
    <cellStyle name="20% - Accent3 37 2 2" xfId="8351"/>
    <cellStyle name="20% - Accent3 37 2 3" xfId="11818"/>
    <cellStyle name="20% - Accent3 37 2 4" xfId="15022"/>
    <cellStyle name="20% - Accent3 37 2 5" xfId="17227"/>
    <cellStyle name="20% - Accent3 37 3" xfId="4672"/>
    <cellStyle name="20% - Accent3 37 3 2" xfId="9204"/>
    <cellStyle name="20% - Accent3 37 3 3" xfId="12671"/>
    <cellStyle name="20% - Accent3 37 3 4" xfId="15875"/>
    <cellStyle name="20% - Accent3 37 3 5" xfId="18079"/>
    <cellStyle name="20% - Accent3 37 4" xfId="5665"/>
    <cellStyle name="20% - Accent3 37 5" xfId="7826"/>
    <cellStyle name="20% - Accent3 37 6" xfId="11380"/>
    <cellStyle name="20% - Accent3 37 7" xfId="14560"/>
    <cellStyle name="20% - Accent3 37 8" xfId="19052"/>
    <cellStyle name="20% - Accent3 38" xfId="227"/>
    <cellStyle name="20% - Accent3 38 2" xfId="3820"/>
    <cellStyle name="20% - Accent3 38 2 2" xfId="8352"/>
    <cellStyle name="20% - Accent3 38 2 3" xfId="11819"/>
    <cellStyle name="20% - Accent3 38 2 4" xfId="15023"/>
    <cellStyle name="20% - Accent3 38 2 5" xfId="17228"/>
    <cellStyle name="20% - Accent3 38 3" xfId="4673"/>
    <cellStyle name="20% - Accent3 38 3 2" xfId="9205"/>
    <cellStyle name="20% - Accent3 38 3 3" xfId="12672"/>
    <cellStyle name="20% - Accent3 38 3 4" xfId="15876"/>
    <cellStyle name="20% - Accent3 38 3 5" xfId="18080"/>
    <cellStyle name="20% - Accent3 38 4" xfId="5666"/>
    <cellStyle name="20% - Accent3 38 5" xfId="7822"/>
    <cellStyle name="20% - Accent3 38 6" xfId="11376"/>
    <cellStyle name="20% - Accent3 38 7" xfId="14556"/>
    <cellStyle name="20% - Accent3 38 8" xfId="19053"/>
    <cellStyle name="20% - Accent3 39" xfId="228"/>
    <cellStyle name="20% - Accent3 39 2" xfId="3821"/>
    <cellStyle name="20% - Accent3 39 2 2" xfId="8353"/>
    <cellStyle name="20% - Accent3 39 2 3" xfId="11820"/>
    <cellStyle name="20% - Accent3 39 2 4" xfId="15024"/>
    <cellStyle name="20% - Accent3 39 2 5" xfId="17229"/>
    <cellStyle name="20% - Accent3 39 3" xfId="4674"/>
    <cellStyle name="20% - Accent3 39 3 2" xfId="9206"/>
    <cellStyle name="20% - Accent3 39 3 3" xfId="12673"/>
    <cellStyle name="20% - Accent3 39 3 4" xfId="15877"/>
    <cellStyle name="20% - Accent3 39 3 5" xfId="18081"/>
    <cellStyle name="20% - Accent3 39 4" xfId="5667"/>
    <cellStyle name="20% - Accent3 39 5" xfId="7818"/>
    <cellStyle name="20% - Accent3 39 6" xfId="11372"/>
    <cellStyle name="20% - Accent3 39 7" xfId="14552"/>
    <cellStyle name="20% - Accent3 39 8" xfId="19054"/>
    <cellStyle name="20% - Accent3 4" xfId="229"/>
    <cellStyle name="20% - Accent3 4 10" xfId="19055"/>
    <cellStyle name="20% - Accent3 4 2" xfId="230"/>
    <cellStyle name="20% - Accent3 4 2 2" xfId="5669"/>
    <cellStyle name="20% - Accent3 4 2 3" xfId="7808"/>
    <cellStyle name="20% - Accent3 4 2 4" xfId="11362"/>
    <cellStyle name="20% - Accent3 4 2 5" xfId="14544"/>
    <cellStyle name="20% - Accent3 4 3" xfId="231"/>
    <cellStyle name="20% - Accent3 4 3 2" xfId="5670"/>
    <cellStyle name="20% - Accent3 4 3 3" xfId="7804"/>
    <cellStyle name="20% - Accent3 4 3 4" xfId="11358"/>
    <cellStyle name="20% - Accent3 4 3 5" xfId="14540"/>
    <cellStyle name="20% - Accent3 4 4" xfId="3822"/>
    <cellStyle name="20% - Accent3 4 4 2" xfId="8354"/>
    <cellStyle name="20% - Accent3 4 4 3" xfId="11821"/>
    <cellStyle name="20% - Accent3 4 4 4" xfId="15025"/>
    <cellStyle name="20% - Accent3 4 4 5" xfId="17230"/>
    <cellStyle name="20% - Accent3 4 5" xfId="4675"/>
    <cellStyle name="20% - Accent3 4 5 2" xfId="9207"/>
    <cellStyle name="20% - Accent3 4 5 3" xfId="12674"/>
    <cellStyle name="20% - Accent3 4 5 4" xfId="15878"/>
    <cellStyle name="20% - Accent3 4 5 5" xfId="18082"/>
    <cellStyle name="20% - Accent3 4 6" xfId="5668"/>
    <cellStyle name="20% - Accent3 4 7" xfId="7814"/>
    <cellStyle name="20% - Accent3 4 8" xfId="11366"/>
    <cellStyle name="20% - Accent3 4 9" xfId="14548"/>
    <cellStyle name="20% - Accent3 40" xfId="232"/>
    <cellStyle name="20% - Accent3 40 2" xfId="3823"/>
    <cellStyle name="20% - Accent3 40 2 2" xfId="8355"/>
    <cellStyle name="20% - Accent3 40 2 3" xfId="11822"/>
    <cellStyle name="20% - Accent3 40 2 4" xfId="15026"/>
    <cellStyle name="20% - Accent3 40 2 5" xfId="17231"/>
    <cellStyle name="20% - Accent3 40 3" xfId="4676"/>
    <cellStyle name="20% - Accent3 40 3 2" xfId="9208"/>
    <cellStyle name="20% - Accent3 40 3 3" xfId="12675"/>
    <cellStyle name="20% - Accent3 40 3 4" xfId="15879"/>
    <cellStyle name="20% - Accent3 40 3 5" xfId="18083"/>
    <cellStyle name="20% - Accent3 40 4" xfId="5671"/>
    <cellStyle name="20% - Accent3 40 5" xfId="7800"/>
    <cellStyle name="20% - Accent3 40 6" xfId="11354"/>
    <cellStyle name="20% - Accent3 40 7" xfId="14536"/>
    <cellStyle name="20% - Accent3 40 8" xfId="19056"/>
    <cellStyle name="20% - Accent3 41" xfId="233"/>
    <cellStyle name="20% - Accent3 41 2" xfId="3824"/>
    <cellStyle name="20% - Accent3 41 2 2" xfId="8356"/>
    <cellStyle name="20% - Accent3 41 2 3" xfId="11823"/>
    <cellStyle name="20% - Accent3 41 2 4" xfId="15027"/>
    <cellStyle name="20% - Accent3 41 2 5" xfId="17232"/>
    <cellStyle name="20% - Accent3 41 3" xfId="4677"/>
    <cellStyle name="20% - Accent3 41 3 2" xfId="9209"/>
    <cellStyle name="20% - Accent3 41 3 3" xfId="12676"/>
    <cellStyle name="20% - Accent3 41 3 4" xfId="15880"/>
    <cellStyle name="20% - Accent3 41 3 5" xfId="18084"/>
    <cellStyle name="20% - Accent3 41 4" xfId="5672"/>
    <cellStyle name="20% - Accent3 41 5" xfId="7796"/>
    <cellStyle name="20% - Accent3 41 6" xfId="11350"/>
    <cellStyle name="20% - Accent3 41 7" xfId="14530"/>
    <cellStyle name="20% - Accent3 41 8" xfId="19057"/>
    <cellStyle name="20% - Accent3 42" xfId="234"/>
    <cellStyle name="20% - Accent3 42 2" xfId="3825"/>
    <cellStyle name="20% - Accent3 42 2 2" xfId="8357"/>
    <cellStyle name="20% - Accent3 42 2 3" xfId="11824"/>
    <cellStyle name="20% - Accent3 42 2 4" xfId="15028"/>
    <cellStyle name="20% - Accent3 42 2 5" xfId="17233"/>
    <cellStyle name="20% - Accent3 42 3" xfId="4678"/>
    <cellStyle name="20% - Accent3 42 3 2" xfId="9210"/>
    <cellStyle name="20% - Accent3 42 3 3" xfId="12677"/>
    <cellStyle name="20% - Accent3 42 3 4" xfId="15881"/>
    <cellStyle name="20% - Accent3 42 3 5" xfId="18085"/>
    <cellStyle name="20% - Accent3 42 4" xfId="5673"/>
    <cellStyle name="20% - Accent3 42 5" xfId="7792"/>
    <cellStyle name="20% - Accent3 42 6" xfId="11346"/>
    <cellStyle name="20% - Accent3 42 7" xfId="14526"/>
    <cellStyle name="20% - Accent3 42 8" xfId="19058"/>
    <cellStyle name="20% - Accent3 43" xfId="235"/>
    <cellStyle name="20% - Accent3 43 2" xfId="3826"/>
    <cellStyle name="20% - Accent3 43 2 2" xfId="8358"/>
    <cellStyle name="20% - Accent3 43 2 3" xfId="11825"/>
    <cellStyle name="20% - Accent3 43 2 4" xfId="15029"/>
    <cellStyle name="20% - Accent3 43 2 5" xfId="17234"/>
    <cellStyle name="20% - Accent3 43 3" xfId="4679"/>
    <cellStyle name="20% - Accent3 43 3 2" xfId="9211"/>
    <cellStyle name="20% - Accent3 43 3 3" xfId="12678"/>
    <cellStyle name="20% - Accent3 43 3 4" xfId="15882"/>
    <cellStyle name="20% - Accent3 43 3 5" xfId="18086"/>
    <cellStyle name="20% - Accent3 43 4" xfId="5674"/>
    <cellStyle name="20% - Accent3 43 5" xfId="7788"/>
    <cellStyle name="20% - Accent3 43 6" xfId="11342"/>
    <cellStyle name="20% - Accent3 43 7" xfId="14522"/>
    <cellStyle name="20% - Accent3 43 8" xfId="19059"/>
    <cellStyle name="20% - Accent3 44" xfId="236"/>
    <cellStyle name="20% - Accent3 44 2" xfId="3827"/>
    <cellStyle name="20% - Accent3 44 2 2" xfId="8359"/>
    <cellStyle name="20% - Accent3 44 2 3" xfId="11826"/>
    <cellStyle name="20% - Accent3 44 2 4" xfId="15030"/>
    <cellStyle name="20% - Accent3 44 2 5" xfId="17235"/>
    <cellStyle name="20% - Accent3 44 3" xfId="4680"/>
    <cellStyle name="20% - Accent3 44 3 2" xfId="9212"/>
    <cellStyle name="20% - Accent3 44 3 3" xfId="12679"/>
    <cellStyle name="20% - Accent3 44 3 4" xfId="15883"/>
    <cellStyle name="20% - Accent3 44 3 5" xfId="18087"/>
    <cellStyle name="20% - Accent3 44 4" xfId="5675"/>
    <cellStyle name="20% - Accent3 44 5" xfId="7784"/>
    <cellStyle name="20% - Accent3 44 6" xfId="11338"/>
    <cellStyle name="20% - Accent3 44 7" xfId="14518"/>
    <cellStyle name="20% - Accent3 44 8" xfId="19060"/>
    <cellStyle name="20% - Accent3 45" xfId="237"/>
    <cellStyle name="20% - Accent3 45 2" xfId="3828"/>
    <cellStyle name="20% - Accent3 45 2 2" xfId="8360"/>
    <cellStyle name="20% - Accent3 45 2 3" xfId="11827"/>
    <cellStyle name="20% - Accent3 45 2 4" xfId="15031"/>
    <cellStyle name="20% - Accent3 45 2 5" xfId="17236"/>
    <cellStyle name="20% - Accent3 45 3" xfId="4681"/>
    <cellStyle name="20% - Accent3 45 3 2" xfId="9213"/>
    <cellStyle name="20% - Accent3 45 3 3" xfId="12680"/>
    <cellStyle name="20% - Accent3 45 3 4" xfId="15884"/>
    <cellStyle name="20% - Accent3 45 3 5" xfId="18088"/>
    <cellStyle name="20% - Accent3 45 4" xfId="5676"/>
    <cellStyle name="20% - Accent3 45 5" xfId="7780"/>
    <cellStyle name="20% - Accent3 45 6" xfId="11334"/>
    <cellStyle name="20% - Accent3 45 7" xfId="14514"/>
    <cellStyle name="20% - Accent3 45 8" xfId="19061"/>
    <cellStyle name="20% - Accent3 46" xfId="238"/>
    <cellStyle name="20% - Accent3 46 2" xfId="3829"/>
    <cellStyle name="20% - Accent3 46 2 2" xfId="8361"/>
    <cellStyle name="20% - Accent3 46 2 3" xfId="11828"/>
    <cellStyle name="20% - Accent3 46 2 4" xfId="15032"/>
    <cellStyle name="20% - Accent3 46 2 5" xfId="17237"/>
    <cellStyle name="20% - Accent3 46 3" xfId="4682"/>
    <cellStyle name="20% - Accent3 46 3 2" xfId="9214"/>
    <cellStyle name="20% - Accent3 46 3 3" xfId="12681"/>
    <cellStyle name="20% - Accent3 46 3 4" xfId="15885"/>
    <cellStyle name="20% - Accent3 46 3 5" xfId="18089"/>
    <cellStyle name="20% - Accent3 46 4" xfId="5677"/>
    <cellStyle name="20% - Accent3 46 5" xfId="7776"/>
    <cellStyle name="20% - Accent3 46 6" xfId="11330"/>
    <cellStyle name="20% - Accent3 46 7" xfId="14510"/>
    <cellStyle name="20% - Accent3 46 8" xfId="19062"/>
    <cellStyle name="20% - Accent3 47" xfId="239"/>
    <cellStyle name="20% - Accent3 47 2" xfId="3830"/>
    <cellStyle name="20% - Accent3 47 2 2" xfId="8362"/>
    <cellStyle name="20% - Accent3 47 2 3" xfId="11829"/>
    <cellStyle name="20% - Accent3 47 2 4" xfId="15033"/>
    <cellStyle name="20% - Accent3 47 2 5" xfId="17238"/>
    <cellStyle name="20% - Accent3 47 3" xfId="4683"/>
    <cellStyle name="20% - Accent3 47 3 2" xfId="9215"/>
    <cellStyle name="20% - Accent3 47 3 3" xfId="12682"/>
    <cellStyle name="20% - Accent3 47 3 4" xfId="15886"/>
    <cellStyle name="20% - Accent3 47 3 5" xfId="18090"/>
    <cellStyle name="20% - Accent3 47 4" xfId="5678"/>
    <cellStyle name="20% - Accent3 47 5" xfId="7772"/>
    <cellStyle name="20% - Accent3 47 6" xfId="11326"/>
    <cellStyle name="20% - Accent3 47 7" xfId="14506"/>
    <cellStyle name="20% - Accent3 47 8" xfId="19063"/>
    <cellStyle name="20% - Accent3 48" xfId="240"/>
    <cellStyle name="20% - Accent3 48 2" xfId="3831"/>
    <cellStyle name="20% - Accent3 48 2 2" xfId="8363"/>
    <cellStyle name="20% - Accent3 48 2 3" xfId="11830"/>
    <cellStyle name="20% - Accent3 48 2 4" xfId="15034"/>
    <cellStyle name="20% - Accent3 48 2 5" xfId="17239"/>
    <cellStyle name="20% - Accent3 48 3" xfId="4684"/>
    <cellStyle name="20% - Accent3 48 3 2" xfId="9216"/>
    <cellStyle name="20% - Accent3 48 3 3" xfId="12683"/>
    <cellStyle name="20% - Accent3 48 3 4" xfId="15887"/>
    <cellStyle name="20% - Accent3 48 3 5" xfId="18091"/>
    <cellStyle name="20% - Accent3 48 4" xfId="5679"/>
    <cellStyle name="20% - Accent3 48 5" xfId="7768"/>
    <cellStyle name="20% - Accent3 48 6" xfId="11320"/>
    <cellStyle name="20% - Accent3 48 7" xfId="14502"/>
    <cellStyle name="20% - Accent3 48 8" xfId="19064"/>
    <cellStyle name="20% - Accent3 49" xfId="241"/>
    <cellStyle name="20% - Accent3 49 2" xfId="3832"/>
    <cellStyle name="20% - Accent3 49 2 2" xfId="8364"/>
    <cellStyle name="20% - Accent3 49 2 3" xfId="11831"/>
    <cellStyle name="20% - Accent3 49 2 4" xfId="15035"/>
    <cellStyle name="20% - Accent3 49 2 5" xfId="17240"/>
    <cellStyle name="20% - Accent3 49 3" xfId="4685"/>
    <cellStyle name="20% - Accent3 49 3 2" xfId="9217"/>
    <cellStyle name="20% - Accent3 49 3 3" xfId="12684"/>
    <cellStyle name="20% - Accent3 49 3 4" xfId="15888"/>
    <cellStyle name="20% - Accent3 49 3 5" xfId="18092"/>
    <cellStyle name="20% - Accent3 49 4" xfId="5680"/>
    <cellStyle name="20% - Accent3 49 5" xfId="7762"/>
    <cellStyle name="20% - Accent3 49 6" xfId="11316"/>
    <cellStyle name="20% - Accent3 49 7" xfId="14498"/>
    <cellStyle name="20% - Accent3 49 8" xfId="19065"/>
    <cellStyle name="20% - Accent3 5" xfId="242"/>
    <cellStyle name="20% - Accent3 5 10" xfId="19066"/>
    <cellStyle name="20% - Accent3 5 2" xfId="243"/>
    <cellStyle name="20% - Accent3 5 2 2" xfId="5682"/>
    <cellStyle name="20% - Accent3 5 2 3" xfId="7754"/>
    <cellStyle name="20% - Accent3 5 2 4" xfId="11308"/>
    <cellStyle name="20% - Accent3 5 2 5" xfId="14490"/>
    <cellStyle name="20% - Accent3 5 3" xfId="244"/>
    <cellStyle name="20% - Accent3 5 3 2" xfId="5683"/>
    <cellStyle name="20% - Accent3 5 3 3" xfId="7750"/>
    <cellStyle name="20% - Accent3 5 3 4" xfId="11304"/>
    <cellStyle name="20% - Accent3 5 3 5" xfId="14484"/>
    <cellStyle name="20% - Accent3 5 4" xfId="3833"/>
    <cellStyle name="20% - Accent3 5 4 2" xfId="8365"/>
    <cellStyle name="20% - Accent3 5 4 3" xfId="11832"/>
    <cellStyle name="20% - Accent3 5 4 4" xfId="15036"/>
    <cellStyle name="20% - Accent3 5 4 5" xfId="17241"/>
    <cellStyle name="20% - Accent3 5 5" xfId="4686"/>
    <cellStyle name="20% - Accent3 5 5 2" xfId="9218"/>
    <cellStyle name="20% - Accent3 5 5 3" xfId="12685"/>
    <cellStyle name="20% - Accent3 5 5 4" xfId="15889"/>
    <cellStyle name="20% - Accent3 5 5 5" xfId="18093"/>
    <cellStyle name="20% - Accent3 5 6" xfId="5681"/>
    <cellStyle name="20% - Accent3 5 7" xfId="7758"/>
    <cellStyle name="20% - Accent3 5 8" xfId="11312"/>
    <cellStyle name="20% - Accent3 5 9" xfId="14494"/>
    <cellStyle name="20% - Accent3 50" xfId="245"/>
    <cellStyle name="20% - Accent3 50 2" xfId="3834"/>
    <cellStyle name="20% - Accent3 50 2 2" xfId="8366"/>
    <cellStyle name="20% - Accent3 50 2 3" xfId="11833"/>
    <cellStyle name="20% - Accent3 50 2 4" xfId="15037"/>
    <cellStyle name="20% - Accent3 50 2 5" xfId="17242"/>
    <cellStyle name="20% - Accent3 50 3" xfId="4687"/>
    <cellStyle name="20% - Accent3 50 3 2" xfId="9219"/>
    <cellStyle name="20% - Accent3 50 3 3" xfId="12686"/>
    <cellStyle name="20% - Accent3 50 3 4" xfId="15890"/>
    <cellStyle name="20% - Accent3 50 3 5" xfId="18094"/>
    <cellStyle name="20% - Accent3 50 4" xfId="5684"/>
    <cellStyle name="20% - Accent3 50 5" xfId="7746"/>
    <cellStyle name="20% - Accent3 50 6" xfId="11300"/>
    <cellStyle name="20% - Accent3 50 7" xfId="14480"/>
    <cellStyle name="20% - Accent3 50 8" xfId="19067"/>
    <cellStyle name="20% - Accent3 51" xfId="246"/>
    <cellStyle name="20% - Accent3 51 2" xfId="3835"/>
    <cellStyle name="20% - Accent3 51 2 2" xfId="8367"/>
    <cellStyle name="20% - Accent3 51 2 3" xfId="11834"/>
    <cellStyle name="20% - Accent3 51 2 4" xfId="15038"/>
    <cellStyle name="20% - Accent3 51 2 5" xfId="17243"/>
    <cellStyle name="20% - Accent3 51 3" xfId="4688"/>
    <cellStyle name="20% - Accent3 51 3 2" xfId="9220"/>
    <cellStyle name="20% - Accent3 51 3 3" xfId="12687"/>
    <cellStyle name="20% - Accent3 51 3 4" xfId="15891"/>
    <cellStyle name="20% - Accent3 51 3 5" xfId="18095"/>
    <cellStyle name="20% - Accent3 51 4" xfId="5685"/>
    <cellStyle name="20% - Accent3 51 5" xfId="7742"/>
    <cellStyle name="20% - Accent3 51 6" xfId="11296"/>
    <cellStyle name="20% - Accent3 51 7" xfId="14476"/>
    <cellStyle name="20% - Accent3 51 8" xfId="19068"/>
    <cellStyle name="20% - Accent3 52" xfId="247"/>
    <cellStyle name="20% - Accent3 52 2" xfId="3836"/>
    <cellStyle name="20% - Accent3 52 2 2" xfId="8368"/>
    <cellStyle name="20% - Accent3 52 2 3" xfId="11835"/>
    <cellStyle name="20% - Accent3 52 2 4" xfId="15039"/>
    <cellStyle name="20% - Accent3 52 2 5" xfId="17244"/>
    <cellStyle name="20% - Accent3 52 3" xfId="4689"/>
    <cellStyle name="20% - Accent3 52 3 2" xfId="9221"/>
    <cellStyle name="20% - Accent3 52 3 3" xfId="12688"/>
    <cellStyle name="20% - Accent3 52 3 4" xfId="15892"/>
    <cellStyle name="20% - Accent3 52 3 5" xfId="18096"/>
    <cellStyle name="20% - Accent3 52 4" xfId="5686"/>
    <cellStyle name="20% - Accent3 52 5" xfId="7738"/>
    <cellStyle name="20% - Accent3 52 6" xfId="11292"/>
    <cellStyle name="20% - Accent3 52 7" xfId="14472"/>
    <cellStyle name="20% - Accent3 52 8" xfId="19069"/>
    <cellStyle name="20% - Accent3 53" xfId="248"/>
    <cellStyle name="20% - Accent3 53 2" xfId="3837"/>
    <cellStyle name="20% - Accent3 53 2 2" xfId="8369"/>
    <cellStyle name="20% - Accent3 53 2 3" xfId="11836"/>
    <cellStyle name="20% - Accent3 53 2 4" xfId="15040"/>
    <cellStyle name="20% - Accent3 53 2 5" xfId="17245"/>
    <cellStyle name="20% - Accent3 53 3" xfId="4690"/>
    <cellStyle name="20% - Accent3 53 3 2" xfId="9222"/>
    <cellStyle name="20% - Accent3 53 3 3" xfId="12689"/>
    <cellStyle name="20% - Accent3 53 3 4" xfId="15893"/>
    <cellStyle name="20% - Accent3 53 3 5" xfId="18097"/>
    <cellStyle name="20% - Accent3 53 4" xfId="5687"/>
    <cellStyle name="20% - Accent3 53 5" xfId="7735"/>
    <cellStyle name="20% - Accent3 53 6" xfId="11288"/>
    <cellStyle name="20% - Accent3 53 7" xfId="14468"/>
    <cellStyle name="20% - Accent3 53 8" xfId="19070"/>
    <cellStyle name="20% - Accent3 54" xfId="249"/>
    <cellStyle name="20% - Accent3 54 2" xfId="3838"/>
    <cellStyle name="20% - Accent3 54 2 2" xfId="8370"/>
    <cellStyle name="20% - Accent3 54 2 3" xfId="11837"/>
    <cellStyle name="20% - Accent3 54 2 4" xfId="15041"/>
    <cellStyle name="20% - Accent3 54 2 5" xfId="17246"/>
    <cellStyle name="20% - Accent3 54 3" xfId="4691"/>
    <cellStyle name="20% - Accent3 54 3 2" xfId="9223"/>
    <cellStyle name="20% - Accent3 54 3 3" xfId="12690"/>
    <cellStyle name="20% - Accent3 54 3 4" xfId="15894"/>
    <cellStyle name="20% - Accent3 54 3 5" xfId="18098"/>
    <cellStyle name="20% - Accent3 54 4" xfId="5688"/>
    <cellStyle name="20% - Accent3 54 5" xfId="7732"/>
    <cellStyle name="20% - Accent3 54 6" xfId="11284"/>
    <cellStyle name="20% - Accent3 54 7" xfId="14464"/>
    <cellStyle name="20% - Accent3 54 8" xfId="19071"/>
    <cellStyle name="20% - Accent3 55" xfId="250"/>
    <cellStyle name="20% - Accent3 55 2" xfId="3839"/>
    <cellStyle name="20% - Accent3 55 2 2" xfId="8371"/>
    <cellStyle name="20% - Accent3 55 2 3" xfId="11838"/>
    <cellStyle name="20% - Accent3 55 2 4" xfId="15042"/>
    <cellStyle name="20% - Accent3 55 2 5" xfId="17247"/>
    <cellStyle name="20% - Accent3 55 3" xfId="4692"/>
    <cellStyle name="20% - Accent3 55 3 2" xfId="9224"/>
    <cellStyle name="20% - Accent3 55 3 3" xfId="12691"/>
    <cellStyle name="20% - Accent3 55 3 4" xfId="15895"/>
    <cellStyle name="20% - Accent3 55 3 5" xfId="18099"/>
    <cellStyle name="20% - Accent3 55 4" xfId="5689"/>
    <cellStyle name="20% - Accent3 55 5" xfId="7729"/>
    <cellStyle name="20% - Accent3 55 6" xfId="11280"/>
    <cellStyle name="20% - Accent3 55 7" xfId="14460"/>
    <cellStyle name="20% - Accent3 55 8" xfId="19072"/>
    <cellStyle name="20% - Accent3 56" xfId="251"/>
    <cellStyle name="20% - Accent3 56 2" xfId="3840"/>
    <cellStyle name="20% - Accent3 56 2 2" xfId="8372"/>
    <cellStyle name="20% - Accent3 56 2 3" xfId="11839"/>
    <cellStyle name="20% - Accent3 56 2 4" xfId="15043"/>
    <cellStyle name="20% - Accent3 56 2 5" xfId="17248"/>
    <cellStyle name="20% - Accent3 56 3" xfId="4693"/>
    <cellStyle name="20% - Accent3 56 3 2" xfId="9225"/>
    <cellStyle name="20% - Accent3 56 3 3" xfId="12692"/>
    <cellStyle name="20% - Accent3 56 3 4" xfId="15896"/>
    <cellStyle name="20% - Accent3 56 3 5" xfId="18100"/>
    <cellStyle name="20% - Accent3 56 4" xfId="5690"/>
    <cellStyle name="20% - Accent3 56 5" xfId="7726"/>
    <cellStyle name="20% - Accent3 56 6" xfId="11274"/>
    <cellStyle name="20% - Accent3 56 7" xfId="14456"/>
    <cellStyle name="20% - Accent3 56 8" xfId="19073"/>
    <cellStyle name="20% - Accent3 57" xfId="252"/>
    <cellStyle name="20% - Accent3 57 2" xfId="3841"/>
    <cellStyle name="20% - Accent3 57 2 2" xfId="8373"/>
    <cellStyle name="20% - Accent3 57 2 3" xfId="11840"/>
    <cellStyle name="20% - Accent3 57 2 4" xfId="15044"/>
    <cellStyle name="20% - Accent3 57 2 5" xfId="17249"/>
    <cellStyle name="20% - Accent3 57 3" xfId="4694"/>
    <cellStyle name="20% - Accent3 57 3 2" xfId="9226"/>
    <cellStyle name="20% - Accent3 57 3 3" xfId="12693"/>
    <cellStyle name="20% - Accent3 57 3 4" xfId="15897"/>
    <cellStyle name="20% - Accent3 57 3 5" xfId="18101"/>
    <cellStyle name="20% - Accent3 57 4" xfId="5691"/>
    <cellStyle name="20% - Accent3 57 5" xfId="7720"/>
    <cellStyle name="20% - Accent3 57 6" xfId="11270"/>
    <cellStyle name="20% - Accent3 57 7" xfId="14452"/>
    <cellStyle name="20% - Accent3 57 8" xfId="19074"/>
    <cellStyle name="20% - Accent3 58" xfId="253"/>
    <cellStyle name="20% - Accent3 58 2" xfId="3842"/>
    <cellStyle name="20% - Accent3 58 2 2" xfId="8374"/>
    <cellStyle name="20% - Accent3 58 2 3" xfId="11841"/>
    <cellStyle name="20% - Accent3 58 2 4" xfId="15045"/>
    <cellStyle name="20% - Accent3 58 2 5" xfId="17250"/>
    <cellStyle name="20% - Accent3 58 3" xfId="4695"/>
    <cellStyle name="20% - Accent3 58 3 2" xfId="9227"/>
    <cellStyle name="20% - Accent3 58 3 3" xfId="12694"/>
    <cellStyle name="20% - Accent3 58 3 4" xfId="15898"/>
    <cellStyle name="20% - Accent3 58 3 5" xfId="18102"/>
    <cellStyle name="20% - Accent3 58 4" xfId="5692"/>
    <cellStyle name="20% - Accent3 58 5" xfId="7717"/>
    <cellStyle name="20% - Accent3 58 6" xfId="11266"/>
    <cellStyle name="20% - Accent3 58 7" xfId="14448"/>
    <cellStyle name="20% - Accent3 58 8" xfId="19075"/>
    <cellStyle name="20% - Accent3 59" xfId="254"/>
    <cellStyle name="20% - Accent3 59 2" xfId="3843"/>
    <cellStyle name="20% - Accent3 59 2 2" xfId="8375"/>
    <cellStyle name="20% - Accent3 59 2 3" xfId="11842"/>
    <cellStyle name="20% - Accent3 59 2 4" xfId="15046"/>
    <cellStyle name="20% - Accent3 59 2 5" xfId="17251"/>
    <cellStyle name="20% - Accent3 59 3" xfId="4696"/>
    <cellStyle name="20% - Accent3 59 3 2" xfId="9228"/>
    <cellStyle name="20% - Accent3 59 3 3" xfId="12695"/>
    <cellStyle name="20% - Accent3 59 3 4" xfId="15899"/>
    <cellStyle name="20% - Accent3 59 3 5" xfId="18103"/>
    <cellStyle name="20% - Accent3 59 4" xfId="5693"/>
    <cellStyle name="20% - Accent3 59 5" xfId="7714"/>
    <cellStyle name="20% - Accent3 59 6" xfId="11262"/>
    <cellStyle name="20% - Accent3 59 7" xfId="14444"/>
    <cellStyle name="20% - Accent3 59 8" xfId="19076"/>
    <cellStyle name="20% - Accent3 6" xfId="255"/>
    <cellStyle name="20% - Accent3 6 10" xfId="19077"/>
    <cellStyle name="20% - Accent3 6 2" xfId="256"/>
    <cellStyle name="20% - Accent3 6 2 2" xfId="5695"/>
    <cellStyle name="20% - Accent3 6 2 3" xfId="7708"/>
    <cellStyle name="20% - Accent3 6 2 4" xfId="11254"/>
    <cellStyle name="20% - Accent3 6 2 5" xfId="14434"/>
    <cellStyle name="20% - Accent3 6 3" xfId="257"/>
    <cellStyle name="20% - Accent3 6 3 2" xfId="5696"/>
    <cellStyle name="20% - Accent3 6 3 3" xfId="7705"/>
    <cellStyle name="20% - Accent3 6 3 4" xfId="11250"/>
    <cellStyle name="20% - Accent3 6 3 5" xfId="14430"/>
    <cellStyle name="20% - Accent3 6 4" xfId="3844"/>
    <cellStyle name="20% - Accent3 6 4 2" xfId="8376"/>
    <cellStyle name="20% - Accent3 6 4 3" xfId="11843"/>
    <cellStyle name="20% - Accent3 6 4 4" xfId="15047"/>
    <cellStyle name="20% - Accent3 6 4 5" xfId="17252"/>
    <cellStyle name="20% - Accent3 6 5" xfId="4697"/>
    <cellStyle name="20% - Accent3 6 5 2" xfId="9229"/>
    <cellStyle name="20% - Accent3 6 5 3" xfId="12696"/>
    <cellStyle name="20% - Accent3 6 5 4" xfId="15900"/>
    <cellStyle name="20% - Accent3 6 5 5" xfId="18104"/>
    <cellStyle name="20% - Accent3 6 6" xfId="5694"/>
    <cellStyle name="20% - Accent3 6 7" xfId="7711"/>
    <cellStyle name="20% - Accent3 6 8" xfId="11258"/>
    <cellStyle name="20% - Accent3 6 9" xfId="14438"/>
    <cellStyle name="20% - Accent3 60" xfId="258"/>
    <cellStyle name="20% - Accent3 60 2" xfId="3845"/>
    <cellStyle name="20% - Accent3 60 2 2" xfId="8377"/>
    <cellStyle name="20% - Accent3 60 2 3" xfId="11844"/>
    <cellStyle name="20% - Accent3 60 2 4" xfId="15048"/>
    <cellStyle name="20% - Accent3 60 2 5" xfId="17253"/>
    <cellStyle name="20% - Accent3 60 3" xfId="4698"/>
    <cellStyle name="20% - Accent3 60 3 2" xfId="9230"/>
    <cellStyle name="20% - Accent3 60 3 3" xfId="12697"/>
    <cellStyle name="20% - Accent3 60 3 4" xfId="15901"/>
    <cellStyle name="20% - Accent3 60 3 5" xfId="18105"/>
    <cellStyle name="20% - Accent3 60 4" xfId="5697"/>
    <cellStyle name="20% - Accent3 60 5" xfId="7702"/>
    <cellStyle name="20% - Accent3 60 6" xfId="11246"/>
    <cellStyle name="20% - Accent3 60 7" xfId="14426"/>
    <cellStyle name="20% - Accent3 60 8" xfId="19078"/>
    <cellStyle name="20% - Accent3 61" xfId="259"/>
    <cellStyle name="20% - Accent3 61 2" xfId="3846"/>
    <cellStyle name="20% - Accent3 61 2 2" xfId="8378"/>
    <cellStyle name="20% - Accent3 61 2 3" xfId="11845"/>
    <cellStyle name="20% - Accent3 61 2 4" xfId="15049"/>
    <cellStyle name="20% - Accent3 61 2 5" xfId="17254"/>
    <cellStyle name="20% - Accent3 61 3" xfId="4699"/>
    <cellStyle name="20% - Accent3 61 3 2" xfId="9231"/>
    <cellStyle name="20% - Accent3 61 3 3" xfId="12698"/>
    <cellStyle name="20% - Accent3 61 3 4" xfId="15902"/>
    <cellStyle name="20% - Accent3 61 3 5" xfId="18106"/>
    <cellStyle name="20% - Accent3 61 4" xfId="5698"/>
    <cellStyle name="20% - Accent3 61 5" xfId="7699"/>
    <cellStyle name="20% - Accent3 61 6" xfId="11242"/>
    <cellStyle name="20% - Accent3 61 7" xfId="14422"/>
    <cellStyle name="20% - Accent3 61 8" xfId="19079"/>
    <cellStyle name="20% - Accent3 62" xfId="260"/>
    <cellStyle name="20% - Accent3 62 2" xfId="3847"/>
    <cellStyle name="20% - Accent3 62 2 2" xfId="8379"/>
    <cellStyle name="20% - Accent3 62 2 3" xfId="11846"/>
    <cellStyle name="20% - Accent3 62 2 4" xfId="15050"/>
    <cellStyle name="20% - Accent3 62 2 5" xfId="17255"/>
    <cellStyle name="20% - Accent3 62 3" xfId="4700"/>
    <cellStyle name="20% - Accent3 62 3 2" xfId="9232"/>
    <cellStyle name="20% - Accent3 62 3 3" xfId="12699"/>
    <cellStyle name="20% - Accent3 62 3 4" xfId="15903"/>
    <cellStyle name="20% - Accent3 62 3 5" xfId="18107"/>
    <cellStyle name="20% - Accent3 62 4" xfId="5699"/>
    <cellStyle name="20% - Accent3 62 5" xfId="7696"/>
    <cellStyle name="20% - Accent3 62 6" xfId="11238"/>
    <cellStyle name="20% - Accent3 62 7" xfId="14418"/>
    <cellStyle name="20% - Accent3 62 8" xfId="19080"/>
    <cellStyle name="20% - Accent3 63" xfId="261"/>
    <cellStyle name="20% - Accent3 63 2" xfId="3848"/>
    <cellStyle name="20% - Accent3 63 2 2" xfId="8380"/>
    <cellStyle name="20% - Accent3 63 2 3" xfId="11847"/>
    <cellStyle name="20% - Accent3 63 2 4" xfId="15051"/>
    <cellStyle name="20% - Accent3 63 2 5" xfId="17256"/>
    <cellStyle name="20% - Accent3 63 3" xfId="4701"/>
    <cellStyle name="20% - Accent3 63 3 2" xfId="9233"/>
    <cellStyle name="20% - Accent3 63 3 3" xfId="12700"/>
    <cellStyle name="20% - Accent3 63 3 4" xfId="15904"/>
    <cellStyle name="20% - Accent3 63 3 5" xfId="18108"/>
    <cellStyle name="20% - Accent3 63 4" xfId="5700"/>
    <cellStyle name="20% - Accent3 63 5" xfId="7693"/>
    <cellStyle name="20% - Accent3 63 6" xfId="11234"/>
    <cellStyle name="20% - Accent3 63 7" xfId="14414"/>
    <cellStyle name="20% - Accent3 63 8" xfId="19081"/>
    <cellStyle name="20% - Accent3 64" xfId="262"/>
    <cellStyle name="20% - Accent3 64 2" xfId="3849"/>
    <cellStyle name="20% - Accent3 64 2 2" xfId="8381"/>
    <cellStyle name="20% - Accent3 64 2 3" xfId="11848"/>
    <cellStyle name="20% - Accent3 64 2 4" xfId="15052"/>
    <cellStyle name="20% - Accent3 64 2 5" xfId="17257"/>
    <cellStyle name="20% - Accent3 64 3" xfId="4702"/>
    <cellStyle name="20% - Accent3 64 3 2" xfId="9234"/>
    <cellStyle name="20% - Accent3 64 3 3" xfId="12701"/>
    <cellStyle name="20% - Accent3 64 3 4" xfId="15905"/>
    <cellStyle name="20% - Accent3 64 3 5" xfId="18109"/>
    <cellStyle name="20% - Accent3 64 4" xfId="5701"/>
    <cellStyle name="20% - Accent3 64 5" xfId="7690"/>
    <cellStyle name="20% - Accent3 64 6" xfId="11228"/>
    <cellStyle name="20% - Accent3 64 7" xfId="14411"/>
    <cellStyle name="20% - Accent3 64 8" xfId="19082"/>
    <cellStyle name="20% - Accent3 65" xfId="263"/>
    <cellStyle name="20% - Accent3 65 2" xfId="3850"/>
    <cellStyle name="20% - Accent3 65 2 2" xfId="8382"/>
    <cellStyle name="20% - Accent3 65 2 3" xfId="11849"/>
    <cellStyle name="20% - Accent3 65 2 4" xfId="15053"/>
    <cellStyle name="20% - Accent3 65 2 5" xfId="17258"/>
    <cellStyle name="20% - Accent3 65 3" xfId="4703"/>
    <cellStyle name="20% - Accent3 65 3 2" xfId="9235"/>
    <cellStyle name="20% - Accent3 65 3 3" xfId="12702"/>
    <cellStyle name="20% - Accent3 65 3 4" xfId="15906"/>
    <cellStyle name="20% - Accent3 65 3 5" xfId="18110"/>
    <cellStyle name="20% - Accent3 65 4" xfId="5702"/>
    <cellStyle name="20% - Accent3 65 5" xfId="7684"/>
    <cellStyle name="20% - Accent3 65 6" xfId="11224"/>
    <cellStyle name="20% - Accent3 65 7" xfId="14408"/>
    <cellStyle name="20% - Accent3 65 8" xfId="19083"/>
    <cellStyle name="20% - Accent3 66" xfId="264"/>
    <cellStyle name="20% - Accent3 66 2" xfId="3851"/>
    <cellStyle name="20% - Accent3 66 2 2" xfId="8383"/>
    <cellStyle name="20% - Accent3 66 2 3" xfId="11850"/>
    <cellStyle name="20% - Accent3 66 2 4" xfId="15054"/>
    <cellStyle name="20% - Accent3 66 2 5" xfId="17259"/>
    <cellStyle name="20% - Accent3 66 3" xfId="4704"/>
    <cellStyle name="20% - Accent3 66 3 2" xfId="9236"/>
    <cellStyle name="20% - Accent3 66 3 3" xfId="12703"/>
    <cellStyle name="20% - Accent3 66 3 4" xfId="15907"/>
    <cellStyle name="20% - Accent3 66 3 5" xfId="18111"/>
    <cellStyle name="20% - Accent3 66 4" xfId="5703"/>
    <cellStyle name="20% - Accent3 66 5" xfId="7681"/>
    <cellStyle name="20% - Accent3 66 6" xfId="11220"/>
    <cellStyle name="20% - Accent3 66 7" xfId="14405"/>
    <cellStyle name="20% - Accent3 66 8" xfId="19084"/>
    <cellStyle name="20% - Accent3 67" xfId="265"/>
    <cellStyle name="20% - Accent3 67 2" xfId="3852"/>
    <cellStyle name="20% - Accent3 67 2 2" xfId="8384"/>
    <cellStyle name="20% - Accent3 67 2 3" xfId="11851"/>
    <cellStyle name="20% - Accent3 67 2 4" xfId="15055"/>
    <cellStyle name="20% - Accent3 67 2 5" xfId="17260"/>
    <cellStyle name="20% - Accent3 67 3" xfId="4705"/>
    <cellStyle name="20% - Accent3 67 3 2" xfId="9237"/>
    <cellStyle name="20% - Accent3 67 3 3" xfId="12704"/>
    <cellStyle name="20% - Accent3 67 3 4" xfId="15908"/>
    <cellStyle name="20% - Accent3 67 3 5" xfId="18112"/>
    <cellStyle name="20% - Accent3 67 4" xfId="5704"/>
    <cellStyle name="20% - Accent3 67 5" xfId="7678"/>
    <cellStyle name="20% - Accent3 67 6" xfId="11216"/>
    <cellStyle name="20% - Accent3 67 7" xfId="14402"/>
    <cellStyle name="20% - Accent3 67 8" xfId="19085"/>
    <cellStyle name="20% - Accent3 68" xfId="266"/>
    <cellStyle name="20% - Accent3 68 2" xfId="3853"/>
    <cellStyle name="20% - Accent3 68 2 2" xfId="8385"/>
    <cellStyle name="20% - Accent3 68 2 3" xfId="11852"/>
    <cellStyle name="20% - Accent3 68 2 4" xfId="15056"/>
    <cellStyle name="20% - Accent3 68 2 5" xfId="17261"/>
    <cellStyle name="20% - Accent3 68 3" xfId="4706"/>
    <cellStyle name="20% - Accent3 68 3 2" xfId="9238"/>
    <cellStyle name="20% - Accent3 68 3 3" xfId="12705"/>
    <cellStyle name="20% - Accent3 68 3 4" xfId="15909"/>
    <cellStyle name="20% - Accent3 68 3 5" xfId="18113"/>
    <cellStyle name="20% - Accent3 68 4" xfId="5705"/>
    <cellStyle name="20% - Accent3 68 5" xfId="7675"/>
    <cellStyle name="20% - Accent3 68 6" xfId="11212"/>
    <cellStyle name="20% - Accent3 68 7" xfId="14396"/>
    <cellStyle name="20% - Accent3 68 8" xfId="19086"/>
    <cellStyle name="20% - Accent3 69" xfId="267"/>
    <cellStyle name="20% - Accent3 69 2" xfId="3854"/>
    <cellStyle name="20% - Accent3 69 2 2" xfId="8386"/>
    <cellStyle name="20% - Accent3 69 2 3" xfId="11853"/>
    <cellStyle name="20% - Accent3 69 2 4" xfId="15057"/>
    <cellStyle name="20% - Accent3 69 2 5" xfId="17262"/>
    <cellStyle name="20% - Accent3 69 3" xfId="4707"/>
    <cellStyle name="20% - Accent3 69 3 2" xfId="9239"/>
    <cellStyle name="20% - Accent3 69 3 3" xfId="12706"/>
    <cellStyle name="20% - Accent3 69 3 4" xfId="15910"/>
    <cellStyle name="20% - Accent3 69 3 5" xfId="18114"/>
    <cellStyle name="20% - Accent3 69 4" xfId="5706"/>
    <cellStyle name="20% - Accent3 69 5" xfId="7672"/>
    <cellStyle name="20% - Accent3 69 6" xfId="11208"/>
    <cellStyle name="20% - Accent3 69 7" xfId="14393"/>
    <cellStyle name="20% - Accent3 69 8" xfId="19087"/>
    <cellStyle name="20% - Accent3 7" xfId="268"/>
    <cellStyle name="20% - Accent3 7 10" xfId="19088"/>
    <cellStyle name="20% - Accent3 7 2" xfId="269"/>
    <cellStyle name="20% - Accent3 7 2 2" xfId="5708"/>
    <cellStyle name="20% - Accent3 7 2 3" xfId="7666"/>
    <cellStyle name="20% - Accent3 7 2 4" xfId="11201"/>
    <cellStyle name="20% - Accent3 7 2 5" xfId="14387"/>
    <cellStyle name="20% - Accent3 7 3" xfId="270"/>
    <cellStyle name="20% - Accent3 7 3 2" xfId="5709"/>
    <cellStyle name="20% - Accent3 7 3 3" xfId="7663"/>
    <cellStyle name="20% - Accent3 7 3 4" xfId="11198"/>
    <cellStyle name="20% - Accent3 7 3 5" xfId="14384"/>
    <cellStyle name="20% - Accent3 7 4" xfId="3855"/>
    <cellStyle name="20% - Accent3 7 4 2" xfId="8387"/>
    <cellStyle name="20% - Accent3 7 4 3" xfId="11854"/>
    <cellStyle name="20% - Accent3 7 4 4" xfId="15058"/>
    <cellStyle name="20% - Accent3 7 4 5" xfId="17263"/>
    <cellStyle name="20% - Accent3 7 5" xfId="4708"/>
    <cellStyle name="20% - Accent3 7 5 2" xfId="9240"/>
    <cellStyle name="20% - Accent3 7 5 3" xfId="12707"/>
    <cellStyle name="20% - Accent3 7 5 4" xfId="15911"/>
    <cellStyle name="20% - Accent3 7 5 5" xfId="18115"/>
    <cellStyle name="20% - Accent3 7 6" xfId="5707"/>
    <cellStyle name="20% - Accent3 7 7" xfId="7669"/>
    <cellStyle name="20% - Accent3 7 8" xfId="11204"/>
    <cellStyle name="20% - Accent3 7 9" xfId="14390"/>
    <cellStyle name="20% - Accent3 70" xfId="271"/>
    <cellStyle name="20% - Accent3 70 2" xfId="3856"/>
    <cellStyle name="20% - Accent3 70 2 2" xfId="8388"/>
    <cellStyle name="20% - Accent3 70 2 3" xfId="11855"/>
    <cellStyle name="20% - Accent3 70 2 4" xfId="15059"/>
    <cellStyle name="20% - Accent3 70 2 5" xfId="17264"/>
    <cellStyle name="20% - Accent3 70 3" xfId="4709"/>
    <cellStyle name="20% - Accent3 70 3 2" xfId="9241"/>
    <cellStyle name="20% - Accent3 70 3 3" xfId="12708"/>
    <cellStyle name="20% - Accent3 70 3 4" xfId="15912"/>
    <cellStyle name="20% - Accent3 70 3 5" xfId="18116"/>
    <cellStyle name="20% - Accent3 70 4" xfId="5710"/>
    <cellStyle name="20% - Accent3 70 5" xfId="7657"/>
    <cellStyle name="20% - Accent3 70 6" xfId="11195"/>
    <cellStyle name="20% - Accent3 70 7" xfId="14381"/>
    <cellStyle name="20% - Accent3 70 8" xfId="19089"/>
    <cellStyle name="20% - Accent3 71" xfId="272"/>
    <cellStyle name="20% - Accent3 71 2" xfId="3857"/>
    <cellStyle name="20% - Accent3 71 2 2" xfId="8389"/>
    <cellStyle name="20% - Accent3 71 2 3" xfId="11856"/>
    <cellStyle name="20% - Accent3 71 2 4" xfId="15060"/>
    <cellStyle name="20% - Accent3 71 2 5" xfId="17265"/>
    <cellStyle name="20% - Accent3 71 3" xfId="4710"/>
    <cellStyle name="20% - Accent3 71 3 2" xfId="9242"/>
    <cellStyle name="20% - Accent3 71 3 3" xfId="12709"/>
    <cellStyle name="20% - Accent3 71 3 4" xfId="15913"/>
    <cellStyle name="20% - Accent3 71 3 5" xfId="18117"/>
    <cellStyle name="20% - Accent3 71 4" xfId="5711"/>
    <cellStyle name="20% - Accent3 71 5" xfId="7651"/>
    <cellStyle name="20% - Accent3 71 6" xfId="11192"/>
    <cellStyle name="20% - Accent3 71 7" xfId="14378"/>
    <cellStyle name="20% - Accent3 71 8" xfId="19090"/>
    <cellStyle name="20% - Accent3 72" xfId="273"/>
    <cellStyle name="20% - Accent3 72 2" xfId="3858"/>
    <cellStyle name="20% - Accent3 72 2 2" xfId="8390"/>
    <cellStyle name="20% - Accent3 72 2 3" xfId="11857"/>
    <cellStyle name="20% - Accent3 72 2 4" xfId="15061"/>
    <cellStyle name="20% - Accent3 72 2 5" xfId="17266"/>
    <cellStyle name="20% - Accent3 72 3" xfId="4711"/>
    <cellStyle name="20% - Accent3 72 3 2" xfId="9243"/>
    <cellStyle name="20% - Accent3 72 3 3" xfId="12710"/>
    <cellStyle name="20% - Accent3 72 3 4" xfId="15914"/>
    <cellStyle name="20% - Accent3 72 3 5" xfId="18118"/>
    <cellStyle name="20% - Accent3 72 4" xfId="5712"/>
    <cellStyle name="20% - Accent3 72 5" xfId="7614"/>
    <cellStyle name="20% - Accent3 72 6" xfId="11186"/>
    <cellStyle name="20% - Accent3 72 7" xfId="14375"/>
    <cellStyle name="20% - Accent3 72 8" xfId="19091"/>
    <cellStyle name="20% - Accent3 73" xfId="5424"/>
    <cellStyle name="20% - Accent3 73 2" xfId="10185"/>
    <cellStyle name="20% - Accent3 73 3" xfId="13586"/>
    <cellStyle name="20% - Accent3 73 4" xfId="16725"/>
    <cellStyle name="20% - Accent3 73 5" xfId="18864"/>
    <cellStyle name="20% - Accent3 74" xfId="10225"/>
    <cellStyle name="20% - Accent3 75" xfId="10264"/>
    <cellStyle name="20% - Accent3 76" xfId="8153"/>
    <cellStyle name="20% - Accent3 77" xfId="11621"/>
    <cellStyle name="20% - Accent3 78" xfId="14824"/>
    <cellStyle name="20% - Accent3 8" xfId="274"/>
    <cellStyle name="20% - Accent3 8 10" xfId="19092"/>
    <cellStyle name="20% - Accent3 8 2" xfId="275"/>
    <cellStyle name="20% - Accent3 8 2 2" xfId="5714"/>
    <cellStyle name="20% - Accent3 8 2 3" xfId="7612"/>
    <cellStyle name="20% - Accent3 8 2 4" xfId="11180"/>
    <cellStyle name="20% - Accent3 8 2 5" xfId="14369"/>
    <cellStyle name="20% - Accent3 8 3" xfId="276"/>
    <cellStyle name="20% - Accent3 8 3 2" xfId="5715"/>
    <cellStyle name="20% - Accent3 8 3 3" xfId="7607"/>
    <cellStyle name="20% - Accent3 8 3 4" xfId="11177"/>
    <cellStyle name="20% - Accent3 8 3 5" xfId="14366"/>
    <cellStyle name="20% - Accent3 8 4" xfId="3859"/>
    <cellStyle name="20% - Accent3 8 4 2" xfId="8391"/>
    <cellStyle name="20% - Accent3 8 4 3" xfId="11858"/>
    <cellStyle name="20% - Accent3 8 4 4" xfId="15062"/>
    <cellStyle name="20% - Accent3 8 4 5" xfId="17267"/>
    <cellStyle name="20% - Accent3 8 5" xfId="4712"/>
    <cellStyle name="20% - Accent3 8 5 2" xfId="9244"/>
    <cellStyle name="20% - Accent3 8 5 3" xfId="12711"/>
    <cellStyle name="20% - Accent3 8 5 4" xfId="15915"/>
    <cellStyle name="20% - Accent3 8 5 5" xfId="18119"/>
    <cellStyle name="20% - Accent3 8 6" xfId="5713"/>
    <cellStyle name="20% - Accent3 8 7" xfId="7613"/>
    <cellStyle name="20% - Accent3 8 8" xfId="11183"/>
    <cellStyle name="20% - Accent3 8 9" xfId="14372"/>
    <cellStyle name="20% - Accent3 9" xfId="277"/>
    <cellStyle name="20% - Accent3 9 10" xfId="19093"/>
    <cellStyle name="20% - Accent3 9 2" xfId="278"/>
    <cellStyle name="20% - Accent3 9 2 2" xfId="5717"/>
    <cellStyle name="20% - Accent3 9 2 3" xfId="7605"/>
    <cellStyle name="20% - Accent3 9 2 4" xfId="11171"/>
    <cellStyle name="20% - Accent3 9 2 5" xfId="14357"/>
    <cellStyle name="20% - Accent3 9 3" xfId="279"/>
    <cellStyle name="20% - Accent3 9 3 2" xfId="5718"/>
    <cellStyle name="20% - Accent3 9 3 3" xfId="7604"/>
    <cellStyle name="20% - Accent3 9 3 4" xfId="11168"/>
    <cellStyle name="20% - Accent3 9 3 5" xfId="14354"/>
    <cellStyle name="20% - Accent3 9 4" xfId="3860"/>
    <cellStyle name="20% - Accent3 9 4 2" xfId="8392"/>
    <cellStyle name="20% - Accent3 9 4 3" xfId="11859"/>
    <cellStyle name="20% - Accent3 9 4 4" xfId="15063"/>
    <cellStyle name="20% - Accent3 9 4 5" xfId="17268"/>
    <cellStyle name="20% - Accent3 9 5" xfId="4713"/>
    <cellStyle name="20% - Accent3 9 5 2" xfId="9245"/>
    <cellStyle name="20% - Accent3 9 5 3" xfId="12712"/>
    <cellStyle name="20% - Accent3 9 5 4" xfId="15916"/>
    <cellStyle name="20% - Accent3 9 5 5" xfId="18120"/>
    <cellStyle name="20% - Accent3 9 6" xfId="5716"/>
    <cellStyle name="20% - Accent3 9 7" xfId="7606"/>
    <cellStyle name="20% - Accent3 9 8" xfId="11174"/>
    <cellStyle name="20% - Accent3 9 9" xfId="14360"/>
    <cellStyle name="20% - Accent4" xfId="5382" builtinId="42" customBuiltin="1"/>
    <cellStyle name="20% - Accent4 10" xfId="280"/>
    <cellStyle name="20% - Accent4 10 10" xfId="19094"/>
    <cellStyle name="20% - Accent4 10 2" xfId="281"/>
    <cellStyle name="20% - Accent4 10 2 2" xfId="5720"/>
    <cellStyle name="20% - Accent4 10 2 3" xfId="9929"/>
    <cellStyle name="20% - Accent4 10 2 4" xfId="11162"/>
    <cellStyle name="20% - Accent4 10 2 5" xfId="14348"/>
    <cellStyle name="20% - Accent4 10 3" xfId="282"/>
    <cellStyle name="20% - Accent4 10 3 2" xfId="5721"/>
    <cellStyle name="20% - Accent4 10 3 3" xfId="7591"/>
    <cellStyle name="20% - Accent4 10 3 4" xfId="11159"/>
    <cellStyle name="20% - Accent4 10 3 5" xfId="14345"/>
    <cellStyle name="20% - Accent4 10 4" xfId="3861"/>
    <cellStyle name="20% - Accent4 10 4 2" xfId="8393"/>
    <cellStyle name="20% - Accent4 10 4 3" xfId="11860"/>
    <cellStyle name="20% - Accent4 10 4 4" xfId="15064"/>
    <cellStyle name="20% - Accent4 10 4 5" xfId="17269"/>
    <cellStyle name="20% - Accent4 10 5" xfId="4714"/>
    <cellStyle name="20% - Accent4 10 5 2" xfId="9246"/>
    <cellStyle name="20% - Accent4 10 5 3" xfId="12713"/>
    <cellStyle name="20% - Accent4 10 5 4" xfId="15917"/>
    <cellStyle name="20% - Accent4 10 5 5" xfId="18121"/>
    <cellStyle name="20% - Accent4 10 6" xfId="5719"/>
    <cellStyle name="20% - Accent4 10 7" xfId="7603"/>
    <cellStyle name="20% - Accent4 10 8" xfId="11165"/>
    <cellStyle name="20% - Accent4 10 9" xfId="14351"/>
    <cellStyle name="20% - Accent4 11" xfId="283"/>
    <cellStyle name="20% - Accent4 11 10" xfId="19095"/>
    <cellStyle name="20% - Accent4 11 2" xfId="284"/>
    <cellStyle name="20% - Accent4 11 2 2" xfId="5723"/>
    <cellStyle name="20% - Accent4 11 2 3" xfId="7589"/>
    <cellStyle name="20% - Accent4 11 2 4" xfId="11150"/>
    <cellStyle name="20% - Accent4 11 2 5" xfId="14339"/>
    <cellStyle name="20% - Accent4 11 3" xfId="285"/>
    <cellStyle name="20% - Accent4 11 3 2" xfId="5724"/>
    <cellStyle name="20% - Accent4 11 3 3" xfId="7588"/>
    <cellStyle name="20% - Accent4 11 3 4" xfId="11147"/>
    <cellStyle name="20% - Accent4 11 3 5" xfId="14333"/>
    <cellStyle name="20% - Accent4 11 4" xfId="3862"/>
    <cellStyle name="20% - Accent4 11 4 2" xfId="8394"/>
    <cellStyle name="20% - Accent4 11 4 3" xfId="11861"/>
    <cellStyle name="20% - Accent4 11 4 4" xfId="15065"/>
    <cellStyle name="20% - Accent4 11 4 5" xfId="17270"/>
    <cellStyle name="20% - Accent4 11 5" xfId="4715"/>
    <cellStyle name="20% - Accent4 11 5 2" xfId="9247"/>
    <cellStyle name="20% - Accent4 11 5 3" xfId="12714"/>
    <cellStyle name="20% - Accent4 11 5 4" xfId="15918"/>
    <cellStyle name="20% - Accent4 11 5 5" xfId="18122"/>
    <cellStyle name="20% - Accent4 11 6" xfId="5722"/>
    <cellStyle name="20% - Accent4 11 7" xfId="7590"/>
    <cellStyle name="20% - Accent4 11 8" xfId="11156"/>
    <cellStyle name="20% - Accent4 11 9" xfId="14342"/>
    <cellStyle name="20% - Accent4 12" xfId="286"/>
    <cellStyle name="20% - Accent4 12 10" xfId="19096"/>
    <cellStyle name="20% - Accent4 12 2" xfId="287"/>
    <cellStyle name="20% - Accent4 12 2 2" xfId="5726"/>
    <cellStyle name="20% - Accent4 12 2 3" xfId="7586"/>
    <cellStyle name="20% - Accent4 12 2 4" xfId="11141"/>
    <cellStyle name="20% - Accent4 12 2 5" xfId="14290"/>
    <cellStyle name="20% - Accent4 12 3" xfId="288"/>
    <cellStyle name="20% - Accent4 12 3 2" xfId="5727"/>
    <cellStyle name="20% - Accent4 12 3 3" xfId="7585"/>
    <cellStyle name="20% - Accent4 12 3 4" xfId="11138"/>
    <cellStyle name="20% - Accent4 12 3 5" xfId="14289"/>
    <cellStyle name="20% - Accent4 12 4" xfId="3863"/>
    <cellStyle name="20% - Accent4 12 4 2" xfId="8395"/>
    <cellStyle name="20% - Accent4 12 4 3" xfId="11862"/>
    <cellStyle name="20% - Accent4 12 4 4" xfId="15066"/>
    <cellStyle name="20% - Accent4 12 4 5" xfId="17271"/>
    <cellStyle name="20% - Accent4 12 5" xfId="4716"/>
    <cellStyle name="20% - Accent4 12 5 2" xfId="9248"/>
    <cellStyle name="20% - Accent4 12 5 3" xfId="12715"/>
    <cellStyle name="20% - Accent4 12 5 4" xfId="15919"/>
    <cellStyle name="20% - Accent4 12 5 5" xfId="18123"/>
    <cellStyle name="20% - Accent4 12 6" xfId="5725"/>
    <cellStyle name="20% - Accent4 12 7" xfId="7587"/>
    <cellStyle name="20% - Accent4 12 8" xfId="11144"/>
    <cellStyle name="20% - Accent4 12 9" xfId="14327"/>
    <cellStyle name="20% - Accent4 13" xfId="289"/>
    <cellStyle name="20% - Accent4 13 2" xfId="3864"/>
    <cellStyle name="20% - Accent4 13 2 2" xfId="8396"/>
    <cellStyle name="20% - Accent4 13 2 3" xfId="11863"/>
    <cellStyle name="20% - Accent4 13 2 4" xfId="15067"/>
    <cellStyle name="20% - Accent4 13 2 5" xfId="17272"/>
    <cellStyle name="20% - Accent4 13 3" xfId="4717"/>
    <cellStyle name="20% - Accent4 13 3 2" xfId="9249"/>
    <cellStyle name="20% - Accent4 13 3 3" xfId="12716"/>
    <cellStyle name="20% - Accent4 13 3 4" xfId="15920"/>
    <cellStyle name="20% - Accent4 13 3 5" xfId="18124"/>
    <cellStyle name="20% - Accent4 13 4" xfId="5728"/>
    <cellStyle name="20% - Accent4 13 5" xfId="7581"/>
    <cellStyle name="20% - Accent4 13 6" xfId="11135"/>
    <cellStyle name="20% - Accent4 13 7" xfId="14288"/>
    <cellStyle name="20% - Accent4 13 8" xfId="19097"/>
    <cellStyle name="20% - Accent4 14" xfId="290"/>
    <cellStyle name="20% - Accent4 14 2" xfId="3865"/>
    <cellStyle name="20% - Accent4 14 2 2" xfId="8397"/>
    <cellStyle name="20% - Accent4 14 2 3" xfId="11864"/>
    <cellStyle name="20% - Accent4 14 2 4" xfId="15068"/>
    <cellStyle name="20% - Accent4 14 2 5" xfId="17273"/>
    <cellStyle name="20% - Accent4 14 3" xfId="4718"/>
    <cellStyle name="20% - Accent4 14 3 2" xfId="9250"/>
    <cellStyle name="20% - Accent4 14 3 3" xfId="12717"/>
    <cellStyle name="20% - Accent4 14 3 4" xfId="15921"/>
    <cellStyle name="20% - Accent4 14 3 5" xfId="18125"/>
    <cellStyle name="20% - Accent4 14 4" xfId="5729"/>
    <cellStyle name="20% - Accent4 14 5" xfId="7579"/>
    <cellStyle name="20% - Accent4 14 6" xfId="11132"/>
    <cellStyle name="20% - Accent4 14 7" xfId="14283"/>
    <cellStyle name="20% - Accent4 14 8" xfId="19098"/>
    <cellStyle name="20% - Accent4 15" xfId="291"/>
    <cellStyle name="20% - Accent4 15 2" xfId="3866"/>
    <cellStyle name="20% - Accent4 15 2 2" xfId="8398"/>
    <cellStyle name="20% - Accent4 15 2 3" xfId="11865"/>
    <cellStyle name="20% - Accent4 15 2 4" xfId="15069"/>
    <cellStyle name="20% - Accent4 15 2 5" xfId="17274"/>
    <cellStyle name="20% - Accent4 15 3" xfId="4719"/>
    <cellStyle name="20% - Accent4 15 3 2" xfId="9251"/>
    <cellStyle name="20% - Accent4 15 3 3" xfId="12718"/>
    <cellStyle name="20% - Accent4 15 3 4" xfId="15922"/>
    <cellStyle name="20% - Accent4 15 3 5" xfId="18126"/>
    <cellStyle name="20% - Accent4 15 4" xfId="5730"/>
    <cellStyle name="20% - Accent4 15 5" xfId="7578"/>
    <cellStyle name="20% - Accent4 15 6" xfId="11129"/>
    <cellStyle name="20% - Accent4 15 7" xfId="14282"/>
    <cellStyle name="20% - Accent4 15 8" xfId="19099"/>
    <cellStyle name="20% - Accent4 16" xfId="292"/>
    <cellStyle name="20% - Accent4 16 2" xfId="3867"/>
    <cellStyle name="20% - Accent4 16 2 2" xfId="8399"/>
    <cellStyle name="20% - Accent4 16 2 3" xfId="11866"/>
    <cellStyle name="20% - Accent4 16 2 4" xfId="15070"/>
    <cellStyle name="20% - Accent4 16 2 5" xfId="17275"/>
    <cellStyle name="20% - Accent4 16 3" xfId="4720"/>
    <cellStyle name="20% - Accent4 16 3 2" xfId="9252"/>
    <cellStyle name="20% - Accent4 16 3 3" xfId="12719"/>
    <cellStyle name="20% - Accent4 16 3 4" xfId="15923"/>
    <cellStyle name="20% - Accent4 16 3 5" xfId="18127"/>
    <cellStyle name="20% - Accent4 16 4" xfId="5731"/>
    <cellStyle name="20% - Accent4 16 5" xfId="7570"/>
    <cellStyle name="20% - Accent4 16 6" xfId="11123"/>
    <cellStyle name="20% - Accent4 16 7" xfId="14281"/>
    <cellStyle name="20% - Accent4 16 8" xfId="19100"/>
    <cellStyle name="20% - Accent4 17" xfId="293"/>
    <cellStyle name="20% - Accent4 17 2" xfId="3868"/>
    <cellStyle name="20% - Accent4 17 2 2" xfId="8400"/>
    <cellStyle name="20% - Accent4 17 2 3" xfId="11867"/>
    <cellStyle name="20% - Accent4 17 2 4" xfId="15071"/>
    <cellStyle name="20% - Accent4 17 2 5" xfId="17276"/>
    <cellStyle name="20% - Accent4 17 3" xfId="4721"/>
    <cellStyle name="20% - Accent4 17 3 2" xfId="9253"/>
    <cellStyle name="20% - Accent4 17 3 3" xfId="12720"/>
    <cellStyle name="20% - Accent4 17 3 4" xfId="15924"/>
    <cellStyle name="20% - Accent4 17 3 5" xfId="18128"/>
    <cellStyle name="20% - Accent4 17 4" xfId="5732"/>
    <cellStyle name="20% - Accent4 17 5" xfId="7569"/>
    <cellStyle name="20% - Accent4 17 6" xfId="11117"/>
    <cellStyle name="20% - Accent4 17 7" xfId="14280"/>
    <cellStyle name="20% - Accent4 17 8" xfId="19101"/>
    <cellStyle name="20% - Accent4 18" xfId="294"/>
    <cellStyle name="20% - Accent4 18 2" xfId="3869"/>
    <cellStyle name="20% - Accent4 18 2 2" xfId="8401"/>
    <cellStyle name="20% - Accent4 18 2 3" xfId="11868"/>
    <cellStyle name="20% - Accent4 18 2 4" xfId="15072"/>
    <cellStyle name="20% - Accent4 18 2 5" xfId="17277"/>
    <cellStyle name="20% - Accent4 18 3" xfId="4722"/>
    <cellStyle name="20% - Accent4 18 3 2" xfId="9254"/>
    <cellStyle name="20% - Accent4 18 3 3" xfId="12721"/>
    <cellStyle name="20% - Accent4 18 3 4" xfId="15925"/>
    <cellStyle name="20% - Accent4 18 3 5" xfId="18129"/>
    <cellStyle name="20% - Accent4 18 4" xfId="5733"/>
    <cellStyle name="20% - Accent4 18 5" xfId="7568"/>
    <cellStyle name="20% - Accent4 18 6" xfId="11080"/>
    <cellStyle name="20% - Accent4 18 7" xfId="14279"/>
    <cellStyle name="20% - Accent4 18 8" xfId="19102"/>
    <cellStyle name="20% - Accent4 19" xfId="295"/>
    <cellStyle name="20% - Accent4 19 2" xfId="3870"/>
    <cellStyle name="20% - Accent4 19 2 2" xfId="8402"/>
    <cellStyle name="20% - Accent4 19 2 3" xfId="11869"/>
    <cellStyle name="20% - Accent4 19 2 4" xfId="15073"/>
    <cellStyle name="20% - Accent4 19 2 5" xfId="17278"/>
    <cellStyle name="20% - Accent4 19 3" xfId="4723"/>
    <cellStyle name="20% - Accent4 19 3 2" xfId="9255"/>
    <cellStyle name="20% - Accent4 19 3 3" xfId="12722"/>
    <cellStyle name="20% - Accent4 19 3 4" xfId="15926"/>
    <cellStyle name="20% - Accent4 19 3 5" xfId="18130"/>
    <cellStyle name="20% - Accent4 19 4" xfId="5734"/>
    <cellStyle name="20% - Accent4 19 5" xfId="7567"/>
    <cellStyle name="20% - Accent4 19 6" xfId="11079"/>
    <cellStyle name="20% - Accent4 19 7" xfId="16611"/>
    <cellStyle name="20% - Accent4 19 8" xfId="19103"/>
    <cellStyle name="20% - Accent4 2" xfId="296"/>
    <cellStyle name="20% - Accent4 2 10" xfId="16585"/>
    <cellStyle name="20% - Accent4 2 11" xfId="18789"/>
    <cellStyle name="20% - Accent4 2 12" xfId="19104"/>
    <cellStyle name="20% - Accent4 2 2" xfId="297"/>
    <cellStyle name="20% - Accent4 2 2 2" xfId="5735"/>
    <cellStyle name="20% - Accent4 2 2 2 2" xfId="5736"/>
    <cellStyle name="20% - Accent4 2 2 2 3" xfId="7565"/>
    <cellStyle name="20% - Accent4 2 2 2 4" xfId="11073"/>
    <cellStyle name="20% - Accent4 2 2 2 5" xfId="16687"/>
    <cellStyle name="20% - Accent4 2 2 3" xfId="9939"/>
    <cellStyle name="20% - Accent4 2 2 4" xfId="10116"/>
    <cellStyle name="20% - Accent4 2 2 5" xfId="9958"/>
    <cellStyle name="20% - Accent4 2 2 6" xfId="7566"/>
    <cellStyle name="20% - Accent4 2 2 7" xfId="11078"/>
    <cellStyle name="20% - Accent4 2 2 8" xfId="16600"/>
    <cellStyle name="20% - Accent4 2 3" xfId="298"/>
    <cellStyle name="20% - Accent4 2 3 2" xfId="5737"/>
    <cellStyle name="20% - Accent4 2 3 3" xfId="7564"/>
    <cellStyle name="20% - Accent4 2 3 4" xfId="11072"/>
    <cellStyle name="20% - Accent4 2 3 5" xfId="16690"/>
    <cellStyle name="20% - Accent4 2 4" xfId="3871"/>
    <cellStyle name="20% - Accent4 2 4 2" xfId="8403"/>
    <cellStyle name="20% - Accent4 2 4 3" xfId="11870"/>
    <cellStyle name="20% - Accent4 2 4 4" xfId="15074"/>
    <cellStyle name="20% - Accent4 2 4 5" xfId="17279"/>
    <cellStyle name="20% - Accent4 2 5" xfId="4724"/>
    <cellStyle name="20% - Accent4 2 5 2" xfId="9256"/>
    <cellStyle name="20% - Accent4 2 5 3" xfId="12723"/>
    <cellStyle name="20% - Accent4 2 5 4" xfId="15927"/>
    <cellStyle name="20% - Accent4 2 5 5" xfId="18131"/>
    <cellStyle name="20% - Accent4 2 6" xfId="9914"/>
    <cellStyle name="20% - Accent4 2 6 2" xfId="9938"/>
    <cellStyle name="20% - Accent4 2 6 3" xfId="13405"/>
    <cellStyle name="20% - Accent4 2 6 4" xfId="16606"/>
    <cellStyle name="20% - Accent4 2 6 5" xfId="18807"/>
    <cellStyle name="20% - Accent4 2 7" xfId="10117"/>
    <cellStyle name="20% - Accent4 2 8" xfId="9957"/>
    <cellStyle name="20% - Accent4 2 9" xfId="13381"/>
    <cellStyle name="20% - Accent4 20" xfId="299"/>
    <cellStyle name="20% - Accent4 20 2" xfId="3872"/>
    <cellStyle name="20% - Accent4 20 2 2" xfId="8404"/>
    <cellStyle name="20% - Accent4 20 2 3" xfId="11871"/>
    <cellStyle name="20% - Accent4 20 2 4" xfId="15075"/>
    <cellStyle name="20% - Accent4 20 2 5" xfId="17280"/>
    <cellStyle name="20% - Accent4 20 3" xfId="4725"/>
    <cellStyle name="20% - Accent4 20 3 2" xfId="9257"/>
    <cellStyle name="20% - Accent4 20 3 3" xfId="12724"/>
    <cellStyle name="20% - Accent4 20 3 4" xfId="15928"/>
    <cellStyle name="20% - Accent4 20 3 5" xfId="18132"/>
    <cellStyle name="20% - Accent4 20 4" xfId="5738"/>
    <cellStyle name="20% - Accent4 20 5" xfId="7563"/>
    <cellStyle name="20% - Accent4 20 6" xfId="11071"/>
    <cellStyle name="20% - Accent4 20 7" xfId="14267"/>
    <cellStyle name="20% - Accent4 20 8" xfId="19105"/>
    <cellStyle name="20% - Accent4 21" xfId="300"/>
    <cellStyle name="20% - Accent4 21 2" xfId="3873"/>
    <cellStyle name="20% - Accent4 21 2 2" xfId="8405"/>
    <cellStyle name="20% - Accent4 21 2 3" xfId="11872"/>
    <cellStyle name="20% - Accent4 21 2 4" xfId="15076"/>
    <cellStyle name="20% - Accent4 21 2 5" xfId="17281"/>
    <cellStyle name="20% - Accent4 21 3" xfId="4726"/>
    <cellStyle name="20% - Accent4 21 3 2" xfId="9258"/>
    <cellStyle name="20% - Accent4 21 3 3" xfId="12725"/>
    <cellStyle name="20% - Accent4 21 3 4" xfId="15929"/>
    <cellStyle name="20% - Accent4 21 3 5" xfId="18133"/>
    <cellStyle name="20% - Accent4 21 4" xfId="5739"/>
    <cellStyle name="20% - Accent4 21 5" xfId="7562"/>
    <cellStyle name="20% - Accent4 21 6" xfId="11070"/>
    <cellStyle name="20% - Accent4 21 7" xfId="14266"/>
    <cellStyle name="20% - Accent4 21 8" xfId="19106"/>
    <cellStyle name="20% - Accent4 22" xfId="301"/>
    <cellStyle name="20% - Accent4 22 2" xfId="3874"/>
    <cellStyle name="20% - Accent4 22 2 2" xfId="8406"/>
    <cellStyle name="20% - Accent4 22 2 3" xfId="11873"/>
    <cellStyle name="20% - Accent4 22 2 4" xfId="15077"/>
    <cellStyle name="20% - Accent4 22 2 5" xfId="17282"/>
    <cellStyle name="20% - Accent4 22 3" xfId="4727"/>
    <cellStyle name="20% - Accent4 22 3 2" xfId="9259"/>
    <cellStyle name="20% - Accent4 22 3 3" xfId="12726"/>
    <cellStyle name="20% - Accent4 22 3 4" xfId="15930"/>
    <cellStyle name="20% - Accent4 22 3 5" xfId="18134"/>
    <cellStyle name="20% - Accent4 22 4" xfId="5740"/>
    <cellStyle name="20% - Accent4 22 5" xfId="7561"/>
    <cellStyle name="20% - Accent4 22 6" xfId="11069"/>
    <cellStyle name="20% - Accent4 22 7" xfId="14265"/>
    <cellStyle name="20% - Accent4 22 8" xfId="19107"/>
    <cellStyle name="20% - Accent4 23" xfId="302"/>
    <cellStyle name="20% - Accent4 23 2" xfId="3875"/>
    <cellStyle name="20% - Accent4 23 2 2" xfId="8407"/>
    <cellStyle name="20% - Accent4 23 2 3" xfId="11874"/>
    <cellStyle name="20% - Accent4 23 2 4" xfId="15078"/>
    <cellStyle name="20% - Accent4 23 2 5" xfId="17283"/>
    <cellStyle name="20% - Accent4 23 3" xfId="4728"/>
    <cellStyle name="20% - Accent4 23 3 2" xfId="9260"/>
    <cellStyle name="20% - Accent4 23 3 3" xfId="12727"/>
    <cellStyle name="20% - Accent4 23 3 4" xfId="15931"/>
    <cellStyle name="20% - Accent4 23 3 5" xfId="18135"/>
    <cellStyle name="20% - Accent4 23 4" xfId="5741"/>
    <cellStyle name="20% - Accent4 23 5" xfId="7560"/>
    <cellStyle name="20% - Accent4 23 6" xfId="13414"/>
    <cellStyle name="20% - Accent4 23 7" xfId="14264"/>
    <cellStyle name="20% - Accent4 23 8" xfId="19108"/>
    <cellStyle name="20% - Accent4 24" xfId="303"/>
    <cellStyle name="20% - Accent4 24 2" xfId="3876"/>
    <cellStyle name="20% - Accent4 24 2 2" xfId="8408"/>
    <cellStyle name="20% - Accent4 24 2 3" xfId="11875"/>
    <cellStyle name="20% - Accent4 24 2 4" xfId="15079"/>
    <cellStyle name="20% - Accent4 24 2 5" xfId="17284"/>
    <cellStyle name="20% - Accent4 24 3" xfId="4729"/>
    <cellStyle name="20% - Accent4 24 3 2" xfId="9261"/>
    <cellStyle name="20% - Accent4 24 3 3" xfId="12728"/>
    <cellStyle name="20% - Accent4 24 3 4" xfId="15932"/>
    <cellStyle name="20% - Accent4 24 3 5" xfId="18136"/>
    <cellStyle name="20% - Accent4 24 4" xfId="5742"/>
    <cellStyle name="20% - Accent4 24 5" xfId="7559"/>
    <cellStyle name="20% - Accent4 24 6" xfId="13396"/>
    <cellStyle name="20% - Accent4 24 7" xfId="14263"/>
    <cellStyle name="20% - Accent4 24 8" xfId="19109"/>
    <cellStyle name="20% - Accent4 25" xfId="304"/>
    <cellStyle name="20% - Accent4 25 2" xfId="3877"/>
    <cellStyle name="20% - Accent4 25 2 2" xfId="8409"/>
    <cellStyle name="20% - Accent4 25 2 3" xfId="11876"/>
    <cellStyle name="20% - Accent4 25 2 4" xfId="15080"/>
    <cellStyle name="20% - Accent4 25 2 5" xfId="17285"/>
    <cellStyle name="20% - Accent4 25 3" xfId="4730"/>
    <cellStyle name="20% - Accent4 25 3 2" xfId="9262"/>
    <cellStyle name="20% - Accent4 25 3 3" xfId="12729"/>
    <cellStyle name="20% - Accent4 25 3 4" xfId="15933"/>
    <cellStyle name="20% - Accent4 25 3 5" xfId="18137"/>
    <cellStyle name="20% - Accent4 25 4" xfId="5743"/>
    <cellStyle name="20% - Accent4 25 5" xfId="7558"/>
    <cellStyle name="20% - Accent4 25 6" xfId="13533"/>
    <cellStyle name="20% - Accent4 25 7" xfId="16667"/>
    <cellStyle name="20% - Accent4 25 8" xfId="19110"/>
    <cellStyle name="20% - Accent4 26" xfId="305"/>
    <cellStyle name="20% - Accent4 26 2" xfId="3878"/>
    <cellStyle name="20% - Accent4 26 2 2" xfId="8410"/>
    <cellStyle name="20% - Accent4 26 2 3" xfId="11877"/>
    <cellStyle name="20% - Accent4 26 2 4" xfId="15081"/>
    <cellStyle name="20% - Accent4 26 2 5" xfId="17286"/>
    <cellStyle name="20% - Accent4 26 3" xfId="4731"/>
    <cellStyle name="20% - Accent4 26 3 2" xfId="9263"/>
    <cellStyle name="20% - Accent4 26 3 3" xfId="12730"/>
    <cellStyle name="20% - Accent4 26 3 4" xfId="15934"/>
    <cellStyle name="20% - Accent4 26 3 5" xfId="18138"/>
    <cellStyle name="20% - Accent4 26 4" xfId="5744"/>
    <cellStyle name="20% - Accent4 26 5" xfId="7557"/>
    <cellStyle name="20% - Accent4 26 6" xfId="13539"/>
    <cellStyle name="20% - Accent4 26 7" xfId="16618"/>
    <cellStyle name="20% - Accent4 26 8" xfId="19111"/>
    <cellStyle name="20% - Accent4 27" xfId="306"/>
    <cellStyle name="20% - Accent4 27 2" xfId="3879"/>
    <cellStyle name="20% - Accent4 27 2 2" xfId="8411"/>
    <cellStyle name="20% - Accent4 27 2 3" xfId="11878"/>
    <cellStyle name="20% - Accent4 27 2 4" xfId="15082"/>
    <cellStyle name="20% - Accent4 27 2 5" xfId="17287"/>
    <cellStyle name="20% - Accent4 27 3" xfId="4732"/>
    <cellStyle name="20% - Accent4 27 3 2" xfId="9264"/>
    <cellStyle name="20% - Accent4 27 3 3" xfId="12731"/>
    <cellStyle name="20% - Accent4 27 3 4" xfId="15935"/>
    <cellStyle name="20% - Accent4 27 3 5" xfId="18139"/>
    <cellStyle name="20% - Accent4 27 4" xfId="5745"/>
    <cellStyle name="20% - Accent4 27 5" xfId="7556"/>
    <cellStyle name="20% - Accent4 27 6" xfId="11057"/>
    <cellStyle name="20% - Accent4 27 7" xfId="14262"/>
    <cellStyle name="20% - Accent4 27 8" xfId="19112"/>
    <cellStyle name="20% - Accent4 28" xfId="307"/>
    <cellStyle name="20% - Accent4 28 2" xfId="3880"/>
    <cellStyle name="20% - Accent4 28 2 2" xfId="8412"/>
    <cellStyle name="20% - Accent4 28 2 3" xfId="11879"/>
    <cellStyle name="20% - Accent4 28 2 4" xfId="15083"/>
    <cellStyle name="20% - Accent4 28 2 5" xfId="17288"/>
    <cellStyle name="20% - Accent4 28 3" xfId="4733"/>
    <cellStyle name="20% - Accent4 28 3 2" xfId="9265"/>
    <cellStyle name="20% - Accent4 28 3 3" xfId="12732"/>
    <cellStyle name="20% - Accent4 28 3 4" xfId="15936"/>
    <cellStyle name="20% - Accent4 28 3 5" xfId="18140"/>
    <cellStyle name="20% - Accent4 28 4" xfId="5746"/>
    <cellStyle name="20% - Accent4 28 5" xfId="7555"/>
    <cellStyle name="20% - Accent4 28 6" xfId="11056"/>
    <cellStyle name="20% - Accent4 28 7" xfId="14261"/>
    <cellStyle name="20% - Accent4 28 8" xfId="19113"/>
    <cellStyle name="20% - Accent4 29" xfId="308"/>
    <cellStyle name="20% - Accent4 29 2" xfId="3881"/>
    <cellStyle name="20% - Accent4 29 2 2" xfId="8413"/>
    <cellStyle name="20% - Accent4 29 2 3" xfId="11880"/>
    <cellStyle name="20% - Accent4 29 2 4" xfId="15084"/>
    <cellStyle name="20% - Accent4 29 2 5" xfId="17289"/>
    <cellStyle name="20% - Accent4 29 3" xfId="4734"/>
    <cellStyle name="20% - Accent4 29 3 2" xfId="9266"/>
    <cellStyle name="20% - Accent4 29 3 3" xfId="12733"/>
    <cellStyle name="20% - Accent4 29 3 4" xfId="15937"/>
    <cellStyle name="20% - Accent4 29 3 5" xfId="18141"/>
    <cellStyle name="20% - Accent4 29 4" xfId="5747"/>
    <cellStyle name="20% - Accent4 29 5" xfId="7554"/>
    <cellStyle name="20% - Accent4 29 6" xfId="11055"/>
    <cellStyle name="20% - Accent4 29 7" xfId="16685"/>
    <cellStyle name="20% - Accent4 29 8" xfId="19114"/>
    <cellStyle name="20% - Accent4 3" xfId="309"/>
    <cellStyle name="20% - Accent4 3 10" xfId="19115"/>
    <cellStyle name="20% - Accent4 3 2" xfId="310"/>
    <cellStyle name="20% - Accent4 3 2 2" xfId="5749"/>
    <cellStyle name="20% - Accent4 3 2 3" xfId="7552"/>
    <cellStyle name="20% - Accent4 3 2 4" xfId="11053"/>
    <cellStyle name="20% - Accent4 3 2 5" xfId="16678"/>
    <cellStyle name="20% - Accent4 3 3" xfId="311"/>
    <cellStyle name="20% - Accent4 3 3 2" xfId="5750"/>
    <cellStyle name="20% - Accent4 3 3 3" xfId="7551"/>
    <cellStyle name="20% - Accent4 3 3 4" xfId="13493"/>
    <cellStyle name="20% - Accent4 3 3 5" xfId="14257"/>
    <cellStyle name="20% - Accent4 3 4" xfId="3882"/>
    <cellStyle name="20% - Accent4 3 4 2" xfId="8414"/>
    <cellStyle name="20% - Accent4 3 4 3" xfId="11881"/>
    <cellStyle name="20% - Accent4 3 4 4" xfId="15085"/>
    <cellStyle name="20% - Accent4 3 4 5" xfId="17290"/>
    <cellStyle name="20% - Accent4 3 5" xfId="4735"/>
    <cellStyle name="20% - Accent4 3 5 2" xfId="9267"/>
    <cellStyle name="20% - Accent4 3 5 3" xfId="12734"/>
    <cellStyle name="20% - Accent4 3 5 4" xfId="15938"/>
    <cellStyle name="20% - Accent4 3 5 5" xfId="18142"/>
    <cellStyle name="20% - Accent4 3 6" xfId="5748"/>
    <cellStyle name="20% - Accent4 3 7" xfId="7553"/>
    <cellStyle name="20% - Accent4 3 8" xfId="11054"/>
    <cellStyle name="20% - Accent4 3 9" xfId="16698"/>
    <cellStyle name="20% - Accent4 30" xfId="312"/>
    <cellStyle name="20% - Accent4 30 2" xfId="3883"/>
    <cellStyle name="20% - Accent4 30 2 2" xfId="8415"/>
    <cellStyle name="20% - Accent4 30 2 3" xfId="11882"/>
    <cellStyle name="20% - Accent4 30 2 4" xfId="15086"/>
    <cellStyle name="20% - Accent4 30 2 5" xfId="17291"/>
    <cellStyle name="20% - Accent4 30 3" xfId="4736"/>
    <cellStyle name="20% - Accent4 30 3 2" xfId="9268"/>
    <cellStyle name="20% - Accent4 30 3 3" xfId="12735"/>
    <cellStyle name="20% - Accent4 30 3 4" xfId="15939"/>
    <cellStyle name="20% - Accent4 30 3 5" xfId="18143"/>
    <cellStyle name="20% - Accent4 30 4" xfId="5751"/>
    <cellStyle name="20% - Accent4 30 5" xfId="7550"/>
    <cellStyle name="20% - Accent4 30 6" xfId="13430"/>
    <cellStyle name="20% - Accent4 30 7" xfId="14255"/>
    <cellStyle name="20% - Accent4 30 8" xfId="19116"/>
    <cellStyle name="20% - Accent4 31" xfId="313"/>
    <cellStyle name="20% - Accent4 31 2" xfId="3884"/>
    <cellStyle name="20% - Accent4 31 2 2" xfId="8416"/>
    <cellStyle name="20% - Accent4 31 2 3" xfId="11883"/>
    <cellStyle name="20% - Accent4 31 2 4" xfId="15087"/>
    <cellStyle name="20% - Accent4 31 2 5" xfId="17292"/>
    <cellStyle name="20% - Accent4 31 3" xfId="4737"/>
    <cellStyle name="20% - Accent4 31 3 2" xfId="9269"/>
    <cellStyle name="20% - Accent4 31 3 3" xfId="12736"/>
    <cellStyle name="20% - Accent4 31 3 4" xfId="15940"/>
    <cellStyle name="20% - Accent4 31 3 5" xfId="18144"/>
    <cellStyle name="20% - Accent4 31 4" xfId="5752"/>
    <cellStyle name="20% - Accent4 31 5" xfId="7549"/>
    <cellStyle name="20% - Accent4 31 6" xfId="11052"/>
    <cellStyle name="20% - Accent4 31 7" xfId="14254"/>
    <cellStyle name="20% - Accent4 31 8" xfId="19117"/>
    <cellStyle name="20% - Accent4 32" xfId="314"/>
    <cellStyle name="20% - Accent4 32 2" xfId="3885"/>
    <cellStyle name="20% - Accent4 32 2 2" xfId="8417"/>
    <cellStyle name="20% - Accent4 32 2 3" xfId="11884"/>
    <cellStyle name="20% - Accent4 32 2 4" xfId="15088"/>
    <cellStyle name="20% - Accent4 32 2 5" xfId="17293"/>
    <cellStyle name="20% - Accent4 32 3" xfId="4738"/>
    <cellStyle name="20% - Accent4 32 3 2" xfId="9270"/>
    <cellStyle name="20% - Accent4 32 3 3" xfId="12737"/>
    <cellStyle name="20% - Accent4 32 3 4" xfId="15941"/>
    <cellStyle name="20% - Accent4 32 3 5" xfId="18145"/>
    <cellStyle name="20% - Accent4 32 4" xfId="5753"/>
    <cellStyle name="20% - Accent4 32 5" xfId="7548"/>
    <cellStyle name="20% - Accent4 32 6" xfId="11051"/>
    <cellStyle name="20% - Accent4 32 7" xfId="14246"/>
    <cellStyle name="20% - Accent4 32 8" xfId="19118"/>
    <cellStyle name="20% - Accent4 33" xfId="315"/>
    <cellStyle name="20% - Accent4 33 2" xfId="3886"/>
    <cellStyle name="20% - Accent4 33 2 2" xfId="8418"/>
    <cellStyle name="20% - Accent4 33 2 3" xfId="11885"/>
    <cellStyle name="20% - Accent4 33 2 4" xfId="15089"/>
    <cellStyle name="20% - Accent4 33 2 5" xfId="17294"/>
    <cellStyle name="20% - Accent4 33 3" xfId="4739"/>
    <cellStyle name="20% - Accent4 33 3 2" xfId="9271"/>
    <cellStyle name="20% - Accent4 33 3 3" xfId="12738"/>
    <cellStyle name="20% - Accent4 33 3 4" xfId="15942"/>
    <cellStyle name="20% - Accent4 33 3 5" xfId="18146"/>
    <cellStyle name="20% - Accent4 33 4" xfId="5754"/>
    <cellStyle name="20% - Accent4 33 5" xfId="7547"/>
    <cellStyle name="20% - Accent4 33 6" xfId="13531"/>
    <cellStyle name="20% - Accent4 33 7" xfId="14245"/>
    <cellStyle name="20% - Accent4 33 8" xfId="19119"/>
    <cellStyle name="20% - Accent4 34" xfId="316"/>
    <cellStyle name="20% - Accent4 34 2" xfId="3887"/>
    <cellStyle name="20% - Accent4 34 2 2" xfId="8419"/>
    <cellStyle name="20% - Accent4 34 2 3" xfId="11886"/>
    <cellStyle name="20% - Accent4 34 2 4" xfId="15090"/>
    <cellStyle name="20% - Accent4 34 2 5" xfId="17295"/>
    <cellStyle name="20% - Accent4 34 3" xfId="4740"/>
    <cellStyle name="20% - Accent4 34 3 2" xfId="9272"/>
    <cellStyle name="20% - Accent4 34 3 3" xfId="12739"/>
    <cellStyle name="20% - Accent4 34 3 4" xfId="15943"/>
    <cellStyle name="20% - Accent4 34 3 5" xfId="18147"/>
    <cellStyle name="20% - Accent4 34 4" xfId="5755"/>
    <cellStyle name="20% - Accent4 34 5" xfId="7546"/>
    <cellStyle name="20% - Accent4 34 6" xfId="13556"/>
    <cellStyle name="20% - Accent4 34 7" xfId="14244"/>
    <cellStyle name="20% - Accent4 34 8" xfId="19120"/>
    <cellStyle name="20% - Accent4 35" xfId="317"/>
    <cellStyle name="20% - Accent4 35 2" xfId="3888"/>
    <cellStyle name="20% - Accent4 35 2 2" xfId="8420"/>
    <cellStyle name="20% - Accent4 35 2 3" xfId="11887"/>
    <cellStyle name="20% - Accent4 35 2 4" xfId="15091"/>
    <cellStyle name="20% - Accent4 35 2 5" xfId="17296"/>
    <cellStyle name="20% - Accent4 35 3" xfId="4741"/>
    <cellStyle name="20% - Accent4 35 3 2" xfId="9273"/>
    <cellStyle name="20% - Accent4 35 3 3" xfId="12740"/>
    <cellStyle name="20% - Accent4 35 3 4" xfId="15944"/>
    <cellStyle name="20% - Accent4 35 3 5" xfId="18148"/>
    <cellStyle name="20% - Accent4 35 4" xfId="5756"/>
    <cellStyle name="20% - Accent4 35 5" xfId="7545"/>
    <cellStyle name="20% - Accent4 35 6" xfId="13510"/>
    <cellStyle name="20% - Accent4 35 7" xfId="14243"/>
    <cellStyle name="20% - Accent4 35 8" xfId="19121"/>
    <cellStyle name="20% - Accent4 36" xfId="318"/>
    <cellStyle name="20% - Accent4 36 2" xfId="3889"/>
    <cellStyle name="20% - Accent4 36 2 2" xfId="8421"/>
    <cellStyle name="20% - Accent4 36 2 3" xfId="11888"/>
    <cellStyle name="20% - Accent4 36 2 4" xfId="15092"/>
    <cellStyle name="20% - Accent4 36 2 5" xfId="17297"/>
    <cellStyle name="20% - Accent4 36 3" xfId="4742"/>
    <cellStyle name="20% - Accent4 36 3 2" xfId="9274"/>
    <cellStyle name="20% - Accent4 36 3 3" xfId="12741"/>
    <cellStyle name="20% - Accent4 36 3 4" xfId="15945"/>
    <cellStyle name="20% - Accent4 36 3 5" xfId="18149"/>
    <cellStyle name="20% - Accent4 36 4" xfId="5757"/>
    <cellStyle name="20% - Accent4 36 5" xfId="7544"/>
    <cellStyle name="20% - Accent4 36 6" xfId="11047"/>
    <cellStyle name="20% - Accent4 36 7" xfId="16759"/>
    <cellStyle name="20% - Accent4 36 8" xfId="19122"/>
    <cellStyle name="20% - Accent4 37" xfId="319"/>
    <cellStyle name="20% - Accent4 37 2" xfId="3890"/>
    <cellStyle name="20% - Accent4 37 2 2" xfId="8422"/>
    <cellStyle name="20% - Accent4 37 2 3" xfId="11889"/>
    <cellStyle name="20% - Accent4 37 2 4" xfId="15093"/>
    <cellStyle name="20% - Accent4 37 2 5" xfId="17298"/>
    <cellStyle name="20% - Accent4 37 3" xfId="4743"/>
    <cellStyle name="20% - Accent4 37 3 2" xfId="9275"/>
    <cellStyle name="20% - Accent4 37 3 3" xfId="12742"/>
    <cellStyle name="20% - Accent4 37 3 4" xfId="15946"/>
    <cellStyle name="20% - Accent4 37 3 5" xfId="18150"/>
    <cellStyle name="20% - Accent4 37 4" xfId="5758"/>
    <cellStyle name="20% - Accent4 37 5" xfId="7543"/>
    <cellStyle name="20% - Accent4 37 6" xfId="11045"/>
    <cellStyle name="20% - Accent4 37 7" xfId="16746"/>
    <cellStyle name="20% - Accent4 37 8" xfId="19123"/>
    <cellStyle name="20% - Accent4 38" xfId="320"/>
    <cellStyle name="20% - Accent4 38 2" xfId="3891"/>
    <cellStyle name="20% - Accent4 38 2 2" xfId="8423"/>
    <cellStyle name="20% - Accent4 38 2 3" xfId="11890"/>
    <cellStyle name="20% - Accent4 38 2 4" xfId="15094"/>
    <cellStyle name="20% - Accent4 38 2 5" xfId="17299"/>
    <cellStyle name="20% - Accent4 38 3" xfId="4744"/>
    <cellStyle name="20% - Accent4 38 3 2" xfId="9276"/>
    <cellStyle name="20% - Accent4 38 3 3" xfId="12743"/>
    <cellStyle name="20% - Accent4 38 3 4" xfId="15947"/>
    <cellStyle name="20% - Accent4 38 3 5" xfId="18151"/>
    <cellStyle name="20% - Accent4 38 4" xfId="5759"/>
    <cellStyle name="20% - Accent4 38 5" xfId="7542"/>
    <cellStyle name="20% - Accent4 38 6" xfId="11044"/>
    <cellStyle name="20% - Accent4 38 7" xfId="14242"/>
    <cellStyle name="20% - Accent4 38 8" xfId="19124"/>
    <cellStyle name="20% - Accent4 39" xfId="321"/>
    <cellStyle name="20% - Accent4 39 2" xfId="3892"/>
    <cellStyle name="20% - Accent4 39 2 2" xfId="8424"/>
    <cellStyle name="20% - Accent4 39 2 3" xfId="11891"/>
    <cellStyle name="20% - Accent4 39 2 4" xfId="15095"/>
    <cellStyle name="20% - Accent4 39 2 5" xfId="17300"/>
    <cellStyle name="20% - Accent4 39 3" xfId="4745"/>
    <cellStyle name="20% - Accent4 39 3 2" xfId="9277"/>
    <cellStyle name="20% - Accent4 39 3 3" xfId="12744"/>
    <cellStyle name="20% - Accent4 39 3 4" xfId="15948"/>
    <cellStyle name="20% - Accent4 39 3 5" xfId="18152"/>
    <cellStyle name="20% - Accent4 39 4" xfId="5760"/>
    <cellStyle name="20% - Accent4 39 5" xfId="7541"/>
    <cellStyle name="20% - Accent4 39 6" xfId="11036"/>
    <cellStyle name="20% - Accent4 39 7" xfId="14241"/>
    <cellStyle name="20% - Accent4 39 8" xfId="19125"/>
    <cellStyle name="20% - Accent4 4" xfId="322"/>
    <cellStyle name="20% - Accent4 4 10" xfId="19126"/>
    <cellStyle name="20% - Accent4 4 2" xfId="323"/>
    <cellStyle name="20% - Accent4 4 2 2" xfId="5762"/>
    <cellStyle name="20% - Accent4 4 2 3" xfId="7539"/>
    <cellStyle name="20% - Accent4 4 2 4" xfId="11034"/>
    <cellStyle name="20% - Accent4 4 2 5" xfId="14239"/>
    <cellStyle name="20% - Accent4 4 3" xfId="324"/>
    <cellStyle name="20% - Accent4 4 3 2" xfId="5763"/>
    <cellStyle name="20% - Accent4 4 3 3" xfId="7538"/>
    <cellStyle name="20% - Accent4 4 3 4" xfId="11033"/>
    <cellStyle name="20% - Accent4 4 3 5" xfId="14238"/>
    <cellStyle name="20% - Accent4 4 4" xfId="3893"/>
    <cellStyle name="20% - Accent4 4 4 2" xfId="8425"/>
    <cellStyle name="20% - Accent4 4 4 3" xfId="11892"/>
    <cellStyle name="20% - Accent4 4 4 4" xfId="15096"/>
    <cellStyle name="20% - Accent4 4 4 5" xfId="17301"/>
    <cellStyle name="20% - Accent4 4 5" xfId="4746"/>
    <cellStyle name="20% - Accent4 4 5 2" xfId="9278"/>
    <cellStyle name="20% - Accent4 4 5 3" xfId="12745"/>
    <cellStyle name="20% - Accent4 4 5 4" xfId="15949"/>
    <cellStyle name="20% - Accent4 4 5 5" xfId="18153"/>
    <cellStyle name="20% - Accent4 4 6" xfId="5761"/>
    <cellStyle name="20% - Accent4 4 7" xfId="7540"/>
    <cellStyle name="20% - Accent4 4 8" xfId="11035"/>
    <cellStyle name="20% - Accent4 4 9" xfId="14240"/>
    <cellStyle name="20% - Accent4 40" xfId="325"/>
    <cellStyle name="20% - Accent4 40 2" xfId="3894"/>
    <cellStyle name="20% - Accent4 40 2 2" xfId="8426"/>
    <cellStyle name="20% - Accent4 40 2 3" xfId="11893"/>
    <cellStyle name="20% - Accent4 40 2 4" xfId="15097"/>
    <cellStyle name="20% - Accent4 40 2 5" xfId="17302"/>
    <cellStyle name="20% - Accent4 40 3" xfId="4747"/>
    <cellStyle name="20% - Accent4 40 3 2" xfId="9279"/>
    <cellStyle name="20% - Accent4 40 3 3" xfId="12746"/>
    <cellStyle name="20% - Accent4 40 3 4" xfId="15950"/>
    <cellStyle name="20% - Accent4 40 3 5" xfId="18154"/>
    <cellStyle name="20% - Accent4 40 4" xfId="5764"/>
    <cellStyle name="20% - Accent4 40 5" xfId="7537"/>
    <cellStyle name="20% - Accent4 40 6" xfId="13634"/>
    <cellStyle name="20% - Accent4 40 7" xfId="14237"/>
    <cellStyle name="20% - Accent4 40 8" xfId="19127"/>
    <cellStyle name="20% - Accent4 41" xfId="326"/>
    <cellStyle name="20% - Accent4 41 2" xfId="3895"/>
    <cellStyle name="20% - Accent4 41 2 2" xfId="8427"/>
    <cellStyle name="20% - Accent4 41 2 3" xfId="11894"/>
    <cellStyle name="20% - Accent4 41 2 4" xfId="15098"/>
    <cellStyle name="20% - Accent4 41 2 5" xfId="17303"/>
    <cellStyle name="20% - Accent4 41 3" xfId="4748"/>
    <cellStyle name="20% - Accent4 41 3 2" xfId="9280"/>
    <cellStyle name="20% - Accent4 41 3 3" xfId="12747"/>
    <cellStyle name="20% - Accent4 41 3 4" xfId="15951"/>
    <cellStyle name="20% - Accent4 41 3 5" xfId="18155"/>
    <cellStyle name="20% - Accent4 41 4" xfId="5765"/>
    <cellStyle name="20% - Accent4 41 5" xfId="7536"/>
    <cellStyle name="20% - Accent4 41 6" xfId="13607"/>
    <cellStyle name="20% - Accent4 41 7" xfId="14236"/>
    <cellStyle name="20% - Accent4 41 8" xfId="19128"/>
    <cellStyle name="20% - Accent4 42" xfId="327"/>
    <cellStyle name="20% - Accent4 42 2" xfId="3896"/>
    <cellStyle name="20% - Accent4 42 2 2" xfId="8428"/>
    <cellStyle name="20% - Accent4 42 2 3" xfId="11895"/>
    <cellStyle name="20% - Accent4 42 2 4" xfId="15099"/>
    <cellStyle name="20% - Accent4 42 2 5" xfId="17304"/>
    <cellStyle name="20% - Accent4 42 3" xfId="4749"/>
    <cellStyle name="20% - Accent4 42 3 2" xfId="9281"/>
    <cellStyle name="20% - Accent4 42 3 3" xfId="12748"/>
    <cellStyle name="20% - Accent4 42 3 4" xfId="15952"/>
    <cellStyle name="20% - Accent4 42 3 5" xfId="18156"/>
    <cellStyle name="20% - Accent4 42 4" xfId="5766"/>
    <cellStyle name="20% - Accent4 42 5" xfId="7535"/>
    <cellStyle name="20% - Accent4 42 6" xfId="11032"/>
    <cellStyle name="20% - Accent4 42 7" xfId="14235"/>
    <cellStyle name="20% - Accent4 42 8" xfId="19129"/>
    <cellStyle name="20% - Accent4 43" xfId="328"/>
    <cellStyle name="20% - Accent4 43 2" xfId="3897"/>
    <cellStyle name="20% - Accent4 43 2 2" xfId="8429"/>
    <cellStyle name="20% - Accent4 43 2 3" xfId="11896"/>
    <cellStyle name="20% - Accent4 43 2 4" xfId="15100"/>
    <cellStyle name="20% - Accent4 43 2 5" xfId="17305"/>
    <cellStyle name="20% - Accent4 43 3" xfId="4750"/>
    <cellStyle name="20% - Accent4 43 3 2" xfId="9282"/>
    <cellStyle name="20% - Accent4 43 3 3" xfId="12749"/>
    <cellStyle name="20% - Accent4 43 3 4" xfId="15953"/>
    <cellStyle name="20% - Accent4 43 3 5" xfId="18157"/>
    <cellStyle name="20% - Accent4 43 4" xfId="5767"/>
    <cellStyle name="20% - Accent4 43 5" xfId="7534"/>
    <cellStyle name="20% - Accent4 43 6" xfId="11031"/>
    <cellStyle name="20% - Accent4 43 7" xfId="14234"/>
    <cellStyle name="20% - Accent4 43 8" xfId="19130"/>
    <cellStyle name="20% - Accent4 44" xfId="329"/>
    <cellStyle name="20% - Accent4 44 2" xfId="3898"/>
    <cellStyle name="20% - Accent4 44 2 2" xfId="8430"/>
    <cellStyle name="20% - Accent4 44 2 3" xfId="11897"/>
    <cellStyle name="20% - Accent4 44 2 4" xfId="15101"/>
    <cellStyle name="20% - Accent4 44 2 5" xfId="17306"/>
    <cellStyle name="20% - Accent4 44 3" xfId="4751"/>
    <cellStyle name="20% - Accent4 44 3 2" xfId="9283"/>
    <cellStyle name="20% - Accent4 44 3 3" xfId="12750"/>
    <cellStyle name="20% - Accent4 44 3 4" xfId="15954"/>
    <cellStyle name="20% - Accent4 44 3 5" xfId="18158"/>
    <cellStyle name="20% - Accent4 44 4" xfId="5768"/>
    <cellStyle name="20% - Accent4 44 5" xfId="7533"/>
    <cellStyle name="20% - Accent4 44 6" xfId="11030"/>
    <cellStyle name="20% - Accent4 44 7" xfId="14233"/>
    <cellStyle name="20% - Accent4 44 8" xfId="19131"/>
    <cellStyle name="20% - Accent4 45" xfId="330"/>
    <cellStyle name="20% - Accent4 45 2" xfId="3899"/>
    <cellStyle name="20% - Accent4 45 2 2" xfId="8431"/>
    <cellStyle name="20% - Accent4 45 2 3" xfId="11898"/>
    <cellStyle name="20% - Accent4 45 2 4" xfId="15102"/>
    <cellStyle name="20% - Accent4 45 2 5" xfId="17307"/>
    <cellStyle name="20% - Accent4 45 3" xfId="4752"/>
    <cellStyle name="20% - Accent4 45 3 2" xfId="9284"/>
    <cellStyle name="20% - Accent4 45 3 3" xfId="12751"/>
    <cellStyle name="20% - Accent4 45 3 4" xfId="15955"/>
    <cellStyle name="20% - Accent4 45 3 5" xfId="18159"/>
    <cellStyle name="20% - Accent4 45 4" xfId="5769"/>
    <cellStyle name="20% - Accent4 45 5" xfId="7532"/>
    <cellStyle name="20% - Accent4 45 6" xfId="11029"/>
    <cellStyle name="20% - Accent4 45 7" xfId="14232"/>
    <cellStyle name="20% - Accent4 45 8" xfId="19132"/>
    <cellStyle name="20% - Accent4 46" xfId="331"/>
    <cellStyle name="20% - Accent4 46 2" xfId="3900"/>
    <cellStyle name="20% - Accent4 46 2 2" xfId="8432"/>
    <cellStyle name="20% - Accent4 46 2 3" xfId="11899"/>
    <cellStyle name="20% - Accent4 46 2 4" xfId="15103"/>
    <cellStyle name="20% - Accent4 46 2 5" xfId="17308"/>
    <cellStyle name="20% - Accent4 46 3" xfId="4753"/>
    <cellStyle name="20% - Accent4 46 3 2" xfId="9285"/>
    <cellStyle name="20% - Accent4 46 3 3" xfId="12752"/>
    <cellStyle name="20% - Accent4 46 3 4" xfId="15956"/>
    <cellStyle name="20% - Accent4 46 3 5" xfId="18160"/>
    <cellStyle name="20% - Accent4 46 4" xfId="5770"/>
    <cellStyle name="20% - Accent4 46 5" xfId="7531"/>
    <cellStyle name="20% - Accent4 46 6" xfId="11028"/>
    <cellStyle name="20% - Accent4 46 7" xfId="14231"/>
    <cellStyle name="20% - Accent4 46 8" xfId="19133"/>
    <cellStyle name="20% - Accent4 47" xfId="332"/>
    <cellStyle name="20% - Accent4 47 2" xfId="3901"/>
    <cellStyle name="20% - Accent4 47 2 2" xfId="8433"/>
    <cellStyle name="20% - Accent4 47 2 3" xfId="11900"/>
    <cellStyle name="20% - Accent4 47 2 4" xfId="15104"/>
    <cellStyle name="20% - Accent4 47 2 5" xfId="17309"/>
    <cellStyle name="20% - Accent4 47 3" xfId="4754"/>
    <cellStyle name="20% - Accent4 47 3 2" xfId="9286"/>
    <cellStyle name="20% - Accent4 47 3 3" xfId="12753"/>
    <cellStyle name="20% - Accent4 47 3 4" xfId="15957"/>
    <cellStyle name="20% - Accent4 47 3 5" xfId="18161"/>
    <cellStyle name="20% - Accent4 47 4" xfId="5771"/>
    <cellStyle name="20% - Accent4 47 5" xfId="7530"/>
    <cellStyle name="20% - Accent4 47 6" xfId="11027"/>
    <cellStyle name="20% - Accent4 47 7" xfId="14230"/>
    <cellStyle name="20% - Accent4 47 8" xfId="19134"/>
    <cellStyle name="20% - Accent4 48" xfId="333"/>
    <cellStyle name="20% - Accent4 48 2" xfId="3902"/>
    <cellStyle name="20% - Accent4 48 2 2" xfId="8434"/>
    <cellStyle name="20% - Accent4 48 2 3" xfId="11901"/>
    <cellStyle name="20% - Accent4 48 2 4" xfId="15105"/>
    <cellStyle name="20% - Accent4 48 2 5" xfId="17310"/>
    <cellStyle name="20% - Accent4 48 3" xfId="4755"/>
    <cellStyle name="20% - Accent4 48 3 2" xfId="9287"/>
    <cellStyle name="20% - Accent4 48 3 3" xfId="12754"/>
    <cellStyle name="20% - Accent4 48 3 4" xfId="15958"/>
    <cellStyle name="20% - Accent4 48 3 5" xfId="18162"/>
    <cellStyle name="20% - Accent4 48 4" xfId="5772"/>
    <cellStyle name="20% - Accent4 48 5" xfId="7529"/>
    <cellStyle name="20% - Accent4 48 6" xfId="11026"/>
    <cellStyle name="20% - Accent4 48 7" xfId="14229"/>
    <cellStyle name="20% - Accent4 48 8" xfId="19135"/>
    <cellStyle name="20% - Accent4 49" xfId="334"/>
    <cellStyle name="20% - Accent4 49 2" xfId="3903"/>
    <cellStyle name="20% - Accent4 49 2 2" xfId="8435"/>
    <cellStyle name="20% - Accent4 49 2 3" xfId="11902"/>
    <cellStyle name="20% - Accent4 49 2 4" xfId="15106"/>
    <cellStyle name="20% - Accent4 49 2 5" xfId="17311"/>
    <cellStyle name="20% - Accent4 49 3" xfId="4756"/>
    <cellStyle name="20% - Accent4 49 3 2" xfId="9288"/>
    <cellStyle name="20% - Accent4 49 3 3" xfId="12755"/>
    <cellStyle name="20% - Accent4 49 3 4" xfId="15959"/>
    <cellStyle name="20% - Accent4 49 3 5" xfId="18163"/>
    <cellStyle name="20% - Accent4 49 4" xfId="5773"/>
    <cellStyle name="20% - Accent4 49 5" xfId="7528"/>
    <cellStyle name="20% - Accent4 49 6" xfId="11025"/>
    <cellStyle name="20% - Accent4 49 7" xfId="14228"/>
    <cellStyle name="20% - Accent4 49 8" xfId="19136"/>
    <cellStyle name="20% - Accent4 5" xfId="335"/>
    <cellStyle name="20% - Accent4 5 10" xfId="19137"/>
    <cellStyle name="20% - Accent4 5 2" xfId="336"/>
    <cellStyle name="20% - Accent4 5 2 2" xfId="5775"/>
    <cellStyle name="20% - Accent4 5 2 3" xfId="7526"/>
    <cellStyle name="20% - Accent4 5 2 4" xfId="11023"/>
    <cellStyle name="20% - Accent4 5 2 5" xfId="14226"/>
    <cellStyle name="20% - Accent4 5 3" xfId="337"/>
    <cellStyle name="20% - Accent4 5 3 2" xfId="5776"/>
    <cellStyle name="20% - Accent4 5 3 3" xfId="7525"/>
    <cellStyle name="20% - Accent4 5 3 4" xfId="11022"/>
    <cellStyle name="20% - Accent4 5 3 5" xfId="14225"/>
    <cellStyle name="20% - Accent4 5 4" xfId="3904"/>
    <cellStyle name="20% - Accent4 5 4 2" xfId="8436"/>
    <cellStyle name="20% - Accent4 5 4 3" xfId="11903"/>
    <cellStyle name="20% - Accent4 5 4 4" xfId="15107"/>
    <cellStyle name="20% - Accent4 5 4 5" xfId="17312"/>
    <cellStyle name="20% - Accent4 5 5" xfId="4757"/>
    <cellStyle name="20% - Accent4 5 5 2" xfId="9289"/>
    <cellStyle name="20% - Accent4 5 5 3" xfId="12756"/>
    <cellStyle name="20% - Accent4 5 5 4" xfId="15960"/>
    <cellStyle name="20% - Accent4 5 5 5" xfId="18164"/>
    <cellStyle name="20% - Accent4 5 6" xfId="5774"/>
    <cellStyle name="20% - Accent4 5 7" xfId="7527"/>
    <cellStyle name="20% - Accent4 5 8" xfId="11024"/>
    <cellStyle name="20% - Accent4 5 9" xfId="14227"/>
    <cellStyle name="20% - Accent4 50" xfId="338"/>
    <cellStyle name="20% - Accent4 50 2" xfId="3905"/>
    <cellStyle name="20% - Accent4 50 2 2" xfId="8437"/>
    <cellStyle name="20% - Accent4 50 2 3" xfId="11904"/>
    <cellStyle name="20% - Accent4 50 2 4" xfId="15108"/>
    <cellStyle name="20% - Accent4 50 2 5" xfId="17313"/>
    <cellStyle name="20% - Accent4 50 3" xfId="4758"/>
    <cellStyle name="20% - Accent4 50 3 2" xfId="9290"/>
    <cellStyle name="20% - Accent4 50 3 3" xfId="12757"/>
    <cellStyle name="20% - Accent4 50 3 4" xfId="15961"/>
    <cellStyle name="20% - Accent4 50 3 5" xfId="18165"/>
    <cellStyle name="20% - Accent4 50 4" xfId="5777"/>
    <cellStyle name="20% - Accent4 50 5" xfId="7524"/>
    <cellStyle name="20% - Accent4 50 6" xfId="11021"/>
    <cellStyle name="20% - Accent4 50 7" xfId="14224"/>
    <cellStyle name="20% - Accent4 50 8" xfId="19138"/>
    <cellStyle name="20% - Accent4 51" xfId="339"/>
    <cellStyle name="20% - Accent4 51 2" xfId="3906"/>
    <cellStyle name="20% - Accent4 51 2 2" xfId="8438"/>
    <cellStyle name="20% - Accent4 51 2 3" xfId="11905"/>
    <cellStyle name="20% - Accent4 51 2 4" xfId="15109"/>
    <cellStyle name="20% - Accent4 51 2 5" xfId="17314"/>
    <cellStyle name="20% - Accent4 51 3" xfId="4759"/>
    <cellStyle name="20% - Accent4 51 3 2" xfId="9291"/>
    <cellStyle name="20% - Accent4 51 3 3" xfId="12758"/>
    <cellStyle name="20% - Accent4 51 3 4" xfId="15962"/>
    <cellStyle name="20% - Accent4 51 3 5" xfId="18166"/>
    <cellStyle name="20% - Accent4 51 4" xfId="5778"/>
    <cellStyle name="20% - Accent4 51 5" xfId="7523"/>
    <cellStyle name="20% - Accent4 51 6" xfId="11020"/>
    <cellStyle name="20% - Accent4 51 7" xfId="14223"/>
    <cellStyle name="20% - Accent4 51 8" xfId="19139"/>
    <cellStyle name="20% - Accent4 52" xfId="340"/>
    <cellStyle name="20% - Accent4 52 2" xfId="3907"/>
    <cellStyle name="20% - Accent4 52 2 2" xfId="8439"/>
    <cellStyle name="20% - Accent4 52 2 3" xfId="11906"/>
    <cellStyle name="20% - Accent4 52 2 4" xfId="15110"/>
    <cellStyle name="20% - Accent4 52 2 5" xfId="17315"/>
    <cellStyle name="20% - Accent4 52 3" xfId="4760"/>
    <cellStyle name="20% - Accent4 52 3 2" xfId="9292"/>
    <cellStyle name="20% - Accent4 52 3 3" xfId="12759"/>
    <cellStyle name="20% - Accent4 52 3 4" xfId="15963"/>
    <cellStyle name="20% - Accent4 52 3 5" xfId="18167"/>
    <cellStyle name="20% - Accent4 52 4" xfId="5779"/>
    <cellStyle name="20% - Accent4 52 5" xfId="7522"/>
    <cellStyle name="20% - Accent4 52 6" xfId="11019"/>
    <cellStyle name="20% - Accent4 52 7" xfId="14222"/>
    <cellStyle name="20% - Accent4 52 8" xfId="19140"/>
    <cellStyle name="20% - Accent4 53" xfId="341"/>
    <cellStyle name="20% - Accent4 53 2" xfId="3908"/>
    <cellStyle name="20% - Accent4 53 2 2" xfId="8440"/>
    <cellStyle name="20% - Accent4 53 2 3" xfId="11907"/>
    <cellStyle name="20% - Accent4 53 2 4" xfId="15111"/>
    <cellStyle name="20% - Accent4 53 2 5" xfId="17316"/>
    <cellStyle name="20% - Accent4 53 3" xfId="4761"/>
    <cellStyle name="20% - Accent4 53 3 2" xfId="9293"/>
    <cellStyle name="20% - Accent4 53 3 3" xfId="12760"/>
    <cellStyle name="20% - Accent4 53 3 4" xfId="15964"/>
    <cellStyle name="20% - Accent4 53 3 5" xfId="18168"/>
    <cellStyle name="20% - Accent4 53 4" xfId="5780"/>
    <cellStyle name="20% - Accent4 53 5" xfId="7521"/>
    <cellStyle name="20% - Accent4 53 6" xfId="11018"/>
    <cellStyle name="20% - Accent4 53 7" xfId="14221"/>
    <cellStyle name="20% - Accent4 53 8" xfId="19141"/>
    <cellStyle name="20% - Accent4 54" xfId="342"/>
    <cellStyle name="20% - Accent4 54 2" xfId="3909"/>
    <cellStyle name="20% - Accent4 54 2 2" xfId="8441"/>
    <cellStyle name="20% - Accent4 54 2 3" xfId="11908"/>
    <cellStyle name="20% - Accent4 54 2 4" xfId="15112"/>
    <cellStyle name="20% - Accent4 54 2 5" xfId="17317"/>
    <cellStyle name="20% - Accent4 54 3" xfId="4762"/>
    <cellStyle name="20% - Accent4 54 3 2" xfId="9294"/>
    <cellStyle name="20% - Accent4 54 3 3" xfId="12761"/>
    <cellStyle name="20% - Accent4 54 3 4" xfId="15965"/>
    <cellStyle name="20% - Accent4 54 3 5" xfId="18169"/>
    <cellStyle name="20% - Accent4 54 4" xfId="5781"/>
    <cellStyle name="20% - Accent4 54 5" xfId="7520"/>
    <cellStyle name="20% - Accent4 54 6" xfId="11017"/>
    <cellStyle name="20% - Accent4 54 7" xfId="14220"/>
    <cellStyle name="20% - Accent4 54 8" xfId="19142"/>
    <cellStyle name="20% - Accent4 55" xfId="343"/>
    <cellStyle name="20% - Accent4 55 2" xfId="3910"/>
    <cellStyle name="20% - Accent4 55 2 2" xfId="8442"/>
    <cellStyle name="20% - Accent4 55 2 3" xfId="11909"/>
    <cellStyle name="20% - Accent4 55 2 4" xfId="15113"/>
    <cellStyle name="20% - Accent4 55 2 5" xfId="17318"/>
    <cellStyle name="20% - Accent4 55 3" xfId="4763"/>
    <cellStyle name="20% - Accent4 55 3 2" xfId="9295"/>
    <cellStyle name="20% - Accent4 55 3 3" xfId="12762"/>
    <cellStyle name="20% - Accent4 55 3 4" xfId="15966"/>
    <cellStyle name="20% - Accent4 55 3 5" xfId="18170"/>
    <cellStyle name="20% - Accent4 55 4" xfId="5782"/>
    <cellStyle name="20% - Accent4 55 5" xfId="7519"/>
    <cellStyle name="20% - Accent4 55 6" xfId="11016"/>
    <cellStyle name="20% - Accent4 55 7" xfId="14219"/>
    <cellStyle name="20% - Accent4 55 8" xfId="19143"/>
    <cellStyle name="20% - Accent4 56" xfId="344"/>
    <cellStyle name="20% - Accent4 56 2" xfId="3911"/>
    <cellStyle name="20% - Accent4 56 2 2" xfId="8443"/>
    <cellStyle name="20% - Accent4 56 2 3" xfId="11910"/>
    <cellStyle name="20% - Accent4 56 2 4" xfId="15114"/>
    <cellStyle name="20% - Accent4 56 2 5" xfId="17319"/>
    <cellStyle name="20% - Accent4 56 3" xfId="4764"/>
    <cellStyle name="20% - Accent4 56 3 2" xfId="9296"/>
    <cellStyle name="20% - Accent4 56 3 3" xfId="12763"/>
    <cellStyle name="20% - Accent4 56 3 4" xfId="15967"/>
    <cellStyle name="20% - Accent4 56 3 5" xfId="18171"/>
    <cellStyle name="20% - Accent4 56 4" xfId="5783"/>
    <cellStyle name="20% - Accent4 56 5" xfId="7518"/>
    <cellStyle name="20% - Accent4 56 6" xfId="11015"/>
    <cellStyle name="20% - Accent4 56 7" xfId="14218"/>
    <cellStyle name="20% - Accent4 56 8" xfId="19144"/>
    <cellStyle name="20% - Accent4 57" xfId="345"/>
    <cellStyle name="20% - Accent4 57 2" xfId="3912"/>
    <cellStyle name="20% - Accent4 57 2 2" xfId="8444"/>
    <cellStyle name="20% - Accent4 57 2 3" xfId="11911"/>
    <cellStyle name="20% - Accent4 57 2 4" xfId="15115"/>
    <cellStyle name="20% - Accent4 57 2 5" xfId="17320"/>
    <cellStyle name="20% - Accent4 57 3" xfId="4765"/>
    <cellStyle name="20% - Accent4 57 3 2" xfId="9297"/>
    <cellStyle name="20% - Accent4 57 3 3" xfId="12764"/>
    <cellStyle name="20% - Accent4 57 3 4" xfId="15968"/>
    <cellStyle name="20% - Accent4 57 3 5" xfId="18172"/>
    <cellStyle name="20% - Accent4 57 4" xfId="5784"/>
    <cellStyle name="20% - Accent4 57 5" xfId="7517"/>
    <cellStyle name="20% - Accent4 57 6" xfId="11014"/>
    <cellStyle name="20% - Accent4 57 7" xfId="14217"/>
    <cellStyle name="20% - Accent4 57 8" xfId="19145"/>
    <cellStyle name="20% - Accent4 58" xfId="346"/>
    <cellStyle name="20% - Accent4 58 2" xfId="3913"/>
    <cellStyle name="20% - Accent4 58 2 2" xfId="8445"/>
    <cellStyle name="20% - Accent4 58 2 3" xfId="11912"/>
    <cellStyle name="20% - Accent4 58 2 4" xfId="15116"/>
    <cellStyle name="20% - Accent4 58 2 5" xfId="17321"/>
    <cellStyle name="20% - Accent4 58 3" xfId="4766"/>
    <cellStyle name="20% - Accent4 58 3 2" xfId="9298"/>
    <cellStyle name="20% - Accent4 58 3 3" xfId="12765"/>
    <cellStyle name="20% - Accent4 58 3 4" xfId="15969"/>
    <cellStyle name="20% - Accent4 58 3 5" xfId="18173"/>
    <cellStyle name="20% - Accent4 58 4" xfId="5785"/>
    <cellStyle name="20% - Accent4 58 5" xfId="7516"/>
    <cellStyle name="20% - Accent4 58 6" xfId="11013"/>
    <cellStyle name="20% - Accent4 58 7" xfId="14216"/>
    <cellStyle name="20% - Accent4 58 8" xfId="19146"/>
    <cellStyle name="20% - Accent4 59" xfId="347"/>
    <cellStyle name="20% - Accent4 59 2" xfId="3914"/>
    <cellStyle name="20% - Accent4 59 2 2" xfId="8446"/>
    <cellStyle name="20% - Accent4 59 2 3" xfId="11913"/>
    <cellStyle name="20% - Accent4 59 2 4" xfId="15117"/>
    <cellStyle name="20% - Accent4 59 2 5" xfId="17322"/>
    <cellStyle name="20% - Accent4 59 3" xfId="4767"/>
    <cellStyle name="20% - Accent4 59 3 2" xfId="9299"/>
    <cellStyle name="20% - Accent4 59 3 3" xfId="12766"/>
    <cellStyle name="20% - Accent4 59 3 4" xfId="15970"/>
    <cellStyle name="20% - Accent4 59 3 5" xfId="18174"/>
    <cellStyle name="20% - Accent4 59 4" xfId="5786"/>
    <cellStyle name="20% - Accent4 59 5" xfId="7515"/>
    <cellStyle name="20% - Accent4 59 6" xfId="11012"/>
    <cellStyle name="20% - Accent4 59 7" xfId="14215"/>
    <cellStyle name="20% - Accent4 59 8" xfId="19147"/>
    <cellStyle name="20% - Accent4 6" xfId="348"/>
    <cellStyle name="20% - Accent4 6 10" xfId="19148"/>
    <cellStyle name="20% - Accent4 6 2" xfId="349"/>
    <cellStyle name="20% - Accent4 6 2 2" xfId="5788"/>
    <cellStyle name="20% - Accent4 6 2 3" xfId="7513"/>
    <cellStyle name="20% - Accent4 6 2 4" xfId="11010"/>
    <cellStyle name="20% - Accent4 6 2 5" xfId="14213"/>
    <cellStyle name="20% - Accent4 6 3" xfId="350"/>
    <cellStyle name="20% - Accent4 6 3 2" xfId="5789"/>
    <cellStyle name="20% - Accent4 6 3 3" xfId="7512"/>
    <cellStyle name="20% - Accent4 6 3 4" xfId="11009"/>
    <cellStyle name="20% - Accent4 6 3 5" xfId="14212"/>
    <cellStyle name="20% - Accent4 6 4" xfId="3915"/>
    <cellStyle name="20% - Accent4 6 4 2" xfId="8447"/>
    <cellStyle name="20% - Accent4 6 4 3" xfId="11914"/>
    <cellStyle name="20% - Accent4 6 4 4" xfId="15118"/>
    <cellStyle name="20% - Accent4 6 4 5" xfId="17323"/>
    <cellStyle name="20% - Accent4 6 5" xfId="4768"/>
    <cellStyle name="20% - Accent4 6 5 2" xfId="9300"/>
    <cellStyle name="20% - Accent4 6 5 3" xfId="12767"/>
    <cellStyle name="20% - Accent4 6 5 4" xfId="15971"/>
    <cellStyle name="20% - Accent4 6 5 5" xfId="18175"/>
    <cellStyle name="20% - Accent4 6 6" xfId="5787"/>
    <cellStyle name="20% - Accent4 6 7" xfId="7514"/>
    <cellStyle name="20% - Accent4 6 8" xfId="11011"/>
    <cellStyle name="20% - Accent4 6 9" xfId="14214"/>
    <cellStyle name="20% - Accent4 60" xfId="351"/>
    <cellStyle name="20% - Accent4 60 2" xfId="3916"/>
    <cellStyle name="20% - Accent4 60 2 2" xfId="8448"/>
    <cellStyle name="20% - Accent4 60 2 3" xfId="11915"/>
    <cellStyle name="20% - Accent4 60 2 4" xfId="15119"/>
    <cellStyle name="20% - Accent4 60 2 5" xfId="17324"/>
    <cellStyle name="20% - Accent4 60 3" xfId="4769"/>
    <cellStyle name="20% - Accent4 60 3 2" xfId="9301"/>
    <cellStyle name="20% - Accent4 60 3 3" xfId="12768"/>
    <cellStyle name="20% - Accent4 60 3 4" xfId="15972"/>
    <cellStyle name="20% - Accent4 60 3 5" xfId="18176"/>
    <cellStyle name="20% - Accent4 60 4" xfId="5790"/>
    <cellStyle name="20% - Accent4 60 5" xfId="7511"/>
    <cellStyle name="20% - Accent4 60 6" xfId="11008"/>
    <cellStyle name="20% - Accent4 60 7" xfId="14211"/>
    <cellStyle name="20% - Accent4 60 8" xfId="19149"/>
    <cellStyle name="20% - Accent4 61" xfId="352"/>
    <cellStyle name="20% - Accent4 61 2" xfId="3917"/>
    <cellStyle name="20% - Accent4 61 2 2" xfId="8449"/>
    <cellStyle name="20% - Accent4 61 2 3" xfId="11916"/>
    <cellStyle name="20% - Accent4 61 2 4" xfId="15120"/>
    <cellStyle name="20% - Accent4 61 2 5" xfId="17325"/>
    <cellStyle name="20% - Accent4 61 3" xfId="4770"/>
    <cellStyle name="20% - Accent4 61 3 2" xfId="9302"/>
    <cellStyle name="20% - Accent4 61 3 3" xfId="12769"/>
    <cellStyle name="20% - Accent4 61 3 4" xfId="15973"/>
    <cellStyle name="20% - Accent4 61 3 5" xfId="18177"/>
    <cellStyle name="20% - Accent4 61 4" xfId="5791"/>
    <cellStyle name="20% - Accent4 61 5" xfId="7510"/>
    <cellStyle name="20% - Accent4 61 6" xfId="11007"/>
    <cellStyle name="20% - Accent4 61 7" xfId="14210"/>
    <cellStyle name="20% - Accent4 61 8" xfId="19150"/>
    <cellStyle name="20% - Accent4 62" xfId="353"/>
    <cellStyle name="20% - Accent4 62 2" xfId="3918"/>
    <cellStyle name="20% - Accent4 62 2 2" xfId="8450"/>
    <cellStyle name="20% - Accent4 62 2 3" xfId="11917"/>
    <cellStyle name="20% - Accent4 62 2 4" xfId="15121"/>
    <cellStyle name="20% - Accent4 62 2 5" xfId="17326"/>
    <cellStyle name="20% - Accent4 62 3" xfId="4771"/>
    <cellStyle name="20% - Accent4 62 3 2" xfId="9303"/>
    <cellStyle name="20% - Accent4 62 3 3" xfId="12770"/>
    <cellStyle name="20% - Accent4 62 3 4" xfId="15974"/>
    <cellStyle name="20% - Accent4 62 3 5" xfId="18178"/>
    <cellStyle name="20% - Accent4 62 4" xfId="5792"/>
    <cellStyle name="20% - Accent4 62 5" xfId="7509"/>
    <cellStyle name="20% - Accent4 62 6" xfId="11006"/>
    <cellStyle name="20% - Accent4 62 7" xfId="14209"/>
    <cellStyle name="20% - Accent4 62 8" xfId="19151"/>
    <cellStyle name="20% - Accent4 63" xfId="354"/>
    <cellStyle name="20% - Accent4 63 2" xfId="3919"/>
    <cellStyle name="20% - Accent4 63 2 2" xfId="8451"/>
    <cellStyle name="20% - Accent4 63 2 3" xfId="11918"/>
    <cellStyle name="20% - Accent4 63 2 4" xfId="15122"/>
    <cellStyle name="20% - Accent4 63 2 5" xfId="17327"/>
    <cellStyle name="20% - Accent4 63 3" xfId="4772"/>
    <cellStyle name="20% - Accent4 63 3 2" xfId="9304"/>
    <cellStyle name="20% - Accent4 63 3 3" xfId="12771"/>
    <cellStyle name="20% - Accent4 63 3 4" xfId="15975"/>
    <cellStyle name="20% - Accent4 63 3 5" xfId="18179"/>
    <cellStyle name="20% - Accent4 63 4" xfId="5793"/>
    <cellStyle name="20% - Accent4 63 5" xfId="7508"/>
    <cellStyle name="20% - Accent4 63 6" xfId="11005"/>
    <cellStyle name="20% - Accent4 63 7" xfId="14208"/>
    <cellStyle name="20% - Accent4 63 8" xfId="19152"/>
    <cellStyle name="20% - Accent4 64" xfId="355"/>
    <cellStyle name="20% - Accent4 64 2" xfId="3920"/>
    <cellStyle name="20% - Accent4 64 2 2" xfId="8452"/>
    <cellStyle name="20% - Accent4 64 2 3" xfId="11919"/>
    <cellStyle name="20% - Accent4 64 2 4" xfId="15123"/>
    <cellStyle name="20% - Accent4 64 2 5" xfId="17328"/>
    <cellStyle name="20% - Accent4 64 3" xfId="4773"/>
    <cellStyle name="20% - Accent4 64 3 2" xfId="9305"/>
    <cellStyle name="20% - Accent4 64 3 3" xfId="12772"/>
    <cellStyle name="20% - Accent4 64 3 4" xfId="15976"/>
    <cellStyle name="20% - Accent4 64 3 5" xfId="18180"/>
    <cellStyle name="20% - Accent4 64 4" xfId="5794"/>
    <cellStyle name="20% - Accent4 64 5" xfId="7507"/>
    <cellStyle name="20% - Accent4 64 6" xfId="11004"/>
    <cellStyle name="20% - Accent4 64 7" xfId="14207"/>
    <cellStyle name="20% - Accent4 64 8" xfId="19153"/>
    <cellStyle name="20% - Accent4 65" xfId="356"/>
    <cellStyle name="20% - Accent4 65 2" xfId="3921"/>
    <cellStyle name="20% - Accent4 65 2 2" xfId="8453"/>
    <cellStyle name="20% - Accent4 65 2 3" xfId="11920"/>
    <cellStyle name="20% - Accent4 65 2 4" xfId="15124"/>
    <cellStyle name="20% - Accent4 65 2 5" xfId="17329"/>
    <cellStyle name="20% - Accent4 65 3" xfId="4774"/>
    <cellStyle name="20% - Accent4 65 3 2" xfId="9306"/>
    <cellStyle name="20% - Accent4 65 3 3" xfId="12773"/>
    <cellStyle name="20% - Accent4 65 3 4" xfId="15977"/>
    <cellStyle name="20% - Accent4 65 3 5" xfId="18181"/>
    <cellStyle name="20% - Accent4 65 4" xfId="5795"/>
    <cellStyle name="20% - Accent4 65 5" xfId="7506"/>
    <cellStyle name="20% - Accent4 65 6" xfId="11003"/>
    <cellStyle name="20% - Accent4 65 7" xfId="14206"/>
    <cellStyle name="20% - Accent4 65 8" xfId="19154"/>
    <cellStyle name="20% - Accent4 66" xfId="357"/>
    <cellStyle name="20% - Accent4 66 2" xfId="3922"/>
    <cellStyle name="20% - Accent4 66 2 2" xfId="8454"/>
    <cellStyle name="20% - Accent4 66 2 3" xfId="11921"/>
    <cellStyle name="20% - Accent4 66 2 4" xfId="15125"/>
    <cellStyle name="20% - Accent4 66 2 5" xfId="17330"/>
    <cellStyle name="20% - Accent4 66 3" xfId="4775"/>
    <cellStyle name="20% - Accent4 66 3 2" xfId="9307"/>
    <cellStyle name="20% - Accent4 66 3 3" xfId="12774"/>
    <cellStyle name="20% - Accent4 66 3 4" xfId="15978"/>
    <cellStyle name="20% - Accent4 66 3 5" xfId="18182"/>
    <cellStyle name="20% - Accent4 66 4" xfId="5796"/>
    <cellStyle name="20% - Accent4 66 5" xfId="7505"/>
    <cellStyle name="20% - Accent4 66 6" xfId="11002"/>
    <cellStyle name="20% - Accent4 66 7" xfId="14205"/>
    <cellStyle name="20% - Accent4 66 8" xfId="19155"/>
    <cellStyle name="20% - Accent4 67" xfId="358"/>
    <cellStyle name="20% - Accent4 67 2" xfId="3923"/>
    <cellStyle name="20% - Accent4 67 2 2" xfId="8455"/>
    <cellStyle name="20% - Accent4 67 2 3" xfId="11922"/>
    <cellStyle name="20% - Accent4 67 2 4" xfId="15126"/>
    <cellStyle name="20% - Accent4 67 2 5" xfId="17331"/>
    <cellStyle name="20% - Accent4 67 3" xfId="4776"/>
    <cellStyle name="20% - Accent4 67 3 2" xfId="9308"/>
    <cellStyle name="20% - Accent4 67 3 3" xfId="12775"/>
    <cellStyle name="20% - Accent4 67 3 4" xfId="15979"/>
    <cellStyle name="20% - Accent4 67 3 5" xfId="18183"/>
    <cellStyle name="20% - Accent4 67 4" xfId="5797"/>
    <cellStyle name="20% - Accent4 67 5" xfId="7504"/>
    <cellStyle name="20% - Accent4 67 6" xfId="11001"/>
    <cellStyle name="20% - Accent4 67 7" xfId="14204"/>
    <cellStyle name="20% - Accent4 67 8" xfId="19156"/>
    <cellStyle name="20% - Accent4 68" xfId="359"/>
    <cellStyle name="20% - Accent4 68 2" xfId="3924"/>
    <cellStyle name="20% - Accent4 68 2 2" xfId="8456"/>
    <cellStyle name="20% - Accent4 68 2 3" xfId="11923"/>
    <cellStyle name="20% - Accent4 68 2 4" xfId="15127"/>
    <cellStyle name="20% - Accent4 68 2 5" xfId="17332"/>
    <cellStyle name="20% - Accent4 68 3" xfId="4777"/>
    <cellStyle name="20% - Accent4 68 3 2" xfId="9309"/>
    <cellStyle name="20% - Accent4 68 3 3" xfId="12776"/>
    <cellStyle name="20% - Accent4 68 3 4" xfId="15980"/>
    <cellStyle name="20% - Accent4 68 3 5" xfId="18184"/>
    <cellStyle name="20% - Accent4 68 4" xfId="5798"/>
    <cellStyle name="20% - Accent4 68 5" xfId="7501"/>
    <cellStyle name="20% - Accent4 68 6" xfId="11000"/>
    <cellStyle name="20% - Accent4 68 7" xfId="14203"/>
    <cellStyle name="20% - Accent4 68 8" xfId="19157"/>
    <cellStyle name="20% - Accent4 69" xfId="360"/>
    <cellStyle name="20% - Accent4 69 2" xfId="3925"/>
    <cellStyle name="20% - Accent4 69 2 2" xfId="8457"/>
    <cellStyle name="20% - Accent4 69 2 3" xfId="11924"/>
    <cellStyle name="20% - Accent4 69 2 4" xfId="15128"/>
    <cellStyle name="20% - Accent4 69 2 5" xfId="17333"/>
    <cellStyle name="20% - Accent4 69 3" xfId="4778"/>
    <cellStyle name="20% - Accent4 69 3 2" xfId="9310"/>
    <cellStyle name="20% - Accent4 69 3 3" xfId="12777"/>
    <cellStyle name="20% - Accent4 69 3 4" xfId="15981"/>
    <cellStyle name="20% - Accent4 69 3 5" xfId="18185"/>
    <cellStyle name="20% - Accent4 69 4" xfId="5799"/>
    <cellStyle name="20% - Accent4 69 5" xfId="7500"/>
    <cellStyle name="20% - Accent4 69 6" xfId="10999"/>
    <cellStyle name="20% - Accent4 69 7" xfId="14202"/>
    <cellStyle name="20% - Accent4 69 8" xfId="19158"/>
    <cellStyle name="20% - Accent4 7" xfId="361"/>
    <cellStyle name="20% - Accent4 7 10" xfId="19159"/>
    <cellStyle name="20% - Accent4 7 2" xfId="362"/>
    <cellStyle name="20% - Accent4 7 2 2" xfId="5801"/>
    <cellStyle name="20% - Accent4 7 2 3" xfId="7498"/>
    <cellStyle name="20% - Accent4 7 2 4" xfId="10997"/>
    <cellStyle name="20% - Accent4 7 2 5" xfId="14200"/>
    <cellStyle name="20% - Accent4 7 3" xfId="363"/>
    <cellStyle name="20% - Accent4 7 3 2" xfId="5802"/>
    <cellStyle name="20% - Accent4 7 3 3" xfId="7497"/>
    <cellStyle name="20% - Accent4 7 3 4" xfId="10996"/>
    <cellStyle name="20% - Accent4 7 3 5" xfId="14199"/>
    <cellStyle name="20% - Accent4 7 4" xfId="3926"/>
    <cellStyle name="20% - Accent4 7 4 2" xfId="8458"/>
    <cellStyle name="20% - Accent4 7 4 3" xfId="11925"/>
    <cellStyle name="20% - Accent4 7 4 4" xfId="15129"/>
    <cellStyle name="20% - Accent4 7 4 5" xfId="17334"/>
    <cellStyle name="20% - Accent4 7 5" xfId="4779"/>
    <cellStyle name="20% - Accent4 7 5 2" xfId="9311"/>
    <cellStyle name="20% - Accent4 7 5 3" xfId="12778"/>
    <cellStyle name="20% - Accent4 7 5 4" xfId="15982"/>
    <cellStyle name="20% - Accent4 7 5 5" xfId="18186"/>
    <cellStyle name="20% - Accent4 7 6" xfId="5800"/>
    <cellStyle name="20% - Accent4 7 7" xfId="7499"/>
    <cellStyle name="20% - Accent4 7 8" xfId="10998"/>
    <cellStyle name="20% - Accent4 7 9" xfId="14201"/>
    <cellStyle name="20% - Accent4 70" xfId="364"/>
    <cellStyle name="20% - Accent4 70 2" xfId="3927"/>
    <cellStyle name="20% - Accent4 70 2 2" xfId="8459"/>
    <cellStyle name="20% - Accent4 70 2 3" xfId="11926"/>
    <cellStyle name="20% - Accent4 70 2 4" xfId="15130"/>
    <cellStyle name="20% - Accent4 70 2 5" xfId="17335"/>
    <cellStyle name="20% - Accent4 70 3" xfId="4780"/>
    <cellStyle name="20% - Accent4 70 3 2" xfId="9312"/>
    <cellStyle name="20% - Accent4 70 3 3" xfId="12779"/>
    <cellStyle name="20% - Accent4 70 3 4" xfId="15983"/>
    <cellStyle name="20% - Accent4 70 3 5" xfId="18187"/>
    <cellStyle name="20% - Accent4 70 4" xfId="5803"/>
    <cellStyle name="20% - Accent4 70 5" xfId="7496"/>
    <cellStyle name="20% - Accent4 70 6" xfId="10995"/>
    <cellStyle name="20% - Accent4 70 7" xfId="14198"/>
    <cellStyle name="20% - Accent4 70 8" xfId="19160"/>
    <cellStyle name="20% - Accent4 71" xfId="365"/>
    <cellStyle name="20% - Accent4 71 2" xfId="3928"/>
    <cellStyle name="20% - Accent4 71 2 2" xfId="8460"/>
    <cellStyle name="20% - Accent4 71 2 3" xfId="11927"/>
    <cellStyle name="20% - Accent4 71 2 4" xfId="15131"/>
    <cellStyle name="20% - Accent4 71 2 5" xfId="17336"/>
    <cellStyle name="20% - Accent4 71 3" xfId="4781"/>
    <cellStyle name="20% - Accent4 71 3 2" xfId="9313"/>
    <cellStyle name="20% - Accent4 71 3 3" xfId="12780"/>
    <cellStyle name="20% - Accent4 71 3 4" xfId="15984"/>
    <cellStyle name="20% - Accent4 71 3 5" xfId="18188"/>
    <cellStyle name="20% - Accent4 71 4" xfId="5804"/>
    <cellStyle name="20% - Accent4 71 5" xfId="7495"/>
    <cellStyle name="20% - Accent4 71 6" xfId="10994"/>
    <cellStyle name="20% - Accent4 71 7" xfId="14197"/>
    <cellStyle name="20% - Accent4 71 8" xfId="19161"/>
    <cellStyle name="20% - Accent4 72" xfId="366"/>
    <cellStyle name="20% - Accent4 72 2" xfId="3929"/>
    <cellStyle name="20% - Accent4 72 2 2" xfId="8461"/>
    <cellStyle name="20% - Accent4 72 2 3" xfId="11928"/>
    <cellStyle name="20% - Accent4 72 2 4" xfId="15132"/>
    <cellStyle name="20% - Accent4 72 2 5" xfId="17337"/>
    <cellStyle name="20% - Accent4 72 3" xfId="4782"/>
    <cellStyle name="20% - Accent4 72 3 2" xfId="9314"/>
    <cellStyle name="20% - Accent4 72 3 3" xfId="12781"/>
    <cellStyle name="20% - Accent4 72 3 4" xfId="15985"/>
    <cellStyle name="20% - Accent4 72 3 5" xfId="18189"/>
    <cellStyle name="20% - Accent4 72 4" xfId="5805"/>
    <cellStyle name="20% - Accent4 72 5" xfId="7494"/>
    <cellStyle name="20% - Accent4 72 6" xfId="10993"/>
    <cellStyle name="20% - Accent4 72 7" xfId="14196"/>
    <cellStyle name="20% - Accent4 72 8" xfId="19162"/>
    <cellStyle name="20% - Accent4 73" xfId="5428"/>
    <cellStyle name="20% - Accent4 73 2" xfId="10189"/>
    <cellStyle name="20% - Accent4 73 3" xfId="13590"/>
    <cellStyle name="20% - Accent4 73 4" xfId="16729"/>
    <cellStyle name="20% - Accent4 73 5" xfId="18868"/>
    <cellStyle name="20% - Accent4 74" xfId="10229"/>
    <cellStyle name="20% - Accent4 75" xfId="10268"/>
    <cellStyle name="20% - Accent4 76" xfId="8149"/>
    <cellStyle name="20% - Accent4 77" xfId="11617"/>
    <cellStyle name="20% - Accent4 78" xfId="14820"/>
    <cellStyle name="20% - Accent4 8" xfId="367"/>
    <cellStyle name="20% - Accent4 8 10" xfId="19163"/>
    <cellStyle name="20% - Accent4 8 2" xfId="368"/>
    <cellStyle name="20% - Accent4 8 2 2" xfId="5807"/>
    <cellStyle name="20% - Accent4 8 2 3" xfId="7492"/>
    <cellStyle name="20% - Accent4 8 2 4" xfId="10991"/>
    <cellStyle name="20% - Accent4 8 2 5" xfId="14194"/>
    <cellStyle name="20% - Accent4 8 3" xfId="369"/>
    <cellStyle name="20% - Accent4 8 3 2" xfId="5808"/>
    <cellStyle name="20% - Accent4 8 3 3" xfId="7491"/>
    <cellStyle name="20% - Accent4 8 3 4" xfId="10990"/>
    <cellStyle name="20% - Accent4 8 3 5" xfId="14193"/>
    <cellStyle name="20% - Accent4 8 4" xfId="3930"/>
    <cellStyle name="20% - Accent4 8 4 2" xfId="8462"/>
    <cellStyle name="20% - Accent4 8 4 3" xfId="11929"/>
    <cellStyle name="20% - Accent4 8 4 4" xfId="15133"/>
    <cellStyle name="20% - Accent4 8 4 5" xfId="17338"/>
    <cellStyle name="20% - Accent4 8 5" xfId="4783"/>
    <cellStyle name="20% - Accent4 8 5 2" xfId="9315"/>
    <cellStyle name="20% - Accent4 8 5 3" xfId="12782"/>
    <cellStyle name="20% - Accent4 8 5 4" xfId="15986"/>
    <cellStyle name="20% - Accent4 8 5 5" xfId="18190"/>
    <cellStyle name="20% - Accent4 8 6" xfId="5806"/>
    <cellStyle name="20% - Accent4 8 7" xfId="7493"/>
    <cellStyle name="20% - Accent4 8 8" xfId="10992"/>
    <cellStyle name="20% - Accent4 8 9" xfId="14195"/>
    <cellStyle name="20% - Accent4 9" xfId="370"/>
    <cellStyle name="20% - Accent4 9 10" xfId="19164"/>
    <cellStyle name="20% - Accent4 9 2" xfId="371"/>
    <cellStyle name="20% - Accent4 9 2 2" xfId="5810"/>
    <cellStyle name="20% - Accent4 9 2 3" xfId="7489"/>
    <cellStyle name="20% - Accent4 9 2 4" xfId="10988"/>
    <cellStyle name="20% - Accent4 9 2 5" xfId="14191"/>
    <cellStyle name="20% - Accent4 9 3" xfId="372"/>
    <cellStyle name="20% - Accent4 9 3 2" xfId="5811"/>
    <cellStyle name="20% - Accent4 9 3 3" xfId="7488"/>
    <cellStyle name="20% - Accent4 9 3 4" xfId="10987"/>
    <cellStyle name="20% - Accent4 9 3 5" xfId="14190"/>
    <cellStyle name="20% - Accent4 9 4" xfId="3931"/>
    <cellStyle name="20% - Accent4 9 4 2" xfId="8463"/>
    <cellStyle name="20% - Accent4 9 4 3" xfId="11930"/>
    <cellStyle name="20% - Accent4 9 4 4" xfId="15134"/>
    <cellStyle name="20% - Accent4 9 4 5" xfId="17339"/>
    <cellStyle name="20% - Accent4 9 5" xfId="4784"/>
    <cellStyle name="20% - Accent4 9 5 2" xfId="9316"/>
    <cellStyle name="20% - Accent4 9 5 3" xfId="12783"/>
    <cellStyle name="20% - Accent4 9 5 4" xfId="15987"/>
    <cellStyle name="20% - Accent4 9 5 5" xfId="18191"/>
    <cellStyle name="20% - Accent4 9 6" xfId="5809"/>
    <cellStyle name="20% - Accent4 9 7" xfId="7490"/>
    <cellStyle name="20% - Accent4 9 8" xfId="10989"/>
    <cellStyle name="20% - Accent4 9 9" xfId="14192"/>
    <cellStyle name="20% - Accent5" xfId="5386" builtinId="46" customBuiltin="1"/>
    <cellStyle name="20% - Accent5 10" xfId="373"/>
    <cellStyle name="20% - Accent5 10 10" xfId="19165"/>
    <cellStyle name="20% - Accent5 10 2" xfId="374"/>
    <cellStyle name="20% - Accent5 10 2 2" xfId="5813"/>
    <cellStyle name="20% - Accent5 10 2 3" xfId="7486"/>
    <cellStyle name="20% - Accent5 10 2 4" xfId="10985"/>
    <cellStyle name="20% - Accent5 10 2 5" xfId="14188"/>
    <cellStyle name="20% - Accent5 10 3" xfId="375"/>
    <cellStyle name="20% - Accent5 10 3 2" xfId="5814"/>
    <cellStyle name="20% - Accent5 10 3 3" xfId="7485"/>
    <cellStyle name="20% - Accent5 10 3 4" xfId="10984"/>
    <cellStyle name="20% - Accent5 10 3 5" xfId="14187"/>
    <cellStyle name="20% - Accent5 10 4" xfId="3932"/>
    <cellStyle name="20% - Accent5 10 4 2" xfId="8464"/>
    <cellStyle name="20% - Accent5 10 4 3" xfId="11931"/>
    <cellStyle name="20% - Accent5 10 4 4" xfId="15135"/>
    <cellStyle name="20% - Accent5 10 4 5" xfId="17340"/>
    <cellStyle name="20% - Accent5 10 5" xfId="4785"/>
    <cellStyle name="20% - Accent5 10 5 2" xfId="9317"/>
    <cellStyle name="20% - Accent5 10 5 3" xfId="12784"/>
    <cellStyle name="20% - Accent5 10 5 4" xfId="15988"/>
    <cellStyle name="20% - Accent5 10 5 5" xfId="18192"/>
    <cellStyle name="20% - Accent5 10 6" xfId="5812"/>
    <cellStyle name="20% - Accent5 10 7" xfId="7487"/>
    <cellStyle name="20% - Accent5 10 8" xfId="10986"/>
    <cellStyle name="20% - Accent5 10 9" xfId="14189"/>
    <cellStyle name="20% - Accent5 11" xfId="376"/>
    <cellStyle name="20% - Accent5 11 10" xfId="19166"/>
    <cellStyle name="20% - Accent5 11 2" xfId="377"/>
    <cellStyle name="20% - Accent5 11 2 2" xfId="5816"/>
    <cellStyle name="20% - Accent5 11 2 3" xfId="7483"/>
    <cellStyle name="20% - Accent5 11 2 4" xfId="10982"/>
    <cellStyle name="20% - Accent5 11 2 5" xfId="14185"/>
    <cellStyle name="20% - Accent5 11 3" xfId="378"/>
    <cellStyle name="20% - Accent5 11 3 2" xfId="5817"/>
    <cellStyle name="20% - Accent5 11 3 3" xfId="7482"/>
    <cellStyle name="20% - Accent5 11 3 4" xfId="10981"/>
    <cellStyle name="20% - Accent5 11 3 5" xfId="14184"/>
    <cellStyle name="20% - Accent5 11 4" xfId="3933"/>
    <cellStyle name="20% - Accent5 11 4 2" xfId="8465"/>
    <cellStyle name="20% - Accent5 11 4 3" xfId="11932"/>
    <cellStyle name="20% - Accent5 11 4 4" xfId="15136"/>
    <cellStyle name="20% - Accent5 11 4 5" xfId="17341"/>
    <cellStyle name="20% - Accent5 11 5" xfId="4786"/>
    <cellStyle name="20% - Accent5 11 5 2" xfId="9318"/>
    <cellStyle name="20% - Accent5 11 5 3" xfId="12785"/>
    <cellStyle name="20% - Accent5 11 5 4" xfId="15989"/>
    <cellStyle name="20% - Accent5 11 5 5" xfId="18193"/>
    <cellStyle name="20% - Accent5 11 6" xfId="5815"/>
    <cellStyle name="20% - Accent5 11 7" xfId="7484"/>
    <cellStyle name="20% - Accent5 11 8" xfId="10983"/>
    <cellStyle name="20% - Accent5 11 9" xfId="14186"/>
    <cellStyle name="20% - Accent5 12" xfId="379"/>
    <cellStyle name="20% - Accent5 12 10" xfId="19167"/>
    <cellStyle name="20% - Accent5 12 2" xfId="380"/>
    <cellStyle name="20% - Accent5 12 2 2" xfId="5819"/>
    <cellStyle name="20% - Accent5 12 2 3" xfId="7480"/>
    <cellStyle name="20% - Accent5 12 2 4" xfId="10979"/>
    <cellStyle name="20% - Accent5 12 2 5" xfId="14182"/>
    <cellStyle name="20% - Accent5 12 3" xfId="381"/>
    <cellStyle name="20% - Accent5 12 3 2" xfId="5820"/>
    <cellStyle name="20% - Accent5 12 3 3" xfId="7479"/>
    <cellStyle name="20% - Accent5 12 3 4" xfId="10978"/>
    <cellStyle name="20% - Accent5 12 3 5" xfId="14181"/>
    <cellStyle name="20% - Accent5 12 4" xfId="3934"/>
    <cellStyle name="20% - Accent5 12 4 2" xfId="8466"/>
    <cellStyle name="20% - Accent5 12 4 3" xfId="11933"/>
    <cellStyle name="20% - Accent5 12 4 4" xfId="15137"/>
    <cellStyle name="20% - Accent5 12 4 5" xfId="17342"/>
    <cellStyle name="20% - Accent5 12 5" xfId="4787"/>
    <cellStyle name="20% - Accent5 12 5 2" xfId="9319"/>
    <cellStyle name="20% - Accent5 12 5 3" xfId="12786"/>
    <cellStyle name="20% - Accent5 12 5 4" xfId="15990"/>
    <cellStyle name="20% - Accent5 12 5 5" xfId="18194"/>
    <cellStyle name="20% - Accent5 12 6" xfId="5818"/>
    <cellStyle name="20% - Accent5 12 7" xfId="7481"/>
    <cellStyle name="20% - Accent5 12 8" xfId="10980"/>
    <cellStyle name="20% - Accent5 12 9" xfId="14183"/>
    <cellStyle name="20% - Accent5 13" xfId="382"/>
    <cellStyle name="20% - Accent5 13 2" xfId="3935"/>
    <cellStyle name="20% - Accent5 13 2 2" xfId="8467"/>
    <cellStyle name="20% - Accent5 13 2 3" xfId="11934"/>
    <cellStyle name="20% - Accent5 13 2 4" xfId="15138"/>
    <cellStyle name="20% - Accent5 13 2 5" xfId="17343"/>
    <cellStyle name="20% - Accent5 13 3" xfId="4788"/>
    <cellStyle name="20% - Accent5 13 3 2" xfId="9320"/>
    <cellStyle name="20% - Accent5 13 3 3" xfId="12787"/>
    <cellStyle name="20% - Accent5 13 3 4" xfId="15991"/>
    <cellStyle name="20% - Accent5 13 3 5" xfId="18195"/>
    <cellStyle name="20% - Accent5 13 4" xfId="5821"/>
    <cellStyle name="20% - Accent5 13 5" xfId="7478"/>
    <cellStyle name="20% - Accent5 13 6" xfId="10977"/>
    <cellStyle name="20% - Accent5 13 7" xfId="14180"/>
    <cellStyle name="20% - Accent5 13 8" xfId="19168"/>
    <cellStyle name="20% - Accent5 14" xfId="383"/>
    <cellStyle name="20% - Accent5 14 2" xfId="3936"/>
    <cellStyle name="20% - Accent5 14 2 2" xfId="8468"/>
    <cellStyle name="20% - Accent5 14 2 3" xfId="11935"/>
    <cellStyle name="20% - Accent5 14 2 4" xfId="15139"/>
    <cellStyle name="20% - Accent5 14 2 5" xfId="17344"/>
    <cellStyle name="20% - Accent5 14 3" xfId="4789"/>
    <cellStyle name="20% - Accent5 14 3 2" xfId="9321"/>
    <cellStyle name="20% - Accent5 14 3 3" xfId="12788"/>
    <cellStyle name="20% - Accent5 14 3 4" xfId="15992"/>
    <cellStyle name="20% - Accent5 14 3 5" xfId="18196"/>
    <cellStyle name="20% - Accent5 14 4" xfId="5822"/>
    <cellStyle name="20% - Accent5 14 5" xfId="7477"/>
    <cellStyle name="20% - Accent5 14 6" xfId="10976"/>
    <cellStyle name="20% - Accent5 14 7" xfId="16665"/>
    <cellStyle name="20% - Accent5 14 8" xfId="19169"/>
    <cellStyle name="20% - Accent5 15" xfId="384"/>
    <cellStyle name="20% - Accent5 15 2" xfId="3937"/>
    <cellStyle name="20% - Accent5 15 2 2" xfId="8469"/>
    <cellStyle name="20% - Accent5 15 2 3" xfId="11936"/>
    <cellStyle name="20% - Accent5 15 2 4" xfId="15140"/>
    <cellStyle name="20% - Accent5 15 2 5" xfId="17345"/>
    <cellStyle name="20% - Accent5 15 3" xfId="4790"/>
    <cellStyle name="20% - Accent5 15 3 2" xfId="9322"/>
    <cellStyle name="20% - Accent5 15 3 3" xfId="12789"/>
    <cellStyle name="20% - Accent5 15 3 4" xfId="15993"/>
    <cellStyle name="20% - Accent5 15 3 5" xfId="18197"/>
    <cellStyle name="20% - Accent5 15 4" xfId="5823"/>
    <cellStyle name="20% - Accent5 15 5" xfId="7476"/>
    <cellStyle name="20% - Accent5 15 6" xfId="10975"/>
    <cellStyle name="20% - Accent5 15 7" xfId="16619"/>
    <cellStyle name="20% - Accent5 15 8" xfId="19170"/>
    <cellStyle name="20% - Accent5 16" xfId="385"/>
    <cellStyle name="20% - Accent5 16 2" xfId="3938"/>
    <cellStyle name="20% - Accent5 16 2 2" xfId="8470"/>
    <cellStyle name="20% - Accent5 16 2 3" xfId="11937"/>
    <cellStyle name="20% - Accent5 16 2 4" xfId="15141"/>
    <cellStyle name="20% - Accent5 16 2 5" xfId="17346"/>
    <cellStyle name="20% - Accent5 16 3" xfId="4791"/>
    <cellStyle name="20% - Accent5 16 3 2" xfId="9323"/>
    <cellStyle name="20% - Accent5 16 3 3" xfId="12790"/>
    <cellStyle name="20% - Accent5 16 3 4" xfId="15994"/>
    <cellStyle name="20% - Accent5 16 3 5" xfId="18198"/>
    <cellStyle name="20% - Accent5 16 4" xfId="5824"/>
    <cellStyle name="20% - Accent5 16 5" xfId="7475"/>
    <cellStyle name="20% - Accent5 16 6" xfId="10974"/>
    <cellStyle name="20% - Accent5 16 7" xfId="16602"/>
    <cellStyle name="20% - Accent5 16 8" xfId="19171"/>
    <cellStyle name="20% - Accent5 17" xfId="386"/>
    <cellStyle name="20% - Accent5 17 2" xfId="3939"/>
    <cellStyle name="20% - Accent5 17 2 2" xfId="8471"/>
    <cellStyle name="20% - Accent5 17 2 3" xfId="11938"/>
    <cellStyle name="20% - Accent5 17 2 4" xfId="15142"/>
    <cellStyle name="20% - Accent5 17 2 5" xfId="17347"/>
    <cellStyle name="20% - Accent5 17 3" xfId="4792"/>
    <cellStyle name="20% - Accent5 17 3 2" xfId="9324"/>
    <cellStyle name="20% - Accent5 17 3 3" xfId="12791"/>
    <cellStyle name="20% - Accent5 17 3 4" xfId="15995"/>
    <cellStyle name="20% - Accent5 17 3 5" xfId="18199"/>
    <cellStyle name="20% - Accent5 17 4" xfId="5825"/>
    <cellStyle name="20% - Accent5 17 5" xfId="7474"/>
    <cellStyle name="20% - Accent5 17 6" xfId="10973"/>
    <cellStyle name="20% - Accent5 17 7" xfId="16699"/>
    <cellStyle name="20% - Accent5 17 8" xfId="19172"/>
    <cellStyle name="20% - Accent5 18" xfId="387"/>
    <cellStyle name="20% - Accent5 18 2" xfId="3940"/>
    <cellStyle name="20% - Accent5 18 2 2" xfId="8472"/>
    <cellStyle name="20% - Accent5 18 2 3" xfId="11939"/>
    <cellStyle name="20% - Accent5 18 2 4" xfId="15143"/>
    <cellStyle name="20% - Accent5 18 2 5" xfId="17348"/>
    <cellStyle name="20% - Accent5 18 3" xfId="4793"/>
    <cellStyle name="20% - Accent5 18 3 2" xfId="9325"/>
    <cellStyle name="20% - Accent5 18 3 3" xfId="12792"/>
    <cellStyle name="20% - Accent5 18 3 4" xfId="15996"/>
    <cellStyle name="20% - Accent5 18 3 5" xfId="18200"/>
    <cellStyle name="20% - Accent5 18 4" xfId="5826"/>
    <cellStyle name="20% - Accent5 18 5" xfId="7473"/>
    <cellStyle name="20% - Accent5 18 6" xfId="10972"/>
    <cellStyle name="20% - Accent5 18 7" xfId="16675"/>
    <cellStyle name="20% - Accent5 18 8" xfId="19173"/>
    <cellStyle name="20% - Accent5 19" xfId="388"/>
    <cellStyle name="20% - Accent5 19 2" xfId="3941"/>
    <cellStyle name="20% - Accent5 19 2 2" xfId="8473"/>
    <cellStyle name="20% - Accent5 19 2 3" xfId="11940"/>
    <cellStyle name="20% - Accent5 19 2 4" xfId="15144"/>
    <cellStyle name="20% - Accent5 19 2 5" xfId="17349"/>
    <cellStyle name="20% - Accent5 19 3" xfId="4794"/>
    <cellStyle name="20% - Accent5 19 3 2" xfId="9326"/>
    <cellStyle name="20% - Accent5 19 3 3" xfId="12793"/>
    <cellStyle name="20% - Accent5 19 3 4" xfId="15997"/>
    <cellStyle name="20% - Accent5 19 3 5" xfId="18201"/>
    <cellStyle name="20% - Accent5 19 4" xfId="5827"/>
    <cellStyle name="20% - Accent5 19 5" xfId="7472"/>
    <cellStyle name="20% - Accent5 19 6" xfId="10971"/>
    <cellStyle name="20% - Accent5 19 7" xfId="14177"/>
    <cellStyle name="20% - Accent5 19 8" xfId="19174"/>
    <cellStyle name="20% - Accent5 2" xfId="389"/>
    <cellStyle name="20% - Accent5 2 10" xfId="16589"/>
    <cellStyle name="20% - Accent5 2 11" xfId="18793"/>
    <cellStyle name="20% - Accent5 2 12" xfId="19175"/>
    <cellStyle name="20% - Accent5 2 2" xfId="390"/>
    <cellStyle name="20% - Accent5 2 2 2" xfId="5828"/>
    <cellStyle name="20% - Accent5 2 2 2 2" xfId="5829"/>
    <cellStyle name="20% - Accent5 2 2 2 3" xfId="7470"/>
    <cellStyle name="20% - Accent5 2 2 2 4" xfId="13491"/>
    <cellStyle name="20% - Accent5 2 2 2 5" xfId="14175"/>
    <cellStyle name="20% - Accent5 2 2 3" xfId="9942"/>
    <cellStyle name="20% - Accent5 2 2 4" xfId="10114"/>
    <cellStyle name="20% - Accent5 2 2 5" xfId="10136"/>
    <cellStyle name="20% - Accent5 2 2 6" xfId="7471"/>
    <cellStyle name="20% - Accent5 2 2 7" xfId="10970"/>
    <cellStyle name="20% - Accent5 2 2 8" xfId="14176"/>
    <cellStyle name="20% - Accent5 2 3" xfId="391"/>
    <cellStyle name="20% - Accent5 2 3 2" xfId="5830"/>
    <cellStyle name="20% - Accent5 2 3 3" xfId="7469"/>
    <cellStyle name="20% - Accent5 2 3 4" xfId="13431"/>
    <cellStyle name="20% - Accent5 2 3 5" xfId="14174"/>
    <cellStyle name="20% - Accent5 2 4" xfId="3942"/>
    <cellStyle name="20% - Accent5 2 4 2" xfId="8474"/>
    <cellStyle name="20% - Accent5 2 4 3" xfId="11941"/>
    <cellStyle name="20% - Accent5 2 4 4" xfId="15145"/>
    <cellStyle name="20% - Accent5 2 4 5" xfId="17350"/>
    <cellStyle name="20% - Accent5 2 5" xfId="4795"/>
    <cellStyle name="20% - Accent5 2 5 2" xfId="9327"/>
    <cellStyle name="20% - Accent5 2 5 3" xfId="12794"/>
    <cellStyle name="20% - Accent5 2 5 4" xfId="15998"/>
    <cellStyle name="20% - Accent5 2 5 5" xfId="18202"/>
    <cellStyle name="20% - Accent5 2 6" xfId="9918"/>
    <cellStyle name="20% - Accent5 2 6 2" xfId="9941"/>
    <cellStyle name="20% - Accent5 2 6 3" xfId="13408"/>
    <cellStyle name="20% - Accent5 2 6 4" xfId="16608"/>
    <cellStyle name="20% - Accent5 2 6 5" xfId="18808"/>
    <cellStyle name="20% - Accent5 2 7" xfId="10115"/>
    <cellStyle name="20% - Accent5 2 8" xfId="9959"/>
    <cellStyle name="20% - Accent5 2 9" xfId="13385"/>
    <cellStyle name="20% - Accent5 20" xfId="392"/>
    <cellStyle name="20% - Accent5 20 2" xfId="3943"/>
    <cellStyle name="20% - Accent5 20 2 2" xfId="8475"/>
    <cellStyle name="20% - Accent5 20 2 3" xfId="11942"/>
    <cellStyle name="20% - Accent5 20 2 4" xfId="15146"/>
    <cellStyle name="20% - Accent5 20 2 5" xfId="17351"/>
    <cellStyle name="20% - Accent5 20 3" xfId="4796"/>
    <cellStyle name="20% - Accent5 20 3 2" xfId="9328"/>
    <cellStyle name="20% - Accent5 20 3 3" xfId="12795"/>
    <cellStyle name="20% - Accent5 20 3 4" xfId="15999"/>
    <cellStyle name="20% - Accent5 20 3 5" xfId="18203"/>
    <cellStyle name="20% - Accent5 20 4" xfId="5831"/>
    <cellStyle name="20% - Accent5 20 5" xfId="7468"/>
    <cellStyle name="20% - Accent5 20 6" xfId="13399"/>
    <cellStyle name="20% - Accent5 20 7" xfId="14173"/>
    <cellStyle name="20% - Accent5 20 8" xfId="19176"/>
    <cellStyle name="20% - Accent5 21" xfId="393"/>
    <cellStyle name="20% - Accent5 21 2" xfId="3944"/>
    <cellStyle name="20% - Accent5 21 2 2" xfId="8476"/>
    <cellStyle name="20% - Accent5 21 2 3" xfId="11943"/>
    <cellStyle name="20% - Accent5 21 2 4" xfId="15147"/>
    <cellStyle name="20% - Accent5 21 2 5" xfId="17352"/>
    <cellStyle name="20% - Accent5 21 3" xfId="4797"/>
    <cellStyle name="20% - Accent5 21 3 2" xfId="9329"/>
    <cellStyle name="20% - Accent5 21 3 3" xfId="12796"/>
    <cellStyle name="20% - Accent5 21 3 4" xfId="16000"/>
    <cellStyle name="20% - Accent5 21 3 5" xfId="18204"/>
    <cellStyle name="20% - Accent5 21 4" xfId="5832"/>
    <cellStyle name="20% - Accent5 21 5" xfId="7467"/>
    <cellStyle name="20% - Accent5 21 6" xfId="13558"/>
    <cellStyle name="20% - Accent5 21 7" xfId="14172"/>
    <cellStyle name="20% - Accent5 21 8" xfId="19177"/>
    <cellStyle name="20% - Accent5 22" xfId="394"/>
    <cellStyle name="20% - Accent5 22 2" xfId="3945"/>
    <cellStyle name="20% - Accent5 22 2 2" xfId="8477"/>
    <cellStyle name="20% - Accent5 22 2 3" xfId="11944"/>
    <cellStyle name="20% - Accent5 22 2 4" xfId="15148"/>
    <cellStyle name="20% - Accent5 22 2 5" xfId="17353"/>
    <cellStyle name="20% - Accent5 22 3" xfId="4798"/>
    <cellStyle name="20% - Accent5 22 3 2" xfId="9330"/>
    <cellStyle name="20% - Accent5 22 3 3" xfId="12797"/>
    <cellStyle name="20% - Accent5 22 3 4" xfId="16001"/>
    <cellStyle name="20% - Accent5 22 3 5" xfId="18205"/>
    <cellStyle name="20% - Accent5 22 4" xfId="5833"/>
    <cellStyle name="20% - Accent5 22 5" xfId="7466"/>
    <cellStyle name="20% - Accent5 22 6" xfId="13505"/>
    <cellStyle name="20% - Accent5 22 7" xfId="14171"/>
    <cellStyle name="20% - Accent5 22 8" xfId="19178"/>
    <cellStyle name="20% - Accent5 23" xfId="395"/>
    <cellStyle name="20% - Accent5 23 2" xfId="3946"/>
    <cellStyle name="20% - Accent5 23 2 2" xfId="8478"/>
    <cellStyle name="20% - Accent5 23 2 3" xfId="11945"/>
    <cellStyle name="20% - Accent5 23 2 4" xfId="15149"/>
    <cellStyle name="20% - Accent5 23 2 5" xfId="17354"/>
    <cellStyle name="20% - Accent5 23 3" xfId="4799"/>
    <cellStyle name="20% - Accent5 23 3 2" xfId="9331"/>
    <cellStyle name="20% - Accent5 23 3 3" xfId="12798"/>
    <cellStyle name="20% - Accent5 23 3 4" xfId="16002"/>
    <cellStyle name="20% - Accent5 23 3 5" xfId="18206"/>
    <cellStyle name="20% - Accent5 23 4" xfId="5834"/>
    <cellStyle name="20% - Accent5 23 5" xfId="7465"/>
    <cellStyle name="20% - Accent5 23 6" xfId="10967"/>
    <cellStyle name="20% - Accent5 23 7" xfId="14170"/>
    <cellStyle name="20% - Accent5 23 8" xfId="19179"/>
    <cellStyle name="20% - Accent5 24" xfId="396"/>
    <cellStyle name="20% - Accent5 24 2" xfId="3947"/>
    <cellStyle name="20% - Accent5 24 2 2" xfId="8479"/>
    <cellStyle name="20% - Accent5 24 2 3" xfId="11946"/>
    <cellStyle name="20% - Accent5 24 2 4" xfId="15150"/>
    <cellStyle name="20% - Accent5 24 2 5" xfId="17355"/>
    <cellStyle name="20% - Accent5 24 3" xfId="4800"/>
    <cellStyle name="20% - Accent5 24 3 2" xfId="9332"/>
    <cellStyle name="20% - Accent5 24 3 3" xfId="12799"/>
    <cellStyle name="20% - Accent5 24 3 4" xfId="16003"/>
    <cellStyle name="20% - Accent5 24 3 5" xfId="18207"/>
    <cellStyle name="20% - Accent5 24 4" xfId="5835"/>
    <cellStyle name="20% - Accent5 24 5" xfId="7464"/>
    <cellStyle name="20% - Accent5 24 6" xfId="10966"/>
    <cellStyle name="20% - Accent5 24 7" xfId="14169"/>
    <cellStyle name="20% - Accent5 24 8" xfId="19180"/>
    <cellStyle name="20% - Accent5 25" xfId="397"/>
    <cellStyle name="20% - Accent5 25 2" xfId="3948"/>
    <cellStyle name="20% - Accent5 25 2 2" xfId="8480"/>
    <cellStyle name="20% - Accent5 25 2 3" xfId="11947"/>
    <cellStyle name="20% - Accent5 25 2 4" xfId="15151"/>
    <cellStyle name="20% - Accent5 25 2 5" xfId="17356"/>
    <cellStyle name="20% - Accent5 25 3" xfId="4801"/>
    <cellStyle name="20% - Accent5 25 3 2" xfId="9333"/>
    <cellStyle name="20% - Accent5 25 3 3" xfId="12800"/>
    <cellStyle name="20% - Accent5 25 3 4" xfId="16004"/>
    <cellStyle name="20% - Accent5 25 3 5" xfId="18208"/>
    <cellStyle name="20% - Accent5 25 4" xfId="5836"/>
    <cellStyle name="20% - Accent5 25 5" xfId="7463"/>
    <cellStyle name="20% - Accent5 25 6" xfId="10965"/>
    <cellStyle name="20% - Accent5 25 7" xfId="14168"/>
    <cellStyle name="20% - Accent5 25 8" xfId="19181"/>
    <cellStyle name="20% - Accent5 26" xfId="398"/>
    <cellStyle name="20% - Accent5 26 2" xfId="3949"/>
    <cellStyle name="20% - Accent5 26 2 2" xfId="8481"/>
    <cellStyle name="20% - Accent5 26 2 3" xfId="11948"/>
    <cellStyle name="20% - Accent5 26 2 4" xfId="15152"/>
    <cellStyle name="20% - Accent5 26 2 5" xfId="17357"/>
    <cellStyle name="20% - Accent5 26 3" xfId="4802"/>
    <cellStyle name="20% - Accent5 26 3 2" xfId="9334"/>
    <cellStyle name="20% - Accent5 26 3 3" xfId="12801"/>
    <cellStyle name="20% - Accent5 26 3 4" xfId="16005"/>
    <cellStyle name="20% - Accent5 26 3 5" xfId="18209"/>
    <cellStyle name="20% - Accent5 26 4" xfId="5837"/>
    <cellStyle name="20% - Accent5 26 5" xfId="7462"/>
    <cellStyle name="20% - Accent5 26 6" xfId="10964"/>
    <cellStyle name="20% - Accent5 26 7" xfId="14167"/>
    <cellStyle name="20% - Accent5 26 8" xfId="19182"/>
    <cellStyle name="20% - Accent5 27" xfId="399"/>
    <cellStyle name="20% - Accent5 27 2" xfId="3950"/>
    <cellStyle name="20% - Accent5 27 2 2" xfId="8482"/>
    <cellStyle name="20% - Accent5 27 2 3" xfId="11949"/>
    <cellStyle name="20% - Accent5 27 2 4" xfId="15153"/>
    <cellStyle name="20% - Accent5 27 2 5" xfId="17358"/>
    <cellStyle name="20% - Accent5 27 3" xfId="4803"/>
    <cellStyle name="20% - Accent5 27 3 2" xfId="9335"/>
    <cellStyle name="20% - Accent5 27 3 3" xfId="12802"/>
    <cellStyle name="20% - Accent5 27 3 4" xfId="16006"/>
    <cellStyle name="20% - Accent5 27 3 5" xfId="18210"/>
    <cellStyle name="20% - Accent5 27 4" xfId="5838"/>
    <cellStyle name="20% - Accent5 27 5" xfId="7461"/>
    <cellStyle name="20% - Accent5 27 6" xfId="10963"/>
    <cellStyle name="20% - Accent5 27 7" xfId="14166"/>
    <cellStyle name="20% - Accent5 27 8" xfId="19183"/>
    <cellStyle name="20% - Accent5 28" xfId="400"/>
    <cellStyle name="20% - Accent5 28 2" xfId="3951"/>
    <cellStyle name="20% - Accent5 28 2 2" xfId="8483"/>
    <cellStyle name="20% - Accent5 28 2 3" xfId="11950"/>
    <cellStyle name="20% - Accent5 28 2 4" xfId="15154"/>
    <cellStyle name="20% - Accent5 28 2 5" xfId="17359"/>
    <cellStyle name="20% - Accent5 28 3" xfId="4804"/>
    <cellStyle name="20% - Accent5 28 3 2" xfId="9336"/>
    <cellStyle name="20% - Accent5 28 3 3" xfId="12803"/>
    <cellStyle name="20% - Accent5 28 3 4" xfId="16007"/>
    <cellStyle name="20% - Accent5 28 3 5" xfId="18211"/>
    <cellStyle name="20% - Accent5 28 4" xfId="5839"/>
    <cellStyle name="20% - Accent5 28 5" xfId="7460"/>
    <cellStyle name="20% - Accent5 28 6" xfId="10962"/>
    <cellStyle name="20% - Accent5 28 7" xfId="14165"/>
    <cellStyle name="20% - Accent5 28 8" xfId="19184"/>
    <cellStyle name="20% - Accent5 29" xfId="401"/>
    <cellStyle name="20% - Accent5 29 2" xfId="3952"/>
    <cellStyle name="20% - Accent5 29 2 2" xfId="8484"/>
    <cellStyle name="20% - Accent5 29 2 3" xfId="11951"/>
    <cellStyle name="20% - Accent5 29 2 4" xfId="15155"/>
    <cellStyle name="20% - Accent5 29 2 5" xfId="17360"/>
    <cellStyle name="20% - Accent5 29 3" xfId="4805"/>
    <cellStyle name="20% - Accent5 29 3 2" xfId="9337"/>
    <cellStyle name="20% - Accent5 29 3 3" xfId="12804"/>
    <cellStyle name="20% - Accent5 29 3 4" xfId="16008"/>
    <cellStyle name="20% - Accent5 29 3 5" xfId="18212"/>
    <cellStyle name="20% - Accent5 29 4" xfId="5840"/>
    <cellStyle name="20% - Accent5 29 5" xfId="7459"/>
    <cellStyle name="20% - Accent5 29 6" xfId="10961"/>
    <cellStyle name="20% - Accent5 29 7" xfId="14164"/>
    <cellStyle name="20% - Accent5 29 8" xfId="19185"/>
    <cellStyle name="20% - Accent5 3" xfId="402"/>
    <cellStyle name="20% - Accent5 3 10" xfId="19186"/>
    <cellStyle name="20% - Accent5 3 2" xfId="403"/>
    <cellStyle name="20% - Accent5 3 2 2" xfId="5842"/>
    <cellStyle name="20% - Accent5 3 2 3" xfId="7457"/>
    <cellStyle name="20% - Accent5 3 2 4" xfId="10959"/>
    <cellStyle name="20% - Accent5 3 2 5" xfId="16762"/>
    <cellStyle name="20% - Accent5 3 3" xfId="404"/>
    <cellStyle name="20% - Accent5 3 3 2" xfId="5843"/>
    <cellStyle name="20% - Accent5 3 3 3" xfId="7456"/>
    <cellStyle name="20% - Accent5 3 3 4" xfId="10958"/>
    <cellStyle name="20% - Accent5 3 3 5" xfId="16749"/>
    <cellStyle name="20% - Accent5 3 4" xfId="3953"/>
    <cellStyle name="20% - Accent5 3 4 2" xfId="8485"/>
    <cellStyle name="20% - Accent5 3 4 3" xfId="11952"/>
    <cellStyle name="20% - Accent5 3 4 4" xfId="15156"/>
    <cellStyle name="20% - Accent5 3 4 5" xfId="17361"/>
    <cellStyle name="20% - Accent5 3 5" xfId="4806"/>
    <cellStyle name="20% - Accent5 3 5 2" xfId="9338"/>
    <cellStyle name="20% - Accent5 3 5 3" xfId="12805"/>
    <cellStyle name="20% - Accent5 3 5 4" xfId="16009"/>
    <cellStyle name="20% - Accent5 3 5 5" xfId="18213"/>
    <cellStyle name="20% - Accent5 3 6" xfId="5841"/>
    <cellStyle name="20% - Accent5 3 7" xfId="7458"/>
    <cellStyle name="20% - Accent5 3 8" xfId="10960"/>
    <cellStyle name="20% - Accent5 3 9" xfId="14163"/>
    <cellStyle name="20% - Accent5 30" xfId="405"/>
    <cellStyle name="20% - Accent5 30 2" xfId="3954"/>
    <cellStyle name="20% - Accent5 30 2 2" xfId="8486"/>
    <cellStyle name="20% - Accent5 30 2 3" xfId="11953"/>
    <cellStyle name="20% - Accent5 30 2 4" xfId="15157"/>
    <cellStyle name="20% - Accent5 30 2 5" xfId="17362"/>
    <cellStyle name="20% - Accent5 30 3" xfId="4807"/>
    <cellStyle name="20% - Accent5 30 3 2" xfId="9339"/>
    <cellStyle name="20% - Accent5 30 3 3" xfId="12806"/>
    <cellStyle name="20% - Accent5 30 3 4" xfId="16010"/>
    <cellStyle name="20% - Accent5 30 3 5" xfId="18214"/>
    <cellStyle name="20% - Accent5 30 4" xfId="5844"/>
    <cellStyle name="20% - Accent5 30 5" xfId="7455"/>
    <cellStyle name="20% - Accent5 30 6" xfId="10957"/>
    <cellStyle name="20% - Accent5 30 7" xfId="14162"/>
    <cellStyle name="20% - Accent5 30 8" xfId="19187"/>
    <cellStyle name="20% - Accent5 31" xfId="406"/>
    <cellStyle name="20% - Accent5 31 2" xfId="3955"/>
    <cellStyle name="20% - Accent5 31 2 2" xfId="8487"/>
    <cellStyle name="20% - Accent5 31 2 3" xfId="11954"/>
    <cellStyle name="20% - Accent5 31 2 4" xfId="15158"/>
    <cellStyle name="20% - Accent5 31 2 5" xfId="17363"/>
    <cellStyle name="20% - Accent5 31 3" xfId="4808"/>
    <cellStyle name="20% - Accent5 31 3 2" xfId="9340"/>
    <cellStyle name="20% - Accent5 31 3 3" xfId="12807"/>
    <cellStyle name="20% - Accent5 31 3 4" xfId="16011"/>
    <cellStyle name="20% - Accent5 31 3 5" xfId="18215"/>
    <cellStyle name="20% - Accent5 31 4" xfId="5845"/>
    <cellStyle name="20% - Accent5 31 5" xfId="7454"/>
    <cellStyle name="20% - Accent5 31 6" xfId="10956"/>
    <cellStyle name="20% - Accent5 31 7" xfId="14161"/>
    <cellStyle name="20% - Accent5 31 8" xfId="19188"/>
    <cellStyle name="20% - Accent5 32" xfId="407"/>
    <cellStyle name="20% - Accent5 32 2" xfId="3956"/>
    <cellStyle name="20% - Accent5 32 2 2" xfId="8488"/>
    <cellStyle name="20% - Accent5 32 2 3" xfId="11955"/>
    <cellStyle name="20% - Accent5 32 2 4" xfId="15159"/>
    <cellStyle name="20% - Accent5 32 2 5" xfId="17364"/>
    <cellStyle name="20% - Accent5 32 3" xfId="4809"/>
    <cellStyle name="20% - Accent5 32 3 2" xfId="9341"/>
    <cellStyle name="20% - Accent5 32 3 3" xfId="12808"/>
    <cellStyle name="20% - Accent5 32 3 4" xfId="16012"/>
    <cellStyle name="20% - Accent5 32 3 5" xfId="18216"/>
    <cellStyle name="20% - Accent5 32 4" xfId="5846"/>
    <cellStyle name="20% - Accent5 32 5" xfId="7453"/>
    <cellStyle name="20% - Accent5 32 6" xfId="10955"/>
    <cellStyle name="20% - Accent5 32 7" xfId="14160"/>
    <cellStyle name="20% - Accent5 32 8" xfId="19189"/>
    <cellStyle name="20% - Accent5 33" xfId="408"/>
    <cellStyle name="20% - Accent5 33 2" xfId="3957"/>
    <cellStyle name="20% - Accent5 33 2 2" xfId="8489"/>
    <cellStyle name="20% - Accent5 33 2 3" xfId="11956"/>
    <cellStyle name="20% - Accent5 33 2 4" xfId="15160"/>
    <cellStyle name="20% - Accent5 33 2 5" xfId="17365"/>
    <cellStyle name="20% - Accent5 33 3" xfId="4810"/>
    <cellStyle name="20% - Accent5 33 3 2" xfId="9342"/>
    <cellStyle name="20% - Accent5 33 3 3" xfId="12809"/>
    <cellStyle name="20% - Accent5 33 3 4" xfId="16013"/>
    <cellStyle name="20% - Accent5 33 3 5" xfId="18217"/>
    <cellStyle name="20% - Accent5 33 4" xfId="5847"/>
    <cellStyle name="20% - Accent5 33 5" xfId="7452"/>
    <cellStyle name="20% - Accent5 33 6" xfId="10954"/>
    <cellStyle name="20% - Accent5 33 7" xfId="14159"/>
    <cellStyle name="20% - Accent5 33 8" xfId="19190"/>
    <cellStyle name="20% - Accent5 34" xfId="409"/>
    <cellStyle name="20% - Accent5 34 2" xfId="3958"/>
    <cellStyle name="20% - Accent5 34 2 2" xfId="8490"/>
    <cellStyle name="20% - Accent5 34 2 3" xfId="11957"/>
    <cellStyle name="20% - Accent5 34 2 4" xfId="15161"/>
    <cellStyle name="20% - Accent5 34 2 5" xfId="17366"/>
    <cellStyle name="20% - Accent5 34 3" xfId="4811"/>
    <cellStyle name="20% - Accent5 34 3 2" xfId="9343"/>
    <cellStyle name="20% - Accent5 34 3 3" xfId="12810"/>
    <cellStyle name="20% - Accent5 34 3 4" xfId="16014"/>
    <cellStyle name="20% - Accent5 34 3 5" xfId="18218"/>
    <cellStyle name="20% - Accent5 34 4" xfId="5848"/>
    <cellStyle name="20% - Accent5 34 5" xfId="7451"/>
    <cellStyle name="20% - Accent5 34 6" xfId="10953"/>
    <cellStyle name="20% - Accent5 34 7" xfId="14158"/>
    <cellStyle name="20% - Accent5 34 8" xfId="19191"/>
    <cellStyle name="20% - Accent5 35" xfId="410"/>
    <cellStyle name="20% - Accent5 35 2" xfId="3959"/>
    <cellStyle name="20% - Accent5 35 2 2" xfId="8491"/>
    <cellStyle name="20% - Accent5 35 2 3" xfId="11958"/>
    <cellStyle name="20% - Accent5 35 2 4" xfId="15162"/>
    <cellStyle name="20% - Accent5 35 2 5" xfId="17367"/>
    <cellStyle name="20% - Accent5 35 3" xfId="4812"/>
    <cellStyle name="20% - Accent5 35 3 2" xfId="9344"/>
    <cellStyle name="20% - Accent5 35 3 3" xfId="12811"/>
    <cellStyle name="20% - Accent5 35 3 4" xfId="16015"/>
    <cellStyle name="20% - Accent5 35 3 5" xfId="18219"/>
    <cellStyle name="20% - Accent5 35 4" xfId="5849"/>
    <cellStyle name="20% - Accent5 35 5" xfId="7450"/>
    <cellStyle name="20% - Accent5 35 6" xfId="13637"/>
    <cellStyle name="20% - Accent5 35 7" xfId="14157"/>
    <cellStyle name="20% - Accent5 35 8" xfId="19192"/>
    <cellStyle name="20% - Accent5 36" xfId="411"/>
    <cellStyle name="20% - Accent5 36 2" xfId="3960"/>
    <cellStyle name="20% - Accent5 36 2 2" xfId="8492"/>
    <cellStyle name="20% - Accent5 36 2 3" xfId="11959"/>
    <cellStyle name="20% - Accent5 36 2 4" xfId="15163"/>
    <cellStyle name="20% - Accent5 36 2 5" xfId="17368"/>
    <cellStyle name="20% - Accent5 36 3" xfId="4813"/>
    <cellStyle name="20% - Accent5 36 3 2" xfId="9345"/>
    <cellStyle name="20% - Accent5 36 3 3" xfId="12812"/>
    <cellStyle name="20% - Accent5 36 3 4" xfId="16016"/>
    <cellStyle name="20% - Accent5 36 3 5" xfId="18220"/>
    <cellStyle name="20% - Accent5 36 4" xfId="5850"/>
    <cellStyle name="20% - Accent5 36 5" xfId="7449"/>
    <cellStyle name="20% - Accent5 36 6" xfId="13610"/>
    <cellStyle name="20% - Accent5 36 7" xfId="14156"/>
    <cellStyle name="20% - Accent5 36 8" xfId="19193"/>
    <cellStyle name="20% - Accent5 37" xfId="412"/>
    <cellStyle name="20% - Accent5 37 2" xfId="3961"/>
    <cellStyle name="20% - Accent5 37 2 2" xfId="8493"/>
    <cellStyle name="20% - Accent5 37 2 3" xfId="11960"/>
    <cellStyle name="20% - Accent5 37 2 4" xfId="15164"/>
    <cellStyle name="20% - Accent5 37 2 5" xfId="17369"/>
    <cellStyle name="20% - Accent5 37 3" xfId="4814"/>
    <cellStyle name="20% - Accent5 37 3 2" xfId="9346"/>
    <cellStyle name="20% - Accent5 37 3 3" xfId="12813"/>
    <cellStyle name="20% - Accent5 37 3 4" xfId="16017"/>
    <cellStyle name="20% - Accent5 37 3 5" xfId="18221"/>
    <cellStyle name="20% - Accent5 37 4" xfId="5851"/>
    <cellStyle name="20% - Accent5 37 5" xfId="7448"/>
    <cellStyle name="20% - Accent5 37 6" xfId="10952"/>
    <cellStyle name="20% - Accent5 37 7" xfId="14155"/>
    <cellStyle name="20% - Accent5 37 8" xfId="19194"/>
    <cellStyle name="20% - Accent5 38" xfId="413"/>
    <cellStyle name="20% - Accent5 38 2" xfId="3962"/>
    <cellStyle name="20% - Accent5 38 2 2" xfId="8494"/>
    <cellStyle name="20% - Accent5 38 2 3" xfId="11961"/>
    <cellStyle name="20% - Accent5 38 2 4" xfId="15165"/>
    <cellStyle name="20% - Accent5 38 2 5" xfId="17370"/>
    <cellStyle name="20% - Accent5 38 3" xfId="4815"/>
    <cellStyle name="20% - Accent5 38 3 2" xfId="9347"/>
    <cellStyle name="20% - Accent5 38 3 3" xfId="12814"/>
    <cellStyle name="20% - Accent5 38 3 4" xfId="16018"/>
    <cellStyle name="20% - Accent5 38 3 5" xfId="18222"/>
    <cellStyle name="20% - Accent5 38 4" xfId="5852"/>
    <cellStyle name="20% - Accent5 38 5" xfId="7447"/>
    <cellStyle name="20% - Accent5 38 6" xfId="10951"/>
    <cellStyle name="20% - Accent5 38 7" xfId="14154"/>
    <cellStyle name="20% - Accent5 38 8" xfId="19195"/>
    <cellStyle name="20% - Accent5 39" xfId="414"/>
    <cellStyle name="20% - Accent5 39 2" xfId="3963"/>
    <cellStyle name="20% - Accent5 39 2 2" xfId="8495"/>
    <cellStyle name="20% - Accent5 39 2 3" xfId="11962"/>
    <cellStyle name="20% - Accent5 39 2 4" xfId="15166"/>
    <cellStyle name="20% - Accent5 39 2 5" xfId="17371"/>
    <cellStyle name="20% - Accent5 39 3" xfId="4816"/>
    <cellStyle name="20% - Accent5 39 3 2" xfId="9348"/>
    <cellStyle name="20% - Accent5 39 3 3" xfId="12815"/>
    <cellStyle name="20% - Accent5 39 3 4" xfId="16019"/>
    <cellStyle name="20% - Accent5 39 3 5" xfId="18223"/>
    <cellStyle name="20% - Accent5 39 4" xfId="5853"/>
    <cellStyle name="20% - Accent5 39 5" xfId="7446"/>
    <cellStyle name="20% - Accent5 39 6" xfId="10950"/>
    <cellStyle name="20% - Accent5 39 7" xfId="14153"/>
    <cellStyle name="20% - Accent5 39 8" xfId="19196"/>
    <cellStyle name="20% - Accent5 4" xfId="415"/>
    <cellStyle name="20% - Accent5 4 10" xfId="19197"/>
    <cellStyle name="20% - Accent5 4 2" xfId="416"/>
    <cellStyle name="20% - Accent5 4 2 2" xfId="5855"/>
    <cellStyle name="20% - Accent5 4 2 3" xfId="7444"/>
    <cellStyle name="20% - Accent5 4 2 4" xfId="10948"/>
    <cellStyle name="20% - Accent5 4 2 5" xfId="14151"/>
    <cellStyle name="20% - Accent5 4 3" xfId="417"/>
    <cellStyle name="20% - Accent5 4 3 2" xfId="5856"/>
    <cellStyle name="20% - Accent5 4 3 3" xfId="7443"/>
    <cellStyle name="20% - Accent5 4 3 4" xfId="10947"/>
    <cellStyle name="20% - Accent5 4 3 5" xfId="14150"/>
    <cellStyle name="20% - Accent5 4 4" xfId="3964"/>
    <cellStyle name="20% - Accent5 4 4 2" xfId="8496"/>
    <cellStyle name="20% - Accent5 4 4 3" xfId="11963"/>
    <cellStyle name="20% - Accent5 4 4 4" xfId="15167"/>
    <cellStyle name="20% - Accent5 4 4 5" xfId="17372"/>
    <cellStyle name="20% - Accent5 4 5" xfId="4817"/>
    <cellStyle name="20% - Accent5 4 5 2" xfId="9349"/>
    <cellStyle name="20% - Accent5 4 5 3" xfId="12816"/>
    <cellStyle name="20% - Accent5 4 5 4" xfId="16020"/>
    <cellStyle name="20% - Accent5 4 5 5" xfId="18224"/>
    <cellStyle name="20% - Accent5 4 6" xfId="5854"/>
    <cellStyle name="20% - Accent5 4 7" xfId="7445"/>
    <cellStyle name="20% - Accent5 4 8" xfId="10949"/>
    <cellStyle name="20% - Accent5 4 9" xfId="14152"/>
    <cellStyle name="20% - Accent5 40" xfId="418"/>
    <cellStyle name="20% - Accent5 40 2" xfId="3965"/>
    <cellStyle name="20% - Accent5 40 2 2" xfId="8497"/>
    <cellStyle name="20% - Accent5 40 2 3" xfId="11964"/>
    <cellStyle name="20% - Accent5 40 2 4" xfId="15168"/>
    <cellStyle name="20% - Accent5 40 2 5" xfId="17373"/>
    <cellStyle name="20% - Accent5 40 3" xfId="4818"/>
    <cellStyle name="20% - Accent5 40 3 2" xfId="9350"/>
    <cellStyle name="20% - Accent5 40 3 3" xfId="12817"/>
    <cellStyle name="20% - Accent5 40 3 4" xfId="16021"/>
    <cellStyle name="20% - Accent5 40 3 5" xfId="18225"/>
    <cellStyle name="20% - Accent5 40 4" xfId="5857"/>
    <cellStyle name="20% - Accent5 40 5" xfId="7442"/>
    <cellStyle name="20% - Accent5 40 6" xfId="10946"/>
    <cellStyle name="20% - Accent5 40 7" xfId="14149"/>
    <cellStyle name="20% - Accent5 40 8" xfId="19198"/>
    <cellStyle name="20% - Accent5 41" xfId="419"/>
    <cellStyle name="20% - Accent5 41 2" xfId="3966"/>
    <cellStyle name="20% - Accent5 41 2 2" xfId="8498"/>
    <cellStyle name="20% - Accent5 41 2 3" xfId="11965"/>
    <cellStyle name="20% - Accent5 41 2 4" xfId="15169"/>
    <cellStyle name="20% - Accent5 41 2 5" xfId="17374"/>
    <cellStyle name="20% - Accent5 41 3" xfId="4819"/>
    <cellStyle name="20% - Accent5 41 3 2" xfId="9351"/>
    <cellStyle name="20% - Accent5 41 3 3" xfId="12818"/>
    <cellStyle name="20% - Accent5 41 3 4" xfId="16022"/>
    <cellStyle name="20% - Accent5 41 3 5" xfId="18226"/>
    <cellStyle name="20% - Accent5 41 4" xfId="5858"/>
    <cellStyle name="20% - Accent5 41 5" xfId="7441"/>
    <cellStyle name="20% - Accent5 41 6" xfId="10945"/>
    <cellStyle name="20% - Accent5 41 7" xfId="14148"/>
    <cellStyle name="20% - Accent5 41 8" xfId="19199"/>
    <cellStyle name="20% - Accent5 42" xfId="420"/>
    <cellStyle name="20% - Accent5 42 2" xfId="3967"/>
    <cellStyle name="20% - Accent5 42 2 2" xfId="8499"/>
    <cellStyle name="20% - Accent5 42 2 3" xfId="11966"/>
    <cellStyle name="20% - Accent5 42 2 4" xfId="15170"/>
    <cellStyle name="20% - Accent5 42 2 5" xfId="17375"/>
    <cellStyle name="20% - Accent5 42 3" xfId="4820"/>
    <cellStyle name="20% - Accent5 42 3 2" xfId="9352"/>
    <cellStyle name="20% - Accent5 42 3 3" xfId="12819"/>
    <cellStyle name="20% - Accent5 42 3 4" xfId="16023"/>
    <cellStyle name="20% - Accent5 42 3 5" xfId="18227"/>
    <cellStyle name="20% - Accent5 42 4" xfId="5859"/>
    <cellStyle name="20% - Accent5 42 5" xfId="7440"/>
    <cellStyle name="20% - Accent5 42 6" xfId="10944"/>
    <cellStyle name="20% - Accent5 42 7" xfId="14147"/>
    <cellStyle name="20% - Accent5 42 8" xfId="19200"/>
    <cellStyle name="20% - Accent5 43" xfId="421"/>
    <cellStyle name="20% - Accent5 43 2" xfId="3968"/>
    <cellStyle name="20% - Accent5 43 2 2" xfId="8500"/>
    <cellStyle name="20% - Accent5 43 2 3" xfId="11967"/>
    <cellStyle name="20% - Accent5 43 2 4" xfId="15171"/>
    <cellStyle name="20% - Accent5 43 2 5" xfId="17376"/>
    <cellStyle name="20% - Accent5 43 3" xfId="4821"/>
    <cellStyle name="20% - Accent5 43 3 2" xfId="9353"/>
    <cellStyle name="20% - Accent5 43 3 3" xfId="12820"/>
    <cellStyle name="20% - Accent5 43 3 4" xfId="16024"/>
    <cellStyle name="20% - Accent5 43 3 5" xfId="18228"/>
    <cellStyle name="20% - Accent5 43 4" xfId="5860"/>
    <cellStyle name="20% - Accent5 43 5" xfId="7439"/>
    <cellStyle name="20% - Accent5 43 6" xfId="10943"/>
    <cellStyle name="20% - Accent5 43 7" xfId="14146"/>
    <cellStyle name="20% - Accent5 43 8" xfId="19201"/>
    <cellStyle name="20% - Accent5 44" xfId="422"/>
    <cellStyle name="20% - Accent5 44 2" xfId="3969"/>
    <cellStyle name="20% - Accent5 44 2 2" xfId="8501"/>
    <cellStyle name="20% - Accent5 44 2 3" xfId="11968"/>
    <cellStyle name="20% - Accent5 44 2 4" xfId="15172"/>
    <cellStyle name="20% - Accent5 44 2 5" xfId="17377"/>
    <cellStyle name="20% - Accent5 44 3" xfId="4822"/>
    <cellStyle name="20% - Accent5 44 3 2" xfId="9354"/>
    <cellStyle name="20% - Accent5 44 3 3" xfId="12821"/>
    <cellStyle name="20% - Accent5 44 3 4" xfId="16025"/>
    <cellStyle name="20% - Accent5 44 3 5" xfId="18229"/>
    <cellStyle name="20% - Accent5 44 4" xfId="5861"/>
    <cellStyle name="20% - Accent5 44 5" xfId="7438"/>
    <cellStyle name="20% - Accent5 44 6" xfId="10942"/>
    <cellStyle name="20% - Accent5 44 7" xfId="14145"/>
    <cellStyle name="20% - Accent5 44 8" xfId="19202"/>
    <cellStyle name="20% - Accent5 45" xfId="423"/>
    <cellStyle name="20% - Accent5 45 2" xfId="3970"/>
    <cellStyle name="20% - Accent5 45 2 2" xfId="8502"/>
    <cellStyle name="20% - Accent5 45 2 3" xfId="11969"/>
    <cellStyle name="20% - Accent5 45 2 4" xfId="15173"/>
    <cellStyle name="20% - Accent5 45 2 5" xfId="17378"/>
    <cellStyle name="20% - Accent5 45 3" xfId="4823"/>
    <cellStyle name="20% - Accent5 45 3 2" xfId="9355"/>
    <cellStyle name="20% - Accent5 45 3 3" xfId="12822"/>
    <cellStyle name="20% - Accent5 45 3 4" xfId="16026"/>
    <cellStyle name="20% - Accent5 45 3 5" xfId="18230"/>
    <cellStyle name="20% - Accent5 45 4" xfId="5862"/>
    <cellStyle name="20% - Accent5 45 5" xfId="7437"/>
    <cellStyle name="20% - Accent5 45 6" xfId="10941"/>
    <cellStyle name="20% - Accent5 45 7" xfId="14144"/>
    <cellStyle name="20% - Accent5 45 8" xfId="19203"/>
    <cellStyle name="20% - Accent5 46" xfId="424"/>
    <cellStyle name="20% - Accent5 46 2" xfId="3971"/>
    <cellStyle name="20% - Accent5 46 2 2" xfId="8503"/>
    <cellStyle name="20% - Accent5 46 2 3" xfId="11970"/>
    <cellStyle name="20% - Accent5 46 2 4" xfId="15174"/>
    <cellStyle name="20% - Accent5 46 2 5" xfId="17379"/>
    <cellStyle name="20% - Accent5 46 3" xfId="4824"/>
    <cellStyle name="20% - Accent5 46 3 2" xfId="9356"/>
    <cellStyle name="20% - Accent5 46 3 3" xfId="12823"/>
    <cellStyle name="20% - Accent5 46 3 4" xfId="16027"/>
    <cellStyle name="20% - Accent5 46 3 5" xfId="18231"/>
    <cellStyle name="20% - Accent5 46 4" xfId="5863"/>
    <cellStyle name="20% - Accent5 46 5" xfId="7436"/>
    <cellStyle name="20% - Accent5 46 6" xfId="10940"/>
    <cellStyle name="20% - Accent5 46 7" xfId="14143"/>
    <cellStyle name="20% - Accent5 46 8" xfId="19204"/>
    <cellStyle name="20% - Accent5 47" xfId="425"/>
    <cellStyle name="20% - Accent5 47 2" xfId="3972"/>
    <cellStyle name="20% - Accent5 47 2 2" xfId="8504"/>
    <cellStyle name="20% - Accent5 47 2 3" xfId="11971"/>
    <cellStyle name="20% - Accent5 47 2 4" xfId="15175"/>
    <cellStyle name="20% - Accent5 47 2 5" xfId="17380"/>
    <cellStyle name="20% - Accent5 47 3" xfId="4825"/>
    <cellStyle name="20% - Accent5 47 3 2" xfId="9357"/>
    <cellStyle name="20% - Accent5 47 3 3" xfId="12824"/>
    <cellStyle name="20% - Accent5 47 3 4" xfId="16028"/>
    <cellStyle name="20% - Accent5 47 3 5" xfId="18232"/>
    <cellStyle name="20% - Accent5 47 4" xfId="5864"/>
    <cellStyle name="20% - Accent5 47 5" xfId="7435"/>
    <cellStyle name="20% - Accent5 47 6" xfId="10939"/>
    <cellStyle name="20% - Accent5 47 7" xfId="14142"/>
    <cellStyle name="20% - Accent5 47 8" xfId="19205"/>
    <cellStyle name="20% - Accent5 48" xfId="426"/>
    <cellStyle name="20% - Accent5 48 2" xfId="3973"/>
    <cellStyle name="20% - Accent5 48 2 2" xfId="8505"/>
    <cellStyle name="20% - Accent5 48 2 3" xfId="11972"/>
    <cellStyle name="20% - Accent5 48 2 4" xfId="15176"/>
    <cellStyle name="20% - Accent5 48 2 5" xfId="17381"/>
    <cellStyle name="20% - Accent5 48 3" xfId="4826"/>
    <cellStyle name="20% - Accent5 48 3 2" xfId="9358"/>
    <cellStyle name="20% - Accent5 48 3 3" xfId="12825"/>
    <cellStyle name="20% - Accent5 48 3 4" xfId="16029"/>
    <cellStyle name="20% - Accent5 48 3 5" xfId="18233"/>
    <cellStyle name="20% - Accent5 48 4" xfId="5865"/>
    <cellStyle name="20% - Accent5 48 5" xfId="7434"/>
    <cellStyle name="20% - Accent5 48 6" xfId="10938"/>
    <cellStyle name="20% - Accent5 48 7" xfId="14141"/>
    <cellStyle name="20% - Accent5 48 8" xfId="19206"/>
    <cellStyle name="20% - Accent5 49" xfId="427"/>
    <cellStyle name="20% - Accent5 49 2" xfId="3974"/>
    <cellStyle name="20% - Accent5 49 2 2" xfId="8506"/>
    <cellStyle name="20% - Accent5 49 2 3" xfId="11973"/>
    <cellStyle name="20% - Accent5 49 2 4" xfId="15177"/>
    <cellStyle name="20% - Accent5 49 2 5" xfId="17382"/>
    <cellStyle name="20% - Accent5 49 3" xfId="4827"/>
    <cellStyle name="20% - Accent5 49 3 2" xfId="9359"/>
    <cellStyle name="20% - Accent5 49 3 3" xfId="12826"/>
    <cellStyle name="20% - Accent5 49 3 4" xfId="16030"/>
    <cellStyle name="20% - Accent5 49 3 5" xfId="18234"/>
    <cellStyle name="20% - Accent5 49 4" xfId="5866"/>
    <cellStyle name="20% - Accent5 49 5" xfId="7433"/>
    <cellStyle name="20% - Accent5 49 6" xfId="10937"/>
    <cellStyle name="20% - Accent5 49 7" xfId="14140"/>
    <cellStyle name="20% - Accent5 49 8" xfId="19207"/>
    <cellStyle name="20% - Accent5 5" xfId="428"/>
    <cellStyle name="20% - Accent5 5 10" xfId="19208"/>
    <cellStyle name="20% - Accent5 5 2" xfId="429"/>
    <cellStyle name="20% - Accent5 5 2 2" xfId="5868"/>
    <cellStyle name="20% - Accent5 5 2 3" xfId="7431"/>
    <cellStyle name="20% - Accent5 5 2 4" xfId="10935"/>
    <cellStyle name="20% - Accent5 5 2 5" xfId="14138"/>
    <cellStyle name="20% - Accent5 5 3" xfId="430"/>
    <cellStyle name="20% - Accent5 5 3 2" xfId="5869"/>
    <cellStyle name="20% - Accent5 5 3 3" xfId="7430"/>
    <cellStyle name="20% - Accent5 5 3 4" xfId="10934"/>
    <cellStyle name="20% - Accent5 5 3 5" xfId="14137"/>
    <cellStyle name="20% - Accent5 5 4" xfId="3975"/>
    <cellStyle name="20% - Accent5 5 4 2" xfId="8507"/>
    <cellStyle name="20% - Accent5 5 4 3" xfId="11974"/>
    <cellStyle name="20% - Accent5 5 4 4" xfId="15178"/>
    <cellStyle name="20% - Accent5 5 4 5" xfId="17383"/>
    <cellStyle name="20% - Accent5 5 5" xfId="4828"/>
    <cellStyle name="20% - Accent5 5 5 2" xfId="9360"/>
    <cellStyle name="20% - Accent5 5 5 3" xfId="12827"/>
    <cellStyle name="20% - Accent5 5 5 4" xfId="16031"/>
    <cellStyle name="20% - Accent5 5 5 5" xfId="18235"/>
    <cellStyle name="20% - Accent5 5 6" xfId="5867"/>
    <cellStyle name="20% - Accent5 5 7" xfId="7432"/>
    <cellStyle name="20% - Accent5 5 8" xfId="10936"/>
    <cellStyle name="20% - Accent5 5 9" xfId="14139"/>
    <cellStyle name="20% - Accent5 50" xfId="431"/>
    <cellStyle name="20% - Accent5 50 2" xfId="3976"/>
    <cellStyle name="20% - Accent5 50 2 2" xfId="8508"/>
    <cellStyle name="20% - Accent5 50 2 3" xfId="11975"/>
    <cellStyle name="20% - Accent5 50 2 4" xfId="15179"/>
    <cellStyle name="20% - Accent5 50 2 5" xfId="17384"/>
    <cellStyle name="20% - Accent5 50 3" xfId="4829"/>
    <cellStyle name="20% - Accent5 50 3 2" xfId="9361"/>
    <cellStyle name="20% - Accent5 50 3 3" xfId="12828"/>
    <cellStyle name="20% - Accent5 50 3 4" xfId="16032"/>
    <cellStyle name="20% - Accent5 50 3 5" xfId="18236"/>
    <cellStyle name="20% - Accent5 50 4" xfId="5870"/>
    <cellStyle name="20% - Accent5 50 5" xfId="7429"/>
    <cellStyle name="20% - Accent5 50 6" xfId="10933"/>
    <cellStyle name="20% - Accent5 50 7" xfId="14136"/>
    <cellStyle name="20% - Accent5 50 8" xfId="19209"/>
    <cellStyle name="20% - Accent5 51" xfId="432"/>
    <cellStyle name="20% - Accent5 51 2" xfId="3977"/>
    <cellStyle name="20% - Accent5 51 2 2" xfId="8509"/>
    <cellStyle name="20% - Accent5 51 2 3" xfId="11976"/>
    <cellStyle name="20% - Accent5 51 2 4" xfId="15180"/>
    <cellStyle name="20% - Accent5 51 2 5" xfId="17385"/>
    <cellStyle name="20% - Accent5 51 3" xfId="4830"/>
    <cellStyle name="20% - Accent5 51 3 2" xfId="9362"/>
    <cellStyle name="20% - Accent5 51 3 3" xfId="12829"/>
    <cellStyle name="20% - Accent5 51 3 4" xfId="16033"/>
    <cellStyle name="20% - Accent5 51 3 5" xfId="18237"/>
    <cellStyle name="20% - Accent5 51 4" xfId="5871"/>
    <cellStyle name="20% - Accent5 51 5" xfId="7427"/>
    <cellStyle name="20% - Accent5 51 6" xfId="10932"/>
    <cellStyle name="20% - Accent5 51 7" xfId="14135"/>
    <cellStyle name="20% - Accent5 51 8" xfId="19210"/>
    <cellStyle name="20% - Accent5 52" xfId="433"/>
    <cellStyle name="20% - Accent5 52 2" xfId="3978"/>
    <cellStyle name="20% - Accent5 52 2 2" xfId="8510"/>
    <cellStyle name="20% - Accent5 52 2 3" xfId="11977"/>
    <cellStyle name="20% - Accent5 52 2 4" xfId="15181"/>
    <cellStyle name="20% - Accent5 52 2 5" xfId="17386"/>
    <cellStyle name="20% - Accent5 52 3" xfId="4831"/>
    <cellStyle name="20% - Accent5 52 3 2" xfId="9363"/>
    <cellStyle name="20% - Accent5 52 3 3" xfId="12830"/>
    <cellStyle name="20% - Accent5 52 3 4" xfId="16034"/>
    <cellStyle name="20% - Accent5 52 3 5" xfId="18238"/>
    <cellStyle name="20% - Accent5 52 4" xfId="5872"/>
    <cellStyle name="20% - Accent5 52 5" xfId="7426"/>
    <cellStyle name="20% - Accent5 52 6" xfId="10931"/>
    <cellStyle name="20% - Accent5 52 7" xfId="14134"/>
    <cellStyle name="20% - Accent5 52 8" xfId="19211"/>
    <cellStyle name="20% - Accent5 53" xfId="434"/>
    <cellStyle name="20% - Accent5 53 2" xfId="3979"/>
    <cellStyle name="20% - Accent5 53 2 2" xfId="8511"/>
    <cellStyle name="20% - Accent5 53 2 3" xfId="11978"/>
    <cellStyle name="20% - Accent5 53 2 4" xfId="15182"/>
    <cellStyle name="20% - Accent5 53 2 5" xfId="17387"/>
    <cellStyle name="20% - Accent5 53 3" xfId="4832"/>
    <cellStyle name="20% - Accent5 53 3 2" xfId="9364"/>
    <cellStyle name="20% - Accent5 53 3 3" xfId="12831"/>
    <cellStyle name="20% - Accent5 53 3 4" xfId="16035"/>
    <cellStyle name="20% - Accent5 53 3 5" xfId="18239"/>
    <cellStyle name="20% - Accent5 53 4" xfId="5873"/>
    <cellStyle name="20% - Accent5 53 5" xfId="7425"/>
    <cellStyle name="20% - Accent5 53 6" xfId="10930"/>
    <cellStyle name="20% - Accent5 53 7" xfId="14133"/>
    <cellStyle name="20% - Accent5 53 8" xfId="19212"/>
    <cellStyle name="20% - Accent5 54" xfId="435"/>
    <cellStyle name="20% - Accent5 54 2" xfId="3980"/>
    <cellStyle name="20% - Accent5 54 2 2" xfId="8512"/>
    <cellStyle name="20% - Accent5 54 2 3" xfId="11979"/>
    <cellStyle name="20% - Accent5 54 2 4" xfId="15183"/>
    <cellStyle name="20% - Accent5 54 2 5" xfId="17388"/>
    <cellStyle name="20% - Accent5 54 3" xfId="4833"/>
    <cellStyle name="20% - Accent5 54 3 2" xfId="9365"/>
    <cellStyle name="20% - Accent5 54 3 3" xfId="12832"/>
    <cellStyle name="20% - Accent5 54 3 4" xfId="16036"/>
    <cellStyle name="20% - Accent5 54 3 5" xfId="18240"/>
    <cellStyle name="20% - Accent5 54 4" xfId="5874"/>
    <cellStyle name="20% - Accent5 54 5" xfId="7424"/>
    <cellStyle name="20% - Accent5 54 6" xfId="10929"/>
    <cellStyle name="20% - Accent5 54 7" xfId="14132"/>
    <cellStyle name="20% - Accent5 54 8" xfId="19213"/>
    <cellStyle name="20% - Accent5 55" xfId="436"/>
    <cellStyle name="20% - Accent5 55 2" xfId="3981"/>
    <cellStyle name="20% - Accent5 55 2 2" xfId="8513"/>
    <cellStyle name="20% - Accent5 55 2 3" xfId="11980"/>
    <cellStyle name="20% - Accent5 55 2 4" xfId="15184"/>
    <cellStyle name="20% - Accent5 55 2 5" xfId="17389"/>
    <cellStyle name="20% - Accent5 55 3" xfId="4834"/>
    <cellStyle name="20% - Accent5 55 3 2" xfId="9366"/>
    <cellStyle name="20% - Accent5 55 3 3" xfId="12833"/>
    <cellStyle name="20% - Accent5 55 3 4" xfId="16037"/>
    <cellStyle name="20% - Accent5 55 3 5" xfId="18241"/>
    <cellStyle name="20% - Accent5 55 4" xfId="5875"/>
    <cellStyle name="20% - Accent5 55 5" xfId="7423"/>
    <cellStyle name="20% - Accent5 55 6" xfId="10928"/>
    <cellStyle name="20% - Accent5 55 7" xfId="14131"/>
    <cellStyle name="20% - Accent5 55 8" xfId="19214"/>
    <cellStyle name="20% - Accent5 56" xfId="437"/>
    <cellStyle name="20% - Accent5 56 2" xfId="3982"/>
    <cellStyle name="20% - Accent5 56 2 2" xfId="8514"/>
    <cellStyle name="20% - Accent5 56 2 3" xfId="11981"/>
    <cellStyle name="20% - Accent5 56 2 4" xfId="15185"/>
    <cellStyle name="20% - Accent5 56 2 5" xfId="17390"/>
    <cellStyle name="20% - Accent5 56 3" xfId="4835"/>
    <cellStyle name="20% - Accent5 56 3 2" xfId="9367"/>
    <cellStyle name="20% - Accent5 56 3 3" xfId="12834"/>
    <cellStyle name="20% - Accent5 56 3 4" xfId="16038"/>
    <cellStyle name="20% - Accent5 56 3 5" xfId="18242"/>
    <cellStyle name="20% - Accent5 56 4" xfId="5876"/>
    <cellStyle name="20% - Accent5 56 5" xfId="7422"/>
    <cellStyle name="20% - Accent5 56 6" xfId="10927"/>
    <cellStyle name="20% - Accent5 56 7" xfId="14130"/>
    <cellStyle name="20% - Accent5 56 8" xfId="19215"/>
    <cellStyle name="20% - Accent5 57" xfId="438"/>
    <cellStyle name="20% - Accent5 57 2" xfId="3983"/>
    <cellStyle name="20% - Accent5 57 2 2" xfId="8515"/>
    <cellStyle name="20% - Accent5 57 2 3" xfId="11982"/>
    <cellStyle name="20% - Accent5 57 2 4" xfId="15186"/>
    <cellStyle name="20% - Accent5 57 2 5" xfId="17391"/>
    <cellStyle name="20% - Accent5 57 3" xfId="4836"/>
    <cellStyle name="20% - Accent5 57 3 2" xfId="9368"/>
    <cellStyle name="20% - Accent5 57 3 3" xfId="12835"/>
    <cellStyle name="20% - Accent5 57 3 4" xfId="16039"/>
    <cellStyle name="20% - Accent5 57 3 5" xfId="18243"/>
    <cellStyle name="20% - Accent5 57 4" xfId="5877"/>
    <cellStyle name="20% - Accent5 57 5" xfId="7421"/>
    <cellStyle name="20% - Accent5 57 6" xfId="10926"/>
    <cellStyle name="20% - Accent5 57 7" xfId="14129"/>
    <cellStyle name="20% - Accent5 57 8" xfId="19216"/>
    <cellStyle name="20% - Accent5 58" xfId="439"/>
    <cellStyle name="20% - Accent5 58 2" xfId="3984"/>
    <cellStyle name="20% - Accent5 58 2 2" xfId="8516"/>
    <cellStyle name="20% - Accent5 58 2 3" xfId="11983"/>
    <cellStyle name="20% - Accent5 58 2 4" xfId="15187"/>
    <cellStyle name="20% - Accent5 58 2 5" xfId="17392"/>
    <cellStyle name="20% - Accent5 58 3" xfId="4837"/>
    <cellStyle name="20% - Accent5 58 3 2" xfId="9369"/>
    <cellStyle name="20% - Accent5 58 3 3" xfId="12836"/>
    <cellStyle name="20% - Accent5 58 3 4" xfId="16040"/>
    <cellStyle name="20% - Accent5 58 3 5" xfId="18244"/>
    <cellStyle name="20% - Accent5 58 4" xfId="5878"/>
    <cellStyle name="20% - Accent5 58 5" xfId="7420"/>
    <cellStyle name="20% - Accent5 58 6" xfId="10925"/>
    <cellStyle name="20% - Accent5 58 7" xfId="14128"/>
    <cellStyle name="20% - Accent5 58 8" xfId="19217"/>
    <cellStyle name="20% - Accent5 59" xfId="440"/>
    <cellStyle name="20% - Accent5 59 2" xfId="3985"/>
    <cellStyle name="20% - Accent5 59 2 2" xfId="8517"/>
    <cellStyle name="20% - Accent5 59 2 3" xfId="11984"/>
    <cellStyle name="20% - Accent5 59 2 4" xfId="15188"/>
    <cellStyle name="20% - Accent5 59 2 5" xfId="17393"/>
    <cellStyle name="20% - Accent5 59 3" xfId="4838"/>
    <cellStyle name="20% - Accent5 59 3 2" xfId="9370"/>
    <cellStyle name="20% - Accent5 59 3 3" xfId="12837"/>
    <cellStyle name="20% - Accent5 59 3 4" xfId="16041"/>
    <cellStyle name="20% - Accent5 59 3 5" xfId="18245"/>
    <cellStyle name="20% - Accent5 59 4" xfId="5879"/>
    <cellStyle name="20% - Accent5 59 5" xfId="7419"/>
    <cellStyle name="20% - Accent5 59 6" xfId="10924"/>
    <cellStyle name="20% - Accent5 59 7" xfId="14127"/>
    <cellStyle name="20% - Accent5 59 8" xfId="19218"/>
    <cellStyle name="20% - Accent5 6" xfId="441"/>
    <cellStyle name="20% - Accent5 6 10" xfId="19219"/>
    <cellStyle name="20% - Accent5 6 2" xfId="442"/>
    <cellStyle name="20% - Accent5 6 2 2" xfId="5881"/>
    <cellStyle name="20% - Accent5 6 2 3" xfId="7417"/>
    <cellStyle name="20% - Accent5 6 2 4" xfId="10922"/>
    <cellStyle name="20% - Accent5 6 2 5" xfId="14125"/>
    <cellStyle name="20% - Accent5 6 3" xfId="443"/>
    <cellStyle name="20% - Accent5 6 3 2" xfId="5882"/>
    <cellStyle name="20% - Accent5 6 3 3" xfId="7416"/>
    <cellStyle name="20% - Accent5 6 3 4" xfId="10921"/>
    <cellStyle name="20% - Accent5 6 3 5" xfId="14124"/>
    <cellStyle name="20% - Accent5 6 4" xfId="3986"/>
    <cellStyle name="20% - Accent5 6 4 2" xfId="8518"/>
    <cellStyle name="20% - Accent5 6 4 3" xfId="11985"/>
    <cellStyle name="20% - Accent5 6 4 4" xfId="15189"/>
    <cellStyle name="20% - Accent5 6 4 5" xfId="17394"/>
    <cellStyle name="20% - Accent5 6 5" xfId="4839"/>
    <cellStyle name="20% - Accent5 6 5 2" xfId="9371"/>
    <cellStyle name="20% - Accent5 6 5 3" xfId="12838"/>
    <cellStyle name="20% - Accent5 6 5 4" xfId="16042"/>
    <cellStyle name="20% - Accent5 6 5 5" xfId="18246"/>
    <cellStyle name="20% - Accent5 6 6" xfId="5880"/>
    <cellStyle name="20% - Accent5 6 7" xfId="7418"/>
    <cellStyle name="20% - Accent5 6 8" xfId="10923"/>
    <cellStyle name="20% - Accent5 6 9" xfId="14126"/>
    <cellStyle name="20% - Accent5 60" xfId="444"/>
    <cellStyle name="20% - Accent5 60 2" xfId="3987"/>
    <cellStyle name="20% - Accent5 60 2 2" xfId="8519"/>
    <cellStyle name="20% - Accent5 60 2 3" xfId="11986"/>
    <cellStyle name="20% - Accent5 60 2 4" xfId="15190"/>
    <cellStyle name="20% - Accent5 60 2 5" xfId="17395"/>
    <cellStyle name="20% - Accent5 60 3" xfId="4840"/>
    <cellStyle name="20% - Accent5 60 3 2" xfId="9372"/>
    <cellStyle name="20% - Accent5 60 3 3" xfId="12839"/>
    <cellStyle name="20% - Accent5 60 3 4" xfId="16043"/>
    <cellStyle name="20% - Accent5 60 3 5" xfId="18247"/>
    <cellStyle name="20% - Accent5 60 4" xfId="5883"/>
    <cellStyle name="20% - Accent5 60 5" xfId="7415"/>
    <cellStyle name="20% - Accent5 60 6" xfId="10920"/>
    <cellStyle name="20% - Accent5 60 7" xfId="14123"/>
    <cellStyle name="20% - Accent5 60 8" xfId="19220"/>
    <cellStyle name="20% - Accent5 61" xfId="445"/>
    <cellStyle name="20% - Accent5 61 2" xfId="3988"/>
    <cellStyle name="20% - Accent5 61 2 2" xfId="8520"/>
    <cellStyle name="20% - Accent5 61 2 3" xfId="11987"/>
    <cellStyle name="20% - Accent5 61 2 4" xfId="15191"/>
    <cellStyle name="20% - Accent5 61 2 5" xfId="17396"/>
    <cellStyle name="20% - Accent5 61 3" xfId="4841"/>
    <cellStyle name="20% - Accent5 61 3 2" xfId="9373"/>
    <cellStyle name="20% - Accent5 61 3 3" xfId="12840"/>
    <cellStyle name="20% - Accent5 61 3 4" xfId="16044"/>
    <cellStyle name="20% - Accent5 61 3 5" xfId="18248"/>
    <cellStyle name="20% - Accent5 61 4" xfId="5884"/>
    <cellStyle name="20% - Accent5 61 5" xfId="7414"/>
    <cellStyle name="20% - Accent5 61 6" xfId="10919"/>
    <cellStyle name="20% - Accent5 61 7" xfId="14122"/>
    <cellStyle name="20% - Accent5 61 8" xfId="19221"/>
    <cellStyle name="20% - Accent5 62" xfId="446"/>
    <cellStyle name="20% - Accent5 62 2" xfId="3989"/>
    <cellStyle name="20% - Accent5 62 2 2" xfId="8521"/>
    <cellStyle name="20% - Accent5 62 2 3" xfId="11988"/>
    <cellStyle name="20% - Accent5 62 2 4" xfId="15192"/>
    <cellStyle name="20% - Accent5 62 2 5" xfId="17397"/>
    <cellStyle name="20% - Accent5 62 3" xfId="4842"/>
    <cellStyle name="20% - Accent5 62 3 2" xfId="9374"/>
    <cellStyle name="20% - Accent5 62 3 3" xfId="12841"/>
    <cellStyle name="20% - Accent5 62 3 4" xfId="16045"/>
    <cellStyle name="20% - Accent5 62 3 5" xfId="18249"/>
    <cellStyle name="20% - Accent5 62 4" xfId="5885"/>
    <cellStyle name="20% - Accent5 62 5" xfId="7413"/>
    <cellStyle name="20% - Accent5 62 6" xfId="10918"/>
    <cellStyle name="20% - Accent5 62 7" xfId="14121"/>
    <cellStyle name="20% - Accent5 62 8" xfId="19222"/>
    <cellStyle name="20% - Accent5 63" xfId="447"/>
    <cellStyle name="20% - Accent5 63 2" xfId="3990"/>
    <cellStyle name="20% - Accent5 63 2 2" xfId="8522"/>
    <cellStyle name="20% - Accent5 63 2 3" xfId="11989"/>
    <cellStyle name="20% - Accent5 63 2 4" xfId="15193"/>
    <cellStyle name="20% - Accent5 63 2 5" xfId="17398"/>
    <cellStyle name="20% - Accent5 63 3" xfId="4843"/>
    <cellStyle name="20% - Accent5 63 3 2" xfId="9375"/>
    <cellStyle name="20% - Accent5 63 3 3" xfId="12842"/>
    <cellStyle name="20% - Accent5 63 3 4" xfId="16046"/>
    <cellStyle name="20% - Accent5 63 3 5" xfId="18250"/>
    <cellStyle name="20% - Accent5 63 4" xfId="5886"/>
    <cellStyle name="20% - Accent5 63 5" xfId="7412"/>
    <cellStyle name="20% - Accent5 63 6" xfId="10917"/>
    <cellStyle name="20% - Accent5 63 7" xfId="14120"/>
    <cellStyle name="20% - Accent5 63 8" xfId="19223"/>
    <cellStyle name="20% - Accent5 64" xfId="448"/>
    <cellStyle name="20% - Accent5 64 2" xfId="3991"/>
    <cellStyle name="20% - Accent5 64 2 2" xfId="8523"/>
    <cellStyle name="20% - Accent5 64 2 3" xfId="11990"/>
    <cellStyle name="20% - Accent5 64 2 4" xfId="15194"/>
    <cellStyle name="20% - Accent5 64 2 5" xfId="17399"/>
    <cellStyle name="20% - Accent5 64 3" xfId="4844"/>
    <cellStyle name="20% - Accent5 64 3 2" xfId="9376"/>
    <cellStyle name="20% - Accent5 64 3 3" xfId="12843"/>
    <cellStyle name="20% - Accent5 64 3 4" xfId="16047"/>
    <cellStyle name="20% - Accent5 64 3 5" xfId="18251"/>
    <cellStyle name="20% - Accent5 64 4" xfId="5887"/>
    <cellStyle name="20% - Accent5 64 5" xfId="7411"/>
    <cellStyle name="20% - Accent5 64 6" xfId="10916"/>
    <cellStyle name="20% - Accent5 64 7" xfId="14119"/>
    <cellStyle name="20% - Accent5 64 8" xfId="19224"/>
    <cellStyle name="20% - Accent5 65" xfId="449"/>
    <cellStyle name="20% - Accent5 65 2" xfId="3992"/>
    <cellStyle name="20% - Accent5 65 2 2" xfId="8524"/>
    <cellStyle name="20% - Accent5 65 2 3" xfId="11991"/>
    <cellStyle name="20% - Accent5 65 2 4" xfId="15195"/>
    <cellStyle name="20% - Accent5 65 2 5" xfId="17400"/>
    <cellStyle name="20% - Accent5 65 3" xfId="4845"/>
    <cellStyle name="20% - Accent5 65 3 2" xfId="9377"/>
    <cellStyle name="20% - Accent5 65 3 3" xfId="12844"/>
    <cellStyle name="20% - Accent5 65 3 4" xfId="16048"/>
    <cellStyle name="20% - Accent5 65 3 5" xfId="18252"/>
    <cellStyle name="20% - Accent5 65 4" xfId="5888"/>
    <cellStyle name="20% - Accent5 65 5" xfId="7410"/>
    <cellStyle name="20% - Accent5 65 6" xfId="10915"/>
    <cellStyle name="20% - Accent5 65 7" xfId="14118"/>
    <cellStyle name="20% - Accent5 65 8" xfId="19225"/>
    <cellStyle name="20% - Accent5 66" xfId="450"/>
    <cellStyle name="20% - Accent5 66 2" xfId="3993"/>
    <cellStyle name="20% - Accent5 66 2 2" xfId="8525"/>
    <cellStyle name="20% - Accent5 66 2 3" xfId="11992"/>
    <cellStyle name="20% - Accent5 66 2 4" xfId="15196"/>
    <cellStyle name="20% - Accent5 66 2 5" xfId="17401"/>
    <cellStyle name="20% - Accent5 66 3" xfId="4846"/>
    <cellStyle name="20% - Accent5 66 3 2" xfId="9378"/>
    <cellStyle name="20% - Accent5 66 3 3" xfId="12845"/>
    <cellStyle name="20% - Accent5 66 3 4" xfId="16049"/>
    <cellStyle name="20% - Accent5 66 3 5" xfId="18253"/>
    <cellStyle name="20% - Accent5 66 4" xfId="5889"/>
    <cellStyle name="20% - Accent5 66 5" xfId="7409"/>
    <cellStyle name="20% - Accent5 66 6" xfId="10914"/>
    <cellStyle name="20% - Accent5 66 7" xfId="14117"/>
    <cellStyle name="20% - Accent5 66 8" xfId="19226"/>
    <cellStyle name="20% - Accent5 67" xfId="451"/>
    <cellStyle name="20% - Accent5 67 2" xfId="3994"/>
    <cellStyle name="20% - Accent5 67 2 2" xfId="8526"/>
    <cellStyle name="20% - Accent5 67 2 3" xfId="11993"/>
    <cellStyle name="20% - Accent5 67 2 4" xfId="15197"/>
    <cellStyle name="20% - Accent5 67 2 5" xfId="17402"/>
    <cellStyle name="20% - Accent5 67 3" xfId="4847"/>
    <cellStyle name="20% - Accent5 67 3 2" xfId="9379"/>
    <cellStyle name="20% - Accent5 67 3 3" xfId="12846"/>
    <cellStyle name="20% - Accent5 67 3 4" xfId="16050"/>
    <cellStyle name="20% - Accent5 67 3 5" xfId="18254"/>
    <cellStyle name="20% - Accent5 67 4" xfId="5890"/>
    <cellStyle name="20% - Accent5 67 5" xfId="7408"/>
    <cellStyle name="20% - Accent5 67 6" xfId="10913"/>
    <cellStyle name="20% - Accent5 67 7" xfId="14116"/>
    <cellStyle name="20% - Accent5 67 8" xfId="19227"/>
    <cellStyle name="20% - Accent5 68" xfId="452"/>
    <cellStyle name="20% - Accent5 68 2" xfId="3995"/>
    <cellStyle name="20% - Accent5 68 2 2" xfId="8527"/>
    <cellStyle name="20% - Accent5 68 2 3" xfId="11994"/>
    <cellStyle name="20% - Accent5 68 2 4" xfId="15198"/>
    <cellStyle name="20% - Accent5 68 2 5" xfId="17403"/>
    <cellStyle name="20% - Accent5 68 3" xfId="4848"/>
    <cellStyle name="20% - Accent5 68 3 2" xfId="9380"/>
    <cellStyle name="20% - Accent5 68 3 3" xfId="12847"/>
    <cellStyle name="20% - Accent5 68 3 4" xfId="16051"/>
    <cellStyle name="20% - Accent5 68 3 5" xfId="18255"/>
    <cellStyle name="20% - Accent5 68 4" xfId="5891"/>
    <cellStyle name="20% - Accent5 68 5" xfId="7407"/>
    <cellStyle name="20% - Accent5 68 6" xfId="10912"/>
    <cellStyle name="20% - Accent5 68 7" xfId="14115"/>
    <cellStyle name="20% - Accent5 68 8" xfId="19228"/>
    <cellStyle name="20% - Accent5 69" xfId="453"/>
    <cellStyle name="20% - Accent5 69 2" xfId="3996"/>
    <cellStyle name="20% - Accent5 69 2 2" xfId="8528"/>
    <cellStyle name="20% - Accent5 69 2 3" xfId="11995"/>
    <cellStyle name="20% - Accent5 69 2 4" xfId="15199"/>
    <cellStyle name="20% - Accent5 69 2 5" xfId="17404"/>
    <cellStyle name="20% - Accent5 69 3" xfId="4849"/>
    <cellStyle name="20% - Accent5 69 3 2" xfId="9381"/>
    <cellStyle name="20% - Accent5 69 3 3" xfId="12848"/>
    <cellStyle name="20% - Accent5 69 3 4" xfId="16052"/>
    <cellStyle name="20% - Accent5 69 3 5" xfId="18256"/>
    <cellStyle name="20% - Accent5 69 4" xfId="5892"/>
    <cellStyle name="20% - Accent5 69 5" xfId="7406"/>
    <cellStyle name="20% - Accent5 69 6" xfId="10911"/>
    <cellStyle name="20% - Accent5 69 7" xfId="14114"/>
    <cellStyle name="20% - Accent5 69 8" xfId="19229"/>
    <cellStyle name="20% - Accent5 7" xfId="454"/>
    <cellStyle name="20% - Accent5 7 10" xfId="19230"/>
    <cellStyle name="20% - Accent5 7 2" xfId="455"/>
    <cellStyle name="20% - Accent5 7 2 2" xfId="5894"/>
    <cellStyle name="20% - Accent5 7 2 3" xfId="7404"/>
    <cellStyle name="20% - Accent5 7 2 4" xfId="10909"/>
    <cellStyle name="20% - Accent5 7 2 5" xfId="14112"/>
    <cellStyle name="20% - Accent5 7 3" xfId="456"/>
    <cellStyle name="20% - Accent5 7 3 2" xfId="5895"/>
    <cellStyle name="20% - Accent5 7 3 3" xfId="7403"/>
    <cellStyle name="20% - Accent5 7 3 4" xfId="10908"/>
    <cellStyle name="20% - Accent5 7 3 5" xfId="14111"/>
    <cellStyle name="20% - Accent5 7 4" xfId="3997"/>
    <cellStyle name="20% - Accent5 7 4 2" xfId="8529"/>
    <cellStyle name="20% - Accent5 7 4 3" xfId="11996"/>
    <cellStyle name="20% - Accent5 7 4 4" xfId="15200"/>
    <cellStyle name="20% - Accent5 7 4 5" xfId="17405"/>
    <cellStyle name="20% - Accent5 7 5" xfId="4850"/>
    <cellStyle name="20% - Accent5 7 5 2" xfId="9382"/>
    <cellStyle name="20% - Accent5 7 5 3" xfId="12849"/>
    <cellStyle name="20% - Accent5 7 5 4" xfId="16053"/>
    <cellStyle name="20% - Accent5 7 5 5" xfId="18257"/>
    <cellStyle name="20% - Accent5 7 6" xfId="5893"/>
    <cellStyle name="20% - Accent5 7 7" xfId="7405"/>
    <cellStyle name="20% - Accent5 7 8" xfId="10910"/>
    <cellStyle name="20% - Accent5 7 9" xfId="14113"/>
    <cellStyle name="20% - Accent5 70" xfId="457"/>
    <cellStyle name="20% - Accent5 70 2" xfId="3998"/>
    <cellStyle name="20% - Accent5 70 2 2" xfId="8530"/>
    <cellStyle name="20% - Accent5 70 2 3" xfId="11997"/>
    <cellStyle name="20% - Accent5 70 2 4" xfId="15201"/>
    <cellStyle name="20% - Accent5 70 2 5" xfId="17406"/>
    <cellStyle name="20% - Accent5 70 3" xfId="4851"/>
    <cellStyle name="20% - Accent5 70 3 2" xfId="9383"/>
    <cellStyle name="20% - Accent5 70 3 3" xfId="12850"/>
    <cellStyle name="20% - Accent5 70 3 4" xfId="16054"/>
    <cellStyle name="20% - Accent5 70 3 5" xfId="18258"/>
    <cellStyle name="20% - Accent5 70 4" xfId="5896"/>
    <cellStyle name="20% - Accent5 70 5" xfId="7402"/>
    <cellStyle name="20% - Accent5 70 6" xfId="10907"/>
    <cellStyle name="20% - Accent5 70 7" xfId="14110"/>
    <cellStyle name="20% - Accent5 70 8" xfId="19231"/>
    <cellStyle name="20% - Accent5 71" xfId="458"/>
    <cellStyle name="20% - Accent5 71 2" xfId="3999"/>
    <cellStyle name="20% - Accent5 71 2 2" xfId="8531"/>
    <cellStyle name="20% - Accent5 71 2 3" xfId="11998"/>
    <cellStyle name="20% - Accent5 71 2 4" xfId="15202"/>
    <cellStyle name="20% - Accent5 71 2 5" xfId="17407"/>
    <cellStyle name="20% - Accent5 71 3" xfId="4852"/>
    <cellStyle name="20% - Accent5 71 3 2" xfId="9384"/>
    <cellStyle name="20% - Accent5 71 3 3" xfId="12851"/>
    <cellStyle name="20% - Accent5 71 3 4" xfId="16055"/>
    <cellStyle name="20% - Accent5 71 3 5" xfId="18259"/>
    <cellStyle name="20% - Accent5 71 4" xfId="5897"/>
    <cellStyle name="20% - Accent5 71 5" xfId="7401"/>
    <cellStyle name="20% - Accent5 71 6" xfId="10906"/>
    <cellStyle name="20% - Accent5 71 7" xfId="14109"/>
    <cellStyle name="20% - Accent5 71 8" xfId="19232"/>
    <cellStyle name="20% - Accent5 72" xfId="459"/>
    <cellStyle name="20% - Accent5 72 2" xfId="4000"/>
    <cellStyle name="20% - Accent5 72 2 2" xfId="8532"/>
    <cellStyle name="20% - Accent5 72 2 3" xfId="11999"/>
    <cellStyle name="20% - Accent5 72 2 4" xfId="15203"/>
    <cellStyle name="20% - Accent5 72 2 5" xfId="17408"/>
    <cellStyle name="20% - Accent5 72 3" xfId="4853"/>
    <cellStyle name="20% - Accent5 72 3 2" xfId="9385"/>
    <cellStyle name="20% - Accent5 72 3 3" xfId="12852"/>
    <cellStyle name="20% - Accent5 72 3 4" xfId="16056"/>
    <cellStyle name="20% - Accent5 72 3 5" xfId="18260"/>
    <cellStyle name="20% - Accent5 72 4" xfId="5898"/>
    <cellStyle name="20% - Accent5 72 5" xfId="7400"/>
    <cellStyle name="20% - Accent5 72 6" xfId="10905"/>
    <cellStyle name="20% - Accent5 72 7" xfId="14108"/>
    <cellStyle name="20% - Accent5 72 8" xfId="19233"/>
    <cellStyle name="20% - Accent5 73" xfId="5432"/>
    <cellStyle name="20% - Accent5 73 2" xfId="10193"/>
    <cellStyle name="20% - Accent5 73 3" xfId="13594"/>
    <cellStyle name="20% - Accent5 73 4" xfId="16733"/>
    <cellStyle name="20% - Accent5 73 5" xfId="18872"/>
    <cellStyle name="20% - Accent5 74" xfId="10233"/>
    <cellStyle name="20% - Accent5 75" xfId="10272"/>
    <cellStyle name="20% - Accent5 76" xfId="8145"/>
    <cellStyle name="20% - Accent5 77" xfId="11613"/>
    <cellStyle name="20% - Accent5 78" xfId="14816"/>
    <cellStyle name="20% - Accent5 8" xfId="460"/>
    <cellStyle name="20% - Accent5 8 10" xfId="19234"/>
    <cellStyle name="20% - Accent5 8 2" xfId="461"/>
    <cellStyle name="20% - Accent5 8 2 2" xfId="5900"/>
    <cellStyle name="20% - Accent5 8 2 3" xfId="7398"/>
    <cellStyle name="20% - Accent5 8 2 4" xfId="10903"/>
    <cellStyle name="20% - Accent5 8 2 5" xfId="14106"/>
    <cellStyle name="20% - Accent5 8 3" xfId="462"/>
    <cellStyle name="20% - Accent5 8 3 2" xfId="5901"/>
    <cellStyle name="20% - Accent5 8 3 3" xfId="7397"/>
    <cellStyle name="20% - Accent5 8 3 4" xfId="10902"/>
    <cellStyle name="20% - Accent5 8 3 5" xfId="14105"/>
    <cellStyle name="20% - Accent5 8 4" xfId="4001"/>
    <cellStyle name="20% - Accent5 8 4 2" xfId="8533"/>
    <cellStyle name="20% - Accent5 8 4 3" xfId="12000"/>
    <cellStyle name="20% - Accent5 8 4 4" xfId="15204"/>
    <cellStyle name="20% - Accent5 8 4 5" xfId="17409"/>
    <cellStyle name="20% - Accent5 8 5" xfId="4854"/>
    <cellStyle name="20% - Accent5 8 5 2" xfId="9386"/>
    <cellStyle name="20% - Accent5 8 5 3" xfId="12853"/>
    <cellStyle name="20% - Accent5 8 5 4" xfId="16057"/>
    <cellStyle name="20% - Accent5 8 5 5" xfId="18261"/>
    <cellStyle name="20% - Accent5 8 6" xfId="5899"/>
    <cellStyle name="20% - Accent5 8 7" xfId="7399"/>
    <cellStyle name="20% - Accent5 8 8" xfId="10904"/>
    <cellStyle name="20% - Accent5 8 9" xfId="14107"/>
    <cellStyle name="20% - Accent5 9" xfId="463"/>
    <cellStyle name="20% - Accent5 9 10" xfId="19235"/>
    <cellStyle name="20% - Accent5 9 2" xfId="464"/>
    <cellStyle name="20% - Accent5 9 2 2" xfId="5903"/>
    <cellStyle name="20% - Accent5 9 2 3" xfId="7395"/>
    <cellStyle name="20% - Accent5 9 2 4" xfId="10900"/>
    <cellStyle name="20% - Accent5 9 2 5" xfId="16691"/>
    <cellStyle name="20% - Accent5 9 3" xfId="465"/>
    <cellStyle name="20% - Accent5 9 3 2" xfId="5904"/>
    <cellStyle name="20% - Accent5 9 3 3" xfId="7394"/>
    <cellStyle name="20% - Accent5 9 3 4" xfId="10899"/>
    <cellStyle name="20% - Accent5 9 3 5" xfId="16670"/>
    <cellStyle name="20% - Accent5 9 4" xfId="4002"/>
    <cellStyle name="20% - Accent5 9 4 2" xfId="8534"/>
    <cellStyle name="20% - Accent5 9 4 3" xfId="12001"/>
    <cellStyle name="20% - Accent5 9 4 4" xfId="15205"/>
    <cellStyle name="20% - Accent5 9 4 5" xfId="17410"/>
    <cellStyle name="20% - Accent5 9 5" xfId="4855"/>
    <cellStyle name="20% - Accent5 9 5 2" xfId="9387"/>
    <cellStyle name="20% - Accent5 9 5 3" xfId="12854"/>
    <cellStyle name="20% - Accent5 9 5 4" xfId="16058"/>
    <cellStyle name="20% - Accent5 9 5 5" xfId="18262"/>
    <cellStyle name="20% - Accent5 9 6" xfId="5902"/>
    <cellStyle name="20% - Accent5 9 7" xfId="7396"/>
    <cellStyle name="20% - Accent5 9 8" xfId="10901"/>
    <cellStyle name="20% - Accent5 9 9" xfId="16607"/>
    <cellStyle name="20% - Accent6" xfId="5390" builtinId="50" customBuiltin="1"/>
    <cellStyle name="20% - Accent6 10" xfId="466"/>
    <cellStyle name="20% - Accent6 10 10" xfId="19236"/>
    <cellStyle name="20% - Accent6 10 2" xfId="467"/>
    <cellStyle name="20% - Accent6 10 2 2" xfId="5906"/>
    <cellStyle name="20% - Accent6 10 2 3" xfId="7392"/>
    <cellStyle name="20% - Accent6 10 2 4" xfId="10897"/>
    <cellStyle name="20% - Accent6 10 2 5" xfId="14102"/>
    <cellStyle name="20% - Accent6 10 3" xfId="468"/>
    <cellStyle name="20% - Accent6 10 3 2" xfId="5907"/>
    <cellStyle name="20% - Accent6 10 3 3" xfId="7391"/>
    <cellStyle name="20% - Accent6 10 3 4" xfId="10896"/>
    <cellStyle name="20% - Accent6 10 3 5" xfId="14101"/>
    <cellStyle name="20% - Accent6 10 4" xfId="4003"/>
    <cellStyle name="20% - Accent6 10 4 2" xfId="8535"/>
    <cellStyle name="20% - Accent6 10 4 3" xfId="12002"/>
    <cellStyle name="20% - Accent6 10 4 4" xfId="15206"/>
    <cellStyle name="20% - Accent6 10 4 5" xfId="17411"/>
    <cellStyle name="20% - Accent6 10 5" xfId="4856"/>
    <cellStyle name="20% - Accent6 10 5 2" xfId="9388"/>
    <cellStyle name="20% - Accent6 10 5 3" xfId="12855"/>
    <cellStyle name="20% - Accent6 10 5 4" xfId="16059"/>
    <cellStyle name="20% - Accent6 10 5 5" xfId="18263"/>
    <cellStyle name="20% - Accent6 10 6" xfId="5905"/>
    <cellStyle name="20% - Accent6 10 7" xfId="7393"/>
    <cellStyle name="20% - Accent6 10 8" xfId="10898"/>
    <cellStyle name="20% - Accent6 10 9" xfId="14103"/>
    <cellStyle name="20% - Accent6 11" xfId="469"/>
    <cellStyle name="20% - Accent6 11 10" xfId="19237"/>
    <cellStyle name="20% - Accent6 11 2" xfId="470"/>
    <cellStyle name="20% - Accent6 11 2 2" xfId="5909"/>
    <cellStyle name="20% - Accent6 11 2 3" xfId="7389"/>
    <cellStyle name="20% - Accent6 11 2 4" xfId="13407"/>
    <cellStyle name="20% - Accent6 11 2 5" xfId="14099"/>
    <cellStyle name="20% - Accent6 11 3" xfId="471"/>
    <cellStyle name="20% - Accent6 11 3 2" xfId="5910"/>
    <cellStyle name="20% - Accent6 11 3 3" xfId="7388"/>
    <cellStyle name="20% - Accent6 11 3 4" xfId="13541"/>
    <cellStyle name="20% - Accent6 11 3 5" xfId="14098"/>
    <cellStyle name="20% - Accent6 11 4" xfId="4004"/>
    <cellStyle name="20% - Accent6 11 4 2" xfId="8536"/>
    <cellStyle name="20% - Accent6 11 4 3" xfId="12003"/>
    <cellStyle name="20% - Accent6 11 4 4" xfId="15207"/>
    <cellStyle name="20% - Accent6 11 4 5" xfId="17412"/>
    <cellStyle name="20% - Accent6 11 5" xfId="4857"/>
    <cellStyle name="20% - Accent6 11 5 2" xfId="9389"/>
    <cellStyle name="20% - Accent6 11 5 3" xfId="12856"/>
    <cellStyle name="20% - Accent6 11 5 4" xfId="16060"/>
    <cellStyle name="20% - Accent6 11 5 5" xfId="18264"/>
    <cellStyle name="20% - Accent6 11 6" xfId="5908"/>
    <cellStyle name="20% - Accent6 11 7" xfId="7390"/>
    <cellStyle name="20% - Accent6 11 8" xfId="10895"/>
    <cellStyle name="20% - Accent6 11 9" xfId="14100"/>
    <cellStyle name="20% - Accent6 12" xfId="472"/>
    <cellStyle name="20% - Accent6 12 10" xfId="19238"/>
    <cellStyle name="20% - Accent6 12 2" xfId="473"/>
    <cellStyle name="20% - Accent6 12 2 2" xfId="5912"/>
    <cellStyle name="20% - Accent6 12 2 3" xfId="7386"/>
    <cellStyle name="20% - Accent6 12 2 4" xfId="10893"/>
    <cellStyle name="20% - Accent6 12 2 5" xfId="14096"/>
    <cellStyle name="20% - Accent6 12 3" xfId="474"/>
    <cellStyle name="20% - Accent6 12 3 2" xfId="5913"/>
    <cellStyle name="20% - Accent6 12 3 3" xfId="7385"/>
    <cellStyle name="20% - Accent6 12 3 4" xfId="10892"/>
    <cellStyle name="20% - Accent6 12 3 5" xfId="14095"/>
    <cellStyle name="20% - Accent6 12 4" xfId="4005"/>
    <cellStyle name="20% - Accent6 12 4 2" xfId="8537"/>
    <cellStyle name="20% - Accent6 12 4 3" xfId="12004"/>
    <cellStyle name="20% - Accent6 12 4 4" xfId="15208"/>
    <cellStyle name="20% - Accent6 12 4 5" xfId="17413"/>
    <cellStyle name="20% - Accent6 12 5" xfId="4858"/>
    <cellStyle name="20% - Accent6 12 5 2" xfId="9390"/>
    <cellStyle name="20% - Accent6 12 5 3" xfId="12857"/>
    <cellStyle name="20% - Accent6 12 5 4" xfId="16061"/>
    <cellStyle name="20% - Accent6 12 5 5" xfId="18265"/>
    <cellStyle name="20% - Accent6 12 6" xfId="5911"/>
    <cellStyle name="20% - Accent6 12 7" xfId="7387"/>
    <cellStyle name="20% - Accent6 12 8" xfId="13500"/>
    <cellStyle name="20% - Accent6 12 9" xfId="14097"/>
    <cellStyle name="20% - Accent6 13" xfId="475"/>
    <cellStyle name="20% - Accent6 13 2" xfId="4006"/>
    <cellStyle name="20% - Accent6 13 2 2" xfId="8538"/>
    <cellStyle name="20% - Accent6 13 2 3" xfId="12005"/>
    <cellStyle name="20% - Accent6 13 2 4" xfId="15209"/>
    <cellStyle name="20% - Accent6 13 2 5" xfId="17414"/>
    <cellStyle name="20% - Accent6 13 3" xfId="4859"/>
    <cellStyle name="20% - Accent6 13 3 2" xfId="9391"/>
    <cellStyle name="20% - Accent6 13 3 3" xfId="12858"/>
    <cellStyle name="20% - Accent6 13 3 4" xfId="16062"/>
    <cellStyle name="20% - Accent6 13 3 5" xfId="18266"/>
    <cellStyle name="20% - Accent6 13 4" xfId="5914"/>
    <cellStyle name="20% - Accent6 13 5" xfId="7384"/>
    <cellStyle name="20% - Accent6 13 6" xfId="10891"/>
    <cellStyle name="20% - Accent6 13 7" xfId="14094"/>
    <cellStyle name="20% - Accent6 13 8" xfId="19239"/>
    <cellStyle name="20% - Accent6 14" xfId="476"/>
    <cellStyle name="20% - Accent6 14 2" xfId="4007"/>
    <cellStyle name="20% - Accent6 14 2 2" xfId="8539"/>
    <cellStyle name="20% - Accent6 14 2 3" xfId="12006"/>
    <cellStyle name="20% - Accent6 14 2 4" xfId="15210"/>
    <cellStyle name="20% - Accent6 14 2 5" xfId="17415"/>
    <cellStyle name="20% - Accent6 14 3" xfId="4860"/>
    <cellStyle name="20% - Accent6 14 3 2" xfId="9392"/>
    <cellStyle name="20% - Accent6 14 3 3" xfId="12859"/>
    <cellStyle name="20% - Accent6 14 3 4" xfId="16063"/>
    <cellStyle name="20% - Accent6 14 3 5" xfId="18267"/>
    <cellStyle name="20% - Accent6 14 4" xfId="5915"/>
    <cellStyle name="20% - Accent6 14 5" xfId="7383"/>
    <cellStyle name="20% - Accent6 14 6" xfId="10890"/>
    <cellStyle name="20% - Accent6 14 7" xfId="14093"/>
    <cellStyle name="20% - Accent6 14 8" xfId="19240"/>
    <cellStyle name="20% - Accent6 15" xfId="477"/>
    <cellStyle name="20% - Accent6 15 2" xfId="4008"/>
    <cellStyle name="20% - Accent6 15 2 2" xfId="8540"/>
    <cellStyle name="20% - Accent6 15 2 3" xfId="12007"/>
    <cellStyle name="20% - Accent6 15 2 4" xfId="15211"/>
    <cellStyle name="20% - Accent6 15 2 5" xfId="17416"/>
    <cellStyle name="20% - Accent6 15 3" xfId="4861"/>
    <cellStyle name="20% - Accent6 15 3 2" xfId="9393"/>
    <cellStyle name="20% - Accent6 15 3 3" xfId="12860"/>
    <cellStyle name="20% - Accent6 15 3 4" xfId="16064"/>
    <cellStyle name="20% - Accent6 15 3 5" xfId="18268"/>
    <cellStyle name="20% - Accent6 15 4" xfId="5916"/>
    <cellStyle name="20% - Accent6 15 5" xfId="7382"/>
    <cellStyle name="20% - Accent6 15 6" xfId="10889"/>
    <cellStyle name="20% - Accent6 15 7" xfId="14092"/>
    <cellStyle name="20% - Accent6 15 8" xfId="19241"/>
    <cellStyle name="20% - Accent6 16" xfId="478"/>
    <cellStyle name="20% - Accent6 16 2" xfId="4009"/>
    <cellStyle name="20% - Accent6 16 2 2" xfId="8541"/>
    <cellStyle name="20% - Accent6 16 2 3" xfId="12008"/>
    <cellStyle name="20% - Accent6 16 2 4" xfId="15212"/>
    <cellStyle name="20% - Accent6 16 2 5" xfId="17417"/>
    <cellStyle name="20% - Accent6 16 3" xfId="4862"/>
    <cellStyle name="20% - Accent6 16 3 2" xfId="9394"/>
    <cellStyle name="20% - Accent6 16 3 3" xfId="12861"/>
    <cellStyle name="20% - Accent6 16 3 4" xfId="16065"/>
    <cellStyle name="20% - Accent6 16 3 5" xfId="18269"/>
    <cellStyle name="20% - Accent6 16 4" xfId="5917"/>
    <cellStyle name="20% - Accent6 16 5" xfId="7381"/>
    <cellStyle name="20% - Accent6 16 6" xfId="10888"/>
    <cellStyle name="20% - Accent6 16 7" xfId="14091"/>
    <cellStyle name="20% - Accent6 16 8" xfId="19242"/>
    <cellStyle name="20% - Accent6 17" xfId="479"/>
    <cellStyle name="20% - Accent6 17 2" xfId="4010"/>
    <cellStyle name="20% - Accent6 17 2 2" xfId="8542"/>
    <cellStyle name="20% - Accent6 17 2 3" xfId="12009"/>
    <cellStyle name="20% - Accent6 17 2 4" xfId="15213"/>
    <cellStyle name="20% - Accent6 17 2 5" xfId="17418"/>
    <cellStyle name="20% - Accent6 17 3" xfId="4863"/>
    <cellStyle name="20% - Accent6 17 3 2" xfId="9395"/>
    <cellStyle name="20% - Accent6 17 3 3" xfId="12862"/>
    <cellStyle name="20% - Accent6 17 3 4" xfId="16066"/>
    <cellStyle name="20% - Accent6 17 3 5" xfId="18270"/>
    <cellStyle name="20% - Accent6 17 4" xfId="5918"/>
    <cellStyle name="20% - Accent6 17 5" xfId="7380"/>
    <cellStyle name="20% - Accent6 17 6" xfId="10887"/>
    <cellStyle name="20% - Accent6 17 7" xfId="14090"/>
    <cellStyle name="20% - Accent6 17 8" xfId="19243"/>
    <cellStyle name="20% - Accent6 18" xfId="480"/>
    <cellStyle name="20% - Accent6 18 2" xfId="4011"/>
    <cellStyle name="20% - Accent6 18 2 2" xfId="8543"/>
    <cellStyle name="20% - Accent6 18 2 3" xfId="12010"/>
    <cellStyle name="20% - Accent6 18 2 4" xfId="15214"/>
    <cellStyle name="20% - Accent6 18 2 5" xfId="17419"/>
    <cellStyle name="20% - Accent6 18 3" xfId="4864"/>
    <cellStyle name="20% - Accent6 18 3 2" xfId="9396"/>
    <cellStyle name="20% - Accent6 18 3 3" xfId="12863"/>
    <cellStyle name="20% - Accent6 18 3 4" xfId="16067"/>
    <cellStyle name="20% - Accent6 18 3 5" xfId="18271"/>
    <cellStyle name="20% - Accent6 18 4" xfId="5919"/>
    <cellStyle name="20% - Accent6 18 5" xfId="7379"/>
    <cellStyle name="20% - Accent6 18 6" xfId="10886"/>
    <cellStyle name="20% - Accent6 18 7" xfId="16760"/>
    <cellStyle name="20% - Accent6 18 8" xfId="19244"/>
    <cellStyle name="20% - Accent6 19" xfId="481"/>
    <cellStyle name="20% - Accent6 19 2" xfId="4012"/>
    <cellStyle name="20% - Accent6 19 2 2" xfId="8544"/>
    <cellStyle name="20% - Accent6 19 2 3" xfId="12011"/>
    <cellStyle name="20% - Accent6 19 2 4" xfId="15215"/>
    <cellStyle name="20% - Accent6 19 2 5" xfId="17420"/>
    <cellStyle name="20% - Accent6 19 3" xfId="4865"/>
    <cellStyle name="20% - Accent6 19 3 2" xfId="9397"/>
    <cellStyle name="20% - Accent6 19 3 3" xfId="12864"/>
    <cellStyle name="20% - Accent6 19 3 4" xfId="16068"/>
    <cellStyle name="20% - Accent6 19 3 5" xfId="18272"/>
    <cellStyle name="20% - Accent6 19 4" xfId="5920"/>
    <cellStyle name="20% - Accent6 19 5" xfId="7378"/>
    <cellStyle name="20% - Accent6 19 6" xfId="10885"/>
    <cellStyle name="20% - Accent6 19 7" xfId="16747"/>
    <cellStyle name="20% - Accent6 19 8" xfId="19245"/>
    <cellStyle name="20% - Accent6 2" xfId="482"/>
    <cellStyle name="20% - Accent6 2 10" xfId="16593"/>
    <cellStyle name="20% - Accent6 2 11" xfId="18797"/>
    <cellStyle name="20% - Accent6 2 12" xfId="19246"/>
    <cellStyle name="20% - Accent6 2 2" xfId="483"/>
    <cellStyle name="20% - Accent6 2 2 2" xfId="5921"/>
    <cellStyle name="20% - Accent6 2 2 2 2" xfId="5922"/>
    <cellStyle name="20% - Accent6 2 2 2 3" xfId="7376"/>
    <cellStyle name="20% - Accent6 2 2 2 4" xfId="10883"/>
    <cellStyle name="20% - Accent6 2 2 2 5" xfId="14088"/>
    <cellStyle name="20% - Accent6 2 2 3" xfId="9944"/>
    <cellStyle name="20% - Accent6 2 2 4" xfId="10112"/>
    <cellStyle name="20% - Accent6 2 2 5" xfId="10153"/>
    <cellStyle name="20% - Accent6 2 2 6" xfId="7377"/>
    <cellStyle name="20% - Accent6 2 2 7" xfId="10884"/>
    <cellStyle name="20% - Accent6 2 2 8" xfId="14089"/>
    <cellStyle name="20% - Accent6 2 3" xfId="484"/>
    <cellStyle name="20% - Accent6 2 3 2" xfId="5923"/>
    <cellStyle name="20% - Accent6 2 3 3" xfId="7375"/>
    <cellStyle name="20% - Accent6 2 3 4" xfId="10882"/>
    <cellStyle name="20% - Accent6 2 3 5" xfId="14087"/>
    <cellStyle name="20% - Accent6 2 4" xfId="4013"/>
    <cellStyle name="20% - Accent6 2 4 2" xfId="8545"/>
    <cellStyle name="20% - Accent6 2 4 3" xfId="12012"/>
    <cellStyle name="20% - Accent6 2 4 4" xfId="15216"/>
    <cellStyle name="20% - Accent6 2 4 5" xfId="17421"/>
    <cellStyle name="20% - Accent6 2 5" xfId="4866"/>
    <cellStyle name="20% - Accent6 2 5 2" xfId="9398"/>
    <cellStyle name="20% - Accent6 2 5 3" xfId="12865"/>
    <cellStyle name="20% - Accent6 2 5 4" xfId="16069"/>
    <cellStyle name="20% - Accent6 2 5 5" xfId="18273"/>
    <cellStyle name="20% - Accent6 2 6" xfId="9922"/>
    <cellStyle name="20% - Accent6 2 6 2" xfId="9943"/>
    <cellStyle name="20% - Accent6 2 6 3" xfId="13410"/>
    <cellStyle name="20% - Accent6 2 6 4" xfId="16609"/>
    <cellStyle name="20% - Accent6 2 6 5" xfId="18809"/>
    <cellStyle name="20% - Accent6 2 7" xfId="10113"/>
    <cellStyle name="20% - Accent6 2 8" xfId="10137"/>
    <cellStyle name="20% - Accent6 2 9" xfId="13389"/>
    <cellStyle name="20% - Accent6 20" xfId="485"/>
    <cellStyle name="20% - Accent6 20 2" xfId="4014"/>
    <cellStyle name="20% - Accent6 20 2 2" xfId="8546"/>
    <cellStyle name="20% - Accent6 20 2 3" xfId="12013"/>
    <cellStyle name="20% - Accent6 20 2 4" xfId="15217"/>
    <cellStyle name="20% - Accent6 20 2 5" xfId="17422"/>
    <cellStyle name="20% - Accent6 20 3" xfId="4867"/>
    <cellStyle name="20% - Accent6 20 3 2" xfId="9399"/>
    <cellStyle name="20% - Accent6 20 3 3" xfId="12866"/>
    <cellStyle name="20% - Accent6 20 3 4" xfId="16070"/>
    <cellStyle name="20% - Accent6 20 3 5" xfId="18274"/>
    <cellStyle name="20% - Accent6 20 4" xfId="5924"/>
    <cellStyle name="20% - Accent6 20 5" xfId="7374"/>
    <cellStyle name="20% - Accent6 20 6" xfId="10881"/>
    <cellStyle name="20% - Accent6 20 7" xfId="14086"/>
    <cellStyle name="20% - Accent6 20 8" xfId="19247"/>
    <cellStyle name="20% - Accent6 21" xfId="486"/>
    <cellStyle name="20% - Accent6 21 2" xfId="4015"/>
    <cellStyle name="20% - Accent6 21 2 2" xfId="8547"/>
    <cellStyle name="20% - Accent6 21 2 3" xfId="12014"/>
    <cellStyle name="20% - Accent6 21 2 4" xfId="15218"/>
    <cellStyle name="20% - Accent6 21 2 5" xfId="17423"/>
    <cellStyle name="20% - Accent6 21 3" xfId="4868"/>
    <cellStyle name="20% - Accent6 21 3 2" xfId="9400"/>
    <cellStyle name="20% - Accent6 21 3 3" xfId="12867"/>
    <cellStyle name="20% - Accent6 21 3 4" xfId="16071"/>
    <cellStyle name="20% - Accent6 21 3 5" xfId="18275"/>
    <cellStyle name="20% - Accent6 21 4" xfId="5925"/>
    <cellStyle name="20% - Accent6 21 5" xfId="7373"/>
    <cellStyle name="20% - Accent6 21 6" xfId="10880"/>
    <cellStyle name="20% - Accent6 21 7" xfId="14085"/>
    <cellStyle name="20% - Accent6 21 8" xfId="19248"/>
    <cellStyle name="20% - Accent6 22" xfId="487"/>
    <cellStyle name="20% - Accent6 22 2" xfId="4016"/>
    <cellStyle name="20% - Accent6 22 2 2" xfId="8548"/>
    <cellStyle name="20% - Accent6 22 2 3" xfId="12015"/>
    <cellStyle name="20% - Accent6 22 2 4" xfId="15219"/>
    <cellStyle name="20% - Accent6 22 2 5" xfId="17424"/>
    <cellStyle name="20% - Accent6 22 3" xfId="4869"/>
    <cellStyle name="20% - Accent6 22 3 2" xfId="9401"/>
    <cellStyle name="20% - Accent6 22 3 3" xfId="12868"/>
    <cellStyle name="20% - Accent6 22 3 4" xfId="16072"/>
    <cellStyle name="20% - Accent6 22 3 5" xfId="18276"/>
    <cellStyle name="20% - Accent6 22 4" xfId="5926"/>
    <cellStyle name="20% - Accent6 22 5" xfId="7372"/>
    <cellStyle name="20% - Accent6 22 6" xfId="13635"/>
    <cellStyle name="20% - Accent6 22 7" xfId="14084"/>
    <cellStyle name="20% - Accent6 22 8" xfId="19249"/>
    <cellStyle name="20% - Accent6 23" xfId="488"/>
    <cellStyle name="20% - Accent6 23 2" xfId="4017"/>
    <cellStyle name="20% - Accent6 23 2 2" xfId="8549"/>
    <cellStyle name="20% - Accent6 23 2 3" xfId="12016"/>
    <cellStyle name="20% - Accent6 23 2 4" xfId="15220"/>
    <cellStyle name="20% - Accent6 23 2 5" xfId="17425"/>
    <cellStyle name="20% - Accent6 23 3" xfId="4870"/>
    <cellStyle name="20% - Accent6 23 3 2" xfId="9402"/>
    <cellStyle name="20% - Accent6 23 3 3" xfId="12869"/>
    <cellStyle name="20% - Accent6 23 3 4" xfId="16073"/>
    <cellStyle name="20% - Accent6 23 3 5" xfId="18277"/>
    <cellStyle name="20% - Accent6 23 4" xfId="5927"/>
    <cellStyle name="20% - Accent6 23 5" xfId="7371"/>
    <cellStyle name="20% - Accent6 23 6" xfId="13608"/>
    <cellStyle name="20% - Accent6 23 7" xfId="14083"/>
    <cellStyle name="20% - Accent6 23 8" xfId="19250"/>
    <cellStyle name="20% - Accent6 24" xfId="489"/>
    <cellStyle name="20% - Accent6 24 2" xfId="4018"/>
    <cellStyle name="20% - Accent6 24 2 2" xfId="8550"/>
    <cellStyle name="20% - Accent6 24 2 3" xfId="12017"/>
    <cellStyle name="20% - Accent6 24 2 4" xfId="15221"/>
    <cellStyle name="20% - Accent6 24 2 5" xfId="17426"/>
    <cellStyle name="20% - Accent6 24 3" xfId="4871"/>
    <cellStyle name="20% - Accent6 24 3 2" xfId="9403"/>
    <cellStyle name="20% - Accent6 24 3 3" xfId="12870"/>
    <cellStyle name="20% - Accent6 24 3 4" xfId="16074"/>
    <cellStyle name="20% - Accent6 24 3 5" xfId="18278"/>
    <cellStyle name="20% - Accent6 24 4" xfId="5928"/>
    <cellStyle name="20% - Accent6 24 5" xfId="7370"/>
    <cellStyle name="20% - Accent6 24 6" xfId="10879"/>
    <cellStyle name="20% - Accent6 24 7" xfId="14082"/>
    <cellStyle name="20% - Accent6 24 8" xfId="19251"/>
    <cellStyle name="20% - Accent6 25" xfId="490"/>
    <cellStyle name="20% - Accent6 25 2" xfId="4019"/>
    <cellStyle name="20% - Accent6 25 2 2" xfId="8551"/>
    <cellStyle name="20% - Accent6 25 2 3" xfId="12018"/>
    <cellStyle name="20% - Accent6 25 2 4" xfId="15222"/>
    <cellStyle name="20% - Accent6 25 2 5" xfId="17427"/>
    <cellStyle name="20% - Accent6 25 3" xfId="4872"/>
    <cellStyle name="20% - Accent6 25 3 2" xfId="9404"/>
    <cellStyle name="20% - Accent6 25 3 3" xfId="12871"/>
    <cellStyle name="20% - Accent6 25 3 4" xfId="16075"/>
    <cellStyle name="20% - Accent6 25 3 5" xfId="18279"/>
    <cellStyle name="20% - Accent6 25 4" xfId="5929"/>
    <cellStyle name="20% - Accent6 25 5" xfId="7369"/>
    <cellStyle name="20% - Accent6 25 6" xfId="10878"/>
    <cellStyle name="20% - Accent6 25 7" xfId="14081"/>
    <cellStyle name="20% - Accent6 25 8" xfId="19252"/>
    <cellStyle name="20% - Accent6 26" xfId="491"/>
    <cellStyle name="20% - Accent6 26 2" xfId="4020"/>
    <cellStyle name="20% - Accent6 26 2 2" xfId="8552"/>
    <cellStyle name="20% - Accent6 26 2 3" xfId="12019"/>
    <cellStyle name="20% - Accent6 26 2 4" xfId="15223"/>
    <cellStyle name="20% - Accent6 26 2 5" xfId="17428"/>
    <cellStyle name="20% - Accent6 26 3" xfId="4873"/>
    <cellStyle name="20% - Accent6 26 3 2" xfId="9405"/>
    <cellStyle name="20% - Accent6 26 3 3" xfId="12872"/>
    <cellStyle name="20% - Accent6 26 3 4" xfId="16076"/>
    <cellStyle name="20% - Accent6 26 3 5" xfId="18280"/>
    <cellStyle name="20% - Accent6 26 4" xfId="5930"/>
    <cellStyle name="20% - Accent6 26 5" xfId="7368"/>
    <cellStyle name="20% - Accent6 26 6" xfId="10877"/>
    <cellStyle name="20% - Accent6 26 7" xfId="14080"/>
    <cellStyle name="20% - Accent6 26 8" xfId="19253"/>
    <cellStyle name="20% - Accent6 27" xfId="492"/>
    <cellStyle name="20% - Accent6 27 2" xfId="4021"/>
    <cellStyle name="20% - Accent6 27 2 2" xfId="8553"/>
    <cellStyle name="20% - Accent6 27 2 3" xfId="12020"/>
    <cellStyle name="20% - Accent6 27 2 4" xfId="15224"/>
    <cellStyle name="20% - Accent6 27 2 5" xfId="17429"/>
    <cellStyle name="20% - Accent6 27 3" xfId="4874"/>
    <cellStyle name="20% - Accent6 27 3 2" xfId="9406"/>
    <cellStyle name="20% - Accent6 27 3 3" xfId="12873"/>
    <cellStyle name="20% - Accent6 27 3 4" xfId="16077"/>
    <cellStyle name="20% - Accent6 27 3 5" xfId="18281"/>
    <cellStyle name="20% - Accent6 27 4" xfId="5931"/>
    <cellStyle name="20% - Accent6 27 5" xfId="7367"/>
    <cellStyle name="20% - Accent6 27 6" xfId="10876"/>
    <cellStyle name="20% - Accent6 27 7" xfId="14079"/>
    <cellStyle name="20% - Accent6 27 8" xfId="19254"/>
    <cellStyle name="20% - Accent6 28" xfId="493"/>
    <cellStyle name="20% - Accent6 28 2" xfId="4022"/>
    <cellStyle name="20% - Accent6 28 2 2" xfId="8554"/>
    <cellStyle name="20% - Accent6 28 2 3" xfId="12021"/>
    <cellStyle name="20% - Accent6 28 2 4" xfId="15225"/>
    <cellStyle name="20% - Accent6 28 2 5" xfId="17430"/>
    <cellStyle name="20% - Accent6 28 3" xfId="4875"/>
    <cellStyle name="20% - Accent6 28 3 2" xfId="9407"/>
    <cellStyle name="20% - Accent6 28 3 3" xfId="12874"/>
    <cellStyle name="20% - Accent6 28 3 4" xfId="16078"/>
    <cellStyle name="20% - Accent6 28 3 5" xfId="18282"/>
    <cellStyle name="20% - Accent6 28 4" xfId="5932"/>
    <cellStyle name="20% - Accent6 28 5" xfId="7366"/>
    <cellStyle name="20% - Accent6 28 6" xfId="10875"/>
    <cellStyle name="20% - Accent6 28 7" xfId="14078"/>
    <cellStyle name="20% - Accent6 28 8" xfId="19255"/>
    <cellStyle name="20% - Accent6 29" xfId="494"/>
    <cellStyle name="20% - Accent6 29 2" xfId="4023"/>
    <cellStyle name="20% - Accent6 29 2 2" xfId="8555"/>
    <cellStyle name="20% - Accent6 29 2 3" xfId="12022"/>
    <cellStyle name="20% - Accent6 29 2 4" xfId="15226"/>
    <cellStyle name="20% - Accent6 29 2 5" xfId="17431"/>
    <cellStyle name="20% - Accent6 29 3" xfId="4876"/>
    <cellStyle name="20% - Accent6 29 3 2" xfId="9408"/>
    <cellStyle name="20% - Accent6 29 3 3" xfId="12875"/>
    <cellStyle name="20% - Accent6 29 3 4" xfId="16079"/>
    <cellStyle name="20% - Accent6 29 3 5" xfId="18283"/>
    <cellStyle name="20% - Accent6 29 4" xfId="5933"/>
    <cellStyle name="20% - Accent6 29 5" xfId="7365"/>
    <cellStyle name="20% - Accent6 29 6" xfId="10874"/>
    <cellStyle name="20% - Accent6 29 7" xfId="14077"/>
    <cellStyle name="20% - Accent6 29 8" xfId="19256"/>
    <cellStyle name="20% - Accent6 3" xfId="495"/>
    <cellStyle name="20% - Accent6 3 10" xfId="19257"/>
    <cellStyle name="20% - Accent6 3 2" xfId="496"/>
    <cellStyle name="20% - Accent6 3 2 2" xfId="5935"/>
    <cellStyle name="20% - Accent6 3 2 3" xfId="7363"/>
    <cellStyle name="20% - Accent6 3 2 4" xfId="10872"/>
    <cellStyle name="20% - Accent6 3 2 5" xfId="14075"/>
    <cellStyle name="20% - Accent6 3 3" xfId="497"/>
    <cellStyle name="20% - Accent6 3 3 2" xfId="5936"/>
    <cellStyle name="20% - Accent6 3 3 3" xfId="7362"/>
    <cellStyle name="20% - Accent6 3 3 4" xfId="10871"/>
    <cellStyle name="20% - Accent6 3 3 5" xfId="14074"/>
    <cellStyle name="20% - Accent6 3 4" xfId="4024"/>
    <cellStyle name="20% - Accent6 3 4 2" xfId="8556"/>
    <cellStyle name="20% - Accent6 3 4 3" xfId="12023"/>
    <cellStyle name="20% - Accent6 3 4 4" xfId="15227"/>
    <cellStyle name="20% - Accent6 3 4 5" xfId="17432"/>
    <cellStyle name="20% - Accent6 3 5" xfId="4877"/>
    <cellStyle name="20% - Accent6 3 5 2" xfId="9409"/>
    <cellStyle name="20% - Accent6 3 5 3" xfId="12876"/>
    <cellStyle name="20% - Accent6 3 5 4" xfId="16080"/>
    <cellStyle name="20% - Accent6 3 5 5" xfId="18284"/>
    <cellStyle name="20% - Accent6 3 6" xfId="5934"/>
    <cellStyle name="20% - Accent6 3 7" xfId="7364"/>
    <cellStyle name="20% - Accent6 3 8" xfId="10873"/>
    <cellStyle name="20% - Accent6 3 9" xfId="14076"/>
    <cellStyle name="20% - Accent6 30" xfId="498"/>
    <cellStyle name="20% - Accent6 30 2" xfId="4025"/>
    <cellStyle name="20% - Accent6 30 2 2" xfId="8557"/>
    <cellStyle name="20% - Accent6 30 2 3" xfId="12024"/>
    <cellStyle name="20% - Accent6 30 2 4" xfId="15228"/>
    <cellStyle name="20% - Accent6 30 2 5" xfId="17433"/>
    <cellStyle name="20% - Accent6 30 3" xfId="4878"/>
    <cellStyle name="20% - Accent6 30 3 2" xfId="9410"/>
    <cellStyle name="20% - Accent6 30 3 3" xfId="12877"/>
    <cellStyle name="20% - Accent6 30 3 4" xfId="16081"/>
    <cellStyle name="20% - Accent6 30 3 5" xfId="18285"/>
    <cellStyle name="20% - Accent6 30 4" xfId="5937"/>
    <cellStyle name="20% - Accent6 30 5" xfId="7361"/>
    <cellStyle name="20% - Accent6 30 6" xfId="10870"/>
    <cellStyle name="20% - Accent6 30 7" xfId="14073"/>
    <cellStyle name="20% - Accent6 30 8" xfId="19258"/>
    <cellStyle name="20% - Accent6 31" xfId="499"/>
    <cellStyle name="20% - Accent6 31 2" xfId="4026"/>
    <cellStyle name="20% - Accent6 31 2 2" xfId="8558"/>
    <cellStyle name="20% - Accent6 31 2 3" xfId="12025"/>
    <cellStyle name="20% - Accent6 31 2 4" xfId="15229"/>
    <cellStyle name="20% - Accent6 31 2 5" xfId="17434"/>
    <cellStyle name="20% - Accent6 31 3" xfId="4879"/>
    <cellStyle name="20% - Accent6 31 3 2" xfId="9411"/>
    <cellStyle name="20% - Accent6 31 3 3" xfId="12878"/>
    <cellStyle name="20% - Accent6 31 3 4" xfId="16082"/>
    <cellStyle name="20% - Accent6 31 3 5" xfId="18286"/>
    <cellStyle name="20% - Accent6 31 4" xfId="5938"/>
    <cellStyle name="20% - Accent6 31 5" xfId="7360"/>
    <cellStyle name="20% - Accent6 31 6" xfId="10869"/>
    <cellStyle name="20% - Accent6 31 7" xfId="14072"/>
    <cellStyle name="20% - Accent6 31 8" xfId="19259"/>
    <cellStyle name="20% - Accent6 32" xfId="500"/>
    <cellStyle name="20% - Accent6 32 2" xfId="4027"/>
    <cellStyle name="20% - Accent6 32 2 2" xfId="8559"/>
    <cellStyle name="20% - Accent6 32 2 3" xfId="12026"/>
    <cellStyle name="20% - Accent6 32 2 4" xfId="15230"/>
    <cellStyle name="20% - Accent6 32 2 5" xfId="17435"/>
    <cellStyle name="20% - Accent6 32 3" xfId="4880"/>
    <cellStyle name="20% - Accent6 32 3 2" xfId="9412"/>
    <cellStyle name="20% - Accent6 32 3 3" xfId="12879"/>
    <cellStyle name="20% - Accent6 32 3 4" xfId="16083"/>
    <cellStyle name="20% - Accent6 32 3 5" xfId="18287"/>
    <cellStyle name="20% - Accent6 32 4" xfId="5939"/>
    <cellStyle name="20% - Accent6 32 5" xfId="7359"/>
    <cellStyle name="20% - Accent6 32 6" xfId="10868"/>
    <cellStyle name="20% - Accent6 32 7" xfId="14071"/>
    <cellStyle name="20% - Accent6 32 8" xfId="19260"/>
    <cellStyle name="20% - Accent6 33" xfId="501"/>
    <cellStyle name="20% - Accent6 33 2" xfId="4028"/>
    <cellStyle name="20% - Accent6 33 2 2" xfId="8560"/>
    <cellStyle name="20% - Accent6 33 2 3" xfId="12027"/>
    <cellStyle name="20% - Accent6 33 2 4" xfId="15231"/>
    <cellStyle name="20% - Accent6 33 2 5" xfId="17436"/>
    <cellStyle name="20% - Accent6 33 3" xfId="4881"/>
    <cellStyle name="20% - Accent6 33 3 2" xfId="9413"/>
    <cellStyle name="20% - Accent6 33 3 3" xfId="12880"/>
    <cellStyle name="20% - Accent6 33 3 4" xfId="16084"/>
    <cellStyle name="20% - Accent6 33 3 5" xfId="18288"/>
    <cellStyle name="20% - Accent6 33 4" xfId="5940"/>
    <cellStyle name="20% - Accent6 33 5" xfId="7358"/>
    <cellStyle name="20% - Accent6 33 6" xfId="10867"/>
    <cellStyle name="20% - Accent6 33 7" xfId="14070"/>
    <cellStyle name="20% - Accent6 33 8" xfId="19261"/>
    <cellStyle name="20% - Accent6 34" xfId="502"/>
    <cellStyle name="20% - Accent6 34 2" xfId="4029"/>
    <cellStyle name="20% - Accent6 34 2 2" xfId="8561"/>
    <cellStyle name="20% - Accent6 34 2 3" xfId="12028"/>
    <cellStyle name="20% - Accent6 34 2 4" xfId="15232"/>
    <cellStyle name="20% - Accent6 34 2 5" xfId="17437"/>
    <cellStyle name="20% - Accent6 34 3" xfId="4882"/>
    <cellStyle name="20% - Accent6 34 3 2" xfId="9414"/>
    <cellStyle name="20% - Accent6 34 3 3" xfId="12881"/>
    <cellStyle name="20% - Accent6 34 3 4" xfId="16085"/>
    <cellStyle name="20% - Accent6 34 3 5" xfId="18289"/>
    <cellStyle name="20% - Accent6 34 4" xfId="5941"/>
    <cellStyle name="20% - Accent6 34 5" xfId="7357"/>
    <cellStyle name="20% - Accent6 34 6" xfId="10866"/>
    <cellStyle name="20% - Accent6 34 7" xfId="14069"/>
    <cellStyle name="20% - Accent6 34 8" xfId="19262"/>
    <cellStyle name="20% - Accent6 35" xfId="503"/>
    <cellStyle name="20% - Accent6 35 2" xfId="4030"/>
    <cellStyle name="20% - Accent6 35 2 2" xfId="8562"/>
    <cellStyle name="20% - Accent6 35 2 3" xfId="12029"/>
    <cellStyle name="20% - Accent6 35 2 4" xfId="15233"/>
    <cellStyle name="20% - Accent6 35 2 5" xfId="17438"/>
    <cellStyle name="20% - Accent6 35 3" xfId="4883"/>
    <cellStyle name="20% - Accent6 35 3 2" xfId="9415"/>
    <cellStyle name="20% - Accent6 35 3 3" xfId="12882"/>
    <cellStyle name="20% - Accent6 35 3 4" xfId="16086"/>
    <cellStyle name="20% - Accent6 35 3 5" xfId="18290"/>
    <cellStyle name="20% - Accent6 35 4" xfId="5942"/>
    <cellStyle name="20% - Accent6 35 5" xfId="7356"/>
    <cellStyle name="20% - Accent6 35 6" xfId="10865"/>
    <cellStyle name="20% - Accent6 35 7" xfId="14068"/>
    <cellStyle name="20% - Accent6 35 8" xfId="19263"/>
    <cellStyle name="20% - Accent6 36" xfId="504"/>
    <cellStyle name="20% - Accent6 36 2" xfId="4031"/>
    <cellStyle name="20% - Accent6 36 2 2" xfId="8563"/>
    <cellStyle name="20% - Accent6 36 2 3" xfId="12030"/>
    <cellStyle name="20% - Accent6 36 2 4" xfId="15234"/>
    <cellStyle name="20% - Accent6 36 2 5" xfId="17439"/>
    <cellStyle name="20% - Accent6 36 3" xfId="4884"/>
    <cellStyle name="20% - Accent6 36 3 2" xfId="9416"/>
    <cellStyle name="20% - Accent6 36 3 3" xfId="12883"/>
    <cellStyle name="20% - Accent6 36 3 4" xfId="16087"/>
    <cellStyle name="20% - Accent6 36 3 5" xfId="18291"/>
    <cellStyle name="20% - Accent6 36 4" xfId="5943"/>
    <cellStyle name="20% - Accent6 36 5" xfId="7355"/>
    <cellStyle name="20% - Accent6 36 6" xfId="10864"/>
    <cellStyle name="20% - Accent6 36 7" xfId="14067"/>
    <cellStyle name="20% - Accent6 36 8" xfId="19264"/>
    <cellStyle name="20% - Accent6 37" xfId="505"/>
    <cellStyle name="20% - Accent6 37 2" xfId="4032"/>
    <cellStyle name="20% - Accent6 37 2 2" xfId="8564"/>
    <cellStyle name="20% - Accent6 37 2 3" xfId="12031"/>
    <cellStyle name="20% - Accent6 37 2 4" xfId="15235"/>
    <cellStyle name="20% - Accent6 37 2 5" xfId="17440"/>
    <cellStyle name="20% - Accent6 37 3" xfId="4885"/>
    <cellStyle name="20% - Accent6 37 3 2" xfId="9417"/>
    <cellStyle name="20% - Accent6 37 3 3" xfId="12884"/>
    <cellStyle name="20% - Accent6 37 3 4" xfId="16088"/>
    <cellStyle name="20% - Accent6 37 3 5" xfId="18292"/>
    <cellStyle name="20% - Accent6 37 4" xfId="5944"/>
    <cellStyle name="20% - Accent6 37 5" xfId="7354"/>
    <cellStyle name="20% - Accent6 37 6" xfId="10863"/>
    <cellStyle name="20% - Accent6 37 7" xfId="14066"/>
    <cellStyle name="20% - Accent6 37 8" xfId="19265"/>
    <cellStyle name="20% - Accent6 38" xfId="506"/>
    <cellStyle name="20% - Accent6 38 2" xfId="4033"/>
    <cellStyle name="20% - Accent6 38 2 2" xfId="8565"/>
    <cellStyle name="20% - Accent6 38 2 3" xfId="12032"/>
    <cellStyle name="20% - Accent6 38 2 4" xfId="15236"/>
    <cellStyle name="20% - Accent6 38 2 5" xfId="17441"/>
    <cellStyle name="20% - Accent6 38 3" xfId="4886"/>
    <cellStyle name="20% - Accent6 38 3 2" xfId="9418"/>
    <cellStyle name="20% - Accent6 38 3 3" xfId="12885"/>
    <cellStyle name="20% - Accent6 38 3 4" xfId="16089"/>
    <cellStyle name="20% - Accent6 38 3 5" xfId="18293"/>
    <cellStyle name="20% - Accent6 38 4" xfId="5945"/>
    <cellStyle name="20% - Accent6 38 5" xfId="7353"/>
    <cellStyle name="20% - Accent6 38 6" xfId="10862"/>
    <cellStyle name="20% - Accent6 38 7" xfId="14065"/>
    <cellStyle name="20% - Accent6 38 8" xfId="19266"/>
    <cellStyle name="20% - Accent6 39" xfId="507"/>
    <cellStyle name="20% - Accent6 39 2" xfId="4034"/>
    <cellStyle name="20% - Accent6 39 2 2" xfId="8566"/>
    <cellStyle name="20% - Accent6 39 2 3" xfId="12033"/>
    <cellStyle name="20% - Accent6 39 2 4" xfId="15237"/>
    <cellStyle name="20% - Accent6 39 2 5" xfId="17442"/>
    <cellStyle name="20% - Accent6 39 3" xfId="4887"/>
    <cellStyle name="20% - Accent6 39 3 2" xfId="9419"/>
    <cellStyle name="20% - Accent6 39 3 3" xfId="12886"/>
    <cellStyle name="20% - Accent6 39 3 4" xfId="16090"/>
    <cellStyle name="20% - Accent6 39 3 5" xfId="18294"/>
    <cellStyle name="20% - Accent6 39 4" xfId="5946"/>
    <cellStyle name="20% - Accent6 39 5" xfId="7352"/>
    <cellStyle name="20% - Accent6 39 6" xfId="10861"/>
    <cellStyle name="20% - Accent6 39 7" xfId="14064"/>
    <cellStyle name="20% - Accent6 39 8" xfId="19267"/>
    <cellStyle name="20% - Accent6 4" xfId="508"/>
    <cellStyle name="20% - Accent6 4 10" xfId="19268"/>
    <cellStyle name="20% - Accent6 4 2" xfId="509"/>
    <cellStyle name="20% - Accent6 4 2 2" xfId="5948"/>
    <cellStyle name="20% - Accent6 4 2 3" xfId="7348"/>
    <cellStyle name="20% - Accent6 4 2 4" xfId="10859"/>
    <cellStyle name="20% - Accent6 4 2 5" xfId="14062"/>
    <cellStyle name="20% - Accent6 4 3" xfId="510"/>
    <cellStyle name="20% - Accent6 4 3 2" xfId="5949"/>
    <cellStyle name="20% - Accent6 4 3 3" xfId="7347"/>
    <cellStyle name="20% - Accent6 4 3 4" xfId="10858"/>
    <cellStyle name="20% - Accent6 4 3 5" xfId="14061"/>
    <cellStyle name="20% - Accent6 4 4" xfId="4035"/>
    <cellStyle name="20% - Accent6 4 4 2" xfId="8567"/>
    <cellStyle name="20% - Accent6 4 4 3" xfId="12034"/>
    <cellStyle name="20% - Accent6 4 4 4" xfId="15238"/>
    <cellStyle name="20% - Accent6 4 4 5" xfId="17443"/>
    <cellStyle name="20% - Accent6 4 5" xfId="4888"/>
    <cellStyle name="20% - Accent6 4 5 2" xfId="9420"/>
    <cellStyle name="20% - Accent6 4 5 3" xfId="12887"/>
    <cellStyle name="20% - Accent6 4 5 4" xfId="16091"/>
    <cellStyle name="20% - Accent6 4 5 5" xfId="18295"/>
    <cellStyle name="20% - Accent6 4 6" xfId="5947"/>
    <cellStyle name="20% - Accent6 4 7" xfId="7351"/>
    <cellStyle name="20% - Accent6 4 8" xfId="10860"/>
    <cellStyle name="20% - Accent6 4 9" xfId="14063"/>
    <cellStyle name="20% - Accent6 40" xfId="511"/>
    <cellStyle name="20% - Accent6 40 2" xfId="4036"/>
    <cellStyle name="20% - Accent6 40 2 2" xfId="8568"/>
    <cellStyle name="20% - Accent6 40 2 3" xfId="12035"/>
    <cellStyle name="20% - Accent6 40 2 4" xfId="15239"/>
    <cellStyle name="20% - Accent6 40 2 5" xfId="17444"/>
    <cellStyle name="20% - Accent6 40 3" xfId="4889"/>
    <cellStyle name="20% - Accent6 40 3 2" xfId="9421"/>
    <cellStyle name="20% - Accent6 40 3 3" xfId="12888"/>
    <cellStyle name="20% - Accent6 40 3 4" xfId="16092"/>
    <cellStyle name="20% - Accent6 40 3 5" xfId="18296"/>
    <cellStyle name="20% - Accent6 40 4" xfId="5950"/>
    <cellStyle name="20% - Accent6 40 5" xfId="7346"/>
    <cellStyle name="20% - Accent6 40 6" xfId="10857"/>
    <cellStyle name="20% - Accent6 40 7" xfId="14060"/>
    <cellStyle name="20% - Accent6 40 8" xfId="19269"/>
    <cellStyle name="20% - Accent6 41" xfId="512"/>
    <cellStyle name="20% - Accent6 41 2" xfId="4037"/>
    <cellStyle name="20% - Accent6 41 2 2" xfId="8569"/>
    <cellStyle name="20% - Accent6 41 2 3" xfId="12036"/>
    <cellStyle name="20% - Accent6 41 2 4" xfId="15240"/>
    <cellStyle name="20% - Accent6 41 2 5" xfId="17445"/>
    <cellStyle name="20% - Accent6 41 3" xfId="4890"/>
    <cellStyle name="20% - Accent6 41 3 2" xfId="9422"/>
    <cellStyle name="20% - Accent6 41 3 3" xfId="12889"/>
    <cellStyle name="20% - Accent6 41 3 4" xfId="16093"/>
    <cellStyle name="20% - Accent6 41 3 5" xfId="18297"/>
    <cellStyle name="20% - Accent6 41 4" xfId="5951"/>
    <cellStyle name="20% - Accent6 41 5" xfId="7345"/>
    <cellStyle name="20% - Accent6 41 6" xfId="10856"/>
    <cellStyle name="20% - Accent6 41 7" xfId="14059"/>
    <cellStyle name="20% - Accent6 41 8" xfId="19270"/>
    <cellStyle name="20% - Accent6 42" xfId="513"/>
    <cellStyle name="20% - Accent6 42 2" xfId="4038"/>
    <cellStyle name="20% - Accent6 42 2 2" xfId="8570"/>
    <cellStyle name="20% - Accent6 42 2 3" xfId="12037"/>
    <cellStyle name="20% - Accent6 42 2 4" xfId="15241"/>
    <cellStyle name="20% - Accent6 42 2 5" xfId="17446"/>
    <cellStyle name="20% - Accent6 42 3" xfId="4891"/>
    <cellStyle name="20% - Accent6 42 3 2" xfId="9423"/>
    <cellStyle name="20% - Accent6 42 3 3" xfId="12890"/>
    <cellStyle name="20% - Accent6 42 3 4" xfId="16094"/>
    <cellStyle name="20% - Accent6 42 3 5" xfId="18298"/>
    <cellStyle name="20% - Accent6 42 4" xfId="5952"/>
    <cellStyle name="20% - Accent6 42 5" xfId="7344"/>
    <cellStyle name="20% - Accent6 42 6" xfId="10855"/>
    <cellStyle name="20% - Accent6 42 7" xfId="14058"/>
    <cellStyle name="20% - Accent6 42 8" xfId="19271"/>
    <cellStyle name="20% - Accent6 43" xfId="514"/>
    <cellStyle name="20% - Accent6 43 2" xfId="4039"/>
    <cellStyle name="20% - Accent6 43 2 2" xfId="8571"/>
    <cellStyle name="20% - Accent6 43 2 3" xfId="12038"/>
    <cellStyle name="20% - Accent6 43 2 4" xfId="15242"/>
    <cellStyle name="20% - Accent6 43 2 5" xfId="17447"/>
    <cellStyle name="20% - Accent6 43 3" xfId="4892"/>
    <cellStyle name="20% - Accent6 43 3 2" xfId="9424"/>
    <cellStyle name="20% - Accent6 43 3 3" xfId="12891"/>
    <cellStyle name="20% - Accent6 43 3 4" xfId="16095"/>
    <cellStyle name="20% - Accent6 43 3 5" xfId="18299"/>
    <cellStyle name="20% - Accent6 43 4" xfId="5953"/>
    <cellStyle name="20% - Accent6 43 5" xfId="7343"/>
    <cellStyle name="20% - Accent6 43 6" xfId="10854"/>
    <cellStyle name="20% - Accent6 43 7" xfId="14057"/>
    <cellStyle name="20% - Accent6 43 8" xfId="19272"/>
    <cellStyle name="20% - Accent6 44" xfId="515"/>
    <cellStyle name="20% - Accent6 44 2" xfId="4040"/>
    <cellStyle name="20% - Accent6 44 2 2" xfId="8572"/>
    <cellStyle name="20% - Accent6 44 2 3" xfId="12039"/>
    <cellStyle name="20% - Accent6 44 2 4" xfId="15243"/>
    <cellStyle name="20% - Accent6 44 2 5" xfId="17448"/>
    <cellStyle name="20% - Accent6 44 3" xfId="4893"/>
    <cellStyle name="20% - Accent6 44 3 2" xfId="9425"/>
    <cellStyle name="20% - Accent6 44 3 3" xfId="12892"/>
    <cellStyle name="20% - Accent6 44 3 4" xfId="16096"/>
    <cellStyle name="20% - Accent6 44 3 5" xfId="18300"/>
    <cellStyle name="20% - Accent6 44 4" xfId="5954"/>
    <cellStyle name="20% - Accent6 44 5" xfId="7342"/>
    <cellStyle name="20% - Accent6 44 6" xfId="10853"/>
    <cellStyle name="20% - Accent6 44 7" xfId="14056"/>
    <cellStyle name="20% - Accent6 44 8" xfId="19273"/>
    <cellStyle name="20% - Accent6 45" xfId="516"/>
    <cellStyle name="20% - Accent6 45 2" xfId="4041"/>
    <cellStyle name="20% - Accent6 45 2 2" xfId="8573"/>
    <cellStyle name="20% - Accent6 45 2 3" xfId="12040"/>
    <cellStyle name="20% - Accent6 45 2 4" xfId="15244"/>
    <cellStyle name="20% - Accent6 45 2 5" xfId="17449"/>
    <cellStyle name="20% - Accent6 45 3" xfId="4894"/>
    <cellStyle name="20% - Accent6 45 3 2" xfId="9426"/>
    <cellStyle name="20% - Accent6 45 3 3" xfId="12893"/>
    <cellStyle name="20% - Accent6 45 3 4" xfId="16097"/>
    <cellStyle name="20% - Accent6 45 3 5" xfId="18301"/>
    <cellStyle name="20% - Accent6 45 4" xfId="5955"/>
    <cellStyle name="20% - Accent6 45 5" xfId="7341"/>
    <cellStyle name="20% - Accent6 45 6" xfId="10852"/>
    <cellStyle name="20% - Accent6 45 7" xfId="14055"/>
    <cellStyle name="20% - Accent6 45 8" xfId="19274"/>
    <cellStyle name="20% - Accent6 46" xfId="517"/>
    <cellStyle name="20% - Accent6 46 2" xfId="4042"/>
    <cellStyle name="20% - Accent6 46 2 2" xfId="8574"/>
    <cellStyle name="20% - Accent6 46 2 3" xfId="12041"/>
    <cellStyle name="20% - Accent6 46 2 4" xfId="15245"/>
    <cellStyle name="20% - Accent6 46 2 5" xfId="17450"/>
    <cellStyle name="20% - Accent6 46 3" xfId="4895"/>
    <cellStyle name="20% - Accent6 46 3 2" xfId="9427"/>
    <cellStyle name="20% - Accent6 46 3 3" xfId="12894"/>
    <cellStyle name="20% - Accent6 46 3 4" xfId="16098"/>
    <cellStyle name="20% - Accent6 46 3 5" xfId="18302"/>
    <cellStyle name="20% - Accent6 46 4" xfId="5956"/>
    <cellStyle name="20% - Accent6 46 5" xfId="7340"/>
    <cellStyle name="20% - Accent6 46 6" xfId="10851"/>
    <cellStyle name="20% - Accent6 46 7" xfId="14054"/>
    <cellStyle name="20% - Accent6 46 8" xfId="19275"/>
    <cellStyle name="20% - Accent6 47" xfId="518"/>
    <cellStyle name="20% - Accent6 47 2" xfId="4043"/>
    <cellStyle name="20% - Accent6 47 2 2" xfId="8575"/>
    <cellStyle name="20% - Accent6 47 2 3" xfId="12042"/>
    <cellStyle name="20% - Accent6 47 2 4" xfId="15246"/>
    <cellStyle name="20% - Accent6 47 2 5" xfId="17451"/>
    <cellStyle name="20% - Accent6 47 3" xfId="4896"/>
    <cellStyle name="20% - Accent6 47 3 2" xfId="9428"/>
    <cellStyle name="20% - Accent6 47 3 3" xfId="12895"/>
    <cellStyle name="20% - Accent6 47 3 4" xfId="16099"/>
    <cellStyle name="20% - Accent6 47 3 5" xfId="18303"/>
    <cellStyle name="20% - Accent6 47 4" xfId="5957"/>
    <cellStyle name="20% - Accent6 47 5" xfId="7339"/>
    <cellStyle name="20% - Accent6 47 6" xfId="10850"/>
    <cellStyle name="20% - Accent6 47 7" xfId="14053"/>
    <cellStyle name="20% - Accent6 47 8" xfId="19276"/>
    <cellStyle name="20% - Accent6 48" xfId="519"/>
    <cellStyle name="20% - Accent6 48 2" xfId="4044"/>
    <cellStyle name="20% - Accent6 48 2 2" xfId="8576"/>
    <cellStyle name="20% - Accent6 48 2 3" xfId="12043"/>
    <cellStyle name="20% - Accent6 48 2 4" xfId="15247"/>
    <cellStyle name="20% - Accent6 48 2 5" xfId="17452"/>
    <cellStyle name="20% - Accent6 48 3" xfId="4897"/>
    <cellStyle name="20% - Accent6 48 3 2" xfId="9429"/>
    <cellStyle name="20% - Accent6 48 3 3" xfId="12896"/>
    <cellStyle name="20% - Accent6 48 3 4" xfId="16100"/>
    <cellStyle name="20% - Accent6 48 3 5" xfId="18304"/>
    <cellStyle name="20% - Accent6 48 4" xfId="5958"/>
    <cellStyle name="20% - Accent6 48 5" xfId="7338"/>
    <cellStyle name="20% - Accent6 48 6" xfId="10849"/>
    <cellStyle name="20% - Accent6 48 7" xfId="14052"/>
    <cellStyle name="20% - Accent6 48 8" xfId="19277"/>
    <cellStyle name="20% - Accent6 49" xfId="520"/>
    <cellStyle name="20% - Accent6 49 2" xfId="4045"/>
    <cellStyle name="20% - Accent6 49 2 2" xfId="8577"/>
    <cellStyle name="20% - Accent6 49 2 3" xfId="12044"/>
    <cellStyle name="20% - Accent6 49 2 4" xfId="15248"/>
    <cellStyle name="20% - Accent6 49 2 5" xfId="17453"/>
    <cellStyle name="20% - Accent6 49 3" xfId="4898"/>
    <cellStyle name="20% - Accent6 49 3 2" xfId="9430"/>
    <cellStyle name="20% - Accent6 49 3 3" xfId="12897"/>
    <cellStyle name="20% - Accent6 49 3 4" xfId="16101"/>
    <cellStyle name="20% - Accent6 49 3 5" xfId="18305"/>
    <cellStyle name="20% - Accent6 49 4" xfId="5959"/>
    <cellStyle name="20% - Accent6 49 5" xfId="7337"/>
    <cellStyle name="20% - Accent6 49 6" xfId="10848"/>
    <cellStyle name="20% - Accent6 49 7" xfId="14051"/>
    <cellStyle name="20% - Accent6 49 8" xfId="19278"/>
    <cellStyle name="20% - Accent6 5" xfId="521"/>
    <cellStyle name="20% - Accent6 5 10" xfId="19279"/>
    <cellStyle name="20% - Accent6 5 2" xfId="522"/>
    <cellStyle name="20% - Accent6 5 2 2" xfId="5961"/>
    <cellStyle name="20% - Accent6 5 2 3" xfId="7335"/>
    <cellStyle name="20% - Accent6 5 2 4" xfId="10846"/>
    <cellStyle name="20% - Accent6 5 2 5" xfId="14049"/>
    <cellStyle name="20% - Accent6 5 3" xfId="523"/>
    <cellStyle name="20% - Accent6 5 3 2" xfId="5962"/>
    <cellStyle name="20% - Accent6 5 3 3" xfId="7334"/>
    <cellStyle name="20% - Accent6 5 3 4" xfId="10845"/>
    <cellStyle name="20% - Accent6 5 3 5" xfId="14048"/>
    <cellStyle name="20% - Accent6 5 4" xfId="4046"/>
    <cellStyle name="20% - Accent6 5 4 2" xfId="8578"/>
    <cellStyle name="20% - Accent6 5 4 3" xfId="12045"/>
    <cellStyle name="20% - Accent6 5 4 4" xfId="15249"/>
    <cellStyle name="20% - Accent6 5 4 5" xfId="17454"/>
    <cellStyle name="20% - Accent6 5 5" xfId="4899"/>
    <cellStyle name="20% - Accent6 5 5 2" xfId="9431"/>
    <cellStyle name="20% - Accent6 5 5 3" xfId="12898"/>
    <cellStyle name="20% - Accent6 5 5 4" xfId="16102"/>
    <cellStyle name="20% - Accent6 5 5 5" xfId="18306"/>
    <cellStyle name="20% - Accent6 5 6" xfId="5960"/>
    <cellStyle name="20% - Accent6 5 7" xfId="7336"/>
    <cellStyle name="20% - Accent6 5 8" xfId="10847"/>
    <cellStyle name="20% - Accent6 5 9" xfId="14050"/>
    <cellStyle name="20% - Accent6 50" xfId="524"/>
    <cellStyle name="20% - Accent6 50 2" xfId="4047"/>
    <cellStyle name="20% - Accent6 50 2 2" xfId="8579"/>
    <cellStyle name="20% - Accent6 50 2 3" xfId="12046"/>
    <cellStyle name="20% - Accent6 50 2 4" xfId="15250"/>
    <cellStyle name="20% - Accent6 50 2 5" xfId="17455"/>
    <cellStyle name="20% - Accent6 50 3" xfId="4900"/>
    <cellStyle name="20% - Accent6 50 3 2" xfId="9432"/>
    <cellStyle name="20% - Accent6 50 3 3" xfId="12899"/>
    <cellStyle name="20% - Accent6 50 3 4" xfId="16103"/>
    <cellStyle name="20% - Accent6 50 3 5" xfId="18307"/>
    <cellStyle name="20% - Accent6 50 4" xfId="5963"/>
    <cellStyle name="20% - Accent6 50 5" xfId="7333"/>
    <cellStyle name="20% - Accent6 50 6" xfId="10844"/>
    <cellStyle name="20% - Accent6 50 7" xfId="14047"/>
    <cellStyle name="20% - Accent6 50 8" xfId="19280"/>
    <cellStyle name="20% - Accent6 51" xfId="525"/>
    <cellStyle name="20% - Accent6 51 2" xfId="4048"/>
    <cellStyle name="20% - Accent6 51 2 2" xfId="8580"/>
    <cellStyle name="20% - Accent6 51 2 3" xfId="12047"/>
    <cellStyle name="20% - Accent6 51 2 4" xfId="15251"/>
    <cellStyle name="20% - Accent6 51 2 5" xfId="17456"/>
    <cellStyle name="20% - Accent6 51 3" xfId="4901"/>
    <cellStyle name="20% - Accent6 51 3 2" xfId="9433"/>
    <cellStyle name="20% - Accent6 51 3 3" xfId="12900"/>
    <cellStyle name="20% - Accent6 51 3 4" xfId="16104"/>
    <cellStyle name="20% - Accent6 51 3 5" xfId="18308"/>
    <cellStyle name="20% - Accent6 51 4" xfId="5964"/>
    <cellStyle name="20% - Accent6 51 5" xfId="7332"/>
    <cellStyle name="20% - Accent6 51 6" xfId="10843"/>
    <cellStyle name="20% - Accent6 51 7" xfId="14046"/>
    <cellStyle name="20% - Accent6 51 8" xfId="19281"/>
    <cellStyle name="20% - Accent6 52" xfId="526"/>
    <cellStyle name="20% - Accent6 52 2" xfId="4049"/>
    <cellStyle name="20% - Accent6 52 2 2" xfId="8581"/>
    <cellStyle name="20% - Accent6 52 2 3" xfId="12048"/>
    <cellStyle name="20% - Accent6 52 2 4" xfId="15252"/>
    <cellStyle name="20% - Accent6 52 2 5" xfId="17457"/>
    <cellStyle name="20% - Accent6 52 3" xfId="4902"/>
    <cellStyle name="20% - Accent6 52 3 2" xfId="9434"/>
    <cellStyle name="20% - Accent6 52 3 3" xfId="12901"/>
    <cellStyle name="20% - Accent6 52 3 4" xfId="16105"/>
    <cellStyle name="20% - Accent6 52 3 5" xfId="18309"/>
    <cellStyle name="20% - Accent6 52 4" xfId="5965"/>
    <cellStyle name="20% - Accent6 52 5" xfId="7331"/>
    <cellStyle name="20% - Accent6 52 6" xfId="10842"/>
    <cellStyle name="20% - Accent6 52 7" xfId="14045"/>
    <cellStyle name="20% - Accent6 52 8" xfId="19282"/>
    <cellStyle name="20% - Accent6 53" xfId="527"/>
    <cellStyle name="20% - Accent6 53 2" xfId="4050"/>
    <cellStyle name="20% - Accent6 53 2 2" xfId="8582"/>
    <cellStyle name="20% - Accent6 53 2 3" xfId="12049"/>
    <cellStyle name="20% - Accent6 53 2 4" xfId="15253"/>
    <cellStyle name="20% - Accent6 53 2 5" xfId="17458"/>
    <cellStyle name="20% - Accent6 53 3" xfId="4903"/>
    <cellStyle name="20% - Accent6 53 3 2" xfId="9435"/>
    <cellStyle name="20% - Accent6 53 3 3" xfId="12902"/>
    <cellStyle name="20% - Accent6 53 3 4" xfId="16106"/>
    <cellStyle name="20% - Accent6 53 3 5" xfId="18310"/>
    <cellStyle name="20% - Accent6 53 4" xfId="5966"/>
    <cellStyle name="20% - Accent6 53 5" xfId="7330"/>
    <cellStyle name="20% - Accent6 53 6" xfId="10841"/>
    <cellStyle name="20% - Accent6 53 7" xfId="14044"/>
    <cellStyle name="20% - Accent6 53 8" xfId="19283"/>
    <cellStyle name="20% - Accent6 54" xfId="528"/>
    <cellStyle name="20% - Accent6 54 2" xfId="4051"/>
    <cellStyle name="20% - Accent6 54 2 2" xfId="8583"/>
    <cellStyle name="20% - Accent6 54 2 3" xfId="12050"/>
    <cellStyle name="20% - Accent6 54 2 4" xfId="15254"/>
    <cellStyle name="20% - Accent6 54 2 5" xfId="17459"/>
    <cellStyle name="20% - Accent6 54 3" xfId="4904"/>
    <cellStyle name="20% - Accent6 54 3 2" xfId="9436"/>
    <cellStyle name="20% - Accent6 54 3 3" xfId="12903"/>
    <cellStyle name="20% - Accent6 54 3 4" xfId="16107"/>
    <cellStyle name="20% - Accent6 54 3 5" xfId="18311"/>
    <cellStyle name="20% - Accent6 54 4" xfId="5967"/>
    <cellStyle name="20% - Accent6 54 5" xfId="7329"/>
    <cellStyle name="20% - Accent6 54 6" xfId="10840"/>
    <cellStyle name="20% - Accent6 54 7" xfId="14043"/>
    <cellStyle name="20% - Accent6 54 8" xfId="19284"/>
    <cellStyle name="20% - Accent6 55" xfId="529"/>
    <cellStyle name="20% - Accent6 55 2" xfId="4052"/>
    <cellStyle name="20% - Accent6 55 2 2" xfId="8584"/>
    <cellStyle name="20% - Accent6 55 2 3" xfId="12051"/>
    <cellStyle name="20% - Accent6 55 2 4" xfId="15255"/>
    <cellStyle name="20% - Accent6 55 2 5" xfId="17460"/>
    <cellStyle name="20% - Accent6 55 3" xfId="4905"/>
    <cellStyle name="20% - Accent6 55 3 2" xfId="9437"/>
    <cellStyle name="20% - Accent6 55 3 3" xfId="12904"/>
    <cellStyle name="20% - Accent6 55 3 4" xfId="16108"/>
    <cellStyle name="20% - Accent6 55 3 5" xfId="18312"/>
    <cellStyle name="20% - Accent6 55 4" xfId="5968"/>
    <cellStyle name="20% - Accent6 55 5" xfId="7328"/>
    <cellStyle name="20% - Accent6 55 6" xfId="10839"/>
    <cellStyle name="20% - Accent6 55 7" xfId="14042"/>
    <cellStyle name="20% - Accent6 55 8" xfId="19285"/>
    <cellStyle name="20% - Accent6 56" xfId="530"/>
    <cellStyle name="20% - Accent6 56 2" xfId="4053"/>
    <cellStyle name="20% - Accent6 56 2 2" xfId="8585"/>
    <cellStyle name="20% - Accent6 56 2 3" xfId="12052"/>
    <cellStyle name="20% - Accent6 56 2 4" xfId="15256"/>
    <cellStyle name="20% - Accent6 56 2 5" xfId="17461"/>
    <cellStyle name="20% - Accent6 56 3" xfId="4906"/>
    <cellStyle name="20% - Accent6 56 3 2" xfId="9438"/>
    <cellStyle name="20% - Accent6 56 3 3" xfId="12905"/>
    <cellStyle name="20% - Accent6 56 3 4" xfId="16109"/>
    <cellStyle name="20% - Accent6 56 3 5" xfId="18313"/>
    <cellStyle name="20% - Accent6 56 4" xfId="5969"/>
    <cellStyle name="20% - Accent6 56 5" xfId="7327"/>
    <cellStyle name="20% - Accent6 56 6" xfId="10838"/>
    <cellStyle name="20% - Accent6 56 7" xfId="14041"/>
    <cellStyle name="20% - Accent6 56 8" xfId="19286"/>
    <cellStyle name="20% - Accent6 57" xfId="531"/>
    <cellStyle name="20% - Accent6 57 2" xfId="4054"/>
    <cellStyle name="20% - Accent6 57 2 2" xfId="8586"/>
    <cellStyle name="20% - Accent6 57 2 3" xfId="12053"/>
    <cellStyle name="20% - Accent6 57 2 4" xfId="15257"/>
    <cellStyle name="20% - Accent6 57 2 5" xfId="17462"/>
    <cellStyle name="20% - Accent6 57 3" xfId="4907"/>
    <cellStyle name="20% - Accent6 57 3 2" xfId="9439"/>
    <cellStyle name="20% - Accent6 57 3 3" xfId="12906"/>
    <cellStyle name="20% - Accent6 57 3 4" xfId="16110"/>
    <cellStyle name="20% - Accent6 57 3 5" xfId="18314"/>
    <cellStyle name="20% - Accent6 57 4" xfId="5970"/>
    <cellStyle name="20% - Accent6 57 5" xfId="7326"/>
    <cellStyle name="20% - Accent6 57 6" xfId="10837"/>
    <cellStyle name="20% - Accent6 57 7" xfId="14040"/>
    <cellStyle name="20% - Accent6 57 8" xfId="19287"/>
    <cellStyle name="20% - Accent6 58" xfId="532"/>
    <cellStyle name="20% - Accent6 58 2" xfId="4055"/>
    <cellStyle name="20% - Accent6 58 2 2" xfId="8587"/>
    <cellStyle name="20% - Accent6 58 2 3" xfId="12054"/>
    <cellStyle name="20% - Accent6 58 2 4" xfId="15258"/>
    <cellStyle name="20% - Accent6 58 2 5" xfId="17463"/>
    <cellStyle name="20% - Accent6 58 3" xfId="4908"/>
    <cellStyle name="20% - Accent6 58 3 2" xfId="9440"/>
    <cellStyle name="20% - Accent6 58 3 3" xfId="12907"/>
    <cellStyle name="20% - Accent6 58 3 4" xfId="16111"/>
    <cellStyle name="20% - Accent6 58 3 5" xfId="18315"/>
    <cellStyle name="20% - Accent6 58 4" xfId="5971"/>
    <cellStyle name="20% - Accent6 58 5" xfId="7325"/>
    <cellStyle name="20% - Accent6 58 6" xfId="10836"/>
    <cellStyle name="20% - Accent6 58 7" xfId="14039"/>
    <cellStyle name="20% - Accent6 58 8" xfId="19288"/>
    <cellStyle name="20% - Accent6 59" xfId="533"/>
    <cellStyle name="20% - Accent6 59 2" xfId="4056"/>
    <cellStyle name="20% - Accent6 59 2 2" xfId="8588"/>
    <cellStyle name="20% - Accent6 59 2 3" xfId="12055"/>
    <cellStyle name="20% - Accent6 59 2 4" xfId="15259"/>
    <cellStyle name="20% - Accent6 59 2 5" xfId="17464"/>
    <cellStyle name="20% - Accent6 59 3" xfId="4909"/>
    <cellStyle name="20% - Accent6 59 3 2" xfId="9441"/>
    <cellStyle name="20% - Accent6 59 3 3" xfId="12908"/>
    <cellStyle name="20% - Accent6 59 3 4" xfId="16112"/>
    <cellStyle name="20% - Accent6 59 3 5" xfId="18316"/>
    <cellStyle name="20% - Accent6 59 4" xfId="5972"/>
    <cellStyle name="20% - Accent6 59 5" xfId="7324"/>
    <cellStyle name="20% - Accent6 59 6" xfId="10835"/>
    <cellStyle name="20% - Accent6 59 7" xfId="14038"/>
    <cellStyle name="20% - Accent6 59 8" xfId="19289"/>
    <cellStyle name="20% - Accent6 6" xfId="534"/>
    <cellStyle name="20% - Accent6 6 10" xfId="19290"/>
    <cellStyle name="20% - Accent6 6 2" xfId="535"/>
    <cellStyle name="20% - Accent6 6 2 2" xfId="5974"/>
    <cellStyle name="20% - Accent6 6 2 3" xfId="7322"/>
    <cellStyle name="20% - Accent6 6 2 4" xfId="10833"/>
    <cellStyle name="20% - Accent6 6 2 5" xfId="14036"/>
    <cellStyle name="20% - Accent6 6 3" xfId="536"/>
    <cellStyle name="20% - Accent6 6 3 2" xfId="5975"/>
    <cellStyle name="20% - Accent6 6 3 3" xfId="7321"/>
    <cellStyle name="20% - Accent6 6 3 4" xfId="10832"/>
    <cellStyle name="20% - Accent6 6 3 5" xfId="14035"/>
    <cellStyle name="20% - Accent6 6 4" xfId="4057"/>
    <cellStyle name="20% - Accent6 6 4 2" xfId="8589"/>
    <cellStyle name="20% - Accent6 6 4 3" xfId="12056"/>
    <cellStyle name="20% - Accent6 6 4 4" xfId="15260"/>
    <cellStyle name="20% - Accent6 6 4 5" xfId="17465"/>
    <cellStyle name="20% - Accent6 6 5" xfId="4910"/>
    <cellStyle name="20% - Accent6 6 5 2" xfId="9442"/>
    <cellStyle name="20% - Accent6 6 5 3" xfId="12909"/>
    <cellStyle name="20% - Accent6 6 5 4" xfId="16113"/>
    <cellStyle name="20% - Accent6 6 5 5" xfId="18317"/>
    <cellStyle name="20% - Accent6 6 6" xfId="5973"/>
    <cellStyle name="20% - Accent6 6 7" xfId="7323"/>
    <cellStyle name="20% - Accent6 6 8" xfId="10834"/>
    <cellStyle name="20% - Accent6 6 9" xfId="14037"/>
    <cellStyle name="20% - Accent6 60" xfId="537"/>
    <cellStyle name="20% - Accent6 60 2" xfId="4058"/>
    <cellStyle name="20% - Accent6 60 2 2" xfId="8590"/>
    <cellStyle name="20% - Accent6 60 2 3" xfId="12057"/>
    <cellStyle name="20% - Accent6 60 2 4" xfId="15261"/>
    <cellStyle name="20% - Accent6 60 2 5" xfId="17466"/>
    <cellStyle name="20% - Accent6 60 3" xfId="4911"/>
    <cellStyle name="20% - Accent6 60 3 2" xfId="9443"/>
    <cellStyle name="20% - Accent6 60 3 3" xfId="12910"/>
    <cellStyle name="20% - Accent6 60 3 4" xfId="16114"/>
    <cellStyle name="20% - Accent6 60 3 5" xfId="18318"/>
    <cellStyle name="20% - Accent6 60 4" xfId="5976"/>
    <cellStyle name="20% - Accent6 60 5" xfId="7320"/>
    <cellStyle name="20% - Accent6 60 6" xfId="10831"/>
    <cellStyle name="20% - Accent6 60 7" xfId="14034"/>
    <cellStyle name="20% - Accent6 60 8" xfId="19291"/>
    <cellStyle name="20% - Accent6 61" xfId="538"/>
    <cellStyle name="20% - Accent6 61 2" xfId="4059"/>
    <cellStyle name="20% - Accent6 61 2 2" xfId="8591"/>
    <cellStyle name="20% - Accent6 61 2 3" xfId="12058"/>
    <cellStyle name="20% - Accent6 61 2 4" xfId="15262"/>
    <cellStyle name="20% - Accent6 61 2 5" xfId="17467"/>
    <cellStyle name="20% - Accent6 61 3" xfId="4912"/>
    <cellStyle name="20% - Accent6 61 3 2" xfId="9444"/>
    <cellStyle name="20% - Accent6 61 3 3" xfId="12911"/>
    <cellStyle name="20% - Accent6 61 3 4" xfId="16115"/>
    <cellStyle name="20% - Accent6 61 3 5" xfId="18319"/>
    <cellStyle name="20% - Accent6 61 4" xfId="5977"/>
    <cellStyle name="20% - Accent6 61 5" xfId="7319"/>
    <cellStyle name="20% - Accent6 61 6" xfId="10830"/>
    <cellStyle name="20% - Accent6 61 7" xfId="14033"/>
    <cellStyle name="20% - Accent6 61 8" xfId="19292"/>
    <cellStyle name="20% - Accent6 62" xfId="539"/>
    <cellStyle name="20% - Accent6 62 2" xfId="4060"/>
    <cellStyle name="20% - Accent6 62 2 2" xfId="8592"/>
    <cellStyle name="20% - Accent6 62 2 3" xfId="12059"/>
    <cellStyle name="20% - Accent6 62 2 4" xfId="15263"/>
    <cellStyle name="20% - Accent6 62 2 5" xfId="17468"/>
    <cellStyle name="20% - Accent6 62 3" xfId="4913"/>
    <cellStyle name="20% - Accent6 62 3 2" xfId="9445"/>
    <cellStyle name="20% - Accent6 62 3 3" xfId="12912"/>
    <cellStyle name="20% - Accent6 62 3 4" xfId="16116"/>
    <cellStyle name="20% - Accent6 62 3 5" xfId="18320"/>
    <cellStyle name="20% - Accent6 62 4" xfId="5978"/>
    <cellStyle name="20% - Accent6 62 5" xfId="7318"/>
    <cellStyle name="20% - Accent6 62 6" xfId="10829"/>
    <cellStyle name="20% - Accent6 62 7" xfId="14032"/>
    <cellStyle name="20% - Accent6 62 8" xfId="19293"/>
    <cellStyle name="20% - Accent6 63" xfId="540"/>
    <cellStyle name="20% - Accent6 63 2" xfId="4061"/>
    <cellStyle name="20% - Accent6 63 2 2" xfId="8593"/>
    <cellStyle name="20% - Accent6 63 2 3" xfId="12060"/>
    <cellStyle name="20% - Accent6 63 2 4" xfId="15264"/>
    <cellStyle name="20% - Accent6 63 2 5" xfId="17469"/>
    <cellStyle name="20% - Accent6 63 3" xfId="4914"/>
    <cellStyle name="20% - Accent6 63 3 2" xfId="9446"/>
    <cellStyle name="20% - Accent6 63 3 3" xfId="12913"/>
    <cellStyle name="20% - Accent6 63 3 4" xfId="16117"/>
    <cellStyle name="20% - Accent6 63 3 5" xfId="18321"/>
    <cellStyle name="20% - Accent6 63 4" xfId="5979"/>
    <cellStyle name="20% - Accent6 63 5" xfId="7317"/>
    <cellStyle name="20% - Accent6 63 6" xfId="10828"/>
    <cellStyle name="20% - Accent6 63 7" xfId="14031"/>
    <cellStyle name="20% - Accent6 63 8" xfId="19294"/>
    <cellStyle name="20% - Accent6 64" xfId="541"/>
    <cellStyle name="20% - Accent6 64 2" xfId="4062"/>
    <cellStyle name="20% - Accent6 64 2 2" xfId="8594"/>
    <cellStyle name="20% - Accent6 64 2 3" xfId="12061"/>
    <cellStyle name="20% - Accent6 64 2 4" xfId="15265"/>
    <cellStyle name="20% - Accent6 64 2 5" xfId="17470"/>
    <cellStyle name="20% - Accent6 64 3" xfId="4915"/>
    <cellStyle name="20% - Accent6 64 3 2" xfId="9447"/>
    <cellStyle name="20% - Accent6 64 3 3" xfId="12914"/>
    <cellStyle name="20% - Accent6 64 3 4" xfId="16118"/>
    <cellStyle name="20% - Accent6 64 3 5" xfId="18322"/>
    <cellStyle name="20% - Accent6 64 4" xfId="5980"/>
    <cellStyle name="20% - Accent6 64 5" xfId="7316"/>
    <cellStyle name="20% - Accent6 64 6" xfId="10827"/>
    <cellStyle name="20% - Accent6 64 7" xfId="14030"/>
    <cellStyle name="20% - Accent6 64 8" xfId="19295"/>
    <cellStyle name="20% - Accent6 65" xfId="542"/>
    <cellStyle name="20% - Accent6 65 2" xfId="4063"/>
    <cellStyle name="20% - Accent6 65 2 2" xfId="8595"/>
    <cellStyle name="20% - Accent6 65 2 3" xfId="12062"/>
    <cellStyle name="20% - Accent6 65 2 4" xfId="15266"/>
    <cellStyle name="20% - Accent6 65 2 5" xfId="17471"/>
    <cellStyle name="20% - Accent6 65 3" xfId="4916"/>
    <cellStyle name="20% - Accent6 65 3 2" xfId="9448"/>
    <cellStyle name="20% - Accent6 65 3 3" xfId="12915"/>
    <cellStyle name="20% - Accent6 65 3 4" xfId="16119"/>
    <cellStyle name="20% - Accent6 65 3 5" xfId="18323"/>
    <cellStyle name="20% - Accent6 65 4" xfId="5981"/>
    <cellStyle name="20% - Accent6 65 5" xfId="7315"/>
    <cellStyle name="20% - Accent6 65 6" xfId="10826"/>
    <cellStyle name="20% - Accent6 65 7" xfId="14029"/>
    <cellStyle name="20% - Accent6 65 8" xfId="19296"/>
    <cellStyle name="20% - Accent6 66" xfId="543"/>
    <cellStyle name="20% - Accent6 66 2" xfId="4064"/>
    <cellStyle name="20% - Accent6 66 2 2" xfId="8596"/>
    <cellStyle name="20% - Accent6 66 2 3" xfId="12063"/>
    <cellStyle name="20% - Accent6 66 2 4" xfId="15267"/>
    <cellStyle name="20% - Accent6 66 2 5" xfId="17472"/>
    <cellStyle name="20% - Accent6 66 3" xfId="4917"/>
    <cellStyle name="20% - Accent6 66 3 2" xfId="9449"/>
    <cellStyle name="20% - Accent6 66 3 3" xfId="12916"/>
    <cellStyle name="20% - Accent6 66 3 4" xfId="16120"/>
    <cellStyle name="20% - Accent6 66 3 5" xfId="18324"/>
    <cellStyle name="20% - Accent6 66 4" xfId="5982"/>
    <cellStyle name="20% - Accent6 66 5" xfId="7314"/>
    <cellStyle name="20% - Accent6 66 6" xfId="10825"/>
    <cellStyle name="20% - Accent6 66 7" xfId="14028"/>
    <cellStyle name="20% - Accent6 66 8" xfId="19297"/>
    <cellStyle name="20% - Accent6 67" xfId="544"/>
    <cellStyle name="20% - Accent6 67 2" xfId="4065"/>
    <cellStyle name="20% - Accent6 67 2 2" xfId="8597"/>
    <cellStyle name="20% - Accent6 67 2 3" xfId="12064"/>
    <cellStyle name="20% - Accent6 67 2 4" xfId="15268"/>
    <cellStyle name="20% - Accent6 67 2 5" xfId="17473"/>
    <cellStyle name="20% - Accent6 67 3" xfId="4918"/>
    <cellStyle name="20% - Accent6 67 3 2" xfId="9450"/>
    <cellStyle name="20% - Accent6 67 3 3" xfId="12917"/>
    <cellStyle name="20% - Accent6 67 3 4" xfId="16121"/>
    <cellStyle name="20% - Accent6 67 3 5" xfId="18325"/>
    <cellStyle name="20% - Accent6 67 4" xfId="5983"/>
    <cellStyle name="20% - Accent6 67 5" xfId="7313"/>
    <cellStyle name="20% - Accent6 67 6" xfId="10824"/>
    <cellStyle name="20% - Accent6 67 7" xfId="14027"/>
    <cellStyle name="20% - Accent6 67 8" xfId="19298"/>
    <cellStyle name="20% - Accent6 68" xfId="545"/>
    <cellStyle name="20% - Accent6 68 2" xfId="4066"/>
    <cellStyle name="20% - Accent6 68 2 2" xfId="8598"/>
    <cellStyle name="20% - Accent6 68 2 3" xfId="12065"/>
    <cellStyle name="20% - Accent6 68 2 4" xfId="15269"/>
    <cellStyle name="20% - Accent6 68 2 5" xfId="17474"/>
    <cellStyle name="20% - Accent6 68 3" xfId="4919"/>
    <cellStyle name="20% - Accent6 68 3 2" xfId="9451"/>
    <cellStyle name="20% - Accent6 68 3 3" xfId="12918"/>
    <cellStyle name="20% - Accent6 68 3 4" xfId="16122"/>
    <cellStyle name="20% - Accent6 68 3 5" xfId="18326"/>
    <cellStyle name="20% - Accent6 68 4" xfId="5984"/>
    <cellStyle name="20% - Accent6 68 5" xfId="7312"/>
    <cellStyle name="20% - Accent6 68 6" xfId="10823"/>
    <cellStyle name="20% - Accent6 68 7" xfId="16695"/>
    <cellStyle name="20% - Accent6 68 8" xfId="19299"/>
    <cellStyle name="20% - Accent6 69" xfId="546"/>
    <cellStyle name="20% - Accent6 69 2" xfId="4067"/>
    <cellStyle name="20% - Accent6 69 2 2" xfId="8599"/>
    <cellStyle name="20% - Accent6 69 2 3" xfId="12066"/>
    <cellStyle name="20% - Accent6 69 2 4" xfId="15270"/>
    <cellStyle name="20% - Accent6 69 2 5" xfId="17475"/>
    <cellStyle name="20% - Accent6 69 3" xfId="4920"/>
    <cellStyle name="20% - Accent6 69 3 2" xfId="9452"/>
    <cellStyle name="20% - Accent6 69 3 3" xfId="12919"/>
    <cellStyle name="20% - Accent6 69 3 4" xfId="16123"/>
    <cellStyle name="20% - Accent6 69 3 5" xfId="18327"/>
    <cellStyle name="20% - Accent6 69 4" xfId="5985"/>
    <cellStyle name="20% - Accent6 69 5" xfId="7311"/>
    <cellStyle name="20% - Accent6 69 6" xfId="10822"/>
    <cellStyle name="20% - Accent6 69 7" xfId="16692"/>
    <cellStyle name="20% - Accent6 69 8" xfId="19300"/>
    <cellStyle name="20% - Accent6 7" xfId="547"/>
    <cellStyle name="20% - Accent6 7 10" xfId="19301"/>
    <cellStyle name="20% - Accent6 7 2" xfId="548"/>
    <cellStyle name="20% - Accent6 7 2 2" xfId="5987"/>
    <cellStyle name="20% - Accent6 7 2 3" xfId="7309"/>
    <cellStyle name="20% - Accent6 7 2 4" xfId="10820"/>
    <cellStyle name="20% - Accent6 7 2 5" xfId="16621"/>
    <cellStyle name="20% - Accent6 7 3" xfId="549"/>
    <cellStyle name="20% - Accent6 7 3 2" xfId="5988"/>
    <cellStyle name="20% - Accent6 7 3 3" xfId="7308"/>
    <cellStyle name="20% - Accent6 7 3 4" xfId="10819"/>
    <cellStyle name="20% - Accent6 7 3 5" xfId="16669"/>
    <cellStyle name="20% - Accent6 7 4" xfId="4068"/>
    <cellStyle name="20% - Accent6 7 4 2" xfId="8600"/>
    <cellStyle name="20% - Accent6 7 4 3" xfId="12067"/>
    <cellStyle name="20% - Accent6 7 4 4" xfId="15271"/>
    <cellStyle name="20% - Accent6 7 4 5" xfId="17476"/>
    <cellStyle name="20% - Accent6 7 5" xfId="4921"/>
    <cellStyle name="20% - Accent6 7 5 2" xfId="9453"/>
    <cellStyle name="20% - Accent6 7 5 3" xfId="12920"/>
    <cellStyle name="20% - Accent6 7 5 4" xfId="16124"/>
    <cellStyle name="20% - Accent6 7 5 5" xfId="18328"/>
    <cellStyle name="20% - Accent6 7 6" xfId="5986"/>
    <cellStyle name="20% - Accent6 7 7" xfId="7310"/>
    <cellStyle name="20% - Accent6 7 8" xfId="10821"/>
    <cellStyle name="20% - Accent6 7 9" xfId="16663"/>
    <cellStyle name="20% - Accent6 70" xfId="550"/>
    <cellStyle name="20% - Accent6 70 2" xfId="4069"/>
    <cellStyle name="20% - Accent6 70 2 2" xfId="8601"/>
    <cellStyle name="20% - Accent6 70 2 3" xfId="12068"/>
    <cellStyle name="20% - Accent6 70 2 4" xfId="15272"/>
    <cellStyle name="20% - Accent6 70 2 5" xfId="17477"/>
    <cellStyle name="20% - Accent6 70 3" xfId="4922"/>
    <cellStyle name="20% - Accent6 70 3 2" xfId="9454"/>
    <cellStyle name="20% - Accent6 70 3 3" xfId="12921"/>
    <cellStyle name="20% - Accent6 70 3 4" xfId="16125"/>
    <cellStyle name="20% - Accent6 70 3 5" xfId="18329"/>
    <cellStyle name="20% - Accent6 70 4" xfId="5989"/>
    <cellStyle name="20% - Accent6 70 5" xfId="7307"/>
    <cellStyle name="20% - Accent6 70 6" xfId="10818"/>
    <cellStyle name="20% - Accent6 70 7" xfId="14024"/>
    <cellStyle name="20% - Accent6 70 8" xfId="19302"/>
    <cellStyle name="20% - Accent6 71" xfId="551"/>
    <cellStyle name="20% - Accent6 71 2" xfId="4070"/>
    <cellStyle name="20% - Accent6 71 2 2" xfId="8602"/>
    <cellStyle name="20% - Accent6 71 2 3" xfId="12069"/>
    <cellStyle name="20% - Accent6 71 2 4" xfId="15273"/>
    <cellStyle name="20% - Accent6 71 2 5" xfId="17478"/>
    <cellStyle name="20% - Accent6 71 3" xfId="4923"/>
    <cellStyle name="20% - Accent6 71 3 2" xfId="9455"/>
    <cellStyle name="20% - Accent6 71 3 3" xfId="12922"/>
    <cellStyle name="20% - Accent6 71 3 4" xfId="16126"/>
    <cellStyle name="20% - Accent6 71 3 5" xfId="18330"/>
    <cellStyle name="20% - Accent6 71 4" xfId="5990"/>
    <cellStyle name="20% - Accent6 71 5" xfId="7306"/>
    <cellStyle name="20% - Accent6 71 6" xfId="10817"/>
    <cellStyle name="20% - Accent6 71 7" xfId="14023"/>
    <cellStyle name="20% - Accent6 71 8" xfId="19303"/>
    <cellStyle name="20% - Accent6 72" xfId="552"/>
    <cellStyle name="20% - Accent6 72 2" xfId="4071"/>
    <cellStyle name="20% - Accent6 72 2 2" xfId="8603"/>
    <cellStyle name="20% - Accent6 72 2 3" xfId="12070"/>
    <cellStyle name="20% - Accent6 72 2 4" xfId="15274"/>
    <cellStyle name="20% - Accent6 72 2 5" xfId="17479"/>
    <cellStyle name="20% - Accent6 72 3" xfId="4924"/>
    <cellStyle name="20% - Accent6 72 3 2" xfId="9456"/>
    <cellStyle name="20% - Accent6 72 3 3" xfId="12923"/>
    <cellStyle name="20% - Accent6 72 3 4" xfId="16127"/>
    <cellStyle name="20% - Accent6 72 3 5" xfId="18331"/>
    <cellStyle name="20% - Accent6 72 4" xfId="5991"/>
    <cellStyle name="20% - Accent6 72 5" xfId="7305"/>
    <cellStyle name="20% - Accent6 72 6" xfId="13548"/>
    <cellStyle name="20% - Accent6 72 7" xfId="14022"/>
    <cellStyle name="20% - Accent6 72 8" xfId="19304"/>
    <cellStyle name="20% - Accent6 73" xfId="5436"/>
    <cellStyle name="20% - Accent6 73 2" xfId="10197"/>
    <cellStyle name="20% - Accent6 73 3" xfId="13598"/>
    <cellStyle name="20% - Accent6 73 4" xfId="16737"/>
    <cellStyle name="20% - Accent6 73 5" xfId="18876"/>
    <cellStyle name="20% - Accent6 74" xfId="10237"/>
    <cellStyle name="20% - Accent6 75" xfId="10276"/>
    <cellStyle name="20% - Accent6 76" xfId="8141"/>
    <cellStyle name="20% - Accent6 77" xfId="11609"/>
    <cellStyle name="20% - Accent6 78" xfId="14812"/>
    <cellStyle name="20% - Accent6 8" xfId="553"/>
    <cellStyle name="20% - Accent6 8 10" xfId="19305"/>
    <cellStyle name="20% - Accent6 8 2" xfId="554"/>
    <cellStyle name="20% - Accent6 8 2 2" xfId="5993"/>
    <cellStyle name="20% - Accent6 8 2 3" xfId="7303"/>
    <cellStyle name="20% - Accent6 8 2 4" xfId="13487"/>
    <cellStyle name="20% - Accent6 8 2 5" xfId="14020"/>
    <cellStyle name="20% - Accent6 8 3" xfId="555"/>
    <cellStyle name="20% - Accent6 8 3 2" xfId="5994"/>
    <cellStyle name="20% - Accent6 8 3 3" xfId="7302"/>
    <cellStyle name="20% - Accent6 8 3 4" xfId="13436"/>
    <cellStyle name="20% - Accent6 8 3 5" xfId="14019"/>
    <cellStyle name="20% - Accent6 8 4" xfId="4072"/>
    <cellStyle name="20% - Accent6 8 4 2" xfId="8604"/>
    <cellStyle name="20% - Accent6 8 4 3" xfId="12071"/>
    <cellStyle name="20% - Accent6 8 4 4" xfId="15275"/>
    <cellStyle name="20% - Accent6 8 4 5" xfId="17480"/>
    <cellStyle name="20% - Accent6 8 5" xfId="4925"/>
    <cellStyle name="20% - Accent6 8 5 2" xfId="9457"/>
    <cellStyle name="20% - Accent6 8 5 3" xfId="12924"/>
    <cellStyle name="20% - Accent6 8 5 4" xfId="16128"/>
    <cellStyle name="20% - Accent6 8 5 5" xfId="18332"/>
    <cellStyle name="20% - Accent6 8 6" xfId="5992"/>
    <cellStyle name="20% - Accent6 8 7" xfId="7304"/>
    <cellStyle name="20% - Accent6 8 8" xfId="13542"/>
    <cellStyle name="20% - Accent6 8 9" xfId="14021"/>
    <cellStyle name="20% - Accent6 9" xfId="556"/>
    <cellStyle name="20% - Accent6 9 10" xfId="19306"/>
    <cellStyle name="20% - Accent6 9 2" xfId="557"/>
    <cellStyle name="20% - Accent6 9 2 2" xfId="5996"/>
    <cellStyle name="20% - Accent6 9 2 3" xfId="7300"/>
    <cellStyle name="20% - Accent6 9 2 4" xfId="10814"/>
    <cellStyle name="20% - Accent6 9 2 5" xfId="14017"/>
    <cellStyle name="20% - Accent6 9 3" xfId="558"/>
    <cellStyle name="20% - Accent6 9 3 2" xfId="5997"/>
    <cellStyle name="20% - Accent6 9 3 3" xfId="7299"/>
    <cellStyle name="20% - Accent6 9 3 4" xfId="10813"/>
    <cellStyle name="20% - Accent6 9 3 5" xfId="14016"/>
    <cellStyle name="20% - Accent6 9 4" xfId="4073"/>
    <cellStyle name="20% - Accent6 9 4 2" xfId="8605"/>
    <cellStyle name="20% - Accent6 9 4 3" xfId="12072"/>
    <cellStyle name="20% - Accent6 9 4 4" xfId="15276"/>
    <cellStyle name="20% - Accent6 9 4 5" xfId="17481"/>
    <cellStyle name="20% - Accent6 9 5" xfId="4926"/>
    <cellStyle name="20% - Accent6 9 5 2" xfId="9458"/>
    <cellStyle name="20% - Accent6 9 5 3" xfId="12925"/>
    <cellStyle name="20% - Accent6 9 5 4" xfId="16129"/>
    <cellStyle name="20% - Accent6 9 5 5" xfId="18333"/>
    <cellStyle name="20% - Accent6 9 6" xfId="5995"/>
    <cellStyle name="20% - Accent6 9 7" xfId="7301"/>
    <cellStyle name="20% - Accent6 9 8" xfId="13497"/>
    <cellStyle name="20% - Accent6 9 9" xfId="14018"/>
    <cellStyle name="40% - Accent1" xfId="5371" builtinId="31" customBuiltin="1"/>
    <cellStyle name="40% - Accent1 10" xfId="559"/>
    <cellStyle name="40% - Accent1 10 10" xfId="19307"/>
    <cellStyle name="40% - Accent1 10 2" xfId="560"/>
    <cellStyle name="40% - Accent1 10 2 2" xfId="5999"/>
    <cellStyle name="40% - Accent1 10 2 3" xfId="7297"/>
    <cellStyle name="40% - Accent1 10 2 4" xfId="10811"/>
    <cellStyle name="40% - Accent1 10 2 5" xfId="14014"/>
    <cellStyle name="40% - Accent1 10 3" xfId="561"/>
    <cellStyle name="40% - Accent1 10 3 2" xfId="6000"/>
    <cellStyle name="40% - Accent1 10 3 3" xfId="7296"/>
    <cellStyle name="40% - Accent1 10 3 4" xfId="10810"/>
    <cellStyle name="40% - Accent1 10 3 5" xfId="14013"/>
    <cellStyle name="40% - Accent1 10 4" xfId="4074"/>
    <cellStyle name="40% - Accent1 10 4 2" xfId="8606"/>
    <cellStyle name="40% - Accent1 10 4 3" xfId="12073"/>
    <cellStyle name="40% - Accent1 10 4 4" xfId="15277"/>
    <cellStyle name="40% - Accent1 10 4 5" xfId="17482"/>
    <cellStyle name="40% - Accent1 10 5" xfId="4927"/>
    <cellStyle name="40% - Accent1 10 5 2" xfId="9459"/>
    <cellStyle name="40% - Accent1 10 5 3" xfId="12926"/>
    <cellStyle name="40% - Accent1 10 5 4" xfId="16130"/>
    <cellStyle name="40% - Accent1 10 5 5" xfId="18334"/>
    <cellStyle name="40% - Accent1 10 6" xfId="5998"/>
    <cellStyle name="40% - Accent1 10 7" xfId="7298"/>
    <cellStyle name="40% - Accent1 10 8" xfId="10812"/>
    <cellStyle name="40% - Accent1 10 9" xfId="14015"/>
    <cellStyle name="40% - Accent1 11" xfId="562"/>
    <cellStyle name="40% - Accent1 11 10" xfId="19308"/>
    <cellStyle name="40% - Accent1 11 2" xfId="563"/>
    <cellStyle name="40% - Accent1 11 2 2" xfId="6002"/>
    <cellStyle name="40% - Accent1 11 2 3" xfId="7294"/>
    <cellStyle name="40% - Accent1 11 2 4" xfId="10808"/>
    <cellStyle name="40% - Accent1 11 2 5" xfId="14011"/>
    <cellStyle name="40% - Accent1 11 3" xfId="564"/>
    <cellStyle name="40% - Accent1 11 3 2" xfId="6003"/>
    <cellStyle name="40% - Accent1 11 3 3" xfId="7293"/>
    <cellStyle name="40% - Accent1 11 3 4" xfId="10807"/>
    <cellStyle name="40% - Accent1 11 3 5" xfId="14010"/>
    <cellStyle name="40% - Accent1 11 4" xfId="4075"/>
    <cellStyle name="40% - Accent1 11 4 2" xfId="8607"/>
    <cellStyle name="40% - Accent1 11 4 3" xfId="12074"/>
    <cellStyle name="40% - Accent1 11 4 4" xfId="15278"/>
    <cellStyle name="40% - Accent1 11 4 5" xfId="17483"/>
    <cellStyle name="40% - Accent1 11 5" xfId="4928"/>
    <cellStyle name="40% - Accent1 11 5 2" xfId="9460"/>
    <cellStyle name="40% - Accent1 11 5 3" xfId="12927"/>
    <cellStyle name="40% - Accent1 11 5 4" xfId="16131"/>
    <cellStyle name="40% - Accent1 11 5 5" xfId="18335"/>
    <cellStyle name="40% - Accent1 11 6" xfId="6001"/>
    <cellStyle name="40% - Accent1 11 7" xfId="7295"/>
    <cellStyle name="40% - Accent1 11 8" xfId="10809"/>
    <cellStyle name="40% - Accent1 11 9" xfId="14012"/>
    <cellStyle name="40% - Accent1 12" xfId="565"/>
    <cellStyle name="40% - Accent1 12 10" xfId="19309"/>
    <cellStyle name="40% - Accent1 12 2" xfId="566"/>
    <cellStyle name="40% - Accent1 12 2 2" xfId="6005"/>
    <cellStyle name="40% - Accent1 12 2 3" xfId="7291"/>
    <cellStyle name="40% - Accent1 12 2 4" xfId="10805"/>
    <cellStyle name="40% - Accent1 12 2 5" xfId="16744"/>
    <cellStyle name="40% - Accent1 12 3" xfId="567"/>
    <cellStyle name="40% - Accent1 12 3 2" xfId="6006"/>
    <cellStyle name="40% - Accent1 12 3 3" xfId="7290"/>
    <cellStyle name="40% - Accent1 12 3 4" xfId="10804"/>
    <cellStyle name="40% - Accent1 12 3 5" xfId="14009"/>
    <cellStyle name="40% - Accent1 12 4" xfId="4076"/>
    <cellStyle name="40% - Accent1 12 4 2" xfId="8608"/>
    <cellStyle name="40% - Accent1 12 4 3" xfId="12075"/>
    <cellStyle name="40% - Accent1 12 4 4" xfId="15279"/>
    <cellStyle name="40% - Accent1 12 4 5" xfId="17484"/>
    <cellStyle name="40% - Accent1 12 5" xfId="4929"/>
    <cellStyle name="40% - Accent1 12 5 2" xfId="9461"/>
    <cellStyle name="40% - Accent1 12 5 3" xfId="12928"/>
    <cellStyle name="40% - Accent1 12 5 4" xfId="16132"/>
    <cellStyle name="40% - Accent1 12 5 5" xfId="18336"/>
    <cellStyle name="40% - Accent1 12 6" xfId="6004"/>
    <cellStyle name="40% - Accent1 12 7" xfId="7292"/>
    <cellStyle name="40% - Accent1 12 8" xfId="10806"/>
    <cellStyle name="40% - Accent1 12 9" xfId="16757"/>
    <cellStyle name="40% - Accent1 13" xfId="568"/>
    <cellStyle name="40% - Accent1 13 2" xfId="4077"/>
    <cellStyle name="40% - Accent1 13 2 2" xfId="8609"/>
    <cellStyle name="40% - Accent1 13 2 3" xfId="12076"/>
    <cellStyle name="40% - Accent1 13 2 4" xfId="15280"/>
    <cellStyle name="40% - Accent1 13 2 5" xfId="17485"/>
    <cellStyle name="40% - Accent1 13 3" xfId="4930"/>
    <cellStyle name="40% - Accent1 13 3 2" xfId="9462"/>
    <cellStyle name="40% - Accent1 13 3 3" xfId="12929"/>
    <cellStyle name="40% - Accent1 13 3 4" xfId="16133"/>
    <cellStyle name="40% - Accent1 13 3 5" xfId="18337"/>
    <cellStyle name="40% - Accent1 13 4" xfId="6007"/>
    <cellStyle name="40% - Accent1 13 5" xfId="7289"/>
    <cellStyle name="40% - Accent1 13 6" xfId="10803"/>
    <cellStyle name="40% - Accent1 13 7" xfId="14008"/>
    <cellStyle name="40% - Accent1 13 8" xfId="19310"/>
    <cellStyle name="40% - Accent1 14" xfId="569"/>
    <cellStyle name="40% - Accent1 14 2" xfId="4078"/>
    <cellStyle name="40% - Accent1 14 2 2" xfId="8610"/>
    <cellStyle name="40% - Accent1 14 2 3" xfId="12077"/>
    <cellStyle name="40% - Accent1 14 2 4" xfId="15281"/>
    <cellStyle name="40% - Accent1 14 2 5" xfId="17486"/>
    <cellStyle name="40% - Accent1 14 3" xfId="4931"/>
    <cellStyle name="40% - Accent1 14 3 2" xfId="9463"/>
    <cellStyle name="40% - Accent1 14 3 3" xfId="12930"/>
    <cellStyle name="40% - Accent1 14 3 4" xfId="16134"/>
    <cellStyle name="40% - Accent1 14 3 5" xfId="18338"/>
    <cellStyle name="40% - Accent1 14 4" xfId="6008"/>
    <cellStyle name="40% - Accent1 14 5" xfId="7288"/>
    <cellStyle name="40% - Accent1 14 6" xfId="10802"/>
    <cellStyle name="40% - Accent1 14 7" xfId="14007"/>
    <cellStyle name="40% - Accent1 14 8" xfId="19311"/>
    <cellStyle name="40% - Accent1 15" xfId="570"/>
    <cellStyle name="40% - Accent1 15 2" xfId="4079"/>
    <cellStyle name="40% - Accent1 15 2 2" xfId="8611"/>
    <cellStyle name="40% - Accent1 15 2 3" xfId="12078"/>
    <cellStyle name="40% - Accent1 15 2 4" xfId="15282"/>
    <cellStyle name="40% - Accent1 15 2 5" xfId="17487"/>
    <cellStyle name="40% - Accent1 15 3" xfId="4932"/>
    <cellStyle name="40% - Accent1 15 3 2" xfId="9464"/>
    <cellStyle name="40% - Accent1 15 3 3" xfId="12931"/>
    <cellStyle name="40% - Accent1 15 3 4" xfId="16135"/>
    <cellStyle name="40% - Accent1 15 3 5" xfId="18339"/>
    <cellStyle name="40% - Accent1 15 4" xfId="6009"/>
    <cellStyle name="40% - Accent1 15 5" xfId="7287"/>
    <cellStyle name="40% - Accent1 15 6" xfId="10801"/>
    <cellStyle name="40% - Accent1 15 7" xfId="14006"/>
    <cellStyle name="40% - Accent1 15 8" xfId="19312"/>
    <cellStyle name="40% - Accent1 16" xfId="571"/>
    <cellStyle name="40% - Accent1 16 2" xfId="4080"/>
    <cellStyle name="40% - Accent1 16 2 2" xfId="8612"/>
    <cellStyle name="40% - Accent1 16 2 3" xfId="12079"/>
    <cellStyle name="40% - Accent1 16 2 4" xfId="15283"/>
    <cellStyle name="40% - Accent1 16 2 5" xfId="17488"/>
    <cellStyle name="40% - Accent1 16 3" xfId="4933"/>
    <cellStyle name="40% - Accent1 16 3 2" xfId="9465"/>
    <cellStyle name="40% - Accent1 16 3 3" xfId="12932"/>
    <cellStyle name="40% - Accent1 16 3 4" xfId="16136"/>
    <cellStyle name="40% - Accent1 16 3 5" xfId="18340"/>
    <cellStyle name="40% - Accent1 16 4" xfId="6010"/>
    <cellStyle name="40% - Accent1 16 5" xfId="7286"/>
    <cellStyle name="40% - Accent1 16 6" xfId="10800"/>
    <cellStyle name="40% - Accent1 16 7" xfId="14005"/>
    <cellStyle name="40% - Accent1 16 8" xfId="19313"/>
    <cellStyle name="40% - Accent1 17" xfId="572"/>
    <cellStyle name="40% - Accent1 17 2" xfId="4081"/>
    <cellStyle name="40% - Accent1 17 2 2" xfId="8613"/>
    <cellStyle name="40% - Accent1 17 2 3" xfId="12080"/>
    <cellStyle name="40% - Accent1 17 2 4" xfId="15284"/>
    <cellStyle name="40% - Accent1 17 2 5" xfId="17489"/>
    <cellStyle name="40% - Accent1 17 3" xfId="4934"/>
    <cellStyle name="40% - Accent1 17 3 2" xfId="9466"/>
    <cellStyle name="40% - Accent1 17 3 3" xfId="12933"/>
    <cellStyle name="40% - Accent1 17 3 4" xfId="16137"/>
    <cellStyle name="40% - Accent1 17 3 5" xfId="18341"/>
    <cellStyle name="40% - Accent1 17 4" xfId="6011"/>
    <cellStyle name="40% - Accent1 17 5" xfId="7285"/>
    <cellStyle name="40% - Accent1 17 6" xfId="13632"/>
    <cellStyle name="40% - Accent1 17 7" xfId="14004"/>
    <cellStyle name="40% - Accent1 17 8" xfId="19314"/>
    <cellStyle name="40% - Accent1 18" xfId="573"/>
    <cellStyle name="40% - Accent1 18 2" xfId="4082"/>
    <cellStyle name="40% - Accent1 18 2 2" xfId="8614"/>
    <cellStyle name="40% - Accent1 18 2 3" xfId="12081"/>
    <cellStyle name="40% - Accent1 18 2 4" xfId="15285"/>
    <cellStyle name="40% - Accent1 18 2 5" xfId="17490"/>
    <cellStyle name="40% - Accent1 18 3" xfId="4935"/>
    <cellStyle name="40% - Accent1 18 3 2" xfId="9467"/>
    <cellStyle name="40% - Accent1 18 3 3" xfId="12934"/>
    <cellStyle name="40% - Accent1 18 3 4" xfId="16138"/>
    <cellStyle name="40% - Accent1 18 3 5" xfId="18342"/>
    <cellStyle name="40% - Accent1 18 4" xfId="6012"/>
    <cellStyle name="40% - Accent1 18 5" xfId="7284"/>
    <cellStyle name="40% - Accent1 18 6" xfId="13605"/>
    <cellStyle name="40% - Accent1 18 7" xfId="14003"/>
    <cellStyle name="40% - Accent1 18 8" xfId="19315"/>
    <cellStyle name="40% - Accent1 19" xfId="574"/>
    <cellStyle name="40% - Accent1 19 2" xfId="4083"/>
    <cellStyle name="40% - Accent1 19 2 2" xfId="8615"/>
    <cellStyle name="40% - Accent1 19 2 3" xfId="12082"/>
    <cellStyle name="40% - Accent1 19 2 4" xfId="15286"/>
    <cellStyle name="40% - Accent1 19 2 5" xfId="17491"/>
    <cellStyle name="40% - Accent1 19 3" xfId="4936"/>
    <cellStyle name="40% - Accent1 19 3 2" xfId="9468"/>
    <cellStyle name="40% - Accent1 19 3 3" xfId="12935"/>
    <cellStyle name="40% - Accent1 19 3 4" xfId="16139"/>
    <cellStyle name="40% - Accent1 19 3 5" xfId="18343"/>
    <cellStyle name="40% - Accent1 19 4" xfId="6013"/>
    <cellStyle name="40% - Accent1 19 5" xfId="7283"/>
    <cellStyle name="40% - Accent1 19 6" xfId="10799"/>
    <cellStyle name="40% - Accent1 19 7" xfId="14002"/>
    <cellStyle name="40% - Accent1 19 8" xfId="19316"/>
    <cellStyle name="40% - Accent1 2" xfId="575"/>
    <cellStyle name="40% - Accent1 2 10" xfId="16574"/>
    <cellStyle name="40% - Accent1 2 11" xfId="18778"/>
    <cellStyle name="40% - Accent1 2 12" xfId="19317"/>
    <cellStyle name="40% - Accent1 2 2" xfId="576"/>
    <cellStyle name="40% - Accent1 2 2 2" xfId="6014"/>
    <cellStyle name="40% - Accent1 2 2 2 2" xfId="6015"/>
    <cellStyle name="40% - Accent1 2 2 2 3" xfId="7281"/>
    <cellStyle name="40% - Accent1 2 2 2 4" xfId="10797"/>
    <cellStyle name="40% - Accent1 2 2 2 5" xfId="14000"/>
    <cellStyle name="40% - Accent1 2 2 3" xfId="9946"/>
    <cellStyle name="40% - Accent1 2 2 4" xfId="10110"/>
    <cellStyle name="40% - Accent1 2 2 5" xfId="9962"/>
    <cellStyle name="40% - Accent1 2 2 6" xfId="7282"/>
    <cellStyle name="40% - Accent1 2 2 7" xfId="10798"/>
    <cellStyle name="40% - Accent1 2 2 8" xfId="14001"/>
    <cellStyle name="40% - Accent1 2 3" xfId="577"/>
    <cellStyle name="40% - Accent1 2 3 2" xfId="6016"/>
    <cellStyle name="40% - Accent1 2 3 3" xfId="7280"/>
    <cellStyle name="40% - Accent1 2 3 4" xfId="10796"/>
    <cellStyle name="40% - Accent1 2 3 5" xfId="13999"/>
    <cellStyle name="40% - Accent1 2 4" xfId="4084"/>
    <cellStyle name="40% - Accent1 2 4 2" xfId="8616"/>
    <cellStyle name="40% - Accent1 2 4 3" xfId="12083"/>
    <cellStyle name="40% - Accent1 2 4 4" xfId="15287"/>
    <cellStyle name="40% - Accent1 2 4 5" xfId="17492"/>
    <cellStyle name="40% - Accent1 2 5" xfId="4937"/>
    <cellStyle name="40% - Accent1 2 5 2" xfId="9469"/>
    <cellStyle name="40% - Accent1 2 5 3" xfId="12936"/>
    <cellStyle name="40% - Accent1 2 5 4" xfId="16140"/>
    <cellStyle name="40% - Accent1 2 5 5" xfId="18344"/>
    <cellStyle name="40% - Accent1 2 6" xfId="9903"/>
    <cellStyle name="40% - Accent1 2 6 2" xfId="9945"/>
    <cellStyle name="40% - Accent1 2 6 3" xfId="13412"/>
    <cellStyle name="40% - Accent1 2 6 4" xfId="16610"/>
    <cellStyle name="40% - Accent1 2 6 5" xfId="18810"/>
    <cellStyle name="40% - Accent1 2 7" xfId="10111"/>
    <cellStyle name="40% - Accent1 2 8" xfId="10154"/>
    <cellStyle name="40% - Accent1 2 9" xfId="13370"/>
    <cellStyle name="40% - Accent1 20" xfId="578"/>
    <cellStyle name="40% - Accent1 20 2" xfId="4085"/>
    <cellStyle name="40% - Accent1 20 2 2" xfId="8617"/>
    <cellStyle name="40% - Accent1 20 2 3" xfId="12084"/>
    <cellStyle name="40% - Accent1 20 2 4" xfId="15288"/>
    <cellStyle name="40% - Accent1 20 2 5" xfId="17493"/>
    <cellStyle name="40% - Accent1 20 3" xfId="4938"/>
    <cellStyle name="40% - Accent1 20 3 2" xfId="9470"/>
    <cellStyle name="40% - Accent1 20 3 3" xfId="12937"/>
    <cellStyle name="40% - Accent1 20 3 4" xfId="16141"/>
    <cellStyle name="40% - Accent1 20 3 5" xfId="18345"/>
    <cellStyle name="40% - Accent1 20 4" xfId="6017"/>
    <cellStyle name="40% - Accent1 20 5" xfId="7279"/>
    <cellStyle name="40% - Accent1 20 6" xfId="10795"/>
    <cellStyle name="40% - Accent1 20 7" xfId="13998"/>
    <cellStyle name="40% - Accent1 20 8" xfId="19318"/>
    <cellStyle name="40% - Accent1 21" xfId="579"/>
    <cellStyle name="40% - Accent1 21 2" xfId="4086"/>
    <cellStyle name="40% - Accent1 21 2 2" xfId="8618"/>
    <cellStyle name="40% - Accent1 21 2 3" xfId="12085"/>
    <cellStyle name="40% - Accent1 21 2 4" xfId="15289"/>
    <cellStyle name="40% - Accent1 21 2 5" xfId="17494"/>
    <cellStyle name="40% - Accent1 21 3" xfId="4939"/>
    <cellStyle name="40% - Accent1 21 3 2" xfId="9471"/>
    <cellStyle name="40% - Accent1 21 3 3" xfId="12938"/>
    <cellStyle name="40% - Accent1 21 3 4" xfId="16142"/>
    <cellStyle name="40% - Accent1 21 3 5" xfId="18346"/>
    <cellStyle name="40% - Accent1 21 4" xfId="6018"/>
    <cellStyle name="40% - Accent1 21 5" xfId="7278"/>
    <cellStyle name="40% - Accent1 21 6" xfId="10794"/>
    <cellStyle name="40% - Accent1 21 7" xfId="13997"/>
    <cellStyle name="40% - Accent1 21 8" xfId="19319"/>
    <cellStyle name="40% - Accent1 22" xfId="580"/>
    <cellStyle name="40% - Accent1 22 2" xfId="4087"/>
    <cellStyle name="40% - Accent1 22 2 2" xfId="8619"/>
    <cellStyle name="40% - Accent1 22 2 3" xfId="12086"/>
    <cellStyle name="40% - Accent1 22 2 4" xfId="15290"/>
    <cellStyle name="40% - Accent1 22 2 5" xfId="17495"/>
    <cellStyle name="40% - Accent1 22 3" xfId="4940"/>
    <cellStyle name="40% - Accent1 22 3 2" xfId="9472"/>
    <cellStyle name="40% - Accent1 22 3 3" xfId="12939"/>
    <cellStyle name="40% - Accent1 22 3 4" xfId="16143"/>
    <cellStyle name="40% - Accent1 22 3 5" xfId="18347"/>
    <cellStyle name="40% - Accent1 22 4" xfId="6019"/>
    <cellStyle name="40% - Accent1 22 5" xfId="7277"/>
    <cellStyle name="40% - Accent1 22 6" xfId="10793"/>
    <cellStyle name="40% - Accent1 22 7" xfId="13996"/>
    <cellStyle name="40% - Accent1 22 8" xfId="19320"/>
    <cellStyle name="40% - Accent1 23" xfId="581"/>
    <cellStyle name="40% - Accent1 23 2" xfId="4088"/>
    <cellStyle name="40% - Accent1 23 2 2" xfId="8620"/>
    <cellStyle name="40% - Accent1 23 2 3" xfId="12087"/>
    <cellStyle name="40% - Accent1 23 2 4" xfId="15291"/>
    <cellStyle name="40% - Accent1 23 2 5" xfId="17496"/>
    <cellStyle name="40% - Accent1 23 3" xfId="4941"/>
    <cellStyle name="40% - Accent1 23 3 2" xfId="9473"/>
    <cellStyle name="40% - Accent1 23 3 3" xfId="12940"/>
    <cellStyle name="40% - Accent1 23 3 4" xfId="16144"/>
    <cellStyle name="40% - Accent1 23 3 5" xfId="18348"/>
    <cellStyle name="40% - Accent1 23 4" xfId="6020"/>
    <cellStyle name="40% - Accent1 23 5" xfId="7276"/>
    <cellStyle name="40% - Accent1 23 6" xfId="10792"/>
    <cellStyle name="40% - Accent1 23 7" xfId="13995"/>
    <cellStyle name="40% - Accent1 23 8" xfId="19321"/>
    <cellStyle name="40% - Accent1 24" xfId="582"/>
    <cellStyle name="40% - Accent1 24 2" xfId="4089"/>
    <cellStyle name="40% - Accent1 24 2 2" xfId="8621"/>
    <cellStyle name="40% - Accent1 24 2 3" xfId="12088"/>
    <cellStyle name="40% - Accent1 24 2 4" xfId="15292"/>
    <cellStyle name="40% - Accent1 24 2 5" xfId="17497"/>
    <cellStyle name="40% - Accent1 24 3" xfId="4942"/>
    <cellStyle name="40% - Accent1 24 3 2" xfId="9474"/>
    <cellStyle name="40% - Accent1 24 3 3" xfId="12941"/>
    <cellStyle name="40% - Accent1 24 3 4" xfId="16145"/>
    <cellStyle name="40% - Accent1 24 3 5" xfId="18349"/>
    <cellStyle name="40% - Accent1 24 4" xfId="6021"/>
    <cellStyle name="40% - Accent1 24 5" xfId="7274"/>
    <cellStyle name="40% - Accent1 24 6" xfId="10791"/>
    <cellStyle name="40% - Accent1 24 7" xfId="13994"/>
    <cellStyle name="40% - Accent1 24 8" xfId="19322"/>
    <cellStyle name="40% - Accent1 25" xfId="583"/>
    <cellStyle name="40% - Accent1 25 2" xfId="4090"/>
    <cellStyle name="40% - Accent1 25 2 2" xfId="8622"/>
    <cellStyle name="40% - Accent1 25 2 3" xfId="12089"/>
    <cellStyle name="40% - Accent1 25 2 4" xfId="15293"/>
    <cellStyle name="40% - Accent1 25 2 5" xfId="17498"/>
    <cellStyle name="40% - Accent1 25 3" xfId="4943"/>
    <cellStyle name="40% - Accent1 25 3 2" xfId="9475"/>
    <cellStyle name="40% - Accent1 25 3 3" xfId="12942"/>
    <cellStyle name="40% - Accent1 25 3 4" xfId="16146"/>
    <cellStyle name="40% - Accent1 25 3 5" xfId="18350"/>
    <cellStyle name="40% - Accent1 25 4" xfId="6022"/>
    <cellStyle name="40% - Accent1 25 5" xfId="7273"/>
    <cellStyle name="40% - Accent1 25 6" xfId="10790"/>
    <cellStyle name="40% - Accent1 25 7" xfId="13993"/>
    <cellStyle name="40% - Accent1 25 8" xfId="19323"/>
    <cellStyle name="40% - Accent1 26" xfId="584"/>
    <cellStyle name="40% - Accent1 26 2" xfId="4091"/>
    <cellStyle name="40% - Accent1 26 2 2" xfId="8623"/>
    <cellStyle name="40% - Accent1 26 2 3" xfId="12090"/>
    <cellStyle name="40% - Accent1 26 2 4" xfId="15294"/>
    <cellStyle name="40% - Accent1 26 2 5" xfId="17499"/>
    <cellStyle name="40% - Accent1 26 3" xfId="4944"/>
    <cellStyle name="40% - Accent1 26 3 2" xfId="9476"/>
    <cellStyle name="40% - Accent1 26 3 3" xfId="12943"/>
    <cellStyle name="40% - Accent1 26 3 4" xfId="16147"/>
    <cellStyle name="40% - Accent1 26 3 5" xfId="18351"/>
    <cellStyle name="40% - Accent1 26 4" xfId="6023"/>
    <cellStyle name="40% - Accent1 26 5" xfId="7272"/>
    <cellStyle name="40% - Accent1 26 6" xfId="10789"/>
    <cellStyle name="40% - Accent1 26 7" xfId="13992"/>
    <cellStyle name="40% - Accent1 26 8" xfId="19324"/>
    <cellStyle name="40% - Accent1 27" xfId="585"/>
    <cellStyle name="40% - Accent1 27 2" xfId="4092"/>
    <cellStyle name="40% - Accent1 27 2 2" xfId="8624"/>
    <cellStyle name="40% - Accent1 27 2 3" xfId="12091"/>
    <cellStyle name="40% - Accent1 27 2 4" xfId="15295"/>
    <cellStyle name="40% - Accent1 27 2 5" xfId="17500"/>
    <cellStyle name="40% - Accent1 27 3" xfId="4945"/>
    <cellStyle name="40% - Accent1 27 3 2" xfId="9477"/>
    <cellStyle name="40% - Accent1 27 3 3" xfId="12944"/>
    <cellStyle name="40% - Accent1 27 3 4" xfId="16148"/>
    <cellStyle name="40% - Accent1 27 3 5" xfId="18352"/>
    <cellStyle name="40% - Accent1 27 4" xfId="6024"/>
    <cellStyle name="40% - Accent1 27 5" xfId="7271"/>
    <cellStyle name="40% - Accent1 27 6" xfId="10788"/>
    <cellStyle name="40% - Accent1 27 7" xfId="13991"/>
    <cellStyle name="40% - Accent1 27 8" xfId="19325"/>
    <cellStyle name="40% - Accent1 28" xfId="586"/>
    <cellStyle name="40% - Accent1 28 2" xfId="4093"/>
    <cellStyle name="40% - Accent1 28 2 2" xfId="8625"/>
    <cellStyle name="40% - Accent1 28 2 3" xfId="12092"/>
    <cellStyle name="40% - Accent1 28 2 4" xfId="15296"/>
    <cellStyle name="40% - Accent1 28 2 5" xfId="17501"/>
    <cellStyle name="40% - Accent1 28 3" xfId="4946"/>
    <cellStyle name="40% - Accent1 28 3 2" xfId="9478"/>
    <cellStyle name="40% - Accent1 28 3 3" xfId="12945"/>
    <cellStyle name="40% - Accent1 28 3 4" xfId="16149"/>
    <cellStyle name="40% - Accent1 28 3 5" xfId="18353"/>
    <cellStyle name="40% - Accent1 28 4" xfId="6025"/>
    <cellStyle name="40% - Accent1 28 5" xfId="7270"/>
    <cellStyle name="40% - Accent1 28 6" xfId="10787"/>
    <cellStyle name="40% - Accent1 28 7" xfId="13990"/>
    <cellStyle name="40% - Accent1 28 8" xfId="19326"/>
    <cellStyle name="40% - Accent1 29" xfId="587"/>
    <cellStyle name="40% - Accent1 29 2" xfId="4094"/>
    <cellStyle name="40% - Accent1 29 2 2" xfId="8626"/>
    <cellStyle name="40% - Accent1 29 2 3" xfId="12093"/>
    <cellStyle name="40% - Accent1 29 2 4" xfId="15297"/>
    <cellStyle name="40% - Accent1 29 2 5" xfId="17502"/>
    <cellStyle name="40% - Accent1 29 3" xfId="4947"/>
    <cellStyle name="40% - Accent1 29 3 2" xfId="9479"/>
    <cellStyle name="40% - Accent1 29 3 3" xfId="12946"/>
    <cellStyle name="40% - Accent1 29 3 4" xfId="16150"/>
    <cellStyle name="40% - Accent1 29 3 5" xfId="18354"/>
    <cellStyle name="40% - Accent1 29 4" xfId="6026"/>
    <cellStyle name="40% - Accent1 29 5" xfId="7269"/>
    <cellStyle name="40% - Accent1 29 6" xfId="10786"/>
    <cellStyle name="40% - Accent1 29 7" xfId="13989"/>
    <cellStyle name="40% - Accent1 29 8" xfId="19327"/>
    <cellStyle name="40% - Accent1 3" xfId="588"/>
    <cellStyle name="40% - Accent1 3 10" xfId="19328"/>
    <cellStyle name="40% - Accent1 3 2" xfId="589"/>
    <cellStyle name="40% - Accent1 3 2 2" xfId="6028"/>
    <cellStyle name="40% - Accent1 3 2 3" xfId="7267"/>
    <cellStyle name="40% - Accent1 3 2 4" xfId="10784"/>
    <cellStyle name="40% - Accent1 3 2 5" xfId="13987"/>
    <cellStyle name="40% - Accent1 3 3" xfId="590"/>
    <cellStyle name="40% - Accent1 3 3 2" xfId="6029"/>
    <cellStyle name="40% - Accent1 3 3 3" xfId="7266"/>
    <cellStyle name="40% - Accent1 3 3 4" xfId="10783"/>
    <cellStyle name="40% - Accent1 3 3 5" xfId="13986"/>
    <cellStyle name="40% - Accent1 3 4" xfId="4095"/>
    <cellStyle name="40% - Accent1 3 4 2" xfId="8627"/>
    <cellStyle name="40% - Accent1 3 4 3" xfId="12094"/>
    <cellStyle name="40% - Accent1 3 4 4" xfId="15298"/>
    <cellStyle name="40% - Accent1 3 4 5" xfId="17503"/>
    <cellStyle name="40% - Accent1 3 5" xfId="4948"/>
    <cellStyle name="40% - Accent1 3 5 2" xfId="9480"/>
    <cellStyle name="40% - Accent1 3 5 3" xfId="12947"/>
    <cellStyle name="40% - Accent1 3 5 4" xfId="16151"/>
    <cellStyle name="40% - Accent1 3 5 5" xfId="18355"/>
    <cellStyle name="40% - Accent1 3 6" xfId="6027"/>
    <cellStyle name="40% - Accent1 3 7" xfId="7268"/>
    <cellStyle name="40% - Accent1 3 8" xfId="10785"/>
    <cellStyle name="40% - Accent1 3 9" xfId="13988"/>
    <cellStyle name="40% - Accent1 30" xfId="591"/>
    <cellStyle name="40% - Accent1 30 2" xfId="4096"/>
    <cellStyle name="40% - Accent1 30 2 2" xfId="8628"/>
    <cellStyle name="40% - Accent1 30 2 3" xfId="12095"/>
    <cellStyle name="40% - Accent1 30 2 4" xfId="15299"/>
    <cellStyle name="40% - Accent1 30 2 5" xfId="17504"/>
    <cellStyle name="40% - Accent1 30 3" xfId="4949"/>
    <cellStyle name="40% - Accent1 30 3 2" xfId="9481"/>
    <cellStyle name="40% - Accent1 30 3 3" xfId="12948"/>
    <cellStyle name="40% - Accent1 30 3 4" xfId="16152"/>
    <cellStyle name="40% - Accent1 30 3 5" xfId="18356"/>
    <cellStyle name="40% - Accent1 30 4" xfId="6030"/>
    <cellStyle name="40% - Accent1 30 5" xfId="7265"/>
    <cellStyle name="40% - Accent1 30 6" xfId="10782"/>
    <cellStyle name="40% - Accent1 30 7" xfId="13985"/>
    <cellStyle name="40% - Accent1 30 8" xfId="19329"/>
    <cellStyle name="40% - Accent1 31" xfId="592"/>
    <cellStyle name="40% - Accent1 31 2" xfId="4097"/>
    <cellStyle name="40% - Accent1 31 2 2" xfId="8629"/>
    <cellStyle name="40% - Accent1 31 2 3" xfId="12096"/>
    <cellStyle name="40% - Accent1 31 2 4" xfId="15300"/>
    <cellStyle name="40% - Accent1 31 2 5" xfId="17505"/>
    <cellStyle name="40% - Accent1 31 3" xfId="4950"/>
    <cellStyle name="40% - Accent1 31 3 2" xfId="9482"/>
    <cellStyle name="40% - Accent1 31 3 3" xfId="12949"/>
    <cellStyle name="40% - Accent1 31 3 4" xfId="16153"/>
    <cellStyle name="40% - Accent1 31 3 5" xfId="18357"/>
    <cellStyle name="40% - Accent1 31 4" xfId="6031"/>
    <cellStyle name="40% - Accent1 31 5" xfId="7264"/>
    <cellStyle name="40% - Accent1 31 6" xfId="10781"/>
    <cellStyle name="40% - Accent1 31 7" xfId="13984"/>
    <cellStyle name="40% - Accent1 31 8" xfId="19330"/>
    <cellStyle name="40% - Accent1 32" xfId="593"/>
    <cellStyle name="40% - Accent1 32 2" xfId="4098"/>
    <cellStyle name="40% - Accent1 32 2 2" xfId="8630"/>
    <cellStyle name="40% - Accent1 32 2 3" xfId="12097"/>
    <cellStyle name="40% - Accent1 32 2 4" xfId="15301"/>
    <cellStyle name="40% - Accent1 32 2 5" xfId="17506"/>
    <cellStyle name="40% - Accent1 32 3" xfId="4951"/>
    <cellStyle name="40% - Accent1 32 3 2" xfId="9483"/>
    <cellStyle name="40% - Accent1 32 3 3" xfId="12950"/>
    <cellStyle name="40% - Accent1 32 3 4" xfId="16154"/>
    <cellStyle name="40% - Accent1 32 3 5" xfId="18358"/>
    <cellStyle name="40% - Accent1 32 4" xfId="6032"/>
    <cellStyle name="40% - Accent1 32 5" xfId="7263"/>
    <cellStyle name="40% - Accent1 32 6" xfId="10780"/>
    <cellStyle name="40% - Accent1 32 7" xfId="13983"/>
    <cellStyle name="40% - Accent1 32 8" xfId="19331"/>
    <cellStyle name="40% - Accent1 33" xfId="594"/>
    <cellStyle name="40% - Accent1 33 2" xfId="4099"/>
    <cellStyle name="40% - Accent1 33 2 2" xfId="8631"/>
    <cellStyle name="40% - Accent1 33 2 3" xfId="12098"/>
    <cellStyle name="40% - Accent1 33 2 4" xfId="15302"/>
    <cellStyle name="40% - Accent1 33 2 5" xfId="17507"/>
    <cellStyle name="40% - Accent1 33 3" xfId="4952"/>
    <cellStyle name="40% - Accent1 33 3 2" xfId="9484"/>
    <cellStyle name="40% - Accent1 33 3 3" xfId="12951"/>
    <cellStyle name="40% - Accent1 33 3 4" xfId="16155"/>
    <cellStyle name="40% - Accent1 33 3 5" xfId="18359"/>
    <cellStyle name="40% - Accent1 33 4" xfId="6033"/>
    <cellStyle name="40% - Accent1 33 5" xfId="7262"/>
    <cellStyle name="40% - Accent1 33 6" xfId="10779"/>
    <cellStyle name="40% - Accent1 33 7" xfId="13982"/>
    <cellStyle name="40% - Accent1 33 8" xfId="19332"/>
    <cellStyle name="40% - Accent1 34" xfId="595"/>
    <cellStyle name="40% - Accent1 34 2" xfId="4100"/>
    <cellStyle name="40% - Accent1 34 2 2" xfId="8632"/>
    <cellStyle name="40% - Accent1 34 2 3" xfId="12099"/>
    <cellStyle name="40% - Accent1 34 2 4" xfId="15303"/>
    <cellStyle name="40% - Accent1 34 2 5" xfId="17508"/>
    <cellStyle name="40% - Accent1 34 3" xfId="4953"/>
    <cellStyle name="40% - Accent1 34 3 2" xfId="9485"/>
    <cellStyle name="40% - Accent1 34 3 3" xfId="12952"/>
    <cellStyle name="40% - Accent1 34 3 4" xfId="16156"/>
    <cellStyle name="40% - Accent1 34 3 5" xfId="18360"/>
    <cellStyle name="40% - Accent1 34 4" xfId="6034"/>
    <cellStyle name="40% - Accent1 34 5" xfId="7261"/>
    <cellStyle name="40% - Accent1 34 6" xfId="10778"/>
    <cellStyle name="40% - Accent1 34 7" xfId="13981"/>
    <cellStyle name="40% - Accent1 34 8" xfId="19333"/>
    <cellStyle name="40% - Accent1 35" xfId="596"/>
    <cellStyle name="40% - Accent1 35 2" xfId="4101"/>
    <cellStyle name="40% - Accent1 35 2 2" xfId="8633"/>
    <cellStyle name="40% - Accent1 35 2 3" xfId="12100"/>
    <cellStyle name="40% - Accent1 35 2 4" xfId="15304"/>
    <cellStyle name="40% - Accent1 35 2 5" xfId="17509"/>
    <cellStyle name="40% - Accent1 35 3" xfId="4954"/>
    <cellStyle name="40% - Accent1 35 3 2" xfId="9486"/>
    <cellStyle name="40% - Accent1 35 3 3" xfId="12953"/>
    <cellStyle name="40% - Accent1 35 3 4" xfId="16157"/>
    <cellStyle name="40% - Accent1 35 3 5" xfId="18361"/>
    <cellStyle name="40% - Accent1 35 4" xfId="6035"/>
    <cellStyle name="40% - Accent1 35 5" xfId="7260"/>
    <cellStyle name="40% - Accent1 35 6" xfId="10777"/>
    <cellStyle name="40% - Accent1 35 7" xfId="13980"/>
    <cellStyle name="40% - Accent1 35 8" xfId="19334"/>
    <cellStyle name="40% - Accent1 36" xfId="597"/>
    <cellStyle name="40% - Accent1 36 2" xfId="4102"/>
    <cellStyle name="40% - Accent1 36 2 2" xfId="8634"/>
    <cellStyle name="40% - Accent1 36 2 3" xfId="12101"/>
    <cellStyle name="40% - Accent1 36 2 4" xfId="15305"/>
    <cellStyle name="40% - Accent1 36 2 5" xfId="17510"/>
    <cellStyle name="40% - Accent1 36 3" xfId="4955"/>
    <cellStyle name="40% - Accent1 36 3 2" xfId="9487"/>
    <cellStyle name="40% - Accent1 36 3 3" xfId="12954"/>
    <cellStyle name="40% - Accent1 36 3 4" xfId="16158"/>
    <cellStyle name="40% - Accent1 36 3 5" xfId="18362"/>
    <cellStyle name="40% - Accent1 36 4" xfId="6036"/>
    <cellStyle name="40% - Accent1 36 5" xfId="7259"/>
    <cellStyle name="40% - Accent1 36 6" xfId="10776"/>
    <cellStyle name="40% - Accent1 36 7" xfId="13979"/>
    <cellStyle name="40% - Accent1 36 8" xfId="19335"/>
    <cellStyle name="40% - Accent1 37" xfId="598"/>
    <cellStyle name="40% - Accent1 37 2" xfId="4103"/>
    <cellStyle name="40% - Accent1 37 2 2" xfId="8635"/>
    <cellStyle name="40% - Accent1 37 2 3" xfId="12102"/>
    <cellStyle name="40% - Accent1 37 2 4" xfId="15306"/>
    <cellStyle name="40% - Accent1 37 2 5" xfId="17511"/>
    <cellStyle name="40% - Accent1 37 3" xfId="4956"/>
    <cellStyle name="40% - Accent1 37 3 2" xfId="9488"/>
    <cellStyle name="40% - Accent1 37 3 3" xfId="12955"/>
    <cellStyle name="40% - Accent1 37 3 4" xfId="16159"/>
    <cellStyle name="40% - Accent1 37 3 5" xfId="18363"/>
    <cellStyle name="40% - Accent1 37 4" xfId="6037"/>
    <cellStyle name="40% - Accent1 37 5" xfId="7258"/>
    <cellStyle name="40% - Accent1 37 6" xfId="10775"/>
    <cellStyle name="40% - Accent1 37 7" xfId="13978"/>
    <cellStyle name="40% - Accent1 37 8" xfId="19336"/>
    <cellStyle name="40% - Accent1 38" xfId="599"/>
    <cellStyle name="40% - Accent1 38 2" xfId="4104"/>
    <cellStyle name="40% - Accent1 38 2 2" xfId="8636"/>
    <cellStyle name="40% - Accent1 38 2 3" xfId="12103"/>
    <cellStyle name="40% - Accent1 38 2 4" xfId="15307"/>
    <cellStyle name="40% - Accent1 38 2 5" xfId="17512"/>
    <cellStyle name="40% - Accent1 38 3" xfId="4957"/>
    <cellStyle name="40% - Accent1 38 3 2" xfId="9489"/>
    <cellStyle name="40% - Accent1 38 3 3" xfId="12956"/>
    <cellStyle name="40% - Accent1 38 3 4" xfId="16160"/>
    <cellStyle name="40% - Accent1 38 3 5" xfId="18364"/>
    <cellStyle name="40% - Accent1 38 4" xfId="6038"/>
    <cellStyle name="40% - Accent1 38 5" xfId="7257"/>
    <cellStyle name="40% - Accent1 38 6" xfId="10774"/>
    <cellStyle name="40% - Accent1 38 7" xfId="13977"/>
    <cellStyle name="40% - Accent1 38 8" xfId="19337"/>
    <cellStyle name="40% - Accent1 39" xfId="600"/>
    <cellStyle name="40% - Accent1 39 2" xfId="4105"/>
    <cellStyle name="40% - Accent1 39 2 2" xfId="8637"/>
    <cellStyle name="40% - Accent1 39 2 3" xfId="12104"/>
    <cellStyle name="40% - Accent1 39 2 4" xfId="15308"/>
    <cellStyle name="40% - Accent1 39 2 5" xfId="17513"/>
    <cellStyle name="40% - Accent1 39 3" xfId="4958"/>
    <cellStyle name="40% - Accent1 39 3 2" xfId="9490"/>
    <cellStyle name="40% - Accent1 39 3 3" xfId="12957"/>
    <cellStyle name="40% - Accent1 39 3 4" xfId="16161"/>
    <cellStyle name="40% - Accent1 39 3 5" xfId="18365"/>
    <cellStyle name="40% - Accent1 39 4" xfId="6039"/>
    <cellStyle name="40% - Accent1 39 5" xfId="7256"/>
    <cellStyle name="40% - Accent1 39 6" xfId="10773"/>
    <cellStyle name="40% - Accent1 39 7" xfId="13976"/>
    <cellStyle name="40% - Accent1 39 8" xfId="19338"/>
    <cellStyle name="40% - Accent1 4" xfId="601"/>
    <cellStyle name="40% - Accent1 4 10" xfId="19339"/>
    <cellStyle name="40% - Accent1 4 2" xfId="602"/>
    <cellStyle name="40% - Accent1 4 2 2" xfId="6041"/>
    <cellStyle name="40% - Accent1 4 2 3" xfId="7254"/>
    <cellStyle name="40% - Accent1 4 2 4" xfId="10771"/>
    <cellStyle name="40% - Accent1 4 2 5" xfId="13974"/>
    <cellStyle name="40% - Accent1 4 3" xfId="603"/>
    <cellStyle name="40% - Accent1 4 3 2" xfId="6042"/>
    <cellStyle name="40% - Accent1 4 3 3" xfId="7253"/>
    <cellStyle name="40% - Accent1 4 3 4" xfId="10770"/>
    <cellStyle name="40% - Accent1 4 3 5" xfId="13973"/>
    <cellStyle name="40% - Accent1 4 4" xfId="4106"/>
    <cellStyle name="40% - Accent1 4 4 2" xfId="8638"/>
    <cellStyle name="40% - Accent1 4 4 3" xfId="12105"/>
    <cellStyle name="40% - Accent1 4 4 4" xfId="15309"/>
    <cellStyle name="40% - Accent1 4 4 5" xfId="17514"/>
    <cellStyle name="40% - Accent1 4 5" xfId="4959"/>
    <cellStyle name="40% - Accent1 4 5 2" xfId="9491"/>
    <cellStyle name="40% - Accent1 4 5 3" xfId="12958"/>
    <cellStyle name="40% - Accent1 4 5 4" xfId="16162"/>
    <cellStyle name="40% - Accent1 4 5 5" xfId="18366"/>
    <cellStyle name="40% - Accent1 4 6" xfId="6040"/>
    <cellStyle name="40% - Accent1 4 7" xfId="7255"/>
    <cellStyle name="40% - Accent1 4 8" xfId="10772"/>
    <cellStyle name="40% - Accent1 4 9" xfId="13975"/>
    <cellStyle name="40% - Accent1 40" xfId="604"/>
    <cellStyle name="40% - Accent1 40 2" xfId="4107"/>
    <cellStyle name="40% - Accent1 40 2 2" xfId="8639"/>
    <cellStyle name="40% - Accent1 40 2 3" xfId="12106"/>
    <cellStyle name="40% - Accent1 40 2 4" xfId="15310"/>
    <cellStyle name="40% - Accent1 40 2 5" xfId="17515"/>
    <cellStyle name="40% - Accent1 40 3" xfId="4960"/>
    <cellStyle name="40% - Accent1 40 3 2" xfId="9492"/>
    <cellStyle name="40% - Accent1 40 3 3" xfId="12959"/>
    <cellStyle name="40% - Accent1 40 3 4" xfId="16163"/>
    <cellStyle name="40% - Accent1 40 3 5" xfId="18367"/>
    <cellStyle name="40% - Accent1 40 4" xfId="6043"/>
    <cellStyle name="40% - Accent1 40 5" xfId="7252"/>
    <cellStyle name="40% - Accent1 40 6" xfId="10769"/>
    <cellStyle name="40% - Accent1 40 7" xfId="13972"/>
    <cellStyle name="40% - Accent1 40 8" xfId="19340"/>
    <cellStyle name="40% - Accent1 41" xfId="605"/>
    <cellStyle name="40% - Accent1 41 2" xfId="4108"/>
    <cellStyle name="40% - Accent1 41 2 2" xfId="8640"/>
    <cellStyle name="40% - Accent1 41 2 3" xfId="12107"/>
    <cellStyle name="40% - Accent1 41 2 4" xfId="15311"/>
    <cellStyle name="40% - Accent1 41 2 5" xfId="17516"/>
    <cellStyle name="40% - Accent1 41 3" xfId="4961"/>
    <cellStyle name="40% - Accent1 41 3 2" xfId="9493"/>
    <cellStyle name="40% - Accent1 41 3 3" xfId="12960"/>
    <cellStyle name="40% - Accent1 41 3 4" xfId="16164"/>
    <cellStyle name="40% - Accent1 41 3 5" xfId="18368"/>
    <cellStyle name="40% - Accent1 41 4" xfId="6044"/>
    <cellStyle name="40% - Accent1 41 5" xfId="7251"/>
    <cellStyle name="40% - Accent1 41 6" xfId="10768"/>
    <cellStyle name="40% - Accent1 41 7" xfId="13971"/>
    <cellStyle name="40% - Accent1 41 8" xfId="19341"/>
    <cellStyle name="40% - Accent1 42" xfId="606"/>
    <cellStyle name="40% - Accent1 42 2" xfId="4109"/>
    <cellStyle name="40% - Accent1 42 2 2" xfId="8641"/>
    <cellStyle name="40% - Accent1 42 2 3" xfId="12108"/>
    <cellStyle name="40% - Accent1 42 2 4" xfId="15312"/>
    <cellStyle name="40% - Accent1 42 2 5" xfId="17517"/>
    <cellStyle name="40% - Accent1 42 3" xfId="4962"/>
    <cellStyle name="40% - Accent1 42 3 2" xfId="9494"/>
    <cellStyle name="40% - Accent1 42 3 3" xfId="12961"/>
    <cellStyle name="40% - Accent1 42 3 4" xfId="16165"/>
    <cellStyle name="40% - Accent1 42 3 5" xfId="18369"/>
    <cellStyle name="40% - Accent1 42 4" xfId="6045"/>
    <cellStyle name="40% - Accent1 42 5" xfId="7250"/>
    <cellStyle name="40% - Accent1 42 6" xfId="10767"/>
    <cellStyle name="40% - Accent1 42 7" xfId="13970"/>
    <cellStyle name="40% - Accent1 42 8" xfId="19342"/>
    <cellStyle name="40% - Accent1 43" xfId="607"/>
    <cellStyle name="40% - Accent1 43 2" xfId="4110"/>
    <cellStyle name="40% - Accent1 43 2 2" xfId="8642"/>
    <cellStyle name="40% - Accent1 43 2 3" xfId="12109"/>
    <cellStyle name="40% - Accent1 43 2 4" xfId="15313"/>
    <cellStyle name="40% - Accent1 43 2 5" xfId="17518"/>
    <cellStyle name="40% - Accent1 43 3" xfId="4963"/>
    <cellStyle name="40% - Accent1 43 3 2" xfId="9495"/>
    <cellStyle name="40% - Accent1 43 3 3" xfId="12962"/>
    <cellStyle name="40% - Accent1 43 3 4" xfId="16166"/>
    <cellStyle name="40% - Accent1 43 3 5" xfId="18370"/>
    <cellStyle name="40% - Accent1 43 4" xfId="6046"/>
    <cellStyle name="40% - Accent1 43 5" xfId="7249"/>
    <cellStyle name="40% - Accent1 43 6" xfId="10766"/>
    <cellStyle name="40% - Accent1 43 7" xfId="13969"/>
    <cellStyle name="40% - Accent1 43 8" xfId="19343"/>
    <cellStyle name="40% - Accent1 44" xfId="608"/>
    <cellStyle name="40% - Accent1 44 2" xfId="4111"/>
    <cellStyle name="40% - Accent1 44 2 2" xfId="8643"/>
    <cellStyle name="40% - Accent1 44 2 3" xfId="12110"/>
    <cellStyle name="40% - Accent1 44 2 4" xfId="15314"/>
    <cellStyle name="40% - Accent1 44 2 5" xfId="17519"/>
    <cellStyle name="40% - Accent1 44 3" xfId="4964"/>
    <cellStyle name="40% - Accent1 44 3 2" xfId="9496"/>
    <cellStyle name="40% - Accent1 44 3 3" xfId="12963"/>
    <cellStyle name="40% - Accent1 44 3 4" xfId="16167"/>
    <cellStyle name="40% - Accent1 44 3 5" xfId="18371"/>
    <cellStyle name="40% - Accent1 44 4" xfId="6047"/>
    <cellStyle name="40% - Accent1 44 5" xfId="7248"/>
    <cellStyle name="40% - Accent1 44 6" xfId="10765"/>
    <cellStyle name="40% - Accent1 44 7" xfId="13968"/>
    <cellStyle name="40% - Accent1 44 8" xfId="19344"/>
    <cellStyle name="40% - Accent1 45" xfId="609"/>
    <cellStyle name="40% - Accent1 45 2" xfId="4112"/>
    <cellStyle name="40% - Accent1 45 2 2" xfId="8644"/>
    <cellStyle name="40% - Accent1 45 2 3" xfId="12111"/>
    <cellStyle name="40% - Accent1 45 2 4" xfId="15315"/>
    <cellStyle name="40% - Accent1 45 2 5" xfId="17520"/>
    <cellStyle name="40% - Accent1 45 3" xfId="4965"/>
    <cellStyle name="40% - Accent1 45 3 2" xfId="9497"/>
    <cellStyle name="40% - Accent1 45 3 3" xfId="12964"/>
    <cellStyle name="40% - Accent1 45 3 4" xfId="16168"/>
    <cellStyle name="40% - Accent1 45 3 5" xfId="18372"/>
    <cellStyle name="40% - Accent1 45 4" xfId="6048"/>
    <cellStyle name="40% - Accent1 45 5" xfId="7247"/>
    <cellStyle name="40% - Accent1 45 6" xfId="10764"/>
    <cellStyle name="40% - Accent1 45 7" xfId="13967"/>
    <cellStyle name="40% - Accent1 45 8" xfId="19345"/>
    <cellStyle name="40% - Accent1 46" xfId="610"/>
    <cellStyle name="40% - Accent1 46 2" xfId="4113"/>
    <cellStyle name="40% - Accent1 46 2 2" xfId="8645"/>
    <cellStyle name="40% - Accent1 46 2 3" xfId="12112"/>
    <cellStyle name="40% - Accent1 46 2 4" xfId="15316"/>
    <cellStyle name="40% - Accent1 46 2 5" xfId="17521"/>
    <cellStyle name="40% - Accent1 46 3" xfId="4966"/>
    <cellStyle name="40% - Accent1 46 3 2" xfId="9498"/>
    <cellStyle name="40% - Accent1 46 3 3" xfId="12965"/>
    <cellStyle name="40% - Accent1 46 3 4" xfId="16169"/>
    <cellStyle name="40% - Accent1 46 3 5" xfId="18373"/>
    <cellStyle name="40% - Accent1 46 4" xfId="6049"/>
    <cellStyle name="40% - Accent1 46 5" xfId="7246"/>
    <cellStyle name="40% - Accent1 46 6" xfId="10763"/>
    <cellStyle name="40% - Accent1 46 7" xfId="13966"/>
    <cellStyle name="40% - Accent1 46 8" xfId="19346"/>
    <cellStyle name="40% - Accent1 47" xfId="611"/>
    <cellStyle name="40% - Accent1 47 2" xfId="4114"/>
    <cellStyle name="40% - Accent1 47 2 2" xfId="8646"/>
    <cellStyle name="40% - Accent1 47 2 3" xfId="12113"/>
    <cellStyle name="40% - Accent1 47 2 4" xfId="15317"/>
    <cellStyle name="40% - Accent1 47 2 5" xfId="17522"/>
    <cellStyle name="40% - Accent1 47 3" xfId="4967"/>
    <cellStyle name="40% - Accent1 47 3 2" xfId="9499"/>
    <cellStyle name="40% - Accent1 47 3 3" xfId="12966"/>
    <cellStyle name="40% - Accent1 47 3 4" xfId="16170"/>
    <cellStyle name="40% - Accent1 47 3 5" xfId="18374"/>
    <cellStyle name="40% - Accent1 47 4" xfId="6050"/>
    <cellStyle name="40% - Accent1 47 5" xfId="7245"/>
    <cellStyle name="40% - Accent1 47 6" xfId="10762"/>
    <cellStyle name="40% - Accent1 47 7" xfId="13965"/>
    <cellStyle name="40% - Accent1 47 8" xfId="19347"/>
    <cellStyle name="40% - Accent1 48" xfId="612"/>
    <cellStyle name="40% - Accent1 48 2" xfId="4115"/>
    <cellStyle name="40% - Accent1 48 2 2" xfId="8647"/>
    <cellStyle name="40% - Accent1 48 2 3" xfId="12114"/>
    <cellStyle name="40% - Accent1 48 2 4" xfId="15318"/>
    <cellStyle name="40% - Accent1 48 2 5" xfId="17523"/>
    <cellStyle name="40% - Accent1 48 3" xfId="4968"/>
    <cellStyle name="40% - Accent1 48 3 2" xfId="9500"/>
    <cellStyle name="40% - Accent1 48 3 3" xfId="12967"/>
    <cellStyle name="40% - Accent1 48 3 4" xfId="16171"/>
    <cellStyle name="40% - Accent1 48 3 5" xfId="18375"/>
    <cellStyle name="40% - Accent1 48 4" xfId="6051"/>
    <cellStyle name="40% - Accent1 48 5" xfId="7244"/>
    <cellStyle name="40% - Accent1 48 6" xfId="10761"/>
    <cellStyle name="40% - Accent1 48 7" xfId="13964"/>
    <cellStyle name="40% - Accent1 48 8" xfId="19348"/>
    <cellStyle name="40% - Accent1 49" xfId="613"/>
    <cellStyle name="40% - Accent1 49 2" xfId="4116"/>
    <cellStyle name="40% - Accent1 49 2 2" xfId="8648"/>
    <cellStyle name="40% - Accent1 49 2 3" xfId="12115"/>
    <cellStyle name="40% - Accent1 49 2 4" xfId="15319"/>
    <cellStyle name="40% - Accent1 49 2 5" xfId="17524"/>
    <cellStyle name="40% - Accent1 49 3" xfId="4969"/>
    <cellStyle name="40% - Accent1 49 3 2" xfId="9501"/>
    <cellStyle name="40% - Accent1 49 3 3" xfId="12968"/>
    <cellStyle name="40% - Accent1 49 3 4" xfId="16172"/>
    <cellStyle name="40% - Accent1 49 3 5" xfId="18376"/>
    <cellStyle name="40% - Accent1 49 4" xfId="6052"/>
    <cellStyle name="40% - Accent1 49 5" xfId="7243"/>
    <cellStyle name="40% - Accent1 49 6" xfId="10760"/>
    <cellStyle name="40% - Accent1 49 7" xfId="13963"/>
    <cellStyle name="40% - Accent1 49 8" xfId="19349"/>
    <cellStyle name="40% - Accent1 5" xfId="614"/>
    <cellStyle name="40% - Accent1 5 10" xfId="19350"/>
    <cellStyle name="40% - Accent1 5 2" xfId="615"/>
    <cellStyle name="40% - Accent1 5 2 2" xfId="6054"/>
    <cellStyle name="40% - Accent1 5 2 3" xfId="7241"/>
    <cellStyle name="40% - Accent1 5 2 4" xfId="10758"/>
    <cellStyle name="40% - Accent1 5 2 5" xfId="13961"/>
    <cellStyle name="40% - Accent1 5 3" xfId="616"/>
    <cellStyle name="40% - Accent1 5 3 2" xfId="6055"/>
    <cellStyle name="40% - Accent1 5 3 3" xfId="7240"/>
    <cellStyle name="40% - Accent1 5 3 4" xfId="10757"/>
    <cellStyle name="40% - Accent1 5 3 5" xfId="13960"/>
    <cellStyle name="40% - Accent1 5 4" xfId="4117"/>
    <cellStyle name="40% - Accent1 5 4 2" xfId="8649"/>
    <cellStyle name="40% - Accent1 5 4 3" xfId="12116"/>
    <cellStyle name="40% - Accent1 5 4 4" xfId="15320"/>
    <cellStyle name="40% - Accent1 5 4 5" xfId="17525"/>
    <cellStyle name="40% - Accent1 5 5" xfId="4970"/>
    <cellStyle name="40% - Accent1 5 5 2" xfId="9502"/>
    <cellStyle name="40% - Accent1 5 5 3" xfId="12969"/>
    <cellStyle name="40% - Accent1 5 5 4" xfId="16173"/>
    <cellStyle name="40% - Accent1 5 5 5" xfId="18377"/>
    <cellStyle name="40% - Accent1 5 6" xfId="6053"/>
    <cellStyle name="40% - Accent1 5 7" xfId="7242"/>
    <cellStyle name="40% - Accent1 5 8" xfId="10759"/>
    <cellStyle name="40% - Accent1 5 9" xfId="13962"/>
    <cellStyle name="40% - Accent1 50" xfId="617"/>
    <cellStyle name="40% - Accent1 50 2" xfId="4118"/>
    <cellStyle name="40% - Accent1 50 2 2" xfId="8650"/>
    <cellStyle name="40% - Accent1 50 2 3" xfId="12117"/>
    <cellStyle name="40% - Accent1 50 2 4" xfId="15321"/>
    <cellStyle name="40% - Accent1 50 2 5" xfId="17526"/>
    <cellStyle name="40% - Accent1 50 3" xfId="4971"/>
    <cellStyle name="40% - Accent1 50 3 2" xfId="9503"/>
    <cellStyle name="40% - Accent1 50 3 3" xfId="12970"/>
    <cellStyle name="40% - Accent1 50 3 4" xfId="16174"/>
    <cellStyle name="40% - Accent1 50 3 5" xfId="18378"/>
    <cellStyle name="40% - Accent1 50 4" xfId="6056"/>
    <cellStyle name="40% - Accent1 50 5" xfId="7239"/>
    <cellStyle name="40% - Accent1 50 6" xfId="10756"/>
    <cellStyle name="40% - Accent1 50 7" xfId="13959"/>
    <cellStyle name="40% - Accent1 50 8" xfId="19351"/>
    <cellStyle name="40% - Accent1 51" xfId="618"/>
    <cellStyle name="40% - Accent1 51 2" xfId="4119"/>
    <cellStyle name="40% - Accent1 51 2 2" xfId="8651"/>
    <cellStyle name="40% - Accent1 51 2 3" xfId="12118"/>
    <cellStyle name="40% - Accent1 51 2 4" xfId="15322"/>
    <cellStyle name="40% - Accent1 51 2 5" xfId="17527"/>
    <cellStyle name="40% - Accent1 51 3" xfId="4972"/>
    <cellStyle name="40% - Accent1 51 3 2" xfId="9504"/>
    <cellStyle name="40% - Accent1 51 3 3" xfId="12971"/>
    <cellStyle name="40% - Accent1 51 3 4" xfId="16175"/>
    <cellStyle name="40% - Accent1 51 3 5" xfId="18379"/>
    <cellStyle name="40% - Accent1 51 4" xfId="6057"/>
    <cellStyle name="40% - Accent1 51 5" xfId="7238"/>
    <cellStyle name="40% - Accent1 51 6" xfId="10755"/>
    <cellStyle name="40% - Accent1 51 7" xfId="13958"/>
    <cellStyle name="40% - Accent1 51 8" xfId="19352"/>
    <cellStyle name="40% - Accent1 52" xfId="619"/>
    <cellStyle name="40% - Accent1 52 2" xfId="4120"/>
    <cellStyle name="40% - Accent1 52 2 2" xfId="8652"/>
    <cellStyle name="40% - Accent1 52 2 3" xfId="12119"/>
    <cellStyle name="40% - Accent1 52 2 4" xfId="15323"/>
    <cellStyle name="40% - Accent1 52 2 5" xfId="17528"/>
    <cellStyle name="40% - Accent1 52 3" xfId="4973"/>
    <cellStyle name="40% - Accent1 52 3 2" xfId="9505"/>
    <cellStyle name="40% - Accent1 52 3 3" xfId="12972"/>
    <cellStyle name="40% - Accent1 52 3 4" xfId="16176"/>
    <cellStyle name="40% - Accent1 52 3 5" xfId="18380"/>
    <cellStyle name="40% - Accent1 52 4" xfId="6058"/>
    <cellStyle name="40% - Accent1 52 5" xfId="7237"/>
    <cellStyle name="40% - Accent1 52 6" xfId="10754"/>
    <cellStyle name="40% - Accent1 52 7" xfId="13957"/>
    <cellStyle name="40% - Accent1 52 8" xfId="19353"/>
    <cellStyle name="40% - Accent1 53" xfId="620"/>
    <cellStyle name="40% - Accent1 53 2" xfId="4121"/>
    <cellStyle name="40% - Accent1 53 2 2" xfId="8653"/>
    <cellStyle name="40% - Accent1 53 2 3" xfId="12120"/>
    <cellStyle name="40% - Accent1 53 2 4" xfId="15324"/>
    <cellStyle name="40% - Accent1 53 2 5" xfId="17529"/>
    <cellStyle name="40% - Accent1 53 3" xfId="4974"/>
    <cellStyle name="40% - Accent1 53 3 2" xfId="9506"/>
    <cellStyle name="40% - Accent1 53 3 3" xfId="12973"/>
    <cellStyle name="40% - Accent1 53 3 4" xfId="16177"/>
    <cellStyle name="40% - Accent1 53 3 5" xfId="18381"/>
    <cellStyle name="40% - Accent1 53 4" xfId="6059"/>
    <cellStyle name="40% - Accent1 53 5" xfId="7236"/>
    <cellStyle name="40% - Accent1 53 6" xfId="10753"/>
    <cellStyle name="40% - Accent1 53 7" xfId="13956"/>
    <cellStyle name="40% - Accent1 53 8" xfId="19354"/>
    <cellStyle name="40% - Accent1 54" xfId="621"/>
    <cellStyle name="40% - Accent1 54 2" xfId="4122"/>
    <cellStyle name="40% - Accent1 54 2 2" xfId="8654"/>
    <cellStyle name="40% - Accent1 54 2 3" xfId="12121"/>
    <cellStyle name="40% - Accent1 54 2 4" xfId="15325"/>
    <cellStyle name="40% - Accent1 54 2 5" xfId="17530"/>
    <cellStyle name="40% - Accent1 54 3" xfId="4975"/>
    <cellStyle name="40% - Accent1 54 3 2" xfId="9507"/>
    <cellStyle name="40% - Accent1 54 3 3" xfId="12974"/>
    <cellStyle name="40% - Accent1 54 3 4" xfId="16178"/>
    <cellStyle name="40% - Accent1 54 3 5" xfId="18382"/>
    <cellStyle name="40% - Accent1 54 4" xfId="6060"/>
    <cellStyle name="40% - Accent1 54 5" xfId="7235"/>
    <cellStyle name="40% - Accent1 54 6" xfId="10752"/>
    <cellStyle name="40% - Accent1 54 7" xfId="13955"/>
    <cellStyle name="40% - Accent1 54 8" xfId="19355"/>
    <cellStyle name="40% - Accent1 55" xfId="622"/>
    <cellStyle name="40% - Accent1 55 2" xfId="4123"/>
    <cellStyle name="40% - Accent1 55 2 2" xfId="8655"/>
    <cellStyle name="40% - Accent1 55 2 3" xfId="12122"/>
    <cellStyle name="40% - Accent1 55 2 4" xfId="15326"/>
    <cellStyle name="40% - Accent1 55 2 5" xfId="17531"/>
    <cellStyle name="40% - Accent1 55 3" xfId="4976"/>
    <cellStyle name="40% - Accent1 55 3 2" xfId="9508"/>
    <cellStyle name="40% - Accent1 55 3 3" xfId="12975"/>
    <cellStyle name="40% - Accent1 55 3 4" xfId="16179"/>
    <cellStyle name="40% - Accent1 55 3 5" xfId="18383"/>
    <cellStyle name="40% - Accent1 55 4" xfId="6061"/>
    <cellStyle name="40% - Accent1 55 5" xfId="7234"/>
    <cellStyle name="40% - Accent1 55 6" xfId="10751"/>
    <cellStyle name="40% - Accent1 55 7" xfId="13954"/>
    <cellStyle name="40% - Accent1 55 8" xfId="19356"/>
    <cellStyle name="40% - Accent1 56" xfId="623"/>
    <cellStyle name="40% - Accent1 56 2" xfId="4124"/>
    <cellStyle name="40% - Accent1 56 2 2" xfId="8656"/>
    <cellStyle name="40% - Accent1 56 2 3" xfId="12123"/>
    <cellStyle name="40% - Accent1 56 2 4" xfId="15327"/>
    <cellStyle name="40% - Accent1 56 2 5" xfId="17532"/>
    <cellStyle name="40% - Accent1 56 3" xfId="4977"/>
    <cellStyle name="40% - Accent1 56 3 2" xfId="9509"/>
    <cellStyle name="40% - Accent1 56 3 3" xfId="12976"/>
    <cellStyle name="40% - Accent1 56 3 4" xfId="16180"/>
    <cellStyle name="40% - Accent1 56 3 5" xfId="18384"/>
    <cellStyle name="40% - Accent1 56 4" xfId="6062"/>
    <cellStyle name="40% - Accent1 56 5" xfId="7233"/>
    <cellStyle name="40% - Accent1 56 6" xfId="10750"/>
    <cellStyle name="40% - Accent1 56 7" xfId="13953"/>
    <cellStyle name="40% - Accent1 56 8" xfId="19357"/>
    <cellStyle name="40% - Accent1 57" xfId="624"/>
    <cellStyle name="40% - Accent1 57 2" xfId="4125"/>
    <cellStyle name="40% - Accent1 57 2 2" xfId="8657"/>
    <cellStyle name="40% - Accent1 57 2 3" xfId="12124"/>
    <cellStyle name="40% - Accent1 57 2 4" xfId="15328"/>
    <cellStyle name="40% - Accent1 57 2 5" xfId="17533"/>
    <cellStyle name="40% - Accent1 57 3" xfId="4978"/>
    <cellStyle name="40% - Accent1 57 3 2" xfId="9510"/>
    <cellStyle name="40% - Accent1 57 3 3" xfId="12977"/>
    <cellStyle name="40% - Accent1 57 3 4" xfId="16181"/>
    <cellStyle name="40% - Accent1 57 3 5" xfId="18385"/>
    <cellStyle name="40% - Accent1 57 4" xfId="6063"/>
    <cellStyle name="40% - Accent1 57 5" xfId="7232"/>
    <cellStyle name="40% - Accent1 57 6" xfId="10749"/>
    <cellStyle name="40% - Accent1 57 7" xfId="13952"/>
    <cellStyle name="40% - Accent1 57 8" xfId="19358"/>
    <cellStyle name="40% - Accent1 58" xfId="625"/>
    <cellStyle name="40% - Accent1 58 2" xfId="4126"/>
    <cellStyle name="40% - Accent1 58 2 2" xfId="8658"/>
    <cellStyle name="40% - Accent1 58 2 3" xfId="12125"/>
    <cellStyle name="40% - Accent1 58 2 4" xfId="15329"/>
    <cellStyle name="40% - Accent1 58 2 5" xfId="17534"/>
    <cellStyle name="40% - Accent1 58 3" xfId="4979"/>
    <cellStyle name="40% - Accent1 58 3 2" xfId="9511"/>
    <cellStyle name="40% - Accent1 58 3 3" xfId="12978"/>
    <cellStyle name="40% - Accent1 58 3 4" xfId="16182"/>
    <cellStyle name="40% - Accent1 58 3 5" xfId="18386"/>
    <cellStyle name="40% - Accent1 58 4" xfId="6064"/>
    <cellStyle name="40% - Accent1 58 5" xfId="7231"/>
    <cellStyle name="40% - Accent1 58 6" xfId="10748"/>
    <cellStyle name="40% - Accent1 58 7" xfId="16662"/>
    <cellStyle name="40% - Accent1 58 8" xfId="19359"/>
    <cellStyle name="40% - Accent1 59" xfId="626"/>
    <cellStyle name="40% - Accent1 59 2" xfId="4127"/>
    <cellStyle name="40% - Accent1 59 2 2" xfId="8659"/>
    <cellStyle name="40% - Accent1 59 2 3" xfId="12126"/>
    <cellStyle name="40% - Accent1 59 2 4" xfId="15330"/>
    <cellStyle name="40% - Accent1 59 2 5" xfId="17535"/>
    <cellStyle name="40% - Accent1 59 3" xfId="4980"/>
    <cellStyle name="40% - Accent1 59 3 2" xfId="9512"/>
    <cellStyle name="40% - Accent1 59 3 3" xfId="12979"/>
    <cellStyle name="40% - Accent1 59 3 4" xfId="16183"/>
    <cellStyle name="40% - Accent1 59 3 5" xfId="18387"/>
    <cellStyle name="40% - Accent1 59 4" xfId="6065"/>
    <cellStyle name="40% - Accent1 59 5" xfId="7230"/>
    <cellStyle name="40% - Accent1 59 6" xfId="10747"/>
    <cellStyle name="40% - Accent1 59 7" xfId="16622"/>
    <cellStyle name="40% - Accent1 59 8" xfId="19360"/>
    <cellStyle name="40% - Accent1 6" xfId="627"/>
    <cellStyle name="40% - Accent1 6 10" xfId="19361"/>
    <cellStyle name="40% - Accent1 6 2" xfId="628"/>
    <cellStyle name="40% - Accent1 6 2 2" xfId="6067"/>
    <cellStyle name="40% - Accent1 6 2 3" xfId="7228"/>
    <cellStyle name="40% - Accent1 6 2 4" xfId="10745"/>
    <cellStyle name="40% - Accent1 6 2 5" xfId="13950"/>
    <cellStyle name="40% - Accent1 6 3" xfId="629"/>
    <cellStyle name="40% - Accent1 6 3 2" xfId="6068"/>
    <cellStyle name="40% - Accent1 6 3 3" xfId="7227"/>
    <cellStyle name="40% - Accent1 6 3 4" xfId="10744"/>
    <cellStyle name="40% - Accent1 6 3 5" xfId="13949"/>
    <cellStyle name="40% - Accent1 6 4" xfId="4128"/>
    <cellStyle name="40% - Accent1 6 4 2" xfId="8660"/>
    <cellStyle name="40% - Accent1 6 4 3" xfId="12127"/>
    <cellStyle name="40% - Accent1 6 4 4" xfId="15331"/>
    <cellStyle name="40% - Accent1 6 4 5" xfId="17536"/>
    <cellStyle name="40% - Accent1 6 5" xfId="4981"/>
    <cellStyle name="40% - Accent1 6 5 2" xfId="9513"/>
    <cellStyle name="40% - Accent1 6 5 3" xfId="12980"/>
    <cellStyle name="40% - Accent1 6 5 4" xfId="16184"/>
    <cellStyle name="40% - Accent1 6 5 5" xfId="18388"/>
    <cellStyle name="40% - Accent1 6 6" xfId="6066"/>
    <cellStyle name="40% - Accent1 6 7" xfId="7229"/>
    <cellStyle name="40% - Accent1 6 8" xfId="10746"/>
    <cellStyle name="40% - Accent1 6 9" xfId="16666"/>
    <cellStyle name="40% - Accent1 60" xfId="630"/>
    <cellStyle name="40% - Accent1 60 2" xfId="4129"/>
    <cellStyle name="40% - Accent1 60 2 2" xfId="8661"/>
    <cellStyle name="40% - Accent1 60 2 3" xfId="12128"/>
    <cellStyle name="40% - Accent1 60 2 4" xfId="15332"/>
    <cellStyle name="40% - Accent1 60 2 5" xfId="17537"/>
    <cellStyle name="40% - Accent1 60 3" xfId="4982"/>
    <cellStyle name="40% - Accent1 60 3 2" xfId="9514"/>
    <cellStyle name="40% - Accent1 60 3 3" xfId="12981"/>
    <cellStyle name="40% - Accent1 60 3 4" xfId="16185"/>
    <cellStyle name="40% - Accent1 60 3 5" xfId="18389"/>
    <cellStyle name="40% - Accent1 60 4" xfId="6069"/>
    <cellStyle name="40% - Accent1 60 5" xfId="7226"/>
    <cellStyle name="40% - Accent1 60 6" xfId="10743"/>
    <cellStyle name="40% - Accent1 60 7" xfId="13948"/>
    <cellStyle name="40% - Accent1 60 8" xfId="19362"/>
    <cellStyle name="40% - Accent1 61" xfId="631"/>
    <cellStyle name="40% - Accent1 61 2" xfId="4130"/>
    <cellStyle name="40% - Accent1 61 2 2" xfId="8662"/>
    <cellStyle name="40% - Accent1 61 2 3" xfId="12129"/>
    <cellStyle name="40% - Accent1 61 2 4" xfId="15333"/>
    <cellStyle name="40% - Accent1 61 2 5" xfId="17538"/>
    <cellStyle name="40% - Accent1 61 3" xfId="4983"/>
    <cellStyle name="40% - Accent1 61 3 2" xfId="9515"/>
    <cellStyle name="40% - Accent1 61 3 3" xfId="12982"/>
    <cellStyle name="40% - Accent1 61 3 4" xfId="16186"/>
    <cellStyle name="40% - Accent1 61 3 5" xfId="18390"/>
    <cellStyle name="40% - Accent1 61 4" xfId="6070"/>
    <cellStyle name="40% - Accent1 61 5" xfId="7225"/>
    <cellStyle name="40% - Accent1 61 6" xfId="10742"/>
    <cellStyle name="40% - Accent1 61 7" xfId="13947"/>
    <cellStyle name="40% - Accent1 61 8" xfId="19363"/>
    <cellStyle name="40% - Accent1 62" xfId="632"/>
    <cellStyle name="40% - Accent1 62 2" xfId="4131"/>
    <cellStyle name="40% - Accent1 62 2 2" xfId="8663"/>
    <cellStyle name="40% - Accent1 62 2 3" xfId="12130"/>
    <cellStyle name="40% - Accent1 62 2 4" xfId="15334"/>
    <cellStyle name="40% - Accent1 62 2 5" xfId="17539"/>
    <cellStyle name="40% - Accent1 62 3" xfId="4984"/>
    <cellStyle name="40% - Accent1 62 3 2" xfId="9516"/>
    <cellStyle name="40% - Accent1 62 3 3" xfId="12983"/>
    <cellStyle name="40% - Accent1 62 3 4" xfId="16187"/>
    <cellStyle name="40% - Accent1 62 3 5" xfId="18391"/>
    <cellStyle name="40% - Accent1 62 4" xfId="6071"/>
    <cellStyle name="40% - Accent1 62 5" xfId="7224"/>
    <cellStyle name="40% - Accent1 62 6" xfId="13486"/>
    <cellStyle name="40% - Accent1 62 7" xfId="13946"/>
    <cellStyle name="40% - Accent1 62 8" xfId="19364"/>
    <cellStyle name="40% - Accent1 63" xfId="633"/>
    <cellStyle name="40% - Accent1 63 2" xfId="4132"/>
    <cellStyle name="40% - Accent1 63 2 2" xfId="8664"/>
    <cellStyle name="40% - Accent1 63 2 3" xfId="12131"/>
    <cellStyle name="40% - Accent1 63 2 4" xfId="15335"/>
    <cellStyle name="40% - Accent1 63 2 5" xfId="17540"/>
    <cellStyle name="40% - Accent1 63 3" xfId="4985"/>
    <cellStyle name="40% - Accent1 63 3 2" xfId="9517"/>
    <cellStyle name="40% - Accent1 63 3 3" xfId="12984"/>
    <cellStyle name="40% - Accent1 63 3 4" xfId="16188"/>
    <cellStyle name="40% - Accent1 63 3 5" xfId="18392"/>
    <cellStyle name="40% - Accent1 63 4" xfId="6072"/>
    <cellStyle name="40% - Accent1 63 5" xfId="7223"/>
    <cellStyle name="40% - Accent1 63 6" xfId="13438"/>
    <cellStyle name="40% - Accent1 63 7" xfId="13945"/>
    <cellStyle name="40% - Accent1 63 8" xfId="19365"/>
    <cellStyle name="40% - Accent1 64" xfId="634"/>
    <cellStyle name="40% - Accent1 64 2" xfId="4133"/>
    <cellStyle name="40% - Accent1 64 2 2" xfId="8665"/>
    <cellStyle name="40% - Accent1 64 2 3" xfId="12132"/>
    <cellStyle name="40% - Accent1 64 2 4" xfId="15336"/>
    <cellStyle name="40% - Accent1 64 2 5" xfId="17541"/>
    <cellStyle name="40% - Accent1 64 3" xfId="4986"/>
    <cellStyle name="40% - Accent1 64 3 2" xfId="9518"/>
    <cellStyle name="40% - Accent1 64 3 3" xfId="12985"/>
    <cellStyle name="40% - Accent1 64 3 4" xfId="16189"/>
    <cellStyle name="40% - Accent1 64 3 5" xfId="18393"/>
    <cellStyle name="40% - Accent1 64 4" xfId="6073"/>
    <cellStyle name="40% - Accent1 64 5" xfId="7222"/>
    <cellStyle name="40% - Accent1 64 6" xfId="13492"/>
    <cellStyle name="40% - Accent1 64 7" xfId="13944"/>
    <cellStyle name="40% - Accent1 64 8" xfId="19366"/>
    <cellStyle name="40% - Accent1 65" xfId="635"/>
    <cellStyle name="40% - Accent1 65 2" xfId="4134"/>
    <cellStyle name="40% - Accent1 65 2 2" xfId="8666"/>
    <cellStyle name="40% - Accent1 65 2 3" xfId="12133"/>
    <cellStyle name="40% - Accent1 65 2 4" xfId="15337"/>
    <cellStyle name="40% - Accent1 65 2 5" xfId="17542"/>
    <cellStyle name="40% - Accent1 65 3" xfId="4987"/>
    <cellStyle name="40% - Accent1 65 3 2" xfId="9519"/>
    <cellStyle name="40% - Accent1 65 3 3" xfId="12986"/>
    <cellStyle name="40% - Accent1 65 3 4" xfId="16190"/>
    <cellStyle name="40% - Accent1 65 3 5" xfId="18394"/>
    <cellStyle name="40% - Accent1 65 4" xfId="6074"/>
    <cellStyle name="40% - Accent1 65 5" xfId="7221"/>
    <cellStyle name="40% - Accent1 65 6" xfId="10740"/>
    <cellStyle name="40% - Accent1 65 7" xfId="13943"/>
    <cellStyle name="40% - Accent1 65 8" xfId="19367"/>
    <cellStyle name="40% - Accent1 66" xfId="636"/>
    <cellStyle name="40% - Accent1 66 2" xfId="4135"/>
    <cellStyle name="40% - Accent1 66 2 2" xfId="8667"/>
    <cellStyle name="40% - Accent1 66 2 3" xfId="12134"/>
    <cellStyle name="40% - Accent1 66 2 4" xfId="15338"/>
    <cellStyle name="40% - Accent1 66 2 5" xfId="17543"/>
    <cellStyle name="40% - Accent1 66 3" xfId="4988"/>
    <cellStyle name="40% - Accent1 66 3 2" xfId="9520"/>
    <cellStyle name="40% - Accent1 66 3 3" xfId="12987"/>
    <cellStyle name="40% - Accent1 66 3 4" xfId="16191"/>
    <cellStyle name="40% - Accent1 66 3 5" xfId="18395"/>
    <cellStyle name="40% - Accent1 66 4" xfId="6075"/>
    <cellStyle name="40% - Accent1 66 5" xfId="7220"/>
    <cellStyle name="40% - Accent1 66 6" xfId="10739"/>
    <cellStyle name="40% - Accent1 66 7" xfId="13942"/>
    <cellStyle name="40% - Accent1 66 8" xfId="19368"/>
    <cellStyle name="40% - Accent1 67" xfId="637"/>
    <cellStyle name="40% - Accent1 67 2" xfId="4136"/>
    <cellStyle name="40% - Accent1 67 2 2" xfId="8668"/>
    <cellStyle name="40% - Accent1 67 2 3" xfId="12135"/>
    <cellStyle name="40% - Accent1 67 2 4" xfId="15339"/>
    <cellStyle name="40% - Accent1 67 2 5" xfId="17544"/>
    <cellStyle name="40% - Accent1 67 3" xfId="4989"/>
    <cellStyle name="40% - Accent1 67 3 2" xfId="9521"/>
    <cellStyle name="40% - Accent1 67 3 3" xfId="12988"/>
    <cellStyle name="40% - Accent1 67 3 4" xfId="16192"/>
    <cellStyle name="40% - Accent1 67 3 5" xfId="18396"/>
    <cellStyle name="40% - Accent1 67 4" xfId="6076"/>
    <cellStyle name="40% - Accent1 67 5" xfId="7219"/>
    <cellStyle name="40% - Accent1 67 6" xfId="10738"/>
    <cellStyle name="40% - Accent1 67 7" xfId="13941"/>
    <cellStyle name="40% - Accent1 67 8" xfId="19369"/>
    <cellStyle name="40% - Accent1 68" xfId="638"/>
    <cellStyle name="40% - Accent1 68 2" xfId="4137"/>
    <cellStyle name="40% - Accent1 68 2 2" xfId="8669"/>
    <cellStyle name="40% - Accent1 68 2 3" xfId="12136"/>
    <cellStyle name="40% - Accent1 68 2 4" xfId="15340"/>
    <cellStyle name="40% - Accent1 68 2 5" xfId="17545"/>
    <cellStyle name="40% - Accent1 68 3" xfId="4990"/>
    <cellStyle name="40% - Accent1 68 3 2" xfId="9522"/>
    <cellStyle name="40% - Accent1 68 3 3" xfId="12989"/>
    <cellStyle name="40% - Accent1 68 3 4" xfId="16193"/>
    <cellStyle name="40% - Accent1 68 3 5" xfId="18397"/>
    <cellStyle name="40% - Accent1 68 4" xfId="6077"/>
    <cellStyle name="40% - Accent1 68 5" xfId="7218"/>
    <cellStyle name="40% - Accent1 68 6" xfId="10737"/>
    <cellStyle name="40% - Accent1 68 7" xfId="13940"/>
    <cellStyle name="40% - Accent1 68 8" xfId="19370"/>
    <cellStyle name="40% - Accent1 69" xfId="639"/>
    <cellStyle name="40% - Accent1 69 2" xfId="4138"/>
    <cellStyle name="40% - Accent1 69 2 2" xfId="8670"/>
    <cellStyle name="40% - Accent1 69 2 3" xfId="12137"/>
    <cellStyle name="40% - Accent1 69 2 4" xfId="15341"/>
    <cellStyle name="40% - Accent1 69 2 5" xfId="17546"/>
    <cellStyle name="40% - Accent1 69 3" xfId="4991"/>
    <cellStyle name="40% - Accent1 69 3 2" xfId="9523"/>
    <cellStyle name="40% - Accent1 69 3 3" xfId="12990"/>
    <cellStyle name="40% - Accent1 69 3 4" xfId="16194"/>
    <cellStyle name="40% - Accent1 69 3 5" xfId="18398"/>
    <cellStyle name="40% - Accent1 69 4" xfId="6078"/>
    <cellStyle name="40% - Accent1 69 5" xfId="7217"/>
    <cellStyle name="40% - Accent1 69 6" xfId="10736"/>
    <cellStyle name="40% - Accent1 69 7" xfId="13939"/>
    <cellStyle name="40% - Accent1 69 8" xfId="19371"/>
    <cellStyle name="40% - Accent1 7" xfId="640"/>
    <cellStyle name="40% - Accent1 7 10" xfId="19372"/>
    <cellStyle name="40% - Accent1 7 2" xfId="641"/>
    <cellStyle name="40% - Accent1 7 2 2" xfId="6080"/>
    <cellStyle name="40% - Accent1 7 2 3" xfId="7215"/>
    <cellStyle name="40% - Accent1 7 2 4" xfId="10734"/>
    <cellStyle name="40% - Accent1 7 2 5" xfId="16743"/>
    <cellStyle name="40% - Accent1 7 3" xfId="642"/>
    <cellStyle name="40% - Accent1 7 3 2" xfId="6081"/>
    <cellStyle name="40% - Accent1 7 3 3" xfId="7214"/>
    <cellStyle name="40% - Accent1 7 3 4" xfId="10733"/>
    <cellStyle name="40% - Accent1 7 3 5" xfId="13938"/>
    <cellStyle name="40% - Accent1 7 4" xfId="4139"/>
    <cellStyle name="40% - Accent1 7 4 2" xfId="8671"/>
    <cellStyle name="40% - Accent1 7 4 3" xfId="12138"/>
    <cellStyle name="40% - Accent1 7 4 4" xfId="15342"/>
    <cellStyle name="40% - Accent1 7 4 5" xfId="17547"/>
    <cellStyle name="40% - Accent1 7 5" xfId="4992"/>
    <cellStyle name="40% - Accent1 7 5 2" xfId="9524"/>
    <cellStyle name="40% - Accent1 7 5 3" xfId="12991"/>
    <cellStyle name="40% - Accent1 7 5 4" xfId="16195"/>
    <cellStyle name="40% - Accent1 7 5 5" xfId="18399"/>
    <cellStyle name="40% - Accent1 7 6" xfId="6079"/>
    <cellStyle name="40% - Accent1 7 7" xfId="7216"/>
    <cellStyle name="40% - Accent1 7 8" xfId="10735"/>
    <cellStyle name="40% - Accent1 7 9" xfId="16756"/>
    <cellStyle name="40% - Accent1 70" xfId="643"/>
    <cellStyle name="40% - Accent1 70 2" xfId="4140"/>
    <cellStyle name="40% - Accent1 70 2 2" xfId="8672"/>
    <cellStyle name="40% - Accent1 70 2 3" xfId="12139"/>
    <cellStyle name="40% - Accent1 70 2 4" xfId="15343"/>
    <cellStyle name="40% - Accent1 70 2 5" xfId="17548"/>
    <cellStyle name="40% - Accent1 70 3" xfId="4993"/>
    <cellStyle name="40% - Accent1 70 3 2" xfId="9525"/>
    <cellStyle name="40% - Accent1 70 3 3" xfId="12992"/>
    <cellStyle name="40% - Accent1 70 3 4" xfId="16196"/>
    <cellStyle name="40% - Accent1 70 3 5" xfId="18400"/>
    <cellStyle name="40% - Accent1 70 4" xfId="6082"/>
    <cellStyle name="40% - Accent1 70 5" xfId="7213"/>
    <cellStyle name="40% - Accent1 70 6" xfId="10732"/>
    <cellStyle name="40% - Accent1 70 7" xfId="13937"/>
    <cellStyle name="40% - Accent1 70 8" xfId="19373"/>
    <cellStyle name="40% - Accent1 71" xfId="644"/>
    <cellStyle name="40% - Accent1 71 2" xfId="4141"/>
    <cellStyle name="40% - Accent1 71 2 2" xfId="8673"/>
    <cellStyle name="40% - Accent1 71 2 3" xfId="12140"/>
    <cellStyle name="40% - Accent1 71 2 4" xfId="15344"/>
    <cellStyle name="40% - Accent1 71 2 5" xfId="17549"/>
    <cellStyle name="40% - Accent1 71 3" xfId="4994"/>
    <cellStyle name="40% - Accent1 71 3 2" xfId="9526"/>
    <cellStyle name="40% - Accent1 71 3 3" xfId="12993"/>
    <cellStyle name="40% - Accent1 71 3 4" xfId="16197"/>
    <cellStyle name="40% - Accent1 71 3 5" xfId="18401"/>
    <cellStyle name="40% - Accent1 71 4" xfId="6083"/>
    <cellStyle name="40% - Accent1 71 5" xfId="7212"/>
    <cellStyle name="40% - Accent1 71 6" xfId="10731"/>
    <cellStyle name="40% - Accent1 71 7" xfId="13936"/>
    <cellStyle name="40% - Accent1 71 8" xfId="19374"/>
    <cellStyle name="40% - Accent1 72" xfId="645"/>
    <cellStyle name="40% - Accent1 72 2" xfId="4142"/>
    <cellStyle name="40% - Accent1 72 2 2" xfId="8674"/>
    <cellStyle name="40% - Accent1 72 2 3" xfId="12141"/>
    <cellStyle name="40% - Accent1 72 2 4" xfId="15345"/>
    <cellStyle name="40% - Accent1 72 2 5" xfId="17550"/>
    <cellStyle name="40% - Accent1 72 3" xfId="4995"/>
    <cellStyle name="40% - Accent1 72 3 2" xfId="9527"/>
    <cellStyle name="40% - Accent1 72 3 3" xfId="12994"/>
    <cellStyle name="40% - Accent1 72 3 4" xfId="16198"/>
    <cellStyle name="40% - Accent1 72 3 5" xfId="18402"/>
    <cellStyle name="40% - Accent1 72 4" xfId="6084"/>
    <cellStyle name="40% - Accent1 72 5" xfId="7211"/>
    <cellStyle name="40% - Accent1 72 6" xfId="10730"/>
    <cellStyle name="40% - Accent1 72 7" xfId="13935"/>
    <cellStyle name="40% - Accent1 72 8" xfId="19375"/>
    <cellStyle name="40% - Accent1 73" xfId="5417"/>
    <cellStyle name="40% - Accent1 73 2" xfId="10178"/>
    <cellStyle name="40% - Accent1 73 3" xfId="13579"/>
    <cellStyle name="40% - Accent1 73 4" xfId="16718"/>
    <cellStyle name="40% - Accent1 73 5" xfId="18857"/>
    <cellStyle name="40% - Accent1 74" xfId="10218"/>
    <cellStyle name="40% - Accent1 75" xfId="10257"/>
    <cellStyle name="40% - Accent1 76" xfId="8160"/>
    <cellStyle name="40% - Accent1 77" xfId="11628"/>
    <cellStyle name="40% - Accent1 78" xfId="14831"/>
    <cellStyle name="40% - Accent1 8" xfId="646"/>
    <cellStyle name="40% - Accent1 8 10" xfId="19376"/>
    <cellStyle name="40% - Accent1 8 2" xfId="647"/>
    <cellStyle name="40% - Accent1 8 2 2" xfId="6086"/>
    <cellStyle name="40% - Accent1 8 2 3" xfId="7209"/>
    <cellStyle name="40% - Accent1 8 2 4" xfId="13631"/>
    <cellStyle name="40% - Accent1 8 2 5" xfId="13933"/>
    <cellStyle name="40% - Accent1 8 3" xfId="648"/>
    <cellStyle name="40% - Accent1 8 3 2" xfId="6087"/>
    <cellStyle name="40% - Accent1 8 3 3" xfId="7208"/>
    <cellStyle name="40% - Accent1 8 3 4" xfId="13604"/>
    <cellStyle name="40% - Accent1 8 3 5" xfId="13932"/>
    <cellStyle name="40% - Accent1 8 4" xfId="4143"/>
    <cellStyle name="40% - Accent1 8 4 2" xfId="8675"/>
    <cellStyle name="40% - Accent1 8 4 3" xfId="12142"/>
    <cellStyle name="40% - Accent1 8 4 4" xfId="15346"/>
    <cellStyle name="40% - Accent1 8 4 5" xfId="17551"/>
    <cellStyle name="40% - Accent1 8 5" xfId="4996"/>
    <cellStyle name="40% - Accent1 8 5 2" xfId="9528"/>
    <cellStyle name="40% - Accent1 8 5 3" xfId="12995"/>
    <cellStyle name="40% - Accent1 8 5 4" xfId="16199"/>
    <cellStyle name="40% - Accent1 8 5 5" xfId="18403"/>
    <cellStyle name="40% - Accent1 8 6" xfId="6085"/>
    <cellStyle name="40% - Accent1 8 7" xfId="7210"/>
    <cellStyle name="40% - Accent1 8 8" xfId="10729"/>
    <cellStyle name="40% - Accent1 8 9" xfId="13934"/>
    <cellStyle name="40% - Accent1 9" xfId="649"/>
    <cellStyle name="40% - Accent1 9 10" xfId="19377"/>
    <cellStyle name="40% - Accent1 9 2" xfId="650"/>
    <cellStyle name="40% - Accent1 9 2 2" xfId="6089"/>
    <cellStyle name="40% - Accent1 9 2 3" xfId="7206"/>
    <cellStyle name="40% - Accent1 9 2 4" xfId="10727"/>
    <cellStyle name="40% - Accent1 9 2 5" xfId="13930"/>
    <cellStyle name="40% - Accent1 9 3" xfId="651"/>
    <cellStyle name="40% - Accent1 9 3 2" xfId="6090"/>
    <cellStyle name="40% - Accent1 9 3 3" xfId="7205"/>
    <cellStyle name="40% - Accent1 9 3 4" xfId="10726"/>
    <cellStyle name="40% - Accent1 9 3 5" xfId="13929"/>
    <cellStyle name="40% - Accent1 9 4" xfId="4144"/>
    <cellStyle name="40% - Accent1 9 4 2" xfId="8676"/>
    <cellStyle name="40% - Accent1 9 4 3" xfId="12143"/>
    <cellStyle name="40% - Accent1 9 4 4" xfId="15347"/>
    <cellStyle name="40% - Accent1 9 4 5" xfId="17552"/>
    <cellStyle name="40% - Accent1 9 5" xfId="4997"/>
    <cellStyle name="40% - Accent1 9 5 2" xfId="9529"/>
    <cellStyle name="40% - Accent1 9 5 3" xfId="12996"/>
    <cellStyle name="40% - Accent1 9 5 4" xfId="16200"/>
    <cellStyle name="40% - Accent1 9 5 5" xfId="18404"/>
    <cellStyle name="40% - Accent1 9 6" xfId="6088"/>
    <cellStyle name="40% - Accent1 9 7" xfId="7207"/>
    <cellStyle name="40% - Accent1 9 8" xfId="10728"/>
    <cellStyle name="40% - Accent1 9 9" xfId="13931"/>
    <cellStyle name="40% - Accent2" xfId="5375" builtinId="35" customBuiltin="1"/>
    <cellStyle name="40% - Accent2 10" xfId="652"/>
    <cellStyle name="40% - Accent2 10 10" xfId="19378"/>
    <cellStyle name="40% - Accent2 10 2" xfId="653"/>
    <cellStyle name="40% - Accent2 10 2 2" xfId="6092"/>
    <cellStyle name="40% - Accent2 10 2 3" xfId="7202"/>
    <cellStyle name="40% - Accent2 10 2 4" xfId="10724"/>
    <cellStyle name="40% - Accent2 10 2 5" xfId="13927"/>
    <cellStyle name="40% - Accent2 10 3" xfId="654"/>
    <cellStyle name="40% - Accent2 10 3 2" xfId="6093"/>
    <cellStyle name="40% - Accent2 10 3 3" xfId="7201"/>
    <cellStyle name="40% - Accent2 10 3 4" xfId="10723"/>
    <cellStyle name="40% - Accent2 10 3 5" xfId="13926"/>
    <cellStyle name="40% - Accent2 10 4" xfId="4145"/>
    <cellStyle name="40% - Accent2 10 4 2" xfId="8677"/>
    <cellStyle name="40% - Accent2 10 4 3" xfId="12144"/>
    <cellStyle name="40% - Accent2 10 4 4" xfId="15348"/>
    <cellStyle name="40% - Accent2 10 4 5" xfId="17553"/>
    <cellStyle name="40% - Accent2 10 5" xfId="4998"/>
    <cellStyle name="40% - Accent2 10 5 2" xfId="9530"/>
    <cellStyle name="40% - Accent2 10 5 3" xfId="12997"/>
    <cellStyle name="40% - Accent2 10 5 4" xfId="16201"/>
    <cellStyle name="40% - Accent2 10 5 5" xfId="18405"/>
    <cellStyle name="40% - Accent2 10 6" xfId="6091"/>
    <cellStyle name="40% - Accent2 10 7" xfId="7203"/>
    <cellStyle name="40% - Accent2 10 8" xfId="10725"/>
    <cellStyle name="40% - Accent2 10 9" xfId="13928"/>
    <cellStyle name="40% - Accent2 11" xfId="655"/>
    <cellStyle name="40% - Accent2 11 10" xfId="19379"/>
    <cellStyle name="40% - Accent2 11 2" xfId="656"/>
    <cellStyle name="40% - Accent2 11 2 2" xfId="6095"/>
    <cellStyle name="40% - Accent2 11 2 3" xfId="7199"/>
    <cellStyle name="40% - Accent2 11 2 4" xfId="10721"/>
    <cellStyle name="40% - Accent2 11 2 5" xfId="13924"/>
    <cellStyle name="40% - Accent2 11 3" xfId="657"/>
    <cellStyle name="40% - Accent2 11 3 2" xfId="6096"/>
    <cellStyle name="40% - Accent2 11 3 3" xfId="7198"/>
    <cellStyle name="40% - Accent2 11 3 4" xfId="10720"/>
    <cellStyle name="40% - Accent2 11 3 5" xfId="13923"/>
    <cellStyle name="40% - Accent2 11 4" xfId="4146"/>
    <cellStyle name="40% - Accent2 11 4 2" xfId="8678"/>
    <cellStyle name="40% - Accent2 11 4 3" xfId="12145"/>
    <cellStyle name="40% - Accent2 11 4 4" xfId="15349"/>
    <cellStyle name="40% - Accent2 11 4 5" xfId="17554"/>
    <cellStyle name="40% - Accent2 11 5" xfId="4999"/>
    <cellStyle name="40% - Accent2 11 5 2" xfId="9531"/>
    <cellStyle name="40% - Accent2 11 5 3" xfId="12998"/>
    <cellStyle name="40% - Accent2 11 5 4" xfId="16202"/>
    <cellStyle name="40% - Accent2 11 5 5" xfId="18406"/>
    <cellStyle name="40% - Accent2 11 6" xfId="6094"/>
    <cellStyle name="40% - Accent2 11 7" xfId="7200"/>
    <cellStyle name="40% - Accent2 11 8" xfId="10722"/>
    <cellStyle name="40% - Accent2 11 9" xfId="13925"/>
    <cellStyle name="40% - Accent2 12" xfId="658"/>
    <cellStyle name="40% - Accent2 12 10" xfId="19380"/>
    <cellStyle name="40% - Accent2 12 2" xfId="659"/>
    <cellStyle name="40% - Accent2 12 2 2" xfId="6098"/>
    <cellStyle name="40% - Accent2 12 2 3" xfId="7196"/>
    <cellStyle name="40% - Accent2 12 2 4" xfId="10718"/>
    <cellStyle name="40% - Accent2 12 2 5" xfId="13921"/>
    <cellStyle name="40% - Accent2 12 3" xfId="660"/>
    <cellStyle name="40% - Accent2 12 3 2" xfId="6099"/>
    <cellStyle name="40% - Accent2 12 3 3" xfId="7195"/>
    <cellStyle name="40% - Accent2 12 3 4" xfId="10717"/>
    <cellStyle name="40% - Accent2 12 3 5" xfId="13920"/>
    <cellStyle name="40% - Accent2 12 4" xfId="4147"/>
    <cellStyle name="40% - Accent2 12 4 2" xfId="8679"/>
    <cellStyle name="40% - Accent2 12 4 3" xfId="12146"/>
    <cellStyle name="40% - Accent2 12 4 4" xfId="15350"/>
    <cellStyle name="40% - Accent2 12 4 5" xfId="17555"/>
    <cellStyle name="40% - Accent2 12 5" xfId="5000"/>
    <cellStyle name="40% - Accent2 12 5 2" xfId="9532"/>
    <cellStyle name="40% - Accent2 12 5 3" xfId="12999"/>
    <cellStyle name="40% - Accent2 12 5 4" xfId="16203"/>
    <cellStyle name="40% - Accent2 12 5 5" xfId="18407"/>
    <cellStyle name="40% - Accent2 12 6" xfId="6097"/>
    <cellStyle name="40% - Accent2 12 7" xfId="7197"/>
    <cellStyle name="40% - Accent2 12 8" xfId="10719"/>
    <cellStyle name="40% - Accent2 12 9" xfId="13922"/>
    <cellStyle name="40% - Accent2 13" xfId="661"/>
    <cellStyle name="40% - Accent2 13 2" xfId="4148"/>
    <cellStyle name="40% - Accent2 13 2 2" xfId="8680"/>
    <cellStyle name="40% - Accent2 13 2 3" xfId="12147"/>
    <cellStyle name="40% - Accent2 13 2 4" xfId="15351"/>
    <cellStyle name="40% - Accent2 13 2 5" xfId="17556"/>
    <cellStyle name="40% - Accent2 13 3" xfId="5001"/>
    <cellStyle name="40% - Accent2 13 3 2" xfId="9533"/>
    <cellStyle name="40% - Accent2 13 3 3" xfId="13000"/>
    <cellStyle name="40% - Accent2 13 3 4" xfId="16204"/>
    <cellStyle name="40% - Accent2 13 3 5" xfId="18408"/>
    <cellStyle name="40% - Accent2 13 4" xfId="6100"/>
    <cellStyle name="40% - Accent2 13 5" xfId="7194"/>
    <cellStyle name="40% - Accent2 13 6" xfId="10716"/>
    <cellStyle name="40% - Accent2 13 7" xfId="13919"/>
    <cellStyle name="40% - Accent2 13 8" xfId="19381"/>
    <cellStyle name="40% - Accent2 14" xfId="662"/>
    <cellStyle name="40% - Accent2 14 2" xfId="4149"/>
    <cellStyle name="40% - Accent2 14 2 2" xfId="8681"/>
    <cellStyle name="40% - Accent2 14 2 3" xfId="12148"/>
    <cellStyle name="40% - Accent2 14 2 4" xfId="15352"/>
    <cellStyle name="40% - Accent2 14 2 5" xfId="17557"/>
    <cellStyle name="40% - Accent2 14 3" xfId="5002"/>
    <cellStyle name="40% - Accent2 14 3 2" xfId="9534"/>
    <cellStyle name="40% - Accent2 14 3 3" xfId="13001"/>
    <cellStyle name="40% - Accent2 14 3 4" xfId="16205"/>
    <cellStyle name="40% - Accent2 14 3 5" xfId="18409"/>
    <cellStyle name="40% - Accent2 14 4" xfId="6101"/>
    <cellStyle name="40% - Accent2 14 5" xfId="7193"/>
    <cellStyle name="40% - Accent2 14 6" xfId="10715"/>
    <cellStyle name="40% - Accent2 14 7" xfId="13918"/>
    <cellStyle name="40% - Accent2 14 8" xfId="19382"/>
    <cellStyle name="40% - Accent2 15" xfId="663"/>
    <cellStyle name="40% - Accent2 15 2" xfId="4150"/>
    <cellStyle name="40% - Accent2 15 2 2" xfId="8682"/>
    <cellStyle name="40% - Accent2 15 2 3" xfId="12149"/>
    <cellStyle name="40% - Accent2 15 2 4" xfId="15353"/>
    <cellStyle name="40% - Accent2 15 2 5" xfId="17558"/>
    <cellStyle name="40% - Accent2 15 3" xfId="5003"/>
    <cellStyle name="40% - Accent2 15 3 2" xfId="9535"/>
    <cellStyle name="40% - Accent2 15 3 3" xfId="13002"/>
    <cellStyle name="40% - Accent2 15 3 4" xfId="16206"/>
    <cellStyle name="40% - Accent2 15 3 5" xfId="18410"/>
    <cellStyle name="40% - Accent2 15 4" xfId="6102"/>
    <cellStyle name="40% - Accent2 15 5" xfId="7192"/>
    <cellStyle name="40% - Accent2 15 6" xfId="10714"/>
    <cellStyle name="40% - Accent2 15 7" xfId="13917"/>
    <cellStyle name="40% - Accent2 15 8" xfId="19383"/>
    <cellStyle name="40% - Accent2 16" xfId="664"/>
    <cellStyle name="40% - Accent2 16 2" xfId="4151"/>
    <cellStyle name="40% - Accent2 16 2 2" xfId="8683"/>
    <cellStyle name="40% - Accent2 16 2 3" xfId="12150"/>
    <cellStyle name="40% - Accent2 16 2 4" xfId="15354"/>
    <cellStyle name="40% - Accent2 16 2 5" xfId="17559"/>
    <cellStyle name="40% - Accent2 16 3" xfId="5004"/>
    <cellStyle name="40% - Accent2 16 3 2" xfId="9536"/>
    <cellStyle name="40% - Accent2 16 3 3" xfId="13003"/>
    <cellStyle name="40% - Accent2 16 3 4" xfId="16207"/>
    <cellStyle name="40% - Accent2 16 3 5" xfId="18411"/>
    <cellStyle name="40% - Accent2 16 4" xfId="6103"/>
    <cellStyle name="40% - Accent2 16 5" xfId="7191"/>
    <cellStyle name="40% - Accent2 16 6" xfId="10713"/>
    <cellStyle name="40% - Accent2 16 7" xfId="13916"/>
    <cellStyle name="40% - Accent2 16 8" xfId="19384"/>
    <cellStyle name="40% - Accent2 17" xfId="665"/>
    <cellStyle name="40% - Accent2 17 2" xfId="4152"/>
    <cellStyle name="40% - Accent2 17 2 2" xfId="8684"/>
    <cellStyle name="40% - Accent2 17 2 3" xfId="12151"/>
    <cellStyle name="40% - Accent2 17 2 4" xfId="15355"/>
    <cellStyle name="40% - Accent2 17 2 5" xfId="17560"/>
    <cellStyle name="40% - Accent2 17 3" xfId="5005"/>
    <cellStyle name="40% - Accent2 17 3 2" xfId="9537"/>
    <cellStyle name="40% - Accent2 17 3 3" xfId="13004"/>
    <cellStyle name="40% - Accent2 17 3 4" xfId="16208"/>
    <cellStyle name="40% - Accent2 17 3 5" xfId="18412"/>
    <cellStyle name="40% - Accent2 17 4" xfId="6104"/>
    <cellStyle name="40% - Accent2 17 5" xfId="7190"/>
    <cellStyle name="40% - Accent2 17 6" xfId="10712"/>
    <cellStyle name="40% - Accent2 17 7" xfId="13915"/>
    <cellStyle name="40% - Accent2 17 8" xfId="19385"/>
    <cellStyle name="40% - Accent2 18" xfId="666"/>
    <cellStyle name="40% - Accent2 18 2" xfId="4153"/>
    <cellStyle name="40% - Accent2 18 2 2" xfId="8685"/>
    <cellStyle name="40% - Accent2 18 2 3" xfId="12152"/>
    <cellStyle name="40% - Accent2 18 2 4" xfId="15356"/>
    <cellStyle name="40% - Accent2 18 2 5" xfId="17561"/>
    <cellStyle name="40% - Accent2 18 3" xfId="5006"/>
    <cellStyle name="40% - Accent2 18 3 2" xfId="9538"/>
    <cellStyle name="40% - Accent2 18 3 3" xfId="13005"/>
    <cellStyle name="40% - Accent2 18 3 4" xfId="16209"/>
    <cellStyle name="40% - Accent2 18 3 5" xfId="18413"/>
    <cellStyle name="40% - Accent2 18 4" xfId="6105"/>
    <cellStyle name="40% - Accent2 18 5" xfId="7189"/>
    <cellStyle name="40% - Accent2 18 6" xfId="10711"/>
    <cellStyle name="40% - Accent2 18 7" xfId="13914"/>
    <cellStyle name="40% - Accent2 18 8" xfId="19386"/>
    <cellStyle name="40% - Accent2 19" xfId="667"/>
    <cellStyle name="40% - Accent2 19 2" xfId="4154"/>
    <cellStyle name="40% - Accent2 19 2 2" xfId="8686"/>
    <cellStyle name="40% - Accent2 19 2 3" xfId="12153"/>
    <cellStyle name="40% - Accent2 19 2 4" xfId="15357"/>
    <cellStyle name="40% - Accent2 19 2 5" xfId="17562"/>
    <cellStyle name="40% - Accent2 19 3" xfId="5007"/>
    <cellStyle name="40% - Accent2 19 3 2" xfId="9539"/>
    <cellStyle name="40% - Accent2 19 3 3" xfId="13006"/>
    <cellStyle name="40% - Accent2 19 3 4" xfId="16210"/>
    <cellStyle name="40% - Accent2 19 3 5" xfId="18414"/>
    <cellStyle name="40% - Accent2 19 4" xfId="6106"/>
    <cellStyle name="40% - Accent2 19 5" xfId="7188"/>
    <cellStyle name="40% - Accent2 19 6" xfId="10710"/>
    <cellStyle name="40% - Accent2 19 7" xfId="13913"/>
    <cellStyle name="40% - Accent2 19 8" xfId="19387"/>
    <cellStyle name="40% - Accent2 2" xfId="668"/>
    <cellStyle name="40% - Accent2 2 10" xfId="16578"/>
    <cellStyle name="40% - Accent2 2 11" xfId="18782"/>
    <cellStyle name="40% - Accent2 2 12" xfId="19388"/>
    <cellStyle name="40% - Accent2 2 2" xfId="669"/>
    <cellStyle name="40% - Accent2 2 2 2" xfId="6107"/>
    <cellStyle name="40% - Accent2 2 2 2 2" xfId="6108"/>
    <cellStyle name="40% - Accent2 2 2 2 3" xfId="7186"/>
    <cellStyle name="40% - Accent2 2 2 2 4" xfId="10708"/>
    <cellStyle name="40% - Accent2 2 2 2 5" xfId="13911"/>
    <cellStyle name="40% - Accent2 2 2 3" xfId="9949"/>
    <cellStyle name="40% - Accent2 2 2 4" xfId="10105"/>
    <cellStyle name="40% - Accent2 2 2 5" xfId="10156"/>
    <cellStyle name="40% - Accent2 2 2 6" xfId="7187"/>
    <cellStyle name="40% - Accent2 2 2 7" xfId="10709"/>
    <cellStyle name="40% - Accent2 2 2 8" xfId="13912"/>
    <cellStyle name="40% - Accent2 2 3" xfId="670"/>
    <cellStyle name="40% - Accent2 2 3 2" xfId="6109"/>
    <cellStyle name="40% - Accent2 2 3 3" xfId="7185"/>
    <cellStyle name="40% - Accent2 2 3 4" xfId="10707"/>
    <cellStyle name="40% - Accent2 2 3 5" xfId="13910"/>
    <cellStyle name="40% - Accent2 2 4" xfId="4155"/>
    <cellStyle name="40% - Accent2 2 4 2" xfId="8687"/>
    <cellStyle name="40% - Accent2 2 4 3" xfId="12154"/>
    <cellStyle name="40% - Accent2 2 4 4" xfId="15358"/>
    <cellStyle name="40% - Accent2 2 4 5" xfId="17563"/>
    <cellStyle name="40% - Accent2 2 5" xfId="5008"/>
    <cellStyle name="40% - Accent2 2 5 2" xfId="9540"/>
    <cellStyle name="40% - Accent2 2 5 3" xfId="13007"/>
    <cellStyle name="40% - Accent2 2 5 4" xfId="16211"/>
    <cellStyle name="40% - Accent2 2 5 5" xfId="18415"/>
    <cellStyle name="40% - Accent2 2 6" xfId="9907"/>
    <cellStyle name="40% - Accent2 2 6 2" xfId="9948"/>
    <cellStyle name="40% - Accent2 2 6 3" xfId="13415"/>
    <cellStyle name="40% - Accent2 2 6 4" xfId="16612"/>
    <cellStyle name="40% - Accent2 2 6 5" xfId="18811"/>
    <cellStyle name="40% - Accent2 2 7" xfId="10106"/>
    <cellStyle name="40% - Accent2 2 8" xfId="10139"/>
    <cellStyle name="40% - Accent2 2 9" xfId="13374"/>
    <cellStyle name="40% - Accent2 20" xfId="671"/>
    <cellStyle name="40% - Accent2 20 2" xfId="4156"/>
    <cellStyle name="40% - Accent2 20 2 2" xfId="8688"/>
    <cellStyle name="40% - Accent2 20 2 3" xfId="12155"/>
    <cellStyle name="40% - Accent2 20 2 4" xfId="15359"/>
    <cellStyle name="40% - Accent2 20 2 5" xfId="17564"/>
    <cellStyle name="40% - Accent2 20 3" xfId="5009"/>
    <cellStyle name="40% - Accent2 20 3 2" xfId="9541"/>
    <cellStyle name="40% - Accent2 20 3 3" xfId="13008"/>
    <cellStyle name="40% - Accent2 20 3 4" xfId="16212"/>
    <cellStyle name="40% - Accent2 20 3 5" xfId="18416"/>
    <cellStyle name="40% - Accent2 20 4" xfId="6110"/>
    <cellStyle name="40% - Accent2 20 5" xfId="7184"/>
    <cellStyle name="40% - Accent2 20 6" xfId="10706"/>
    <cellStyle name="40% - Accent2 20 7" xfId="13909"/>
    <cellStyle name="40% - Accent2 20 8" xfId="19389"/>
    <cellStyle name="40% - Accent2 21" xfId="672"/>
    <cellStyle name="40% - Accent2 21 2" xfId="4157"/>
    <cellStyle name="40% - Accent2 21 2 2" xfId="8689"/>
    <cellStyle name="40% - Accent2 21 2 3" xfId="12156"/>
    <cellStyle name="40% - Accent2 21 2 4" xfId="15360"/>
    <cellStyle name="40% - Accent2 21 2 5" xfId="17565"/>
    <cellStyle name="40% - Accent2 21 3" xfId="5010"/>
    <cellStyle name="40% - Accent2 21 3 2" xfId="9542"/>
    <cellStyle name="40% - Accent2 21 3 3" xfId="13009"/>
    <cellStyle name="40% - Accent2 21 3 4" xfId="16213"/>
    <cellStyle name="40% - Accent2 21 3 5" xfId="18417"/>
    <cellStyle name="40% - Accent2 21 4" xfId="6111"/>
    <cellStyle name="40% - Accent2 21 5" xfId="7183"/>
    <cellStyle name="40% - Accent2 21 6" xfId="10705"/>
    <cellStyle name="40% - Accent2 21 7" xfId="13908"/>
    <cellStyle name="40% - Accent2 21 8" xfId="19390"/>
    <cellStyle name="40% - Accent2 22" xfId="673"/>
    <cellStyle name="40% - Accent2 22 2" xfId="4158"/>
    <cellStyle name="40% - Accent2 22 2 2" xfId="8690"/>
    <cellStyle name="40% - Accent2 22 2 3" xfId="12157"/>
    <cellStyle name="40% - Accent2 22 2 4" xfId="15361"/>
    <cellStyle name="40% - Accent2 22 2 5" xfId="17566"/>
    <cellStyle name="40% - Accent2 22 3" xfId="5011"/>
    <cellStyle name="40% - Accent2 22 3 2" xfId="9543"/>
    <cellStyle name="40% - Accent2 22 3 3" xfId="13010"/>
    <cellStyle name="40% - Accent2 22 3 4" xfId="16214"/>
    <cellStyle name="40% - Accent2 22 3 5" xfId="18418"/>
    <cellStyle name="40% - Accent2 22 4" xfId="6112"/>
    <cellStyle name="40% - Accent2 22 5" xfId="7182"/>
    <cellStyle name="40% - Accent2 22 6" xfId="10704"/>
    <cellStyle name="40% - Accent2 22 7" xfId="13907"/>
    <cellStyle name="40% - Accent2 22 8" xfId="19391"/>
    <cellStyle name="40% - Accent2 23" xfId="674"/>
    <cellStyle name="40% - Accent2 23 2" xfId="4159"/>
    <cellStyle name="40% - Accent2 23 2 2" xfId="8691"/>
    <cellStyle name="40% - Accent2 23 2 3" xfId="12158"/>
    <cellStyle name="40% - Accent2 23 2 4" xfId="15362"/>
    <cellStyle name="40% - Accent2 23 2 5" xfId="17567"/>
    <cellStyle name="40% - Accent2 23 3" xfId="5012"/>
    <cellStyle name="40% - Accent2 23 3 2" xfId="9544"/>
    <cellStyle name="40% - Accent2 23 3 3" xfId="13011"/>
    <cellStyle name="40% - Accent2 23 3 4" xfId="16215"/>
    <cellStyle name="40% - Accent2 23 3 5" xfId="18419"/>
    <cellStyle name="40% - Accent2 23 4" xfId="6113"/>
    <cellStyle name="40% - Accent2 23 5" xfId="7181"/>
    <cellStyle name="40% - Accent2 23 6" xfId="10703"/>
    <cellStyle name="40% - Accent2 23 7" xfId="13906"/>
    <cellStyle name="40% - Accent2 23 8" xfId="19392"/>
    <cellStyle name="40% - Accent2 24" xfId="675"/>
    <cellStyle name="40% - Accent2 24 2" xfId="4160"/>
    <cellStyle name="40% - Accent2 24 2 2" xfId="8692"/>
    <cellStyle name="40% - Accent2 24 2 3" xfId="12159"/>
    <cellStyle name="40% - Accent2 24 2 4" xfId="15363"/>
    <cellStyle name="40% - Accent2 24 2 5" xfId="17568"/>
    <cellStyle name="40% - Accent2 24 3" xfId="5013"/>
    <cellStyle name="40% - Accent2 24 3 2" xfId="9545"/>
    <cellStyle name="40% - Accent2 24 3 3" xfId="13012"/>
    <cellStyle name="40% - Accent2 24 3 4" xfId="16216"/>
    <cellStyle name="40% - Accent2 24 3 5" xfId="18420"/>
    <cellStyle name="40% - Accent2 24 4" xfId="6114"/>
    <cellStyle name="40% - Accent2 24 5" xfId="7180"/>
    <cellStyle name="40% - Accent2 24 6" xfId="10702"/>
    <cellStyle name="40% - Accent2 24 7" xfId="13905"/>
    <cellStyle name="40% - Accent2 24 8" xfId="19393"/>
    <cellStyle name="40% - Accent2 25" xfId="676"/>
    <cellStyle name="40% - Accent2 25 2" xfId="4161"/>
    <cellStyle name="40% - Accent2 25 2 2" xfId="8693"/>
    <cellStyle name="40% - Accent2 25 2 3" xfId="12160"/>
    <cellStyle name="40% - Accent2 25 2 4" xfId="15364"/>
    <cellStyle name="40% - Accent2 25 2 5" xfId="17569"/>
    <cellStyle name="40% - Accent2 25 3" xfId="5014"/>
    <cellStyle name="40% - Accent2 25 3 2" xfId="9546"/>
    <cellStyle name="40% - Accent2 25 3 3" xfId="13013"/>
    <cellStyle name="40% - Accent2 25 3 4" xfId="16217"/>
    <cellStyle name="40% - Accent2 25 3 5" xfId="18421"/>
    <cellStyle name="40% - Accent2 25 4" xfId="6115"/>
    <cellStyle name="40% - Accent2 25 5" xfId="7179"/>
    <cellStyle name="40% - Accent2 25 6" xfId="10701"/>
    <cellStyle name="40% - Accent2 25 7" xfId="13904"/>
    <cellStyle name="40% - Accent2 25 8" xfId="19394"/>
    <cellStyle name="40% - Accent2 26" xfId="677"/>
    <cellStyle name="40% - Accent2 26 2" xfId="4162"/>
    <cellStyle name="40% - Accent2 26 2 2" xfId="8694"/>
    <cellStyle name="40% - Accent2 26 2 3" xfId="12161"/>
    <cellStyle name="40% - Accent2 26 2 4" xfId="15365"/>
    <cellStyle name="40% - Accent2 26 2 5" xfId="17570"/>
    <cellStyle name="40% - Accent2 26 3" xfId="5015"/>
    <cellStyle name="40% - Accent2 26 3 2" xfId="9547"/>
    <cellStyle name="40% - Accent2 26 3 3" xfId="13014"/>
    <cellStyle name="40% - Accent2 26 3 4" xfId="16218"/>
    <cellStyle name="40% - Accent2 26 3 5" xfId="18422"/>
    <cellStyle name="40% - Accent2 26 4" xfId="6116"/>
    <cellStyle name="40% - Accent2 26 5" xfId="7178"/>
    <cellStyle name="40% - Accent2 26 6" xfId="10700"/>
    <cellStyle name="40% - Accent2 26 7" xfId="13903"/>
    <cellStyle name="40% - Accent2 26 8" xfId="19395"/>
    <cellStyle name="40% - Accent2 27" xfId="678"/>
    <cellStyle name="40% - Accent2 27 2" xfId="4163"/>
    <cellStyle name="40% - Accent2 27 2 2" xfId="8695"/>
    <cellStyle name="40% - Accent2 27 2 3" xfId="12162"/>
    <cellStyle name="40% - Accent2 27 2 4" xfId="15366"/>
    <cellStyle name="40% - Accent2 27 2 5" xfId="17571"/>
    <cellStyle name="40% - Accent2 27 3" xfId="5016"/>
    <cellStyle name="40% - Accent2 27 3 2" xfId="9548"/>
    <cellStyle name="40% - Accent2 27 3 3" xfId="13015"/>
    <cellStyle name="40% - Accent2 27 3 4" xfId="16219"/>
    <cellStyle name="40% - Accent2 27 3 5" xfId="18423"/>
    <cellStyle name="40% - Accent2 27 4" xfId="6117"/>
    <cellStyle name="40% - Accent2 27 5" xfId="7177"/>
    <cellStyle name="40% - Accent2 27 6" xfId="10699"/>
    <cellStyle name="40% - Accent2 27 7" xfId="13902"/>
    <cellStyle name="40% - Accent2 27 8" xfId="19396"/>
    <cellStyle name="40% - Accent2 28" xfId="679"/>
    <cellStyle name="40% - Accent2 28 2" xfId="4164"/>
    <cellStyle name="40% - Accent2 28 2 2" xfId="8696"/>
    <cellStyle name="40% - Accent2 28 2 3" xfId="12163"/>
    <cellStyle name="40% - Accent2 28 2 4" xfId="15367"/>
    <cellStyle name="40% - Accent2 28 2 5" xfId="17572"/>
    <cellStyle name="40% - Accent2 28 3" xfId="5017"/>
    <cellStyle name="40% - Accent2 28 3 2" xfId="9549"/>
    <cellStyle name="40% - Accent2 28 3 3" xfId="13016"/>
    <cellStyle name="40% - Accent2 28 3 4" xfId="16220"/>
    <cellStyle name="40% - Accent2 28 3 5" xfId="18424"/>
    <cellStyle name="40% - Accent2 28 4" xfId="6118"/>
    <cellStyle name="40% - Accent2 28 5" xfId="7176"/>
    <cellStyle name="40% - Accent2 28 6" xfId="10698"/>
    <cellStyle name="40% - Accent2 28 7" xfId="13901"/>
    <cellStyle name="40% - Accent2 28 8" xfId="19397"/>
    <cellStyle name="40% - Accent2 29" xfId="680"/>
    <cellStyle name="40% - Accent2 29 2" xfId="4165"/>
    <cellStyle name="40% - Accent2 29 2 2" xfId="8697"/>
    <cellStyle name="40% - Accent2 29 2 3" xfId="12164"/>
    <cellStyle name="40% - Accent2 29 2 4" xfId="15368"/>
    <cellStyle name="40% - Accent2 29 2 5" xfId="17573"/>
    <cellStyle name="40% - Accent2 29 3" xfId="5018"/>
    <cellStyle name="40% - Accent2 29 3 2" xfId="9550"/>
    <cellStyle name="40% - Accent2 29 3 3" xfId="13017"/>
    <cellStyle name="40% - Accent2 29 3 4" xfId="16221"/>
    <cellStyle name="40% - Accent2 29 3 5" xfId="18425"/>
    <cellStyle name="40% - Accent2 29 4" xfId="6119"/>
    <cellStyle name="40% - Accent2 29 5" xfId="7175"/>
    <cellStyle name="40% - Accent2 29 6" xfId="10697"/>
    <cellStyle name="40% - Accent2 29 7" xfId="13900"/>
    <cellStyle name="40% - Accent2 29 8" xfId="19398"/>
    <cellStyle name="40% - Accent2 3" xfId="681"/>
    <cellStyle name="40% - Accent2 3 10" xfId="19399"/>
    <cellStyle name="40% - Accent2 3 2" xfId="682"/>
    <cellStyle name="40% - Accent2 3 2 2" xfId="6121"/>
    <cellStyle name="40% - Accent2 3 2 3" xfId="7173"/>
    <cellStyle name="40% - Accent2 3 2 4" xfId="10695"/>
    <cellStyle name="40% - Accent2 3 2 5" xfId="13898"/>
    <cellStyle name="40% - Accent2 3 3" xfId="683"/>
    <cellStyle name="40% - Accent2 3 3 2" xfId="6122"/>
    <cellStyle name="40% - Accent2 3 3 3" xfId="7172"/>
    <cellStyle name="40% - Accent2 3 3 4" xfId="10694"/>
    <cellStyle name="40% - Accent2 3 3 5" xfId="13897"/>
    <cellStyle name="40% - Accent2 3 4" xfId="4166"/>
    <cellStyle name="40% - Accent2 3 4 2" xfId="8698"/>
    <cellStyle name="40% - Accent2 3 4 3" xfId="12165"/>
    <cellStyle name="40% - Accent2 3 4 4" xfId="15369"/>
    <cellStyle name="40% - Accent2 3 4 5" xfId="17574"/>
    <cellStyle name="40% - Accent2 3 5" xfId="5019"/>
    <cellStyle name="40% - Accent2 3 5 2" xfId="9551"/>
    <cellStyle name="40% - Accent2 3 5 3" xfId="13018"/>
    <cellStyle name="40% - Accent2 3 5 4" xfId="16222"/>
    <cellStyle name="40% - Accent2 3 5 5" xfId="18426"/>
    <cellStyle name="40% - Accent2 3 6" xfId="6120"/>
    <cellStyle name="40% - Accent2 3 7" xfId="7174"/>
    <cellStyle name="40% - Accent2 3 8" xfId="10696"/>
    <cellStyle name="40% - Accent2 3 9" xfId="13899"/>
    <cellStyle name="40% - Accent2 30" xfId="684"/>
    <cellStyle name="40% - Accent2 30 2" xfId="4167"/>
    <cellStyle name="40% - Accent2 30 2 2" xfId="8699"/>
    <cellStyle name="40% - Accent2 30 2 3" xfId="12166"/>
    <cellStyle name="40% - Accent2 30 2 4" xfId="15370"/>
    <cellStyle name="40% - Accent2 30 2 5" xfId="17575"/>
    <cellStyle name="40% - Accent2 30 3" xfId="5020"/>
    <cellStyle name="40% - Accent2 30 3 2" xfId="9552"/>
    <cellStyle name="40% - Accent2 30 3 3" xfId="13019"/>
    <cellStyle name="40% - Accent2 30 3 4" xfId="16223"/>
    <cellStyle name="40% - Accent2 30 3 5" xfId="18427"/>
    <cellStyle name="40% - Accent2 30 4" xfId="6123"/>
    <cellStyle name="40% - Accent2 30 5" xfId="7171"/>
    <cellStyle name="40% - Accent2 30 6" xfId="10693"/>
    <cellStyle name="40% - Accent2 30 7" xfId="13896"/>
    <cellStyle name="40% - Accent2 30 8" xfId="19400"/>
    <cellStyle name="40% - Accent2 31" xfId="685"/>
    <cellStyle name="40% - Accent2 31 2" xfId="4168"/>
    <cellStyle name="40% - Accent2 31 2 2" xfId="8700"/>
    <cellStyle name="40% - Accent2 31 2 3" xfId="12167"/>
    <cellStyle name="40% - Accent2 31 2 4" xfId="15371"/>
    <cellStyle name="40% - Accent2 31 2 5" xfId="17576"/>
    <cellStyle name="40% - Accent2 31 3" xfId="5021"/>
    <cellStyle name="40% - Accent2 31 3 2" xfId="9553"/>
    <cellStyle name="40% - Accent2 31 3 3" xfId="13020"/>
    <cellStyle name="40% - Accent2 31 3 4" xfId="16224"/>
    <cellStyle name="40% - Accent2 31 3 5" xfId="18428"/>
    <cellStyle name="40% - Accent2 31 4" xfId="6124"/>
    <cellStyle name="40% - Accent2 31 5" xfId="7170"/>
    <cellStyle name="40% - Accent2 31 6" xfId="10692"/>
    <cellStyle name="40% - Accent2 31 7" xfId="13895"/>
    <cellStyle name="40% - Accent2 31 8" xfId="19401"/>
    <cellStyle name="40% - Accent2 32" xfId="686"/>
    <cellStyle name="40% - Accent2 32 2" xfId="4169"/>
    <cellStyle name="40% - Accent2 32 2 2" xfId="8701"/>
    <cellStyle name="40% - Accent2 32 2 3" xfId="12168"/>
    <cellStyle name="40% - Accent2 32 2 4" xfId="15372"/>
    <cellStyle name="40% - Accent2 32 2 5" xfId="17577"/>
    <cellStyle name="40% - Accent2 32 3" xfId="5022"/>
    <cellStyle name="40% - Accent2 32 3 2" xfId="9554"/>
    <cellStyle name="40% - Accent2 32 3 3" xfId="13021"/>
    <cellStyle name="40% - Accent2 32 3 4" xfId="16225"/>
    <cellStyle name="40% - Accent2 32 3 5" xfId="18429"/>
    <cellStyle name="40% - Accent2 32 4" xfId="6125"/>
    <cellStyle name="40% - Accent2 32 5" xfId="7169"/>
    <cellStyle name="40% - Accent2 32 6" xfId="10691"/>
    <cellStyle name="40% - Accent2 32 7" xfId="13894"/>
    <cellStyle name="40% - Accent2 32 8" xfId="19402"/>
    <cellStyle name="40% - Accent2 33" xfId="687"/>
    <cellStyle name="40% - Accent2 33 2" xfId="4170"/>
    <cellStyle name="40% - Accent2 33 2 2" xfId="8702"/>
    <cellStyle name="40% - Accent2 33 2 3" xfId="12169"/>
    <cellStyle name="40% - Accent2 33 2 4" xfId="15373"/>
    <cellStyle name="40% - Accent2 33 2 5" xfId="17578"/>
    <cellStyle name="40% - Accent2 33 3" xfId="5023"/>
    <cellStyle name="40% - Accent2 33 3 2" xfId="9555"/>
    <cellStyle name="40% - Accent2 33 3 3" xfId="13022"/>
    <cellStyle name="40% - Accent2 33 3 4" xfId="16226"/>
    <cellStyle name="40% - Accent2 33 3 5" xfId="18430"/>
    <cellStyle name="40% - Accent2 33 4" xfId="6126"/>
    <cellStyle name="40% - Accent2 33 5" xfId="7168"/>
    <cellStyle name="40% - Accent2 33 6" xfId="10690"/>
    <cellStyle name="40% - Accent2 33 7" xfId="13893"/>
    <cellStyle name="40% - Accent2 33 8" xfId="19403"/>
    <cellStyle name="40% - Accent2 34" xfId="688"/>
    <cellStyle name="40% - Accent2 34 2" xfId="4171"/>
    <cellStyle name="40% - Accent2 34 2 2" xfId="8703"/>
    <cellStyle name="40% - Accent2 34 2 3" xfId="12170"/>
    <cellStyle name="40% - Accent2 34 2 4" xfId="15374"/>
    <cellStyle name="40% - Accent2 34 2 5" xfId="17579"/>
    <cellStyle name="40% - Accent2 34 3" xfId="5024"/>
    <cellStyle name="40% - Accent2 34 3 2" xfId="9556"/>
    <cellStyle name="40% - Accent2 34 3 3" xfId="13023"/>
    <cellStyle name="40% - Accent2 34 3 4" xfId="16227"/>
    <cellStyle name="40% - Accent2 34 3 5" xfId="18431"/>
    <cellStyle name="40% - Accent2 34 4" xfId="6127"/>
    <cellStyle name="40% - Accent2 34 5" xfId="7167"/>
    <cellStyle name="40% - Accent2 34 6" xfId="10689"/>
    <cellStyle name="40% - Accent2 34 7" xfId="13892"/>
    <cellStyle name="40% - Accent2 34 8" xfId="19404"/>
    <cellStyle name="40% - Accent2 35" xfId="689"/>
    <cellStyle name="40% - Accent2 35 2" xfId="4172"/>
    <cellStyle name="40% - Accent2 35 2 2" xfId="8704"/>
    <cellStyle name="40% - Accent2 35 2 3" xfId="12171"/>
    <cellStyle name="40% - Accent2 35 2 4" xfId="15375"/>
    <cellStyle name="40% - Accent2 35 2 5" xfId="17580"/>
    <cellStyle name="40% - Accent2 35 3" xfId="5025"/>
    <cellStyle name="40% - Accent2 35 3 2" xfId="9557"/>
    <cellStyle name="40% - Accent2 35 3 3" xfId="13024"/>
    <cellStyle name="40% - Accent2 35 3 4" xfId="16228"/>
    <cellStyle name="40% - Accent2 35 3 5" xfId="18432"/>
    <cellStyle name="40% - Accent2 35 4" xfId="6128"/>
    <cellStyle name="40% - Accent2 35 5" xfId="7166"/>
    <cellStyle name="40% - Accent2 35 6" xfId="10688"/>
    <cellStyle name="40% - Accent2 35 7" xfId="13891"/>
    <cellStyle name="40% - Accent2 35 8" xfId="19405"/>
    <cellStyle name="40% - Accent2 36" xfId="690"/>
    <cellStyle name="40% - Accent2 36 2" xfId="4173"/>
    <cellStyle name="40% - Accent2 36 2 2" xfId="8705"/>
    <cellStyle name="40% - Accent2 36 2 3" xfId="12172"/>
    <cellStyle name="40% - Accent2 36 2 4" xfId="15376"/>
    <cellStyle name="40% - Accent2 36 2 5" xfId="17581"/>
    <cellStyle name="40% - Accent2 36 3" xfId="5026"/>
    <cellStyle name="40% - Accent2 36 3 2" xfId="9558"/>
    <cellStyle name="40% - Accent2 36 3 3" xfId="13025"/>
    <cellStyle name="40% - Accent2 36 3 4" xfId="16229"/>
    <cellStyle name="40% - Accent2 36 3 5" xfId="18433"/>
    <cellStyle name="40% - Accent2 36 4" xfId="6129"/>
    <cellStyle name="40% - Accent2 36 5" xfId="7165"/>
    <cellStyle name="40% - Accent2 36 6" xfId="10687"/>
    <cellStyle name="40% - Accent2 36 7" xfId="13890"/>
    <cellStyle name="40% - Accent2 36 8" xfId="19406"/>
    <cellStyle name="40% - Accent2 37" xfId="691"/>
    <cellStyle name="40% - Accent2 37 2" xfId="4174"/>
    <cellStyle name="40% - Accent2 37 2 2" xfId="8706"/>
    <cellStyle name="40% - Accent2 37 2 3" xfId="12173"/>
    <cellStyle name="40% - Accent2 37 2 4" xfId="15377"/>
    <cellStyle name="40% - Accent2 37 2 5" xfId="17582"/>
    <cellStyle name="40% - Accent2 37 3" xfId="5027"/>
    <cellStyle name="40% - Accent2 37 3 2" xfId="9559"/>
    <cellStyle name="40% - Accent2 37 3 3" xfId="13026"/>
    <cellStyle name="40% - Accent2 37 3 4" xfId="16230"/>
    <cellStyle name="40% - Accent2 37 3 5" xfId="18434"/>
    <cellStyle name="40% - Accent2 37 4" xfId="6130"/>
    <cellStyle name="40% - Accent2 37 5" xfId="7164"/>
    <cellStyle name="40% - Accent2 37 6" xfId="10686"/>
    <cellStyle name="40% - Accent2 37 7" xfId="13889"/>
    <cellStyle name="40% - Accent2 37 8" xfId="19407"/>
    <cellStyle name="40% - Accent2 38" xfId="692"/>
    <cellStyle name="40% - Accent2 38 2" xfId="4175"/>
    <cellStyle name="40% - Accent2 38 2 2" xfId="8707"/>
    <cellStyle name="40% - Accent2 38 2 3" xfId="12174"/>
    <cellStyle name="40% - Accent2 38 2 4" xfId="15378"/>
    <cellStyle name="40% - Accent2 38 2 5" xfId="17583"/>
    <cellStyle name="40% - Accent2 38 3" xfId="5028"/>
    <cellStyle name="40% - Accent2 38 3 2" xfId="9560"/>
    <cellStyle name="40% - Accent2 38 3 3" xfId="13027"/>
    <cellStyle name="40% - Accent2 38 3 4" xfId="16231"/>
    <cellStyle name="40% - Accent2 38 3 5" xfId="18435"/>
    <cellStyle name="40% - Accent2 38 4" xfId="6131"/>
    <cellStyle name="40% - Accent2 38 5" xfId="7163"/>
    <cellStyle name="40% - Accent2 38 6" xfId="10685"/>
    <cellStyle name="40% - Accent2 38 7" xfId="13888"/>
    <cellStyle name="40% - Accent2 38 8" xfId="19408"/>
    <cellStyle name="40% - Accent2 39" xfId="693"/>
    <cellStyle name="40% - Accent2 39 2" xfId="4176"/>
    <cellStyle name="40% - Accent2 39 2 2" xfId="8708"/>
    <cellStyle name="40% - Accent2 39 2 3" xfId="12175"/>
    <cellStyle name="40% - Accent2 39 2 4" xfId="15379"/>
    <cellStyle name="40% - Accent2 39 2 5" xfId="17584"/>
    <cellStyle name="40% - Accent2 39 3" xfId="5029"/>
    <cellStyle name="40% - Accent2 39 3 2" xfId="9561"/>
    <cellStyle name="40% - Accent2 39 3 3" xfId="13028"/>
    <cellStyle name="40% - Accent2 39 3 4" xfId="16232"/>
    <cellStyle name="40% - Accent2 39 3 5" xfId="18436"/>
    <cellStyle name="40% - Accent2 39 4" xfId="6132"/>
    <cellStyle name="40% - Accent2 39 5" xfId="7162"/>
    <cellStyle name="40% - Accent2 39 6" xfId="10684"/>
    <cellStyle name="40% - Accent2 39 7" xfId="13887"/>
    <cellStyle name="40% - Accent2 39 8" xfId="19409"/>
    <cellStyle name="40% - Accent2 4" xfId="694"/>
    <cellStyle name="40% - Accent2 4 10" xfId="19410"/>
    <cellStyle name="40% - Accent2 4 2" xfId="695"/>
    <cellStyle name="40% - Accent2 4 2 2" xfId="6134"/>
    <cellStyle name="40% - Accent2 4 2 3" xfId="7160"/>
    <cellStyle name="40% - Accent2 4 2 4" xfId="10682"/>
    <cellStyle name="40% - Accent2 4 2 5" xfId="13885"/>
    <cellStyle name="40% - Accent2 4 3" xfId="696"/>
    <cellStyle name="40% - Accent2 4 3 2" xfId="6135"/>
    <cellStyle name="40% - Accent2 4 3 3" xfId="7159"/>
    <cellStyle name="40% - Accent2 4 3 4" xfId="10681"/>
    <cellStyle name="40% - Accent2 4 3 5" xfId="13884"/>
    <cellStyle name="40% - Accent2 4 4" xfId="4177"/>
    <cellStyle name="40% - Accent2 4 4 2" xfId="8709"/>
    <cellStyle name="40% - Accent2 4 4 3" xfId="12176"/>
    <cellStyle name="40% - Accent2 4 4 4" xfId="15380"/>
    <cellStyle name="40% - Accent2 4 4 5" xfId="17585"/>
    <cellStyle name="40% - Accent2 4 5" xfId="5030"/>
    <cellStyle name="40% - Accent2 4 5 2" xfId="9562"/>
    <cellStyle name="40% - Accent2 4 5 3" xfId="13029"/>
    <cellStyle name="40% - Accent2 4 5 4" xfId="16233"/>
    <cellStyle name="40% - Accent2 4 5 5" xfId="18437"/>
    <cellStyle name="40% - Accent2 4 6" xfId="6133"/>
    <cellStyle name="40% - Accent2 4 7" xfId="7161"/>
    <cellStyle name="40% - Accent2 4 8" xfId="10683"/>
    <cellStyle name="40% - Accent2 4 9" xfId="13886"/>
    <cellStyle name="40% - Accent2 40" xfId="697"/>
    <cellStyle name="40% - Accent2 40 2" xfId="4178"/>
    <cellStyle name="40% - Accent2 40 2 2" xfId="8710"/>
    <cellStyle name="40% - Accent2 40 2 3" xfId="12177"/>
    <cellStyle name="40% - Accent2 40 2 4" xfId="15381"/>
    <cellStyle name="40% - Accent2 40 2 5" xfId="17586"/>
    <cellStyle name="40% - Accent2 40 3" xfId="5031"/>
    <cellStyle name="40% - Accent2 40 3 2" xfId="9563"/>
    <cellStyle name="40% - Accent2 40 3 3" xfId="13030"/>
    <cellStyle name="40% - Accent2 40 3 4" xfId="16234"/>
    <cellStyle name="40% - Accent2 40 3 5" xfId="18438"/>
    <cellStyle name="40% - Accent2 40 4" xfId="6136"/>
    <cellStyle name="40% - Accent2 40 5" xfId="7158"/>
    <cellStyle name="40% - Accent2 40 6" xfId="10680"/>
    <cellStyle name="40% - Accent2 40 7" xfId="13883"/>
    <cellStyle name="40% - Accent2 40 8" xfId="19411"/>
    <cellStyle name="40% - Accent2 41" xfId="698"/>
    <cellStyle name="40% - Accent2 41 2" xfId="4179"/>
    <cellStyle name="40% - Accent2 41 2 2" xfId="8711"/>
    <cellStyle name="40% - Accent2 41 2 3" xfId="12178"/>
    <cellStyle name="40% - Accent2 41 2 4" xfId="15382"/>
    <cellStyle name="40% - Accent2 41 2 5" xfId="17587"/>
    <cellStyle name="40% - Accent2 41 3" xfId="5032"/>
    <cellStyle name="40% - Accent2 41 3 2" xfId="9564"/>
    <cellStyle name="40% - Accent2 41 3 3" xfId="13031"/>
    <cellStyle name="40% - Accent2 41 3 4" xfId="16235"/>
    <cellStyle name="40% - Accent2 41 3 5" xfId="18439"/>
    <cellStyle name="40% - Accent2 41 4" xfId="6137"/>
    <cellStyle name="40% - Accent2 41 5" xfId="7157"/>
    <cellStyle name="40% - Accent2 41 6" xfId="10679"/>
    <cellStyle name="40% - Accent2 41 7" xfId="13882"/>
    <cellStyle name="40% - Accent2 41 8" xfId="19412"/>
    <cellStyle name="40% - Accent2 42" xfId="699"/>
    <cellStyle name="40% - Accent2 42 2" xfId="4180"/>
    <cellStyle name="40% - Accent2 42 2 2" xfId="8712"/>
    <cellStyle name="40% - Accent2 42 2 3" xfId="12179"/>
    <cellStyle name="40% - Accent2 42 2 4" xfId="15383"/>
    <cellStyle name="40% - Accent2 42 2 5" xfId="17588"/>
    <cellStyle name="40% - Accent2 42 3" xfId="5033"/>
    <cellStyle name="40% - Accent2 42 3 2" xfId="9565"/>
    <cellStyle name="40% - Accent2 42 3 3" xfId="13032"/>
    <cellStyle name="40% - Accent2 42 3 4" xfId="16236"/>
    <cellStyle name="40% - Accent2 42 3 5" xfId="18440"/>
    <cellStyle name="40% - Accent2 42 4" xfId="6138"/>
    <cellStyle name="40% - Accent2 42 5" xfId="7156"/>
    <cellStyle name="40% - Accent2 42 6" xfId="10678"/>
    <cellStyle name="40% - Accent2 42 7" xfId="13881"/>
    <cellStyle name="40% - Accent2 42 8" xfId="19413"/>
    <cellStyle name="40% - Accent2 43" xfId="700"/>
    <cellStyle name="40% - Accent2 43 2" xfId="4181"/>
    <cellStyle name="40% - Accent2 43 2 2" xfId="8713"/>
    <cellStyle name="40% - Accent2 43 2 3" xfId="12180"/>
    <cellStyle name="40% - Accent2 43 2 4" xfId="15384"/>
    <cellStyle name="40% - Accent2 43 2 5" xfId="17589"/>
    <cellStyle name="40% - Accent2 43 3" xfId="5034"/>
    <cellStyle name="40% - Accent2 43 3 2" xfId="9566"/>
    <cellStyle name="40% - Accent2 43 3 3" xfId="13033"/>
    <cellStyle name="40% - Accent2 43 3 4" xfId="16237"/>
    <cellStyle name="40% - Accent2 43 3 5" xfId="18441"/>
    <cellStyle name="40% - Accent2 43 4" xfId="6139"/>
    <cellStyle name="40% - Accent2 43 5" xfId="7155"/>
    <cellStyle name="40% - Accent2 43 6" xfId="10677"/>
    <cellStyle name="40% - Accent2 43 7" xfId="16694"/>
    <cellStyle name="40% - Accent2 43 8" xfId="19414"/>
    <cellStyle name="40% - Accent2 44" xfId="701"/>
    <cellStyle name="40% - Accent2 44 2" xfId="4182"/>
    <cellStyle name="40% - Accent2 44 2 2" xfId="8714"/>
    <cellStyle name="40% - Accent2 44 2 3" xfId="12181"/>
    <cellStyle name="40% - Accent2 44 2 4" xfId="15385"/>
    <cellStyle name="40% - Accent2 44 2 5" xfId="17590"/>
    <cellStyle name="40% - Accent2 44 3" xfId="5035"/>
    <cellStyle name="40% - Accent2 44 3 2" xfId="9567"/>
    <cellStyle name="40% - Accent2 44 3 3" xfId="13034"/>
    <cellStyle name="40% - Accent2 44 3 4" xfId="16238"/>
    <cellStyle name="40% - Accent2 44 3 5" xfId="18442"/>
    <cellStyle name="40% - Accent2 44 4" xfId="6140"/>
    <cellStyle name="40% - Accent2 44 5" xfId="7154"/>
    <cellStyle name="40% - Accent2 44 6" xfId="10676"/>
    <cellStyle name="40% - Accent2 44 7" xfId="16693"/>
    <cellStyle name="40% - Accent2 44 8" xfId="19415"/>
    <cellStyle name="40% - Accent2 45" xfId="702"/>
    <cellStyle name="40% - Accent2 45 2" xfId="4183"/>
    <cellStyle name="40% - Accent2 45 2 2" xfId="8715"/>
    <cellStyle name="40% - Accent2 45 2 3" xfId="12182"/>
    <cellStyle name="40% - Accent2 45 2 4" xfId="15386"/>
    <cellStyle name="40% - Accent2 45 2 5" xfId="17591"/>
    <cellStyle name="40% - Accent2 45 3" xfId="5036"/>
    <cellStyle name="40% - Accent2 45 3 2" xfId="9568"/>
    <cellStyle name="40% - Accent2 45 3 3" xfId="13035"/>
    <cellStyle name="40% - Accent2 45 3 4" xfId="16239"/>
    <cellStyle name="40% - Accent2 45 3 5" xfId="18443"/>
    <cellStyle name="40% - Accent2 45 4" xfId="6141"/>
    <cellStyle name="40% - Accent2 45 5" xfId="7153"/>
    <cellStyle name="40% - Accent2 45 6" xfId="10675"/>
    <cellStyle name="40% - Accent2 45 7" xfId="16664"/>
    <cellStyle name="40% - Accent2 45 8" xfId="19416"/>
    <cellStyle name="40% - Accent2 46" xfId="703"/>
    <cellStyle name="40% - Accent2 46 2" xfId="4184"/>
    <cellStyle name="40% - Accent2 46 2 2" xfId="8716"/>
    <cellStyle name="40% - Accent2 46 2 3" xfId="12183"/>
    <cellStyle name="40% - Accent2 46 2 4" xfId="15387"/>
    <cellStyle name="40% - Accent2 46 2 5" xfId="17592"/>
    <cellStyle name="40% - Accent2 46 3" xfId="5037"/>
    <cellStyle name="40% - Accent2 46 3 2" xfId="9569"/>
    <cellStyle name="40% - Accent2 46 3 3" xfId="13036"/>
    <cellStyle name="40% - Accent2 46 3 4" xfId="16240"/>
    <cellStyle name="40% - Accent2 46 3 5" xfId="18444"/>
    <cellStyle name="40% - Accent2 46 4" xfId="6142"/>
    <cellStyle name="40% - Accent2 46 5" xfId="7152"/>
    <cellStyle name="40% - Accent2 46 6" xfId="10674"/>
    <cellStyle name="40% - Accent2 46 7" xfId="13879"/>
    <cellStyle name="40% - Accent2 46 8" xfId="19417"/>
    <cellStyle name="40% - Accent2 47" xfId="704"/>
    <cellStyle name="40% - Accent2 47 2" xfId="4185"/>
    <cellStyle name="40% - Accent2 47 2 2" xfId="8717"/>
    <cellStyle name="40% - Accent2 47 2 3" xfId="12184"/>
    <cellStyle name="40% - Accent2 47 2 4" xfId="15388"/>
    <cellStyle name="40% - Accent2 47 2 5" xfId="17593"/>
    <cellStyle name="40% - Accent2 47 3" xfId="5038"/>
    <cellStyle name="40% - Accent2 47 3 2" xfId="9570"/>
    <cellStyle name="40% - Accent2 47 3 3" xfId="13037"/>
    <cellStyle name="40% - Accent2 47 3 4" xfId="16241"/>
    <cellStyle name="40% - Accent2 47 3 5" xfId="18445"/>
    <cellStyle name="40% - Accent2 47 4" xfId="6143"/>
    <cellStyle name="40% - Accent2 47 5" xfId="7151"/>
    <cellStyle name="40% - Accent2 47 6" xfId="10673"/>
    <cellStyle name="40% - Accent2 47 7" xfId="13878"/>
    <cellStyle name="40% - Accent2 47 8" xfId="19418"/>
    <cellStyle name="40% - Accent2 48" xfId="705"/>
    <cellStyle name="40% - Accent2 48 2" xfId="4186"/>
    <cellStyle name="40% - Accent2 48 2 2" xfId="8718"/>
    <cellStyle name="40% - Accent2 48 2 3" xfId="12185"/>
    <cellStyle name="40% - Accent2 48 2 4" xfId="15389"/>
    <cellStyle name="40% - Accent2 48 2 5" xfId="17594"/>
    <cellStyle name="40% - Accent2 48 3" xfId="5039"/>
    <cellStyle name="40% - Accent2 48 3 2" xfId="9571"/>
    <cellStyle name="40% - Accent2 48 3 3" xfId="13038"/>
    <cellStyle name="40% - Accent2 48 3 4" xfId="16242"/>
    <cellStyle name="40% - Accent2 48 3 5" xfId="18446"/>
    <cellStyle name="40% - Accent2 48 4" xfId="6144"/>
    <cellStyle name="40% - Accent2 48 5" xfId="7150"/>
    <cellStyle name="40% - Accent2 48 6" xfId="10672"/>
    <cellStyle name="40% - Accent2 48 7" xfId="13877"/>
    <cellStyle name="40% - Accent2 48 8" xfId="19419"/>
    <cellStyle name="40% - Accent2 49" xfId="706"/>
    <cellStyle name="40% - Accent2 49 2" xfId="4187"/>
    <cellStyle name="40% - Accent2 49 2 2" xfId="8719"/>
    <cellStyle name="40% - Accent2 49 2 3" xfId="12186"/>
    <cellStyle name="40% - Accent2 49 2 4" xfId="15390"/>
    <cellStyle name="40% - Accent2 49 2 5" xfId="17595"/>
    <cellStyle name="40% - Accent2 49 3" xfId="5040"/>
    <cellStyle name="40% - Accent2 49 3 2" xfId="9572"/>
    <cellStyle name="40% - Accent2 49 3 3" xfId="13039"/>
    <cellStyle name="40% - Accent2 49 3 4" xfId="16243"/>
    <cellStyle name="40% - Accent2 49 3 5" xfId="18447"/>
    <cellStyle name="40% - Accent2 49 4" xfId="6145"/>
    <cellStyle name="40% - Accent2 49 5" xfId="7149"/>
    <cellStyle name="40% - Accent2 49 6" xfId="10671"/>
    <cellStyle name="40% - Accent2 49 7" xfId="13876"/>
    <cellStyle name="40% - Accent2 49 8" xfId="19420"/>
    <cellStyle name="40% - Accent2 5" xfId="707"/>
    <cellStyle name="40% - Accent2 5 10" xfId="19421"/>
    <cellStyle name="40% - Accent2 5 2" xfId="708"/>
    <cellStyle name="40% - Accent2 5 2 2" xfId="6147"/>
    <cellStyle name="40% - Accent2 5 2 3" xfId="7147"/>
    <cellStyle name="40% - Accent2 5 2 4" xfId="13544"/>
    <cellStyle name="40% - Accent2 5 2 5" xfId="13874"/>
    <cellStyle name="40% - Accent2 5 3" xfId="709"/>
    <cellStyle name="40% - Accent2 5 3 2" xfId="6148"/>
    <cellStyle name="40% - Accent2 5 3 3" xfId="7146"/>
    <cellStyle name="40% - Accent2 5 3 4" xfId="13488"/>
    <cellStyle name="40% - Accent2 5 3 5" xfId="13873"/>
    <cellStyle name="40% - Accent2 5 4" xfId="4188"/>
    <cellStyle name="40% - Accent2 5 4 2" xfId="8720"/>
    <cellStyle name="40% - Accent2 5 4 3" xfId="12187"/>
    <cellStyle name="40% - Accent2 5 4 4" xfId="15391"/>
    <cellStyle name="40% - Accent2 5 4 5" xfId="17596"/>
    <cellStyle name="40% - Accent2 5 5" xfId="5041"/>
    <cellStyle name="40% - Accent2 5 5 2" xfId="9573"/>
    <cellStyle name="40% - Accent2 5 5 3" xfId="13040"/>
    <cellStyle name="40% - Accent2 5 5 4" xfId="16244"/>
    <cellStyle name="40% - Accent2 5 5 5" xfId="18448"/>
    <cellStyle name="40% - Accent2 5 6" xfId="6146"/>
    <cellStyle name="40% - Accent2 5 7" xfId="7148"/>
    <cellStyle name="40% - Accent2 5 8" xfId="13547"/>
    <cellStyle name="40% - Accent2 5 9" xfId="13875"/>
    <cellStyle name="40% - Accent2 50" xfId="710"/>
    <cellStyle name="40% - Accent2 50 2" xfId="4189"/>
    <cellStyle name="40% - Accent2 50 2 2" xfId="8721"/>
    <cellStyle name="40% - Accent2 50 2 3" xfId="12188"/>
    <cellStyle name="40% - Accent2 50 2 4" xfId="15392"/>
    <cellStyle name="40% - Accent2 50 2 5" xfId="17597"/>
    <cellStyle name="40% - Accent2 50 3" xfId="5042"/>
    <cellStyle name="40% - Accent2 50 3 2" xfId="9574"/>
    <cellStyle name="40% - Accent2 50 3 3" xfId="13041"/>
    <cellStyle name="40% - Accent2 50 3 4" xfId="16245"/>
    <cellStyle name="40% - Accent2 50 3 5" xfId="18449"/>
    <cellStyle name="40% - Accent2 50 4" xfId="6149"/>
    <cellStyle name="40% - Accent2 50 5" xfId="7145"/>
    <cellStyle name="40% - Accent2 50 6" xfId="10669"/>
    <cellStyle name="40% - Accent2 50 7" xfId="13872"/>
    <cellStyle name="40% - Accent2 50 8" xfId="19422"/>
    <cellStyle name="40% - Accent2 51" xfId="711"/>
    <cellStyle name="40% - Accent2 51 2" xfId="4190"/>
    <cellStyle name="40% - Accent2 51 2 2" xfId="8722"/>
    <cellStyle name="40% - Accent2 51 2 3" xfId="12189"/>
    <cellStyle name="40% - Accent2 51 2 4" xfId="15393"/>
    <cellStyle name="40% - Accent2 51 2 5" xfId="17598"/>
    <cellStyle name="40% - Accent2 51 3" xfId="5043"/>
    <cellStyle name="40% - Accent2 51 3 2" xfId="9575"/>
    <cellStyle name="40% - Accent2 51 3 3" xfId="13042"/>
    <cellStyle name="40% - Accent2 51 3 4" xfId="16246"/>
    <cellStyle name="40% - Accent2 51 3 5" xfId="18450"/>
    <cellStyle name="40% - Accent2 51 4" xfId="6150"/>
    <cellStyle name="40% - Accent2 51 5" xfId="7144"/>
    <cellStyle name="40% - Accent2 51 6" xfId="10668"/>
    <cellStyle name="40% - Accent2 51 7" xfId="13871"/>
    <cellStyle name="40% - Accent2 51 8" xfId="19423"/>
    <cellStyle name="40% - Accent2 52" xfId="712"/>
    <cellStyle name="40% - Accent2 52 2" xfId="4191"/>
    <cellStyle name="40% - Accent2 52 2 2" xfId="8723"/>
    <cellStyle name="40% - Accent2 52 2 3" xfId="12190"/>
    <cellStyle name="40% - Accent2 52 2 4" xfId="15394"/>
    <cellStyle name="40% - Accent2 52 2 5" xfId="17599"/>
    <cellStyle name="40% - Accent2 52 3" xfId="5044"/>
    <cellStyle name="40% - Accent2 52 3 2" xfId="9576"/>
    <cellStyle name="40% - Accent2 52 3 3" xfId="13043"/>
    <cellStyle name="40% - Accent2 52 3 4" xfId="16247"/>
    <cellStyle name="40% - Accent2 52 3 5" xfId="18451"/>
    <cellStyle name="40% - Accent2 52 4" xfId="6151"/>
    <cellStyle name="40% - Accent2 52 5" xfId="7143"/>
    <cellStyle name="40% - Accent2 52 6" xfId="10667"/>
    <cellStyle name="40% - Accent2 52 7" xfId="13870"/>
    <cellStyle name="40% - Accent2 52 8" xfId="19424"/>
    <cellStyle name="40% - Accent2 53" xfId="713"/>
    <cellStyle name="40% - Accent2 53 2" xfId="4192"/>
    <cellStyle name="40% - Accent2 53 2 2" xfId="8724"/>
    <cellStyle name="40% - Accent2 53 2 3" xfId="12191"/>
    <cellStyle name="40% - Accent2 53 2 4" xfId="15395"/>
    <cellStyle name="40% - Accent2 53 2 5" xfId="17600"/>
    <cellStyle name="40% - Accent2 53 3" xfId="5045"/>
    <cellStyle name="40% - Accent2 53 3 2" xfId="9577"/>
    <cellStyle name="40% - Accent2 53 3 3" xfId="13044"/>
    <cellStyle name="40% - Accent2 53 3 4" xfId="16248"/>
    <cellStyle name="40% - Accent2 53 3 5" xfId="18452"/>
    <cellStyle name="40% - Accent2 53 4" xfId="6152"/>
    <cellStyle name="40% - Accent2 53 5" xfId="7142"/>
    <cellStyle name="40% - Accent2 53 6" xfId="10666"/>
    <cellStyle name="40% - Accent2 53 7" xfId="13869"/>
    <cellStyle name="40% - Accent2 53 8" xfId="19425"/>
    <cellStyle name="40% - Accent2 54" xfId="714"/>
    <cellStyle name="40% - Accent2 54 2" xfId="4193"/>
    <cellStyle name="40% - Accent2 54 2 2" xfId="8725"/>
    <cellStyle name="40% - Accent2 54 2 3" xfId="12192"/>
    <cellStyle name="40% - Accent2 54 2 4" xfId="15396"/>
    <cellStyle name="40% - Accent2 54 2 5" xfId="17601"/>
    <cellStyle name="40% - Accent2 54 3" xfId="5046"/>
    <cellStyle name="40% - Accent2 54 3 2" xfId="9578"/>
    <cellStyle name="40% - Accent2 54 3 3" xfId="13045"/>
    <cellStyle name="40% - Accent2 54 3 4" xfId="16249"/>
    <cellStyle name="40% - Accent2 54 3 5" xfId="18453"/>
    <cellStyle name="40% - Accent2 54 4" xfId="6153"/>
    <cellStyle name="40% - Accent2 54 5" xfId="7141"/>
    <cellStyle name="40% - Accent2 54 6" xfId="10665"/>
    <cellStyle name="40% - Accent2 54 7" xfId="13868"/>
    <cellStyle name="40% - Accent2 54 8" xfId="19426"/>
    <cellStyle name="40% - Accent2 55" xfId="715"/>
    <cellStyle name="40% - Accent2 55 2" xfId="4194"/>
    <cellStyle name="40% - Accent2 55 2 2" xfId="8726"/>
    <cellStyle name="40% - Accent2 55 2 3" xfId="12193"/>
    <cellStyle name="40% - Accent2 55 2 4" xfId="15397"/>
    <cellStyle name="40% - Accent2 55 2 5" xfId="17602"/>
    <cellStyle name="40% - Accent2 55 3" xfId="5047"/>
    <cellStyle name="40% - Accent2 55 3 2" xfId="9579"/>
    <cellStyle name="40% - Accent2 55 3 3" xfId="13046"/>
    <cellStyle name="40% - Accent2 55 3 4" xfId="16250"/>
    <cellStyle name="40% - Accent2 55 3 5" xfId="18454"/>
    <cellStyle name="40% - Accent2 55 4" xfId="6154"/>
    <cellStyle name="40% - Accent2 55 5" xfId="7140"/>
    <cellStyle name="40% - Accent2 55 6" xfId="10664"/>
    <cellStyle name="40% - Accent2 55 7" xfId="16755"/>
    <cellStyle name="40% - Accent2 55 8" xfId="19427"/>
    <cellStyle name="40% - Accent2 56" xfId="716"/>
    <cellStyle name="40% - Accent2 56 2" xfId="4195"/>
    <cellStyle name="40% - Accent2 56 2 2" xfId="8727"/>
    <cellStyle name="40% - Accent2 56 2 3" xfId="12194"/>
    <cellStyle name="40% - Accent2 56 2 4" xfId="15398"/>
    <cellStyle name="40% - Accent2 56 2 5" xfId="17603"/>
    <cellStyle name="40% - Accent2 56 3" xfId="5048"/>
    <cellStyle name="40% - Accent2 56 3 2" xfId="9580"/>
    <cellStyle name="40% - Accent2 56 3 3" xfId="13047"/>
    <cellStyle name="40% - Accent2 56 3 4" xfId="16251"/>
    <cellStyle name="40% - Accent2 56 3 5" xfId="18455"/>
    <cellStyle name="40% - Accent2 56 4" xfId="6155"/>
    <cellStyle name="40% - Accent2 56 5" xfId="7139"/>
    <cellStyle name="40% - Accent2 56 6" xfId="10663"/>
    <cellStyle name="40% - Accent2 56 7" xfId="16742"/>
    <cellStyle name="40% - Accent2 56 8" xfId="19428"/>
    <cellStyle name="40% - Accent2 57" xfId="717"/>
    <cellStyle name="40% - Accent2 57 2" xfId="4196"/>
    <cellStyle name="40% - Accent2 57 2 2" xfId="8728"/>
    <cellStyle name="40% - Accent2 57 2 3" xfId="12195"/>
    <cellStyle name="40% - Accent2 57 2 4" xfId="15399"/>
    <cellStyle name="40% - Accent2 57 2 5" xfId="17604"/>
    <cellStyle name="40% - Accent2 57 3" xfId="5049"/>
    <cellStyle name="40% - Accent2 57 3 2" xfId="9581"/>
    <cellStyle name="40% - Accent2 57 3 3" xfId="13048"/>
    <cellStyle name="40% - Accent2 57 3 4" xfId="16252"/>
    <cellStyle name="40% - Accent2 57 3 5" xfId="18456"/>
    <cellStyle name="40% - Accent2 57 4" xfId="6156"/>
    <cellStyle name="40% - Accent2 57 5" xfId="7138"/>
    <cellStyle name="40% - Accent2 57 6" xfId="10662"/>
    <cellStyle name="40% - Accent2 57 7" xfId="13867"/>
    <cellStyle name="40% - Accent2 57 8" xfId="19429"/>
    <cellStyle name="40% - Accent2 58" xfId="718"/>
    <cellStyle name="40% - Accent2 58 2" xfId="4197"/>
    <cellStyle name="40% - Accent2 58 2 2" xfId="8729"/>
    <cellStyle name="40% - Accent2 58 2 3" xfId="12196"/>
    <cellStyle name="40% - Accent2 58 2 4" xfId="15400"/>
    <cellStyle name="40% - Accent2 58 2 5" xfId="17605"/>
    <cellStyle name="40% - Accent2 58 3" xfId="5050"/>
    <cellStyle name="40% - Accent2 58 3 2" xfId="9582"/>
    <cellStyle name="40% - Accent2 58 3 3" xfId="13049"/>
    <cellStyle name="40% - Accent2 58 3 4" xfId="16253"/>
    <cellStyle name="40% - Accent2 58 3 5" xfId="18457"/>
    <cellStyle name="40% - Accent2 58 4" xfId="6157"/>
    <cellStyle name="40% - Accent2 58 5" xfId="7137"/>
    <cellStyle name="40% - Accent2 58 6" xfId="10661"/>
    <cellStyle name="40% - Accent2 58 7" xfId="13866"/>
    <cellStyle name="40% - Accent2 58 8" xfId="19430"/>
    <cellStyle name="40% - Accent2 59" xfId="719"/>
    <cellStyle name="40% - Accent2 59 2" xfId="4198"/>
    <cellStyle name="40% - Accent2 59 2 2" xfId="8730"/>
    <cellStyle name="40% - Accent2 59 2 3" xfId="12197"/>
    <cellStyle name="40% - Accent2 59 2 4" xfId="15401"/>
    <cellStyle name="40% - Accent2 59 2 5" xfId="17606"/>
    <cellStyle name="40% - Accent2 59 3" xfId="5051"/>
    <cellStyle name="40% - Accent2 59 3 2" xfId="9583"/>
    <cellStyle name="40% - Accent2 59 3 3" xfId="13050"/>
    <cellStyle name="40% - Accent2 59 3 4" xfId="16254"/>
    <cellStyle name="40% - Accent2 59 3 5" xfId="18458"/>
    <cellStyle name="40% - Accent2 59 4" xfId="6158"/>
    <cellStyle name="40% - Accent2 59 5" xfId="7136"/>
    <cellStyle name="40% - Accent2 59 6" xfId="10660"/>
    <cellStyle name="40% - Accent2 59 7" xfId="13865"/>
    <cellStyle name="40% - Accent2 59 8" xfId="19431"/>
    <cellStyle name="40% - Accent2 6" xfId="720"/>
    <cellStyle name="40% - Accent2 6 10" xfId="19432"/>
    <cellStyle name="40% - Accent2 6 2" xfId="721"/>
    <cellStyle name="40% - Accent2 6 2 2" xfId="6160"/>
    <cellStyle name="40% - Accent2 6 2 3" xfId="7134"/>
    <cellStyle name="40% - Accent2 6 2 4" xfId="10658"/>
    <cellStyle name="40% - Accent2 6 2 5" xfId="13863"/>
    <cellStyle name="40% - Accent2 6 3" xfId="722"/>
    <cellStyle name="40% - Accent2 6 3 2" xfId="6161"/>
    <cellStyle name="40% - Accent2 6 3 3" xfId="7132"/>
    <cellStyle name="40% - Accent2 6 3 4" xfId="13630"/>
    <cellStyle name="40% - Accent2 6 3 5" xfId="13862"/>
    <cellStyle name="40% - Accent2 6 4" xfId="4199"/>
    <cellStyle name="40% - Accent2 6 4 2" xfId="8731"/>
    <cellStyle name="40% - Accent2 6 4 3" xfId="12198"/>
    <cellStyle name="40% - Accent2 6 4 4" xfId="15402"/>
    <cellStyle name="40% - Accent2 6 4 5" xfId="17607"/>
    <cellStyle name="40% - Accent2 6 5" xfId="5052"/>
    <cellStyle name="40% - Accent2 6 5 2" xfId="9584"/>
    <cellStyle name="40% - Accent2 6 5 3" xfId="13051"/>
    <cellStyle name="40% - Accent2 6 5 4" xfId="16255"/>
    <cellStyle name="40% - Accent2 6 5 5" xfId="18459"/>
    <cellStyle name="40% - Accent2 6 6" xfId="6159"/>
    <cellStyle name="40% - Accent2 6 7" xfId="7135"/>
    <cellStyle name="40% - Accent2 6 8" xfId="10659"/>
    <cellStyle name="40% - Accent2 6 9" xfId="13864"/>
    <cellStyle name="40% - Accent2 60" xfId="723"/>
    <cellStyle name="40% - Accent2 60 2" xfId="4200"/>
    <cellStyle name="40% - Accent2 60 2 2" xfId="8732"/>
    <cellStyle name="40% - Accent2 60 2 3" xfId="12199"/>
    <cellStyle name="40% - Accent2 60 2 4" xfId="15403"/>
    <cellStyle name="40% - Accent2 60 2 5" xfId="17608"/>
    <cellStyle name="40% - Accent2 60 3" xfId="5053"/>
    <cellStyle name="40% - Accent2 60 3 2" xfId="9585"/>
    <cellStyle name="40% - Accent2 60 3 3" xfId="13052"/>
    <cellStyle name="40% - Accent2 60 3 4" xfId="16256"/>
    <cellStyle name="40% - Accent2 60 3 5" xfId="18460"/>
    <cellStyle name="40% - Accent2 60 4" xfId="6162"/>
    <cellStyle name="40% - Accent2 60 5" xfId="7131"/>
    <cellStyle name="40% - Accent2 60 6" xfId="13603"/>
    <cellStyle name="40% - Accent2 60 7" xfId="13861"/>
    <cellStyle name="40% - Accent2 60 8" xfId="19433"/>
    <cellStyle name="40% - Accent2 61" xfId="724"/>
    <cellStyle name="40% - Accent2 61 2" xfId="4201"/>
    <cellStyle name="40% - Accent2 61 2 2" xfId="8733"/>
    <cellStyle name="40% - Accent2 61 2 3" xfId="12200"/>
    <cellStyle name="40% - Accent2 61 2 4" xfId="15404"/>
    <cellStyle name="40% - Accent2 61 2 5" xfId="17609"/>
    <cellStyle name="40% - Accent2 61 3" xfId="5054"/>
    <cellStyle name="40% - Accent2 61 3 2" xfId="9586"/>
    <cellStyle name="40% - Accent2 61 3 3" xfId="13053"/>
    <cellStyle name="40% - Accent2 61 3 4" xfId="16257"/>
    <cellStyle name="40% - Accent2 61 3 5" xfId="18461"/>
    <cellStyle name="40% - Accent2 61 4" xfId="6163"/>
    <cellStyle name="40% - Accent2 61 5" xfId="7130"/>
    <cellStyle name="40% - Accent2 61 6" xfId="10657"/>
    <cellStyle name="40% - Accent2 61 7" xfId="13860"/>
    <cellStyle name="40% - Accent2 61 8" xfId="19434"/>
    <cellStyle name="40% - Accent2 62" xfId="725"/>
    <cellStyle name="40% - Accent2 62 2" xfId="4202"/>
    <cellStyle name="40% - Accent2 62 2 2" xfId="8734"/>
    <cellStyle name="40% - Accent2 62 2 3" xfId="12201"/>
    <cellStyle name="40% - Accent2 62 2 4" xfId="15405"/>
    <cellStyle name="40% - Accent2 62 2 5" xfId="17610"/>
    <cellStyle name="40% - Accent2 62 3" xfId="5055"/>
    <cellStyle name="40% - Accent2 62 3 2" xfId="9587"/>
    <cellStyle name="40% - Accent2 62 3 3" xfId="13054"/>
    <cellStyle name="40% - Accent2 62 3 4" xfId="16258"/>
    <cellStyle name="40% - Accent2 62 3 5" xfId="18462"/>
    <cellStyle name="40% - Accent2 62 4" xfId="6164"/>
    <cellStyle name="40% - Accent2 62 5" xfId="7129"/>
    <cellStyle name="40% - Accent2 62 6" xfId="10656"/>
    <cellStyle name="40% - Accent2 62 7" xfId="13859"/>
    <cellStyle name="40% - Accent2 62 8" xfId="19435"/>
    <cellStyle name="40% - Accent2 63" xfId="726"/>
    <cellStyle name="40% - Accent2 63 2" xfId="4203"/>
    <cellStyle name="40% - Accent2 63 2 2" xfId="8735"/>
    <cellStyle name="40% - Accent2 63 2 3" xfId="12202"/>
    <cellStyle name="40% - Accent2 63 2 4" xfId="15406"/>
    <cellStyle name="40% - Accent2 63 2 5" xfId="17611"/>
    <cellStyle name="40% - Accent2 63 3" xfId="5056"/>
    <cellStyle name="40% - Accent2 63 3 2" xfId="9588"/>
    <cellStyle name="40% - Accent2 63 3 3" xfId="13055"/>
    <cellStyle name="40% - Accent2 63 3 4" xfId="16259"/>
    <cellStyle name="40% - Accent2 63 3 5" xfId="18463"/>
    <cellStyle name="40% - Accent2 63 4" xfId="6165"/>
    <cellStyle name="40% - Accent2 63 5" xfId="7128"/>
    <cellStyle name="40% - Accent2 63 6" xfId="10655"/>
    <cellStyle name="40% - Accent2 63 7" xfId="13858"/>
    <cellStyle name="40% - Accent2 63 8" xfId="19436"/>
    <cellStyle name="40% - Accent2 64" xfId="727"/>
    <cellStyle name="40% - Accent2 64 2" xfId="4204"/>
    <cellStyle name="40% - Accent2 64 2 2" xfId="8736"/>
    <cellStyle name="40% - Accent2 64 2 3" xfId="12203"/>
    <cellStyle name="40% - Accent2 64 2 4" xfId="15407"/>
    <cellStyle name="40% - Accent2 64 2 5" xfId="17612"/>
    <cellStyle name="40% - Accent2 64 3" xfId="5057"/>
    <cellStyle name="40% - Accent2 64 3 2" xfId="9589"/>
    <cellStyle name="40% - Accent2 64 3 3" xfId="13056"/>
    <cellStyle name="40% - Accent2 64 3 4" xfId="16260"/>
    <cellStyle name="40% - Accent2 64 3 5" xfId="18464"/>
    <cellStyle name="40% - Accent2 64 4" xfId="6166"/>
    <cellStyle name="40% - Accent2 64 5" xfId="7127"/>
    <cellStyle name="40% - Accent2 64 6" xfId="10654"/>
    <cellStyle name="40% - Accent2 64 7" xfId="13857"/>
    <cellStyle name="40% - Accent2 64 8" xfId="19437"/>
    <cellStyle name="40% - Accent2 65" xfId="728"/>
    <cellStyle name="40% - Accent2 65 2" xfId="4205"/>
    <cellStyle name="40% - Accent2 65 2 2" xfId="8737"/>
    <cellStyle name="40% - Accent2 65 2 3" xfId="12204"/>
    <cellStyle name="40% - Accent2 65 2 4" xfId="15408"/>
    <cellStyle name="40% - Accent2 65 2 5" xfId="17613"/>
    <cellStyle name="40% - Accent2 65 3" xfId="5058"/>
    <cellStyle name="40% - Accent2 65 3 2" xfId="9590"/>
    <cellStyle name="40% - Accent2 65 3 3" xfId="13057"/>
    <cellStyle name="40% - Accent2 65 3 4" xfId="16261"/>
    <cellStyle name="40% - Accent2 65 3 5" xfId="18465"/>
    <cellStyle name="40% - Accent2 65 4" xfId="6167"/>
    <cellStyle name="40% - Accent2 65 5" xfId="7126"/>
    <cellStyle name="40% - Accent2 65 6" xfId="10653"/>
    <cellStyle name="40% - Accent2 65 7" xfId="13856"/>
    <cellStyle name="40% - Accent2 65 8" xfId="19438"/>
    <cellStyle name="40% - Accent2 66" xfId="729"/>
    <cellStyle name="40% - Accent2 66 2" xfId="4206"/>
    <cellStyle name="40% - Accent2 66 2 2" xfId="8738"/>
    <cellStyle name="40% - Accent2 66 2 3" xfId="12205"/>
    <cellStyle name="40% - Accent2 66 2 4" xfId="15409"/>
    <cellStyle name="40% - Accent2 66 2 5" xfId="17614"/>
    <cellStyle name="40% - Accent2 66 3" xfId="5059"/>
    <cellStyle name="40% - Accent2 66 3 2" xfId="9591"/>
    <cellStyle name="40% - Accent2 66 3 3" xfId="13058"/>
    <cellStyle name="40% - Accent2 66 3 4" xfId="16262"/>
    <cellStyle name="40% - Accent2 66 3 5" xfId="18466"/>
    <cellStyle name="40% - Accent2 66 4" xfId="6168"/>
    <cellStyle name="40% - Accent2 66 5" xfId="7125"/>
    <cellStyle name="40% - Accent2 66 6" xfId="10652"/>
    <cellStyle name="40% - Accent2 66 7" xfId="13855"/>
    <cellStyle name="40% - Accent2 66 8" xfId="19439"/>
    <cellStyle name="40% - Accent2 67" xfId="730"/>
    <cellStyle name="40% - Accent2 67 2" xfId="4207"/>
    <cellStyle name="40% - Accent2 67 2 2" xfId="8739"/>
    <cellStyle name="40% - Accent2 67 2 3" xfId="12206"/>
    <cellStyle name="40% - Accent2 67 2 4" xfId="15410"/>
    <cellStyle name="40% - Accent2 67 2 5" xfId="17615"/>
    <cellStyle name="40% - Accent2 67 3" xfId="5060"/>
    <cellStyle name="40% - Accent2 67 3 2" xfId="9592"/>
    <cellStyle name="40% - Accent2 67 3 3" xfId="13059"/>
    <cellStyle name="40% - Accent2 67 3 4" xfId="16263"/>
    <cellStyle name="40% - Accent2 67 3 5" xfId="18467"/>
    <cellStyle name="40% - Accent2 67 4" xfId="6169"/>
    <cellStyle name="40% - Accent2 67 5" xfId="7124"/>
    <cellStyle name="40% - Accent2 67 6" xfId="10651"/>
    <cellStyle name="40% - Accent2 67 7" xfId="13854"/>
    <cellStyle name="40% - Accent2 67 8" xfId="19440"/>
    <cellStyle name="40% - Accent2 68" xfId="731"/>
    <cellStyle name="40% - Accent2 68 2" xfId="4208"/>
    <cellStyle name="40% - Accent2 68 2 2" xfId="8740"/>
    <cellStyle name="40% - Accent2 68 2 3" xfId="12207"/>
    <cellStyle name="40% - Accent2 68 2 4" xfId="15411"/>
    <cellStyle name="40% - Accent2 68 2 5" xfId="17616"/>
    <cellStyle name="40% - Accent2 68 3" xfId="5061"/>
    <cellStyle name="40% - Accent2 68 3 2" xfId="9593"/>
    <cellStyle name="40% - Accent2 68 3 3" xfId="13060"/>
    <cellStyle name="40% - Accent2 68 3 4" xfId="16264"/>
    <cellStyle name="40% - Accent2 68 3 5" xfId="18468"/>
    <cellStyle name="40% - Accent2 68 4" xfId="6170"/>
    <cellStyle name="40% - Accent2 68 5" xfId="7123"/>
    <cellStyle name="40% - Accent2 68 6" xfId="10650"/>
    <cellStyle name="40% - Accent2 68 7" xfId="13853"/>
    <cellStyle name="40% - Accent2 68 8" xfId="19441"/>
    <cellStyle name="40% - Accent2 69" xfId="732"/>
    <cellStyle name="40% - Accent2 69 2" xfId="4209"/>
    <cellStyle name="40% - Accent2 69 2 2" xfId="8741"/>
    <cellStyle name="40% - Accent2 69 2 3" xfId="12208"/>
    <cellStyle name="40% - Accent2 69 2 4" xfId="15412"/>
    <cellStyle name="40% - Accent2 69 2 5" xfId="17617"/>
    <cellStyle name="40% - Accent2 69 3" xfId="5062"/>
    <cellStyle name="40% - Accent2 69 3 2" xfId="9594"/>
    <cellStyle name="40% - Accent2 69 3 3" xfId="13061"/>
    <cellStyle name="40% - Accent2 69 3 4" xfId="16265"/>
    <cellStyle name="40% - Accent2 69 3 5" xfId="18469"/>
    <cellStyle name="40% - Accent2 69 4" xfId="6171"/>
    <cellStyle name="40% - Accent2 69 5" xfId="7122"/>
    <cellStyle name="40% - Accent2 69 6" xfId="10649"/>
    <cellStyle name="40% - Accent2 69 7" xfId="13852"/>
    <cellStyle name="40% - Accent2 69 8" xfId="19442"/>
    <cellStyle name="40% - Accent2 7" xfId="733"/>
    <cellStyle name="40% - Accent2 7 10" xfId="19443"/>
    <cellStyle name="40% - Accent2 7 2" xfId="734"/>
    <cellStyle name="40% - Accent2 7 2 2" xfId="6173"/>
    <cellStyle name="40% - Accent2 7 2 3" xfId="7120"/>
    <cellStyle name="40% - Accent2 7 2 4" xfId="10647"/>
    <cellStyle name="40% - Accent2 7 2 5" xfId="13850"/>
    <cellStyle name="40% - Accent2 7 3" xfId="735"/>
    <cellStyle name="40% - Accent2 7 3 2" xfId="6174"/>
    <cellStyle name="40% - Accent2 7 3 3" xfId="7119"/>
    <cellStyle name="40% - Accent2 7 3 4" xfId="10646"/>
    <cellStyle name="40% - Accent2 7 3 5" xfId="13849"/>
    <cellStyle name="40% - Accent2 7 4" xfId="4210"/>
    <cellStyle name="40% - Accent2 7 4 2" xfId="8742"/>
    <cellStyle name="40% - Accent2 7 4 3" xfId="12209"/>
    <cellStyle name="40% - Accent2 7 4 4" xfId="15413"/>
    <cellStyle name="40% - Accent2 7 4 5" xfId="17618"/>
    <cellStyle name="40% - Accent2 7 5" xfId="5063"/>
    <cellStyle name="40% - Accent2 7 5 2" xfId="9595"/>
    <cellStyle name="40% - Accent2 7 5 3" xfId="13062"/>
    <cellStyle name="40% - Accent2 7 5 4" xfId="16266"/>
    <cellStyle name="40% - Accent2 7 5 5" xfId="18470"/>
    <cellStyle name="40% - Accent2 7 6" xfId="6172"/>
    <cellStyle name="40% - Accent2 7 7" xfId="7121"/>
    <cellStyle name="40% - Accent2 7 8" xfId="10648"/>
    <cellStyle name="40% - Accent2 7 9" xfId="13851"/>
    <cellStyle name="40% - Accent2 70" xfId="736"/>
    <cellStyle name="40% - Accent2 70 2" xfId="4211"/>
    <cellStyle name="40% - Accent2 70 2 2" xfId="8743"/>
    <cellStyle name="40% - Accent2 70 2 3" xfId="12210"/>
    <cellStyle name="40% - Accent2 70 2 4" xfId="15414"/>
    <cellStyle name="40% - Accent2 70 2 5" xfId="17619"/>
    <cellStyle name="40% - Accent2 70 3" xfId="5064"/>
    <cellStyle name="40% - Accent2 70 3 2" xfId="9596"/>
    <cellStyle name="40% - Accent2 70 3 3" xfId="13063"/>
    <cellStyle name="40% - Accent2 70 3 4" xfId="16267"/>
    <cellStyle name="40% - Accent2 70 3 5" xfId="18471"/>
    <cellStyle name="40% - Accent2 70 4" xfId="6175"/>
    <cellStyle name="40% - Accent2 70 5" xfId="7118"/>
    <cellStyle name="40% - Accent2 70 6" xfId="10645"/>
    <cellStyle name="40% - Accent2 70 7" xfId="13848"/>
    <cellStyle name="40% - Accent2 70 8" xfId="19444"/>
    <cellStyle name="40% - Accent2 71" xfId="737"/>
    <cellStyle name="40% - Accent2 71 2" xfId="4212"/>
    <cellStyle name="40% - Accent2 71 2 2" xfId="8744"/>
    <cellStyle name="40% - Accent2 71 2 3" xfId="12211"/>
    <cellStyle name="40% - Accent2 71 2 4" xfId="15415"/>
    <cellStyle name="40% - Accent2 71 2 5" xfId="17620"/>
    <cellStyle name="40% - Accent2 71 3" xfId="5065"/>
    <cellStyle name="40% - Accent2 71 3 2" xfId="9597"/>
    <cellStyle name="40% - Accent2 71 3 3" xfId="13064"/>
    <cellStyle name="40% - Accent2 71 3 4" xfId="16268"/>
    <cellStyle name="40% - Accent2 71 3 5" xfId="18472"/>
    <cellStyle name="40% - Accent2 71 4" xfId="6176"/>
    <cellStyle name="40% - Accent2 71 5" xfId="7117"/>
    <cellStyle name="40% - Accent2 71 6" xfId="10644"/>
    <cellStyle name="40% - Accent2 71 7" xfId="13847"/>
    <cellStyle name="40% - Accent2 71 8" xfId="19445"/>
    <cellStyle name="40% - Accent2 72" xfId="738"/>
    <cellStyle name="40% - Accent2 72 2" xfId="4213"/>
    <cellStyle name="40% - Accent2 72 2 2" xfId="8745"/>
    <cellStyle name="40% - Accent2 72 2 3" xfId="12212"/>
    <cellStyle name="40% - Accent2 72 2 4" xfId="15416"/>
    <cellStyle name="40% - Accent2 72 2 5" xfId="17621"/>
    <cellStyle name="40% - Accent2 72 3" xfId="5066"/>
    <cellStyle name="40% - Accent2 72 3 2" xfId="9598"/>
    <cellStyle name="40% - Accent2 72 3 3" xfId="13065"/>
    <cellStyle name="40% - Accent2 72 3 4" xfId="16269"/>
    <cellStyle name="40% - Accent2 72 3 5" xfId="18473"/>
    <cellStyle name="40% - Accent2 72 4" xfId="6177"/>
    <cellStyle name="40% - Accent2 72 5" xfId="7116"/>
    <cellStyle name="40% - Accent2 72 6" xfId="10643"/>
    <cellStyle name="40% - Accent2 72 7" xfId="13846"/>
    <cellStyle name="40% - Accent2 72 8" xfId="19446"/>
    <cellStyle name="40% - Accent2 73" xfId="5421"/>
    <cellStyle name="40% - Accent2 73 2" xfId="10182"/>
    <cellStyle name="40% - Accent2 73 3" xfId="13583"/>
    <cellStyle name="40% - Accent2 73 4" xfId="16722"/>
    <cellStyle name="40% - Accent2 73 5" xfId="18861"/>
    <cellStyle name="40% - Accent2 74" xfId="10222"/>
    <cellStyle name="40% - Accent2 75" xfId="10261"/>
    <cellStyle name="40% - Accent2 76" xfId="8156"/>
    <cellStyle name="40% - Accent2 77" xfId="11624"/>
    <cellStyle name="40% - Accent2 78" xfId="14827"/>
    <cellStyle name="40% - Accent2 8" xfId="739"/>
    <cellStyle name="40% - Accent2 8 10" xfId="19447"/>
    <cellStyle name="40% - Accent2 8 2" xfId="740"/>
    <cellStyle name="40% - Accent2 8 2 2" xfId="6179"/>
    <cellStyle name="40% - Accent2 8 2 3" xfId="7114"/>
    <cellStyle name="40% - Accent2 8 2 4" xfId="10641"/>
    <cellStyle name="40% - Accent2 8 2 5" xfId="13844"/>
    <cellStyle name="40% - Accent2 8 3" xfId="741"/>
    <cellStyle name="40% - Accent2 8 3 2" xfId="6180"/>
    <cellStyle name="40% - Accent2 8 3 3" xfId="7113"/>
    <cellStyle name="40% - Accent2 8 3 4" xfId="10640"/>
    <cellStyle name="40% - Accent2 8 3 5" xfId="13843"/>
    <cellStyle name="40% - Accent2 8 4" xfId="4214"/>
    <cellStyle name="40% - Accent2 8 4 2" xfId="8746"/>
    <cellStyle name="40% - Accent2 8 4 3" xfId="12213"/>
    <cellStyle name="40% - Accent2 8 4 4" xfId="15417"/>
    <cellStyle name="40% - Accent2 8 4 5" xfId="17622"/>
    <cellStyle name="40% - Accent2 8 5" xfId="5067"/>
    <cellStyle name="40% - Accent2 8 5 2" xfId="9599"/>
    <cellStyle name="40% - Accent2 8 5 3" xfId="13066"/>
    <cellStyle name="40% - Accent2 8 5 4" xfId="16270"/>
    <cellStyle name="40% - Accent2 8 5 5" xfId="18474"/>
    <cellStyle name="40% - Accent2 8 6" xfId="6178"/>
    <cellStyle name="40% - Accent2 8 7" xfId="7115"/>
    <cellStyle name="40% - Accent2 8 8" xfId="10642"/>
    <cellStyle name="40% - Accent2 8 9" xfId="13845"/>
    <cellStyle name="40% - Accent2 9" xfId="742"/>
    <cellStyle name="40% - Accent2 9 10" xfId="19448"/>
    <cellStyle name="40% - Accent2 9 2" xfId="743"/>
    <cellStyle name="40% - Accent2 9 2 2" xfId="6182"/>
    <cellStyle name="40% - Accent2 9 2 3" xfId="7111"/>
    <cellStyle name="40% - Accent2 9 2 4" xfId="10638"/>
    <cellStyle name="40% - Accent2 9 2 5" xfId="13841"/>
    <cellStyle name="40% - Accent2 9 3" xfId="744"/>
    <cellStyle name="40% - Accent2 9 3 2" xfId="6183"/>
    <cellStyle name="40% - Accent2 9 3 3" xfId="7110"/>
    <cellStyle name="40% - Accent2 9 3 4" xfId="10637"/>
    <cellStyle name="40% - Accent2 9 3 5" xfId="13840"/>
    <cellStyle name="40% - Accent2 9 4" xfId="4215"/>
    <cellStyle name="40% - Accent2 9 4 2" xfId="8747"/>
    <cellStyle name="40% - Accent2 9 4 3" xfId="12214"/>
    <cellStyle name="40% - Accent2 9 4 4" xfId="15418"/>
    <cellStyle name="40% - Accent2 9 4 5" xfId="17623"/>
    <cellStyle name="40% - Accent2 9 5" xfId="5068"/>
    <cellStyle name="40% - Accent2 9 5 2" xfId="9600"/>
    <cellStyle name="40% - Accent2 9 5 3" xfId="13067"/>
    <cellStyle name="40% - Accent2 9 5 4" xfId="16271"/>
    <cellStyle name="40% - Accent2 9 5 5" xfId="18475"/>
    <cellStyle name="40% - Accent2 9 6" xfId="6181"/>
    <cellStyle name="40% - Accent2 9 7" xfId="7112"/>
    <cellStyle name="40% - Accent2 9 8" xfId="10639"/>
    <cellStyle name="40% - Accent2 9 9" xfId="13842"/>
    <cellStyle name="40% - Accent3" xfId="5379" builtinId="39" customBuiltin="1"/>
    <cellStyle name="40% - Accent3 10" xfId="745"/>
    <cellStyle name="40% - Accent3 10 10" xfId="19449"/>
    <cellStyle name="40% - Accent3 10 2" xfId="746"/>
    <cellStyle name="40% - Accent3 10 2 2" xfId="6185"/>
    <cellStyle name="40% - Accent3 10 2 3" xfId="7108"/>
    <cellStyle name="40% - Accent3 10 2 4" xfId="10635"/>
    <cellStyle name="40% - Accent3 10 2 5" xfId="13838"/>
    <cellStyle name="40% - Accent3 10 3" xfId="747"/>
    <cellStyle name="40% - Accent3 10 3 2" xfId="6186"/>
    <cellStyle name="40% - Accent3 10 3 3" xfId="7107"/>
    <cellStyle name="40% - Accent3 10 3 4" xfId="10634"/>
    <cellStyle name="40% - Accent3 10 3 5" xfId="13837"/>
    <cellStyle name="40% - Accent3 10 4" xfId="4216"/>
    <cellStyle name="40% - Accent3 10 4 2" xfId="8748"/>
    <cellStyle name="40% - Accent3 10 4 3" xfId="12215"/>
    <cellStyle name="40% - Accent3 10 4 4" xfId="15419"/>
    <cellStyle name="40% - Accent3 10 4 5" xfId="17624"/>
    <cellStyle name="40% - Accent3 10 5" xfId="5069"/>
    <cellStyle name="40% - Accent3 10 5 2" xfId="9601"/>
    <cellStyle name="40% - Accent3 10 5 3" xfId="13068"/>
    <cellStyle name="40% - Accent3 10 5 4" xfId="16272"/>
    <cellStyle name="40% - Accent3 10 5 5" xfId="18476"/>
    <cellStyle name="40% - Accent3 10 6" xfId="6184"/>
    <cellStyle name="40% - Accent3 10 7" xfId="7109"/>
    <cellStyle name="40% - Accent3 10 8" xfId="10636"/>
    <cellStyle name="40% - Accent3 10 9" xfId="13839"/>
    <cellStyle name="40% - Accent3 11" xfId="748"/>
    <cellStyle name="40% - Accent3 11 10" xfId="19450"/>
    <cellStyle name="40% - Accent3 11 2" xfId="749"/>
    <cellStyle name="40% - Accent3 11 2 2" xfId="6188"/>
    <cellStyle name="40% - Accent3 11 2 3" xfId="7105"/>
    <cellStyle name="40% - Accent3 11 2 4" xfId="10632"/>
    <cellStyle name="40% - Accent3 11 2 5" xfId="13835"/>
    <cellStyle name="40% - Accent3 11 3" xfId="750"/>
    <cellStyle name="40% - Accent3 11 3 2" xfId="6189"/>
    <cellStyle name="40% - Accent3 11 3 3" xfId="7104"/>
    <cellStyle name="40% - Accent3 11 3 4" xfId="10631"/>
    <cellStyle name="40% - Accent3 11 3 5" xfId="13834"/>
    <cellStyle name="40% - Accent3 11 4" xfId="4217"/>
    <cellStyle name="40% - Accent3 11 4 2" xfId="8749"/>
    <cellStyle name="40% - Accent3 11 4 3" xfId="12216"/>
    <cellStyle name="40% - Accent3 11 4 4" xfId="15420"/>
    <cellStyle name="40% - Accent3 11 4 5" xfId="17625"/>
    <cellStyle name="40% - Accent3 11 5" xfId="5070"/>
    <cellStyle name="40% - Accent3 11 5 2" xfId="9602"/>
    <cellStyle name="40% - Accent3 11 5 3" xfId="13069"/>
    <cellStyle name="40% - Accent3 11 5 4" xfId="16273"/>
    <cellStyle name="40% - Accent3 11 5 5" xfId="18477"/>
    <cellStyle name="40% - Accent3 11 6" xfId="6187"/>
    <cellStyle name="40% - Accent3 11 7" xfId="7106"/>
    <cellStyle name="40% - Accent3 11 8" xfId="10633"/>
    <cellStyle name="40% - Accent3 11 9" xfId="13836"/>
    <cellStyle name="40% - Accent3 12" xfId="751"/>
    <cellStyle name="40% - Accent3 12 10" xfId="19451"/>
    <cellStyle name="40% - Accent3 12 2" xfId="752"/>
    <cellStyle name="40% - Accent3 12 2 2" xfId="6191"/>
    <cellStyle name="40% - Accent3 12 2 3" xfId="7102"/>
    <cellStyle name="40% - Accent3 12 2 4" xfId="10629"/>
    <cellStyle name="40% - Accent3 12 2 5" xfId="13832"/>
    <cellStyle name="40% - Accent3 12 3" xfId="753"/>
    <cellStyle name="40% - Accent3 12 3 2" xfId="6192"/>
    <cellStyle name="40% - Accent3 12 3 3" xfId="7101"/>
    <cellStyle name="40% - Accent3 12 3 4" xfId="10628"/>
    <cellStyle name="40% - Accent3 12 3 5" xfId="13831"/>
    <cellStyle name="40% - Accent3 12 4" xfId="4218"/>
    <cellStyle name="40% - Accent3 12 4 2" xfId="8750"/>
    <cellStyle name="40% - Accent3 12 4 3" xfId="12217"/>
    <cellStyle name="40% - Accent3 12 4 4" xfId="15421"/>
    <cellStyle name="40% - Accent3 12 4 5" xfId="17626"/>
    <cellStyle name="40% - Accent3 12 5" xfId="5071"/>
    <cellStyle name="40% - Accent3 12 5 2" xfId="9603"/>
    <cellStyle name="40% - Accent3 12 5 3" xfId="13070"/>
    <cellStyle name="40% - Accent3 12 5 4" xfId="16274"/>
    <cellStyle name="40% - Accent3 12 5 5" xfId="18478"/>
    <cellStyle name="40% - Accent3 12 6" xfId="6190"/>
    <cellStyle name="40% - Accent3 12 7" xfId="7103"/>
    <cellStyle name="40% - Accent3 12 8" xfId="10630"/>
    <cellStyle name="40% - Accent3 12 9" xfId="13833"/>
    <cellStyle name="40% - Accent3 13" xfId="754"/>
    <cellStyle name="40% - Accent3 13 2" xfId="4219"/>
    <cellStyle name="40% - Accent3 13 2 2" xfId="8751"/>
    <cellStyle name="40% - Accent3 13 2 3" xfId="12218"/>
    <cellStyle name="40% - Accent3 13 2 4" xfId="15422"/>
    <cellStyle name="40% - Accent3 13 2 5" xfId="17627"/>
    <cellStyle name="40% - Accent3 13 3" xfId="5072"/>
    <cellStyle name="40% - Accent3 13 3 2" xfId="9604"/>
    <cellStyle name="40% - Accent3 13 3 3" xfId="13071"/>
    <cellStyle name="40% - Accent3 13 3 4" xfId="16275"/>
    <cellStyle name="40% - Accent3 13 3 5" xfId="18479"/>
    <cellStyle name="40% - Accent3 13 4" xfId="6193"/>
    <cellStyle name="40% - Accent3 13 5" xfId="7100"/>
    <cellStyle name="40% - Accent3 13 6" xfId="10627"/>
    <cellStyle name="40% - Accent3 13 7" xfId="13830"/>
    <cellStyle name="40% - Accent3 13 8" xfId="19452"/>
    <cellStyle name="40% - Accent3 14" xfId="755"/>
    <cellStyle name="40% - Accent3 14 2" xfId="4220"/>
    <cellStyle name="40% - Accent3 14 2 2" xfId="8752"/>
    <cellStyle name="40% - Accent3 14 2 3" xfId="12219"/>
    <cellStyle name="40% - Accent3 14 2 4" xfId="15423"/>
    <cellStyle name="40% - Accent3 14 2 5" xfId="17628"/>
    <cellStyle name="40% - Accent3 14 3" xfId="5073"/>
    <cellStyle name="40% - Accent3 14 3 2" xfId="9605"/>
    <cellStyle name="40% - Accent3 14 3 3" xfId="13072"/>
    <cellStyle name="40% - Accent3 14 3 4" xfId="16276"/>
    <cellStyle name="40% - Accent3 14 3 5" xfId="18480"/>
    <cellStyle name="40% - Accent3 14 4" xfId="6194"/>
    <cellStyle name="40% - Accent3 14 5" xfId="7099"/>
    <cellStyle name="40% - Accent3 14 6" xfId="10626"/>
    <cellStyle name="40% - Accent3 14 7" xfId="13829"/>
    <cellStyle name="40% - Accent3 14 8" xfId="19453"/>
    <cellStyle name="40% - Accent3 15" xfId="756"/>
    <cellStyle name="40% - Accent3 15 2" xfId="4221"/>
    <cellStyle name="40% - Accent3 15 2 2" xfId="8753"/>
    <cellStyle name="40% - Accent3 15 2 3" xfId="12220"/>
    <cellStyle name="40% - Accent3 15 2 4" xfId="15424"/>
    <cellStyle name="40% - Accent3 15 2 5" xfId="17629"/>
    <cellStyle name="40% - Accent3 15 3" xfId="5074"/>
    <cellStyle name="40% - Accent3 15 3 2" xfId="9606"/>
    <cellStyle name="40% - Accent3 15 3 3" xfId="13073"/>
    <cellStyle name="40% - Accent3 15 3 4" xfId="16277"/>
    <cellStyle name="40% - Accent3 15 3 5" xfId="18481"/>
    <cellStyle name="40% - Accent3 15 4" xfId="6195"/>
    <cellStyle name="40% - Accent3 15 5" xfId="7098"/>
    <cellStyle name="40% - Accent3 15 6" xfId="10625"/>
    <cellStyle name="40% - Accent3 15 7" xfId="13828"/>
    <cellStyle name="40% - Accent3 15 8" xfId="19454"/>
    <cellStyle name="40% - Accent3 16" xfId="757"/>
    <cellStyle name="40% - Accent3 16 2" xfId="4222"/>
    <cellStyle name="40% - Accent3 16 2 2" xfId="8754"/>
    <cellStyle name="40% - Accent3 16 2 3" xfId="12221"/>
    <cellStyle name="40% - Accent3 16 2 4" xfId="15425"/>
    <cellStyle name="40% - Accent3 16 2 5" xfId="17630"/>
    <cellStyle name="40% - Accent3 16 3" xfId="5075"/>
    <cellStyle name="40% - Accent3 16 3 2" xfId="9607"/>
    <cellStyle name="40% - Accent3 16 3 3" xfId="13074"/>
    <cellStyle name="40% - Accent3 16 3 4" xfId="16278"/>
    <cellStyle name="40% - Accent3 16 3 5" xfId="18482"/>
    <cellStyle name="40% - Accent3 16 4" xfId="6196"/>
    <cellStyle name="40% - Accent3 16 5" xfId="7097"/>
    <cellStyle name="40% - Accent3 16 6" xfId="10624"/>
    <cellStyle name="40% - Accent3 16 7" xfId="13827"/>
    <cellStyle name="40% - Accent3 16 8" xfId="19455"/>
    <cellStyle name="40% - Accent3 17" xfId="758"/>
    <cellStyle name="40% - Accent3 17 2" xfId="4223"/>
    <cellStyle name="40% - Accent3 17 2 2" xfId="8755"/>
    <cellStyle name="40% - Accent3 17 2 3" xfId="12222"/>
    <cellStyle name="40% - Accent3 17 2 4" xfId="15426"/>
    <cellStyle name="40% - Accent3 17 2 5" xfId="17631"/>
    <cellStyle name="40% - Accent3 17 3" xfId="5076"/>
    <cellStyle name="40% - Accent3 17 3 2" xfId="9608"/>
    <cellStyle name="40% - Accent3 17 3 3" xfId="13075"/>
    <cellStyle name="40% - Accent3 17 3 4" xfId="16279"/>
    <cellStyle name="40% - Accent3 17 3 5" xfId="18483"/>
    <cellStyle name="40% - Accent3 17 4" xfId="6197"/>
    <cellStyle name="40% - Accent3 17 5" xfId="7096"/>
    <cellStyle name="40% - Accent3 17 6" xfId="10623"/>
    <cellStyle name="40% - Accent3 17 7" xfId="13826"/>
    <cellStyle name="40% - Accent3 17 8" xfId="19456"/>
    <cellStyle name="40% - Accent3 18" xfId="759"/>
    <cellStyle name="40% - Accent3 18 2" xfId="4224"/>
    <cellStyle name="40% - Accent3 18 2 2" xfId="8756"/>
    <cellStyle name="40% - Accent3 18 2 3" xfId="12223"/>
    <cellStyle name="40% - Accent3 18 2 4" xfId="15427"/>
    <cellStyle name="40% - Accent3 18 2 5" xfId="17632"/>
    <cellStyle name="40% - Accent3 18 3" xfId="5077"/>
    <cellStyle name="40% - Accent3 18 3 2" xfId="9609"/>
    <cellStyle name="40% - Accent3 18 3 3" xfId="13076"/>
    <cellStyle name="40% - Accent3 18 3 4" xfId="16280"/>
    <cellStyle name="40% - Accent3 18 3 5" xfId="18484"/>
    <cellStyle name="40% - Accent3 18 4" xfId="6198"/>
    <cellStyle name="40% - Accent3 18 5" xfId="7095"/>
    <cellStyle name="40% - Accent3 18 6" xfId="10622"/>
    <cellStyle name="40% - Accent3 18 7" xfId="13825"/>
    <cellStyle name="40% - Accent3 18 8" xfId="19457"/>
    <cellStyle name="40% - Accent3 19" xfId="760"/>
    <cellStyle name="40% - Accent3 19 2" xfId="4225"/>
    <cellStyle name="40% - Accent3 19 2 2" xfId="8757"/>
    <cellStyle name="40% - Accent3 19 2 3" xfId="12224"/>
    <cellStyle name="40% - Accent3 19 2 4" xfId="15428"/>
    <cellStyle name="40% - Accent3 19 2 5" xfId="17633"/>
    <cellStyle name="40% - Accent3 19 3" xfId="5078"/>
    <cellStyle name="40% - Accent3 19 3 2" xfId="9610"/>
    <cellStyle name="40% - Accent3 19 3 3" xfId="13077"/>
    <cellStyle name="40% - Accent3 19 3 4" xfId="16281"/>
    <cellStyle name="40% - Accent3 19 3 5" xfId="18485"/>
    <cellStyle name="40% - Accent3 19 4" xfId="6199"/>
    <cellStyle name="40% - Accent3 19 5" xfId="7094"/>
    <cellStyle name="40% - Accent3 19 6" xfId="10621"/>
    <cellStyle name="40% - Accent3 19 7" xfId="13824"/>
    <cellStyle name="40% - Accent3 19 8" xfId="19458"/>
    <cellStyle name="40% - Accent3 2" xfId="761"/>
    <cellStyle name="40% - Accent3 2 10" xfId="16582"/>
    <cellStyle name="40% - Accent3 2 11" xfId="18786"/>
    <cellStyle name="40% - Accent3 2 12" xfId="19459"/>
    <cellStyle name="40% - Accent3 2 2" xfId="762"/>
    <cellStyle name="40% - Accent3 2 2 2" xfId="6200"/>
    <cellStyle name="40% - Accent3 2 2 2 2" xfId="6201"/>
    <cellStyle name="40% - Accent3 2 2 2 3" xfId="7092"/>
    <cellStyle name="40% - Accent3 2 2 2 4" xfId="10619"/>
    <cellStyle name="40% - Accent3 2 2 2 5" xfId="13822"/>
    <cellStyle name="40% - Accent3 2 2 3" xfId="9956"/>
    <cellStyle name="40% - Accent3 2 2 4" xfId="10097"/>
    <cellStyle name="40% - Accent3 2 2 5" xfId="9968"/>
    <cellStyle name="40% - Accent3 2 2 6" xfId="7093"/>
    <cellStyle name="40% - Accent3 2 2 7" xfId="10620"/>
    <cellStyle name="40% - Accent3 2 2 8" xfId="13823"/>
    <cellStyle name="40% - Accent3 2 3" xfId="763"/>
    <cellStyle name="40% - Accent3 2 3 2" xfId="6202"/>
    <cellStyle name="40% - Accent3 2 3 3" xfId="7091"/>
    <cellStyle name="40% - Accent3 2 3 4" xfId="10618"/>
    <cellStyle name="40% - Accent3 2 3 5" xfId="13821"/>
    <cellStyle name="40% - Accent3 2 4" xfId="4226"/>
    <cellStyle name="40% - Accent3 2 4 2" xfId="8758"/>
    <cellStyle name="40% - Accent3 2 4 3" xfId="12225"/>
    <cellStyle name="40% - Accent3 2 4 4" xfId="15429"/>
    <cellStyle name="40% - Accent3 2 4 5" xfId="17634"/>
    <cellStyle name="40% - Accent3 2 5" xfId="5079"/>
    <cellStyle name="40% - Accent3 2 5 2" xfId="9611"/>
    <cellStyle name="40% - Accent3 2 5 3" xfId="13078"/>
    <cellStyle name="40% - Accent3 2 5 4" xfId="16282"/>
    <cellStyle name="40% - Accent3 2 5 5" xfId="18486"/>
    <cellStyle name="40% - Accent3 2 6" xfId="9911"/>
    <cellStyle name="40% - Accent3 2 6 2" xfId="9955"/>
    <cellStyle name="40% - Accent3 2 6 3" xfId="13422"/>
    <cellStyle name="40% - Accent3 2 6 4" xfId="16616"/>
    <cellStyle name="40% - Accent3 2 6 5" xfId="18812"/>
    <cellStyle name="40% - Accent3 2 7" xfId="10098"/>
    <cellStyle name="40% - Accent3 2 8" xfId="9967"/>
    <cellStyle name="40% - Accent3 2 9" xfId="13378"/>
    <cellStyle name="40% - Accent3 20" xfId="764"/>
    <cellStyle name="40% - Accent3 20 2" xfId="4227"/>
    <cellStyle name="40% - Accent3 20 2 2" xfId="8759"/>
    <cellStyle name="40% - Accent3 20 2 3" xfId="12226"/>
    <cellStyle name="40% - Accent3 20 2 4" xfId="15430"/>
    <cellStyle name="40% - Accent3 20 2 5" xfId="17635"/>
    <cellStyle name="40% - Accent3 20 3" xfId="5080"/>
    <cellStyle name="40% - Accent3 20 3 2" xfId="9612"/>
    <cellStyle name="40% - Accent3 20 3 3" xfId="13079"/>
    <cellStyle name="40% - Accent3 20 3 4" xfId="16283"/>
    <cellStyle name="40% - Accent3 20 3 5" xfId="18487"/>
    <cellStyle name="40% - Accent3 20 4" xfId="6203"/>
    <cellStyle name="40% - Accent3 20 5" xfId="7090"/>
    <cellStyle name="40% - Accent3 20 6" xfId="10617"/>
    <cellStyle name="40% - Accent3 20 7" xfId="13820"/>
    <cellStyle name="40% - Accent3 20 8" xfId="19460"/>
    <cellStyle name="40% - Accent3 21" xfId="765"/>
    <cellStyle name="40% - Accent3 21 2" xfId="4228"/>
    <cellStyle name="40% - Accent3 21 2 2" xfId="8760"/>
    <cellStyle name="40% - Accent3 21 2 3" xfId="12227"/>
    <cellStyle name="40% - Accent3 21 2 4" xfId="15431"/>
    <cellStyle name="40% - Accent3 21 2 5" xfId="17636"/>
    <cellStyle name="40% - Accent3 21 3" xfId="5081"/>
    <cellStyle name="40% - Accent3 21 3 2" xfId="9613"/>
    <cellStyle name="40% - Accent3 21 3 3" xfId="13080"/>
    <cellStyle name="40% - Accent3 21 3 4" xfId="16284"/>
    <cellStyle name="40% - Accent3 21 3 5" xfId="18488"/>
    <cellStyle name="40% - Accent3 21 4" xfId="6204"/>
    <cellStyle name="40% - Accent3 21 5" xfId="7089"/>
    <cellStyle name="40% - Accent3 21 6" xfId="10616"/>
    <cellStyle name="40% - Accent3 21 7" xfId="13819"/>
    <cellStyle name="40% - Accent3 21 8" xfId="19461"/>
    <cellStyle name="40% - Accent3 22" xfId="766"/>
    <cellStyle name="40% - Accent3 22 2" xfId="4229"/>
    <cellStyle name="40% - Accent3 22 2 2" xfId="8761"/>
    <cellStyle name="40% - Accent3 22 2 3" xfId="12228"/>
    <cellStyle name="40% - Accent3 22 2 4" xfId="15432"/>
    <cellStyle name="40% - Accent3 22 2 5" xfId="17637"/>
    <cellStyle name="40% - Accent3 22 3" xfId="5082"/>
    <cellStyle name="40% - Accent3 22 3 2" xfId="9614"/>
    <cellStyle name="40% - Accent3 22 3 3" xfId="13081"/>
    <cellStyle name="40% - Accent3 22 3 4" xfId="16285"/>
    <cellStyle name="40% - Accent3 22 3 5" xfId="18489"/>
    <cellStyle name="40% - Accent3 22 4" xfId="6205"/>
    <cellStyle name="40% - Accent3 22 5" xfId="7088"/>
    <cellStyle name="40% - Accent3 22 6" xfId="10615"/>
    <cellStyle name="40% - Accent3 22 7" xfId="13818"/>
    <cellStyle name="40% - Accent3 22 8" xfId="19462"/>
    <cellStyle name="40% - Accent3 23" xfId="767"/>
    <cellStyle name="40% - Accent3 23 2" xfId="4230"/>
    <cellStyle name="40% - Accent3 23 2 2" xfId="8762"/>
    <cellStyle name="40% - Accent3 23 2 3" xfId="12229"/>
    <cellStyle name="40% - Accent3 23 2 4" xfId="15433"/>
    <cellStyle name="40% - Accent3 23 2 5" xfId="17638"/>
    <cellStyle name="40% - Accent3 23 3" xfId="5083"/>
    <cellStyle name="40% - Accent3 23 3 2" xfId="9615"/>
    <cellStyle name="40% - Accent3 23 3 3" xfId="13082"/>
    <cellStyle name="40% - Accent3 23 3 4" xfId="16286"/>
    <cellStyle name="40% - Accent3 23 3 5" xfId="18490"/>
    <cellStyle name="40% - Accent3 23 4" xfId="6206"/>
    <cellStyle name="40% - Accent3 23 5" xfId="7087"/>
    <cellStyle name="40% - Accent3 23 6" xfId="10614"/>
    <cellStyle name="40% - Accent3 23 7" xfId="13817"/>
    <cellStyle name="40% - Accent3 23 8" xfId="19463"/>
    <cellStyle name="40% - Accent3 24" xfId="768"/>
    <cellStyle name="40% - Accent3 24 2" xfId="4231"/>
    <cellStyle name="40% - Accent3 24 2 2" xfId="8763"/>
    <cellStyle name="40% - Accent3 24 2 3" xfId="12230"/>
    <cellStyle name="40% - Accent3 24 2 4" xfId="15434"/>
    <cellStyle name="40% - Accent3 24 2 5" xfId="17639"/>
    <cellStyle name="40% - Accent3 24 3" xfId="5084"/>
    <cellStyle name="40% - Accent3 24 3 2" xfId="9616"/>
    <cellStyle name="40% - Accent3 24 3 3" xfId="13083"/>
    <cellStyle name="40% - Accent3 24 3 4" xfId="16287"/>
    <cellStyle name="40% - Accent3 24 3 5" xfId="18491"/>
    <cellStyle name="40% - Accent3 24 4" xfId="6207"/>
    <cellStyle name="40% - Accent3 24 5" xfId="7086"/>
    <cellStyle name="40% - Accent3 24 6" xfId="10613"/>
    <cellStyle name="40% - Accent3 24 7" xfId="13816"/>
    <cellStyle name="40% - Accent3 24 8" xfId="19464"/>
    <cellStyle name="40% - Accent3 25" xfId="769"/>
    <cellStyle name="40% - Accent3 25 2" xfId="4232"/>
    <cellStyle name="40% - Accent3 25 2 2" xfId="8764"/>
    <cellStyle name="40% - Accent3 25 2 3" xfId="12231"/>
    <cellStyle name="40% - Accent3 25 2 4" xfId="15435"/>
    <cellStyle name="40% - Accent3 25 2 5" xfId="17640"/>
    <cellStyle name="40% - Accent3 25 3" xfId="5085"/>
    <cellStyle name="40% - Accent3 25 3 2" xfId="9617"/>
    <cellStyle name="40% - Accent3 25 3 3" xfId="13084"/>
    <cellStyle name="40% - Accent3 25 3 4" xfId="16288"/>
    <cellStyle name="40% - Accent3 25 3 5" xfId="18492"/>
    <cellStyle name="40% - Accent3 25 4" xfId="6208"/>
    <cellStyle name="40% - Accent3 25 5" xfId="7085"/>
    <cellStyle name="40% - Accent3 25 6" xfId="10612"/>
    <cellStyle name="40% - Accent3 25 7" xfId="13815"/>
    <cellStyle name="40% - Accent3 25 8" xfId="19465"/>
    <cellStyle name="40% - Accent3 26" xfId="770"/>
    <cellStyle name="40% - Accent3 26 2" xfId="4233"/>
    <cellStyle name="40% - Accent3 26 2 2" xfId="8765"/>
    <cellStyle name="40% - Accent3 26 2 3" xfId="12232"/>
    <cellStyle name="40% - Accent3 26 2 4" xfId="15436"/>
    <cellStyle name="40% - Accent3 26 2 5" xfId="17641"/>
    <cellStyle name="40% - Accent3 26 3" xfId="5086"/>
    <cellStyle name="40% - Accent3 26 3 2" xfId="9618"/>
    <cellStyle name="40% - Accent3 26 3 3" xfId="13085"/>
    <cellStyle name="40% - Accent3 26 3 4" xfId="16289"/>
    <cellStyle name="40% - Accent3 26 3 5" xfId="18493"/>
    <cellStyle name="40% - Accent3 26 4" xfId="6209"/>
    <cellStyle name="40% - Accent3 26 5" xfId="7084"/>
    <cellStyle name="40% - Accent3 26 6" xfId="10611"/>
    <cellStyle name="40% - Accent3 26 7" xfId="13814"/>
    <cellStyle name="40% - Accent3 26 8" xfId="19466"/>
    <cellStyle name="40% - Accent3 27" xfId="771"/>
    <cellStyle name="40% - Accent3 27 2" xfId="4234"/>
    <cellStyle name="40% - Accent3 27 2 2" xfId="8766"/>
    <cellStyle name="40% - Accent3 27 2 3" xfId="12233"/>
    <cellStyle name="40% - Accent3 27 2 4" xfId="15437"/>
    <cellStyle name="40% - Accent3 27 2 5" xfId="17642"/>
    <cellStyle name="40% - Accent3 27 3" xfId="5087"/>
    <cellStyle name="40% - Accent3 27 3 2" xfId="9619"/>
    <cellStyle name="40% - Accent3 27 3 3" xfId="13086"/>
    <cellStyle name="40% - Accent3 27 3 4" xfId="16290"/>
    <cellStyle name="40% - Accent3 27 3 5" xfId="18494"/>
    <cellStyle name="40% - Accent3 27 4" xfId="6210"/>
    <cellStyle name="40% - Accent3 27 5" xfId="7083"/>
    <cellStyle name="40% - Accent3 27 6" xfId="10610"/>
    <cellStyle name="40% - Accent3 27 7" xfId="13813"/>
    <cellStyle name="40% - Accent3 27 8" xfId="19467"/>
    <cellStyle name="40% - Accent3 28" xfId="772"/>
    <cellStyle name="40% - Accent3 28 2" xfId="4235"/>
    <cellStyle name="40% - Accent3 28 2 2" xfId="8767"/>
    <cellStyle name="40% - Accent3 28 2 3" xfId="12234"/>
    <cellStyle name="40% - Accent3 28 2 4" xfId="15438"/>
    <cellStyle name="40% - Accent3 28 2 5" xfId="17643"/>
    <cellStyle name="40% - Accent3 28 3" xfId="5088"/>
    <cellStyle name="40% - Accent3 28 3 2" xfId="9620"/>
    <cellStyle name="40% - Accent3 28 3 3" xfId="13087"/>
    <cellStyle name="40% - Accent3 28 3 4" xfId="16291"/>
    <cellStyle name="40% - Accent3 28 3 5" xfId="18495"/>
    <cellStyle name="40% - Accent3 28 4" xfId="6211"/>
    <cellStyle name="40% - Accent3 28 5" xfId="7082"/>
    <cellStyle name="40% - Accent3 28 6" xfId="10609"/>
    <cellStyle name="40% - Accent3 28 7" xfId="13812"/>
    <cellStyle name="40% - Accent3 28 8" xfId="19468"/>
    <cellStyle name="40% - Accent3 29" xfId="773"/>
    <cellStyle name="40% - Accent3 29 2" xfId="4236"/>
    <cellStyle name="40% - Accent3 29 2 2" xfId="8768"/>
    <cellStyle name="40% - Accent3 29 2 3" xfId="12235"/>
    <cellStyle name="40% - Accent3 29 2 4" xfId="15439"/>
    <cellStyle name="40% - Accent3 29 2 5" xfId="17644"/>
    <cellStyle name="40% - Accent3 29 3" xfId="5089"/>
    <cellStyle name="40% - Accent3 29 3 2" xfId="9621"/>
    <cellStyle name="40% - Accent3 29 3 3" xfId="13088"/>
    <cellStyle name="40% - Accent3 29 3 4" xfId="16292"/>
    <cellStyle name="40% - Accent3 29 3 5" xfId="18496"/>
    <cellStyle name="40% - Accent3 29 4" xfId="6212"/>
    <cellStyle name="40% - Accent3 29 5" xfId="7081"/>
    <cellStyle name="40% - Accent3 29 6" xfId="10608"/>
    <cellStyle name="40% - Accent3 29 7" xfId="13811"/>
    <cellStyle name="40% - Accent3 29 8" xfId="19469"/>
    <cellStyle name="40% - Accent3 3" xfId="774"/>
    <cellStyle name="40% - Accent3 3 10" xfId="19470"/>
    <cellStyle name="40% - Accent3 3 2" xfId="775"/>
    <cellStyle name="40% - Accent3 3 2 2" xfId="6214"/>
    <cellStyle name="40% - Accent3 3 2 3" xfId="7079"/>
    <cellStyle name="40% - Accent3 3 2 4" xfId="10606"/>
    <cellStyle name="40% - Accent3 3 2 5" xfId="16740"/>
    <cellStyle name="40% - Accent3 3 3" xfId="776"/>
    <cellStyle name="40% - Accent3 3 3 2" xfId="6215"/>
    <cellStyle name="40% - Accent3 3 3 3" xfId="7078"/>
    <cellStyle name="40% - Accent3 3 3 4" xfId="10605"/>
    <cellStyle name="40% - Accent3 3 3 5" xfId="16700"/>
    <cellStyle name="40% - Accent3 3 4" xfId="4237"/>
    <cellStyle name="40% - Accent3 3 4 2" xfId="8769"/>
    <cellStyle name="40% - Accent3 3 4 3" xfId="12236"/>
    <cellStyle name="40% - Accent3 3 4 4" xfId="15440"/>
    <cellStyle name="40% - Accent3 3 4 5" xfId="17645"/>
    <cellStyle name="40% - Accent3 3 5" xfId="5090"/>
    <cellStyle name="40% - Accent3 3 5 2" xfId="9622"/>
    <cellStyle name="40% - Accent3 3 5 3" xfId="13089"/>
    <cellStyle name="40% - Accent3 3 5 4" xfId="16293"/>
    <cellStyle name="40% - Accent3 3 5 5" xfId="18497"/>
    <cellStyle name="40% - Accent3 3 6" xfId="6213"/>
    <cellStyle name="40% - Accent3 3 7" xfId="7080"/>
    <cellStyle name="40% - Accent3 3 8" xfId="10607"/>
    <cellStyle name="40% - Accent3 3 9" xfId="13810"/>
    <cellStyle name="40% - Accent3 30" xfId="777"/>
    <cellStyle name="40% - Accent3 30 2" xfId="4238"/>
    <cellStyle name="40% - Accent3 30 2 2" xfId="8770"/>
    <cellStyle name="40% - Accent3 30 2 3" xfId="12237"/>
    <cellStyle name="40% - Accent3 30 2 4" xfId="15441"/>
    <cellStyle name="40% - Accent3 30 2 5" xfId="17646"/>
    <cellStyle name="40% - Accent3 30 3" xfId="5091"/>
    <cellStyle name="40% - Accent3 30 3 2" xfId="9623"/>
    <cellStyle name="40% - Accent3 30 3 3" xfId="13090"/>
    <cellStyle name="40% - Accent3 30 3 4" xfId="16294"/>
    <cellStyle name="40% - Accent3 30 3 5" xfId="18498"/>
    <cellStyle name="40% - Accent3 30 4" xfId="6216"/>
    <cellStyle name="40% - Accent3 30 5" xfId="7077"/>
    <cellStyle name="40% - Accent3 30 6" xfId="10604"/>
    <cellStyle name="40% - Accent3 30 7" xfId="16661"/>
    <cellStyle name="40% - Accent3 30 8" xfId="19471"/>
    <cellStyle name="40% - Accent3 31" xfId="778"/>
    <cellStyle name="40% - Accent3 31 2" xfId="4239"/>
    <cellStyle name="40% - Accent3 31 2 2" xfId="8771"/>
    <cellStyle name="40% - Accent3 31 2 3" xfId="12238"/>
    <cellStyle name="40% - Accent3 31 2 4" xfId="15442"/>
    <cellStyle name="40% - Accent3 31 2 5" xfId="17647"/>
    <cellStyle name="40% - Accent3 31 3" xfId="5092"/>
    <cellStyle name="40% - Accent3 31 3 2" xfId="9624"/>
    <cellStyle name="40% - Accent3 31 3 3" xfId="13091"/>
    <cellStyle name="40% - Accent3 31 3 4" xfId="16295"/>
    <cellStyle name="40% - Accent3 31 3 5" xfId="18499"/>
    <cellStyle name="40% - Accent3 31 4" xfId="6217"/>
    <cellStyle name="40% - Accent3 31 5" xfId="7076"/>
    <cellStyle name="40% - Accent3 31 6" xfId="10603"/>
    <cellStyle name="40% - Accent3 31 7" xfId="13808"/>
    <cellStyle name="40% - Accent3 31 8" xfId="19472"/>
    <cellStyle name="40% - Accent3 32" xfId="779"/>
    <cellStyle name="40% - Accent3 32 2" xfId="4240"/>
    <cellStyle name="40% - Accent3 32 2 2" xfId="8772"/>
    <cellStyle name="40% - Accent3 32 2 3" xfId="12239"/>
    <cellStyle name="40% - Accent3 32 2 4" xfId="15443"/>
    <cellStyle name="40% - Accent3 32 2 5" xfId="17648"/>
    <cellStyle name="40% - Accent3 32 3" xfId="5093"/>
    <cellStyle name="40% - Accent3 32 3 2" xfId="9625"/>
    <cellStyle name="40% - Accent3 32 3 3" xfId="13092"/>
    <cellStyle name="40% - Accent3 32 3 4" xfId="16296"/>
    <cellStyle name="40% - Accent3 32 3 5" xfId="18500"/>
    <cellStyle name="40% - Accent3 32 4" xfId="6218"/>
    <cellStyle name="40% - Accent3 32 5" xfId="7075"/>
    <cellStyle name="40% - Accent3 32 6" xfId="10602"/>
    <cellStyle name="40% - Accent3 32 7" xfId="13807"/>
    <cellStyle name="40% - Accent3 32 8" xfId="19473"/>
    <cellStyle name="40% - Accent3 33" xfId="780"/>
    <cellStyle name="40% - Accent3 33 2" xfId="4241"/>
    <cellStyle name="40% - Accent3 33 2 2" xfId="8773"/>
    <cellStyle name="40% - Accent3 33 2 3" xfId="12240"/>
    <cellStyle name="40% - Accent3 33 2 4" xfId="15444"/>
    <cellStyle name="40% - Accent3 33 2 5" xfId="17649"/>
    <cellStyle name="40% - Accent3 33 3" xfId="5094"/>
    <cellStyle name="40% - Accent3 33 3 2" xfId="9626"/>
    <cellStyle name="40% - Accent3 33 3 3" xfId="13093"/>
    <cellStyle name="40% - Accent3 33 3 4" xfId="16297"/>
    <cellStyle name="40% - Accent3 33 3 5" xfId="18501"/>
    <cellStyle name="40% - Accent3 33 4" xfId="6219"/>
    <cellStyle name="40% - Accent3 33 5" xfId="7074"/>
    <cellStyle name="40% - Accent3 33 6" xfId="10601"/>
    <cellStyle name="40% - Accent3 33 7" xfId="13806"/>
    <cellStyle name="40% - Accent3 33 8" xfId="19474"/>
    <cellStyle name="40% - Accent3 34" xfId="781"/>
    <cellStyle name="40% - Accent3 34 2" xfId="4242"/>
    <cellStyle name="40% - Accent3 34 2 2" xfId="8774"/>
    <cellStyle name="40% - Accent3 34 2 3" xfId="12241"/>
    <cellStyle name="40% - Accent3 34 2 4" xfId="15445"/>
    <cellStyle name="40% - Accent3 34 2 5" xfId="17650"/>
    <cellStyle name="40% - Accent3 34 3" xfId="5095"/>
    <cellStyle name="40% - Accent3 34 3 2" xfId="9627"/>
    <cellStyle name="40% - Accent3 34 3 3" xfId="13094"/>
    <cellStyle name="40% - Accent3 34 3 4" xfId="16298"/>
    <cellStyle name="40% - Accent3 34 3 5" xfId="18502"/>
    <cellStyle name="40% - Accent3 34 4" xfId="6220"/>
    <cellStyle name="40% - Accent3 34 5" xfId="7073"/>
    <cellStyle name="40% - Accent3 34 6" xfId="10600"/>
    <cellStyle name="40% - Accent3 34 7" xfId="13805"/>
    <cellStyle name="40% - Accent3 34 8" xfId="19475"/>
    <cellStyle name="40% - Accent3 35" xfId="782"/>
    <cellStyle name="40% - Accent3 35 2" xfId="4243"/>
    <cellStyle name="40% - Accent3 35 2 2" xfId="8775"/>
    <cellStyle name="40% - Accent3 35 2 3" xfId="12242"/>
    <cellStyle name="40% - Accent3 35 2 4" xfId="15446"/>
    <cellStyle name="40% - Accent3 35 2 5" xfId="17651"/>
    <cellStyle name="40% - Accent3 35 3" xfId="5096"/>
    <cellStyle name="40% - Accent3 35 3 2" xfId="9628"/>
    <cellStyle name="40% - Accent3 35 3 3" xfId="13095"/>
    <cellStyle name="40% - Accent3 35 3 4" xfId="16299"/>
    <cellStyle name="40% - Accent3 35 3 5" xfId="18503"/>
    <cellStyle name="40% - Accent3 35 4" xfId="6221"/>
    <cellStyle name="40% - Accent3 35 5" xfId="7072"/>
    <cellStyle name="40% - Accent3 35 6" xfId="13601"/>
    <cellStyle name="40% - Accent3 35 7" xfId="13804"/>
    <cellStyle name="40% - Accent3 35 8" xfId="19476"/>
    <cellStyle name="40% - Accent3 36" xfId="783"/>
    <cellStyle name="40% - Accent3 36 2" xfId="4244"/>
    <cellStyle name="40% - Accent3 36 2 2" xfId="8776"/>
    <cellStyle name="40% - Accent3 36 2 3" xfId="12243"/>
    <cellStyle name="40% - Accent3 36 2 4" xfId="15447"/>
    <cellStyle name="40% - Accent3 36 2 5" xfId="17652"/>
    <cellStyle name="40% - Accent3 36 3" xfId="5097"/>
    <cellStyle name="40% - Accent3 36 3 2" xfId="9629"/>
    <cellStyle name="40% - Accent3 36 3 3" xfId="13096"/>
    <cellStyle name="40% - Accent3 36 3 4" xfId="16300"/>
    <cellStyle name="40% - Accent3 36 3 5" xfId="18504"/>
    <cellStyle name="40% - Accent3 36 4" xfId="6222"/>
    <cellStyle name="40% - Accent3 36 5" xfId="7071"/>
    <cellStyle name="40% - Accent3 36 6" xfId="13560"/>
    <cellStyle name="40% - Accent3 36 7" xfId="13803"/>
    <cellStyle name="40% - Accent3 36 8" xfId="19477"/>
    <cellStyle name="40% - Accent3 37" xfId="784"/>
    <cellStyle name="40% - Accent3 37 2" xfId="4245"/>
    <cellStyle name="40% - Accent3 37 2 2" xfId="8777"/>
    <cellStyle name="40% - Accent3 37 2 3" xfId="12244"/>
    <cellStyle name="40% - Accent3 37 2 4" xfId="15448"/>
    <cellStyle name="40% - Accent3 37 2 5" xfId="17653"/>
    <cellStyle name="40% - Accent3 37 3" xfId="5098"/>
    <cellStyle name="40% - Accent3 37 3 2" xfId="9630"/>
    <cellStyle name="40% - Accent3 37 3 3" xfId="13097"/>
    <cellStyle name="40% - Accent3 37 3 4" xfId="16301"/>
    <cellStyle name="40% - Accent3 37 3 5" xfId="18505"/>
    <cellStyle name="40% - Accent3 37 4" xfId="6223"/>
    <cellStyle name="40% - Accent3 37 5" xfId="7070"/>
    <cellStyle name="40% - Accent3 37 6" xfId="13485"/>
    <cellStyle name="40% - Accent3 37 7" xfId="13802"/>
    <cellStyle name="40% - Accent3 37 8" xfId="19478"/>
    <cellStyle name="40% - Accent3 38" xfId="785"/>
    <cellStyle name="40% - Accent3 38 2" xfId="4246"/>
    <cellStyle name="40% - Accent3 38 2 2" xfId="8778"/>
    <cellStyle name="40% - Accent3 38 2 3" xfId="12245"/>
    <cellStyle name="40% - Accent3 38 2 4" xfId="15449"/>
    <cellStyle name="40% - Accent3 38 2 5" xfId="17654"/>
    <cellStyle name="40% - Accent3 38 3" xfId="5099"/>
    <cellStyle name="40% - Accent3 38 3 2" xfId="9631"/>
    <cellStyle name="40% - Accent3 38 3 3" xfId="13098"/>
    <cellStyle name="40% - Accent3 38 3 4" xfId="16302"/>
    <cellStyle name="40% - Accent3 38 3 5" xfId="18506"/>
    <cellStyle name="40% - Accent3 38 4" xfId="6224"/>
    <cellStyle name="40% - Accent3 38 5" xfId="7069"/>
    <cellStyle name="40% - Accent3 38 6" xfId="10598"/>
    <cellStyle name="40% - Accent3 38 7" xfId="13801"/>
    <cellStyle name="40% - Accent3 38 8" xfId="19479"/>
    <cellStyle name="40% - Accent3 39" xfId="786"/>
    <cellStyle name="40% - Accent3 39 2" xfId="4247"/>
    <cellStyle name="40% - Accent3 39 2 2" xfId="8779"/>
    <cellStyle name="40% - Accent3 39 2 3" xfId="12246"/>
    <cellStyle name="40% - Accent3 39 2 4" xfId="15450"/>
    <cellStyle name="40% - Accent3 39 2 5" xfId="17655"/>
    <cellStyle name="40% - Accent3 39 3" xfId="5100"/>
    <cellStyle name="40% - Accent3 39 3 2" xfId="9632"/>
    <cellStyle name="40% - Accent3 39 3 3" xfId="13099"/>
    <cellStyle name="40% - Accent3 39 3 4" xfId="16303"/>
    <cellStyle name="40% - Accent3 39 3 5" xfId="18507"/>
    <cellStyle name="40% - Accent3 39 4" xfId="6225"/>
    <cellStyle name="40% - Accent3 39 5" xfId="7068"/>
    <cellStyle name="40% - Accent3 39 6" xfId="10597"/>
    <cellStyle name="40% - Accent3 39 7" xfId="13800"/>
    <cellStyle name="40% - Accent3 39 8" xfId="19480"/>
    <cellStyle name="40% - Accent3 4" xfId="787"/>
    <cellStyle name="40% - Accent3 4 10" xfId="19481"/>
    <cellStyle name="40% - Accent3 4 2" xfId="788"/>
    <cellStyle name="40% - Accent3 4 2 2" xfId="6227"/>
    <cellStyle name="40% - Accent3 4 2 3" xfId="7066"/>
    <cellStyle name="40% - Accent3 4 2 4" xfId="10595"/>
    <cellStyle name="40% - Accent3 4 2 5" xfId="13798"/>
    <cellStyle name="40% - Accent3 4 3" xfId="789"/>
    <cellStyle name="40% - Accent3 4 3 2" xfId="6228"/>
    <cellStyle name="40% - Accent3 4 3 3" xfId="7065"/>
    <cellStyle name="40% - Accent3 4 3 4" xfId="10594"/>
    <cellStyle name="40% - Accent3 4 3 5" xfId="13797"/>
    <cellStyle name="40% - Accent3 4 4" xfId="4248"/>
    <cellStyle name="40% - Accent3 4 4 2" xfId="8780"/>
    <cellStyle name="40% - Accent3 4 4 3" xfId="12247"/>
    <cellStyle name="40% - Accent3 4 4 4" xfId="15451"/>
    <cellStyle name="40% - Accent3 4 4 5" xfId="17656"/>
    <cellStyle name="40% - Accent3 4 5" xfId="5101"/>
    <cellStyle name="40% - Accent3 4 5 2" xfId="9633"/>
    <cellStyle name="40% - Accent3 4 5 3" xfId="13100"/>
    <cellStyle name="40% - Accent3 4 5 4" xfId="16304"/>
    <cellStyle name="40% - Accent3 4 5 5" xfId="18508"/>
    <cellStyle name="40% - Accent3 4 6" xfId="6226"/>
    <cellStyle name="40% - Accent3 4 7" xfId="7067"/>
    <cellStyle name="40% - Accent3 4 8" xfId="10596"/>
    <cellStyle name="40% - Accent3 4 9" xfId="13799"/>
    <cellStyle name="40% - Accent3 40" xfId="790"/>
    <cellStyle name="40% - Accent3 40 2" xfId="4249"/>
    <cellStyle name="40% - Accent3 40 2 2" xfId="8781"/>
    <cellStyle name="40% - Accent3 40 2 3" xfId="12248"/>
    <cellStyle name="40% - Accent3 40 2 4" xfId="15452"/>
    <cellStyle name="40% - Accent3 40 2 5" xfId="17657"/>
    <cellStyle name="40% - Accent3 40 3" xfId="5102"/>
    <cellStyle name="40% - Accent3 40 3 2" xfId="9634"/>
    <cellStyle name="40% - Accent3 40 3 3" xfId="13101"/>
    <cellStyle name="40% - Accent3 40 3 4" xfId="16305"/>
    <cellStyle name="40% - Accent3 40 3 5" xfId="18509"/>
    <cellStyle name="40% - Accent3 40 4" xfId="6229"/>
    <cellStyle name="40% - Accent3 40 5" xfId="7064"/>
    <cellStyle name="40% - Accent3 40 6" xfId="10593"/>
    <cellStyle name="40% - Accent3 40 7" xfId="16754"/>
    <cellStyle name="40% - Accent3 40 8" xfId="19482"/>
    <cellStyle name="40% - Accent3 41" xfId="791"/>
    <cellStyle name="40% - Accent3 41 2" xfId="4250"/>
    <cellStyle name="40% - Accent3 41 2 2" xfId="8782"/>
    <cellStyle name="40% - Accent3 41 2 3" xfId="12249"/>
    <cellStyle name="40% - Accent3 41 2 4" xfId="15453"/>
    <cellStyle name="40% - Accent3 41 2 5" xfId="17658"/>
    <cellStyle name="40% - Accent3 41 3" xfId="5103"/>
    <cellStyle name="40% - Accent3 41 3 2" xfId="9635"/>
    <cellStyle name="40% - Accent3 41 3 3" xfId="13102"/>
    <cellStyle name="40% - Accent3 41 3 4" xfId="16306"/>
    <cellStyle name="40% - Accent3 41 3 5" xfId="18510"/>
    <cellStyle name="40% - Accent3 41 4" xfId="6230"/>
    <cellStyle name="40% - Accent3 41 5" xfId="7063"/>
    <cellStyle name="40% - Accent3 41 6" xfId="10592"/>
    <cellStyle name="40% - Accent3 41 7" xfId="16741"/>
    <cellStyle name="40% - Accent3 41 8" xfId="19483"/>
    <cellStyle name="40% - Accent3 42" xfId="792"/>
    <cellStyle name="40% - Accent3 42 2" xfId="4251"/>
    <cellStyle name="40% - Accent3 42 2 2" xfId="8783"/>
    <cellStyle name="40% - Accent3 42 2 3" xfId="12250"/>
    <cellStyle name="40% - Accent3 42 2 4" xfId="15454"/>
    <cellStyle name="40% - Accent3 42 2 5" xfId="17659"/>
    <cellStyle name="40% - Accent3 42 3" xfId="5104"/>
    <cellStyle name="40% - Accent3 42 3 2" xfId="9636"/>
    <cellStyle name="40% - Accent3 42 3 3" xfId="13103"/>
    <cellStyle name="40% - Accent3 42 3 4" xfId="16307"/>
    <cellStyle name="40% - Accent3 42 3 5" xfId="18511"/>
    <cellStyle name="40% - Accent3 42 4" xfId="6231"/>
    <cellStyle name="40% - Accent3 42 5" xfId="7061"/>
    <cellStyle name="40% - Accent3 42 6" xfId="10591"/>
    <cellStyle name="40% - Accent3 42 7" xfId="13796"/>
    <cellStyle name="40% - Accent3 42 8" xfId="19484"/>
    <cellStyle name="40% - Accent3 43" xfId="793"/>
    <cellStyle name="40% - Accent3 43 2" xfId="4252"/>
    <cellStyle name="40% - Accent3 43 2 2" xfId="8784"/>
    <cellStyle name="40% - Accent3 43 2 3" xfId="12251"/>
    <cellStyle name="40% - Accent3 43 2 4" xfId="15455"/>
    <cellStyle name="40% - Accent3 43 2 5" xfId="17660"/>
    <cellStyle name="40% - Accent3 43 3" xfId="5105"/>
    <cellStyle name="40% - Accent3 43 3 2" xfId="9637"/>
    <cellStyle name="40% - Accent3 43 3 3" xfId="13104"/>
    <cellStyle name="40% - Accent3 43 3 4" xfId="16308"/>
    <cellStyle name="40% - Accent3 43 3 5" xfId="18512"/>
    <cellStyle name="40% - Accent3 43 4" xfId="6232"/>
    <cellStyle name="40% - Accent3 43 5" xfId="7060"/>
    <cellStyle name="40% - Accent3 43 6" xfId="10590"/>
    <cellStyle name="40% - Accent3 43 7" xfId="13795"/>
    <cellStyle name="40% - Accent3 43 8" xfId="19485"/>
    <cellStyle name="40% - Accent3 44" xfId="794"/>
    <cellStyle name="40% - Accent3 44 2" xfId="4253"/>
    <cellStyle name="40% - Accent3 44 2 2" xfId="8785"/>
    <cellStyle name="40% - Accent3 44 2 3" xfId="12252"/>
    <cellStyle name="40% - Accent3 44 2 4" xfId="15456"/>
    <cellStyle name="40% - Accent3 44 2 5" xfId="17661"/>
    <cellStyle name="40% - Accent3 44 3" xfId="5106"/>
    <cellStyle name="40% - Accent3 44 3 2" xfId="9638"/>
    <cellStyle name="40% - Accent3 44 3 3" xfId="13105"/>
    <cellStyle name="40% - Accent3 44 3 4" xfId="16309"/>
    <cellStyle name="40% - Accent3 44 3 5" xfId="18513"/>
    <cellStyle name="40% - Accent3 44 4" xfId="6233"/>
    <cellStyle name="40% - Accent3 44 5" xfId="7059"/>
    <cellStyle name="40% - Accent3 44 6" xfId="10589"/>
    <cellStyle name="40% - Accent3 44 7" xfId="13794"/>
    <cellStyle name="40% - Accent3 44 8" xfId="19486"/>
    <cellStyle name="40% - Accent3 45" xfId="795"/>
    <cellStyle name="40% - Accent3 45 2" xfId="4254"/>
    <cellStyle name="40% - Accent3 45 2 2" xfId="8786"/>
    <cellStyle name="40% - Accent3 45 2 3" xfId="12253"/>
    <cellStyle name="40% - Accent3 45 2 4" xfId="15457"/>
    <cellStyle name="40% - Accent3 45 2 5" xfId="17662"/>
    <cellStyle name="40% - Accent3 45 3" xfId="5107"/>
    <cellStyle name="40% - Accent3 45 3 2" xfId="9639"/>
    <cellStyle name="40% - Accent3 45 3 3" xfId="13106"/>
    <cellStyle name="40% - Accent3 45 3 4" xfId="16310"/>
    <cellStyle name="40% - Accent3 45 3 5" xfId="18514"/>
    <cellStyle name="40% - Accent3 45 4" xfId="6234"/>
    <cellStyle name="40% - Accent3 45 5" xfId="7058"/>
    <cellStyle name="40% - Accent3 45 6" xfId="10588"/>
    <cellStyle name="40% - Accent3 45 7" xfId="13793"/>
    <cellStyle name="40% - Accent3 45 8" xfId="19487"/>
    <cellStyle name="40% - Accent3 46" xfId="796"/>
    <cellStyle name="40% - Accent3 46 2" xfId="4255"/>
    <cellStyle name="40% - Accent3 46 2 2" xfId="8787"/>
    <cellStyle name="40% - Accent3 46 2 3" xfId="12254"/>
    <cellStyle name="40% - Accent3 46 2 4" xfId="15458"/>
    <cellStyle name="40% - Accent3 46 2 5" xfId="17663"/>
    <cellStyle name="40% - Accent3 46 3" xfId="5108"/>
    <cellStyle name="40% - Accent3 46 3 2" xfId="9640"/>
    <cellStyle name="40% - Accent3 46 3 3" xfId="13107"/>
    <cellStyle name="40% - Accent3 46 3 4" xfId="16311"/>
    <cellStyle name="40% - Accent3 46 3 5" xfId="18515"/>
    <cellStyle name="40% - Accent3 46 4" xfId="6235"/>
    <cellStyle name="40% - Accent3 46 5" xfId="7057"/>
    <cellStyle name="40% - Accent3 46 6" xfId="10587"/>
    <cellStyle name="40% - Accent3 46 7" xfId="13792"/>
    <cellStyle name="40% - Accent3 46 8" xfId="19488"/>
    <cellStyle name="40% - Accent3 47" xfId="797"/>
    <cellStyle name="40% - Accent3 47 2" xfId="4256"/>
    <cellStyle name="40% - Accent3 47 2 2" xfId="8788"/>
    <cellStyle name="40% - Accent3 47 2 3" xfId="12255"/>
    <cellStyle name="40% - Accent3 47 2 4" xfId="15459"/>
    <cellStyle name="40% - Accent3 47 2 5" xfId="17664"/>
    <cellStyle name="40% - Accent3 47 3" xfId="5109"/>
    <cellStyle name="40% - Accent3 47 3 2" xfId="9641"/>
    <cellStyle name="40% - Accent3 47 3 3" xfId="13108"/>
    <cellStyle name="40% - Accent3 47 3 4" xfId="16312"/>
    <cellStyle name="40% - Accent3 47 3 5" xfId="18516"/>
    <cellStyle name="40% - Accent3 47 4" xfId="6236"/>
    <cellStyle name="40% - Accent3 47 5" xfId="7056"/>
    <cellStyle name="40% - Accent3 47 6" xfId="13629"/>
    <cellStyle name="40% - Accent3 47 7" xfId="13791"/>
    <cellStyle name="40% - Accent3 47 8" xfId="19489"/>
    <cellStyle name="40% - Accent3 48" xfId="798"/>
    <cellStyle name="40% - Accent3 48 2" xfId="4257"/>
    <cellStyle name="40% - Accent3 48 2 2" xfId="8789"/>
    <cellStyle name="40% - Accent3 48 2 3" xfId="12256"/>
    <cellStyle name="40% - Accent3 48 2 4" xfId="15460"/>
    <cellStyle name="40% - Accent3 48 2 5" xfId="17665"/>
    <cellStyle name="40% - Accent3 48 3" xfId="5110"/>
    <cellStyle name="40% - Accent3 48 3 2" xfId="9642"/>
    <cellStyle name="40% - Accent3 48 3 3" xfId="13109"/>
    <cellStyle name="40% - Accent3 48 3 4" xfId="16313"/>
    <cellStyle name="40% - Accent3 48 3 5" xfId="18517"/>
    <cellStyle name="40% - Accent3 48 4" xfId="6237"/>
    <cellStyle name="40% - Accent3 48 5" xfId="7055"/>
    <cellStyle name="40% - Accent3 48 6" xfId="13602"/>
    <cellStyle name="40% - Accent3 48 7" xfId="13790"/>
    <cellStyle name="40% - Accent3 48 8" xfId="19490"/>
    <cellStyle name="40% - Accent3 49" xfId="799"/>
    <cellStyle name="40% - Accent3 49 2" xfId="4258"/>
    <cellStyle name="40% - Accent3 49 2 2" xfId="8790"/>
    <cellStyle name="40% - Accent3 49 2 3" xfId="12257"/>
    <cellStyle name="40% - Accent3 49 2 4" xfId="15461"/>
    <cellStyle name="40% - Accent3 49 2 5" xfId="17666"/>
    <cellStyle name="40% - Accent3 49 3" xfId="5111"/>
    <cellStyle name="40% - Accent3 49 3 2" xfId="9643"/>
    <cellStyle name="40% - Accent3 49 3 3" xfId="13110"/>
    <cellStyle name="40% - Accent3 49 3 4" xfId="16314"/>
    <cellStyle name="40% - Accent3 49 3 5" xfId="18518"/>
    <cellStyle name="40% - Accent3 49 4" xfId="6238"/>
    <cellStyle name="40% - Accent3 49 5" xfId="7054"/>
    <cellStyle name="40% - Accent3 49 6" xfId="10586"/>
    <cellStyle name="40% - Accent3 49 7" xfId="13789"/>
    <cellStyle name="40% - Accent3 49 8" xfId="19491"/>
    <cellStyle name="40% - Accent3 5" xfId="800"/>
    <cellStyle name="40% - Accent3 5 10" xfId="19492"/>
    <cellStyle name="40% - Accent3 5 2" xfId="801"/>
    <cellStyle name="40% - Accent3 5 2 2" xfId="6240"/>
    <cellStyle name="40% - Accent3 5 2 3" xfId="7052"/>
    <cellStyle name="40% - Accent3 5 2 4" xfId="10584"/>
    <cellStyle name="40% - Accent3 5 2 5" xfId="13787"/>
    <cellStyle name="40% - Accent3 5 3" xfId="802"/>
    <cellStyle name="40% - Accent3 5 3 2" xfId="6241"/>
    <cellStyle name="40% - Accent3 5 3 3" xfId="7051"/>
    <cellStyle name="40% - Accent3 5 3 4" xfId="10583"/>
    <cellStyle name="40% - Accent3 5 3 5" xfId="13786"/>
    <cellStyle name="40% - Accent3 5 4" xfId="4259"/>
    <cellStyle name="40% - Accent3 5 4 2" xfId="8791"/>
    <cellStyle name="40% - Accent3 5 4 3" xfId="12258"/>
    <cellStyle name="40% - Accent3 5 4 4" xfId="15462"/>
    <cellStyle name="40% - Accent3 5 4 5" xfId="17667"/>
    <cellStyle name="40% - Accent3 5 5" xfId="5112"/>
    <cellStyle name="40% - Accent3 5 5 2" xfId="9644"/>
    <cellStyle name="40% - Accent3 5 5 3" xfId="13111"/>
    <cellStyle name="40% - Accent3 5 5 4" xfId="16315"/>
    <cellStyle name="40% - Accent3 5 5 5" xfId="18519"/>
    <cellStyle name="40% - Accent3 5 6" xfId="6239"/>
    <cellStyle name="40% - Accent3 5 7" xfId="7053"/>
    <cellStyle name="40% - Accent3 5 8" xfId="10585"/>
    <cellStyle name="40% - Accent3 5 9" xfId="13788"/>
    <cellStyle name="40% - Accent3 50" xfId="803"/>
    <cellStyle name="40% - Accent3 50 2" xfId="4260"/>
    <cellStyle name="40% - Accent3 50 2 2" xfId="8792"/>
    <cellStyle name="40% - Accent3 50 2 3" xfId="12259"/>
    <cellStyle name="40% - Accent3 50 2 4" xfId="15463"/>
    <cellStyle name="40% - Accent3 50 2 5" xfId="17668"/>
    <cellStyle name="40% - Accent3 50 3" xfId="5113"/>
    <cellStyle name="40% - Accent3 50 3 2" xfId="9645"/>
    <cellStyle name="40% - Accent3 50 3 3" xfId="13112"/>
    <cellStyle name="40% - Accent3 50 3 4" xfId="16316"/>
    <cellStyle name="40% - Accent3 50 3 5" xfId="18520"/>
    <cellStyle name="40% - Accent3 50 4" xfId="6242"/>
    <cellStyle name="40% - Accent3 50 5" xfId="7050"/>
    <cellStyle name="40% - Accent3 50 6" xfId="10582"/>
    <cellStyle name="40% - Accent3 50 7" xfId="13785"/>
    <cellStyle name="40% - Accent3 50 8" xfId="19493"/>
    <cellStyle name="40% - Accent3 51" xfId="804"/>
    <cellStyle name="40% - Accent3 51 2" xfId="4261"/>
    <cellStyle name="40% - Accent3 51 2 2" xfId="8793"/>
    <cellStyle name="40% - Accent3 51 2 3" xfId="12260"/>
    <cellStyle name="40% - Accent3 51 2 4" xfId="15464"/>
    <cellStyle name="40% - Accent3 51 2 5" xfId="17669"/>
    <cellStyle name="40% - Accent3 51 3" xfId="5114"/>
    <cellStyle name="40% - Accent3 51 3 2" xfId="9646"/>
    <cellStyle name="40% - Accent3 51 3 3" xfId="13113"/>
    <cellStyle name="40% - Accent3 51 3 4" xfId="16317"/>
    <cellStyle name="40% - Accent3 51 3 5" xfId="18521"/>
    <cellStyle name="40% - Accent3 51 4" xfId="6243"/>
    <cellStyle name="40% - Accent3 51 5" xfId="7049"/>
    <cellStyle name="40% - Accent3 51 6" xfId="10581"/>
    <cellStyle name="40% - Accent3 51 7" xfId="13784"/>
    <cellStyle name="40% - Accent3 51 8" xfId="19494"/>
    <cellStyle name="40% - Accent3 52" xfId="805"/>
    <cellStyle name="40% - Accent3 52 2" xfId="4262"/>
    <cellStyle name="40% - Accent3 52 2 2" xfId="8794"/>
    <cellStyle name="40% - Accent3 52 2 3" xfId="12261"/>
    <cellStyle name="40% - Accent3 52 2 4" xfId="15465"/>
    <cellStyle name="40% - Accent3 52 2 5" xfId="17670"/>
    <cellStyle name="40% - Accent3 52 3" xfId="5115"/>
    <cellStyle name="40% - Accent3 52 3 2" xfId="9647"/>
    <cellStyle name="40% - Accent3 52 3 3" xfId="13114"/>
    <cellStyle name="40% - Accent3 52 3 4" xfId="16318"/>
    <cellStyle name="40% - Accent3 52 3 5" xfId="18522"/>
    <cellStyle name="40% - Accent3 52 4" xfId="6244"/>
    <cellStyle name="40% - Accent3 52 5" xfId="7048"/>
    <cellStyle name="40% - Accent3 52 6" xfId="10580"/>
    <cellStyle name="40% - Accent3 52 7" xfId="13783"/>
    <cellStyle name="40% - Accent3 52 8" xfId="19495"/>
    <cellStyle name="40% - Accent3 53" xfId="806"/>
    <cellStyle name="40% - Accent3 53 2" xfId="4263"/>
    <cellStyle name="40% - Accent3 53 2 2" xfId="8795"/>
    <cellStyle name="40% - Accent3 53 2 3" xfId="12262"/>
    <cellStyle name="40% - Accent3 53 2 4" xfId="15466"/>
    <cellStyle name="40% - Accent3 53 2 5" xfId="17671"/>
    <cellStyle name="40% - Accent3 53 3" xfId="5116"/>
    <cellStyle name="40% - Accent3 53 3 2" xfId="9648"/>
    <cellStyle name="40% - Accent3 53 3 3" xfId="13115"/>
    <cellStyle name="40% - Accent3 53 3 4" xfId="16319"/>
    <cellStyle name="40% - Accent3 53 3 5" xfId="18523"/>
    <cellStyle name="40% - Accent3 53 4" xfId="6245"/>
    <cellStyle name="40% - Accent3 53 5" xfId="7047"/>
    <cellStyle name="40% - Accent3 53 6" xfId="10579"/>
    <cellStyle name="40% - Accent3 53 7" xfId="13782"/>
    <cellStyle name="40% - Accent3 53 8" xfId="19496"/>
    <cellStyle name="40% - Accent3 54" xfId="807"/>
    <cellStyle name="40% - Accent3 54 2" xfId="4264"/>
    <cellStyle name="40% - Accent3 54 2 2" xfId="8796"/>
    <cellStyle name="40% - Accent3 54 2 3" xfId="12263"/>
    <cellStyle name="40% - Accent3 54 2 4" xfId="15467"/>
    <cellStyle name="40% - Accent3 54 2 5" xfId="17672"/>
    <cellStyle name="40% - Accent3 54 3" xfId="5117"/>
    <cellStyle name="40% - Accent3 54 3 2" xfId="9649"/>
    <cellStyle name="40% - Accent3 54 3 3" xfId="13116"/>
    <cellStyle name="40% - Accent3 54 3 4" xfId="16320"/>
    <cellStyle name="40% - Accent3 54 3 5" xfId="18524"/>
    <cellStyle name="40% - Accent3 54 4" xfId="6246"/>
    <cellStyle name="40% - Accent3 54 5" xfId="7046"/>
    <cellStyle name="40% - Accent3 54 6" xfId="10578"/>
    <cellStyle name="40% - Accent3 54 7" xfId="13781"/>
    <cellStyle name="40% - Accent3 54 8" xfId="19497"/>
    <cellStyle name="40% - Accent3 55" xfId="808"/>
    <cellStyle name="40% - Accent3 55 2" xfId="4265"/>
    <cellStyle name="40% - Accent3 55 2 2" xfId="8797"/>
    <cellStyle name="40% - Accent3 55 2 3" xfId="12264"/>
    <cellStyle name="40% - Accent3 55 2 4" xfId="15468"/>
    <cellStyle name="40% - Accent3 55 2 5" xfId="17673"/>
    <cellStyle name="40% - Accent3 55 3" xfId="5118"/>
    <cellStyle name="40% - Accent3 55 3 2" xfId="9650"/>
    <cellStyle name="40% - Accent3 55 3 3" xfId="13117"/>
    <cellStyle name="40% - Accent3 55 3 4" xfId="16321"/>
    <cellStyle name="40% - Accent3 55 3 5" xfId="18525"/>
    <cellStyle name="40% - Accent3 55 4" xfId="6247"/>
    <cellStyle name="40% - Accent3 55 5" xfId="7045"/>
    <cellStyle name="40% - Accent3 55 6" xfId="10577"/>
    <cellStyle name="40% - Accent3 55 7" xfId="13780"/>
    <cellStyle name="40% - Accent3 55 8" xfId="19498"/>
    <cellStyle name="40% - Accent3 56" xfId="809"/>
    <cellStyle name="40% - Accent3 56 2" xfId="4266"/>
    <cellStyle name="40% - Accent3 56 2 2" xfId="8798"/>
    <cellStyle name="40% - Accent3 56 2 3" xfId="12265"/>
    <cellStyle name="40% - Accent3 56 2 4" xfId="15469"/>
    <cellStyle name="40% - Accent3 56 2 5" xfId="17674"/>
    <cellStyle name="40% - Accent3 56 3" xfId="5119"/>
    <cellStyle name="40% - Accent3 56 3 2" xfId="9651"/>
    <cellStyle name="40% - Accent3 56 3 3" xfId="13118"/>
    <cellStyle name="40% - Accent3 56 3 4" xfId="16322"/>
    <cellStyle name="40% - Accent3 56 3 5" xfId="18526"/>
    <cellStyle name="40% - Accent3 56 4" xfId="6248"/>
    <cellStyle name="40% - Accent3 56 5" xfId="7044"/>
    <cellStyle name="40% - Accent3 56 6" xfId="10576"/>
    <cellStyle name="40% - Accent3 56 7" xfId="13779"/>
    <cellStyle name="40% - Accent3 56 8" xfId="19499"/>
    <cellStyle name="40% - Accent3 57" xfId="810"/>
    <cellStyle name="40% - Accent3 57 2" xfId="4267"/>
    <cellStyle name="40% - Accent3 57 2 2" xfId="8799"/>
    <cellStyle name="40% - Accent3 57 2 3" xfId="12266"/>
    <cellStyle name="40% - Accent3 57 2 4" xfId="15470"/>
    <cellStyle name="40% - Accent3 57 2 5" xfId="17675"/>
    <cellStyle name="40% - Accent3 57 3" xfId="5120"/>
    <cellStyle name="40% - Accent3 57 3 2" xfId="9652"/>
    <cellStyle name="40% - Accent3 57 3 3" xfId="13119"/>
    <cellStyle name="40% - Accent3 57 3 4" xfId="16323"/>
    <cellStyle name="40% - Accent3 57 3 5" xfId="18527"/>
    <cellStyle name="40% - Accent3 57 4" xfId="6249"/>
    <cellStyle name="40% - Accent3 57 5" xfId="7043"/>
    <cellStyle name="40% - Accent3 57 6" xfId="10575"/>
    <cellStyle name="40% - Accent3 57 7" xfId="13778"/>
    <cellStyle name="40% - Accent3 57 8" xfId="19500"/>
    <cellStyle name="40% - Accent3 58" xfId="811"/>
    <cellStyle name="40% - Accent3 58 2" xfId="4268"/>
    <cellStyle name="40% - Accent3 58 2 2" xfId="8800"/>
    <cellStyle name="40% - Accent3 58 2 3" xfId="12267"/>
    <cellStyle name="40% - Accent3 58 2 4" xfId="15471"/>
    <cellStyle name="40% - Accent3 58 2 5" xfId="17676"/>
    <cellStyle name="40% - Accent3 58 3" xfId="5121"/>
    <cellStyle name="40% - Accent3 58 3 2" xfId="9653"/>
    <cellStyle name="40% - Accent3 58 3 3" xfId="13120"/>
    <cellStyle name="40% - Accent3 58 3 4" xfId="16324"/>
    <cellStyle name="40% - Accent3 58 3 5" xfId="18528"/>
    <cellStyle name="40% - Accent3 58 4" xfId="6250"/>
    <cellStyle name="40% - Accent3 58 5" xfId="7042"/>
    <cellStyle name="40% - Accent3 58 6" xfId="10574"/>
    <cellStyle name="40% - Accent3 58 7" xfId="13777"/>
    <cellStyle name="40% - Accent3 58 8" xfId="19501"/>
    <cellStyle name="40% - Accent3 59" xfId="812"/>
    <cellStyle name="40% - Accent3 59 2" xfId="4269"/>
    <cellStyle name="40% - Accent3 59 2 2" xfId="8801"/>
    <cellStyle name="40% - Accent3 59 2 3" xfId="12268"/>
    <cellStyle name="40% - Accent3 59 2 4" xfId="15472"/>
    <cellStyle name="40% - Accent3 59 2 5" xfId="17677"/>
    <cellStyle name="40% - Accent3 59 3" xfId="5122"/>
    <cellStyle name="40% - Accent3 59 3 2" xfId="9654"/>
    <cellStyle name="40% - Accent3 59 3 3" xfId="13121"/>
    <cellStyle name="40% - Accent3 59 3 4" xfId="16325"/>
    <cellStyle name="40% - Accent3 59 3 5" xfId="18529"/>
    <cellStyle name="40% - Accent3 59 4" xfId="6251"/>
    <cellStyle name="40% - Accent3 59 5" xfId="7041"/>
    <cellStyle name="40% - Accent3 59 6" xfId="10573"/>
    <cellStyle name="40% - Accent3 59 7" xfId="13776"/>
    <cellStyle name="40% - Accent3 59 8" xfId="19502"/>
    <cellStyle name="40% - Accent3 6" xfId="813"/>
    <cellStyle name="40% - Accent3 6 10" xfId="19503"/>
    <cellStyle name="40% - Accent3 6 2" xfId="814"/>
    <cellStyle name="40% - Accent3 6 2 2" xfId="6253"/>
    <cellStyle name="40% - Accent3 6 2 3" xfId="7039"/>
    <cellStyle name="40% - Accent3 6 2 4" xfId="10571"/>
    <cellStyle name="40% - Accent3 6 2 5" xfId="13774"/>
    <cellStyle name="40% - Accent3 6 3" xfId="815"/>
    <cellStyle name="40% - Accent3 6 3 2" xfId="6254"/>
    <cellStyle name="40% - Accent3 6 3 3" xfId="7038"/>
    <cellStyle name="40% - Accent3 6 3 4" xfId="10570"/>
    <cellStyle name="40% - Accent3 6 3 5" xfId="13773"/>
    <cellStyle name="40% - Accent3 6 4" xfId="4270"/>
    <cellStyle name="40% - Accent3 6 4 2" xfId="8802"/>
    <cellStyle name="40% - Accent3 6 4 3" xfId="12269"/>
    <cellStyle name="40% - Accent3 6 4 4" xfId="15473"/>
    <cellStyle name="40% - Accent3 6 4 5" xfId="17678"/>
    <cellStyle name="40% - Accent3 6 5" xfId="5123"/>
    <cellStyle name="40% - Accent3 6 5 2" xfId="9655"/>
    <cellStyle name="40% - Accent3 6 5 3" xfId="13122"/>
    <cellStyle name="40% - Accent3 6 5 4" xfId="16326"/>
    <cellStyle name="40% - Accent3 6 5 5" xfId="18530"/>
    <cellStyle name="40% - Accent3 6 6" xfId="6252"/>
    <cellStyle name="40% - Accent3 6 7" xfId="7040"/>
    <cellStyle name="40% - Accent3 6 8" xfId="10572"/>
    <cellStyle name="40% - Accent3 6 9" xfId="13775"/>
    <cellStyle name="40% - Accent3 60" xfId="816"/>
    <cellStyle name="40% - Accent3 60 2" xfId="4271"/>
    <cellStyle name="40% - Accent3 60 2 2" xfId="8803"/>
    <cellStyle name="40% - Accent3 60 2 3" xfId="12270"/>
    <cellStyle name="40% - Accent3 60 2 4" xfId="15474"/>
    <cellStyle name="40% - Accent3 60 2 5" xfId="17679"/>
    <cellStyle name="40% - Accent3 60 3" xfId="5124"/>
    <cellStyle name="40% - Accent3 60 3 2" xfId="9656"/>
    <cellStyle name="40% - Accent3 60 3 3" xfId="13123"/>
    <cellStyle name="40% - Accent3 60 3 4" xfId="16327"/>
    <cellStyle name="40% - Accent3 60 3 5" xfId="18531"/>
    <cellStyle name="40% - Accent3 60 4" xfId="6255"/>
    <cellStyle name="40% - Accent3 60 5" xfId="7037"/>
    <cellStyle name="40% - Accent3 60 6" xfId="10569"/>
    <cellStyle name="40% - Accent3 60 7" xfId="13772"/>
    <cellStyle name="40% - Accent3 60 8" xfId="19504"/>
    <cellStyle name="40% - Accent3 61" xfId="817"/>
    <cellStyle name="40% - Accent3 61 2" xfId="4272"/>
    <cellStyle name="40% - Accent3 61 2 2" xfId="8804"/>
    <cellStyle name="40% - Accent3 61 2 3" xfId="12271"/>
    <cellStyle name="40% - Accent3 61 2 4" xfId="15475"/>
    <cellStyle name="40% - Accent3 61 2 5" xfId="17680"/>
    <cellStyle name="40% - Accent3 61 3" xfId="5125"/>
    <cellStyle name="40% - Accent3 61 3 2" xfId="9657"/>
    <cellStyle name="40% - Accent3 61 3 3" xfId="13124"/>
    <cellStyle name="40% - Accent3 61 3 4" xfId="16328"/>
    <cellStyle name="40% - Accent3 61 3 5" xfId="18532"/>
    <cellStyle name="40% - Accent3 61 4" xfId="6256"/>
    <cellStyle name="40% - Accent3 61 5" xfId="7036"/>
    <cellStyle name="40% - Accent3 61 6" xfId="10568"/>
    <cellStyle name="40% - Accent3 61 7" xfId="13771"/>
    <cellStyle name="40% - Accent3 61 8" xfId="19505"/>
    <cellStyle name="40% - Accent3 62" xfId="818"/>
    <cellStyle name="40% - Accent3 62 2" xfId="4273"/>
    <cellStyle name="40% - Accent3 62 2 2" xfId="8805"/>
    <cellStyle name="40% - Accent3 62 2 3" xfId="12272"/>
    <cellStyle name="40% - Accent3 62 2 4" xfId="15476"/>
    <cellStyle name="40% - Accent3 62 2 5" xfId="17681"/>
    <cellStyle name="40% - Accent3 62 3" xfId="5126"/>
    <cellStyle name="40% - Accent3 62 3 2" xfId="9658"/>
    <cellStyle name="40% - Accent3 62 3 3" xfId="13125"/>
    <cellStyle name="40% - Accent3 62 3 4" xfId="16329"/>
    <cellStyle name="40% - Accent3 62 3 5" xfId="18533"/>
    <cellStyle name="40% - Accent3 62 4" xfId="6257"/>
    <cellStyle name="40% - Accent3 62 5" xfId="7035"/>
    <cellStyle name="40% - Accent3 62 6" xfId="10567"/>
    <cellStyle name="40% - Accent3 62 7" xfId="13770"/>
    <cellStyle name="40% - Accent3 62 8" xfId="19506"/>
    <cellStyle name="40% - Accent3 63" xfId="819"/>
    <cellStyle name="40% - Accent3 63 2" xfId="4274"/>
    <cellStyle name="40% - Accent3 63 2 2" xfId="8806"/>
    <cellStyle name="40% - Accent3 63 2 3" xfId="12273"/>
    <cellStyle name="40% - Accent3 63 2 4" xfId="15477"/>
    <cellStyle name="40% - Accent3 63 2 5" xfId="17682"/>
    <cellStyle name="40% - Accent3 63 3" xfId="5127"/>
    <cellStyle name="40% - Accent3 63 3 2" xfId="9659"/>
    <cellStyle name="40% - Accent3 63 3 3" xfId="13126"/>
    <cellStyle name="40% - Accent3 63 3 4" xfId="16330"/>
    <cellStyle name="40% - Accent3 63 3 5" xfId="18534"/>
    <cellStyle name="40% - Accent3 63 4" xfId="6258"/>
    <cellStyle name="40% - Accent3 63 5" xfId="7034"/>
    <cellStyle name="40% - Accent3 63 6" xfId="10566"/>
    <cellStyle name="40% - Accent3 63 7" xfId="13769"/>
    <cellStyle name="40% - Accent3 63 8" xfId="19507"/>
    <cellStyle name="40% - Accent3 64" xfId="820"/>
    <cellStyle name="40% - Accent3 64 2" xfId="4275"/>
    <cellStyle name="40% - Accent3 64 2 2" xfId="8807"/>
    <cellStyle name="40% - Accent3 64 2 3" xfId="12274"/>
    <cellStyle name="40% - Accent3 64 2 4" xfId="15478"/>
    <cellStyle name="40% - Accent3 64 2 5" xfId="17683"/>
    <cellStyle name="40% - Accent3 64 3" xfId="5128"/>
    <cellStyle name="40% - Accent3 64 3 2" xfId="9660"/>
    <cellStyle name="40% - Accent3 64 3 3" xfId="13127"/>
    <cellStyle name="40% - Accent3 64 3 4" xfId="16331"/>
    <cellStyle name="40% - Accent3 64 3 5" xfId="18535"/>
    <cellStyle name="40% - Accent3 64 4" xfId="6259"/>
    <cellStyle name="40% - Accent3 64 5" xfId="7033"/>
    <cellStyle name="40% - Accent3 64 6" xfId="10565"/>
    <cellStyle name="40% - Accent3 64 7" xfId="13768"/>
    <cellStyle name="40% - Accent3 64 8" xfId="19508"/>
    <cellStyle name="40% - Accent3 65" xfId="821"/>
    <cellStyle name="40% - Accent3 65 2" xfId="4276"/>
    <cellStyle name="40% - Accent3 65 2 2" xfId="8808"/>
    <cellStyle name="40% - Accent3 65 2 3" xfId="12275"/>
    <cellStyle name="40% - Accent3 65 2 4" xfId="15479"/>
    <cellStyle name="40% - Accent3 65 2 5" xfId="17684"/>
    <cellStyle name="40% - Accent3 65 3" xfId="5129"/>
    <cellStyle name="40% - Accent3 65 3 2" xfId="9661"/>
    <cellStyle name="40% - Accent3 65 3 3" xfId="13128"/>
    <cellStyle name="40% - Accent3 65 3 4" xfId="16332"/>
    <cellStyle name="40% - Accent3 65 3 5" xfId="18536"/>
    <cellStyle name="40% - Accent3 65 4" xfId="6260"/>
    <cellStyle name="40% - Accent3 65 5" xfId="7032"/>
    <cellStyle name="40% - Accent3 65 6" xfId="10564"/>
    <cellStyle name="40% - Accent3 65 7" xfId="13767"/>
    <cellStyle name="40% - Accent3 65 8" xfId="19509"/>
    <cellStyle name="40% - Accent3 66" xfId="822"/>
    <cellStyle name="40% - Accent3 66 2" xfId="4277"/>
    <cellStyle name="40% - Accent3 66 2 2" xfId="8809"/>
    <cellStyle name="40% - Accent3 66 2 3" xfId="12276"/>
    <cellStyle name="40% - Accent3 66 2 4" xfId="15480"/>
    <cellStyle name="40% - Accent3 66 2 5" xfId="17685"/>
    <cellStyle name="40% - Accent3 66 3" xfId="5130"/>
    <cellStyle name="40% - Accent3 66 3 2" xfId="9662"/>
    <cellStyle name="40% - Accent3 66 3 3" xfId="13129"/>
    <cellStyle name="40% - Accent3 66 3 4" xfId="16333"/>
    <cellStyle name="40% - Accent3 66 3 5" xfId="18537"/>
    <cellStyle name="40% - Accent3 66 4" xfId="6261"/>
    <cellStyle name="40% - Accent3 66 5" xfId="7031"/>
    <cellStyle name="40% - Accent3 66 6" xfId="10563"/>
    <cellStyle name="40% - Accent3 66 7" xfId="13766"/>
    <cellStyle name="40% - Accent3 66 8" xfId="19510"/>
    <cellStyle name="40% - Accent3 67" xfId="823"/>
    <cellStyle name="40% - Accent3 67 2" xfId="4278"/>
    <cellStyle name="40% - Accent3 67 2 2" xfId="8810"/>
    <cellStyle name="40% - Accent3 67 2 3" xfId="12277"/>
    <cellStyle name="40% - Accent3 67 2 4" xfId="15481"/>
    <cellStyle name="40% - Accent3 67 2 5" xfId="17686"/>
    <cellStyle name="40% - Accent3 67 3" xfId="5131"/>
    <cellStyle name="40% - Accent3 67 3 2" xfId="9663"/>
    <cellStyle name="40% - Accent3 67 3 3" xfId="13130"/>
    <cellStyle name="40% - Accent3 67 3 4" xfId="16334"/>
    <cellStyle name="40% - Accent3 67 3 5" xfId="18538"/>
    <cellStyle name="40% - Accent3 67 4" xfId="6262"/>
    <cellStyle name="40% - Accent3 67 5" xfId="7030"/>
    <cellStyle name="40% - Accent3 67 6" xfId="10562"/>
    <cellStyle name="40% - Accent3 67 7" xfId="13765"/>
    <cellStyle name="40% - Accent3 67 8" xfId="19511"/>
    <cellStyle name="40% - Accent3 68" xfId="824"/>
    <cellStyle name="40% - Accent3 68 2" xfId="4279"/>
    <cellStyle name="40% - Accent3 68 2 2" xfId="8811"/>
    <cellStyle name="40% - Accent3 68 2 3" xfId="12278"/>
    <cellStyle name="40% - Accent3 68 2 4" xfId="15482"/>
    <cellStyle name="40% - Accent3 68 2 5" xfId="17687"/>
    <cellStyle name="40% - Accent3 68 3" xfId="5132"/>
    <cellStyle name="40% - Accent3 68 3 2" xfId="9664"/>
    <cellStyle name="40% - Accent3 68 3 3" xfId="13131"/>
    <cellStyle name="40% - Accent3 68 3 4" xfId="16335"/>
    <cellStyle name="40% - Accent3 68 3 5" xfId="18539"/>
    <cellStyle name="40% - Accent3 68 4" xfId="6263"/>
    <cellStyle name="40% - Accent3 68 5" xfId="7029"/>
    <cellStyle name="40% - Accent3 68 6" xfId="10561"/>
    <cellStyle name="40% - Accent3 68 7" xfId="13764"/>
    <cellStyle name="40% - Accent3 68 8" xfId="19512"/>
    <cellStyle name="40% - Accent3 69" xfId="825"/>
    <cellStyle name="40% - Accent3 69 2" xfId="4280"/>
    <cellStyle name="40% - Accent3 69 2 2" xfId="8812"/>
    <cellStyle name="40% - Accent3 69 2 3" xfId="12279"/>
    <cellStyle name="40% - Accent3 69 2 4" xfId="15483"/>
    <cellStyle name="40% - Accent3 69 2 5" xfId="17688"/>
    <cellStyle name="40% - Accent3 69 3" xfId="5133"/>
    <cellStyle name="40% - Accent3 69 3 2" xfId="9665"/>
    <cellStyle name="40% - Accent3 69 3 3" xfId="13132"/>
    <cellStyle name="40% - Accent3 69 3 4" xfId="16336"/>
    <cellStyle name="40% - Accent3 69 3 5" xfId="18540"/>
    <cellStyle name="40% - Accent3 69 4" xfId="6264"/>
    <cellStyle name="40% - Accent3 69 5" xfId="7028"/>
    <cellStyle name="40% - Accent3 69 6" xfId="10560"/>
    <cellStyle name="40% - Accent3 69 7" xfId="13763"/>
    <cellStyle name="40% - Accent3 69 8" xfId="19513"/>
    <cellStyle name="40% - Accent3 7" xfId="826"/>
    <cellStyle name="40% - Accent3 7 10" xfId="19514"/>
    <cellStyle name="40% - Accent3 7 2" xfId="827"/>
    <cellStyle name="40% - Accent3 7 2 2" xfId="6266"/>
    <cellStyle name="40% - Accent3 7 2 3" xfId="7026"/>
    <cellStyle name="40% - Accent3 7 2 4" xfId="10558"/>
    <cellStyle name="40% - Accent3 7 2 5" xfId="13761"/>
    <cellStyle name="40% - Accent3 7 3" xfId="828"/>
    <cellStyle name="40% - Accent3 7 3 2" xfId="6267"/>
    <cellStyle name="40% - Accent3 7 3 3" xfId="7025"/>
    <cellStyle name="40% - Accent3 7 3 4" xfId="10557"/>
    <cellStyle name="40% - Accent3 7 3 5" xfId="13760"/>
    <cellStyle name="40% - Accent3 7 4" xfId="4281"/>
    <cellStyle name="40% - Accent3 7 4 2" xfId="8813"/>
    <cellStyle name="40% - Accent3 7 4 3" xfId="12280"/>
    <cellStyle name="40% - Accent3 7 4 4" xfId="15484"/>
    <cellStyle name="40% - Accent3 7 4 5" xfId="17689"/>
    <cellStyle name="40% - Accent3 7 5" xfId="5134"/>
    <cellStyle name="40% - Accent3 7 5 2" xfId="9666"/>
    <cellStyle name="40% - Accent3 7 5 3" xfId="13133"/>
    <cellStyle name="40% - Accent3 7 5 4" xfId="16337"/>
    <cellStyle name="40% - Accent3 7 5 5" xfId="18541"/>
    <cellStyle name="40% - Accent3 7 6" xfId="6265"/>
    <cellStyle name="40% - Accent3 7 7" xfId="7027"/>
    <cellStyle name="40% - Accent3 7 8" xfId="10559"/>
    <cellStyle name="40% - Accent3 7 9" xfId="13762"/>
    <cellStyle name="40% - Accent3 70" xfId="829"/>
    <cellStyle name="40% - Accent3 70 2" xfId="4282"/>
    <cellStyle name="40% - Accent3 70 2 2" xfId="8814"/>
    <cellStyle name="40% - Accent3 70 2 3" xfId="12281"/>
    <cellStyle name="40% - Accent3 70 2 4" xfId="15485"/>
    <cellStyle name="40% - Accent3 70 2 5" xfId="17690"/>
    <cellStyle name="40% - Accent3 70 3" xfId="5135"/>
    <cellStyle name="40% - Accent3 70 3 2" xfId="9667"/>
    <cellStyle name="40% - Accent3 70 3 3" xfId="13134"/>
    <cellStyle name="40% - Accent3 70 3 4" xfId="16338"/>
    <cellStyle name="40% - Accent3 70 3 5" xfId="18542"/>
    <cellStyle name="40% - Accent3 70 4" xfId="6268"/>
    <cellStyle name="40% - Accent3 70 5" xfId="7024"/>
    <cellStyle name="40% - Accent3 70 6" xfId="10556"/>
    <cellStyle name="40% - Accent3 70 7" xfId="13759"/>
    <cellStyle name="40% - Accent3 70 8" xfId="19515"/>
    <cellStyle name="40% - Accent3 71" xfId="830"/>
    <cellStyle name="40% - Accent3 71 2" xfId="4283"/>
    <cellStyle name="40% - Accent3 71 2 2" xfId="8815"/>
    <cellStyle name="40% - Accent3 71 2 3" xfId="12282"/>
    <cellStyle name="40% - Accent3 71 2 4" xfId="15486"/>
    <cellStyle name="40% - Accent3 71 2 5" xfId="17691"/>
    <cellStyle name="40% - Accent3 71 3" xfId="5136"/>
    <cellStyle name="40% - Accent3 71 3 2" xfId="9668"/>
    <cellStyle name="40% - Accent3 71 3 3" xfId="13135"/>
    <cellStyle name="40% - Accent3 71 3 4" xfId="16339"/>
    <cellStyle name="40% - Accent3 71 3 5" xfId="18543"/>
    <cellStyle name="40% - Accent3 71 4" xfId="6269"/>
    <cellStyle name="40% - Accent3 71 5" xfId="7023"/>
    <cellStyle name="40% - Accent3 71 6" xfId="10555"/>
    <cellStyle name="40% - Accent3 71 7" xfId="13758"/>
    <cellStyle name="40% - Accent3 71 8" xfId="19516"/>
    <cellStyle name="40% - Accent3 72" xfId="831"/>
    <cellStyle name="40% - Accent3 72 2" xfId="4284"/>
    <cellStyle name="40% - Accent3 72 2 2" xfId="8816"/>
    <cellStyle name="40% - Accent3 72 2 3" xfId="12283"/>
    <cellStyle name="40% - Accent3 72 2 4" xfId="15487"/>
    <cellStyle name="40% - Accent3 72 2 5" xfId="17692"/>
    <cellStyle name="40% - Accent3 72 3" xfId="5137"/>
    <cellStyle name="40% - Accent3 72 3 2" xfId="9669"/>
    <cellStyle name="40% - Accent3 72 3 3" xfId="13136"/>
    <cellStyle name="40% - Accent3 72 3 4" xfId="16340"/>
    <cellStyle name="40% - Accent3 72 3 5" xfId="18544"/>
    <cellStyle name="40% - Accent3 72 4" xfId="6270"/>
    <cellStyle name="40% - Accent3 72 5" xfId="7022"/>
    <cellStyle name="40% - Accent3 72 6" xfId="10554"/>
    <cellStyle name="40% - Accent3 72 7" xfId="13757"/>
    <cellStyle name="40% - Accent3 72 8" xfId="19517"/>
    <cellStyle name="40% - Accent3 73" xfId="5425"/>
    <cellStyle name="40% - Accent3 73 2" xfId="10186"/>
    <cellStyle name="40% - Accent3 73 3" xfId="13587"/>
    <cellStyle name="40% - Accent3 73 4" xfId="16726"/>
    <cellStyle name="40% - Accent3 73 5" xfId="18865"/>
    <cellStyle name="40% - Accent3 74" xfId="10226"/>
    <cellStyle name="40% - Accent3 75" xfId="10265"/>
    <cellStyle name="40% - Accent3 76" xfId="8152"/>
    <cellStyle name="40% - Accent3 77" xfId="11620"/>
    <cellStyle name="40% - Accent3 78" xfId="14823"/>
    <cellStyle name="40% - Accent3 8" xfId="832"/>
    <cellStyle name="40% - Accent3 8 10" xfId="19518"/>
    <cellStyle name="40% - Accent3 8 2" xfId="833"/>
    <cellStyle name="40% - Accent3 8 2 2" xfId="6272"/>
    <cellStyle name="40% - Accent3 8 2 3" xfId="7020"/>
    <cellStyle name="40% - Accent3 8 2 4" xfId="10552"/>
    <cellStyle name="40% - Accent3 8 2 5" xfId="13755"/>
    <cellStyle name="40% - Accent3 8 3" xfId="834"/>
    <cellStyle name="40% - Accent3 8 3 2" xfId="6273"/>
    <cellStyle name="40% - Accent3 8 3 3" xfId="7019"/>
    <cellStyle name="40% - Accent3 8 3 4" xfId="10551"/>
    <cellStyle name="40% - Accent3 8 3 5" xfId="13754"/>
    <cellStyle name="40% - Accent3 8 4" xfId="4285"/>
    <cellStyle name="40% - Accent3 8 4 2" xfId="8817"/>
    <cellStyle name="40% - Accent3 8 4 3" xfId="12284"/>
    <cellStyle name="40% - Accent3 8 4 4" xfId="15488"/>
    <cellStyle name="40% - Accent3 8 4 5" xfId="17693"/>
    <cellStyle name="40% - Accent3 8 5" xfId="5138"/>
    <cellStyle name="40% - Accent3 8 5 2" xfId="9670"/>
    <cellStyle name="40% - Accent3 8 5 3" xfId="13137"/>
    <cellStyle name="40% - Accent3 8 5 4" xfId="16341"/>
    <cellStyle name="40% - Accent3 8 5 5" xfId="18545"/>
    <cellStyle name="40% - Accent3 8 6" xfId="6271"/>
    <cellStyle name="40% - Accent3 8 7" xfId="7021"/>
    <cellStyle name="40% - Accent3 8 8" xfId="10553"/>
    <cellStyle name="40% - Accent3 8 9" xfId="13756"/>
    <cellStyle name="40% - Accent3 9" xfId="835"/>
    <cellStyle name="40% - Accent3 9 10" xfId="19519"/>
    <cellStyle name="40% - Accent3 9 2" xfId="836"/>
    <cellStyle name="40% - Accent3 9 2 2" xfId="6275"/>
    <cellStyle name="40% - Accent3 9 2 3" xfId="7017"/>
    <cellStyle name="40% - Accent3 9 2 4" xfId="10549"/>
    <cellStyle name="40% - Accent3 9 2 5" xfId="13752"/>
    <cellStyle name="40% - Accent3 9 3" xfId="837"/>
    <cellStyle name="40% - Accent3 9 3 2" xfId="6276"/>
    <cellStyle name="40% - Accent3 9 3 3" xfId="7016"/>
    <cellStyle name="40% - Accent3 9 3 4" xfId="10548"/>
    <cellStyle name="40% - Accent3 9 3 5" xfId="13751"/>
    <cellStyle name="40% - Accent3 9 4" xfId="4286"/>
    <cellStyle name="40% - Accent3 9 4 2" xfId="8818"/>
    <cellStyle name="40% - Accent3 9 4 3" xfId="12285"/>
    <cellStyle name="40% - Accent3 9 4 4" xfId="15489"/>
    <cellStyle name="40% - Accent3 9 4 5" xfId="17694"/>
    <cellStyle name="40% - Accent3 9 5" xfId="5139"/>
    <cellStyle name="40% - Accent3 9 5 2" xfId="9671"/>
    <cellStyle name="40% - Accent3 9 5 3" xfId="13138"/>
    <cellStyle name="40% - Accent3 9 5 4" xfId="16342"/>
    <cellStyle name="40% - Accent3 9 5 5" xfId="18546"/>
    <cellStyle name="40% - Accent3 9 6" xfId="6274"/>
    <cellStyle name="40% - Accent3 9 7" xfId="7018"/>
    <cellStyle name="40% - Accent3 9 8" xfId="10550"/>
    <cellStyle name="40% - Accent3 9 9" xfId="13753"/>
    <cellStyle name="40% - Accent4" xfId="5383" builtinId="43" customBuiltin="1"/>
    <cellStyle name="40% - Accent4 10" xfId="838"/>
    <cellStyle name="40% - Accent4 10 10" xfId="19520"/>
    <cellStyle name="40% - Accent4 10 2" xfId="839"/>
    <cellStyle name="40% - Accent4 10 2 2" xfId="6278"/>
    <cellStyle name="40% - Accent4 10 2 3" xfId="7014"/>
    <cellStyle name="40% - Accent4 10 2 4" xfId="10546"/>
    <cellStyle name="40% - Accent4 10 2 5" xfId="13749"/>
    <cellStyle name="40% - Accent4 10 3" xfId="840"/>
    <cellStyle name="40% - Accent4 10 3 2" xfId="6279"/>
    <cellStyle name="40% - Accent4 10 3 3" xfId="7013"/>
    <cellStyle name="40% - Accent4 10 3 4" xfId="10545"/>
    <cellStyle name="40% - Accent4 10 3 5" xfId="13748"/>
    <cellStyle name="40% - Accent4 10 4" xfId="4287"/>
    <cellStyle name="40% - Accent4 10 4 2" xfId="8819"/>
    <cellStyle name="40% - Accent4 10 4 3" xfId="12286"/>
    <cellStyle name="40% - Accent4 10 4 4" xfId="15490"/>
    <cellStyle name="40% - Accent4 10 4 5" xfId="17695"/>
    <cellStyle name="40% - Accent4 10 5" xfId="5140"/>
    <cellStyle name="40% - Accent4 10 5 2" xfId="9672"/>
    <cellStyle name="40% - Accent4 10 5 3" xfId="13139"/>
    <cellStyle name="40% - Accent4 10 5 4" xfId="16343"/>
    <cellStyle name="40% - Accent4 10 5 5" xfId="18547"/>
    <cellStyle name="40% - Accent4 10 6" xfId="6277"/>
    <cellStyle name="40% - Accent4 10 7" xfId="7015"/>
    <cellStyle name="40% - Accent4 10 8" xfId="10547"/>
    <cellStyle name="40% - Accent4 10 9" xfId="13750"/>
    <cellStyle name="40% - Accent4 11" xfId="841"/>
    <cellStyle name="40% - Accent4 11 10" xfId="19521"/>
    <cellStyle name="40% - Accent4 11 2" xfId="842"/>
    <cellStyle name="40% - Accent4 11 2 2" xfId="6281"/>
    <cellStyle name="40% - Accent4 11 2 3" xfId="7011"/>
    <cellStyle name="40% - Accent4 11 2 4" xfId="10543"/>
    <cellStyle name="40% - Accent4 11 2 5" xfId="13746"/>
    <cellStyle name="40% - Accent4 11 3" xfId="843"/>
    <cellStyle name="40% - Accent4 11 3 2" xfId="6282"/>
    <cellStyle name="40% - Accent4 11 3 3" xfId="7010"/>
    <cellStyle name="40% - Accent4 11 3 4" xfId="10542"/>
    <cellStyle name="40% - Accent4 11 3 5" xfId="13745"/>
    <cellStyle name="40% - Accent4 11 4" xfId="4288"/>
    <cellStyle name="40% - Accent4 11 4 2" xfId="8820"/>
    <cellStyle name="40% - Accent4 11 4 3" xfId="12287"/>
    <cellStyle name="40% - Accent4 11 4 4" xfId="15491"/>
    <cellStyle name="40% - Accent4 11 4 5" xfId="17696"/>
    <cellStyle name="40% - Accent4 11 5" xfId="5141"/>
    <cellStyle name="40% - Accent4 11 5 2" xfId="9673"/>
    <cellStyle name="40% - Accent4 11 5 3" xfId="13140"/>
    <cellStyle name="40% - Accent4 11 5 4" xfId="16344"/>
    <cellStyle name="40% - Accent4 11 5 5" xfId="18548"/>
    <cellStyle name="40% - Accent4 11 6" xfId="6280"/>
    <cellStyle name="40% - Accent4 11 7" xfId="7012"/>
    <cellStyle name="40% - Accent4 11 8" xfId="10544"/>
    <cellStyle name="40% - Accent4 11 9" xfId="13747"/>
    <cellStyle name="40% - Accent4 12" xfId="844"/>
    <cellStyle name="40% - Accent4 12 10" xfId="19522"/>
    <cellStyle name="40% - Accent4 12 2" xfId="845"/>
    <cellStyle name="40% - Accent4 12 2 2" xfId="6284"/>
    <cellStyle name="40% - Accent4 12 2 3" xfId="7008"/>
    <cellStyle name="40% - Accent4 12 2 4" xfId="10540"/>
    <cellStyle name="40% - Accent4 12 2 5" xfId="13743"/>
    <cellStyle name="40% - Accent4 12 3" xfId="846"/>
    <cellStyle name="40% - Accent4 12 3 2" xfId="6285"/>
    <cellStyle name="40% - Accent4 12 3 3" xfId="7007"/>
    <cellStyle name="40% - Accent4 12 3 4" xfId="10539"/>
    <cellStyle name="40% - Accent4 12 3 5" xfId="13742"/>
    <cellStyle name="40% - Accent4 12 4" xfId="4289"/>
    <cellStyle name="40% - Accent4 12 4 2" xfId="8821"/>
    <cellStyle name="40% - Accent4 12 4 3" xfId="12288"/>
    <cellStyle name="40% - Accent4 12 4 4" xfId="15492"/>
    <cellStyle name="40% - Accent4 12 4 5" xfId="17697"/>
    <cellStyle name="40% - Accent4 12 5" xfId="5142"/>
    <cellStyle name="40% - Accent4 12 5 2" xfId="9674"/>
    <cellStyle name="40% - Accent4 12 5 3" xfId="13141"/>
    <cellStyle name="40% - Accent4 12 5 4" xfId="16345"/>
    <cellStyle name="40% - Accent4 12 5 5" xfId="18549"/>
    <cellStyle name="40% - Accent4 12 6" xfId="6283"/>
    <cellStyle name="40% - Accent4 12 7" xfId="7009"/>
    <cellStyle name="40% - Accent4 12 8" xfId="10541"/>
    <cellStyle name="40% - Accent4 12 9" xfId="13744"/>
    <cellStyle name="40% - Accent4 13" xfId="847"/>
    <cellStyle name="40% - Accent4 13 2" xfId="4290"/>
    <cellStyle name="40% - Accent4 13 2 2" xfId="8822"/>
    <cellStyle name="40% - Accent4 13 2 3" xfId="12289"/>
    <cellStyle name="40% - Accent4 13 2 4" xfId="15493"/>
    <cellStyle name="40% - Accent4 13 2 5" xfId="17698"/>
    <cellStyle name="40% - Accent4 13 3" xfId="5143"/>
    <cellStyle name="40% - Accent4 13 3 2" xfId="9675"/>
    <cellStyle name="40% - Accent4 13 3 3" xfId="13142"/>
    <cellStyle name="40% - Accent4 13 3 4" xfId="16346"/>
    <cellStyle name="40% - Accent4 13 3 5" xfId="18550"/>
    <cellStyle name="40% - Accent4 13 4" xfId="6286"/>
    <cellStyle name="40% - Accent4 13 5" xfId="7006"/>
    <cellStyle name="40% - Accent4 13 6" xfId="10538"/>
    <cellStyle name="40% - Accent4 13 7" xfId="13741"/>
    <cellStyle name="40% - Accent4 13 8" xfId="19523"/>
    <cellStyle name="40% - Accent4 14" xfId="848"/>
    <cellStyle name="40% - Accent4 14 2" xfId="4291"/>
    <cellStyle name="40% - Accent4 14 2 2" xfId="8823"/>
    <cellStyle name="40% - Accent4 14 2 3" xfId="12290"/>
    <cellStyle name="40% - Accent4 14 2 4" xfId="15494"/>
    <cellStyle name="40% - Accent4 14 2 5" xfId="17699"/>
    <cellStyle name="40% - Accent4 14 3" xfId="5144"/>
    <cellStyle name="40% - Accent4 14 3 2" xfId="9676"/>
    <cellStyle name="40% - Accent4 14 3 3" xfId="13143"/>
    <cellStyle name="40% - Accent4 14 3 4" xfId="16347"/>
    <cellStyle name="40% - Accent4 14 3 5" xfId="18551"/>
    <cellStyle name="40% - Accent4 14 4" xfId="6287"/>
    <cellStyle name="40% - Accent4 14 5" xfId="7005"/>
    <cellStyle name="40% - Accent4 14 6" xfId="10537"/>
    <cellStyle name="40% - Accent4 14 7" xfId="13740"/>
    <cellStyle name="40% - Accent4 14 8" xfId="19524"/>
    <cellStyle name="40% - Accent4 15" xfId="849"/>
    <cellStyle name="40% - Accent4 15 2" xfId="4292"/>
    <cellStyle name="40% - Accent4 15 2 2" xfId="8824"/>
    <cellStyle name="40% - Accent4 15 2 3" xfId="12291"/>
    <cellStyle name="40% - Accent4 15 2 4" xfId="15495"/>
    <cellStyle name="40% - Accent4 15 2 5" xfId="17700"/>
    <cellStyle name="40% - Accent4 15 3" xfId="5145"/>
    <cellStyle name="40% - Accent4 15 3 2" xfId="9677"/>
    <cellStyle name="40% - Accent4 15 3 3" xfId="13144"/>
    <cellStyle name="40% - Accent4 15 3 4" xfId="16348"/>
    <cellStyle name="40% - Accent4 15 3 5" xfId="18552"/>
    <cellStyle name="40% - Accent4 15 4" xfId="6288"/>
    <cellStyle name="40% - Accent4 15 5" xfId="7004"/>
    <cellStyle name="40% - Accent4 15 6" xfId="10536"/>
    <cellStyle name="40% - Accent4 15 7" xfId="13739"/>
    <cellStyle name="40% - Accent4 15 8" xfId="19525"/>
    <cellStyle name="40% - Accent4 16" xfId="850"/>
    <cellStyle name="40% - Accent4 16 2" xfId="4293"/>
    <cellStyle name="40% - Accent4 16 2 2" xfId="8825"/>
    <cellStyle name="40% - Accent4 16 2 3" xfId="12292"/>
    <cellStyle name="40% - Accent4 16 2 4" xfId="15496"/>
    <cellStyle name="40% - Accent4 16 2 5" xfId="17701"/>
    <cellStyle name="40% - Accent4 16 3" xfId="5146"/>
    <cellStyle name="40% - Accent4 16 3 2" xfId="9678"/>
    <cellStyle name="40% - Accent4 16 3 3" xfId="13145"/>
    <cellStyle name="40% - Accent4 16 3 4" xfId="16349"/>
    <cellStyle name="40% - Accent4 16 3 5" xfId="18553"/>
    <cellStyle name="40% - Accent4 16 4" xfId="6289"/>
    <cellStyle name="40% - Accent4 16 5" xfId="7003"/>
    <cellStyle name="40% - Accent4 16 6" xfId="10535"/>
    <cellStyle name="40% - Accent4 16 7" xfId="16660"/>
    <cellStyle name="40% - Accent4 16 8" xfId="19526"/>
    <cellStyle name="40% - Accent4 17" xfId="851"/>
    <cellStyle name="40% - Accent4 17 2" xfId="4294"/>
    <cellStyle name="40% - Accent4 17 2 2" xfId="8826"/>
    <cellStyle name="40% - Accent4 17 2 3" xfId="12293"/>
    <cellStyle name="40% - Accent4 17 2 4" xfId="15497"/>
    <cellStyle name="40% - Accent4 17 2 5" xfId="17702"/>
    <cellStyle name="40% - Accent4 17 3" xfId="5147"/>
    <cellStyle name="40% - Accent4 17 3 2" xfId="9679"/>
    <cellStyle name="40% - Accent4 17 3 3" xfId="13146"/>
    <cellStyle name="40% - Accent4 17 3 4" xfId="16350"/>
    <cellStyle name="40% - Accent4 17 3 5" xfId="18554"/>
    <cellStyle name="40% - Accent4 17 4" xfId="6290"/>
    <cellStyle name="40% - Accent4 17 5" xfId="7002"/>
    <cellStyle name="40% - Accent4 17 6" xfId="10534"/>
    <cellStyle name="40% - Accent4 17 7" xfId="16624"/>
    <cellStyle name="40% - Accent4 17 8" xfId="19527"/>
    <cellStyle name="40% - Accent4 18" xfId="852"/>
    <cellStyle name="40% - Accent4 18 2" xfId="4295"/>
    <cellStyle name="40% - Accent4 18 2 2" xfId="8827"/>
    <cellStyle name="40% - Accent4 18 2 3" xfId="12294"/>
    <cellStyle name="40% - Accent4 18 2 4" xfId="15498"/>
    <cellStyle name="40% - Accent4 18 2 5" xfId="17703"/>
    <cellStyle name="40% - Accent4 18 3" xfId="5148"/>
    <cellStyle name="40% - Accent4 18 3 2" xfId="9680"/>
    <cellStyle name="40% - Accent4 18 3 3" xfId="13147"/>
    <cellStyle name="40% - Accent4 18 3 4" xfId="16351"/>
    <cellStyle name="40% - Accent4 18 3 5" xfId="18555"/>
    <cellStyle name="40% - Accent4 18 4" xfId="6291"/>
    <cellStyle name="40% - Accent4 18 5" xfId="7001"/>
    <cellStyle name="40% - Accent4 18 6" xfId="10533"/>
    <cellStyle name="40% - Accent4 18 7" xfId="16659"/>
    <cellStyle name="40% - Accent4 18 8" xfId="19528"/>
    <cellStyle name="40% - Accent4 19" xfId="853"/>
    <cellStyle name="40% - Accent4 19 2" xfId="4296"/>
    <cellStyle name="40% - Accent4 19 2 2" xfId="8828"/>
    <cellStyle name="40% - Accent4 19 2 3" xfId="12295"/>
    <cellStyle name="40% - Accent4 19 2 4" xfId="15499"/>
    <cellStyle name="40% - Accent4 19 2 5" xfId="17704"/>
    <cellStyle name="40% - Accent4 19 3" xfId="5149"/>
    <cellStyle name="40% - Accent4 19 3 2" xfId="9681"/>
    <cellStyle name="40% - Accent4 19 3 3" xfId="13148"/>
    <cellStyle name="40% - Accent4 19 3 4" xfId="16352"/>
    <cellStyle name="40% - Accent4 19 3 5" xfId="18556"/>
    <cellStyle name="40% - Accent4 19 4" xfId="6292"/>
    <cellStyle name="40% - Accent4 19 5" xfId="7000"/>
    <cellStyle name="40% - Accent4 19 6" xfId="10532"/>
    <cellStyle name="40% - Accent4 19 7" xfId="13737"/>
    <cellStyle name="40% - Accent4 19 8" xfId="19529"/>
    <cellStyle name="40% - Accent4 2" xfId="854"/>
    <cellStyle name="40% - Accent4 2 10" xfId="16586"/>
    <cellStyle name="40% - Accent4 2 11" xfId="18790"/>
    <cellStyle name="40% - Accent4 2 12" xfId="19530"/>
    <cellStyle name="40% - Accent4 2 2" xfId="855"/>
    <cellStyle name="40% - Accent4 2 2 2" xfId="6293"/>
    <cellStyle name="40% - Accent4 2 2 2 2" xfId="6294"/>
    <cellStyle name="40% - Accent4 2 2 2 3" xfId="6998"/>
    <cellStyle name="40% - Accent4 2 2 2 4" xfId="10530"/>
    <cellStyle name="40% - Accent4 2 2 2 5" xfId="13735"/>
    <cellStyle name="40% - Accent4 2 2 3" xfId="9961"/>
    <cellStyle name="40% - Accent4 2 2 4" xfId="10093"/>
    <cellStyle name="40% - Accent4 2 2 5" xfId="10142"/>
    <cellStyle name="40% - Accent4 2 2 6" xfId="6999"/>
    <cellStyle name="40% - Accent4 2 2 7" xfId="10531"/>
    <cellStyle name="40% - Accent4 2 2 8" xfId="13736"/>
    <cellStyle name="40% - Accent4 2 3" xfId="856"/>
    <cellStyle name="40% - Accent4 2 3 2" xfId="6295"/>
    <cellStyle name="40% - Accent4 2 3 3" xfId="6997"/>
    <cellStyle name="40% - Accent4 2 3 4" xfId="10529"/>
    <cellStyle name="40% - Accent4 2 3 5" xfId="13734"/>
    <cellStyle name="40% - Accent4 2 4" xfId="4297"/>
    <cellStyle name="40% - Accent4 2 4 2" xfId="8829"/>
    <cellStyle name="40% - Accent4 2 4 3" xfId="12296"/>
    <cellStyle name="40% - Accent4 2 4 4" xfId="15500"/>
    <cellStyle name="40% - Accent4 2 4 5" xfId="17705"/>
    <cellStyle name="40% - Accent4 2 5" xfId="5150"/>
    <cellStyle name="40% - Accent4 2 5 2" xfId="9682"/>
    <cellStyle name="40% - Accent4 2 5 3" xfId="13149"/>
    <cellStyle name="40% - Accent4 2 5 4" xfId="16353"/>
    <cellStyle name="40% - Accent4 2 5 5" xfId="18557"/>
    <cellStyle name="40% - Accent4 2 6" xfId="9915"/>
    <cellStyle name="40% - Accent4 2 6 2" xfId="9960"/>
    <cellStyle name="40% - Accent4 2 6 3" xfId="13427"/>
    <cellStyle name="40% - Accent4 2 6 4" xfId="16617"/>
    <cellStyle name="40% - Accent4 2 6 5" xfId="18813"/>
    <cellStyle name="40% - Accent4 2 7" xfId="10094"/>
    <cellStyle name="40% - Accent4 2 8" xfId="9970"/>
    <cellStyle name="40% - Accent4 2 9" xfId="13382"/>
    <cellStyle name="40% - Accent4 20" xfId="857"/>
    <cellStyle name="40% - Accent4 20 2" xfId="4298"/>
    <cellStyle name="40% - Accent4 20 2 2" xfId="8830"/>
    <cellStyle name="40% - Accent4 20 2 3" xfId="12297"/>
    <cellStyle name="40% - Accent4 20 2 4" xfId="15501"/>
    <cellStyle name="40% - Accent4 20 2 5" xfId="17706"/>
    <cellStyle name="40% - Accent4 20 3" xfId="5151"/>
    <cellStyle name="40% - Accent4 20 3 2" xfId="9683"/>
    <cellStyle name="40% - Accent4 20 3 3" xfId="13150"/>
    <cellStyle name="40% - Accent4 20 3 4" xfId="16354"/>
    <cellStyle name="40% - Accent4 20 3 5" xfId="18558"/>
    <cellStyle name="40% - Accent4 20 4" xfId="6296"/>
    <cellStyle name="40% - Accent4 20 5" xfId="6996"/>
    <cellStyle name="40% - Accent4 20 6" xfId="13482"/>
    <cellStyle name="40% - Accent4 20 7" xfId="13733"/>
    <cellStyle name="40% - Accent4 20 8" xfId="19531"/>
    <cellStyle name="40% - Accent4 21" xfId="858"/>
    <cellStyle name="40% - Accent4 21 2" xfId="4299"/>
    <cellStyle name="40% - Accent4 21 2 2" xfId="8831"/>
    <cellStyle name="40% - Accent4 21 2 3" xfId="12298"/>
    <cellStyle name="40% - Accent4 21 2 4" xfId="15502"/>
    <cellStyle name="40% - Accent4 21 2 5" xfId="17707"/>
    <cellStyle name="40% - Accent4 21 3" xfId="5152"/>
    <cellStyle name="40% - Accent4 21 3 2" xfId="9684"/>
    <cellStyle name="40% - Accent4 21 3 3" xfId="13151"/>
    <cellStyle name="40% - Accent4 21 3 4" xfId="16355"/>
    <cellStyle name="40% - Accent4 21 3 5" xfId="18559"/>
    <cellStyle name="40% - Accent4 21 4" xfId="6297"/>
    <cellStyle name="40% - Accent4 21 5" xfId="6995"/>
    <cellStyle name="40% - Accent4 21 6" xfId="13443"/>
    <cellStyle name="40% - Accent4 21 7" xfId="13732"/>
    <cellStyle name="40% - Accent4 21 8" xfId="19532"/>
    <cellStyle name="40% - Accent4 22" xfId="859"/>
    <cellStyle name="40% - Accent4 22 2" xfId="4300"/>
    <cellStyle name="40% - Accent4 22 2 2" xfId="8832"/>
    <cellStyle name="40% - Accent4 22 2 3" xfId="12299"/>
    <cellStyle name="40% - Accent4 22 2 4" xfId="15503"/>
    <cellStyle name="40% - Accent4 22 2 5" xfId="17708"/>
    <cellStyle name="40% - Accent4 22 3" xfId="5153"/>
    <cellStyle name="40% - Accent4 22 3 2" xfId="9685"/>
    <cellStyle name="40% - Accent4 22 3 3" xfId="13152"/>
    <cellStyle name="40% - Accent4 22 3 4" xfId="16356"/>
    <cellStyle name="40% - Accent4 22 3 5" xfId="18560"/>
    <cellStyle name="40% - Accent4 22 4" xfId="6298"/>
    <cellStyle name="40% - Accent4 22 5" xfId="6994"/>
    <cellStyle name="40% - Accent4 22 6" xfId="13481"/>
    <cellStyle name="40% - Accent4 22 7" xfId="13731"/>
    <cellStyle name="40% - Accent4 22 8" xfId="19533"/>
    <cellStyle name="40% - Accent4 23" xfId="860"/>
    <cellStyle name="40% - Accent4 23 2" xfId="4301"/>
    <cellStyle name="40% - Accent4 23 2 2" xfId="8833"/>
    <cellStyle name="40% - Accent4 23 2 3" xfId="12300"/>
    <cellStyle name="40% - Accent4 23 2 4" xfId="15504"/>
    <cellStyle name="40% - Accent4 23 2 5" xfId="17709"/>
    <cellStyle name="40% - Accent4 23 3" xfId="5154"/>
    <cellStyle name="40% - Accent4 23 3 2" xfId="9686"/>
    <cellStyle name="40% - Accent4 23 3 3" xfId="13153"/>
    <cellStyle name="40% - Accent4 23 3 4" xfId="16357"/>
    <cellStyle name="40% - Accent4 23 3 5" xfId="18561"/>
    <cellStyle name="40% - Accent4 23 4" xfId="6299"/>
    <cellStyle name="40% - Accent4 23 5" xfId="6993"/>
    <cellStyle name="40% - Accent4 23 6" xfId="10527"/>
    <cellStyle name="40% - Accent4 23 7" xfId="13730"/>
    <cellStyle name="40% - Accent4 23 8" xfId="19534"/>
    <cellStyle name="40% - Accent4 24" xfId="861"/>
    <cellStyle name="40% - Accent4 24 2" xfId="4302"/>
    <cellStyle name="40% - Accent4 24 2 2" xfId="8834"/>
    <cellStyle name="40% - Accent4 24 2 3" xfId="12301"/>
    <cellStyle name="40% - Accent4 24 2 4" xfId="15505"/>
    <cellStyle name="40% - Accent4 24 2 5" xfId="17710"/>
    <cellStyle name="40% - Accent4 24 3" xfId="5155"/>
    <cellStyle name="40% - Accent4 24 3 2" xfId="9687"/>
    <cellStyle name="40% - Accent4 24 3 3" xfId="13154"/>
    <cellStyle name="40% - Accent4 24 3 4" xfId="16358"/>
    <cellStyle name="40% - Accent4 24 3 5" xfId="18562"/>
    <cellStyle name="40% - Accent4 24 4" xfId="6300"/>
    <cellStyle name="40% - Accent4 24 5" xfId="6992"/>
    <cellStyle name="40% - Accent4 24 6" xfId="10526"/>
    <cellStyle name="40% - Accent4 24 7" xfId="13729"/>
    <cellStyle name="40% - Accent4 24 8" xfId="19535"/>
    <cellStyle name="40% - Accent4 25" xfId="862"/>
    <cellStyle name="40% - Accent4 25 2" xfId="4303"/>
    <cellStyle name="40% - Accent4 25 2 2" xfId="8835"/>
    <cellStyle name="40% - Accent4 25 2 3" xfId="12302"/>
    <cellStyle name="40% - Accent4 25 2 4" xfId="15506"/>
    <cellStyle name="40% - Accent4 25 2 5" xfId="17711"/>
    <cellStyle name="40% - Accent4 25 3" xfId="5156"/>
    <cellStyle name="40% - Accent4 25 3 2" xfId="9688"/>
    <cellStyle name="40% - Accent4 25 3 3" xfId="13155"/>
    <cellStyle name="40% - Accent4 25 3 4" xfId="16359"/>
    <cellStyle name="40% - Accent4 25 3 5" xfId="18563"/>
    <cellStyle name="40% - Accent4 25 4" xfId="6301"/>
    <cellStyle name="40% - Accent4 25 5" xfId="6991"/>
    <cellStyle name="40% - Accent4 25 6" xfId="10525"/>
    <cellStyle name="40% - Accent4 25 7" xfId="13728"/>
    <cellStyle name="40% - Accent4 25 8" xfId="19536"/>
    <cellStyle name="40% - Accent4 26" xfId="863"/>
    <cellStyle name="40% - Accent4 26 2" xfId="4304"/>
    <cellStyle name="40% - Accent4 26 2 2" xfId="8836"/>
    <cellStyle name="40% - Accent4 26 2 3" xfId="12303"/>
    <cellStyle name="40% - Accent4 26 2 4" xfId="15507"/>
    <cellStyle name="40% - Accent4 26 2 5" xfId="17712"/>
    <cellStyle name="40% - Accent4 26 3" xfId="5157"/>
    <cellStyle name="40% - Accent4 26 3 2" xfId="9689"/>
    <cellStyle name="40% - Accent4 26 3 3" xfId="13156"/>
    <cellStyle name="40% - Accent4 26 3 4" xfId="16360"/>
    <cellStyle name="40% - Accent4 26 3 5" xfId="18564"/>
    <cellStyle name="40% - Accent4 26 4" xfId="6302"/>
    <cellStyle name="40% - Accent4 26 5" xfId="6990"/>
    <cellStyle name="40% - Accent4 26 6" xfId="10524"/>
    <cellStyle name="40% - Accent4 26 7" xfId="13727"/>
    <cellStyle name="40% - Accent4 26 8" xfId="19537"/>
    <cellStyle name="40% - Accent4 27" xfId="864"/>
    <cellStyle name="40% - Accent4 27 2" xfId="4305"/>
    <cellStyle name="40% - Accent4 27 2 2" xfId="8837"/>
    <cellStyle name="40% - Accent4 27 2 3" xfId="12304"/>
    <cellStyle name="40% - Accent4 27 2 4" xfId="15508"/>
    <cellStyle name="40% - Accent4 27 2 5" xfId="17713"/>
    <cellStyle name="40% - Accent4 27 3" xfId="5158"/>
    <cellStyle name="40% - Accent4 27 3 2" xfId="9690"/>
    <cellStyle name="40% - Accent4 27 3 3" xfId="13157"/>
    <cellStyle name="40% - Accent4 27 3 4" xfId="16361"/>
    <cellStyle name="40% - Accent4 27 3 5" xfId="18565"/>
    <cellStyle name="40% - Accent4 27 4" xfId="6303"/>
    <cellStyle name="40% - Accent4 27 5" xfId="6989"/>
    <cellStyle name="40% - Accent4 27 6" xfId="10523"/>
    <cellStyle name="40% - Accent4 27 7" xfId="13726"/>
    <cellStyle name="40% - Accent4 27 8" xfId="19538"/>
    <cellStyle name="40% - Accent4 28" xfId="865"/>
    <cellStyle name="40% - Accent4 28 2" xfId="4306"/>
    <cellStyle name="40% - Accent4 28 2 2" xfId="8838"/>
    <cellStyle name="40% - Accent4 28 2 3" xfId="12305"/>
    <cellStyle name="40% - Accent4 28 2 4" xfId="15509"/>
    <cellStyle name="40% - Accent4 28 2 5" xfId="17714"/>
    <cellStyle name="40% - Accent4 28 3" xfId="5159"/>
    <cellStyle name="40% - Accent4 28 3 2" xfId="9691"/>
    <cellStyle name="40% - Accent4 28 3 3" xfId="13158"/>
    <cellStyle name="40% - Accent4 28 3 4" xfId="16362"/>
    <cellStyle name="40% - Accent4 28 3 5" xfId="18566"/>
    <cellStyle name="40% - Accent4 28 4" xfId="6304"/>
    <cellStyle name="40% - Accent4 28 5" xfId="6988"/>
    <cellStyle name="40% - Accent4 28 6" xfId="10522"/>
    <cellStyle name="40% - Accent4 28 7" xfId="13725"/>
    <cellStyle name="40% - Accent4 28 8" xfId="19539"/>
    <cellStyle name="40% - Accent4 29" xfId="866"/>
    <cellStyle name="40% - Accent4 29 2" xfId="4307"/>
    <cellStyle name="40% - Accent4 29 2 2" xfId="8839"/>
    <cellStyle name="40% - Accent4 29 2 3" xfId="12306"/>
    <cellStyle name="40% - Accent4 29 2 4" xfId="15510"/>
    <cellStyle name="40% - Accent4 29 2 5" xfId="17715"/>
    <cellStyle name="40% - Accent4 29 3" xfId="5160"/>
    <cellStyle name="40% - Accent4 29 3 2" xfId="9692"/>
    <cellStyle name="40% - Accent4 29 3 3" xfId="13159"/>
    <cellStyle name="40% - Accent4 29 3 4" xfId="16363"/>
    <cellStyle name="40% - Accent4 29 3 5" xfId="18567"/>
    <cellStyle name="40% - Accent4 29 4" xfId="6305"/>
    <cellStyle name="40% - Accent4 29 5" xfId="6987"/>
    <cellStyle name="40% - Accent4 29 6" xfId="10521"/>
    <cellStyle name="40% - Accent4 29 7" xfId="13724"/>
    <cellStyle name="40% - Accent4 29 8" xfId="19540"/>
    <cellStyle name="40% - Accent4 3" xfId="867"/>
    <cellStyle name="40% - Accent4 3 10" xfId="19541"/>
    <cellStyle name="40% - Accent4 3 2" xfId="868"/>
    <cellStyle name="40% - Accent4 3 2 2" xfId="6307"/>
    <cellStyle name="40% - Accent4 3 2 3" xfId="6985"/>
    <cellStyle name="40% - Accent4 3 2 4" xfId="10519"/>
    <cellStyle name="40% - Accent4 3 2 5" xfId="16745"/>
    <cellStyle name="40% - Accent4 3 3" xfId="869"/>
    <cellStyle name="40% - Accent4 3 3 2" xfId="6308"/>
    <cellStyle name="40% - Accent4 3 3 3" xfId="6982"/>
    <cellStyle name="40% - Accent4 3 3 4" xfId="10518"/>
    <cellStyle name="40% - Accent4 3 3 5" xfId="13723"/>
    <cellStyle name="40% - Accent4 3 4" xfId="4308"/>
    <cellStyle name="40% - Accent4 3 4 2" xfId="8840"/>
    <cellStyle name="40% - Accent4 3 4 3" xfId="12307"/>
    <cellStyle name="40% - Accent4 3 4 4" xfId="15511"/>
    <cellStyle name="40% - Accent4 3 4 5" xfId="17716"/>
    <cellStyle name="40% - Accent4 3 5" xfId="5161"/>
    <cellStyle name="40% - Accent4 3 5 2" xfId="9693"/>
    <cellStyle name="40% - Accent4 3 5 3" xfId="13160"/>
    <cellStyle name="40% - Accent4 3 5 4" xfId="16364"/>
    <cellStyle name="40% - Accent4 3 5 5" xfId="18568"/>
    <cellStyle name="40% - Accent4 3 6" xfId="6306"/>
    <cellStyle name="40% - Accent4 3 7" xfId="6986"/>
    <cellStyle name="40% - Accent4 3 8" xfId="10520"/>
    <cellStyle name="40% - Accent4 3 9" xfId="16758"/>
    <cellStyle name="40% - Accent4 30" xfId="870"/>
    <cellStyle name="40% - Accent4 30 2" xfId="4309"/>
    <cellStyle name="40% - Accent4 30 2 2" xfId="8841"/>
    <cellStyle name="40% - Accent4 30 2 3" xfId="12308"/>
    <cellStyle name="40% - Accent4 30 2 4" xfId="15512"/>
    <cellStyle name="40% - Accent4 30 2 5" xfId="17717"/>
    <cellStyle name="40% - Accent4 30 3" xfId="5162"/>
    <cellStyle name="40% - Accent4 30 3 2" xfId="9694"/>
    <cellStyle name="40% - Accent4 30 3 3" xfId="13161"/>
    <cellStyle name="40% - Accent4 30 3 4" xfId="16365"/>
    <cellStyle name="40% - Accent4 30 3 5" xfId="18569"/>
    <cellStyle name="40% - Accent4 30 4" xfId="6309"/>
    <cellStyle name="40% - Accent4 30 5" xfId="6981"/>
    <cellStyle name="40% - Accent4 30 6" xfId="10517"/>
    <cellStyle name="40% - Accent4 30 7" xfId="13722"/>
    <cellStyle name="40% - Accent4 30 8" xfId="19542"/>
    <cellStyle name="40% - Accent4 31" xfId="871"/>
    <cellStyle name="40% - Accent4 31 2" xfId="4310"/>
    <cellStyle name="40% - Accent4 31 2 2" xfId="8842"/>
    <cellStyle name="40% - Accent4 31 2 3" xfId="12309"/>
    <cellStyle name="40% - Accent4 31 2 4" xfId="15513"/>
    <cellStyle name="40% - Accent4 31 2 5" xfId="17718"/>
    <cellStyle name="40% - Accent4 31 3" xfId="5163"/>
    <cellStyle name="40% - Accent4 31 3 2" xfId="9695"/>
    <cellStyle name="40% - Accent4 31 3 3" xfId="13162"/>
    <cellStyle name="40% - Accent4 31 3 4" xfId="16366"/>
    <cellStyle name="40% - Accent4 31 3 5" xfId="18570"/>
    <cellStyle name="40% - Accent4 31 4" xfId="6310"/>
    <cellStyle name="40% - Accent4 31 5" xfId="6980"/>
    <cellStyle name="40% - Accent4 31 6" xfId="10516"/>
    <cellStyle name="40% - Accent4 31 7" xfId="13721"/>
    <cellStyle name="40% - Accent4 31 8" xfId="19543"/>
    <cellStyle name="40% - Accent4 32" xfId="872"/>
    <cellStyle name="40% - Accent4 32 2" xfId="4311"/>
    <cellStyle name="40% - Accent4 32 2 2" xfId="8843"/>
    <cellStyle name="40% - Accent4 32 2 3" xfId="12310"/>
    <cellStyle name="40% - Accent4 32 2 4" xfId="15514"/>
    <cellStyle name="40% - Accent4 32 2 5" xfId="17719"/>
    <cellStyle name="40% - Accent4 32 3" xfId="5164"/>
    <cellStyle name="40% - Accent4 32 3 2" xfId="9696"/>
    <cellStyle name="40% - Accent4 32 3 3" xfId="13163"/>
    <cellStyle name="40% - Accent4 32 3 4" xfId="16367"/>
    <cellStyle name="40% - Accent4 32 3 5" xfId="18571"/>
    <cellStyle name="40% - Accent4 32 4" xfId="6311"/>
    <cellStyle name="40% - Accent4 32 5" xfId="6979"/>
    <cellStyle name="40% - Accent4 32 6" xfId="10515"/>
    <cellStyle name="40% - Accent4 32 7" xfId="13720"/>
    <cellStyle name="40% - Accent4 32 8" xfId="19544"/>
    <cellStyle name="40% - Accent4 33" xfId="873"/>
    <cellStyle name="40% - Accent4 33 2" xfId="4312"/>
    <cellStyle name="40% - Accent4 33 2 2" xfId="8844"/>
    <cellStyle name="40% - Accent4 33 2 3" xfId="12311"/>
    <cellStyle name="40% - Accent4 33 2 4" xfId="15515"/>
    <cellStyle name="40% - Accent4 33 2 5" xfId="17720"/>
    <cellStyle name="40% - Accent4 33 3" xfId="5165"/>
    <cellStyle name="40% - Accent4 33 3 2" xfId="9697"/>
    <cellStyle name="40% - Accent4 33 3 3" xfId="13164"/>
    <cellStyle name="40% - Accent4 33 3 4" xfId="16368"/>
    <cellStyle name="40% - Accent4 33 3 5" xfId="18572"/>
    <cellStyle name="40% - Accent4 33 4" xfId="6312"/>
    <cellStyle name="40% - Accent4 33 5" xfId="6978"/>
    <cellStyle name="40% - Accent4 33 6" xfId="10514"/>
    <cellStyle name="40% - Accent4 33 7" xfId="13719"/>
    <cellStyle name="40% - Accent4 33 8" xfId="19545"/>
    <cellStyle name="40% - Accent4 34" xfId="874"/>
    <cellStyle name="40% - Accent4 34 2" xfId="4313"/>
    <cellStyle name="40% - Accent4 34 2 2" xfId="8845"/>
    <cellStyle name="40% - Accent4 34 2 3" xfId="12312"/>
    <cellStyle name="40% - Accent4 34 2 4" xfId="15516"/>
    <cellStyle name="40% - Accent4 34 2 5" xfId="17721"/>
    <cellStyle name="40% - Accent4 34 3" xfId="5166"/>
    <cellStyle name="40% - Accent4 34 3 2" xfId="9698"/>
    <cellStyle name="40% - Accent4 34 3 3" xfId="13165"/>
    <cellStyle name="40% - Accent4 34 3 4" xfId="16369"/>
    <cellStyle name="40% - Accent4 34 3 5" xfId="18573"/>
    <cellStyle name="40% - Accent4 34 4" xfId="6313"/>
    <cellStyle name="40% - Accent4 34 5" xfId="6977"/>
    <cellStyle name="40% - Accent4 34 6" xfId="13633"/>
    <cellStyle name="40% - Accent4 34 7" xfId="13718"/>
    <cellStyle name="40% - Accent4 34 8" xfId="19546"/>
    <cellStyle name="40% - Accent4 35" xfId="875"/>
    <cellStyle name="40% - Accent4 35 2" xfId="4314"/>
    <cellStyle name="40% - Accent4 35 2 2" xfId="8846"/>
    <cellStyle name="40% - Accent4 35 2 3" xfId="12313"/>
    <cellStyle name="40% - Accent4 35 2 4" xfId="15517"/>
    <cellStyle name="40% - Accent4 35 2 5" xfId="17722"/>
    <cellStyle name="40% - Accent4 35 3" xfId="5167"/>
    <cellStyle name="40% - Accent4 35 3 2" xfId="9699"/>
    <cellStyle name="40% - Accent4 35 3 3" xfId="13166"/>
    <cellStyle name="40% - Accent4 35 3 4" xfId="16370"/>
    <cellStyle name="40% - Accent4 35 3 5" xfId="18574"/>
    <cellStyle name="40% - Accent4 35 4" xfId="6314"/>
    <cellStyle name="40% - Accent4 35 5" xfId="6976"/>
    <cellStyle name="40% - Accent4 35 6" xfId="13606"/>
    <cellStyle name="40% - Accent4 35 7" xfId="13717"/>
    <cellStyle name="40% - Accent4 35 8" xfId="19547"/>
    <cellStyle name="40% - Accent4 36" xfId="876"/>
    <cellStyle name="40% - Accent4 36 2" xfId="4315"/>
    <cellStyle name="40% - Accent4 36 2 2" xfId="8847"/>
    <cellStyle name="40% - Accent4 36 2 3" xfId="12314"/>
    <cellStyle name="40% - Accent4 36 2 4" xfId="15518"/>
    <cellStyle name="40% - Accent4 36 2 5" xfId="17723"/>
    <cellStyle name="40% - Accent4 36 3" xfId="5168"/>
    <cellStyle name="40% - Accent4 36 3 2" xfId="9700"/>
    <cellStyle name="40% - Accent4 36 3 3" xfId="13167"/>
    <cellStyle name="40% - Accent4 36 3 4" xfId="16371"/>
    <cellStyle name="40% - Accent4 36 3 5" xfId="18575"/>
    <cellStyle name="40% - Accent4 36 4" xfId="6315"/>
    <cellStyle name="40% - Accent4 36 5" xfId="6975"/>
    <cellStyle name="40% - Accent4 36 6" xfId="10513"/>
    <cellStyle name="40% - Accent4 36 7" xfId="13716"/>
    <cellStyle name="40% - Accent4 36 8" xfId="19548"/>
    <cellStyle name="40% - Accent4 37" xfId="877"/>
    <cellStyle name="40% - Accent4 37 2" xfId="4316"/>
    <cellStyle name="40% - Accent4 37 2 2" xfId="8848"/>
    <cellStyle name="40% - Accent4 37 2 3" xfId="12315"/>
    <cellStyle name="40% - Accent4 37 2 4" xfId="15519"/>
    <cellStyle name="40% - Accent4 37 2 5" xfId="17724"/>
    <cellStyle name="40% - Accent4 37 3" xfId="5169"/>
    <cellStyle name="40% - Accent4 37 3 2" xfId="9701"/>
    <cellStyle name="40% - Accent4 37 3 3" xfId="13168"/>
    <cellStyle name="40% - Accent4 37 3 4" xfId="16372"/>
    <cellStyle name="40% - Accent4 37 3 5" xfId="18576"/>
    <cellStyle name="40% - Accent4 37 4" xfId="6316"/>
    <cellStyle name="40% - Accent4 37 5" xfId="6974"/>
    <cellStyle name="40% - Accent4 37 6" xfId="10512"/>
    <cellStyle name="40% - Accent4 37 7" xfId="13715"/>
    <cellStyle name="40% - Accent4 37 8" xfId="19549"/>
    <cellStyle name="40% - Accent4 38" xfId="878"/>
    <cellStyle name="40% - Accent4 38 2" xfId="4317"/>
    <cellStyle name="40% - Accent4 38 2 2" xfId="8849"/>
    <cellStyle name="40% - Accent4 38 2 3" xfId="12316"/>
    <cellStyle name="40% - Accent4 38 2 4" xfId="15520"/>
    <cellStyle name="40% - Accent4 38 2 5" xfId="17725"/>
    <cellStyle name="40% - Accent4 38 3" xfId="5170"/>
    <cellStyle name="40% - Accent4 38 3 2" xfId="9702"/>
    <cellStyle name="40% - Accent4 38 3 3" xfId="13169"/>
    <cellStyle name="40% - Accent4 38 3 4" xfId="16373"/>
    <cellStyle name="40% - Accent4 38 3 5" xfId="18577"/>
    <cellStyle name="40% - Accent4 38 4" xfId="6317"/>
    <cellStyle name="40% - Accent4 38 5" xfId="6973"/>
    <cellStyle name="40% - Accent4 38 6" xfId="10511"/>
    <cellStyle name="40% - Accent4 38 7" xfId="13714"/>
    <cellStyle name="40% - Accent4 38 8" xfId="19550"/>
    <cellStyle name="40% - Accent4 39" xfId="879"/>
    <cellStyle name="40% - Accent4 39 2" xfId="4318"/>
    <cellStyle name="40% - Accent4 39 2 2" xfId="8850"/>
    <cellStyle name="40% - Accent4 39 2 3" xfId="12317"/>
    <cellStyle name="40% - Accent4 39 2 4" xfId="15521"/>
    <cellStyle name="40% - Accent4 39 2 5" xfId="17726"/>
    <cellStyle name="40% - Accent4 39 3" xfId="5171"/>
    <cellStyle name="40% - Accent4 39 3 2" xfId="9703"/>
    <cellStyle name="40% - Accent4 39 3 3" xfId="13170"/>
    <cellStyle name="40% - Accent4 39 3 4" xfId="16374"/>
    <cellStyle name="40% - Accent4 39 3 5" xfId="18578"/>
    <cellStyle name="40% - Accent4 39 4" xfId="6318"/>
    <cellStyle name="40% - Accent4 39 5" xfId="6972"/>
    <cellStyle name="40% - Accent4 39 6" xfId="10510"/>
    <cellStyle name="40% - Accent4 39 7" xfId="13713"/>
    <cellStyle name="40% - Accent4 39 8" xfId="19551"/>
    <cellStyle name="40% - Accent4 4" xfId="880"/>
    <cellStyle name="40% - Accent4 4 10" xfId="19552"/>
    <cellStyle name="40% - Accent4 4 2" xfId="881"/>
    <cellStyle name="40% - Accent4 4 2 2" xfId="6320"/>
    <cellStyle name="40% - Accent4 4 2 3" xfId="6970"/>
    <cellStyle name="40% - Accent4 4 2 4" xfId="10508"/>
    <cellStyle name="40% - Accent4 4 2 5" xfId="13711"/>
    <cellStyle name="40% - Accent4 4 3" xfId="882"/>
    <cellStyle name="40% - Accent4 4 3 2" xfId="6321"/>
    <cellStyle name="40% - Accent4 4 3 3" xfId="6969"/>
    <cellStyle name="40% - Accent4 4 3 4" xfId="10507"/>
    <cellStyle name="40% - Accent4 4 3 5" xfId="13710"/>
    <cellStyle name="40% - Accent4 4 4" xfId="4319"/>
    <cellStyle name="40% - Accent4 4 4 2" xfId="8851"/>
    <cellStyle name="40% - Accent4 4 4 3" xfId="12318"/>
    <cellStyle name="40% - Accent4 4 4 4" xfId="15522"/>
    <cellStyle name="40% - Accent4 4 4 5" xfId="17727"/>
    <cellStyle name="40% - Accent4 4 5" xfId="5172"/>
    <cellStyle name="40% - Accent4 4 5 2" xfId="9704"/>
    <cellStyle name="40% - Accent4 4 5 3" xfId="13171"/>
    <cellStyle name="40% - Accent4 4 5 4" xfId="16375"/>
    <cellStyle name="40% - Accent4 4 5 5" xfId="18579"/>
    <cellStyle name="40% - Accent4 4 6" xfId="6319"/>
    <cellStyle name="40% - Accent4 4 7" xfId="6971"/>
    <cellStyle name="40% - Accent4 4 8" xfId="10509"/>
    <cellStyle name="40% - Accent4 4 9" xfId="13712"/>
    <cellStyle name="40% - Accent4 40" xfId="883"/>
    <cellStyle name="40% - Accent4 40 2" xfId="4320"/>
    <cellStyle name="40% - Accent4 40 2 2" xfId="8852"/>
    <cellStyle name="40% - Accent4 40 2 3" xfId="12319"/>
    <cellStyle name="40% - Accent4 40 2 4" xfId="15523"/>
    <cellStyle name="40% - Accent4 40 2 5" xfId="17728"/>
    <cellStyle name="40% - Accent4 40 3" xfId="5173"/>
    <cellStyle name="40% - Accent4 40 3 2" xfId="9705"/>
    <cellStyle name="40% - Accent4 40 3 3" xfId="13172"/>
    <cellStyle name="40% - Accent4 40 3 4" xfId="16376"/>
    <cellStyle name="40% - Accent4 40 3 5" xfId="18580"/>
    <cellStyle name="40% - Accent4 40 4" xfId="6322"/>
    <cellStyle name="40% - Accent4 40 5" xfId="6968"/>
    <cellStyle name="40% - Accent4 40 6" xfId="10506"/>
    <cellStyle name="40% - Accent4 40 7" xfId="13709"/>
    <cellStyle name="40% - Accent4 40 8" xfId="19553"/>
    <cellStyle name="40% - Accent4 41" xfId="884"/>
    <cellStyle name="40% - Accent4 41 2" xfId="4321"/>
    <cellStyle name="40% - Accent4 41 2 2" xfId="8853"/>
    <cellStyle name="40% - Accent4 41 2 3" xfId="12320"/>
    <cellStyle name="40% - Accent4 41 2 4" xfId="15524"/>
    <cellStyle name="40% - Accent4 41 2 5" xfId="17729"/>
    <cellStyle name="40% - Accent4 41 3" xfId="5174"/>
    <cellStyle name="40% - Accent4 41 3 2" xfId="9706"/>
    <cellStyle name="40% - Accent4 41 3 3" xfId="13173"/>
    <cellStyle name="40% - Accent4 41 3 4" xfId="16377"/>
    <cellStyle name="40% - Accent4 41 3 5" xfId="18581"/>
    <cellStyle name="40% - Accent4 41 4" xfId="6323"/>
    <cellStyle name="40% - Accent4 41 5" xfId="6967"/>
    <cellStyle name="40% - Accent4 41 6" xfId="10505"/>
    <cellStyle name="40% - Accent4 41 7" xfId="13708"/>
    <cellStyle name="40% - Accent4 41 8" xfId="19554"/>
    <cellStyle name="40% - Accent4 42" xfId="885"/>
    <cellStyle name="40% - Accent4 42 2" xfId="4322"/>
    <cellStyle name="40% - Accent4 42 2 2" xfId="8854"/>
    <cellStyle name="40% - Accent4 42 2 3" xfId="12321"/>
    <cellStyle name="40% - Accent4 42 2 4" xfId="15525"/>
    <cellStyle name="40% - Accent4 42 2 5" xfId="17730"/>
    <cellStyle name="40% - Accent4 42 3" xfId="5175"/>
    <cellStyle name="40% - Accent4 42 3 2" xfId="9707"/>
    <cellStyle name="40% - Accent4 42 3 3" xfId="13174"/>
    <cellStyle name="40% - Accent4 42 3 4" xfId="16378"/>
    <cellStyle name="40% - Accent4 42 3 5" xfId="18582"/>
    <cellStyle name="40% - Accent4 42 4" xfId="6324"/>
    <cellStyle name="40% - Accent4 42 5" xfId="6966"/>
    <cellStyle name="40% - Accent4 42 6" xfId="10504"/>
    <cellStyle name="40% - Accent4 42 7" xfId="13707"/>
    <cellStyle name="40% - Accent4 42 8" xfId="19555"/>
    <cellStyle name="40% - Accent4 43" xfId="886"/>
    <cellStyle name="40% - Accent4 43 2" xfId="4323"/>
    <cellStyle name="40% - Accent4 43 2 2" xfId="8855"/>
    <cellStyle name="40% - Accent4 43 2 3" xfId="12322"/>
    <cellStyle name="40% - Accent4 43 2 4" xfId="15526"/>
    <cellStyle name="40% - Accent4 43 2 5" xfId="17731"/>
    <cellStyle name="40% - Accent4 43 3" xfId="5176"/>
    <cellStyle name="40% - Accent4 43 3 2" xfId="9708"/>
    <cellStyle name="40% - Accent4 43 3 3" xfId="13175"/>
    <cellStyle name="40% - Accent4 43 3 4" xfId="16379"/>
    <cellStyle name="40% - Accent4 43 3 5" xfId="18583"/>
    <cellStyle name="40% - Accent4 43 4" xfId="6325"/>
    <cellStyle name="40% - Accent4 43 5" xfId="6965"/>
    <cellStyle name="40% - Accent4 43 6" xfId="10503"/>
    <cellStyle name="40% - Accent4 43 7" xfId="13706"/>
    <cellStyle name="40% - Accent4 43 8" xfId="19556"/>
    <cellStyle name="40% - Accent4 44" xfId="887"/>
    <cellStyle name="40% - Accent4 44 2" xfId="4324"/>
    <cellStyle name="40% - Accent4 44 2 2" xfId="8856"/>
    <cellStyle name="40% - Accent4 44 2 3" xfId="12323"/>
    <cellStyle name="40% - Accent4 44 2 4" xfId="15527"/>
    <cellStyle name="40% - Accent4 44 2 5" xfId="17732"/>
    <cellStyle name="40% - Accent4 44 3" xfId="5177"/>
    <cellStyle name="40% - Accent4 44 3 2" xfId="9709"/>
    <cellStyle name="40% - Accent4 44 3 3" xfId="13176"/>
    <cellStyle name="40% - Accent4 44 3 4" xfId="16380"/>
    <cellStyle name="40% - Accent4 44 3 5" xfId="18584"/>
    <cellStyle name="40% - Accent4 44 4" xfId="6326"/>
    <cellStyle name="40% - Accent4 44 5" xfId="6964"/>
    <cellStyle name="40% - Accent4 44 6" xfId="10502"/>
    <cellStyle name="40% - Accent4 44 7" xfId="13705"/>
    <cellStyle name="40% - Accent4 44 8" xfId="19557"/>
    <cellStyle name="40% - Accent4 45" xfId="888"/>
    <cellStyle name="40% - Accent4 45 2" xfId="4325"/>
    <cellStyle name="40% - Accent4 45 2 2" xfId="8857"/>
    <cellStyle name="40% - Accent4 45 2 3" xfId="12324"/>
    <cellStyle name="40% - Accent4 45 2 4" xfId="15528"/>
    <cellStyle name="40% - Accent4 45 2 5" xfId="17733"/>
    <cellStyle name="40% - Accent4 45 3" xfId="5178"/>
    <cellStyle name="40% - Accent4 45 3 2" xfId="9710"/>
    <cellStyle name="40% - Accent4 45 3 3" xfId="13177"/>
    <cellStyle name="40% - Accent4 45 3 4" xfId="16381"/>
    <cellStyle name="40% - Accent4 45 3 5" xfId="18585"/>
    <cellStyle name="40% - Accent4 45 4" xfId="6327"/>
    <cellStyle name="40% - Accent4 45 5" xfId="6963"/>
    <cellStyle name="40% - Accent4 45 6" xfId="10501"/>
    <cellStyle name="40% - Accent4 45 7" xfId="13704"/>
    <cellStyle name="40% - Accent4 45 8" xfId="19558"/>
    <cellStyle name="40% - Accent4 46" xfId="889"/>
    <cellStyle name="40% - Accent4 46 2" xfId="4326"/>
    <cellStyle name="40% - Accent4 46 2 2" xfId="8858"/>
    <cellStyle name="40% - Accent4 46 2 3" xfId="12325"/>
    <cellStyle name="40% - Accent4 46 2 4" xfId="15529"/>
    <cellStyle name="40% - Accent4 46 2 5" xfId="17734"/>
    <cellStyle name="40% - Accent4 46 3" xfId="5179"/>
    <cellStyle name="40% - Accent4 46 3 2" xfId="9711"/>
    <cellStyle name="40% - Accent4 46 3 3" xfId="13178"/>
    <cellStyle name="40% - Accent4 46 3 4" xfId="16382"/>
    <cellStyle name="40% - Accent4 46 3 5" xfId="18586"/>
    <cellStyle name="40% - Accent4 46 4" xfId="6328"/>
    <cellStyle name="40% - Accent4 46 5" xfId="6962"/>
    <cellStyle name="40% - Accent4 46 6" xfId="10500"/>
    <cellStyle name="40% - Accent4 46 7" xfId="13703"/>
    <cellStyle name="40% - Accent4 46 8" xfId="19559"/>
    <cellStyle name="40% - Accent4 47" xfId="890"/>
    <cellStyle name="40% - Accent4 47 2" xfId="4327"/>
    <cellStyle name="40% - Accent4 47 2 2" xfId="8859"/>
    <cellStyle name="40% - Accent4 47 2 3" xfId="12326"/>
    <cellStyle name="40% - Accent4 47 2 4" xfId="15530"/>
    <cellStyle name="40% - Accent4 47 2 5" xfId="17735"/>
    <cellStyle name="40% - Accent4 47 3" xfId="5180"/>
    <cellStyle name="40% - Accent4 47 3 2" xfId="9712"/>
    <cellStyle name="40% - Accent4 47 3 3" xfId="13179"/>
    <cellStyle name="40% - Accent4 47 3 4" xfId="16383"/>
    <cellStyle name="40% - Accent4 47 3 5" xfId="18587"/>
    <cellStyle name="40% - Accent4 47 4" xfId="6329"/>
    <cellStyle name="40% - Accent4 47 5" xfId="6961"/>
    <cellStyle name="40% - Accent4 47 6" xfId="10499"/>
    <cellStyle name="40% - Accent4 47 7" xfId="13702"/>
    <cellStyle name="40% - Accent4 47 8" xfId="19560"/>
    <cellStyle name="40% - Accent4 48" xfId="891"/>
    <cellStyle name="40% - Accent4 48 2" xfId="4328"/>
    <cellStyle name="40% - Accent4 48 2 2" xfId="8860"/>
    <cellStyle name="40% - Accent4 48 2 3" xfId="12327"/>
    <cellStyle name="40% - Accent4 48 2 4" xfId="15531"/>
    <cellStyle name="40% - Accent4 48 2 5" xfId="17736"/>
    <cellStyle name="40% - Accent4 48 3" xfId="5181"/>
    <cellStyle name="40% - Accent4 48 3 2" xfId="9713"/>
    <cellStyle name="40% - Accent4 48 3 3" xfId="13180"/>
    <cellStyle name="40% - Accent4 48 3 4" xfId="16384"/>
    <cellStyle name="40% - Accent4 48 3 5" xfId="18588"/>
    <cellStyle name="40% - Accent4 48 4" xfId="6330"/>
    <cellStyle name="40% - Accent4 48 5" xfId="6960"/>
    <cellStyle name="40% - Accent4 48 6" xfId="10498"/>
    <cellStyle name="40% - Accent4 48 7" xfId="13701"/>
    <cellStyle name="40% - Accent4 48 8" xfId="19561"/>
    <cellStyle name="40% - Accent4 49" xfId="892"/>
    <cellStyle name="40% - Accent4 49 2" xfId="4329"/>
    <cellStyle name="40% - Accent4 49 2 2" xfId="8861"/>
    <cellStyle name="40% - Accent4 49 2 3" xfId="12328"/>
    <cellStyle name="40% - Accent4 49 2 4" xfId="15532"/>
    <cellStyle name="40% - Accent4 49 2 5" xfId="17737"/>
    <cellStyle name="40% - Accent4 49 3" xfId="5182"/>
    <cellStyle name="40% - Accent4 49 3 2" xfId="9714"/>
    <cellStyle name="40% - Accent4 49 3 3" xfId="13181"/>
    <cellStyle name="40% - Accent4 49 3 4" xfId="16385"/>
    <cellStyle name="40% - Accent4 49 3 5" xfId="18589"/>
    <cellStyle name="40% - Accent4 49 4" xfId="6331"/>
    <cellStyle name="40% - Accent4 49 5" xfId="6959"/>
    <cellStyle name="40% - Accent4 49 6" xfId="10497"/>
    <cellStyle name="40% - Accent4 49 7" xfId="13700"/>
    <cellStyle name="40% - Accent4 49 8" xfId="19562"/>
    <cellStyle name="40% - Accent4 5" xfId="893"/>
    <cellStyle name="40% - Accent4 5 10" xfId="19563"/>
    <cellStyle name="40% - Accent4 5 2" xfId="894"/>
    <cellStyle name="40% - Accent4 5 2 2" xfId="6333"/>
    <cellStyle name="40% - Accent4 5 2 3" xfId="6957"/>
    <cellStyle name="40% - Accent4 5 2 4" xfId="10495"/>
    <cellStyle name="40% - Accent4 5 2 5" xfId="13698"/>
    <cellStyle name="40% - Accent4 5 3" xfId="895"/>
    <cellStyle name="40% - Accent4 5 3 2" xfId="6334"/>
    <cellStyle name="40% - Accent4 5 3 3" xfId="6956"/>
    <cellStyle name="40% - Accent4 5 3 4" xfId="10494"/>
    <cellStyle name="40% - Accent4 5 3 5" xfId="13697"/>
    <cellStyle name="40% - Accent4 5 4" xfId="4330"/>
    <cellStyle name="40% - Accent4 5 4 2" xfId="8862"/>
    <cellStyle name="40% - Accent4 5 4 3" xfId="12329"/>
    <cellStyle name="40% - Accent4 5 4 4" xfId="15533"/>
    <cellStyle name="40% - Accent4 5 4 5" xfId="17738"/>
    <cellStyle name="40% - Accent4 5 5" xfId="5183"/>
    <cellStyle name="40% - Accent4 5 5 2" xfId="9715"/>
    <cellStyle name="40% - Accent4 5 5 3" xfId="13182"/>
    <cellStyle name="40% - Accent4 5 5 4" xfId="16386"/>
    <cellStyle name="40% - Accent4 5 5 5" xfId="18590"/>
    <cellStyle name="40% - Accent4 5 6" xfId="6332"/>
    <cellStyle name="40% - Accent4 5 7" xfId="6958"/>
    <cellStyle name="40% - Accent4 5 8" xfId="10496"/>
    <cellStyle name="40% - Accent4 5 9" xfId="13699"/>
    <cellStyle name="40% - Accent4 50" xfId="896"/>
    <cellStyle name="40% - Accent4 50 2" xfId="4331"/>
    <cellStyle name="40% - Accent4 50 2 2" xfId="8863"/>
    <cellStyle name="40% - Accent4 50 2 3" xfId="12330"/>
    <cellStyle name="40% - Accent4 50 2 4" xfId="15534"/>
    <cellStyle name="40% - Accent4 50 2 5" xfId="17739"/>
    <cellStyle name="40% - Accent4 50 3" xfId="5184"/>
    <cellStyle name="40% - Accent4 50 3 2" xfId="9716"/>
    <cellStyle name="40% - Accent4 50 3 3" xfId="13183"/>
    <cellStyle name="40% - Accent4 50 3 4" xfId="16387"/>
    <cellStyle name="40% - Accent4 50 3 5" xfId="18591"/>
    <cellStyle name="40% - Accent4 50 4" xfId="6335"/>
    <cellStyle name="40% - Accent4 50 5" xfId="6955"/>
    <cellStyle name="40% - Accent4 50 6" xfId="10493"/>
    <cellStyle name="40% - Accent4 50 7" xfId="13696"/>
    <cellStyle name="40% - Accent4 50 8" xfId="19564"/>
    <cellStyle name="40% - Accent4 51" xfId="897"/>
    <cellStyle name="40% - Accent4 51 2" xfId="4332"/>
    <cellStyle name="40% - Accent4 51 2 2" xfId="8864"/>
    <cellStyle name="40% - Accent4 51 2 3" xfId="12331"/>
    <cellStyle name="40% - Accent4 51 2 4" xfId="15535"/>
    <cellStyle name="40% - Accent4 51 2 5" xfId="17740"/>
    <cellStyle name="40% - Accent4 51 3" xfId="5185"/>
    <cellStyle name="40% - Accent4 51 3 2" xfId="9717"/>
    <cellStyle name="40% - Accent4 51 3 3" xfId="13184"/>
    <cellStyle name="40% - Accent4 51 3 4" xfId="16388"/>
    <cellStyle name="40% - Accent4 51 3 5" xfId="18592"/>
    <cellStyle name="40% - Accent4 51 4" xfId="6336"/>
    <cellStyle name="40% - Accent4 51 5" xfId="6954"/>
    <cellStyle name="40% - Accent4 51 6" xfId="10492"/>
    <cellStyle name="40% - Accent4 51 7" xfId="13695"/>
    <cellStyle name="40% - Accent4 51 8" xfId="19565"/>
    <cellStyle name="40% - Accent4 52" xfId="898"/>
    <cellStyle name="40% - Accent4 52 2" xfId="4333"/>
    <cellStyle name="40% - Accent4 52 2 2" xfId="8865"/>
    <cellStyle name="40% - Accent4 52 2 3" xfId="12332"/>
    <cellStyle name="40% - Accent4 52 2 4" xfId="15536"/>
    <cellStyle name="40% - Accent4 52 2 5" xfId="17741"/>
    <cellStyle name="40% - Accent4 52 3" xfId="5186"/>
    <cellStyle name="40% - Accent4 52 3 2" xfId="9718"/>
    <cellStyle name="40% - Accent4 52 3 3" xfId="13185"/>
    <cellStyle name="40% - Accent4 52 3 4" xfId="16389"/>
    <cellStyle name="40% - Accent4 52 3 5" xfId="18593"/>
    <cellStyle name="40% - Accent4 52 4" xfId="6337"/>
    <cellStyle name="40% - Accent4 52 5" xfId="6953"/>
    <cellStyle name="40% - Accent4 52 6" xfId="10491"/>
    <cellStyle name="40% - Accent4 52 7" xfId="13694"/>
    <cellStyle name="40% - Accent4 52 8" xfId="19566"/>
    <cellStyle name="40% - Accent4 53" xfId="899"/>
    <cellStyle name="40% - Accent4 53 2" xfId="4334"/>
    <cellStyle name="40% - Accent4 53 2 2" xfId="8866"/>
    <cellStyle name="40% - Accent4 53 2 3" xfId="12333"/>
    <cellStyle name="40% - Accent4 53 2 4" xfId="15537"/>
    <cellStyle name="40% - Accent4 53 2 5" xfId="17742"/>
    <cellStyle name="40% - Accent4 53 3" xfId="5187"/>
    <cellStyle name="40% - Accent4 53 3 2" xfId="9719"/>
    <cellStyle name="40% - Accent4 53 3 3" xfId="13186"/>
    <cellStyle name="40% - Accent4 53 3 4" xfId="16390"/>
    <cellStyle name="40% - Accent4 53 3 5" xfId="18594"/>
    <cellStyle name="40% - Accent4 53 4" xfId="6338"/>
    <cellStyle name="40% - Accent4 53 5" xfId="6952"/>
    <cellStyle name="40% - Accent4 53 6" xfId="10490"/>
    <cellStyle name="40% - Accent4 53 7" xfId="13693"/>
    <cellStyle name="40% - Accent4 53 8" xfId="19567"/>
    <cellStyle name="40% - Accent4 54" xfId="900"/>
    <cellStyle name="40% - Accent4 54 2" xfId="4335"/>
    <cellStyle name="40% - Accent4 54 2 2" xfId="8867"/>
    <cellStyle name="40% - Accent4 54 2 3" xfId="12334"/>
    <cellStyle name="40% - Accent4 54 2 4" xfId="15538"/>
    <cellStyle name="40% - Accent4 54 2 5" xfId="17743"/>
    <cellStyle name="40% - Accent4 54 3" xfId="5188"/>
    <cellStyle name="40% - Accent4 54 3 2" xfId="9720"/>
    <cellStyle name="40% - Accent4 54 3 3" xfId="13187"/>
    <cellStyle name="40% - Accent4 54 3 4" xfId="16391"/>
    <cellStyle name="40% - Accent4 54 3 5" xfId="18595"/>
    <cellStyle name="40% - Accent4 54 4" xfId="6339"/>
    <cellStyle name="40% - Accent4 54 5" xfId="6951"/>
    <cellStyle name="40% - Accent4 54 6" xfId="10489"/>
    <cellStyle name="40% - Accent4 54 7" xfId="13692"/>
    <cellStyle name="40% - Accent4 54 8" xfId="19568"/>
    <cellStyle name="40% - Accent4 55" xfId="901"/>
    <cellStyle name="40% - Accent4 55 2" xfId="4336"/>
    <cellStyle name="40% - Accent4 55 2 2" xfId="8868"/>
    <cellStyle name="40% - Accent4 55 2 3" xfId="12335"/>
    <cellStyle name="40% - Accent4 55 2 4" xfId="15539"/>
    <cellStyle name="40% - Accent4 55 2 5" xfId="17744"/>
    <cellStyle name="40% - Accent4 55 3" xfId="5189"/>
    <cellStyle name="40% - Accent4 55 3 2" xfId="9721"/>
    <cellStyle name="40% - Accent4 55 3 3" xfId="13188"/>
    <cellStyle name="40% - Accent4 55 3 4" xfId="16392"/>
    <cellStyle name="40% - Accent4 55 3 5" xfId="18596"/>
    <cellStyle name="40% - Accent4 55 4" xfId="6340"/>
    <cellStyle name="40% - Accent4 55 5" xfId="6950"/>
    <cellStyle name="40% - Accent4 55 6" xfId="10488"/>
    <cellStyle name="40% - Accent4 55 7" xfId="13691"/>
    <cellStyle name="40% - Accent4 55 8" xfId="19569"/>
    <cellStyle name="40% - Accent4 56" xfId="902"/>
    <cellStyle name="40% - Accent4 56 2" xfId="4337"/>
    <cellStyle name="40% - Accent4 56 2 2" xfId="8869"/>
    <cellStyle name="40% - Accent4 56 2 3" xfId="12336"/>
    <cellStyle name="40% - Accent4 56 2 4" xfId="15540"/>
    <cellStyle name="40% - Accent4 56 2 5" xfId="17745"/>
    <cellStyle name="40% - Accent4 56 3" xfId="5190"/>
    <cellStyle name="40% - Accent4 56 3 2" xfId="9722"/>
    <cellStyle name="40% - Accent4 56 3 3" xfId="13189"/>
    <cellStyle name="40% - Accent4 56 3 4" xfId="16393"/>
    <cellStyle name="40% - Accent4 56 3 5" xfId="18597"/>
    <cellStyle name="40% - Accent4 56 4" xfId="6341"/>
    <cellStyle name="40% - Accent4 56 5" xfId="6949"/>
    <cellStyle name="40% - Accent4 56 6" xfId="10487"/>
    <cellStyle name="40% - Accent4 56 7" xfId="13690"/>
    <cellStyle name="40% - Accent4 56 8" xfId="19570"/>
    <cellStyle name="40% - Accent4 57" xfId="903"/>
    <cellStyle name="40% - Accent4 57 2" xfId="4338"/>
    <cellStyle name="40% - Accent4 57 2 2" xfId="8870"/>
    <cellStyle name="40% - Accent4 57 2 3" xfId="12337"/>
    <cellStyle name="40% - Accent4 57 2 4" xfId="15541"/>
    <cellStyle name="40% - Accent4 57 2 5" xfId="17746"/>
    <cellStyle name="40% - Accent4 57 3" xfId="5191"/>
    <cellStyle name="40% - Accent4 57 3 2" xfId="9723"/>
    <cellStyle name="40% - Accent4 57 3 3" xfId="13190"/>
    <cellStyle name="40% - Accent4 57 3 4" xfId="16394"/>
    <cellStyle name="40% - Accent4 57 3 5" xfId="18598"/>
    <cellStyle name="40% - Accent4 57 4" xfId="6342"/>
    <cellStyle name="40% - Accent4 57 5" xfId="6948"/>
    <cellStyle name="40% - Accent4 57 6" xfId="10486"/>
    <cellStyle name="40% - Accent4 57 7" xfId="13689"/>
    <cellStyle name="40% - Accent4 57 8" xfId="19571"/>
    <cellStyle name="40% - Accent4 58" xfId="904"/>
    <cellStyle name="40% - Accent4 58 2" xfId="4339"/>
    <cellStyle name="40% - Accent4 58 2 2" xfId="8871"/>
    <cellStyle name="40% - Accent4 58 2 3" xfId="12338"/>
    <cellStyle name="40% - Accent4 58 2 4" xfId="15542"/>
    <cellStyle name="40% - Accent4 58 2 5" xfId="17747"/>
    <cellStyle name="40% - Accent4 58 3" xfId="5192"/>
    <cellStyle name="40% - Accent4 58 3 2" xfId="9724"/>
    <cellStyle name="40% - Accent4 58 3 3" xfId="13191"/>
    <cellStyle name="40% - Accent4 58 3 4" xfId="16395"/>
    <cellStyle name="40% - Accent4 58 3 5" xfId="18599"/>
    <cellStyle name="40% - Accent4 58 4" xfId="6343"/>
    <cellStyle name="40% - Accent4 58 5" xfId="6947"/>
    <cellStyle name="40% - Accent4 58 6" xfId="10485"/>
    <cellStyle name="40% - Accent4 58 7" xfId="13688"/>
    <cellStyle name="40% - Accent4 58 8" xfId="19572"/>
    <cellStyle name="40% - Accent4 59" xfId="905"/>
    <cellStyle name="40% - Accent4 59 2" xfId="4340"/>
    <cellStyle name="40% - Accent4 59 2 2" xfId="8872"/>
    <cellStyle name="40% - Accent4 59 2 3" xfId="12339"/>
    <cellStyle name="40% - Accent4 59 2 4" xfId="15543"/>
    <cellStyle name="40% - Accent4 59 2 5" xfId="17748"/>
    <cellStyle name="40% - Accent4 59 3" xfId="5193"/>
    <cellStyle name="40% - Accent4 59 3 2" xfId="9725"/>
    <cellStyle name="40% - Accent4 59 3 3" xfId="13192"/>
    <cellStyle name="40% - Accent4 59 3 4" xfId="16396"/>
    <cellStyle name="40% - Accent4 59 3 5" xfId="18600"/>
    <cellStyle name="40% - Accent4 59 4" xfId="6344"/>
    <cellStyle name="40% - Accent4 59 5" xfId="6946"/>
    <cellStyle name="40% - Accent4 59 6" xfId="10484"/>
    <cellStyle name="40% - Accent4 59 7" xfId="13687"/>
    <cellStyle name="40% - Accent4 59 8" xfId="19573"/>
    <cellStyle name="40% - Accent4 6" xfId="906"/>
    <cellStyle name="40% - Accent4 6 10" xfId="19574"/>
    <cellStyle name="40% - Accent4 6 2" xfId="907"/>
    <cellStyle name="40% - Accent4 6 2 2" xfId="6346"/>
    <cellStyle name="40% - Accent4 6 2 3" xfId="6944"/>
    <cellStyle name="40% - Accent4 6 2 4" xfId="10482"/>
    <cellStyle name="40% - Accent4 6 2 5" xfId="13685"/>
    <cellStyle name="40% - Accent4 6 3" xfId="908"/>
    <cellStyle name="40% - Accent4 6 3 2" xfId="6347"/>
    <cellStyle name="40% - Accent4 6 3 3" xfId="6943"/>
    <cellStyle name="40% - Accent4 6 3 4" xfId="10481"/>
    <cellStyle name="40% - Accent4 6 3 5" xfId="13684"/>
    <cellStyle name="40% - Accent4 6 4" xfId="4341"/>
    <cellStyle name="40% - Accent4 6 4 2" xfId="8873"/>
    <cellStyle name="40% - Accent4 6 4 3" xfId="12340"/>
    <cellStyle name="40% - Accent4 6 4 4" xfId="15544"/>
    <cellStyle name="40% - Accent4 6 4 5" xfId="17749"/>
    <cellStyle name="40% - Accent4 6 5" xfId="5194"/>
    <cellStyle name="40% - Accent4 6 5 2" xfId="9726"/>
    <cellStyle name="40% - Accent4 6 5 3" xfId="13193"/>
    <cellStyle name="40% - Accent4 6 5 4" xfId="16397"/>
    <cellStyle name="40% - Accent4 6 5 5" xfId="18601"/>
    <cellStyle name="40% - Accent4 6 6" xfId="6345"/>
    <cellStyle name="40% - Accent4 6 7" xfId="6945"/>
    <cellStyle name="40% - Accent4 6 8" xfId="10483"/>
    <cellStyle name="40% - Accent4 6 9" xfId="13686"/>
    <cellStyle name="40% - Accent4 60" xfId="909"/>
    <cellStyle name="40% - Accent4 60 2" xfId="4342"/>
    <cellStyle name="40% - Accent4 60 2 2" xfId="8874"/>
    <cellStyle name="40% - Accent4 60 2 3" xfId="12341"/>
    <cellStyle name="40% - Accent4 60 2 4" xfId="15545"/>
    <cellStyle name="40% - Accent4 60 2 5" xfId="17750"/>
    <cellStyle name="40% - Accent4 60 3" xfId="5195"/>
    <cellStyle name="40% - Accent4 60 3 2" xfId="9727"/>
    <cellStyle name="40% - Accent4 60 3 3" xfId="13194"/>
    <cellStyle name="40% - Accent4 60 3 4" xfId="16398"/>
    <cellStyle name="40% - Accent4 60 3 5" xfId="18602"/>
    <cellStyle name="40% - Accent4 60 4" xfId="6348"/>
    <cellStyle name="40% - Accent4 60 5" xfId="6942"/>
    <cellStyle name="40% - Accent4 60 6" xfId="10480"/>
    <cellStyle name="40% - Accent4 60 7" xfId="13683"/>
    <cellStyle name="40% - Accent4 60 8" xfId="19575"/>
    <cellStyle name="40% - Accent4 61" xfId="910"/>
    <cellStyle name="40% - Accent4 61 2" xfId="4343"/>
    <cellStyle name="40% - Accent4 61 2 2" xfId="8875"/>
    <cellStyle name="40% - Accent4 61 2 3" xfId="12342"/>
    <cellStyle name="40% - Accent4 61 2 4" xfId="15546"/>
    <cellStyle name="40% - Accent4 61 2 5" xfId="17751"/>
    <cellStyle name="40% - Accent4 61 3" xfId="5196"/>
    <cellStyle name="40% - Accent4 61 3 2" xfId="9728"/>
    <cellStyle name="40% - Accent4 61 3 3" xfId="13195"/>
    <cellStyle name="40% - Accent4 61 3 4" xfId="16399"/>
    <cellStyle name="40% - Accent4 61 3 5" xfId="18603"/>
    <cellStyle name="40% - Accent4 61 4" xfId="6349"/>
    <cellStyle name="40% - Accent4 61 5" xfId="6941"/>
    <cellStyle name="40% - Accent4 61 6" xfId="10479"/>
    <cellStyle name="40% - Accent4 61 7" xfId="13682"/>
    <cellStyle name="40% - Accent4 61 8" xfId="19576"/>
    <cellStyle name="40% - Accent4 62" xfId="911"/>
    <cellStyle name="40% - Accent4 62 2" xfId="4344"/>
    <cellStyle name="40% - Accent4 62 2 2" xfId="8876"/>
    <cellStyle name="40% - Accent4 62 2 3" xfId="12343"/>
    <cellStyle name="40% - Accent4 62 2 4" xfId="15547"/>
    <cellStyle name="40% - Accent4 62 2 5" xfId="17752"/>
    <cellStyle name="40% - Accent4 62 3" xfId="5197"/>
    <cellStyle name="40% - Accent4 62 3 2" xfId="9729"/>
    <cellStyle name="40% - Accent4 62 3 3" xfId="13196"/>
    <cellStyle name="40% - Accent4 62 3 4" xfId="16400"/>
    <cellStyle name="40% - Accent4 62 3 5" xfId="18604"/>
    <cellStyle name="40% - Accent4 62 4" xfId="6350"/>
    <cellStyle name="40% - Accent4 62 5" xfId="6940"/>
    <cellStyle name="40% - Accent4 62 6" xfId="10478"/>
    <cellStyle name="40% - Accent4 62 7" xfId="13681"/>
    <cellStyle name="40% - Accent4 62 8" xfId="19577"/>
    <cellStyle name="40% - Accent4 63" xfId="912"/>
    <cellStyle name="40% - Accent4 63 2" xfId="4345"/>
    <cellStyle name="40% - Accent4 63 2 2" xfId="8877"/>
    <cellStyle name="40% - Accent4 63 2 3" xfId="12344"/>
    <cellStyle name="40% - Accent4 63 2 4" xfId="15548"/>
    <cellStyle name="40% - Accent4 63 2 5" xfId="17753"/>
    <cellStyle name="40% - Accent4 63 3" xfId="5198"/>
    <cellStyle name="40% - Accent4 63 3 2" xfId="9730"/>
    <cellStyle name="40% - Accent4 63 3 3" xfId="13197"/>
    <cellStyle name="40% - Accent4 63 3 4" xfId="16401"/>
    <cellStyle name="40% - Accent4 63 3 5" xfId="18605"/>
    <cellStyle name="40% - Accent4 63 4" xfId="6351"/>
    <cellStyle name="40% - Accent4 63 5" xfId="6939"/>
    <cellStyle name="40% - Accent4 63 6" xfId="10477"/>
    <cellStyle name="40% - Accent4 63 7" xfId="13680"/>
    <cellStyle name="40% - Accent4 63 8" xfId="19578"/>
    <cellStyle name="40% - Accent4 64" xfId="913"/>
    <cellStyle name="40% - Accent4 64 2" xfId="4346"/>
    <cellStyle name="40% - Accent4 64 2 2" xfId="8878"/>
    <cellStyle name="40% - Accent4 64 2 3" xfId="12345"/>
    <cellStyle name="40% - Accent4 64 2 4" xfId="15549"/>
    <cellStyle name="40% - Accent4 64 2 5" xfId="17754"/>
    <cellStyle name="40% - Accent4 64 3" xfId="5199"/>
    <cellStyle name="40% - Accent4 64 3 2" xfId="9731"/>
    <cellStyle name="40% - Accent4 64 3 3" xfId="13198"/>
    <cellStyle name="40% - Accent4 64 3 4" xfId="16402"/>
    <cellStyle name="40% - Accent4 64 3 5" xfId="18606"/>
    <cellStyle name="40% - Accent4 64 4" xfId="6352"/>
    <cellStyle name="40% - Accent4 64 5" xfId="6938"/>
    <cellStyle name="40% - Accent4 64 6" xfId="10476"/>
    <cellStyle name="40% - Accent4 64 7" xfId="13679"/>
    <cellStyle name="40% - Accent4 64 8" xfId="19579"/>
    <cellStyle name="40% - Accent4 65" xfId="914"/>
    <cellStyle name="40% - Accent4 65 2" xfId="4347"/>
    <cellStyle name="40% - Accent4 65 2 2" xfId="8879"/>
    <cellStyle name="40% - Accent4 65 2 3" xfId="12346"/>
    <cellStyle name="40% - Accent4 65 2 4" xfId="15550"/>
    <cellStyle name="40% - Accent4 65 2 5" xfId="17755"/>
    <cellStyle name="40% - Accent4 65 3" xfId="5200"/>
    <cellStyle name="40% - Accent4 65 3 2" xfId="9732"/>
    <cellStyle name="40% - Accent4 65 3 3" xfId="13199"/>
    <cellStyle name="40% - Accent4 65 3 4" xfId="16403"/>
    <cellStyle name="40% - Accent4 65 3 5" xfId="18607"/>
    <cellStyle name="40% - Accent4 65 4" xfId="6353"/>
    <cellStyle name="40% - Accent4 65 5" xfId="6937"/>
    <cellStyle name="40% - Accent4 65 6" xfId="10475"/>
    <cellStyle name="40% - Accent4 65 7" xfId="13678"/>
    <cellStyle name="40% - Accent4 65 8" xfId="19580"/>
    <cellStyle name="40% - Accent4 66" xfId="915"/>
    <cellStyle name="40% - Accent4 66 2" xfId="4348"/>
    <cellStyle name="40% - Accent4 66 2 2" xfId="8880"/>
    <cellStyle name="40% - Accent4 66 2 3" xfId="12347"/>
    <cellStyle name="40% - Accent4 66 2 4" xfId="15551"/>
    <cellStyle name="40% - Accent4 66 2 5" xfId="17756"/>
    <cellStyle name="40% - Accent4 66 3" xfId="5201"/>
    <cellStyle name="40% - Accent4 66 3 2" xfId="9733"/>
    <cellStyle name="40% - Accent4 66 3 3" xfId="13200"/>
    <cellStyle name="40% - Accent4 66 3 4" xfId="16404"/>
    <cellStyle name="40% - Accent4 66 3 5" xfId="18608"/>
    <cellStyle name="40% - Accent4 66 4" xfId="6354"/>
    <cellStyle name="40% - Accent4 66 5" xfId="6936"/>
    <cellStyle name="40% - Accent4 66 6" xfId="10474"/>
    <cellStyle name="40% - Accent4 66 7" xfId="13677"/>
    <cellStyle name="40% - Accent4 66 8" xfId="19581"/>
    <cellStyle name="40% - Accent4 67" xfId="916"/>
    <cellStyle name="40% - Accent4 67 2" xfId="4349"/>
    <cellStyle name="40% - Accent4 67 2 2" xfId="8881"/>
    <cellStyle name="40% - Accent4 67 2 3" xfId="12348"/>
    <cellStyle name="40% - Accent4 67 2 4" xfId="15552"/>
    <cellStyle name="40% - Accent4 67 2 5" xfId="17757"/>
    <cellStyle name="40% - Accent4 67 3" xfId="5202"/>
    <cellStyle name="40% - Accent4 67 3 2" xfId="9734"/>
    <cellStyle name="40% - Accent4 67 3 3" xfId="13201"/>
    <cellStyle name="40% - Accent4 67 3 4" xfId="16405"/>
    <cellStyle name="40% - Accent4 67 3 5" xfId="18609"/>
    <cellStyle name="40% - Accent4 67 4" xfId="6355"/>
    <cellStyle name="40% - Accent4 67 5" xfId="6935"/>
    <cellStyle name="40% - Accent4 67 6" xfId="10473"/>
    <cellStyle name="40% - Accent4 67 7" xfId="13676"/>
    <cellStyle name="40% - Accent4 67 8" xfId="19582"/>
    <cellStyle name="40% - Accent4 68" xfId="917"/>
    <cellStyle name="40% - Accent4 68 2" xfId="4350"/>
    <cellStyle name="40% - Accent4 68 2 2" xfId="8882"/>
    <cellStyle name="40% - Accent4 68 2 3" xfId="12349"/>
    <cellStyle name="40% - Accent4 68 2 4" xfId="15553"/>
    <cellStyle name="40% - Accent4 68 2 5" xfId="17758"/>
    <cellStyle name="40% - Accent4 68 3" xfId="5203"/>
    <cellStyle name="40% - Accent4 68 3 2" xfId="9735"/>
    <cellStyle name="40% - Accent4 68 3 3" xfId="13202"/>
    <cellStyle name="40% - Accent4 68 3 4" xfId="16406"/>
    <cellStyle name="40% - Accent4 68 3 5" xfId="18610"/>
    <cellStyle name="40% - Accent4 68 4" xfId="6356"/>
    <cellStyle name="40% - Accent4 68 5" xfId="6934"/>
    <cellStyle name="40% - Accent4 68 6" xfId="10472"/>
    <cellStyle name="40% - Accent4 68 7" xfId="13675"/>
    <cellStyle name="40% - Accent4 68 8" xfId="19583"/>
    <cellStyle name="40% - Accent4 69" xfId="918"/>
    <cellStyle name="40% - Accent4 69 2" xfId="4351"/>
    <cellStyle name="40% - Accent4 69 2 2" xfId="8883"/>
    <cellStyle name="40% - Accent4 69 2 3" xfId="12350"/>
    <cellStyle name="40% - Accent4 69 2 4" xfId="15554"/>
    <cellStyle name="40% - Accent4 69 2 5" xfId="17759"/>
    <cellStyle name="40% - Accent4 69 3" xfId="5204"/>
    <cellStyle name="40% - Accent4 69 3 2" xfId="9736"/>
    <cellStyle name="40% - Accent4 69 3 3" xfId="13203"/>
    <cellStyle name="40% - Accent4 69 3 4" xfId="16407"/>
    <cellStyle name="40% - Accent4 69 3 5" xfId="18611"/>
    <cellStyle name="40% - Accent4 69 4" xfId="6357"/>
    <cellStyle name="40% - Accent4 69 5" xfId="6933"/>
    <cellStyle name="40% - Accent4 69 6" xfId="10471"/>
    <cellStyle name="40% - Accent4 69 7" xfId="13674"/>
    <cellStyle name="40% - Accent4 69 8" xfId="19584"/>
    <cellStyle name="40% - Accent4 7" xfId="919"/>
    <cellStyle name="40% - Accent4 7 10" xfId="19585"/>
    <cellStyle name="40% - Accent4 7 2" xfId="920"/>
    <cellStyle name="40% - Accent4 7 2 2" xfId="6359"/>
    <cellStyle name="40% - Accent4 7 2 3" xfId="6931"/>
    <cellStyle name="40% - Accent4 7 2 4" xfId="10469"/>
    <cellStyle name="40% - Accent4 7 2 5" xfId="13672"/>
    <cellStyle name="40% - Accent4 7 3" xfId="921"/>
    <cellStyle name="40% - Accent4 7 3 2" xfId="6360"/>
    <cellStyle name="40% - Accent4 7 3 3" xfId="6930"/>
    <cellStyle name="40% - Accent4 7 3 4" xfId="10468"/>
    <cellStyle name="40% - Accent4 7 3 5" xfId="13671"/>
    <cellStyle name="40% - Accent4 7 4" xfId="4352"/>
    <cellStyle name="40% - Accent4 7 4 2" xfId="8884"/>
    <cellStyle name="40% - Accent4 7 4 3" xfId="12351"/>
    <cellStyle name="40% - Accent4 7 4 4" xfId="15555"/>
    <cellStyle name="40% - Accent4 7 4 5" xfId="17760"/>
    <cellStyle name="40% - Accent4 7 5" xfId="5205"/>
    <cellStyle name="40% - Accent4 7 5 2" xfId="9737"/>
    <cellStyle name="40% - Accent4 7 5 3" xfId="13204"/>
    <cellStyle name="40% - Accent4 7 5 4" xfId="16408"/>
    <cellStyle name="40% - Accent4 7 5 5" xfId="18612"/>
    <cellStyle name="40% - Accent4 7 6" xfId="6358"/>
    <cellStyle name="40% - Accent4 7 7" xfId="6932"/>
    <cellStyle name="40% - Accent4 7 8" xfId="10470"/>
    <cellStyle name="40% - Accent4 7 9" xfId="13673"/>
    <cellStyle name="40% - Accent4 70" xfId="922"/>
    <cellStyle name="40% - Accent4 70 2" xfId="4353"/>
    <cellStyle name="40% - Accent4 70 2 2" xfId="8885"/>
    <cellStyle name="40% - Accent4 70 2 3" xfId="12352"/>
    <cellStyle name="40% - Accent4 70 2 4" xfId="15556"/>
    <cellStyle name="40% - Accent4 70 2 5" xfId="17761"/>
    <cellStyle name="40% - Accent4 70 3" xfId="5206"/>
    <cellStyle name="40% - Accent4 70 3 2" xfId="9738"/>
    <cellStyle name="40% - Accent4 70 3 3" xfId="13205"/>
    <cellStyle name="40% - Accent4 70 3 4" xfId="16409"/>
    <cellStyle name="40% - Accent4 70 3 5" xfId="18613"/>
    <cellStyle name="40% - Accent4 70 4" xfId="6361"/>
    <cellStyle name="40% - Accent4 70 5" xfId="6929"/>
    <cellStyle name="40% - Accent4 70 6" xfId="10467"/>
    <cellStyle name="40% - Accent4 70 7" xfId="13670"/>
    <cellStyle name="40% - Accent4 70 8" xfId="19586"/>
    <cellStyle name="40% - Accent4 71" xfId="923"/>
    <cellStyle name="40% - Accent4 71 2" xfId="4354"/>
    <cellStyle name="40% - Accent4 71 2 2" xfId="8886"/>
    <cellStyle name="40% - Accent4 71 2 3" xfId="12353"/>
    <cellStyle name="40% - Accent4 71 2 4" xfId="15557"/>
    <cellStyle name="40% - Accent4 71 2 5" xfId="17762"/>
    <cellStyle name="40% - Accent4 71 3" xfId="5207"/>
    <cellStyle name="40% - Accent4 71 3 2" xfId="9739"/>
    <cellStyle name="40% - Accent4 71 3 3" xfId="13206"/>
    <cellStyle name="40% - Accent4 71 3 4" xfId="16410"/>
    <cellStyle name="40% - Accent4 71 3 5" xfId="18614"/>
    <cellStyle name="40% - Accent4 71 4" xfId="6362"/>
    <cellStyle name="40% - Accent4 71 5" xfId="6928"/>
    <cellStyle name="40% - Accent4 71 6" xfId="10466"/>
    <cellStyle name="40% - Accent4 71 7" xfId="13669"/>
    <cellStyle name="40% - Accent4 71 8" xfId="19587"/>
    <cellStyle name="40% - Accent4 72" xfId="924"/>
    <cellStyle name="40% - Accent4 72 2" xfId="4355"/>
    <cellStyle name="40% - Accent4 72 2 2" xfId="8887"/>
    <cellStyle name="40% - Accent4 72 2 3" xfId="12354"/>
    <cellStyle name="40% - Accent4 72 2 4" xfId="15558"/>
    <cellStyle name="40% - Accent4 72 2 5" xfId="17763"/>
    <cellStyle name="40% - Accent4 72 3" xfId="5208"/>
    <cellStyle name="40% - Accent4 72 3 2" xfId="9740"/>
    <cellStyle name="40% - Accent4 72 3 3" xfId="13207"/>
    <cellStyle name="40% - Accent4 72 3 4" xfId="16411"/>
    <cellStyle name="40% - Accent4 72 3 5" xfId="18615"/>
    <cellStyle name="40% - Accent4 72 4" xfId="6363"/>
    <cellStyle name="40% - Accent4 72 5" xfId="6927"/>
    <cellStyle name="40% - Accent4 72 6" xfId="10465"/>
    <cellStyle name="40% - Accent4 72 7" xfId="13668"/>
    <cellStyle name="40% - Accent4 72 8" xfId="19588"/>
    <cellStyle name="40% - Accent4 73" xfId="5429"/>
    <cellStyle name="40% - Accent4 73 2" xfId="10190"/>
    <cellStyle name="40% - Accent4 73 3" xfId="13591"/>
    <cellStyle name="40% - Accent4 73 4" xfId="16730"/>
    <cellStyle name="40% - Accent4 73 5" xfId="18869"/>
    <cellStyle name="40% - Accent4 74" xfId="10230"/>
    <cellStyle name="40% - Accent4 75" xfId="10269"/>
    <cellStyle name="40% - Accent4 76" xfId="8148"/>
    <cellStyle name="40% - Accent4 77" xfId="11616"/>
    <cellStyle name="40% - Accent4 78" xfId="14819"/>
    <cellStyle name="40% - Accent4 8" xfId="925"/>
    <cellStyle name="40% - Accent4 8 10" xfId="19589"/>
    <cellStyle name="40% - Accent4 8 2" xfId="926"/>
    <cellStyle name="40% - Accent4 8 2 2" xfId="6365"/>
    <cellStyle name="40% - Accent4 8 2 3" xfId="6925"/>
    <cellStyle name="40% - Accent4 8 2 4" xfId="10463"/>
    <cellStyle name="40% - Accent4 8 2 5" xfId="13666"/>
    <cellStyle name="40% - Accent4 8 3" xfId="927"/>
    <cellStyle name="40% - Accent4 8 3 2" xfId="6366"/>
    <cellStyle name="40% - Accent4 8 3 3" xfId="6924"/>
    <cellStyle name="40% - Accent4 8 3 4" xfId="10462"/>
    <cellStyle name="40% - Accent4 8 3 5" xfId="13665"/>
    <cellStyle name="40% - Accent4 8 4" xfId="4356"/>
    <cellStyle name="40% - Accent4 8 4 2" xfId="8888"/>
    <cellStyle name="40% - Accent4 8 4 3" xfId="12355"/>
    <cellStyle name="40% - Accent4 8 4 4" xfId="15559"/>
    <cellStyle name="40% - Accent4 8 4 5" xfId="17764"/>
    <cellStyle name="40% - Accent4 8 5" xfId="5209"/>
    <cellStyle name="40% - Accent4 8 5 2" xfId="9741"/>
    <cellStyle name="40% - Accent4 8 5 3" xfId="13208"/>
    <cellStyle name="40% - Accent4 8 5 4" xfId="16412"/>
    <cellStyle name="40% - Accent4 8 5 5" xfId="18616"/>
    <cellStyle name="40% - Accent4 8 6" xfId="6364"/>
    <cellStyle name="40% - Accent4 8 7" xfId="6926"/>
    <cellStyle name="40% - Accent4 8 8" xfId="10464"/>
    <cellStyle name="40% - Accent4 8 9" xfId="13667"/>
    <cellStyle name="40% - Accent4 9" xfId="928"/>
    <cellStyle name="40% - Accent4 9 10" xfId="19590"/>
    <cellStyle name="40% - Accent4 9 2" xfId="929"/>
    <cellStyle name="40% - Accent4 9 2 2" xfId="6368"/>
    <cellStyle name="40% - Accent4 9 2 3" xfId="6922"/>
    <cellStyle name="40% - Accent4 9 2 4" xfId="10460"/>
    <cellStyle name="40% - Accent4 9 2 5" xfId="13663"/>
    <cellStyle name="40% - Accent4 9 3" xfId="930"/>
    <cellStyle name="40% - Accent4 9 3 2" xfId="6369"/>
    <cellStyle name="40% - Accent4 9 3 3" xfId="6921"/>
    <cellStyle name="40% - Accent4 9 3 4" xfId="10459"/>
    <cellStyle name="40% - Accent4 9 3 5" xfId="13662"/>
    <cellStyle name="40% - Accent4 9 4" xfId="4357"/>
    <cellStyle name="40% - Accent4 9 4 2" xfId="8889"/>
    <cellStyle name="40% - Accent4 9 4 3" xfId="12356"/>
    <cellStyle name="40% - Accent4 9 4 4" xfId="15560"/>
    <cellStyle name="40% - Accent4 9 4 5" xfId="17765"/>
    <cellStyle name="40% - Accent4 9 5" xfId="5210"/>
    <cellStyle name="40% - Accent4 9 5 2" xfId="9742"/>
    <cellStyle name="40% - Accent4 9 5 3" xfId="13209"/>
    <cellStyle name="40% - Accent4 9 5 4" xfId="16413"/>
    <cellStyle name="40% - Accent4 9 5 5" xfId="18617"/>
    <cellStyle name="40% - Accent4 9 6" xfId="6367"/>
    <cellStyle name="40% - Accent4 9 7" xfId="6923"/>
    <cellStyle name="40% - Accent4 9 8" xfId="10461"/>
    <cellStyle name="40% - Accent4 9 9" xfId="13664"/>
    <cellStyle name="40% - Accent5" xfId="5387" builtinId="47" customBuiltin="1"/>
    <cellStyle name="40% - Accent5 10" xfId="931"/>
    <cellStyle name="40% - Accent5 10 10" xfId="19591"/>
    <cellStyle name="40% - Accent5 10 2" xfId="932"/>
    <cellStyle name="40% - Accent5 10 2 2" xfId="6371"/>
    <cellStyle name="40% - Accent5 10 2 3" xfId="6919"/>
    <cellStyle name="40% - Accent5 10 2 4" xfId="10457"/>
    <cellStyle name="40% - Accent5 10 2 5" xfId="16657"/>
    <cellStyle name="40% - Accent5 10 3" xfId="933"/>
    <cellStyle name="40% - Accent5 10 3 2" xfId="6372"/>
    <cellStyle name="40% - Accent5 10 3 3" xfId="6918"/>
    <cellStyle name="40% - Accent5 10 3 4" xfId="10456"/>
    <cellStyle name="40% - Accent5 10 3 5" xfId="16627"/>
    <cellStyle name="40% - Accent5 10 4" xfId="4358"/>
    <cellStyle name="40% - Accent5 10 4 2" xfId="8890"/>
    <cellStyle name="40% - Accent5 10 4 3" xfId="12357"/>
    <cellStyle name="40% - Accent5 10 4 4" xfId="15561"/>
    <cellStyle name="40% - Accent5 10 4 5" xfId="17766"/>
    <cellStyle name="40% - Accent5 10 5" xfId="5211"/>
    <cellStyle name="40% - Accent5 10 5 2" xfId="9743"/>
    <cellStyle name="40% - Accent5 10 5 3" xfId="13210"/>
    <cellStyle name="40% - Accent5 10 5 4" xfId="16414"/>
    <cellStyle name="40% - Accent5 10 5 5" xfId="18618"/>
    <cellStyle name="40% - Accent5 10 6" xfId="6370"/>
    <cellStyle name="40% - Accent5 10 7" xfId="6920"/>
    <cellStyle name="40% - Accent5 10 8" xfId="10458"/>
    <cellStyle name="40% - Accent5 10 9" xfId="13661"/>
    <cellStyle name="40% - Accent5 11" xfId="934"/>
    <cellStyle name="40% - Accent5 11 10" xfId="19592"/>
    <cellStyle name="40% - Accent5 11 2" xfId="935"/>
    <cellStyle name="40% - Accent5 11 2 2" xfId="6374"/>
    <cellStyle name="40% - Accent5 11 2 3" xfId="6916"/>
    <cellStyle name="40% - Accent5 11 2 4" xfId="10454"/>
    <cellStyle name="40% - Accent5 11 2 5" xfId="16626"/>
    <cellStyle name="40% - Accent5 11 3" xfId="936"/>
    <cellStyle name="40% - Accent5 11 3 2" xfId="6375"/>
    <cellStyle name="40% - Accent5 11 3 3" xfId="6915"/>
    <cellStyle name="40% - Accent5 11 3 4" xfId="10453"/>
    <cellStyle name="40% - Accent5 11 3 5" xfId="16656"/>
    <cellStyle name="40% - Accent5 11 4" xfId="4359"/>
    <cellStyle name="40% - Accent5 11 4 2" xfId="8891"/>
    <cellStyle name="40% - Accent5 11 4 3" xfId="12358"/>
    <cellStyle name="40% - Accent5 11 4 4" xfId="15562"/>
    <cellStyle name="40% - Accent5 11 4 5" xfId="17767"/>
    <cellStyle name="40% - Accent5 11 5" xfId="5212"/>
    <cellStyle name="40% - Accent5 11 5 2" xfId="9744"/>
    <cellStyle name="40% - Accent5 11 5 3" xfId="13211"/>
    <cellStyle name="40% - Accent5 11 5 4" xfId="16415"/>
    <cellStyle name="40% - Accent5 11 5 5" xfId="18619"/>
    <cellStyle name="40% - Accent5 11 6" xfId="6373"/>
    <cellStyle name="40% - Accent5 11 7" xfId="6917"/>
    <cellStyle name="40% - Accent5 11 8" xfId="10455"/>
    <cellStyle name="40% - Accent5 11 9" xfId="16658"/>
    <cellStyle name="40% - Accent5 12" xfId="937"/>
    <cellStyle name="40% - Accent5 12 10" xfId="19593"/>
    <cellStyle name="40% - Accent5 12 2" xfId="938"/>
    <cellStyle name="40% - Accent5 12 2 2" xfId="6377"/>
    <cellStyle name="40% - Accent5 12 2 3" xfId="6913"/>
    <cellStyle name="40% - Accent5 12 2 4" xfId="10451"/>
    <cellStyle name="40% - Accent5 12 2 5" xfId="13657"/>
    <cellStyle name="40% - Accent5 12 3" xfId="939"/>
    <cellStyle name="40% - Accent5 12 3 2" xfId="6378"/>
    <cellStyle name="40% - Accent5 12 3 3" xfId="6912"/>
    <cellStyle name="40% - Accent5 12 3 4" xfId="13477"/>
    <cellStyle name="40% - Accent5 12 3 5" xfId="13656"/>
    <cellStyle name="40% - Accent5 12 4" xfId="4360"/>
    <cellStyle name="40% - Accent5 12 4 2" xfId="8892"/>
    <cellStyle name="40% - Accent5 12 4 3" xfId="12359"/>
    <cellStyle name="40% - Accent5 12 4 4" xfId="15563"/>
    <cellStyle name="40% - Accent5 12 4 5" xfId="17768"/>
    <cellStyle name="40% - Accent5 12 5" xfId="5213"/>
    <cellStyle name="40% - Accent5 12 5 2" xfId="9745"/>
    <cellStyle name="40% - Accent5 12 5 3" xfId="13212"/>
    <cellStyle name="40% - Accent5 12 5 4" xfId="16416"/>
    <cellStyle name="40% - Accent5 12 5 5" xfId="18620"/>
    <cellStyle name="40% - Accent5 12 6" xfId="6376"/>
    <cellStyle name="40% - Accent5 12 7" xfId="6914"/>
    <cellStyle name="40% - Accent5 12 8" xfId="10452"/>
    <cellStyle name="40% - Accent5 12 9" xfId="13658"/>
    <cellStyle name="40% - Accent5 13" xfId="940"/>
    <cellStyle name="40% - Accent5 13 2" xfId="4361"/>
    <cellStyle name="40% - Accent5 13 2 2" xfId="8893"/>
    <cellStyle name="40% - Accent5 13 2 3" xfId="12360"/>
    <cellStyle name="40% - Accent5 13 2 4" xfId="15564"/>
    <cellStyle name="40% - Accent5 13 2 5" xfId="17769"/>
    <cellStyle name="40% - Accent5 13 3" xfId="5214"/>
    <cellStyle name="40% - Accent5 13 3 2" xfId="9746"/>
    <cellStyle name="40% - Accent5 13 3 3" xfId="13213"/>
    <cellStyle name="40% - Accent5 13 3 4" xfId="16417"/>
    <cellStyle name="40% - Accent5 13 3 5" xfId="18621"/>
    <cellStyle name="40% - Accent5 13 4" xfId="6379"/>
    <cellStyle name="40% - Accent5 13 5" xfId="6911"/>
    <cellStyle name="40% - Accent5 13 6" xfId="13447"/>
    <cellStyle name="40% - Accent5 13 7" xfId="13655"/>
    <cellStyle name="40% - Accent5 13 8" xfId="19594"/>
    <cellStyle name="40% - Accent5 14" xfId="941"/>
    <cellStyle name="40% - Accent5 14 2" xfId="4362"/>
    <cellStyle name="40% - Accent5 14 2 2" xfId="8894"/>
    <cellStyle name="40% - Accent5 14 2 3" xfId="12361"/>
    <cellStyle name="40% - Accent5 14 2 4" xfId="15565"/>
    <cellStyle name="40% - Accent5 14 2 5" xfId="17770"/>
    <cellStyle name="40% - Accent5 14 3" xfId="5215"/>
    <cellStyle name="40% - Accent5 14 3 2" xfId="9747"/>
    <cellStyle name="40% - Accent5 14 3 3" xfId="13214"/>
    <cellStyle name="40% - Accent5 14 3 4" xfId="16418"/>
    <cellStyle name="40% - Accent5 14 3 5" xfId="18622"/>
    <cellStyle name="40% - Accent5 14 4" xfId="6380"/>
    <cellStyle name="40% - Accent5 14 5" xfId="6910"/>
    <cellStyle name="40% - Accent5 14 6" xfId="13478"/>
    <cellStyle name="40% - Accent5 14 7" xfId="13654"/>
    <cellStyle name="40% - Accent5 14 8" xfId="19595"/>
    <cellStyle name="40% - Accent5 15" xfId="942"/>
    <cellStyle name="40% - Accent5 15 2" xfId="4363"/>
    <cellStyle name="40% - Accent5 15 2 2" xfId="8895"/>
    <cellStyle name="40% - Accent5 15 2 3" xfId="12362"/>
    <cellStyle name="40% - Accent5 15 2 4" xfId="15566"/>
    <cellStyle name="40% - Accent5 15 2 5" xfId="17771"/>
    <cellStyle name="40% - Accent5 15 3" xfId="5216"/>
    <cellStyle name="40% - Accent5 15 3 2" xfId="9748"/>
    <cellStyle name="40% - Accent5 15 3 3" xfId="13215"/>
    <cellStyle name="40% - Accent5 15 3 4" xfId="16419"/>
    <cellStyle name="40% - Accent5 15 3 5" xfId="18623"/>
    <cellStyle name="40% - Accent5 15 4" xfId="6381"/>
    <cellStyle name="40% - Accent5 15 5" xfId="6909"/>
    <cellStyle name="40% - Accent5 15 6" xfId="13446"/>
    <cellStyle name="40% - Accent5 15 7" xfId="13398"/>
    <cellStyle name="40% - Accent5 15 8" xfId="19596"/>
    <cellStyle name="40% - Accent5 16" xfId="943"/>
    <cellStyle name="40% - Accent5 16 2" xfId="4364"/>
    <cellStyle name="40% - Accent5 16 2 2" xfId="8896"/>
    <cellStyle name="40% - Accent5 16 2 3" xfId="12363"/>
    <cellStyle name="40% - Accent5 16 2 4" xfId="15567"/>
    <cellStyle name="40% - Accent5 16 2 5" xfId="17772"/>
    <cellStyle name="40% - Accent5 16 3" xfId="5217"/>
    <cellStyle name="40% - Accent5 16 3 2" xfId="9749"/>
    <cellStyle name="40% - Accent5 16 3 3" xfId="13216"/>
    <cellStyle name="40% - Accent5 16 3 4" xfId="16420"/>
    <cellStyle name="40% - Accent5 16 3 5" xfId="18624"/>
    <cellStyle name="40% - Accent5 16 4" xfId="6382"/>
    <cellStyle name="40% - Accent5 16 5" xfId="6908"/>
    <cellStyle name="40% - Accent5 16 6" xfId="13476"/>
    <cellStyle name="40% - Accent5 16 7" xfId="13529"/>
    <cellStyle name="40% - Accent5 16 8" xfId="19597"/>
    <cellStyle name="40% - Accent5 17" xfId="944"/>
    <cellStyle name="40% - Accent5 17 2" xfId="4365"/>
    <cellStyle name="40% - Accent5 17 2 2" xfId="8897"/>
    <cellStyle name="40% - Accent5 17 2 3" xfId="12364"/>
    <cellStyle name="40% - Accent5 17 2 4" xfId="15568"/>
    <cellStyle name="40% - Accent5 17 2 5" xfId="17773"/>
    <cellStyle name="40% - Accent5 17 3" xfId="5218"/>
    <cellStyle name="40% - Accent5 17 3 2" xfId="9750"/>
    <cellStyle name="40% - Accent5 17 3 3" xfId="13217"/>
    <cellStyle name="40% - Accent5 17 3 4" xfId="16421"/>
    <cellStyle name="40% - Accent5 17 3 5" xfId="18625"/>
    <cellStyle name="40% - Accent5 17 4" xfId="6383"/>
    <cellStyle name="40% - Accent5 17 5" xfId="6907"/>
    <cellStyle name="40% - Accent5 17 6" xfId="10448"/>
    <cellStyle name="40% - Accent5 17 7" xfId="13549"/>
    <cellStyle name="40% - Accent5 17 8" xfId="19598"/>
    <cellStyle name="40% - Accent5 18" xfId="945"/>
    <cellStyle name="40% - Accent5 18 2" xfId="4366"/>
    <cellStyle name="40% - Accent5 18 2 2" xfId="8898"/>
    <cellStyle name="40% - Accent5 18 2 3" xfId="12365"/>
    <cellStyle name="40% - Accent5 18 2 4" xfId="15569"/>
    <cellStyle name="40% - Accent5 18 2 5" xfId="17774"/>
    <cellStyle name="40% - Accent5 18 3" xfId="5219"/>
    <cellStyle name="40% - Accent5 18 3 2" xfId="9751"/>
    <cellStyle name="40% - Accent5 18 3 3" xfId="13218"/>
    <cellStyle name="40% - Accent5 18 3 4" xfId="16422"/>
    <cellStyle name="40% - Accent5 18 3 5" xfId="18626"/>
    <cellStyle name="40% - Accent5 18 4" xfId="6384"/>
    <cellStyle name="40% - Accent5 18 5" xfId="6906"/>
    <cellStyle name="40% - Accent5 18 6" xfId="10447"/>
    <cellStyle name="40% - Accent5 18 7" xfId="13530"/>
    <cellStyle name="40% - Accent5 18 8" xfId="19599"/>
    <cellStyle name="40% - Accent5 19" xfId="946"/>
    <cellStyle name="40% - Accent5 19 2" xfId="4367"/>
    <cellStyle name="40% - Accent5 19 2 2" xfId="8899"/>
    <cellStyle name="40% - Accent5 19 2 3" xfId="12366"/>
    <cellStyle name="40% - Accent5 19 2 4" xfId="15570"/>
    <cellStyle name="40% - Accent5 19 2 5" xfId="17775"/>
    <cellStyle name="40% - Accent5 19 3" xfId="5220"/>
    <cellStyle name="40% - Accent5 19 3 2" xfId="9752"/>
    <cellStyle name="40% - Accent5 19 3 3" xfId="13219"/>
    <cellStyle name="40% - Accent5 19 3 4" xfId="16423"/>
    <cellStyle name="40% - Accent5 19 3 5" xfId="18627"/>
    <cellStyle name="40% - Accent5 19 4" xfId="6385"/>
    <cellStyle name="40% - Accent5 19 5" xfId="6905"/>
    <cellStyle name="40% - Accent5 19 6" xfId="10446"/>
    <cellStyle name="40% - Accent5 19 7" xfId="13535"/>
    <cellStyle name="40% - Accent5 19 8" xfId="19600"/>
    <cellStyle name="40% - Accent5 2" xfId="947"/>
    <cellStyle name="40% - Accent5 2 10" xfId="16590"/>
    <cellStyle name="40% - Accent5 2 11" xfId="18794"/>
    <cellStyle name="40% - Accent5 2 12" xfId="19601"/>
    <cellStyle name="40% - Accent5 2 2" xfId="948"/>
    <cellStyle name="40% - Accent5 2 2 2" xfId="6386"/>
    <cellStyle name="40% - Accent5 2 2 2 2" xfId="6387"/>
    <cellStyle name="40% - Accent5 2 2 2 3" xfId="6903"/>
    <cellStyle name="40% - Accent5 2 2 2 4" xfId="10444"/>
    <cellStyle name="40% - Accent5 2 2 2 5" xfId="13642"/>
    <cellStyle name="40% - Accent5 2 2 3" xfId="9966"/>
    <cellStyle name="40% - Accent5 2 2 4" xfId="10088"/>
    <cellStyle name="40% - Accent5 2 2 5" xfId="9972"/>
    <cellStyle name="40% - Accent5 2 2 6" xfId="6904"/>
    <cellStyle name="40% - Accent5 2 2 7" xfId="10445"/>
    <cellStyle name="40% - Accent5 2 2 8" xfId="13615"/>
    <cellStyle name="40% - Accent5 2 3" xfId="949"/>
    <cellStyle name="40% - Accent5 2 3 2" xfId="6388"/>
    <cellStyle name="40% - Accent5 2 3 3" xfId="6900"/>
    <cellStyle name="40% - Accent5 2 3 4" xfId="10443"/>
    <cellStyle name="40% - Accent5 2 3 5" xfId="13402"/>
    <cellStyle name="40% - Accent5 2 4" xfId="4368"/>
    <cellStyle name="40% - Accent5 2 4 2" xfId="8900"/>
    <cellStyle name="40% - Accent5 2 4 3" xfId="12367"/>
    <cellStyle name="40% - Accent5 2 4 4" xfId="15571"/>
    <cellStyle name="40% - Accent5 2 4 5" xfId="17776"/>
    <cellStyle name="40% - Accent5 2 5" xfId="5221"/>
    <cellStyle name="40% - Accent5 2 5 2" xfId="9753"/>
    <cellStyle name="40% - Accent5 2 5 3" xfId="13220"/>
    <cellStyle name="40% - Accent5 2 5 4" xfId="16424"/>
    <cellStyle name="40% - Accent5 2 5 5" xfId="18628"/>
    <cellStyle name="40% - Accent5 2 6" xfId="9919"/>
    <cellStyle name="40% - Accent5 2 6 2" xfId="9965"/>
    <cellStyle name="40% - Accent5 2 6 3" xfId="13432"/>
    <cellStyle name="40% - Accent5 2 6 4" xfId="16620"/>
    <cellStyle name="40% - Accent5 2 6 5" xfId="18814"/>
    <cellStyle name="40% - Accent5 2 7" xfId="10089"/>
    <cellStyle name="40% - Accent5 2 8" xfId="10158"/>
    <cellStyle name="40% - Accent5 2 9" xfId="13386"/>
    <cellStyle name="40% - Accent5 20" xfId="950"/>
    <cellStyle name="40% - Accent5 20 2" xfId="4369"/>
    <cellStyle name="40% - Accent5 20 2 2" xfId="8901"/>
    <cellStyle name="40% - Accent5 20 2 3" xfId="12368"/>
    <cellStyle name="40% - Accent5 20 2 4" xfId="15572"/>
    <cellStyle name="40% - Accent5 20 2 5" xfId="17777"/>
    <cellStyle name="40% - Accent5 20 3" xfId="5222"/>
    <cellStyle name="40% - Accent5 20 3 2" xfId="9754"/>
    <cellStyle name="40% - Accent5 20 3 3" xfId="13221"/>
    <cellStyle name="40% - Accent5 20 3 4" xfId="16425"/>
    <cellStyle name="40% - Accent5 20 3 5" xfId="18629"/>
    <cellStyle name="40% - Accent5 20 4" xfId="6389"/>
    <cellStyle name="40% - Accent5 20 5" xfId="6899"/>
    <cellStyle name="40% - Accent5 20 6" xfId="10442"/>
    <cellStyle name="40% - Accent5 20 7" xfId="13525"/>
    <cellStyle name="40% - Accent5 20 8" xfId="19602"/>
    <cellStyle name="40% - Accent5 21" xfId="951"/>
    <cellStyle name="40% - Accent5 21 2" xfId="4370"/>
    <cellStyle name="40% - Accent5 21 2 2" xfId="8902"/>
    <cellStyle name="40% - Accent5 21 2 3" xfId="12369"/>
    <cellStyle name="40% - Accent5 21 2 4" xfId="15573"/>
    <cellStyle name="40% - Accent5 21 2 5" xfId="17778"/>
    <cellStyle name="40% - Accent5 21 3" xfId="5223"/>
    <cellStyle name="40% - Accent5 21 3 2" xfId="9755"/>
    <cellStyle name="40% - Accent5 21 3 3" xfId="13222"/>
    <cellStyle name="40% - Accent5 21 3 4" xfId="16426"/>
    <cellStyle name="40% - Accent5 21 3 5" xfId="18630"/>
    <cellStyle name="40% - Accent5 21 4" xfId="6390"/>
    <cellStyle name="40% - Accent5 21 5" xfId="6898"/>
    <cellStyle name="40% - Accent5 21 6" xfId="10441"/>
    <cellStyle name="40% - Accent5 21 7" xfId="13419"/>
    <cellStyle name="40% - Accent5 21 8" xfId="19603"/>
    <cellStyle name="40% - Accent5 22" xfId="952"/>
    <cellStyle name="40% - Accent5 22 2" xfId="4371"/>
    <cellStyle name="40% - Accent5 22 2 2" xfId="8903"/>
    <cellStyle name="40% - Accent5 22 2 3" xfId="12370"/>
    <cellStyle name="40% - Accent5 22 2 4" xfId="15574"/>
    <cellStyle name="40% - Accent5 22 2 5" xfId="17779"/>
    <cellStyle name="40% - Accent5 22 3" xfId="5224"/>
    <cellStyle name="40% - Accent5 22 3 2" xfId="9756"/>
    <cellStyle name="40% - Accent5 22 3 3" xfId="13223"/>
    <cellStyle name="40% - Accent5 22 3 4" xfId="16427"/>
    <cellStyle name="40% - Accent5 22 3 5" xfId="18631"/>
    <cellStyle name="40% - Accent5 22 4" xfId="6391"/>
    <cellStyle name="40% - Accent5 22 5" xfId="6897"/>
    <cellStyle name="40% - Accent5 22 6" xfId="10440"/>
    <cellStyle name="40% - Accent5 22 7" xfId="13526"/>
    <cellStyle name="40% - Accent5 22 8" xfId="19604"/>
    <cellStyle name="40% - Accent5 23" xfId="953"/>
    <cellStyle name="40% - Accent5 23 2" xfId="4372"/>
    <cellStyle name="40% - Accent5 23 2 2" xfId="8904"/>
    <cellStyle name="40% - Accent5 23 2 3" xfId="12371"/>
    <cellStyle name="40% - Accent5 23 2 4" xfId="15575"/>
    <cellStyle name="40% - Accent5 23 2 5" xfId="17780"/>
    <cellStyle name="40% - Accent5 23 3" xfId="5225"/>
    <cellStyle name="40% - Accent5 23 3 2" xfId="9757"/>
    <cellStyle name="40% - Accent5 23 3 3" xfId="13224"/>
    <cellStyle name="40% - Accent5 23 3 4" xfId="16428"/>
    <cellStyle name="40% - Accent5 23 3 5" xfId="18632"/>
    <cellStyle name="40% - Accent5 23 4" xfId="6392"/>
    <cellStyle name="40% - Accent5 23 5" xfId="6896"/>
    <cellStyle name="40% - Accent5 23 6" xfId="10439"/>
    <cellStyle name="40% - Accent5 23 7" xfId="13550"/>
    <cellStyle name="40% - Accent5 23 8" xfId="19605"/>
    <cellStyle name="40% - Accent5 24" xfId="954"/>
    <cellStyle name="40% - Accent5 24 2" xfId="4373"/>
    <cellStyle name="40% - Accent5 24 2 2" xfId="8905"/>
    <cellStyle name="40% - Accent5 24 2 3" xfId="12372"/>
    <cellStyle name="40% - Accent5 24 2 4" xfId="15576"/>
    <cellStyle name="40% - Accent5 24 2 5" xfId="17781"/>
    <cellStyle name="40% - Accent5 24 3" xfId="5226"/>
    <cellStyle name="40% - Accent5 24 3 2" xfId="9758"/>
    <cellStyle name="40% - Accent5 24 3 3" xfId="13225"/>
    <cellStyle name="40% - Accent5 24 3 4" xfId="16429"/>
    <cellStyle name="40% - Accent5 24 3 5" xfId="18633"/>
    <cellStyle name="40% - Accent5 24 4" xfId="6393"/>
    <cellStyle name="40% - Accent5 24 5" xfId="6895"/>
    <cellStyle name="40% - Accent5 24 6" xfId="10438"/>
    <cellStyle name="40% - Accent5 24 7" xfId="16764"/>
    <cellStyle name="40% - Accent5 24 8" xfId="19606"/>
    <cellStyle name="40% - Accent5 25" xfId="955"/>
    <cellStyle name="40% - Accent5 25 2" xfId="4374"/>
    <cellStyle name="40% - Accent5 25 2 2" xfId="8906"/>
    <cellStyle name="40% - Accent5 25 2 3" xfId="12373"/>
    <cellStyle name="40% - Accent5 25 2 4" xfId="15577"/>
    <cellStyle name="40% - Accent5 25 2 5" xfId="17782"/>
    <cellStyle name="40% - Accent5 25 3" xfId="5227"/>
    <cellStyle name="40% - Accent5 25 3 2" xfId="9759"/>
    <cellStyle name="40% - Accent5 25 3 3" xfId="13226"/>
    <cellStyle name="40% - Accent5 25 3 4" xfId="16430"/>
    <cellStyle name="40% - Accent5 25 3 5" xfId="18634"/>
    <cellStyle name="40% - Accent5 25 4" xfId="6394"/>
    <cellStyle name="40% - Accent5 25 5" xfId="6894"/>
    <cellStyle name="40% - Accent5 25 6" xfId="10437"/>
    <cellStyle name="40% - Accent5 25 7" xfId="16751"/>
    <cellStyle name="40% - Accent5 25 8" xfId="19607"/>
    <cellStyle name="40% - Accent5 26" xfId="956"/>
    <cellStyle name="40% - Accent5 26 2" xfId="4375"/>
    <cellStyle name="40% - Accent5 26 2 2" xfId="8907"/>
    <cellStyle name="40% - Accent5 26 2 3" xfId="12374"/>
    <cellStyle name="40% - Accent5 26 2 4" xfId="15578"/>
    <cellStyle name="40% - Accent5 26 2 5" xfId="17783"/>
    <cellStyle name="40% - Accent5 26 3" xfId="5228"/>
    <cellStyle name="40% - Accent5 26 3 2" xfId="9760"/>
    <cellStyle name="40% - Accent5 26 3 3" xfId="13227"/>
    <cellStyle name="40% - Accent5 26 3 4" xfId="16431"/>
    <cellStyle name="40% - Accent5 26 3 5" xfId="18635"/>
    <cellStyle name="40% - Accent5 26 4" xfId="6395"/>
    <cellStyle name="40% - Accent5 26 5" xfId="6893"/>
    <cellStyle name="40% - Accent5 26 6" xfId="10436"/>
    <cellStyle name="40% - Accent5 26 7" xfId="13617"/>
    <cellStyle name="40% - Accent5 26 8" xfId="19608"/>
    <cellStyle name="40% - Accent5 27" xfId="957"/>
    <cellStyle name="40% - Accent5 27 2" xfId="4376"/>
    <cellStyle name="40% - Accent5 27 2 2" xfId="8908"/>
    <cellStyle name="40% - Accent5 27 2 3" xfId="12375"/>
    <cellStyle name="40% - Accent5 27 2 4" xfId="15579"/>
    <cellStyle name="40% - Accent5 27 2 5" xfId="17784"/>
    <cellStyle name="40% - Accent5 27 3" xfId="5229"/>
    <cellStyle name="40% - Accent5 27 3 2" xfId="9761"/>
    <cellStyle name="40% - Accent5 27 3 3" xfId="13228"/>
    <cellStyle name="40% - Accent5 27 3 4" xfId="16432"/>
    <cellStyle name="40% - Accent5 27 3 5" xfId="18636"/>
    <cellStyle name="40% - Accent5 27 4" xfId="6396"/>
    <cellStyle name="40% - Accent5 27 5" xfId="6892"/>
    <cellStyle name="40% - Accent5 27 6" xfId="10435"/>
    <cellStyle name="40% - Accent5 27 7" xfId="13644"/>
    <cellStyle name="40% - Accent5 27 8" xfId="19609"/>
    <cellStyle name="40% - Accent5 28" xfId="958"/>
    <cellStyle name="40% - Accent5 28 2" xfId="4377"/>
    <cellStyle name="40% - Accent5 28 2 2" xfId="8909"/>
    <cellStyle name="40% - Accent5 28 2 3" xfId="12376"/>
    <cellStyle name="40% - Accent5 28 2 4" xfId="15580"/>
    <cellStyle name="40% - Accent5 28 2 5" xfId="17785"/>
    <cellStyle name="40% - Accent5 28 3" xfId="5230"/>
    <cellStyle name="40% - Accent5 28 3 2" xfId="9762"/>
    <cellStyle name="40% - Accent5 28 3 3" xfId="13229"/>
    <cellStyle name="40% - Accent5 28 3 4" xfId="16433"/>
    <cellStyle name="40% - Accent5 28 3 5" xfId="18637"/>
    <cellStyle name="40% - Accent5 28 4" xfId="6397"/>
    <cellStyle name="40% - Accent5 28 5" xfId="6891"/>
    <cellStyle name="40% - Accent5 28 6" xfId="10434"/>
    <cellStyle name="40% - Accent5 28 7" xfId="13404"/>
    <cellStyle name="40% - Accent5 28 8" xfId="19610"/>
    <cellStyle name="40% - Accent5 29" xfId="959"/>
    <cellStyle name="40% - Accent5 29 2" xfId="4378"/>
    <cellStyle name="40% - Accent5 29 2 2" xfId="8910"/>
    <cellStyle name="40% - Accent5 29 2 3" xfId="12377"/>
    <cellStyle name="40% - Accent5 29 2 4" xfId="15581"/>
    <cellStyle name="40% - Accent5 29 2 5" xfId="17786"/>
    <cellStyle name="40% - Accent5 29 3" xfId="5231"/>
    <cellStyle name="40% - Accent5 29 3 2" xfId="9763"/>
    <cellStyle name="40% - Accent5 29 3 3" xfId="13230"/>
    <cellStyle name="40% - Accent5 29 3 4" xfId="16434"/>
    <cellStyle name="40% - Accent5 29 3 5" xfId="18638"/>
    <cellStyle name="40% - Accent5 29 4" xfId="6398"/>
    <cellStyle name="40% - Accent5 29 5" xfId="6890"/>
    <cellStyle name="40% - Accent5 29 6" xfId="10433"/>
    <cellStyle name="40% - Accent5 29 7" xfId="13521"/>
    <cellStyle name="40% - Accent5 29 8" xfId="19611"/>
    <cellStyle name="40% - Accent5 3" xfId="960"/>
    <cellStyle name="40% - Accent5 3 10" xfId="19612"/>
    <cellStyle name="40% - Accent5 3 2" xfId="961"/>
    <cellStyle name="40% - Accent5 3 2 2" xfId="6400"/>
    <cellStyle name="40% - Accent5 3 2 3" xfId="6888"/>
    <cellStyle name="40% - Accent5 3 2 4" xfId="13640"/>
    <cellStyle name="40% - Accent5 3 2 5" xfId="13522"/>
    <cellStyle name="40% - Accent5 3 3" xfId="962"/>
    <cellStyle name="40% - Accent5 3 3 2" xfId="6401"/>
    <cellStyle name="40% - Accent5 3 3 3" xfId="6887"/>
    <cellStyle name="40% - Accent5 3 3 4" xfId="13613"/>
    <cellStyle name="40% - Accent5 3 3 5" xfId="13552"/>
    <cellStyle name="40% - Accent5 3 4" xfId="4379"/>
    <cellStyle name="40% - Accent5 3 4 2" xfId="8911"/>
    <cellStyle name="40% - Accent5 3 4 3" xfId="12378"/>
    <cellStyle name="40% - Accent5 3 4 4" xfId="15582"/>
    <cellStyle name="40% - Accent5 3 4 5" xfId="17787"/>
    <cellStyle name="40% - Accent5 3 5" xfId="5232"/>
    <cellStyle name="40% - Accent5 3 5 2" xfId="9764"/>
    <cellStyle name="40% - Accent5 3 5 3" xfId="13231"/>
    <cellStyle name="40% - Accent5 3 5 4" xfId="16435"/>
    <cellStyle name="40% - Accent5 3 5 5" xfId="18639"/>
    <cellStyle name="40% - Accent5 3 6" xfId="6399"/>
    <cellStyle name="40% - Accent5 3 7" xfId="6889"/>
    <cellStyle name="40% - Accent5 3 8" xfId="10432"/>
    <cellStyle name="40% - Accent5 3 9" xfId="13420"/>
    <cellStyle name="40% - Accent5 30" xfId="963"/>
    <cellStyle name="40% - Accent5 30 2" xfId="4380"/>
    <cellStyle name="40% - Accent5 30 2 2" xfId="8912"/>
    <cellStyle name="40% - Accent5 30 2 3" xfId="12379"/>
    <cellStyle name="40% - Accent5 30 2 4" xfId="15583"/>
    <cellStyle name="40% - Accent5 30 2 5" xfId="17788"/>
    <cellStyle name="40% - Accent5 30 3" xfId="5233"/>
    <cellStyle name="40% - Accent5 30 3 2" xfId="9765"/>
    <cellStyle name="40% - Accent5 30 3 3" xfId="13232"/>
    <cellStyle name="40% - Accent5 30 3 4" xfId="16436"/>
    <cellStyle name="40% - Accent5 30 3 5" xfId="18640"/>
    <cellStyle name="40% - Accent5 30 4" xfId="6402"/>
    <cellStyle name="40% - Accent5 30 5" xfId="9032"/>
    <cellStyle name="40% - Accent5 30 6" xfId="10431"/>
    <cellStyle name="40% - Accent5 30 7" xfId="13620"/>
    <cellStyle name="40% - Accent5 30 8" xfId="19613"/>
    <cellStyle name="40% - Accent5 31" xfId="964"/>
    <cellStyle name="40% - Accent5 31 2" xfId="4381"/>
    <cellStyle name="40% - Accent5 31 2 2" xfId="8913"/>
    <cellStyle name="40% - Accent5 31 2 3" xfId="12380"/>
    <cellStyle name="40% - Accent5 31 2 4" xfId="15584"/>
    <cellStyle name="40% - Accent5 31 2 5" xfId="17789"/>
    <cellStyle name="40% - Accent5 31 3" xfId="5234"/>
    <cellStyle name="40% - Accent5 31 3 2" xfId="9766"/>
    <cellStyle name="40% - Accent5 31 3 3" xfId="13233"/>
    <cellStyle name="40% - Accent5 31 3 4" xfId="16437"/>
    <cellStyle name="40% - Accent5 31 3 5" xfId="18641"/>
    <cellStyle name="40% - Accent5 31 4" xfId="6403"/>
    <cellStyle name="40% - Accent5 31 5" xfId="6886"/>
    <cellStyle name="40% - Accent5 31 6" xfId="10430"/>
    <cellStyle name="40% - Accent5 31 7" xfId="13646"/>
    <cellStyle name="40% - Accent5 31 8" xfId="19614"/>
    <cellStyle name="40% - Accent5 32" xfId="965"/>
    <cellStyle name="40% - Accent5 32 2" xfId="4382"/>
    <cellStyle name="40% - Accent5 32 2 2" xfId="8914"/>
    <cellStyle name="40% - Accent5 32 2 3" xfId="12381"/>
    <cellStyle name="40% - Accent5 32 2 4" xfId="15585"/>
    <cellStyle name="40% - Accent5 32 2 5" xfId="17790"/>
    <cellStyle name="40% - Accent5 32 3" xfId="5235"/>
    <cellStyle name="40% - Accent5 32 3 2" xfId="9767"/>
    <cellStyle name="40% - Accent5 32 3 3" xfId="13234"/>
    <cellStyle name="40% - Accent5 32 3 4" xfId="16438"/>
    <cellStyle name="40% - Accent5 32 3 5" xfId="18642"/>
    <cellStyle name="40% - Accent5 32 4" xfId="6404"/>
    <cellStyle name="40% - Accent5 32 5" xfId="6885"/>
    <cellStyle name="40% - Accent5 32 6" xfId="10429"/>
    <cellStyle name="40% - Accent5 32 7" xfId="13406"/>
    <cellStyle name="40% - Accent5 32 8" xfId="19615"/>
    <cellStyle name="40% - Accent5 33" xfId="966"/>
    <cellStyle name="40% - Accent5 33 2" xfId="4383"/>
    <cellStyle name="40% - Accent5 33 2 2" xfId="8915"/>
    <cellStyle name="40% - Accent5 33 2 3" xfId="12382"/>
    <cellStyle name="40% - Accent5 33 2 4" xfId="15586"/>
    <cellStyle name="40% - Accent5 33 2 5" xfId="17791"/>
    <cellStyle name="40% - Accent5 33 3" xfId="5236"/>
    <cellStyle name="40% - Accent5 33 3 2" xfId="9768"/>
    <cellStyle name="40% - Accent5 33 3 3" xfId="13235"/>
    <cellStyle name="40% - Accent5 33 3 4" xfId="16439"/>
    <cellStyle name="40% - Accent5 33 3 5" xfId="18643"/>
    <cellStyle name="40% - Accent5 33 4" xfId="6405"/>
    <cellStyle name="40% - Accent5 33 5" xfId="6884"/>
    <cellStyle name="40% - Accent5 33 6" xfId="10428"/>
    <cellStyle name="40% - Accent5 33 7" xfId="13517"/>
    <cellStyle name="40% - Accent5 33 8" xfId="19616"/>
    <cellStyle name="40% - Accent5 34" xfId="967"/>
    <cellStyle name="40% - Accent5 34 2" xfId="4384"/>
    <cellStyle name="40% - Accent5 34 2 2" xfId="8916"/>
    <cellStyle name="40% - Accent5 34 2 3" xfId="12383"/>
    <cellStyle name="40% - Accent5 34 2 4" xfId="15587"/>
    <cellStyle name="40% - Accent5 34 2 5" xfId="17792"/>
    <cellStyle name="40% - Accent5 34 3" xfId="5237"/>
    <cellStyle name="40% - Accent5 34 3 2" xfId="9769"/>
    <cellStyle name="40% - Accent5 34 3 3" xfId="13236"/>
    <cellStyle name="40% - Accent5 34 3 4" xfId="16440"/>
    <cellStyle name="40% - Accent5 34 3 5" xfId="18644"/>
    <cellStyle name="40% - Accent5 34 4" xfId="6406"/>
    <cellStyle name="40% - Accent5 34 5" xfId="6882"/>
    <cellStyle name="40% - Accent5 34 6" xfId="10427"/>
    <cellStyle name="40% - Accent5 34 7" xfId="13425"/>
    <cellStyle name="40% - Accent5 34 8" xfId="19617"/>
    <cellStyle name="40% - Accent5 35" xfId="968"/>
    <cellStyle name="40% - Accent5 35 2" xfId="4385"/>
    <cellStyle name="40% - Accent5 35 2 2" xfId="8917"/>
    <cellStyle name="40% - Accent5 35 2 3" xfId="12384"/>
    <cellStyle name="40% - Accent5 35 2 4" xfId="15588"/>
    <cellStyle name="40% - Accent5 35 2 5" xfId="17793"/>
    <cellStyle name="40% - Accent5 35 3" xfId="5238"/>
    <cellStyle name="40% - Accent5 35 3 2" xfId="9770"/>
    <cellStyle name="40% - Accent5 35 3 3" xfId="13237"/>
    <cellStyle name="40% - Accent5 35 3 4" xfId="16441"/>
    <cellStyle name="40% - Accent5 35 3 5" xfId="18645"/>
    <cellStyle name="40% - Accent5 35 4" xfId="6407"/>
    <cellStyle name="40% - Accent5 35 5" xfId="6881"/>
    <cellStyle name="40% - Accent5 35 6" xfId="10426"/>
    <cellStyle name="40% - Accent5 35 7" xfId="13518"/>
    <cellStyle name="40% - Accent5 35 8" xfId="19618"/>
    <cellStyle name="40% - Accent5 36" xfId="969"/>
    <cellStyle name="40% - Accent5 36 2" xfId="4386"/>
    <cellStyle name="40% - Accent5 36 2 2" xfId="8918"/>
    <cellStyle name="40% - Accent5 36 2 3" xfId="12385"/>
    <cellStyle name="40% - Accent5 36 2 4" xfId="15589"/>
    <cellStyle name="40% - Accent5 36 2 5" xfId="17794"/>
    <cellStyle name="40% - Accent5 36 3" xfId="5239"/>
    <cellStyle name="40% - Accent5 36 3 2" xfId="9771"/>
    <cellStyle name="40% - Accent5 36 3 3" xfId="13238"/>
    <cellStyle name="40% - Accent5 36 3 4" xfId="16442"/>
    <cellStyle name="40% - Accent5 36 3 5" xfId="18646"/>
    <cellStyle name="40% - Accent5 36 4" xfId="6408"/>
    <cellStyle name="40% - Accent5 36 5" xfId="6880"/>
    <cellStyle name="40% - Accent5 36 6" xfId="10425"/>
    <cellStyle name="40% - Accent5 36 7" xfId="13424"/>
    <cellStyle name="40% - Accent5 36 8" xfId="19619"/>
    <cellStyle name="40% - Accent5 37" xfId="970"/>
    <cellStyle name="40% - Accent5 37 2" xfId="4387"/>
    <cellStyle name="40% - Accent5 37 2 2" xfId="8919"/>
    <cellStyle name="40% - Accent5 37 2 3" xfId="12386"/>
    <cellStyle name="40% - Accent5 37 2 4" xfId="15590"/>
    <cellStyle name="40% - Accent5 37 2 5" xfId="17795"/>
    <cellStyle name="40% - Accent5 37 3" xfId="5240"/>
    <cellStyle name="40% - Accent5 37 3 2" xfId="9772"/>
    <cellStyle name="40% - Accent5 37 3 3" xfId="13239"/>
    <cellStyle name="40% - Accent5 37 3 4" xfId="16443"/>
    <cellStyle name="40% - Accent5 37 3 5" xfId="18647"/>
    <cellStyle name="40% - Accent5 37 4" xfId="6409"/>
    <cellStyle name="40% - Accent5 37 5" xfId="6879"/>
    <cellStyle name="40% - Accent5 37 6" xfId="10424"/>
    <cellStyle name="40% - Accent5 37 7" xfId="13623"/>
    <cellStyle name="40% - Accent5 37 8" xfId="19620"/>
    <cellStyle name="40% - Accent5 38" xfId="971"/>
    <cellStyle name="40% - Accent5 38 2" xfId="4388"/>
    <cellStyle name="40% - Accent5 38 2 2" xfId="8920"/>
    <cellStyle name="40% - Accent5 38 2 3" xfId="12387"/>
    <cellStyle name="40% - Accent5 38 2 4" xfId="15591"/>
    <cellStyle name="40% - Accent5 38 2 5" xfId="17796"/>
    <cellStyle name="40% - Accent5 38 3" xfId="5241"/>
    <cellStyle name="40% - Accent5 38 3 2" xfId="9773"/>
    <cellStyle name="40% - Accent5 38 3 3" xfId="13240"/>
    <cellStyle name="40% - Accent5 38 3 4" xfId="16444"/>
    <cellStyle name="40% - Accent5 38 3 5" xfId="18648"/>
    <cellStyle name="40% - Accent5 38 4" xfId="6410"/>
    <cellStyle name="40% - Accent5 38 5" xfId="6878"/>
    <cellStyle name="40% - Accent5 38 6" xfId="10423"/>
    <cellStyle name="40% - Accent5 38 7" xfId="13648"/>
    <cellStyle name="40% - Accent5 38 8" xfId="19621"/>
    <cellStyle name="40% - Accent5 39" xfId="972"/>
    <cellStyle name="40% - Accent5 39 2" xfId="4389"/>
    <cellStyle name="40% - Accent5 39 2 2" xfId="8921"/>
    <cellStyle name="40% - Accent5 39 2 3" xfId="12388"/>
    <cellStyle name="40% - Accent5 39 2 4" xfId="15592"/>
    <cellStyle name="40% - Accent5 39 2 5" xfId="17797"/>
    <cellStyle name="40% - Accent5 39 3" xfId="5242"/>
    <cellStyle name="40% - Accent5 39 3 2" xfId="9774"/>
    <cellStyle name="40% - Accent5 39 3 3" xfId="13241"/>
    <cellStyle name="40% - Accent5 39 3 4" xfId="16445"/>
    <cellStyle name="40% - Accent5 39 3 5" xfId="18649"/>
    <cellStyle name="40% - Accent5 39 4" xfId="6411"/>
    <cellStyle name="40% - Accent5 39 5" xfId="6877"/>
    <cellStyle name="40% - Accent5 39 6" xfId="10422"/>
    <cellStyle name="40% - Accent5 39 7" xfId="13409"/>
    <cellStyle name="40% - Accent5 39 8" xfId="19622"/>
    <cellStyle name="40% - Accent5 4" xfId="973"/>
    <cellStyle name="40% - Accent5 4 10" xfId="19623"/>
    <cellStyle name="40% - Accent5 4 2" xfId="974"/>
    <cellStyle name="40% - Accent5 4 2 2" xfId="6413"/>
    <cellStyle name="40% - Accent5 4 2 3" xfId="6875"/>
    <cellStyle name="40% - Accent5 4 2 4" xfId="10420"/>
    <cellStyle name="40% - Accent5 4 2 5" xfId="13537"/>
    <cellStyle name="40% - Accent5 4 3" xfId="975"/>
    <cellStyle name="40% - Accent5 4 3 2" xfId="6414"/>
    <cellStyle name="40% - Accent5 4 3 3" xfId="6874"/>
    <cellStyle name="40% - Accent5 4 3 4" xfId="10419"/>
    <cellStyle name="40% - Accent5 4 3 5" xfId="13516"/>
    <cellStyle name="40% - Accent5 4 4" xfId="4390"/>
    <cellStyle name="40% - Accent5 4 4 2" xfId="8922"/>
    <cellStyle name="40% - Accent5 4 4 3" xfId="12389"/>
    <cellStyle name="40% - Accent5 4 4 4" xfId="15593"/>
    <cellStyle name="40% - Accent5 4 4 5" xfId="17798"/>
    <cellStyle name="40% - Accent5 4 5" xfId="5243"/>
    <cellStyle name="40% - Accent5 4 5 2" xfId="9775"/>
    <cellStyle name="40% - Accent5 4 5 3" xfId="13242"/>
    <cellStyle name="40% - Accent5 4 5 4" xfId="16446"/>
    <cellStyle name="40% - Accent5 4 5 5" xfId="18650"/>
    <cellStyle name="40% - Accent5 4 6" xfId="6412"/>
    <cellStyle name="40% - Accent5 4 7" xfId="6876"/>
    <cellStyle name="40% - Accent5 4 8" xfId="10421"/>
    <cellStyle name="40% - Accent5 4 9" xfId="13515"/>
    <cellStyle name="40% - Accent5 40" xfId="976"/>
    <cellStyle name="40% - Accent5 40 2" xfId="4391"/>
    <cellStyle name="40% - Accent5 40 2 2" xfId="8923"/>
    <cellStyle name="40% - Accent5 40 2 3" xfId="12390"/>
    <cellStyle name="40% - Accent5 40 2 4" xfId="15594"/>
    <cellStyle name="40% - Accent5 40 2 5" xfId="17799"/>
    <cellStyle name="40% - Accent5 40 3" xfId="5244"/>
    <cellStyle name="40% - Accent5 40 3 2" xfId="9776"/>
    <cellStyle name="40% - Accent5 40 3 3" xfId="13243"/>
    <cellStyle name="40% - Accent5 40 3 4" xfId="16447"/>
    <cellStyle name="40% - Accent5 40 3 5" xfId="18651"/>
    <cellStyle name="40% - Accent5 40 4" xfId="6415"/>
    <cellStyle name="40% - Accent5 40 5" xfId="6873"/>
    <cellStyle name="40% - Accent5 40 6" xfId="10418"/>
    <cellStyle name="40% - Accent5 40 7" xfId="13426"/>
    <cellStyle name="40% - Accent5 40 8" xfId="19624"/>
    <cellStyle name="40% - Accent5 41" xfId="977"/>
    <cellStyle name="40% - Accent5 41 2" xfId="4392"/>
    <cellStyle name="40% - Accent5 41 2 2" xfId="8924"/>
    <cellStyle name="40% - Accent5 41 2 3" xfId="12391"/>
    <cellStyle name="40% - Accent5 41 2 4" xfId="15595"/>
    <cellStyle name="40% - Accent5 41 2 5" xfId="17800"/>
    <cellStyle name="40% - Accent5 41 3" xfId="5245"/>
    <cellStyle name="40% - Accent5 41 3 2" xfId="9777"/>
    <cellStyle name="40% - Accent5 41 3 3" xfId="13244"/>
    <cellStyle name="40% - Accent5 41 3 4" xfId="16448"/>
    <cellStyle name="40% - Accent5 41 3 5" xfId="18652"/>
    <cellStyle name="40% - Accent5 41 4" xfId="6416"/>
    <cellStyle name="40% - Accent5 41 5" xfId="6872"/>
    <cellStyle name="40% - Accent5 41 6" xfId="10417"/>
    <cellStyle name="40% - Accent5 41 7" xfId="13625"/>
    <cellStyle name="40% - Accent5 41 8" xfId="19625"/>
    <cellStyle name="40% - Accent5 42" xfId="978"/>
    <cellStyle name="40% - Accent5 42 2" xfId="4393"/>
    <cellStyle name="40% - Accent5 42 2 2" xfId="8925"/>
    <cellStyle name="40% - Accent5 42 2 3" xfId="12392"/>
    <cellStyle name="40% - Accent5 42 2 4" xfId="15596"/>
    <cellStyle name="40% - Accent5 42 2 5" xfId="17801"/>
    <cellStyle name="40% - Accent5 42 3" xfId="5246"/>
    <cellStyle name="40% - Accent5 42 3 2" xfId="9778"/>
    <cellStyle name="40% - Accent5 42 3 3" xfId="13245"/>
    <cellStyle name="40% - Accent5 42 3 4" xfId="16449"/>
    <cellStyle name="40% - Accent5 42 3 5" xfId="18653"/>
    <cellStyle name="40% - Accent5 42 4" xfId="6417"/>
    <cellStyle name="40% - Accent5 42 5" xfId="6871"/>
    <cellStyle name="40% - Accent5 42 6" xfId="10416"/>
    <cellStyle name="40% - Accent5 42 7" xfId="13650"/>
    <cellStyle name="40% - Accent5 42 8" xfId="19626"/>
    <cellStyle name="40% - Accent5 43" xfId="979"/>
    <cellStyle name="40% - Accent5 43 2" xfId="4394"/>
    <cellStyle name="40% - Accent5 43 2 2" xfId="8926"/>
    <cellStyle name="40% - Accent5 43 2 3" xfId="12393"/>
    <cellStyle name="40% - Accent5 43 2 4" xfId="15597"/>
    <cellStyle name="40% - Accent5 43 2 5" xfId="17802"/>
    <cellStyle name="40% - Accent5 43 3" xfId="5247"/>
    <cellStyle name="40% - Accent5 43 3 2" xfId="9779"/>
    <cellStyle name="40% - Accent5 43 3 3" xfId="13246"/>
    <cellStyle name="40% - Accent5 43 3 4" xfId="16450"/>
    <cellStyle name="40% - Accent5 43 3 5" xfId="18654"/>
    <cellStyle name="40% - Accent5 43 4" xfId="6418"/>
    <cellStyle name="40% - Accent5 43 5" xfId="6870"/>
    <cellStyle name="40% - Accent5 43 6" xfId="10415"/>
    <cellStyle name="40% - Accent5 43 7" xfId="13411"/>
    <cellStyle name="40% - Accent5 43 8" xfId="19627"/>
    <cellStyle name="40% - Accent5 44" xfId="980"/>
    <cellStyle name="40% - Accent5 44 2" xfId="4395"/>
    <cellStyle name="40% - Accent5 44 2 2" xfId="8927"/>
    <cellStyle name="40% - Accent5 44 2 3" xfId="12394"/>
    <cellStyle name="40% - Accent5 44 2 4" xfId="15598"/>
    <cellStyle name="40% - Accent5 44 2 5" xfId="17803"/>
    <cellStyle name="40% - Accent5 44 3" xfId="5248"/>
    <cellStyle name="40% - Accent5 44 3 2" xfId="9780"/>
    <cellStyle name="40% - Accent5 44 3 3" xfId="13247"/>
    <cellStyle name="40% - Accent5 44 3 4" xfId="16451"/>
    <cellStyle name="40% - Accent5 44 3 5" xfId="18655"/>
    <cellStyle name="40% - Accent5 44 4" xfId="6419"/>
    <cellStyle name="40% - Accent5 44 5" xfId="6869"/>
    <cellStyle name="40% - Accent5 44 6" xfId="10414"/>
    <cellStyle name="40% - Accent5 44 7" xfId="13513"/>
    <cellStyle name="40% - Accent5 44 8" xfId="19628"/>
    <cellStyle name="40% - Accent5 45" xfId="981"/>
    <cellStyle name="40% - Accent5 45 2" xfId="4396"/>
    <cellStyle name="40% - Accent5 45 2 2" xfId="8928"/>
    <cellStyle name="40% - Accent5 45 2 3" xfId="12395"/>
    <cellStyle name="40% - Accent5 45 2 4" xfId="15599"/>
    <cellStyle name="40% - Accent5 45 2 5" xfId="17804"/>
    <cellStyle name="40% - Accent5 45 3" xfId="5249"/>
    <cellStyle name="40% - Accent5 45 3 2" xfId="9781"/>
    <cellStyle name="40% - Accent5 45 3 3" xfId="13248"/>
    <cellStyle name="40% - Accent5 45 3 4" xfId="16452"/>
    <cellStyle name="40% - Accent5 45 3 5" xfId="18656"/>
    <cellStyle name="40% - Accent5 45 4" xfId="6420"/>
    <cellStyle name="40% - Accent5 45 5" xfId="6868"/>
    <cellStyle name="40% - Accent5 45 6" xfId="10413"/>
    <cellStyle name="40% - Accent5 45 7" xfId="13554"/>
    <cellStyle name="40% - Accent5 45 8" xfId="19629"/>
    <cellStyle name="40% - Accent5 46" xfId="982"/>
    <cellStyle name="40% - Accent5 46 2" xfId="4397"/>
    <cellStyle name="40% - Accent5 46 2 2" xfId="8929"/>
    <cellStyle name="40% - Accent5 46 2 3" xfId="12396"/>
    <cellStyle name="40% - Accent5 46 2 4" xfId="15600"/>
    <cellStyle name="40% - Accent5 46 2 5" xfId="17805"/>
    <cellStyle name="40% - Accent5 46 3" xfId="5250"/>
    <cellStyle name="40% - Accent5 46 3 2" xfId="9782"/>
    <cellStyle name="40% - Accent5 46 3 3" xfId="13249"/>
    <cellStyle name="40% - Accent5 46 3 4" xfId="16453"/>
    <cellStyle name="40% - Accent5 46 3 5" xfId="18657"/>
    <cellStyle name="40% - Accent5 46 4" xfId="6421"/>
    <cellStyle name="40% - Accent5 46 5" xfId="6867"/>
    <cellStyle name="40% - Accent5 46 6" xfId="10412"/>
    <cellStyle name="40% - Accent5 46 7" xfId="13514"/>
    <cellStyle name="40% - Accent5 46 8" xfId="19630"/>
    <cellStyle name="40% - Accent5 47" xfId="983"/>
    <cellStyle name="40% - Accent5 47 2" xfId="4398"/>
    <cellStyle name="40% - Accent5 47 2 2" xfId="8930"/>
    <cellStyle name="40% - Accent5 47 2 3" xfId="12397"/>
    <cellStyle name="40% - Accent5 47 2 4" xfId="15601"/>
    <cellStyle name="40% - Accent5 47 2 5" xfId="17806"/>
    <cellStyle name="40% - Accent5 47 3" xfId="5251"/>
    <cellStyle name="40% - Accent5 47 3 2" xfId="9783"/>
    <cellStyle name="40% - Accent5 47 3 3" xfId="13250"/>
    <cellStyle name="40% - Accent5 47 3 4" xfId="16454"/>
    <cellStyle name="40% - Accent5 47 3 5" xfId="18658"/>
    <cellStyle name="40% - Accent5 47 4" xfId="6422"/>
    <cellStyle name="40% - Accent5 47 5" xfId="6866"/>
    <cellStyle name="40% - Accent5 47 6" xfId="10411"/>
    <cellStyle name="40% - Accent5 47 7" xfId="13538"/>
    <cellStyle name="40% - Accent5 47 8" xfId="19631"/>
    <cellStyle name="40% - Accent5 48" xfId="984"/>
    <cellStyle name="40% - Accent5 48 2" xfId="4399"/>
    <cellStyle name="40% - Accent5 48 2 2" xfId="8931"/>
    <cellStyle name="40% - Accent5 48 2 3" xfId="12398"/>
    <cellStyle name="40% - Accent5 48 2 4" xfId="15602"/>
    <cellStyle name="40% - Accent5 48 2 5" xfId="17807"/>
    <cellStyle name="40% - Accent5 48 3" xfId="5252"/>
    <cellStyle name="40% - Accent5 48 3 2" xfId="9784"/>
    <cellStyle name="40% - Accent5 48 3 3" xfId="13251"/>
    <cellStyle name="40% - Accent5 48 3 4" xfId="16455"/>
    <cellStyle name="40% - Accent5 48 3 5" xfId="18659"/>
    <cellStyle name="40% - Accent5 48 4" xfId="6423"/>
    <cellStyle name="40% - Accent5 48 5" xfId="6865"/>
    <cellStyle name="40% - Accent5 48 6" xfId="10410"/>
    <cellStyle name="40% - Accent5 48 7" xfId="13627"/>
    <cellStyle name="40% - Accent5 48 8" xfId="19632"/>
    <cellStyle name="40% - Accent5 49" xfId="985"/>
    <cellStyle name="40% - Accent5 49 2" xfId="4400"/>
    <cellStyle name="40% - Accent5 49 2 2" xfId="8932"/>
    <cellStyle name="40% - Accent5 49 2 3" xfId="12399"/>
    <cellStyle name="40% - Accent5 49 2 4" xfId="15603"/>
    <cellStyle name="40% - Accent5 49 2 5" xfId="17808"/>
    <cellStyle name="40% - Accent5 49 3" xfId="5253"/>
    <cellStyle name="40% - Accent5 49 3 2" xfId="9785"/>
    <cellStyle name="40% - Accent5 49 3 3" xfId="13252"/>
    <cellStyle name="40% - Accent5 49 3 4" xfId="16456"/>
    <cellStyle name="40% - Accent5 49 3 5" xfId="18660"/>
    <cellStyle name="40% - Accent5 49 4" xfId="6424"/>
    <cellStyle name="40% - Accent5 49 5" xfId="6864"/>
    <cellStyle name="40% - Accent5 49 6" xfId="10409"/>
    <cellStyle name="40% - Accent5 49 7" xfId="13652"/>
    <cellStyle name="40% - Accent5 49 8" xfId="19633"/>
    <cellStyle name="40% - Accent5 5" xfId="986"/>
    <cellStyle name="40% - Accent5 5 10" xfId="19634"/>
    <cellStyle name="40% - Accent5 5 2" xfId="987"/>
    <cellStyle name="40% - Accent5 5 2 2" xfId="6426"/>
    <cellStyle name="40% - Accent5 5 2 3" xfId="6862"/>
    <cellStyle name="40% - Accent5 5 2 4" xfId="10407"/>
    <cellStyle name="40% - Accent5 5 2 5" xfId="13511"/>
    <cellStyle name="40% - Accent5 5 3" xfId="988"/>
    <cellStyle name="40% - Accent5 5 3 2" xfId="6427"/>
    <cellStyle name="40% - Accent5 5 3 3" xfId="6861"/>
    <cellStyle name="40% - Accent5 5 3 4" xfId="10406"/>
    <cellStyle name="40% - Accent5 5 3 5" xfId="13429"/>
    <cellStyle name="40% - Accent5 5 4" xfId="4401"/>
    <cellStyle name="40% - Accent5 5 4 2" xfId="8933"/>
    <cellStyle name="40% - Accent5 5 4 3" xfId="12400"/>
    <cellStyle name="40% - Accent5 5 4 4" xfId="15604"/>
    <cellStyle name="40% - Accent5 5 4 5" xfId="17809"/>
    <cellStyle name="40% - Accent5 5 5" xfId="5254"/>
    <cellStyle name="40% - Accent5 5 5 2" xfId="9786"/>
    <cellStyle name="40% - Accent5 5 5 3" xfId="13253"/>
    <cellStyle name="40% - Accent5 5 5 4" xfId="16457"/>
    <cellStyle name="40% - Accent5 5 5 5" xfId="18661"/>
    <cellStyle name="40% - Accent5 5 6" xfId="6425"/>
    <cellStyle name="40% - Accent5 5 7" xfId="6863"/>
    <cellStyle name="40% - Accent5 5 8" xfId="10408"/>
    <cellStyle name="40% - Accent5 5 9" xfId="13413"/>
    <cellStyle name="40% - Accent5 50" xfId="989"/>
    <cellStyle name="40% - Accent5 50 2" xfId="4402"/>
    <cellStyle name="40% - Accent5 50 2 2" xfId="8934"/>
    <cellStyle name="40% - Accent5 50 2 3" xfId="12401"/>
    <cellStyle name="40% - Accent5 50 2 4" xfId="15605"/>
    <cellStyle name="40% - Accent5 50 2 5" xfId="17810"/>
    <cellStyle name="40% - Accent5 50 3" xfId="5255"/>
    <cellStyle name="40% - Accent5 50 3 2" xfId="9787"/>
    <cellStyle name="40% - Accent5 50 3 3" xfId="13254"/>
    <cellStyle name="40% - Accent5 50 3 4" xfId="16458"/>
    <cellStyle name="40% - Accent5 50 3 5" xfId="18662"/>
    <cellStyle name="40% - Accent5 50 4" xfId="6428"/>
    <cellStyle name="40% - Accent5 50 5" xfId="6860"/>
    <cellStyle name="40% - Accent5 50 6" xfId="10405"/>
    <cellStyle name="40% - Accent5 50 7" xfId="13512"/>
    <cellStyle name="40% - Accent5 50 8" xfId="19635"/>
    <cellStyle name="40% - Accent5 51" xfId="990"/>
    <cellStyle name="40% - Accent5 51 2" xfId="4403"/>
    <cellStyle name="40% - Accent5 51 2 2" xfId="8935"/>
    <cellStyle name="40% - Accent5 51 2 3" xfId="12402"/>
    <cellStyle name="40% - Accent5 51 2 4" xfId="15606"/>
    <cellStyle name="40% - Accent5 51 2 5" xfId="17811"/>
    <cellStyle name="40% - Accent5 51 3" xfId="5256"/>
    <cellStyle name="40% - Accent5 51 3 2" xfId="9788"/>
    <cellStyle name="40% - Accent5 51 3 3" xfId="13255"/>
    <cellStyle name="40% - Accent5 51 3 4" xfId="16459"/>
    <cellStyle name="40% - Accent5 51 3 5" xfId="18663"/>
    <cellStyle name="40% - Accent5 51 4" xfId="6429"/>
    <cellStyle name="40% - Accent5 51 5" xfId="6859"/>
    <cellStyle name="40% - Accent5 51 6" xfId="10404"/>
    <cellStyle name="40% - Accent5 51 7" xfId="13555"/>
    <cellStyle name="40% - Accent5 51 8" xfId="19636"/>
    <cellStyle name="40% - Accent5 52" xfId="991"/>
    <cellStyle name="40% - Accent5 52 2" xfId="4404"/>
    <cellStyle name="40% - Accent5 52 2 2" xfId="8936"/>
    <cellStyle name="40% - Accent5 52 2 3" xfId="12403"/>
    <cellStyle name="40% - Accent5 52 2 4" xfId="15607"/>
    <cellStyle name="40% - Accent5 52 2 5" xfId="17812"/>
    <cellStyle name="40% - Accent5 52 3" xfId="5257"/>
    <cellStyle name="40% - Accent5 52 3 2" xfId="9789"/>
    <cellStyle name="40% - Accent5 52 3 3" xfId="13256"/>
    <cellStyle name="40% - Accent5 52 3 4" xfId="16460"/>
    <cellStyle name="40% - Accent5 52 3 5" xfId="18664"/>
    <cellStyle name="40% - Accent5 52 4" xfId="6430"/>
    <cellStyle name="40% - Accent5 52 5" xfId="6858"/>
    <cellStyle name="40% - Accent5 52 6" xfId="10403"/>
    <cellStyle name="40% - Accent5 52 7" xfId="13616"/>
    <cellStyle name="40% - Accent5 52 8" xfId="19637"/>
    <cellStyle name="40% - Accent5 53" xfId="992"/>
    <cellStyle name="40% - Accent5 53 2" xfId="4405"/>
    <cellStyle name="40% - Accent5 53 2 2" xfId="8937"/>
    <cellStyle name="40% - Accent5 53 2 3" xfId="12404"/>
    <cellStyle name="40% - Accent5 53 2 4" xfId="15608"/>
    <cellStyle name="40% - Accent5 53 2 5" xfId="17813"/>
    <cellStyle name="40% - Accent5 53 3" xfId="5258"/>
    <cellStyle name="40% - Accent5 53 3 2" xfId="9790"/>
    <cellStyle name="40% - Accent5 53 3 3" xfId="13257"/>
    <cellStyle name="40% - Accent5 53 3 4" xfId="16461"/>
    <cellStyle name="40% - Accent5 53 3 5" xfId="18665"/>
    <cellStyle name="40% - Accent5 53 4" xfId="6431"/>
    <cellStyle name="40% - Accent5 53 5" xfId="6857"/>
    <cellStyle name="40% - Accent5 53 6" xfId="10402"/>
    <cellStyle name="40% - Accent5 53 7" xfId="13643"/>
    <cellStyle name="40% - Accent5 53 8" xfId="19638"/>
    <cellStyle name="40% - Accent5 54" xfId="993"/>
    <cellStyle name="40% - Accent5 54 2" xfId="4406"/>
    <cellStyle name="40% - Accent5 54 2 2" xfId="8938"/>
    <cellStyle name="40% - Accent5 54 2 3" xfId="12405"/>
    <cellStyle name="40% - Accent5 54 2 4" xfId="15609"/>
    <cellStyle name="40% - Accent5 54 2 5" xfId="17814"/>
    <cellStyle name="40% - Accent5 54 3" xfId="5259"/>
    <cellStyle name="40% - Accent5 54 3 2" xfId="9791"/>
    <cellStyle name="40% - Accent5 54 3 3" xfId="13258"/>
    <cellStyle name="40% - Accent5 54 3 4" xfId="16462"/>
    <cellStyle name="40% - Accent5 54 3 5" xfId="18666"/>
    <cellStyle name="40% - Accent5 54 4" xfId="6432"/>
    <cellStyle name="40% - Accent5 54 5" xfId="6856"/>
    <cellStyle name="40% - Accent5 54 6" xfId="10401"/>
    <cellStyle name="40% - Accent5 54 7" xfId="13416"/>
    <cellStyle name="40% - Accent5 54 8" xfId="19639"/>
    <cellStyle name="40% - Accent5 55" xfId="994"/>
    <cellStyle name="40% - Accent5 55 2" xfId="4407"/>
    <cellStyle name="40% - Accent5 55 2 2" xfId="8939"/>
    <cellStyle name="40% - Accent5 55 2 3" xfId="12406"/>
    <cellStyle name="40% - Accent5 55 2 4" xfId="15610"/>
    <cellStyle name="40% - Accent5 55 2 5" xfId="17815"/>
    <cellStyle name="40% - Accent5 55 3" xfId="5260"/>
    <cellStyle name="40% - Accent5 55 3 2" xfId="9792"/>
    <cellStyle name="40% - Accent5 55 3 3" xfId="13259"/>
    <cellStyle name="40% - Accent5 55 3 4" xfId="16463"/>
    <cellStyle name="40% - Accent5 55 3 5" xfId="18667"/>
    <cellStyle name="40% - Accent5 55 4" xfId="6433"/>
    <cellStyle name="40% - Accent5 55 5" xfId="6855"/>
    <cellStyle name="40% - Accent5 55 6" xfId="10400"/>
    <cellStyle name="40% - Accent5 55 7" xfId="13506"/>
    <cellStyle name="40% - Accent5 55 8" xfId="19640"/>
    <cellStyle name="40% - Accent5 56" xfId="995"/>
    <cellStyle name="40% - Accent5 56 2" xfId="4408"/>
    <cellStyle name="40% - Accent5 56 2 2" xfId="8940"/>
    <cellStyle name="40% - Accent5 56 2 3" xfId="12407"/>
    <cellStyle name="40% - Accent5 56 2 4" xfId="15611"/>
    <cellStyle name="40% - Accent5 56 2 5" xfId="17816"/>
    <cellStyle name="40% - Accent5 56 3" xfId="5261"/>
    <cellStyle name="40% - Accent5 56 3 2" xfId="9793"/>
    <cellStyle name="40% - Accent5 56 3 3" xfId="13260"/>
    <cellStyle name="40% - Accent5 56 3 4" xfId="16464"/>
    <cellStyle name="40% - Accent5 56 3 5" xfId="18668"/>
    <cellStyle name="40% - Accent5 56 4" xfId="6434"/>
    <cellStyle name="40% - Accent5 56 5" xfId="6854"/>
    <cellStyle name="40% - Accent5 56 6" xfId="10399"/>
    <cellStyle name="40% - Accent5 56 7" xfId="13557"/>
    <cellStyle name="40% - Accent5 56 8" xfId="19641"/>
    <cellStyle name="40% - Accent5 57" xfId="996"/>
    <cellStyle name="40% - Accent5 57 2" xfId="4409"/>
    <cellStyle name="40% - Accent5 57 2 2" xfId="8941"/>
    <cellStyle name="40% - Accent5 57 2 3" xfId="12408"/>
    <cellStyle name="40% - Accent5 57 2 4" xfId="15612"/>
    <cellStyle name="40% - Accent5 57 2 5" xfId="17817"/>
    <cellStyle name="40% - Accent5 57 3" xfId="5262"/>
    <cellStyle name="40% - Accent5 57 3 2" xfId="9794"/>
    <cellStyle name="40% - Accent5 57 3 3" xfId="13261"/>
    <cellStyle name="40% - Accent5 57 3 4" xfId="16465"/>
    <cellStyle name="40% - Accent5 57 3 5" xfId="18669"/>
    <cellStyle name="40% - Accent5 57 4" xfId="6435"/>
    <cellStyle name="40% - Accent5 57 5" xfId="6853"/>
    <cellStyle name="40% - Accent5 57 6" xfId="10398"/>
    <cellStyle name="40% - Accent5 57 7" xfId="13507"/>
    <cellStyle name="40% - Accent5 57 8" xfId="19642"/>
    <cellStyle name="40% - Accent5 58" xfId="997"/>
    <cellStyle name="40% - Accent5 58 2" xfId="4410"/>
    <cellStyle name="40% - Accent5 58 2 2" xfId="8942"/>
    <cellStyle name="40% - Accent5 58 2 3" xfId="12409"/>
    <cellStyle name="40% - Accent5 58 2 4" xfId="15613"/>
    <cellStyle name="40% - Accent5 58 2 5" xfId="17818"/>
    <cellStyle name="40% - Accent5 58 3" xfId="5263"/>
    <cellStyle name="40% - Accent5 58 3 2" xfId="9795"/>
    <cellStyle name="40% - Accent5 58 3 3" xfId="13262"/>
    <cellStyle name="40% - Accent5 58 3 4" xfId="16466"/>
    <cellStyle name="40% - Accent5 58 3 5" xfId="18670"/>
    <cellStyle name="40% - Accent5 58 4" xfId="6436"/>
    <cellStyle name="40% - Accent5 58 5" xfId="6852"/>
    <cellStyle name="40% - Accent5 58 6" xfId="10397"/>
    <cellStyle name="40% - Accent5 58 7" xfId="13540"/>
    <cellStyle name="40% - Accent5 58 8" xfId="19643"/>
    <cellStyle name="40% - Accent5 59" xfId="998"/>
    <cellStyle name="40% - Accent5 59 2" xfId="4411"/>
    <cellStyle name="40% - Accent5 59 2 2" xfId="8943"/>
    <cellStyle name="40% - Accent5 59 2 3" xfId="12410"/>
    <cellStyle name="40% - Accent5 59 2 4" xfId="15614"/>
    <cellStyle name="40% - Accent5 59 2 5" xfId="17819"/>
    <cellStyle name="40% - Accent5 59 3" xfId="5264"/>
    <cellStyle name="40% - Accent5 59 3 2" xfId="9796"/>
    <cellStyle name="40% - Accent5 59 3 3" xfId="13263"/>
    <cellStyle name="40% - Accent5 59 3 4" xfId="16467"/>
    <cellStyle name="40% - Accent5 59 3 5" xfId="18671"/>
    <cellStyle name="40% - Accent5 59 4" xfId="6437"/>
    <cellStyle name="40% - Accent5 59 5" xfId="6851"/>
    <cellStyle name="40% - Accent5 59 6" xfId="10396"/>
    <cellStyle name="40% - Accent5 59 7" xfId="13618"/>
    <cellStyle name="40% - Accent5 59 8" xfId="19644"/>
    <cellStyle name="40% - Accent5 6" xfId="999"/>
    <cellStyle name="40% - Accent5 6 10" xfId="19645"/>
    <cellStyle name="40% - Accent5 6 2" xfId="1000"/>
    <cellStyle name="40% - Accent5 6 2 2" xfId="6439"/>
    <cellStyle name="40% - Accent5 6 2 3" xfId="6849"/>
    <cellStyle name="40% - Accent5 6 2 4" xfId="10394"/>
    <cellStyle name="40% - Accent5 6 2 5" xfId="13423"/>
    <cellStyle name="40% - Accent5 6 3" xfId="1001"/>
    <cellStyle name="40% - Accent5 6 3 2" xfId="6440"/>
    <cellStyle name="40% - Accent5 6 3 3" xfId="6848"/>
    <cellStyle name="40% - Accent5 6 3 4" xfId="10393"/>
    <cellStyle name="40% - Accent5 6 3 5" xfId="13498"/>
    <cellStyle name="40% - Accent5 6 4" xfId="4412"/>
    <cellStyle name="40% - Accent5 6 4 2" xfId="8944"/>
    <cellStyle name="40% - Accent5 6 4 3" xfId="12411"/>
    <cellStyle name="40% - Accent5 6 4 4" xfId="15615"/>
    <cellStyle name="40% - Accent5 6 4 5" xfId="17820"/>
    <cellStyle name="40% - Accent5 6 5" xfId="5265"/>
    <cellStyle name="40% - Accent5 6 5 2" xfId="9797"/>
    <cellStyle name="40% - Accent5 6 5 3" xfId="13264"/>
    <cellStyle name="40% - Accent5 6 5 4" xfId="16468"/>
    <cellStyle name="40% - Accent5 6 5 5" xfId="18672"/>
    <cellStyle name="40% - Accent5 6 6" xfId="6438"/>
    <cellStyle name="40% - Accent5 6 7" xfId="6850"/>
    <cellStyle name="40% - Accent5 6 8" xfId="10395"/>
    <cellStyle name="40% - Accent5 6 9" xfId="13645"/>
    <cellStyle name="40% - Accent5 60" xfId="1002"/>
    <cellStyle name="40% - Accent5 60 2" xfId="4413"/>
    <cellStyle name="40% - Accent5 60 2 2" xfId="8945"/>
    <cellStyle name="40% - Accent5 60 2 3" xfId="12412"/>
    <cellStyle name="40% - Accent5 60 2 4" xfId="15616"/>
    <cellStyle name="40% - Accent5 60 2 5" xfId="17821"/>
    <cellStyle name="40% - Accent5 60 3" xfId="5266"/>
    <cellStyle name="40% - Accent5 60 3 2" xfId="9798"/>
    <cellStyle name="40% - Accent5 60 3 3" xfId="13265"/>
    <cellStyle name="40% - Accent5 60 3 4" xfId="16469"/>
    <cellStyle name="40% - Accent5 60 3 5" xfId="18673"/>
    <cellStyle name="40% - Accent5 60 4" xfId="6441"/>
    <cellStyle name="40% - Accent5 60 5" xfId="6847"/>
    <cellStyle name="40% - Accent5 60 6" xfId="10392"/>
    <cellStyle name="40% - Accent5 60 7" xfId="13435"/>
    <cellStyle name="40% - Accent5 60 8" xfId="19646"/>
    <cellStyle name="40% - Accent5 61" xfId="1003"/>
    <cellStyle name="40% - Accent5 61 2" xfId="4414"/>
    <cellStyle name="40% - Accent5 61 2 2" xfId="8946"/>
    <cellStyle name="40% - Accent5 61 2 3" xfId="12413"/>
    <cellStyle name="40% - Accent5 61 2 4" xfId="15617"/>
    <cellStyle name="40% - Accent5 61 2 5" xfId="17822"/>
    <cellStyle name="40% - Accent5 61 3" xfId="5267"/>
    <cellStyle name="40% - Accent5 61 3 2" xfId="9799"/>
    <cellStyle name="40% - Accent5 61 3 3" xfId="13266"/>
    <cellStyle name="40% - Accent5 61 3 4" xfId="16470"/>
    <cellStyle name="40% - Accent5 61 3 5" xfId="18674"/>
    <cellStyle name="40% - Accent5 61 4" xfId="6442"/>
    <cellStyle name="40% - Accent5 61 5" xfId="6846"/>
    <cellStyle name="40% - Accent5 61 6" xfId="10391"/>
    <cellStyle name="40% - Accent5 61 7" xfId="13499"/>
    <cellStyle name="40% - Accent5 61 8" xfId="19647"/>
    <cellStyle name="40% - Accent5 62" xfId="1004"/>
    <cellStyle name="40% - Accent5 62 2" xfId="4415"/>
    <cellStyle name="40% - Accent5 62 2 2" xfId="8947"/>
    <cellStyle name="40% - Accent5 62 2 3" xfId="12414"/>
    <cellStyle name="40% - Accent5 62 2 4" xfId="15618"/>
    <cellStyle name="40% - Accent5 62 2 5" xfId="17823"/>
    <cellStyle name="40% - Accent5 62 3" xfId="5268"/>
    <cellStyle name="40% - Accent5 62 3 2" xfId="9800"/>
    <cellStyle name="40% - Accent5 62 3 3" xfId="13267"/>
    <cellStyle name="40% - Accent5 62 3 4" xfId="16471"/>
    <cellStyle name="40% - Accent5 62 3 5" xfId="18675"/>
    <cellStyle name="40% - Accent5 62 4" xfId="6443"/>
    <cellStyle name="40% - Accent5 62 5" xfId="6845"/>
    <cellStyle name="40% - Accent5 62 6" xfId="10390"/>
    <cellStyle name="40% - Accent5 62 7" xfId="13434"/>
    <cellStyle name="40% - Accent5 62 8" xfId="19648"/>
    <cellStyle name="40% - Accent5 63" xfId="1005"/>
    <cellStyle name="40% - Accent5 63 2" xfId="4416"/>
    <cellStyle name="40% - Accent5 63 2 2" xfId="8948"/>
    <cellStyle name="40% - Accent5 63 2 3" xfId="12415"/>
    <cellStyle name="40% - Accent5 63 2 4" xfId="15619"/>
    <cellStyle name="40% - Accent5 63 2 5" xfId="17824"/>
    <cellStyle name="40% - Accent5 63 3" xfId="5269"/>
    <cellStyle name="40% - Accent5 63 3 2" xfId="9801"/>
    <cellStyle name="40% - Accent5 63 3 3" xfId="13268"/>
    <cellStyle name="40% - Accent5 63 3 4" xfId="16472"/>
    <cellStyle name="40% - Accent5 63 3 5" xfId="18676"/>
    <cellStyle name="40% - Accent5 63 4" xfId="6444"/>
    <cellStyle name="40% - Accent5 63 5" xfId="6844"/>
    <cellStyle name="40% - Accent5 63 6" xfId="10389"/>
    <cellStyle name="40% - Accent5 63 7" xfId="13621"/>
    <cellStyle name="40% - Accent5 63 8" xfId="19649"/>
    <cellStyle name="40% - Accent5 64" xfId="1006"/>
    <cellStyle name="40% - Accent5 64 2" xfId="4417"/>
    <cellStyle name="40% - Accent5 64 2 2" xfId="8949"/>
    <cellStyle name="40% - Accent5 64 2 3" xfId="12416"/>
    <cellStyle name="40% - Accent5 64 2 4" xfId="15620"/>
    <cellStyle name="40% - Accent5 64 2 5" xfId="17825"/>
    <cellStyle name="40% - Accent5 64 3" xfId="5270"/>
    <cellStyle name="40% - Accent5 64 3 2" xfId="9802"/>
    <cellStyle name="40% - Accent5 64 3 3" xfId="13269"/>
    <cellStyle name="40% - Accent5 64 3 4" xfId="16473"/>
    <cellStyle name="40% - Accent5 64 3 5" xfId="18677"/>
    <cellStyle name="40% - Accent5 64 4" xfId="6445"/>
    <cellStyle name="40% - Accent5 64 5" xfId="6843"/>
    <cellStyle name="40% - Accent5 64 6" xfId="10388"/>
    <cellStyle name="40% - Accent5 64 7" xfId="13647"/>
    <cellStyle name="40% - Accent5 64 8" xfId="19650"/>
    <cellStyle name="40% - Accent5 65" xfId="1007"/>
    <cellStyle name="40% - Accent5 65 2" xfId="4418"/>
    <cellStyle name="40% - Accent5 65 2 2" xfId="8950"/>
    <cellStyle name="40% - Accent5 65 2 3" xfId="12417"/>
    <cellStyle name="40% - Accent5 65 2 4" xfId="15621"/>
    <cellStyle name="40% - Accent5 65 2 5" xfId="17826"/>
    <cellStyle name="40% - Accent5 65 3" xfId="5271"/>
    <cellStyle name="40% - Accent5 65 3 2" xfId="9803"/>
    <cellStyle name="40% - Accent5 65 3 3" xfId="13270"/>
    <cellStyle name="40% - Accent5 65 3 4" xfId="16474"/>
    <cellStyle name="40% - Accent5 65 3 5" xfId="18678"/>
    <cellStyle name="40% - Accent5 65 4" xfId="6446"/>
    <cellStyle name="40% - Accent5 65 5" xfId="6842"/>
    <cellStyle name="40% - Accent5 65 6" xfId="10387"/>
    <cellStyle name="40% - Accent5 65 7" xfId="13428"/>
    <cellStyle name="40% - Accent5 65 8" xfId="19651"/>
    <cellStyle name="40% - Accent5 66" xfId="1008"/>
    <cellStyle name="40% - Accent5 66 2" xfId="4419"/>
    <cellStyle name="40% - Accent5 66 2 2" xfId="8951"/>
    <cellStyle name="40% - Accent5 66 2 3" xfId="12418"/>
    <cellStyle name="40% - Accent5 66 2 4" xfId="15622"/>
    <cellStyle name="40% - Accent5 66 2 5" xfId="17827"/>
    <cellStyle name="40% - Accent5 66 3" xfId="5272"/>
    <cellStyle name="40% - Accent5 66 3 2" xfId="9804"/>
    <cellStyle name="40% - Accent5 66 3 3" xfId="13271"/>
    <cellStyle name="40% - Accent5 66 3 4" xfId="16475"/>
    <cellStyle name="40% - Accent5 66 3 5" xfId="18679"/>
    <cellStyle name="40% - Accent5 66 4" xfId="6447"/>
    <cellStyle name="40% - Accent5 66 5" xfId="6841"/>
    <cellStyle name="40% - Accent5 66 6" xfId="10386"/>
    <cellStyle name="40% - Accent5 66 7" xfId="13494"/>
    <cellStyle name="40% - Accent5 66 8" xfId="19652"/>
    <cellStyle name="40% - Accent5 67" xfId="1009"/>
    <cellStyle name="40% - Accent5 67 2" xfId="4420"/>
    <cellStyle name="40% - Accent5 67 2 2" xfId="8952"/>
    <cellStyle name="40% - Accent5 67 2 3" xfId="12419"/>
    <cellStyle name="40% - Accent5 67 2 4" xfId="15623"/>
    <cellStyle name="40% - Accent5 67 2 5" xfId="17828"/>
    <cellStyle name="40% - Accent5 67 3" xfId="5273"/>
    <cellStyle name="40% - Accent5 67 3 2" xfId="9805"/>
    <cellStyle name="40% - Accent5 67 3 3" xfId="13272"/>
    <cellStyle name="40% - Accent5 67 3 4" xfId="16476"/>
    <cellStyle name="40% - Accent5 67 3 5" xfId="18680"/>
    <cellStyle name="40% - Accent5 67 4" xfId="6448"/>
    <cellStyle name="40% - Accent5 67 5" xfId="6840"/>
    <cellStyle name="40% - Accent5 67 6" xfId="10385"/>
    <cellStyle name="40% - Accent5 67 7" xfId="13543"/>
    <cellStyle name="40% - Accent5 67 8" xfId="19653"/>
    <cellStyle name="40% - Accent5 68" xfId="1010"/>
    <cellStyle name="40% - Accent5 68 2" xfId="4421"/>
    <cellStyle name="40% - Accent5 68 2 2" xfId="8953"/>
    <cellStyle name="40% - Accent5 68 2 3" xfId="12420"/>
    <cellStyle name="40% - Accent5 68 2 4" xfId="15624"/>
    <cellStyle name="40% - Accent5 68 2 5" xfId="17829"/>
    <cellStyle name="40% - Accent5 68 3" xfId="5274"/>
    <cellStyle name="40% - Accent5 68 3 2" xfId="9806"/>
    <cellStyle name="40% - Accent5 68 3 3" xfId="13273"/>
    <cellStyle name="40% - Accent5 68 3 4" xfId="16477"/>
    <cellStyle name="40% - Accent5 68 3 5" xfId="18681"/>
    <cellStyle name="40% - Accent5 68 4" xfId="6449"/>
    <cellStyle name="40% - Accent5 68 5" xfId="6839"/>
    <cellStyle name="40% - Accent5 68 6" xfId="10384"/>
    <cellStyle name="40% - Accent5 68 7" xfId="13495"/>
    <cellStyle name="40% - Accent5 68 8" xfId="19654"/>
    <cellStyle name="40% - Accent5 69" xfId="1011"/>
    <cellStyle name="40% - Accent5 69 2" xfId="4422"/>
    <cellStyle name="40% - Accent5 69 2 2" xfId="8954"/>
    <cellStyle name="40% - Accent5 69 2 3" xfId="12421"/>
    <cellStyle name="40% - Accent5 69 2 4" xfId="15625"/>
    <cellStyle name="40% - Accent5 69 2 5" xfId="17830"/>
    <cellStyle name="40% - Accent5 69 3" xfId="5275"/>
    <cellStyle name="40% - Accent5 69 3 2" xfId="9807"/>
    <cellStyle name="40% - Accent5 69 3 3" xfId="13274"/>
    <cellStyle name="40% - Accent5 69 3 4" xfId="16478"/>
    <cellStyle name="40% - Accent5 69 3 5" xfId="18682"/>
    <cellStyle name="40% - Accent5 69 4" xfId="6450"/>
    <cellStyle name="40% - Accent5 69 5" xfId="6838"/>
    <cellStyle name="40% - Accent5 69 6" xfId="10383"/>
    <cellStyle name="40% - Accent5 69 7" xfId="13437"/>
    <cellStyle name="40% - Accent5 69 8" xfId="19655"/>
    <cellStyle name="40% - Accent5 7" xfId="1012"/>
    <cellStyle name="40% - Accent5 7 10" xfId="19656"/>
    <cellStyle name="40% - Accent5 7 2" xfId="1013"/>
    <cellStyle name="40% - Accent5 7 2 2" xfId="6452"/>
    <cellStyle name="40% - Accent5 7 2 3" xfId="6836"/>
    <cellStyle name="40% - Accent5 7 2 4" xfId="10381"/>
    <cellStyle name="40% - Accent5 7 2 5" xfId="13649"/>
    <cellStyle name="40% - Accent5 7 3" xfId="1014"/>
    <cellStyle name="40% - Accent5 7 3 2" xfId="6453"/>
    <cellStyle name="40% - Accent5 7 3 3" xfId="6835"/>
    <cellStyle name="40% - Accent5 7 3 4" xfId="10380"/>
    <cellStyle name="40% - Accent5 7 3 5" xfId="13433"/>
    <cellStyle name="40% - Accent5 7 4" xfId="4423"/>
    <cellStyle name="40% - Accent5 7 4 2" xfId="8955"/>
    <cellStyle name="40% - Accent5 7 4 3" xfId="12422"/>
    <cellStyle name="40% - Accent5 7 4 4" xfId="15626"/>
    <cellStyle name="40% - Accent5 7 4 5" xfId="17831"/>
    <cellStyle name="40% - Accent5 7 5" xfId="5276"/>
    <cellStyle name="40% - Accent5 7 5 2" xfId="9808"/>
    <cellStyle name="40% - Accent5 7 5 3" xfId="13275"/>
    <cellStyle name="40% - Accent5 7 5 4" xfId="16479"/>
    <cellStyle name="40% - Accent5 7 5 5" xfId="18683"/>
    <cellStyle name="40% - Accent5 7 6" xfId="6451"/>
    <cellStyle name="40% - Accent5 7 7" xfId="6837"/>
    <cellStyle name="40% - Accent5 7 8" xfId="10382"/>
    <cellStyle name="40% - Accent5 7 9" xfId="13624"/>
    <cellStyle name="40% - Accent5 70" xfId="1015"/>
    <cellStyle name="40% - Accent5 70 2" xfId="4424"/>
    <cellStyle name="40% - Accent5 70 2 2" xfId="8956"/>
    <cellStyle name="40% - Accent5 70 2 3" xfId="12423"/>
    <cellStyle name="40% - Accent5 70 2 4" xfId="15627"/>
    <cellStyle name="40% - Accent5 70 2 5" xfId="17832"/>
    <cellStyle name="40% - Accent5 70 3" xfId="5277"/>
    <cellStyle name="40% - Accent5 70 3 2" xfId="9809"/>
    <cellStyle name="40% - Accent5 70 3 3" xfId="13276"/>
    <cellStyle name="40% - Accent5 70 3 4" xfId="16480"/>
    <cellStyle name="40% - Accent5 70 3 5" xfId="18684"/>
    <cellStyle name="40% - Accent5 70 4" xfId="6454"/>
    <cellStyle name="40% - Accent5 70 5" xfId="6834"/>
    <cellStyle name="40% - Accent5 70 6" xfId="10379"/>
    <cellStyle name="40% - Accent5 70 7" xfId="13489"/>
    <cellStyle name="40% - Accent5 70 8" xfId="19657"/>
    <cellStyle name="40% - Accent5 71" xfId="1016"/>
    <cellStyle name="40% - Accent5 71 2" xfId="4425"/>
    <cellStyle name="40% - Accent5 71 2 2" xfId="8957"/>
    <cellStyle name="40% - Accent5 71 2 3" xfId="12424"/>
    <cellStyle name="40% - Accent5 71 2 4" xfId="15628"/>
    <cellStyle name="40% - Accent5 71 2 5" xfId="17833"/>
    <cellStyle name="40% - Accent5 71 3" xfId="5278"/>
    <cellStyle name="40% - Accent5 71 3 2" xfId="9810"/>
    <cellStyle name="40% - Accent5 71 3 3" xfId="13277"/>
    <cellStyle name="40% - Accent5 71 3 4" xfId="16481"/>
    <cellStyle name="40% - Accent5 71 3 5" xfId="18685"/>
    <cellStyle name="40% - Accent5 71 4" xfId="6455"/>
    <cellStyle name="40% - Accent5 71 5" xfId="6833"/>
    <cellStyle name="40% - Accent5 71 6" xfId="10378"/>
    <cellStyle name="40% - Accent5 71 7" xfId="13439"/>
    <cellStyle name="40% - Accent5 71 8" xfId="19658"/>
    <cellStyle name="40% - Accent5 72" xfId="1017"/>
    <cellStyle name="40% - Accent5 72 2" xfId="4426"/>
    <cellStyle name="40% - Accent5 72 2 2" xfId="8958"/>
    <cellStyle name="40% - Accent5 72 2 3" xfId="12425"/>
    <cellStyle name="40% - Accent5 72 2 4" xfId="15629"/>
    <cellStyle name="40% - Accent5 72 2 5" xfId="17834"/>
    <cellStyle name="40% - Accent5 72 3" xfId="5279"/>
    <cellStyle name="40% - Accent5 72 3 2" xfId="9811"/>
    <cellStyle name="40% - Accent5 72 3 3" xfId="13278"/>
    <cellStyle name="40% - Accent5 72 3 4" xfId="16482"/>
    <cellStyle name="40% - Accent5 72 3 5" xfId="18686"/>
    <cellStyle name="40% - Accent5 72 4" xfId="6456"/>
    <cellStyle name="40% - Accent5 72 5" xfId="6832"/>
    <cellStyle name="40% - Accent5 72 6" xfId="10377"/>
    <cellStyle name="40% - Accent5 72 7" xfId="13490"/>
    <cellStyle name="40% - Accent5 72 8" xfId="19659"/>
    <cellStyle name="40% - Accent5 73" xfId="5433"/>
    <cellStyle name="40% - Accent5 73 2" xfId="10194"/>
    <cellStyle name="40% - Accent5 73 3" xfId="13595"/>
    <cellStyle name="40% - Accent5 73 4" xfId="16734"/>
    <cellStyle name="40% - Accent5 73 5" xfId="18873"/>
    <cellStyle name="40% - Accent5 74" xfId="10234"/>
    <cellStyle name="40% - Accent5 75" xfId="10273"/>
    <cellStyle name="40% - Accent5 76" xfId="8144"/>
    <cellStyle name="40% - Accent5 77" xfId="11612"/>
    <cellStyle name="40% - Accent5 78" xfId="14815"/>
    <cellStyle name="40% - Accent5 8" xfId="1018"/>
    <cellStyle name="40% - Accent5 8 10" xfId="19660"/>
    <cellStyle name="40% - Accent5 8 2" xfId="1019"/>
    <cellStyle name="40% - Accent5 8 2 2" xfId="6458"/>
    <cellStyle name="40% - Accent5 8 2 3" xfId="6830"/>
    <cellStyle name="40% - Accent5 8 2 4" xfId="10375"/>
    <cellStyle name="40% - Accent5 8 2 5" xfId="16653"/>
    <cellStyle name="40% - Accent5 8 3" xfId="1020"/>
    <cellStyle name="40% - Accent5 8 3 2" xfId="6459"/>
    <cellStyle name="40% - Accent5 8 3 3" xfId="6829"/>
    <cellStyle name="40% - Accent5 8 3 4" xfId="10374"/>
    <cellStyle name="40% - Accent5 8 3 5" xfId="16630"/>
    <cellStyle name="40% - Accent5 8 4" xfId="4427"/>
    <cellStyle name="40% - Accent5 8 4 2" xfId="8959"/>
    <cellStyle name="40% - Accent5 8 4 3" xfId="12426"/>
    <cellStyle name="40% - Accent5 8 4 4" xfId="15630"/>
    <cellStyle name="40% - Accent5 8 4 5" xfId="17835"/>
    <cellStyle name="40% - Accent5 8 5" xfId="5280"/>
    <cellStyle name="40% - Accent5 8 5 2" xfId="9812"/>
    <cellStyle name="40% - Accent5 8 5 3" xfId="13279"/>
    <cellStyle name="40% - Accent5 8 5 4" xfId="16483"/>
    <cellStyle name="40% - Accent5 8 5 5" xfId="18687"/>
    <cellStyle name="40% - Accent5 8 6" xfId="6457"/>
    <cellStyle name="40% - Accent5 8 7" xfId="6831"/>
    <cellStyle name="40% - Accent5 8 8" xfId="10376"/>
    <cellStyle name="40% - Accent5 8 9" xfId="13559"/>
    <cellStyle name="40% - Accent5 9" xfId="1021"/>
    <cellStyle name="40% - Accent5 9 10" xfId="19661"/>
    <cellStyle name="40% - Accent5 9 2" xfId="1022"/>
    <cellStyle name="40% - Accent5 9 2 2" xfId="6461"/>
    <cellStyle name="40% - Accent5 9 2 3" xfId="6827"/>
    <cellStyle name="40% - Accent5 9 2 4" xfId="10372"/>
    <cellStyle name="40% - Accent5 9 2 5" xfId="16629"/>
    <cellStyle name="40% - Accent5 9 3" xfId="1023"/>
    <cellStyle name="40% - Accent5 9 3 2" xfId="6462"/>
    <cellStyle name="40% - Accent5 9 3 3" xfId="6826"/>
    <cellStyle name="40% - Accent5 9 3 4" xfId="10371"/>
    <cellStyle name="40% - Accent5 9 3 5" xfId="16651"/>
    <cellStyle name="40% - Accent5 9 4" xfId="4428"/>
    <cellStyle name="40% - Accent5 9 4 2" xfId="8960"/>
    <cellStyle name="40% - Accent5 9 4 3" xfId="12427"/>
    <cellStyle name="40% - Accent5 9 4 4" xfId="15631"/>
    <cellStyle name="40% - Accent5 9 4 5" xfId="17836"/>
    <cellStyle name="40% - Accent5 9 5" xfId="5281"/>
    <cellStyle name="40% - Accent5 9 5 2" xfId="9813"/>
    <cellStyle name="40% - Accent5 9 5 3" xfId="13280"/>
    <cellStyle name="40% - Accent5 9 5 4" xfId="16484"/>
    <cellStyle name="40% - Accent5 9 5 5" xfId="18688"/>
    <cellStyle name="40% - Accent5 9 6" xfId="6460"/>
    <cellStyle name="40% - Accent5 9 7" xfId="6828"/>
    <cellStyle name="40% - Accent5 9 8" xfId="10373"/>
    <cellStyle name="40% - Accent5 9 9" xfId="16654"/>
    <cellStyle name="40% - Accent6" xfId="5391" builtinId="51" customBuiltin="1"/>
    <cellStyle name="40% - Accent6 10" xfId="1024"/>
    <cellStyle name="40% - Accent6 10 10" xfId="19662"/>
    <cellStyle name="40% - Accent6 10 2" xfId="1025"/>
    <cellStyle name="40% - Accent6 10 2 2" xfId="6464"/>
    <cellStyle name="40% - Accent6 10 2 3" xfId="6824"/>
    <cellStyle name="40% - Accent6 10 2 4" xfId="10369"/>
    <cellStyle name="40% - Accent6 10 2 5" xfId="13483"/>
    <cellStyle name="40% - Accent6 10 3" xfId="1026"/>
    <cellStyle name="40% - Accent6 10 3 2" xfId="6465"/>
    <cellStyle name="40% - Accent6 10 3 3" xfId="6823"/>
    <cellStyle name="40% - Accent6 10 3 4" xfId="13473"/>
    <cellStyle name="40% - Accent6 10 3 5" xfId="13545"/>
    <cellStyle name="40% - Accent6 10 4" xfId="4429"/>
    <cellStyle name="40% - Accent6 10 4 2" xfId="8961"/>
    <cellStyle name="40% - Accent6 10 4 3" xfId="12428"/>
    <cellStyle name="40% - Accent6 10 4 4" xfId="15632"/>
    <cellStyle name="40% - Accent6 10 4 5" xfId="17837"/>
    <cellStyle name="40% - Accent6 10 5" xfId="5282"/>
    <cellStyle name="40% - Accent6 10 5 2" xfId="9814"/>
    <cellStyle name="40% - Accent6 10 5 3" xfId="13281"/>
    <cellStyle name="40% - Accent6 10 5 4" xfId="16485"/>
    <cellStyle name="40% - Accent6 10 5 5" xfId="18689"/>
    <cellStyle name="40% - Accent6 10 6" xfId="6463"/>
    <cellStyle name="40% - Accent6 10 7" xfId="6825"/>
    <cellStyle name="40% - Accent6 10 8" xfId="10370"/>
    <cellStyle name="40% - Accent6 10 9" xfId="13441"/>
    <cellStyle name="40% - Accent6 11" xfId="1027"/>
    <cellStyle name="40% - Accent6 11 10" xfId="19663"/>
    <cellStyle name="40% - Accent6 11 2" xfId="1028"/>
    <cellStyle name="40% - Accent6 11 2 2" xfId="6467"/>
    <cellStyle name="40% - Accent6 11 2 3" xfId="6821"/>
    <cellStyle name="40% - Accent6 11 2 4" xfId="13474"/>
    <cellStyle name="40% - Accent6 11 2 5" xfId="13442"/>
    <cellStyle name="40% - Accent6 11 3" xfId="1029"/>
    <cellStyle name="40% - Accent6 11 3 2" xfId="6468"/>
    <cellStyle name="40% - Accent6 11 3 3" xfId="6820"/>
    <cellStyle name="40% - Accent6 11 3 4" xfId="13449"/>
    <cellStyle name="40% - Accent6 11 3 5" xfId="13628"/>
    <cellStyle name="40% - Accent6 11 4" xfId="4430"/>
    <cellStyle name="40% - Accent6 11 4 2" xfId="8962"/>
    <cellStyle name="40% - Accent6 11 4 3" xfId="12429"/>
    <cellStyle name="40% - Accent6 11 4 4" xfId="15633"/>
    <cellStyle name="40% - Accent6 11 4 5" xfId="17838"/>
    <cellStyle name="40% - Accent6 11 5" xfId="5283"/>
    <cellStyle name="40% - Accent6 11 5 2" xfId="9815"/>
    <cellStyle name="40% - Accent6 11 5 3" xfId="13282"/>
    <cellStyle name="40% - Accent6 11 5 4" xfId="16486"/>
    <cellStyle name="40% - Accent6 11 5 5" xfId="18690"/>
    <cellStyle name="40% - Accent6 11 6" xfId="6466"/>
    <cellStyle name="40% - Accent6 11 7" xfId="6822"/>
    <cellStyle name="40% - Accent6 11 8" xfId="13450"/>
    <cellStyle name="40% - Accent6 11 9" xfId="13484"/>
    <cellStyle name="40% - Accent6 12" xfId="1030"/>
    <cellStyle name="40% - Accent6 12 10" xfId="19664"/>
    <cellStyle name="40% - Accent6 12 2" xfId="1031"/>
    <cellStyle name="40% - Accent6 12 2 2" xfId="6470"/>
    <cellStyle name="40% - Accent6 12 2 3" xfId="6818"/>
    <cellStyle name="40% - Accent6 12 2 4" xfId="10366"/>
    <cellStyle name="40% - Accent6 12 2 5" xfId="6728"/>
    <cellStyle name="40% - Accent6 12 3" xfId="1032"/>
    <cellStyle name="40% - Accent6 12 3 2" xfId="6471"/>
    <cellStyle name="40% - Accent6 12 3 3" xfId="6817"/>
    <cellStyle name="40% - Accent6 12 3 4" xfId="10365"/>
    <cellStyle name="40% - Accent6 12 3 5" xfId="6727"/>
    <cellStyle name="40% - Accent6 12 4" xfId="4431"/>
    <cellStyle name="40% - Accent6 12 4 2" xfId="8963"/>
    <cellStyle name="40% - Accent6 12 4 3" xfId="12430"/>
    <cellStyle name="40% - Accent6 12 4 4" xfId="15634"/>
    <cellStyle name="40% - Accent6 12 4 5" xfId="17839"/>
    <cellStyle name="40% - Accent6 12 5" xfId="5284"/>
    <cellStyle name="40% - Accent6 12 5 2" xfId="9816"/>
    <cellStyle name="40% - Accent6 12 5 3" xfId="13283"/>
    <cellStyle name="40% - Accent6 12 5 4" xfId="16487"/>
    <cellStyle name="40% - Accent6 12 5 5" xfId="18691"/>
    <cellStyle name="40% - Accent6 12 6" xfId="6469"/>
    <cellStyle name="40% - Accent6 12 7" xfId="6819"/>
    <cellStyle name="40% - Accent6 12 8" xfId="13471"/>
    <cellStyle name="40% - Accent6 12 9" xfId="13653"/>
    <cellStyle name="40% - Accent6 13" xfId="1033"/>
    <cellStyle name="40% - Accent6 13 2" xfId="4432"/>
    <cellStyle name="40% - Accent6 13 2 2" xfId="8964"/>
    <cellStyle name="40% - Accent6 13 2 3" xfId="12431"/>
    <cellStyle name="40% - Accent6 13 2 4" xfId="15635"/>
    <cellStyle name="40% - Accent6 13 2 5" xfId="17840"/>
    <cellStyle name="40% - Accent6 13 3" xfId="5285"/>
    <cellStyle name="40% - Accent6 13 3 2" xfId="9817"/>
    <cellStyle name="40% - Accent6 13 3 3" xfId="13284"/>
    <cellStyle name="40% - Accent6 13 3 4" xfId="16488"/>
    <cellStyle name="40% - Accent6 13 3 5" xfId="18692"/>
    <cellStyle name="40% - Accent6 13 4" xfId="6472"/>
    <cellStyle name="40% - Accent6 13 5" xfId="6816"/>
    <cellStyle name="40% - Accent6 13 6" xfId="10364"/>
    <cellStyle name="40% - Accent6 13 7" xfId="6726"/>
    <cellStyle name="40% - Accent6 13 8" xfId="19665"/>
    <cellStyle name="40% - Accent6 14" xfId="1034"/>
    <cellStyle name="40% - Accent6 14 2" xfId="4433"/>
    <cellStyle name="40% - Accent6 14 2 2" xfId="8965"/>
    <cellStyle name="40% - Accent6 14 2 3" xfId="12432"/>
    <cellStyle name="40% - Accent6 14 2 4" xfId="15636"/>
    <cellStyle name="40% - Accent6 14 2 5" xfId="17841"/>
    <cellStyle name="40% - Accent6 14 3" xfId="5286"/>
    <cellStyle name="40% - Accent6 14 3 2" xfId="9818"/>
    <cellStyle name="40% - Accent6 14 3 3" xfId="13285"/>
    <cellStyle name="40% - Accent6 14 3 4" xfId="16489"/>
    <cellStyle name="40% - Accent6 14 3 5" xfId="18693"/>
    <cellStyle name="40% - Accent6 14 4" xfId="6473"/>
    <cellStyle name="40% - Accent6 14 5" xfId="6813"/>
    <cellStyle name="40% - Accent6 14 6" xfId="10363"/>
    <cellStyle name="40% - Accent6 14 7" xfId="6725"/>
    <cellStyle name="40% - Accent6 14 8" xfId="19666"/>
    <cellStyle name="40% - Accent6 15" xfId="1035"/>
    <cellStyle name="40% - Accent6 15 2" xfId="4434"/>
    <cellStyle name="40% - Accent6 15 2 2" xfId="8966"/>
    <cellStyle name="40% - Accent6 15 2 3" xfId="12433"/>
    <cellStyle name="40% - Accent6 15 2 4" xfId="15637"/>
    <cellStyle name="40% - Accent6 15 2 5" xfId="17842"/>
    <cellStyle name="40% - Accent6 15 3" xfId="5287"/>
    <cellStyle name="40% - Accent6 15 3 2" xfId="9819"/>
    <cellStyle name="40% - Accent6 15 3 3" xfId="13286"/>
    <cellStyle name="40% - Accent6 15 3 4" xfId="16490"/>
    <cellStyle name="40% - Accent6 15 3 5" xfId="18694"/>
    <cellStyle name="40% - Accent6 15 4" xfId="6474"/>
    <cellStyle name="40% - Accent6 15 5" xfId="6812"/>
    <cellStyle name="40% - Accent6 15 6" xfId="10362"/>
    <cellStyle name="40% - Accent6 15 7" xfId="6724"/>
    <cellStyle name="40% - Accent6 15 8" xfId="19667"/>
    <cellStyle name="40% - Accent6 16" xfId="1036"/>
    <cellStyle name="40% - Accent6 16 2" xfId="4435"/>
    <cellStyle name="40% - Accent6 16 2 2" xfId="8967"/>
    <cellStyle name="40% - Accent6 16 2 3" xfId="12434"/>
    <cellStyle name="40% - Accent6 16 2 4" xfId="15638"/>
    <cellStyle name="40% - Accent6 16 2 5" xfId="17843"/>
    <cellStyle name="40% - Accent6 16 3" xfId="5288"/>
    <cellStyle name="40% - Accent6 16 3 2" xfId="9820"/>
    <cellStyle name="40% - Accent6 16 3 3" xfId="13287"/>
    <cellStyle name="40% - Accent6 16 3 4" xfId="16491"/>
    <cellStyle name="40% - Accent6 16 3 5" xfId="18695"/>
    <cellStyle name="40% - Accent6 16 4" xfId="6475"/>
    <cellStyle name="40% - Accent6 16 5" xfId="6811"/>
    <cellStyle name="40% - Accent6 16 6" xfId="10361"/>
    <cellStyle name="40% - Accent6 16 7" xfId="6723"/>
    <cellStyle name="40% - Accent6 16 8" xfId="19668"/>
    <cellStyle name="40% - Accent6 17" xfId="1037"/>
    <cellStyle name="40% - Accent6 17 2" xfId="4436"/>
    <cellStyle name="40% - Accent6 17 2 2" xfId="8968"/>
    <cellStyle name="40% - Accent6 17 2 3" xfId="12435"/>
    <cellStyle name="40% - Accent6 17 2 4" xfId="15639"/>
    <cellStyle name="40% - Accent6 17 2 5" xfId="17844"/>
    <cellStyle name="40% - Accent6 17 3" xfId="5289"/>
    <cellStyle name="40% - Accent6 17 3 2" xfId="9821"/>
    <cellStyle name="40% - Accent6 17 3 3" xfId="13288"/>
    <cellStyle name="40% - Accent6 17 3 4" xfId="16492"/>
    <cellStyle name="40% - Accent6 17 3 5" xfId="18696"/>
    <cellStyle name="40% - Accent6 17 4" xfId="6476"/>
    <cellStyle name="40% - Accent6 17 5" xfId="6810"/>
    <cellStyle name="40% - Accent6 17 6" xfId="10360"/>
    <cellStyle name="40% - Accent6 17 7" xfId="6722"/>
    <cellStyle name="40% - Accent6 17 8" xfId="19669"/>
    <cellStyle name="40% - Accent6 18" xfId="1038"/>
    <cellStyle name="40% - Accent6 18 2" xfId="4437"/>
    <cellStyle name="40% - Accent6 18 2 2" xfId="8969"/>
    <cellStyle name="40% - Accent6 18 2 3" xfId="12436"/>
    <cellStyle name="40% - Accent6 18 2 4" xfId="15640"/>
    <cellStyle name="40% - Accent6 18 2 5" xfId="17845"/>
    <cellStyle name="40% - Accent6 18 3" xfId="5290"/>
    <cellStyle name="40% - Accent6 18 3 2" xfId="9822"/>
    <cellStyle name="40% - Accent6 18 3 3" xfId="13289"/>
    <cellStyle name="40% - Accent6 18 3 4" xfId="16493"/>
    <cellStyle name="40% - Accent6 18 3 5" xfId="18697"/>
    <cellStyle name="40% - Accent6 18 4" xfId="6477"/>
    <cellStyle name="40% - Accent6 18 5" xfId="6809"/>
    <cellStyle name="40% - Accent6 18 6" xfId="10359"/>
    <cellStyle name="40% - Accent6 18 7" xfId="15703"/>
    <cellStyle name="40% - Accent6 18 8" xfId="19670"/>
    <cellStyle name="40% - Accent6 19" xfId="1039"/>
    <cellStyle name="40% - Accent6 19 2" xfId="4438"/>
    <cellStyle name="40% - Accent6 19 2 2" xfId="8970"/>
    <cellStyle name="40% - Accent6 19 2 3" xfId="12437"/>
    <cellStyle name="40% - Accent6 19 2 4" xfId="15641"/>
    <cellStyle name="40% - Accent6 19 2 5" xfId="17846"/>
    <cellStyle name="40% - Accent6 19 3" xfId="5291"/>
    <cellStyle name="40% - Accent6 19 3 2" xfId="9823"/>
    <cellStyle name="40% - Accent6 19 3 3" xfId="13290"/>
    <cellStyle name="40% - Accent6 19 3 4" xfId="16494"/>
    <cellStyle name="40% - Accent6 19 3 5" xfId="18698"/>
    <cellStyle name="40% - Accent6 19 4" xfId="6478"/>
    <cellStyle name="40% - Accent6 19 5" xfId="6808"/>
    <cellStyle name="40% - Accent6 19 6" xfId="10358"/>
    <cellStyle name="40% - Accent6 19 7" xfId="6721"/>
    <cellStyle name="40% - Accent6 19 8" xfId="19671"/>
    <cellStyle name="40% - Accent6 2" xfId="1040"/>
    <cellStyle name="40% - Accent6 2 10" xfId="16594"/>
    <cellStyle name="40% - Accent6 2 11" xfId="18798"/>
    <cellStyle name="40% - Accent6 2 12" xfId="19672"/>
    <cellStyle name="40% - Accent6 2 2" xfId="1041"/>
    <cellStyle name="40% - Accent6 2 2 2" xfId="6479"/>
    <cellStyle name="40% - Accent6 2 2 2 2" xfId="6480"/>
    <cellStyle name="40% - Accent6 2 2 2 3" xfId="6806"/>
    <cellStyle name="40% - Accent6 2 2 2 4" xfId="10356"/>
    <cellStyle name="40% - Accent6 2 2 2 5" xfId="6719"/>
    <cellStyle name="40% - Accent6 2 2 3" xfId="9974"/>
    <cellStyle name="40% - Accent6 2 2 4" xfId="10082"/>
    <cellStyle name="40% - Accent6 2 2 5" xfId="10144"/>
    <cellStyle name="40% - Accent6 2 2 6" xfId="6807"/>
    <cellStyle name="40% - Accent6 2 2 7" xfId="10357"/>
    <cellStyle name="40% - Accent6 2 2 8" xfId="6720"/>
    <cellStyle name="40% - Accent6 2 3" xfId="1042"/>
    <cellStyle name="40% - Accent6 2 3 2" xfId="6481"/>
    <cellStyle name="40% - Accent6 2 3 3" xfId="6805"/>
    <cellStyle name="40% - Accent6 2 3 4" xfId="10355"/>
    <cellStyle name="40% - Accent6 2 3 5" xfId="16652"/>
    <cellStyle name="40% - Accent6 2 4" xfId="4439"/>
    <cellStyle name="40% - Accent6 2 4 2" xfId="8971"/>
    <cellStyle name="40% - Accent6 2 4 3" xfId="12438"/>
    <cellStyle name="40% - Accent6 2 4 4" xfId="15642"/>
    <cellStyle name="40% - Accent6 2 4 5" xfId="17847"/>
    <cellStyle name="40% - Accent6 2 5" xfId="5292"/>
    <cellStyle name="40% - Accent6 2 5 2" xfId="9824"/>
    <cellStyle name="40% - Accent6 2 5 3" xfId="13291"/>
    <cellStyle name="40% - Accent6 2 5 4" xfId="16495"/>
    <cellStyle name="40% - Accent6 2 5 5" xfId="18699"/>
    <cellStyle name="40% - Accent6 2 6" xfId="9923"/>
    <cellStyle name="40% - Accent6 2 6 2" xfId="9973"/>
    <cellStyle name="40% - Accent6 2 6 3" xfId="13440"/>
    <cellStyle name="40% - Accent6 2 6 4" xfId="16623"/>
    <cellStyle name="40% - Accent6 2 6 5" xfId="18815"/>
    <cellStyle name="40% - Accent6 2 7" xfId="10083"/>
    <cellStyle name="40% - Accent6 2 8" xfId="9975"/>
    <cellStyle name="40% - Accent6 2 9" xfId="13390"/>
    <cellStyle name="40% - Accent6 20" xfId="1043"/>
    <cellStyle name="40% - Accent6 20 2" xfId="4440"/>
    <cellStyle name="40% - Accent6 20 2 2" xfId="8972"/>
    <cellStyle name="40% - Accent6 20 2 3" xfId="12439"/>
    <cellStyle name="40% - Accent6 20 2 4" xfId="15643"/>
    <cellStyle name="40% - Accent6 20 2 5" xfId="17848"/>
    <cellStyle name="40% - Accent6 20 3" xfId="5293"/>
    <cellStyle name="40% - Accent6 20 3 2" xfId="9825"/>
    <cellStyle name="40% - Accent6 20 3 3" xfId="13292"/>
    <cellStyle name="40% - Accent6 20 3 4" xfId="16496"/>
    <cellStyle name="40% - Accent6 20 3 5" xfId="18700"/>
    <cellStyle name="40% - Accent6 20 4" xfId="6482"/>
    <cellStyle name="40% - Accent6 20 5" xfId="6804"/>
    <cellStyle name="40% - Accent6 20 6" xfId="10354"/>
    <cellStyle name="40% - Accent6 20 7" xfId="16631"/>
    <cellStyle name="40% - Accent6 20 8" xfId="19673"/>
    <cellStyle name="40% - Accent6 21" xfId="1044"/>
    <cellStyle name="40% - Accent6 21 2" xfId="4441"/>
    <cellStyle name="40% - Accent6 21 2 2" xfId="8973"/>
    <cellStyle name="40% - Accent6 21 2 3" xfId="12440"/>
    <cellStyle name="40% - Accent6 21 2 4" xfId="15644"/>
    <cellStyle name="40% - Accent6 21 2 5" xfId="17849"/>
    <cellStyle name="40% - Accent6 21 3" xfId="5294"/>
    <cellStyle name="40% - Accent6 21 3 2" xfId="9826"/>
    <cellStyle name="40% - Accent6 21 3 3" xfId="13293"/>
    <cellStyle name="40% - Accent6 21 3 4" xfId="16497"/>
    <cellStyle name="40% - Accent6 21 3 5" xfId="18701"/>
    <cellStyle name="40% - Accent6 21 4" xfId="6483"/>
    <cellStyle name="40% - Accent6 21 5" xfId="6803"/>
    <cellStyle name="40% - Accent6 21 6" xfId="10353"/>
    <cellStyle name="40% - Accent6 21 7" xfId="16649"/>
    <cellStyle name="40% - Accent6 21 8" xfId="19674"/>
    <cellStyle name="40% - Accent6 22" xfId="1045"/>
    <cellStyle name="40% - Accent6 22 2" xfId="4442"/>
    <cellStyle name="40% - Accent6 22 2 2" xfId="8974"/>
    <cellStyle name="40% - Accent6 22 2 3" xfId="12441"/>
    <cellStyle name="40% - Accent6 22 2 4" xfId="15645"/>
    <cellStyle name="40% - Accent6 22 2 5" xfId="17850"/>
    <cellStyle name="40% - Accent6 22 3" xfId="5295"/>
    <cellStyle name="40% - Accent6 22 3 2" xfId="9827"/>
    <cellStyle name="40% - Accent6 22 3 3" xfId="13294"/>
    <cellStyle name="40% - Accent6 22 3 4" xfId="16498"/>
    <cellStyle name="40% - Accent6 22 3 5" xfId="18702"/>
    <cellStyle name="40% - Accent6 22 4" xfId="6484"/>
    <cellStyle name="40% - Accent6 22 5" xfId="6802"/>
    <cellStyle name="40% - Accent6 22 6" xfId="12499"/>
    <cellStyle name="40% - Accent6 22 7" xfId="6718"/>
    <cellStyle name="40% - Accent6 22 8" xfId="19675"/>
    <cellStyle name="40% - Accent6 23" xfId="1046"/>
    <cellStyle name="40% - Accent6 23 2" xfId="4443"/>
    <cellStyle name="40% - Accent6 23 2 2" xfId="8975"/>
    <cellStyle name="40% - Accent6 23 2 3" xfId="12442"/>
    <cellStyle name="40% - Accent6 23 2 4" xfId="15646"/>
    <cellStyle name="40% - Accent6 23 2 5" xfId="17851"/>
    <cellStyle name="40% - Accent6 23 3" xfId="5296"/>
    <cellStyle name="40% - Accent6 23 3 2" xfId="9828"/>
    <cellStyle name="40% - Accent6 23 3 3" xfId="13295"/>
    <cellStyle name="40% - Accent6 23 3 4" xfId="16499"/>
    <cellStyle name="40% - Accent6 23 3 5" xfId="18703"/>
    <cellStyle name="40% - Accent6 23 4" xfId="6485"/>
    <cellStyle name="40% - Accent6 23 5" xfId="6801"/>
    <cellStyle name="40% - Accent6 23 6" xfId="10352"/>
    <cellStyle name="40% - Accent6 23 7" xfId="6717"/>
    <cellStyle name="40% - Accent6 23 8" xfId="19676"/>
    <cellStyle name="40% - Accent6 24" xfId="1047"/>
    <cellStyle name="40% - Accent6 24 2" xfId="4444"/>
    <cellStyle name="40% - Accent6 24 2 2" xfId="8976"/>
    <cellStyle name="40% - Accent6 24 2 3" xfId="12443"/>
    <cellStyle name="40% - Accent6 24 2 4" xfId="15647"/>
    <cellStyle name="40% - Accent6 24 2 5" xfId="17852"/>
    <cellStyle name="40% - Accent6 24 3" xfId="5297"/>
    <cellStyle name="40% - Accent6 24 3 2" xfId="9829"/>
    <cellStyle name="40% - Accent6 24 3 3" xfId="13296"/>
    <cellStyle name="40% - Accent6 24 3 4" xfId="16500"/>
    <cellStyle name="40% - Accent6 24 3 5" xfId="18704"/>
    <cellStyle name="40% - Accent6 24 4" xfId="6486"/>
    <cellStyle name="40% - Accent6 24 5" xfId="6800"/>
    <cellStyle name="40% - Accent6 24 6" xfId="10351"/>
    <cellStyle name="40% - Accent6 24 7" xfId="6716"/>
    <cellStyle name="40% - Accent6 24 8" xfId="19677"/>
    <cellStyle name="40% - Accent6 25" xfId="1048"/>
    <cellStyle name="40% - Accent6 25 2" xfId="4445"/>
    <cellStyle name="40% - Accent6 25 2 2" xfId="8977"/>
    <cellStyle name="40% - Accent6 25 2 3" xfId="12444"/>
    <cellStyle name="40% - Accent6 25 2 4" xfId="15648"/>
    <cellStyle name="40% - Accent6 25 2 5" xfId="17853"/>
    <cellStyle name="40% - Accent6 25 3" xfId="5298"/>
    <cellStyle name="40% - Accent6 25 3 2" xfId="9830"/>
    <cellStyle name="40% - Accent6 25 3 3" xfId="13297"/>
    <cellStyle name="40% - Accent6 25 3 4" xfId="16501"/>
    <cellStyle name="40% - Accent6 25 3 5" xfId="18705"/>
    <cellStyle name="40% - Accent6 25 4" xfId="6487"/>
    <cellStyle name="40% - Accent6 25 5" xfId="6799"/>
    <cellStyle name="40% - Accent6 25 6" xfId="10350"/>
    <cellStyle name="40% - Accent6 25 7" xfId="13445"/>
    <cellStyle name="40% - Accent6 25 8" xfId="19678"/>
    <cellStyle name="40% - Accent6 26" xfId="1049"/>
    <cellStyle name="40% - Accent6 26 2" xfId="4446"/>
    <cellStyle name="40% - Accent6 26 2 2" xfId="8978"/>
    <cellStyle name="40% - Accent6 26 2 3" xfId="12445"/>
    <cellStyle name="40% - Accent6 26 2 4" xfId="15649"/>
    <cellStyle name="40% - Accent6 26 2 5" xfId="17854"/>
    <cellStyle name="40% - Accent6 26 3" xfId="5299"/>
    <cellStyle name="40% - Accent6 26 3 2" xfId="9831"/>
    <cellStyle name="40% - Accent6 26 3 3" xfId="13298"/>
    <cellStyle name="40% - Accent6 26 3 4" xfId="16502"/>
    <cellStyle name="40% - Accent6 26 3 5" xfId="18706"/>
    <cellStyle name="40% - Accent6 26 4" xfId="6488"/>
    <cellStyle name="40% - Accent6 26 5" xfId="6798"/>
    <cellStyle name="40% - Accent6 26 6" xfId="13472"/>
    <cellStyle name="40% - Accent6 26 7" xfId="13479"/>
    <cellStyle name="40% - Accent6 26 8" xfId="19679"/>
    <cellStyle name="40% - Accent6 27" xfId="1050"/>
    <cellStyle name="40% - Accent6 27 2" xfId="4447"/>
    <cellStyle name="40% - Accent6 27 2 2" xfId="8979"/>
    <cellStyle name="40% - Accent6 27 2 3" xfId="12446"/>
    <cellStyle name="40% - Accent6 27 2 4" xfId="15650"/>
    <cellStyle name="40% - Accent6 27 2 5" xfId="17855"/>
    <cellStyle name="40% - Accent6 27 3" xfId="5300"/>
    <cellStyle name="40% - Accent6 27 3 2" xfId="9832"/>
    <cellStyle name="40% - Accent6 27 3 3" xfId="13299"/>
    <cellStyle name="40% - Accent6 27 3 4" xfId="16503"/>
    <cellStyle name="40% - Accent6 27 3 5" xfId="18707"/>
    <cellStyle name="40% - Accent6 27 4" xfId="6489"/>
    <cellStyle name="40% - Accent6 27 5" xfId="6797"/>
    <cellStyle name="40% - Accent6 27 6" xfId="13451"/>
    <cellStyle name="40% - Accent6 27 7" xfId="16763"/>
    <cellStyle name="40% - Accent6 27 8" xfId="19680"/>
    <cellStyle name="40% - Accent6 28" xfId="1051"/>
    <cellStyle name="40% - Accent6 28 2" xfId="4448"/>
    <cellStyle name="40% - Accent6 28 2 2" xfId="8980"/>
    <cellStyle name="40% - Accent6 28 2 3" xfId="12447"/>
    <cellStyle name="40% - Accent6 28 2 4" xfId="15651"/>
    <cellStyle name="40% - Accent6 28 2 5" xfId="17856"/>
    <cellStyle name="40% - Accent6 28 3" xfId="5301"/>
    <cellStyle name="40% - Accent6 28 3 2" xfId="9833"/>
    <cellStyle name="40% - Accent6 28 3 3" xfId="13300"/>
    <cellStyle name="40% - Accent6 28 3 4" xfId="16504"/>
    <cellStyle name="40% - Accent6 28 3 5" xfId="18708"/>
    <cellStyle name="40% - Accent6 28 4" xfId="6490"/>
    <cellStyle name="40% - Accent6 28 5" xfId="6796"/>
    <cellStyle name="40% - Accent6 28 6" xfId="13469"/>
    <cellStyle name="40% - Accent6 28 7" xfId="16750"/>
    <cellStyle name="40% - Accent6 28 8" xfId="19681"/>
    <cellStyle name="40% - Accent6 29" xfId="1052"/>
    <cellStyle name="40% - Accent6 29 2" xfId="4449"/>
    <cellStyle name="40% - Accent6 29 2 2" xfId="8981"/>
    <cellStyle name="40% - Accent6 29 2 3" xfId="12448"/>
    <cellStyle name="40% - Accent6 29 2 4" xfId="15652"/>
    <cellStyle name="40% - Accent6 29 2 5" xfId="17857"/>
    <cellStyle name="40% - Accent6 29 3" xfId="5302"/>
    <cellStyle name="40% - Accent6 29 3 2" xfId="9834"/>
    <cellStyle name="40% - Accent6 29 3 3" xfId="13301"/>
    <cellStyle name="40% - Accent6 29 3 4" xfId="16505"/>
    <cellStyle name="40% - Accent6 29 3 5" xfId="18709"/>
    <cellStyle name="40% - Accent6 29 4" xfId="6491"/>
    <cellStyle name="40% - Accent6 29 5" xfId="6795"/>
    <cellStyle name="40% - Accent6 29 6" xfId="10349"/>
    <cellStyle name="40% - Accent6 29 7" xfId="13561"/>
    <cellStyle name="40% - Accent6 29 8" xfId="19682"/>
    <cellStyle name="40% - Accent6 3" xfId="1053"/>
    <cellStyle name="40% - Accent6 3 10" xfId="19683"/>
    <cellStyle name="40% - Accent6 3 2" xfId="1054"/>
    <cellStyle name="40% - Accent6 3 2 2" xfId="6493"/>
    <cellStyle name="40% - Accent6 3 2 3" xfId="6793"/>
    <cellStyle name="40% - Accent6 3 2 4" xfId="10347"/>
    <cellStyle name="40% - Accent6 3 2 5" xfId="13546"/>
    <cellStyle name="40% - Accent6 3 3" xfId="1055"/>
    <cellStyle name="40% - Accent6 3 3 2" xfId="6494"/>
    <cellStyle name="40% - Accent6 3 3 3" xfId="6792"/>
    <cellStyle name="40% - Accent6 3 3 4" xfId="10346"/>
    <cellStyle name="40% - Accent6 3 3 5" xfId="6713"/>
    <cellStyle name="40% - Accent6 3 4" xfId="4450"/>
    <cellStyle name="40% - Accent6 3 4 2" xfId="8982"/>
    <cellStyle name="40% - Accent6 3 4 3" xfId="12449"/>
    <cellStyle name="40% - Accent6 3 4 4" xfId="15653"/>
    <cellStyle name="40% - Accent6 3 4 5" xfId="17858"/>
    <cellStyle name="40% - Accent6 3 5" xfId="5303"/>
    <cellStyle name="40% - Accent6 3 5 2" xfId="9835"/>
    <cellStyle name="40% - Accent6 3 5 3" xfId="13302"/>
    <cellStyle name="40% - Accent6 3 5 4" xfId="16506"/>
    <cellStyle name="40% - Accent6 3 5 5" xfId="18710"/>
    <cellStyle name="40% - Accent6 3 6" xfId="6492"/>
    <cellStyle name="40% - Accent6 3 7" xfId="6794"/>
    <cellStyle name="40% - Accent6 3 8" xfId="10348"/>
    <cellStyle name="40% - Accent6 3 9" xfId="13480"/>
    <cellStyle name="40% - Accent6 30" xfId="1056"/>
    <cellStyle name="40% - Accent6 30 2" xfId="4451"/>
    <cellStyle name="40% - Accent6 30 2 2" xfId="8983"/>
    <cellStyle name="40% - Accent6 30 2 3" xfId="12450"/>
    <cellStyle name="40% - Accent6 30 2 4" xfId="15654"/>
    <cellStyle name="40% - Accent6 30 2 5" xfId="17859"/>
    <cellStyle name="40% - Accent6 30 3" xfId="5304"/>
    <cellStyle name="40% - Accent6 30 3 2" xfId="9836"/>
    <cellStyle name="40% - Accent6 30 3 3" xfId="13303"/>
    <cellStyle name="40% - Accent6 30 3 4" xfId="16507"/>
    <cellStyle name="40% - Accent6 30 3 5" xfId="18711"/>
    <cellStyle name="40% - Accent6 30 4" xfId="6495"/>
    <cellStyle name="40% - Accent6 30 5" xfId="6791"/>
    <cellStyle name="40% - Accent6 30 6" xfId="10345"/>
    <cellStyle name="40% - Accent6 30 7" xfId="6712"/>
    <cellStyle name="40% - Accent6 30 8" xfId="19684"/>
    <cellStyle name="40% - Accent6 31" xfId="1057"/>
    <cellStyle name="40% - Accent6 31 2" xfId="4452"/>
    <cellStyle name="40% - Accent6 31 2 2" xfId="8984"/>
    <cellStyle name="40% - Accent6 31 2 3" xfId="12451"/>
    <cellStyle name="40% - Accent6 31 2 4" xfId="15655"/>
    <cellStyle name="40% - Accent6 31 2 5" xfId="17860"/>
    <cellStyle name="40% - Accent6 31 3" xfId="5305"/>
    <cellStyle name="40% - Accent6 31 3 2" xfId="9837"/>
    <cellStyle name="40% - Accent6 31 3 3" xfId="13304"/>
    <cellStyle name="40% - Accent6 31 3 4" xfId="16508"/>
    <cellStyle name="40% - Accent6 31 3 5" xfId="18712"/>
    <cellStyle name="40% - Accent6 31 4" xfId="6496"/>
    <cellStyle name="40% - Accent6 31 5" xfId="6790"/>
    <cellStyle name="40% - Accent6 31 6" xfId="13638"/>
    <cellStyle name="40% - Accent6 31 7" xfId="6711"/>
    <cellStyle name="40% - Accent6 31 8" xfId="19685"/>
    <cellStyle name="40% - Accent6 32" xfId="1058"/>
    <cellStyle name="40% - Accent6 32 2" xfId="4453"/>
    <cellStyle name="40% - Accent6 32 2 2" xfId="8985"/>
    <cellStyle name="40% - Accent6 32 2 3" xfId="12452"/>
    <cellStyle name="40% - Accent6 32 2 4" xfId="15656"/>
    <cellStyle name="40% - Accent6 32 2 5" xfId="17861"/>
    <cellStyle name="40% - Accent6 32 3" xfId="5306"/>
    <cellStyle name="40% - Accent6 32 3 2" xfId="9838"/>
    <cellStyle name="40% - Accent6 32 3 3" xfId="13305"/>
    <cellStyle name="40% - Accent6 32 3 4" xfId="16509"/>
    <cellStyle name="40% - Accent6 32 3 5" xfId="18713"/>
    <cellStyle name="40% - Accent6 32 4" xfId="6497"/>
    <cellStyle name="40% - Accent6 32 5" xfId="6789"/>
    <cellStyle name="40% - Accent6 32 6" xfId="13611"/>
    <cellStyle name="40% - Accent6 32 7" xfId="6710"/>
    <cellStyle name="40% - Accent6 32 8" xfId="19686"/>
    <cellStyle name="40% - Accent6 33" xfId="1059"/>
    <cellStyle name="40% - Accent6 33 2" xfId="4454"/>
    <cellStyle name="40% - Accent6 33 2 2" xfId="8986"/>
    <cellStyle name="40% - Accent6 33 2 3" xfId="12453"/>
    <cellStyle name="40% - Accent6 33 2 4" xfId="15657"/>
    <cellStyle name="40% - Accent6 33 2 5" xfId="17862"/>
    <cellStyle name="40% - Accent6 33 3" xfId="5307"/>
    <cellStyle name="40% - Accent6 33 3 2" xfId="9839"/>
    <cellStyle name="40% - Accent6 33 3 3" xfId="13306"/>
    <cellStyle name="40% - Accent6 33 3 4" xfId="16510"/>
    <cellStyle name="40% - Accent6 33 3 5" xfId="18714"/>
    <cellStyle name="40% - Accent6 33 4" xfId="6498"/>
    <cellStyle name="40% - Accent6 33 5" xfId="6788"/>
    <cellStyle name="40% - Accent6 33 6" xfId="10344"/>
    <cellStyle name="40% - Accent6 33 7" xfId="6709"/>
    <cellStyle name="40% - Accent6 33 8" xfId="19687"/>
    <cellStyle name="40% - Accent6 34" xfId="1060"/>
    <cellStyle name="40% - Accent6 34 2" xfId="4455"/>
    <cellStyle name="40% - Accent6 34 2 2" xfId="8987"/>
    <cellStyle name="40% - Accent6 34 2 3" xfId="12454"/>
    <cellStyle name="40% - Accent6 34 2 4" xfId="15658"/>
    <cellStyle name="40% - Accent6 34 2 5" xfId="17863"/>
    <cellStyle name="40% - Accent6 34 3" xfId="5308"/>
    <cellStyle name="40% - Accent6 34 3 2" xfId="9840"/>
    <cellStyle name="40% - Accent6 34 3 3" xfId="13307"/>
    <cellStyle name="40% - Accent6 34 3 4" xfId="16511"/>
    <cellStyle name="40% - Accent6 34 3 5" xfId="18715"/>
    <cellStyle name="40% - Accent6 34 4" xfId="6499"/>
    <cellStyle name="40% - Accent6 34 5" xfId="6787"/>
    <cellStyle name="40% - Accent6 34 6" xfId="10343"/>
    <cellStyle name="40% - Accent6 34 7" xfId="6708"/>
    <cellStyle name="40% - Accent6 34 8" xfId="19688"/>
    <cellStyle name="40% - Accent6 35" xfId="1061"/>
    <cellStyle name="40% - Accent6 35 2" xfId="4456"/>
    <cellStyle name="40% - Accent6 35 2 2" xfId="8988"/>
    <cellStyle name="40% - Accent6 35 2 3" xfId="12455"/>
    <cellStyle name="40% - Accent6 35 2 4" xfId="15659"/>
    <cellStyle name="40% - Accent6 35 2 5" xfId="17864"/>
    <cellStyle name="40% - Accent6 35 3" xfId="5309"/>
    <cellStyle name="40% - Accent6 35 3 2" xfId="9841"/>
    <cellStyle name="40% - Accent6 35 3 3" xfId="13308"/>
    <cellStyle name="40% - Accent6 35 3 4" xfId="16512"/>
    <cellStyle name="40% - Accent6 35 3 5" xfId="18716"/>
    <cellStyle name="40% - Accent6 35 4" xfId="6500"/>
    <cellStyle name="40% - Accent6 35 5" xfId="6786"/>
    <cellStyle name="40% - Accent6 35 6" xfId="10342"/>
    <cellStyle name="40% - Accent6 35 7" xfId="6707"/>
    <cellStyle name="40% - Accent6 35 8" xfId="19689"/>
    <cellStyle name="40% - Accent6 36" xfId="1062"/>
    <cellStyle name="40% - Accent6 36 2" xfId="4457"/>
    <cellStyle name="40% - Accent6 36 2 2" xfId="8989"/>
    <cellStyle name="40% - Accent6 36 2 3" xfId="12456"/>
    <cellStyle name="40% - Accent6 36 2 4" xfId="15660"/>
    <cellStyle name="40% - Accent6 36 2 5" xfId="17865"/>
    <cellStyle name="40% - Accent6 36 3" xfId="5310"/>
    <cellStyle name="40% - Accent6 36 3 2" xfId="9842"/>
    <cellStyle name="40% - Accent6 36 3 3" xfId="13309"/>
    <cellStyle name="40% - Accent6 36 3 4" xfId="16513"/>
    <cellStyle name="40% - Accent6 36 3 5" xfId="18717"/>
    <cellStyle name="40% - Accent6 36 4" xfId="6501"/>
    <cellStyle name="40% - Accent6 36 5" xfId="6785"/>
    <cellStyle name="40% - Accent6 36 6" xfId="10341"/>
    <cellStyle name="40% - Accent6 36 7" xfId="6706"/>
    <cellStyle name="40% - Accent6 36 8" xfId="19690"/>
    <cellStyle name="40% - Accent6 37" xfId="1063"/>
    <cellStyle name="40% - Accent6 37 2" xfId="4458"/>
    <cellStyle name="40% - Accent6 37 2 2" xfId="8990"/>
    <cellStyle name="40% - Accent6 37 2 3" xfId="12457"/>
    <cellStyle name="40% - Accent6 37 2 4" xfId="15661"/>
    <cellStyle name="40% - Accent6 37 2 5" xfId="17866"/>
    <cellStyle name="40% - Accent6 37 3" xfId="5311"/>
    <cellStyle name="40% - Accent6 37 3 2" xfId="9843"/>
    <cellStyle name="40% - Accent6 37 3 3" xfId="13310"/>
    <cellStyle name="40% - Accent6 37 3 4" xfId="16514"/>
    <cellStyle name="40% - Accent6 37 3 5" xfId="18718"/>
    <cellStyle name="40% - Accent6 37 4" xfId="6502"/>
    <cellStyle name="40% - Accent6 37 5" xfId="6784"/>
    <cellStyle name="40% - Accent6 37 6" xfId="10340"/>
    <cellStyle name="40% - Accent6 37 7" xfId="6705"/>
    <cellStyle name="40% - Accent6 37 8" xfId="19691"/>
    <cellStyle name="40% - Accent6 38" xfId="1064"/>
    <cellStyle name="40% - Accent6 38 2" xfId="4459"/>
    <cellStyle name="40% - Accent6 38 2 2" xfId="8991"/>
    <cellStyle name="40% - Accent6 38 2 3" xfId="12458"/>
    <cellStyle name="40% - Accent6 38 2 4" xfId="15662"/>
    <cellStyle name="40% - Accent6 38 2 5" xfId="17867"/>
    <cellStyle name="40% - Accent6 38 3" xfId="5312"/>
    <cellStyle name="40% - Accent6 38 3 2" xfId="9844"/>
    <cellStyle name="40% - Accent6 38 3 3" xfId="13311"/>
    <cellStyle name="40% - Accent6 38 3 4" xfId="16515"/>
    <cellStyle name="40% - Accent6 38 3 5" xfId="18719"/>
    <cellStyle name="40% - Accent6 38 4" xfId="6503"/>
    <cellStyle name="40% - Accent6 38 5" xfId="6783"/>
    <cellStyle name="40% - Accent6 38 6" xfId="10339"/>
    <cellStyle name="40% - Accent6 38 7" xfId="6704"/>
    <cellStyle name="40% - Accent6 38 8" xfId="19692"/>
    <cellStyle name="40% - Accent6 39" xfId="1065"/>
    <cellStyle name="40% - Accent6 39 2" xfId="4460"/>
    <cellStyle name="40% - Accent6 39 2 2" xfId="8992"/>
    <cellStyle name="40% - Accent6 39 2 3" xfId="12459"/>
    <cellStyle name="40% - Accent6 39 2 4" xfId="15663"/>
    <cellStyle name="40% - Accent6 39 2 5" xfId="17868"/>
    <cellStyle name="40% - Accent6 39 3" xfId="5313"/>
    <cellStyle name="40% - Accent6 39 3 2" xfId="9845"/>
    <cellStyle name="40% - Accent6 39 3 3" xfId="13312"/>
    <cellStyle name="40% - Accent6 39 3 4" xfId="16516"/>
    <cellStyle name="40% - Accent6 39 3 5" xfId="18720"/>
    <cellStyle name="40% - Accent6 39 4" xfId="6504"/>
    <cellStyle name="40% - Accent6 39 5" xfId="6782"/>
    <cellStyle name="40% - Accent6 39 6" xfId="10338"/>
    <cellStyle name="40% - Accent6 39 7" xfId="6703"/>
    <cellStyle name="40% - Accent6 39 8" xfId="19693"/>
    <cellStyle name="40% - Accent6 4" xfId="1066"/>
    <cellStyle name="40% - Accent6 4 10" xfId="19694"/>
    <cellStyle name="40% - Accent6 4 2" xfId="1067"/>
    <cellStyle name="40% - Accent6 4 2 2" xfId="6506"/>
    <cellStyle name="40% - Accent6 4 2 3" xfId="6780"/>
    <cellStyle name="40% - Accent6 4 2 4" xfId="10336"/>
    <cellStyle name="40% - Accent6 4 2 5" xfId="6701"/>
    <cellStyle name="40% - Accent6 4 3" xfId="1068"/>
    <cellStyle name="40% - Accent6 4 3 2" xfId="6507"/>
    <cellStyle name="40% - Accent6 4 3 3" xfId="6779"/>
    <cellStyle name="40% - Accent6 4 3 4" xfId="10335"/>
    <cellStyle name="40% - Accent6 4 3 5" xfId="6700"/>
    <cellStyle name="40% - Accent6 4 4" xfId="4461"/>
    <cellStyle name="40% - Accent6 4 4 2" xfId="8993"/>
    <cellStyle name="40% - Accent6 4 4 3" xfId="12460"/>
    <cellStyle name="40% - Accent6 4 4 4" xfId="15664"/>
    <cellStyle name="40% - Accent6 4 4 5" xfId="17869"/>
    <cellStyle name="40% - Accent6 4 5" xfId="5314"/>
    <cellStyle name="40% - Accent6 4 5 2" xfId="9846"/>
    <cellStyle name="40% - Accent6 4 5 3" xfId="13313"/>
    <cellStyle name="40% - Accent6 4 5 4" xfId="16517"/>
    <cellStyle name="40% - Accent6 4 5 5" xfId="18721"/>
    <cellStyle name="40% - Accent6 4 6" xfId="6505"/>
    <cellStyle name="40% - Accent6 4 7" xfId="6781"/>
    <cellStyle name="40% - Accent6 4 8" xfId="10337"/>
    <cellStyle name="40% - Accent6 4 9" xfId="6702"/>
    <cellStyle name="40% - Accent6 40" xfId="1069"/>
    <cellStyle name="40% - Accent6 40 2" xfId="4462"/>
    <cellStyle name="40% - Accent6 40 2 2" xfId="8994"/>
    <cellStyle name="40% - Accent6 40 2 3" xfId="12461"/>
    <cellStyle name="40% - Accent6 40 2 4" xfId="15665"/>
    <cellStyle name="40% - Accent6 40 2 5" xfId="17870"/>
    <cellStyle name="40% - Accent6 40 3" xfId="5315"/>
    <cellStyle name="40% - Accent6 40 3 2" xfId="9847"/>
    <cellStyle name="40% - Accent6 40 3 3" xfId="13314"/>
    <cellStyle name="40% - Accent6 40 3 4" xfId="16518"/>
    <cellStyle name="40% - Accent6 40 3 5" xfId="18722"/>
    <cellStyle name="40% - Accent6 40 4" xfId="6508"/>
    <cellStyle name="40% - Accent6 40 5" xfId="6778"/>
    <cellStyle name="40% - Accent6 40 6" xfId="10334"/>
    <cellStyle name="40% - Accent6 40 7" xfId="6699"/>
    <cellStyle name="40% - Accent6 40 8" xfId="19695"/>
    <cellStyle name="40% - Accent6 41" xfId="1070"/>
    <cellStyle name="40% - Accent6 41 2" xfId="4463"/>
    <cellStyle name="40% - Accent6 41 2 2" xfId="8995"/>
    <cellStyle name="40% - Accent6 41 2 3" xfId="12462"/>
    <cellStyle name="40% - Accent6 41 2 4" xfId="15666"/>
    <cellStyle name="40% - Accent6 41 2 5" xfId="17871"/>
    <cellStyle name="40% - Accent6 41 3" xfId="5316"/>
    <cellStyle name="40% - Accent6 41 3 2" xfId="9848"/>
    <cellStyle name="40% - Accent6 41 3 3" xfId="13315"/>
    <cellStyle name="40% - Accent6 41 3 4" xfId="16519"/>
    <cellStyle name="40% - Accent6 41 3 5" xfId="18723"/>
    <cellStyle name="40% - Accent6 41 4" xfId="6509"/>
    <cellStyle name="40% - Accent6 41 5" xfId="6777"/>
    <cellStyle name="40% - Accent6 41 6" xfId="10333"/>
    <cellStyle name="40% - Accent6 41 7" xfId="6698"/>
    <cellStyle name="40% - Accent6 41 8" xfId="19696"/>
    <cellStyle name="40% - Accent6 42" xfId="1071"/>
    <cellStyle name="40% - Accent6 42 2" xfId="4464"/>
    <cellStyle name="40% - Accent6 42 2 2" xfId="8996"/>
    <cellStyle name="40% - Accent6 42 2 3" xfId="12463"/>
    <cellStyle name="40% - Accent6 42 2 4" xfId="15667"/>
    <cellStyle name="40% - Accent6 42 2 5" xfId="17872"/>
    <cellStyle name="40% - Accent6 42 3" xfId="5317"/>
    <cellStyle name="40% - Accent6 42 3 2" xfId="9849"/>
    <cellStyle name="40% - Accent6 42 3 3" xfId="13316"/>
    <cellStyle name="40% - Accent6 42 3 4" xfId="16520"/>
    <cellStyle name="40% - Accent6 42 3 5" xfId="18724"/>
    <cellStyle name="40% - Accent6 42 4" xfId="6510"/>
    <cellStyle name="40% - Accent6 42 5" xfId="6776"/>
    <cellStyle name="40% - Accent6 42 6" xfId="10332"/>
    <cellStyle name="40% - Accent6 42 7" xfId="6697"/>
    <cellStyle name="40% - Accent6 42 8" xfId="19697"/>
    <cellStyle name="40% - Accent6 43" xfId="1072"/>
    <cellStyle name="40% - Accent6 43 2" xfId="4465"/>
    <cellStyle name="40% - Accent6 43 2 2" xfId="8997"/>
    <cellStyle name="40% - Accent6 43 2 3" xfId="12464"/>
    <cellStyle name="40% - Accent6 43 2 4" xfId="15668"/>
    <cellStyle name="40% - Accent6 43 2 5" xfId="17873"/>
    <cellStyle name="40% - Accent6 43 3" xfId="5318"/>
    <cellStyle name="40% - Accent6 43 3 2" xfId="9850"/>
    <cellStyle name="40% - Accent6 43 3 3" xfId="13317"/>
    <cellStyle name="40% - Accent6 43 3 4" xfId="16521"/>
    <cellStyle name="40% - Accent6 43 3 5" xfId="18725"/>
    <cellStyle name="40% - Accent6 43 4" xfId="6511"/>
    <cellStyle name="40% - Accent6 43 5" xfId="6775"/>
    <cellStyle name="40% - Accent6 43 6" xfId="10331"/>
    <cellStyle name="40% - Accent6 43 7" xfId="6696"/>
    <cellStyle name="40% - Accent6 43 8" xfId="19698"/>
    <cellStyle name="40% - Accent6 44" xfId="1073"/>
    <cellStyle name="40% - Accent6 44 2" xfId="4466"/>
    <cellStyle name="40% - Accent6 44 2 2" xfId="8998"/>
    <cellStyle name="40% - Accent6 44 2 3" xfId="12465"/>
    <cellStyle name="40% - Accent6 44 2 4" xfId="15669"/>
    <cellStyle name="40% - Accent6 44 2 5" xfId="17874"/>
    <cellStyle name="40% - Accent6 44 3" xfId="5319"/>
    <cellStyle name="40% - Accent6 44 3 2" xfId="9851"/>
    <cellStyle name="40% - Accent6 44 3 3" xfId="13318"/>
    <cellStyle name="40% - Accent6 44 3 4" xfId="16522"/>
    <cellStyle name="40% - Accent6 44 3 5" xfId="18726"/>
    <cellStyle name="40% - Accent6 44 4" xfId="6512"/>
    <cellStyle name="40% - Accent6 44 5" xfId="6774"/>
    <cellStyle name="40% - Accent6 44 6" xfId="10330"/>
    <cellStyle name="40% - Accent6 44 7" xfId="6695"/>
    <cellStyle name="40% - Accent6 44 8" xfId="19699"/>
    <cellStyle name="40% - Accent6 45" xfId="1074"/>
    <cellStyle name="40% - Accent6 45 2" xfId="4467"/>
    <cellStyle name="40% - Accent6 45 2 2" xfId="8999"/>
    <cellStyle name="40% - Accent6 45 2 3" xfId="12466"/>
    <cellStyle name="40% - Accent6 45 2 4" xfId="15670"/>
    <cellStyle name="40% - Accent6 45 2 5" xfId="17875"/>
    <cellStyle name="40% - Accent6 45 3" xfId="5320"/>
    <cellStyle name="40% - Accent6 45 3 2" xfId="9852"/>
    <cellStyle name="40% - Accent6 45 3 3" xfId="13319"/>
    <cellStyle name="40% - Accent6 45 3 4" xfId="16523"/>
    <cellStyle name="40% - Accent6 45 3 5" xfId="18727"/>
    <cellStyle name="40% - Accent6 45 4" xfId="6513"/>
    <cellStyle name="40% - Accent6 45 5" xfId="6773"/>
    <cellStyle name="40% - Accent6 45 6" xfId="10329"/>
    <cellStyle name="40% - Accent6 45 7" xfId="6694"/>
    <cellStyle name="40% - Accent6 45 8" xfId="19700"/>
    <cellStyle name="40% - Accent6 46" xfId="1075"/>
    <cellStyle name="40% - Accent6 46 2" xfId="4468"/>
    <cellStyle name="40% - Accent6 46 2 2" xfId="9000"/>
    <cellStyle name="40% - Accent6 46 2 3" xfId="12467"/>
    <cellStyle name="40% - Accent6 46 2 4" xfId="15671"/>
    <cellStyle name="40% - Accent6 46 2 5" xfId="17876"/>
    <cellStyle name="40% - Accent6 46 3" xfId="5321"/>
    <cellStyle name="40% - Accent6 46 3 2" xfId="9853"/>
    <cellStyle name="40% - Accent6 46 3 3" xfId="13320"/>
    <cellStyle name="40% - Accent6 46 3 4" xfId="16524"/>
    <cellStyle name="40% - Accent6 46 3 5" xfId="18728"/>
    <cellStyle name="40% - Accent6 46 4" xfId="6514"/>
    <cellStyle name="40% - Accent6 46 5" xfId="6772"/>
    <cellStyle name="40% - Accent6 46 6" xfId="10328"/>
    <cellStyle name="40% - Accent6 46 7" xfId="6693"/>
    <cellStyle name="40% - Accent6 46 8" xfId="19701"/>
    <cellStyle name="40% - Accent6 47" xfId="1076"/>
    <cellStyle name="40% - Accent6 47 2" xfId="4469"/>
    <cellStyle name="40% - Accent6 47 2 2" xfId="9001"/>
    <cellStyle name="40% - Accent6 47 2 3" xfId="12468"/>
    <cellStyle name="40% - Accent6 47 2 4" xfId="15672"/>
    <cellStyle name="40% - Accent6 47 2 5" xfId="17877"/>
    <cellStyle name="40% - Accent6 47 3" xfId="5322"/>
    <cellStyle name="40% - Accent6 47 3 2" xfId="9854"/>
    <cellStyle name="40% - Accent6 47 3 3" xfId="13321"/>
    <cellStyle name="40% - Accent6 47 3 4" xfId="16525"/>
    <cellStyle name="40% - Accent6 47 3 5" xfId="18729"/>
    <cellStyle name="40% - Accent6 47 4" xfId="6515"/>
    <cellStyle name="40% - Accent6 47 5" xfId="6771"/>
    <cellStyle name="40% - Accent6 47 6" xfId="10327"/>
    <cellStyle name="40% - Accent6 47 7" xfId="6692"/>
    <cellStyle name="40% - Accent6 47 8" xfId="19702"/>
    <cellStyle name="40% - Accent6 48" xfId="1077"/>
    <cellStyle name="40% - Accent6 48 2" xfId="4470"/>
    <cellStyle name="40% - Accent6 48 2 2" xfId="9002"/>
    <cellStyle name="40% - Accent6 48 2 3" xfId="12469"/>
    <cellStyle name="40% - Accent6 48 2 4" xfId="15673"/>
    <cellStyle name="40% - Accent6 48 2 5" xfId="17878"/>
    <cellStyle name="40% - Accent6 48 3" xfId="5323"/>
    <cellStyle name="40% - Accent6 48 3 2" xfId="9855"/>
    <cellStyle name="40% - Accent6 48 3 3" xfId="13322"/>
    <cellStyle name="40% - Accent6 48 3 4" xfId="16526"/>
    <cellStyle name="40% - Accent6 48 3 5" xfId="18730"/>
    <cellStyle name="40% - Accent6 48 4" xfId="6516"/>
    <cellStyle name="40% - Accent6 48 5" xfId="6770"/>
    <cellStyle name="40% - Accent6 48 6" xfId="10326"/>
    <cellStyle name="40% - Accent6 48 7" xfId="6691"/>
    <cellStyle name="40% - Accent6 48 8" xfId="19703"/>
    <cellStyle name="40% - Accent6 49" xfId="1078"/>
    <cellStyle name="40% - Accent6 49 2" xfId="4471"/>
    <cellStyle name="40% - Accent6 49 2 2" xfId="9003"/>
    <cellStyle name="40% - Accent6 49 2 3" xfId="12470"/>
    <cellStyle name="40% - Accent6 49 2 4" xfId="15674"/>
    <cellStyle name="40% - Accent6 49 2 5" xfId="17879"/>
    <cellStyle name="40% - Accent6 49 3" xfId="5324"/>
    <cellStyle name="40% - Accent6 49 3 2" xfId="9856"/>
    <cellStyle name="40% - Accent6 49 3 3" xfId="13323"/>
    <cellStyle name="40% - Accent6 49 3 4" xfId="16527"/>
    <cellStyle name="40% - Accent6 49 3 5" xfId="18731"/>
    <cellStyle name="40% - Accent6 49 4" xfId="6517"/>
    <cellStyle name="40% - Accent6 49 5" xfId="6769"/>
    <cellStyle name="40% - Accent6 49 6" xfId="10325"/>
    <cellStyle name="40% - Accent6 49 7" xfId="6690"/>
    <cellStyle name="40% - Accent6 49 8" xfId="19704"/>
    <cellStyle name="40% - Accent6 5" xfId="1079"/>
    <cellStyle name="40% - Accent6 5 10" xfId="19705"/>
    <cellStyle name="40% - Accent6 5 2" xfId="1080"/>
    <cellStyle name="40% - Accent6 5 2 2" xfId="6519"/>
    <cellStyle name="40% - Accent6 5 2 3" xfId="6767"/>
    <cellStyle name="40% - Accent6 5 2 4" xfId="10323"/>
    <cellStyle name="40% - Accent6 5 2 5" xfId="6688"/>
    <cellStyle name="40% - Accent6 5 3" xfId="1081"/>
    <cellStyle name="40% - Accent6 5 3 2" xfId="6520"/>
    <cellStyle name="40% - Accent6 5 3 3" xfId="6766"/>
    <cellStyle name="40% - Accent6 5 3 4" xfId="10322"/>
    <cellStyle name="40% - Accent6 5 3 5" xfId="6687"/>
    <cellStyle name="40% - Accent6 5 4" xfId="4472"/>
    <cellStyle name="40% - Accent6 5 4 2" xfId="9004"/>
    <cellStyle name="40% - Accent6 5 4 3" xfId="12471"/>
    <cellStyle name="40% - Accent6 5 4 4" xfId="15675"/>
    <cellStyle name="40% - Accent6 5 4 5" xfId="17880"/>
    <cellStyle name="40% - Accent6 5 5" xfId="5325"/>
    <cellStyle name="40% - Accent6 5 5 2" xfId="9857"/>
    <cellStyle name="40% - Accent6 5 5 3" xfId="13324"/>
    <cellStyle name="40% - Accent6 5 5 4" xfId="16528"/>
    <cellStyle name="40% - Accent6 5 5 5" xfId="18732"/>
    <cellStyle name="40% - Accent6 5 6" xfId="6518"/>
    <cellStyle name="40% - Accent6 5 7" xfId="6768"/>
    <cellStyle name="40% - Accent6 5 8" xfId="10324"/>
    <cellStyle name="40% - Accent6 5 9" xfId="6689"/>
    <cellStyle name="40% - Accent6 50" xfId="1082"/>
    <cellStyle name="40% - Accent6 50 2" xfId="4473"/>
    <cellStyle name="40% - Accent6 50 2 2" xfId="9005"/>
    <cellStyle name="40% - Accent6 50 2 3" xfId="12472"/>
    <cellStyle name="40% - Accent6 50 2 4" xfId="15676"/>
    <cellStyle name="40% - Accent6 50 2 5" xfId="17881"/>
    <cellStyle name="40% - Accent6 50 3" xfId="5326"/>
    <cellStyle name="40% - Accent6 50 3 2" xfId="9858"/>
    <cellStyle name="40% - Accent6 50 3 3" xfId="13325"/>
    <cellStyle name="40% - Accent6 50 3 4" xfId="16529"/>
    <cellStyle name="40% - Accent6 50 3 5" xfId="18733"/>
    <cellStyle name="40% - Accent6 50 4" xfId="6521"/>
    <cellStyle name="40% - Accent6 50 5" xfId="6765"/>
    <cellStyle name="40% - Accent6 50 6" xfId="10321"/>
    <cellStyle name="40% - Accent6 50 7" xfId="6686"/>
    <cellStyle name="40% - Accent6 50 8" xfId="19706"/>
    <cellStyle name="40% - Accent6 51" xfId="1083"/>
    <cellStyle name="40% - Accent6 51 2" xfId="4474"/>
    <cellStyle name="40% - Accent6 51 2 2" xfId="9006"/>
    <cellStyle name="40% - Accent6 51 2 3" xfId="12473"/>
    <cellStyle name="40% - Accent6 51 2 4" xfId="15677"/>
    <cellStyle name="40% - Accent6 51 2 5" xfId="17882"/>
    <cellStyle name="40% - Accent6 51 3" xfId="5327"/>
    <cellStyle name="40% - Accent6 51 3 2" xfId="9859"/>
    <cellStyle name="40% - Accent6 51 3 3" xfId="13326"/>
    <cellStyle name="40% - Accent6 51 3 4" xfId="16530"/>
    <cellStyle name="40% - Accent6 51 3 5" xfId="18734"/>
    <cellStyle name="40% - Accent6 51 4" xfId="6522"/>
    <cellStyle name="40% - Accent6 51 5" xfId="6764"/>
    <cellStyle name="40% - Accent6 51 6" xfId="10320"/>
    <cellStyle name="40% - Accent6 51 7" xfId="6685"/>
    <cellStyle name="40% - Accent6 51 8" xfId="19707"/>
    <cellStyle name="40% - Accent6 52" xfId="1084"/>
    <cellStyle name="40% - Accent6 52 2" xfId="4475"/>
    <cellStyle name="40% - Accent6 52 2 2" xfId="9007"/>
    <cellStyle name="40% - Accent6 52 2 3" xfId="12474"/>
    <cellStyle name="40% - Accent6 52 2 4" xfId="15678"/>
    <cellStyle name="40% - Accent6 52 2 5" xfId="17883"/>
    <cellStyle name="40% - Accent6 52 3" xfId="5328"/>
    <cellStyle name="40% - Accent6 52 3 2" xfId="9860"/>
    <cellStyle name="40% - Accent6 52 3 3" xfId="13327"/>
    <cellStyle name="40% - Accent6 52 3 4" xfId="16531"/>
    <cellStyle name="40% - Accent6 52 3 5" xfId="18735"/>
    <cellStyle name="40% - Accent6 52 4" xfId="6523"/>
    <cellStyle name="40% - Accent6 52 5" xfId="6763"/>
    <cellStyle name="40% - Accent6 52 6" xfId="10319"/>
    <cellStyle name="40% - Accent6 52 7" xfId="6684"/>
    <cellStyle name="40% - Accent6 52 8" xfId="19708"/>
    <cellStyle name="40% - Accent6 53" xfId="1085"/>
    <cellStyle name="40% - Accent6 53 2" xfId="4476"/>
    <cellStyle name="40% - Accent6 53 2 2" xfId="9008"/>
    <cellStyle name="40% - Accent6 53 2 3" xfId="12475"/>
    <cellStyle name="40% - Accent6 53 2 4" xfId="15679"/>
    <cellStyle name="40% - Accent6 53 2 5" xfId="17884"/>
    <cellStyle name="40% - Accent6 53 3" xfId="5329"/>
    <cellStyle name="40% - Accent6 53 3 2" xfId="9861"/>
    <cellStyle name="40% - Accent6 53 3 3" xfId="13328"/>
    <cellStyle name="40% - Accent6 53 3 4" xfId="16532"/>
    <cellStyle name="40% - Accent6 53 3 5" xfId="18736"/>
    <cellStyle name="40% - Accent6 53 4" xfId="6524"/>
    <cellStyle name="40% - Accent6 53 5" xfId="6762"/>
    <cellStyle name="40% - Accent6 53 6" xfId="10318"/>
    <cellStyle name="40% - Accent6 53 7" xfId="6683"/>
    <cellStyle name="40% - Accent6 53 8" xfId="19709"/>
    <cellStyle name="40% - Accent6 54" xfId="1086"/>
    <cellStyle name="40% - Accent6 54 2" xfId="4477"/>
    <cellStyle name="40% - Accent6 54 2 2" xfId="9009"/>
    <cellStyle name="40% - Accent6 54 2 3" xfId="12476"/>
    <cellStyle name="40% - Accent6 54 2 4" xfId="15680"/>
    <cellStyle name="40% - Accent6 54 2 5" xfId="17885"/>
    <cellStyle name="40% - Accent6 54 3" xfId="5330"/>
    <cellStyle name="40% - Accent6 54 3 2" xfId="9862"/>
    <cellStyle name="40% - Accent6 54 3 3" xfId="13329"/>
    <cellStyle name="40% - Accent6 54 3 4" xfId="16533"/>
    <cellStyle name="40% - Accent6 54 3 5" xfId="18737"/>
    <cellStyle name="40% - Accent6 54 4" xfId="6525"/>
    <cellStyle name="40% - Accent6 54 5" xfId="6761"/>
    <cellStyle name="40% - Accent6 54 6" xfId="10317"/>
    <cellStyle name="40% - Accent6 54 7" xfId="6682"/>
    <cellStyle name="40% - Accent6 54 8" xfId="19710"/>
    <cellStyle name="40% - Accent6 55" xfId="1087"/>
    <cellStyle name="40% - Accent6 55 2" xfId="4478"/>
    <cellStyle name="40% - Accent6 55 2 2" xfId="9010"/>
    <cellStyle name="40% - Accent6 55 2 3" xfId="12477"/>
    <cellStyle name="40% - Accent6 55 2 4" xfId="15681"/>
    <cellStyle name="40% - Accent6 55 2 5" xfId="17886"/>
    <cellStyle name="40% - Accent6 55 3" xfId="5331"/>
    <cellStyle name="40% - Accent6 55 3 2" xfId="9863"/>
    <cellStyle name="40% - Accent6 55 3 3" xfId="13330"/>
    <cellStyle name="40% - Accent6 55 3 4" xfId="16534"/>
    <cellStyle name="40% - Accent6 55 3 5" xfId="18738"/>
    <cellStyle name="40% - Accent6 55 4" xfId="6526"/>
    <cellStyle name="40% - Accent6 55 5" xfId="6760"/>
    <cellStyle name="40% - Accent6 55 6" xfId="10316"/>
    <cellStyle name="40% - Accent6 55 7" xfId="6681"/>
    <cellStyle name="40% - Accent6 55 8" xfId="19711"/>
    <cellStyle name="40% - Accent6 56" xfId="1088"/>
    <cellStyle name="40% - Accent6 56 2" xfId="4479"/>
    <cellStyle name="40% - Accent6 56 2 2" xfId="9011"/>
    <cellStyle name="40% - Accent6 56 2 3" xfId="12478"/>
    <cellStyle name="40% - Accent6 56 2 4" xfId="15682"/>
    <cellStyle name="40% - Accent6 56 2 5" xfId="17887"/>
    <cellStyle name="40% - Accent6 56 3" xfId="5332"/>
    <cellStyle name="40% - Accent6 56 3 2" xfId="9864"/>
    <cellStyle name="40% - Accent6 56 3 3" xfId="13331"/>
    <cellStyle name="40% - Accent6 56 3 4" xfId="16535"/>
    <cellStyle name="40% - Accent6 56 3 5" xfId="18739"/>
    <cellStyle name="40% - Accent6 56 4" xfId="6527"/>
    <cellStyle name="40% - Accent6 56 5" xfId="6759"/>
    <cellStyle name="40% - Accent6 56 6" xfId="10315"/>
    <cellStyle name="40% - Accent6 56 7" xfId="6680"/>
    <cellStyle name="40% - Accent6 56 8" xfId="19712"/>
    <cellStyle name="40% - Accent6 57" xfId="1089"/>
    <cellStyle name="40% - Accent6 57 2" xfId="4480"/>
    <cellStyle name="40% - Accent6 57 2 2" xfId="9012"/>
    <cellStyle name="40% - Accent6 57 2 3" xfId="12479"/>
    <cellStyle name="40% - Accent6 57 2 4" xfId="15683"/>
    <cellStyle name="40% - Accent6 57 2 5" xfId="17888"/>
    <cellStyle name="40% - Accent6 57 3" xfId="5333"/>
    <cellStyle name="40% - Accent6 57 3 2" xfId="9865"/>
    <cellStyle name="40% - Accent6 57 3 3" xfId="13332"/>
    <cellStyle name="40% - Accent6 57 3 4" xfId="16536"/>
    <cellStyle name="40% - Accent6 57 3 5" xfId="18740"/>
    <cellStyle name="40% - Accent6 57 4" xfId="6528"/>
    <cellStyle name="40% - Accent6 57 5" xfId="6758"/>
    <cellStyle name="40% - Accent6 57 6" xfId="10314"/>
    <cellStyle name="40% - Accent6 57 7" xfId="6679"/>
    <cellStyle name="40% - Accent6 57 8" xfId="19713"/>
    <cellStyle name="40% - Accent6 58" xfId="1090"/>
    <cellStyle name="40% - Accent6 58 2" xfId="4481"/>
    <cellStyle name="40% - Accent6 58 2 2" xfId="9013"/>
    <cellStyle name="40% - Accent6 58 2 3" xfId="12480"/>
    <cellStyle name="40% - Accent6 58 2 4" xfId="15684"/>
    <cellStyle name="40% - Accent6 58 2 5" xfId="17889"/>
    <cellStyle name="40% - Accent6 58 3" xfId="5334"/>
    <cellStyle name="40% - Accent6 58 3 2" xfId="9866"/>
    <cellStyle name="40% - Accent6 58 3 3" xfId="13333"/>
    <cellStyle name="40% - Accent6 58 3 4" xfId="16537"/>
    <cellStyle name="40% - Accent6 58 3 5" xfId="18741"/>
    <cellStyle name="40% - Accent6 58 4" xfId="6529"/>
    <cellStyle name="40% - Accent6 58 5" xfId="6757"/>
    <cellStyle name="40% - Accent6 58 6" xfId="10313"/>
    <cellStyle name="40% - Accent6 58 7" xfId="6678"/>
    <cellStyle name="40% - Accent6 58 8" xfId="19714"/>
    <cellStyle name="40% - Accent6 59" xfId="1091"/>
    <cellStyle name="40% - Accent6 59 2" xfId="4482"/>
    <cellStyle name="40% - Accent6 59 2 2" xfId="9014"/>
    <cellStyle name="40% - Accent6 59 2 3" xfId="12481"/>
    <cellStyle name="40% - Accent6 59 2 4" xfId="15685"/>
    <cellStyle name="40% - Accent6 59 2 5" xfId="17890"/>
    <cellStyle name="40% - Accent6 59 3" xfId="5335"/>
    <cellStyle name="40% - Accent6 59 3 2" xfId="9867"/>
    <cellStyle name="40% - Accent6 59 3 3" xfId="13334"/>
    <cellStyle name="40% - Accent6 59 3 4" xfId="16538"/>
    <cellStyle name="40% - Accent6 59 3 5" xfId="18742"/>
    <cellStyle name="40% - Accent6 59 4" xfId="6530"/>
    <cellStyle name="40% - Accent6 59 5" xfId="6756"/>
    <cellStyle name="40% - Accent6 59 6" xfId="10312"/>
    <cellStyle name="40% - Accent6 59 7" xfId="6677"/>
    <cellStyle name="40% - Accent6 59 8" xfId="19715"/>
    <cellStyle name="40% - Accent6 6" xfId="1092"/>
    <cellStyle name="40% - Accent6 6 10" xfId="19716"/>
    <cellStyle name="40% - Accent6 6 2" xfId="1093"/>
    <cellStyle name="40% - Accent6 6 2 2" xfId="6532"/>
    <cellStyle name="40% - Accent6 6 2 3" xfId="6754"/>
    <cellStyle name="40% - Accent6 6 2 4" xfId="10310"/>
    <cellStyle name="40% - Accent6 6 2 5" xfId="6675"/>
    <cellStyle name="40% - Accent6 6 3" xfId="1094"/>
    <cellStyle name="40% - Accent6 6 3 2" xfId="6533"/>
    <cellStyle name="40% - Accent6 6 3 3" xfId="6753"/>
    <cellStyle name="40% - Accent6 6 3 4" xfId="10309"/>
    <cellStyle name="40% - Accent6 6 3 5" xfId="6674"/>
    <cellStyle name="40% - Accent6 6 4" xfId="4483"/>
    <cellStyle name="40% - Accent6 6 4 2" xfId="9015"/>
    <cellStyle name="40% - Accent6 6 4 3" xfId="12482"/>
    <cellStyle name="40% - Accent6 6 4 4" xfId="15686"/>
    <cellStyle name="40% - Accent6 6 4 5" xfId="17891"/>
    <cellStyle name="40% - Accent6 6 5" xfId="5336"/>
    <cellStyle name="40% - Accent6 6 5 2" xfId="9868"/>
    <cellStyle name="40% - Accent6 6 5 3" xfId="13335"/>
    <cellStyle name="40% - Accent6 6 5 4" xfId="16539"/>
    <cellStyle name="40% - Accent6 6 5 5" xfId="18743"/>
    <cellStyle name="40% - Accent6 6 6" xfId="6531"/>
    <cellStyle name="40% - Accent6 6 7" xfId="6755"/>
    <cellStyle name="40% - Accent6 6 8" xfId="10311"/>
    <cellStyle name="40% - Accent6 6 9" xfId="6676"/>
    <cellStyle name="40% - Accent6 60" xfId="1095"/>
    <cellStyle name="40% - Accent6 60 2" xfId="4484"/>
    <cellStyle name="40% - Accent6 60 2 2" xfId="9016"/>
    <cellStyle name="40% - Accent6 60 2 3" xfId="12483"/>
    <cellStyle name="40% - Accent6 60 2 4" xfId="15687"/>
    <cellStyle name="40% - Accent6 60 2 5" xfId="17892"/>
    <cellStyle name="40% - Accent6 60 3" xfId="5337"/>
    <cellStyle name="40% - Accent6 60 3 2" xfId="9869"/>
    <cellStyle name="40% - Accent6 60 3 3" xfId="13336"/>
    <cellStyle name="40% - Accent6 60 3 4" xfId="16540"/>
    <cellStyle name="40% - Accent6 60 3 5" xfId="18744"/>
    <cellStyle name="40% - Accent6 60 4" xfId="6534"/>
    <cellStyle name="40% - Accent6 60 5" xfId="6752"/>
    <cellStyle name="40% - Accent6 60 6" xfId="10308"/>
    <cellStyle name="40% - Accent6 60 7" xfId="6673"/>
    <cellStyle name="40% - Accent6 60 8" xfId="19717"/>
    <cellStyle name="40% - Accent6 61" xfId="1096"/>
    <cellStyle name="40% - Accent6 61 2" xfId="4485"/>
    <cellStyle name="40% - Accent6 61 2 2" xfId="9017"/>
    <cellStyle name="40% - Accent6 61 2 3" xfId="12484"/>
    <cellStyle name="40% - Accent6 61 2 4" xfId="15688"/>
    <cellStyle name="40% - Accent6 61 2 5" xfId="17893"/>
    <cellStyle name="40% - Accent6 61 3" xfId="5338"/>
    <cellStyle name="40% - Accent6 61 3 2" xfId="9870"/>
    <cellStyle name="40% - Accent6 61 3 3" xfId="13337"/>
    <cellStyle name="40% - Accent6 61 3 4" xfId="16541"/>
    <cellStyle name="40% - Accent6 61 3 5" xfId="18745"/>
    <cellStyle name="40% - Accent6 61 4" xfId="6535"/>
    <cellStyle name="40% - Accent6 61 5" xfId="6751"/>
    <cellStyle name="40% - Accent6 61 6" xfId="10307"/>
    <cellStyle name="40% - Accent6 61 7" xfId="6672"/>
    <cellStyle name="40% - Accent6 61 8" xfId="19718"/>
    <cellStyle name="40% - Accent6 62" xfId="1097"/>
    <cellStyle name="40% - Accent6 62 2" xfId="4486"/>
    <cellStyle name="40% - Accent6 62 2 2" xfId="9018"/>
    <cellStyle name="40% - Accent6 62 2 3" xfId="12485"/>
    <cellStyle name="40% - Accent6 62 2 4" xfId="15689"/>
    <cellStyle name="40% - Accent6 62 2 5" xfId="17894"/>
    <cellStyle name="40% - Accent6 62 3" xfId="5339"/>
    <cellStyle name="40% - Accent6 62 3 2" xfId="9871"/>
    <cellStyle name="40% - Accent6 62 3 3" xfId="13338"/>
    <cellStyle name="40% - Accent6 62 3 4" xfId="16542"/>
    <cellStyle name="40% - Accent6 62 3 5" xfId="18746"/>
    <cellStyle name="40% - Accent6 62 4" xfId="6536"/>
    <cellStyle name="40% - Accent6 62 5" xfId="6750"/>
    <cellStyle name="40% - Accent6 62 6" xfId="10306"/>
    <cellStyle name="40% - Accent6 62 7" xfId="6671"/>
    <cellStyle name="40% - Accent6 62 8" xfId="19719"/>
    <cellStyle name="40% - Accent6 63" xfId="1098"/>
    <cellStyle name="40% - Accent6 63 2" xfId="4487"/>
    <cellStyle name="40% - Accent6 63 2 2" xfId="9019"/>
    <cellStyle name="40% - Accent6 63 2 3" xfId="12486"/>
    <cellStyle name="40% - Accent6 63 2 4" xfId="15690"/>
    <cellStyle name="40% - Accent6 63 2 5" xfId="17895"/>
    <cellStyle name="40% - Accent6 63 3" xfId="5340"/>
    <cellStyle name="40% - Accent6 63 3 2" xfId="9872"/>
    <cellStyle name="40% - Accent6 63 3 3" xfId="13339"/>
    <cellStyle name="40% - Accent6 63 3 4" xfId="16543"/>
    <cellStyle name="40% - Accent6 63 3 5" xfId="18747"/>
    <cellStyle name="40% - Accent6 63 4" xfId="6537"/>
    <cellStyle name="40% - Accent6 63 5" xfId="6749"/>
    <cellStyle name="40% - Accent6 63 6" xfId="10305"/>
    <cellStyle name="40% - Accent6 63 7" xfId="6670"/>
    <cellStyle name="40% - Accent6 63 8" xfId="19720"/>
    <cellStyle name="40% - Accent6 64" xfId="1099"/>
    <cellStyle name="40% - Accent6 64 2" xfId="4488"/>
    <cellStyle name="40% - Accent6 64 2 2" xfId="9020"/>
    <cellStyle name="40% - Accent6 64 2 3" xfId="12487"/>
    <cellStyle name="40% - Accent6 64 2 4" xfId="15691"/>
    <cellStyle name="40% - Accent6 64 2 5" xfId="17896"/>
    <cellStyle name="40% - Accent6 64 3" xfId="5341"/>
    <cellStyle name="40% - Accent6 64 3 2" xfId="9873"/>
    <cellStyle name="40% - Accent6 64 3 3" xfId="13340"/>
    <cellStyle name="40% - Accent6 64 3 4" xfId="16544"/>
    <cellStyle name="40% - Accent6 64 3 5" xfId="18748"/>
    <cellStyle name="40% - Accent6 64 4" xfId="6538"/>
    <cellStyle name="40% - Accent6 64 5" xfId="6748"/>
    <cellStyle name="40% - Accent6 64 6" xfId="10304"/>
    <cellStyle name="40% - Accent6 64 7" xfId="6669"/>
    <cellStyle name="40% - Accent6 64 8" xfId="19721"/>
    <cellStyle name="40% - Accent6 65" xfId="1100"/>
    <cellStyle name="40% - Accent6 65 2" xfId="4489"/>
    <cellStyle name="40% - Accent6 65 2 2" xfId="9021"/>
    <cellStyle name="40% - Accent6 65 2 3" xfId="12488"/>
    <cellStyle name="40% - Accent6 65 2 4" xfId="15692"/>
    <cellStyle name="40% - Accent6 65 2 5" xfId="17897"/>
    <cellStyle name="40% - Accent6 65 3" xfId="5342"/>
    <cellStyle name="40% - Accent6 65 3 2" xfId="9874"/>
    <cellStyle name="40% - Accent6 65 3 3" xfId="13341"/>
    <cellStyle name="40% - Accent6 65 3 4" xfId="16545"/>
    <cellStyle name="40% - Accent6 65 3 5" xfId="18749"/>
    <cellStyle name="40% - Accent6 65 4" xfId="6539"/>
    <cellStyle name="40% - Accent6 65 5" xfId="6747"/>
    <cellStyle name="40% - Accent6 65 6" xfId="10303"/>
    <cellStyle name="40% - Accent6 65 7" xfId="6668"/>
    <cellStyle name="40% - Accent6 65 8" xfId="19722"/>
    <cellStyle name="40% - Accent6 66" xfId="1101"/>
    <cellStyle name="40% - Accent6 66 2" xfId="4490"/>
    <cellStyle name="40% - Accent6 66 2 2" xfId="9022"/>
    <cellStyle name="40% - Accent6 66 2 3" xfId="12489"/>
    <cellStyle name="40% - Accent6 66 2 4" xfId="15693"/>
    <cellStyle name="40% - Accent6 66 2 5" xfId="17898"/>
    <cellStyle name="40% - Accent6 66 3" xfId="5343"/>
    <cellStyle name="40% - Accent6 66 3 2" xfId="9875"/>
    <cellStyle name="40% - Accent6 66 3 3" xfId="13342"/>
    <cellStyle name="40% - Accent6 66 3 4" xfId="16546"/>
    <cellStyle name="40% - Accent6 66 3 5" xfId="18750"/>
    <cellStyle name="40% - Accent6 66 4" xfId="6540"/>
    <cellStyle name="40% - Accent6 66 5" xfId="6746"/>
    <cellStyle name="40% - Accent6 66 6" xfId="10302"/>
    <cellStyle name="40% - Accent6 66 7" xfId="6667"/>
    <cellStyle name="40% - Accent6 66 8" xfId="19723"/>
    <cellStyle name="40% - Accent6 67" xfId="1102"/>
    <cellStyle name="40% - Accent6 67 2" xfId="4491"/>
    <cellStyle name="40% - Accent6 67 2 2" xfId="9023"/>
    <cellStyle name="40% - Accent6 67 2 3" xfId="12490"/>
    <cellStyle name="40% - Accent6 67 2 4" xfId="15694"/>
    <cellStyle name="40% - Accent6 67 2 5" xfId="17899"/>
    <cellStyle name="40% - Accent6 67 3" xfId="5344"/>
    <cellStyle name="40% - Accent6 67 3 2" xfId="9876"/>
    <cellStyle name="40% - Accent6 67 3 3" xfId="13343"/>
    <cellStyle name="40% - Accent6 67 3 4" xfId="16547"/>
    <cellStyle name="40% - Accent6 67 3 5" xfId="18751"/>
    <cellStyle name="40% - Accent6 67 4" xfId="6541"/>
    <cellStyle name="40% - Accent6 67 5" xfId="6745"/>
    <cellStyle name="40% - Accent6 67 6" xfId="10301"/>
    <cellStyle name="40% - Accent6 67 7" xfId="6666"/>
    <cellStyle name="40% - Accent6 67 8" xfId="19724"/>
    <cellStyle name="40% - Accent6 68" xfId="1103"/>
    <cellStyle name="40% - Accent6 68 2" xfId="4492"/>
    <cellStyle name="40% - Accent6 68 2 2" xfId="9024"/>
    <cellStyle name="40% - Accent6 68 2 3" xfId="12491"/>
    <cellStyle name="40% - Accent6 68 2 4" xfId="15695"/>
    <cellStyle name="40% - Accent6 68 2 5" xfId="17900"/>
    <cellStyle name="40% - Accent6 68 3" xfId="5345"/>
    <cellStyle name="40% - Accent6 68 3 2" xfId="9877"/>
    <cellStyle name="40% - Accent6 68 3 3" xfId="13344"/>
    <cellStyle name="40% - Accent6 68 3 4" xfId="16548"/>
    <cellStyle name="40% - Accent6 68 3 5" xfId="18752"/>
    <cellStyle name="40% - Accent6 68 4" xfId="6542"/>
    <cellStyle name="40% - Accent6 68 5" xfId="6744"/>
    <cellStyle name="40% - Accent6 68 6" xfId="10300"/>
    <cellStyle name="40% - Accent6 68 7" xfId="6665"/>
    <cellStyle name="40% - Accent6 68 8" xfId="19725"/>
    <cellStyle name="40% - Accent6 69" xfId="1104"/>
    <cellStyle name="40% - Accent6 69 2" xfId="4493"/>
    <cellStyle name="40% - Accent6 69 2 2" xfId="9025"/>
    <cellStyle name="40% - Accent6 69 2 3" xfId="12492"/>
    <cellStyle name="40% - Accent6 69 2 4" xfId="15696"/>
    <cellStyle name="40% - Accent6 69 2 5" xfId="17901"/>
    <cellStyle name="40% - Accent6 69 3" xfId="5346"/>
    <cellStyle name="40% - Accent6 69 3 2" xfId="9878"/>
    <cellStyle name="40% - Accent6 69 3 3" xfId="13345"/>
    <cellStyle name="40% - Accent6 69 3 4" xfId="16549"/>
    <cellStyle name="40% - Accent6 69 3 5" xfId="18753"/>
    <cellStyle name="40% - Accent6 69 4" xfId="6543"/>
    <cellStyle name="40% - Accent6 69 5" xfId="6743"/>
    <cellStyle name="40% - Accent6 69 6" xfId="10299"/>
    <cellStyle name="40% - Accent6 69 7" xfId="6664"/>
    <cellStyle name="40% - Accent6 69 8" xfId="19726"/>
    <cellStyle name="40% - Accent6 7" xfId="1105"/>
    <cellStyle name="40% - Accent6 7 10" xfId="19727"/>
    <cellStyle name="40% - Accent6 7 2" xfId="1106"/>
    <cellStyle name="40% - Accent6 7 2 2" xfId="6545"/>
    <cellStyle name="40% - Accent6 7 2 3" xfId="6741"/>
    <cellStyle name="40% - Accent6 7 2 4" xfId="10297"/>
    <cellStyle name="40% - Accent6 7 2 5" xfId="6662"/>
    <cellStyle name="40% - Accent6 7 3" xfId="1107"/>
    <cellStyle name="40% - Accent6 7 3 2" xfId="6546"/>
    <cellStyle name="40% - Accent6 7 3 3" xfId="6740"/>
    <cellStyle name="40% - Accent6 7 3 4" xfId="10296"/>
    <cellStyle name="40% - Accent6 7 3 5" xfId="6661"/>
    <cellStyle name="40% - Accent6 7 4" xfId="4494"/>
    <cellStyle name="40% - Accent6 7 4 2" xfId="9026"/>
    <cellStyle name="40% - Accent6 7 4 3" xfId="12493"/>
    <cellStyle name="40% - Accent6 7 4 4" xfId="15697"/>
    <cellStyle name="40% - Accent6 7 4 5" xfId="17902"/>
    <cellStyle name="40% - Accent6 7 5" xfId="5347"/>
    <cellStyle name="40% - Accent6 7 5 2" xfId="9879"/>
    <cellStyle name="40% - Accent6 7 5 3" xfId="13346"/>
    <cellStyle name="40% - Accent6 7 5 4" xfId="16550"/>
    <cellStyle name="40% - Accent6 7 5 5" xfId="18754"/>
    <cellStyle name="40% - Accent6 7 6" xfId="6544"/>
    <cellStyle name="40% - Accent6 7 7" xfId="6742"/>
    <cellStyle name="40% - Accent6 7 8" xfId="10298"/>
    <cellStyle name="40% - Accent6 7 9" xfId="6663"/>
    <cellStyle name="40% - Accent6 70" xfId="1108"/>
    <cellStyle name="40% - Accent6 70 2" xfId="4495"/>
    <cellStyle name="40% - Accent6 70 2 2" xfId="9027"/>
    <cellStyle name="40% - Accent6 70 2 3" xfId="12494"/>
    <cellStyle name="40% - Accent6 70 2 4" xfId="15698"/>
    <cellStyle name="40% - Accent6 70 2 5" xfId="17903"/>
    <cellStyle name="40% - Accent6 70 3" xfId="5348"/>
    <cellStyle name="40% - Accent6 70 3 2" xfId="9880"/>
    <cellStyle name="40% - Accent6 70 3 3" xfId="13347"/>
    <cellStyle name="40% - Accent6 70 3 4" xfId="16551"/>
    <cellStyle name="40% - Accent6 70 3 5" xfId="18755"/>
    <cellStyle name="40% - Accent6 70 4" xfId="6547"/>
    <cellStyle name="40% - Accent6 70 5" xfId="6739"/>
    <cellStyle name="40% - Accent6 70 6" xfId="10295"/>
    <cellStyle name="40% - Accent6 70 7" xfId="6660"/>
    <cellStyle name="40% - Accent6 70 8" xfId="19728"/>
    <cellStyle name="40% - Accent6 71" xfId="1109"/>
    <cellStyle name="40% - Accent6 71 2" xfId="4496"/>
    <cellStyle name="40% - Accent6 71 2 2" xfId="9028"/>
    <cellStyle name="40% - Accent6 71 2 3" xfId="12495"/>
    <cellStyle name="40% - Accent6 71 2 4" xfId="15699"/>
    <cellStyle name="40% - Accent6 71 2 5" xfId="17904"/>
    <cellStyle name="40% - Accent6 71 3" xfId="5349"/>
    <cellStyle name="40% - Accent6 71 3 2" xfId="9881"/>
    <cellStyle name="40% - Accent6 71 3 3" xfId="13348"/>
    <cellStyle name="40% - Accent6 71 3 4" xfId="16552"/>
    <cellStyle name="40% - Accent6 71 3 5" xfId="18756"/>
    <cellStyle name="40% - Accent6 71 4" xfId="6548"/>
    <cellStyle name="40% - Accent6 71 5" xfId="6738"/>
    <cellStyle name="40% - Accent6 71 6" xfId="10294"/>
    <cellStyle name="40% - Accent6 71 7" xfId="6659"/>
    <cellStyle name="40% - Accent6 71 8" xfId="19729"/>
    <cellStyle name="40% - Accent6 72" xfId="1110"/>
    <cellStyle name="40% - Accent6 72 2" xfId="4497"/>
    <cellStyle name="40% - Accent6 72 2 2" xfId="9029"/>
    <cellStyle name="40% - Accent6 72 2 3" xfId="12496"/>
    <cellStyle name="40% - Accent6 72 2 4" xfId="15700"/>
    <cellStyle name="40% - Accent6 72 2 5" xfId="17905"/>
    <cellStyle name="40% - Accent6 72 3" xfId="5350"/>
    <cellStyle name="40% - Accent6 72 3 2" xfId="9882"/>
    <cellStyle name="40% - Accent6 72 3 3" xfId="13349"/>
    <cellStyle name="40% - Accent6 72 3 4" xfId="16553"/>
    <cellStyle name="40% - Accent6 72 3 5" xfId="18757"/>
    <cellStyle name="40% - Accent6 72 4" xfId="6549"/>
    <cellStyle name="40% - Accent6 72 5" xfId="6737"/>
    <cellStyle name="40% - Accent6 72 6" xfId="10293"/>
    <cellStyle name="40% - Accent6 72 7" xfId="6658"/>
    <cellStyle name="40% - Accent6 72 8" xfId="19730"/>
    <cellStyle name="40% - Accent6 73" xfId="5437"/>
    <cellStyle name="40% - Accent6 73 2" xfId="10198"/>
    <cellStyle name="40% - Accent6 73 3" xfId="13599"/>
    <cellStyle name="40% - Accent6 73 4" xfId="16738"/>
    <cellStyle name="40% - Accent6 73 5" xfId="18877"/>
    <cellStyle name="40% - Accent6 74" xfId="10238"/>
    <cellStyle name="40% - Accent6 75" xfId="10277"/>
    <cellStyle name="40% - Accent6 76" xfId="8140"/>
    <cellStyle name="40% - Accent6 77" xfId="11608"/>
    <cellStyle name="40% - Accent6 78" xfId="14811"/>
    <cellStyle name="40% - Accent6 8" xfId="1111"/>
    <cellStyle name="40% - Accent6 8 10" xfId="19731"/>
    <cellStyle name="40% - Accent6 8 2" xfId="1112"/>
    <cellStyle name="40% - Accent6 8 2 2" xfId="6551"/>
    <cellStyle name="40% - Accent6 8 2 3" xfId="6735"/>
    <cellStyle name="40% - Accent6 8 2 4" xfId="10291"/>
    <cellStyle name="40% - Accent6 8 2 5" xfId="6656"/>
    <cellStyle name="40% - Accent6 8 3" xfId="1113"/>
    <cellStyle name="40% - Accent6 8 3 2" xfId="6552"/>
    <cellStyle name="40% - Accent6 8 3 3" xfId="6734"/>
    <cellStyle name="40% - Accent6 8 3 4" xfId="10290"/>
    <cellStyle name="40% - Accent6 8 3 5" xfId="6655"/>
    <cellStyle name="40% - Accent6 8 4" xfId="4498"/>
    <cellStyle name="40% - Accent6 8 4 2" xfId="9030"/>
    <cellStyle name="40% - Accent6 8 4 3" xfId="12497"/>
    <cellStyle name="40% - Accent6 8 4 4" xfId="15701"/>
    <cellStyle name="40% - Accent6 8 4 5" xfId="17906"/>
    <cellStyle name="40% - Accent6 8 5" xfId="5351"/>
    <cellStyle name="40% - Accent6 8 5 2" xfId="9883"/>
    <cellStyle name="40% - Accent6 8 5 3" xfId="13350"/>
    <cellStyle name="40% - Accent6 8 5 4" xfId="16554"/>
    <cellStyle name="40% - Accent6 8 5 5" xfId="18758"/>
    <cellStyle name="40% - Accent6 8 6" xfId="6550"/>
    <cellStyle name="40% - Accent6 8 7" xfId="6736"/>
    <cellStyle name="40% - Accent6 8 8" xfId="10292"/>
    <cellStyle name="40% - Accent6 8 9" xfId="6657"/>
    <cellStyle name="40% - Accent6 9" xfId="1114"/>
    <cellStyle name="40% - Accent6 9 10" xfId="19732"/>
    <cellStyle name="40% - Accent6 9 2" xfId="1115"/>
    <cellStyle name="40% - Accent6 9 2 2" xfId="6554"/>
    <cellStyle name="40% - Accent6 9 2 3" xfId="6730"/>
    <cellStyle name="40% - Accent6 9 2 4" xfId="10288"/>
    <cellStyle name="40% - Accent6 9 2 5" xfId="16648"/>
    <cellStyle name="40% - Accent6 9 3" xfId="1116"/>
    <cellStyle name="40% - Accent6 9 3 2" xfId="6555"/>
    <cellStyle name="40% - Accent6 9 3 3" xfId="6729"/>
    <cellStyle name="40% - Accent6 9 3 4" xfId="10287"/>
    <cellStyle name="40% - Accent6 9 3 5" xfId="16633"/>
    <cellStyle name="40% - Accent6 9 4" xfId="4499"/>
    <cellStyle name="40% - Accent6 9 4 2" xfId="9031"/>
    <cellStyle name="40% - Accent6 9 4 3" xfId="12498"/>
    <cellStyle name="40% - Accent6 9 4 4" xfId="15702"/>
    <cellStyle name="40% - Accent6 9 4 5" xfId="17907"/>
    <cellStyle name="40% - Accent6 9 5" xfId="5352"/>
    <cellStyle name="40% - Accent6 9 5 2" xfId="9884"/>
    <cellStyle name="40% - Accent6 9 5 3" xfId="13351"/>
    <cellStyle name="40% - Accent6 9 5 4" xfId="16555"/>
    <cellStyle name="40% - Accent6 9 5 5" xfId="18759"/>
    <cellStyle name="40% - Accent6 9 6" xfId="6553"/>
    <cellStyle name="40% - Accent6 9 7" xfId="6731"/>
    <cellStyle name="40% - Accent6 9 8" xfId="10289"/>
    <cellStyle name="40% - Accent6 9 9" xfId="6654"/>
    <cellStyle name="60% - Accent1" xfId="5372" builtinId="32" customBuiltin="1"/>
    <cellStyle name="60% - Accent1 10" xfId="1117"/>
    <cellStyle name="60% - Accent1 10 2" xfId="1118"/>
    <cellStyle name="60% - Accent1 11" xfId="1119"/>
    <cellStyle name="60% - Accent1 11 2" xfId="1120"/>
    <cellStyle name="60% - Accent1 12" xfId="1121"/>
    <cellStyle name="60% - Accent1 12 2" xfId="1122"/>
    <cellStyle name="60% - Accent1 13" xfId="1123"/>
    <cellStyle name="60% - Accent1 14" xfId="1124"/>
    <cellStyle name="60% - Accent1 15" xfId="1125"/>
    <cellStyle name="60% - Accent1 16" xfId="1126"/>
    <cellStyle name="60% - Accent1 17" xfId="1127"/>
    <cellStyle name="60% - Accent1 18" xfId="1128"/>
    <cellStyle name="60% - Accent1 19" xfId="1129"/>
    <cellStyle name="60% - Accent1 2" xfId="1130"/>
    <cellStyle name="60% - Accent1 2 2" xfId="1131"/>
    <cellStyle name="60% - Accent1 2 2 2" xfId="6556"/>
    <cellStyle name="60% - Accent1 2 2 2 2" xfId="6557"/>
    <cellStyle name="60% - Accent1 2 2 2 3" xfId="6714"/>
    <cellStyle name="60% - Accent1 2 2 2 4" xfId="10283"/>
    <cellStyle name="60% - Accent1 2 2 2 5" xfId="6648"/>
    <cellStyle name="60% - Accent1 2 2 3" xfId="9978"/>
    <cellStyle name="60% - Accent1 2 2 4" xfId="10078"/>
    <cellStyle name="60% - Accent1 2 2 5" xfId="10160"/>
    <cellStyle name="60% - Accent1 2 2 6" xfId="6715"/>
    <cellStyle name="60% - Accent1 2 2 7" xfId="10284"/>
    <cellStyle name="60% - Accent1 2 2 8" xfId="6649"/>
    <cellStyle name="60% - Accent1 2 3" xfId="9904"/>
    <cellStyle name="60% - Accent1 2 3 2" xfId="9977"/>
    <cellStyle name="60% - Accent1 2 3 3" xfId="13444"/>
    <cellStyle name="60% - Accent1 2 3 4" xfId="16625"/>
    <cellStyle name="60% - Accent1 2 3 5" xfId="18816"/>
    <cellStyle name="60% - Accent1 2 4" xfId="10079"/>
    <cellStyle name="60% - Accent1 2 5" xfId="10145"/>
    <cellStyle name="60% - Accent1 2 6" xfId="13371"/>
    <cellStyle name="60% - Accent1 2 7" xfId="16575"/>
    <cellStyle name="60% - Accent1 2 8" xfId="18779"/>
    <cellStyle name="60% - Accent1 20" xfId="1132"/>
    <cellStyle name="60% - Accent1 21" xfId="1133"/>
    <cellStyle name="60% - Accent1 22" xfId="1134"/>
    <cellStyle name="60% - Accent1 23" xfId="1135"/>
    <cellStyle name="60% - Accent1 24" xfId="1136"/>
    <cellStyle name="60% - Accent1 25" xfId="1137"/>
    <cellStyle name="60% - Accent1 26" xfId="1138"/>
    <cellStyle name="60% - Accent1 27" xfId="1139"/>
    <cellStyle name="60% - Accent1 28" xfId="1140"/>
    <cellStyle name="60% - Accent1 29" xfId="1141"/>
    <cellStyle name="60% - Accent1 3" xfId="1142"/>
    <cellStyle name="60% - Accent1 3 2" xfId="1143"/>
    <cellStyle name="60% - Accent1 30" xfId="1144"/>
    <cellStyle name="60% - Accent1 31" xfId="1145"/>
    <cellStyle name="60% - Accent1 32" xfId="1146"/>
    <cellStyle name="60% - Accent1 33" xfId="1147"/>
    <cellStyle name="60% - Accent1 34" xfId="1148"/>
    <cellStyle name="60% - Accent1 35" xfId="1149"/>
    <cellStyle name="60% - Accent1 36" xfId="1150"/>
    <cellStyle name="60% - Accent1 37" xfId="1151"/>
    <cellStyle name="60% - Accent1 38" xfId="1152"/>
    <cellStyle name="60% - Accent1 39" xfId="1153"/>
    <cellStyle name="60% - Accent1 4" xfId="1154"/>
    <cellStyle name="60% - Accent1 4 2" xfId="1155"/>
    <cellStyle name="60% - Accent1 40" xfId="1156"/>
    <cellStyle name="60% - Accent1 41" xfId="1157"/>
    <cellStyle name="60% - Accent1 42" xfId="1158"/>
    <cellStyle name="60% - Accent1 43" xfId="1159"/>
    <cellStyle name="60% - Accent1 44" xfId="1160"/>
    <cellStyle name="60% - Accent1 45" xfId="1161"/>
    <cellStyle name="60% - Accent1 46" xfId="1162"/>
    <cellStyle name="60% - Accent1 47" xfId="1163"/>
    <cellStyle name="60% - Accent1 48" xfId="1164"/>
    <cellStyle name="60% - Accent1 49" xfId="1165"/>
    <cellStyle name="60% - Accent1 5" xfId="1166"/>
    <cellStyle name="60% - Accent1 5 2" xfId="1167"/>
    <cellStyle name="60% - Accent1 50" xfId="1168"/>
    <cellStyle name="60% - Accent1 51" xfId="1169"/>
    <cellStyle name="60% - Accent1 52" xfId="1170"/>
    <cellStyle name="60% - Accent1 53" xfId="1171"/>
    <cellStyle name="60% - Accent1 54" xfId="1172"/>
    <cellStyle name="60% - Accent1 55" xfId="1173"/>
    <cellStyle name="60% - Accent1 56" xfId="1174"/>
    <cellStyle name="60% - Accent1 57" xfId="1175"/>
    <cellStyle name="60% - Accent1 58" xfId="1176"/>
    <cellStyle name="60% - Accent1 59" xfId="1177"/>
    <cellStyle name="60% - Accent1 6" xfId="1178"/>
    <cellStyle name="60% - Accent1 6 2" xfId="1179"/>
    <cellStyle name="60% - Accent1 60" xfId="1180"/>
    <cellStyle name="60% - Accent1 61" xfId="1181"/>
    <cellStyle name="60% - Accent1 62" xfId="1182"/>
    <cellStyle name="60% - Accent1 63" xfId="1183"/>
    <cellStyle name="60% - Accent1 64" xfId="1184"/>
    <cellStyle name="60% - Accent1 65" xfId="1185"/>
    <cellStyle name="60% - Accent1 66" xfId="1186"/>
    <cellStyle name="60% - Accent1 67" xfId="1187"/>
    <cellStyle name="60% - Accent1 68" xfId="1188"/>
    <cellStyle name="60% - Accent1 69" xfId="1189"/>
    <cellStyle name="60% - Accent1 7" xfId="1190"/>
    <cellStyle name="60% - Accent1 7 2" xfId="1191"/>
    <cellStyle name="60% - Accent1 70" xfId="1192"/>
    <cellStyle name="60% - Accent1 71" xfId="1193"/>
    <cellStyle name="60% - Accent1 72" xfId="1194"/>
    <cellStyle name="60% - Accent1 73" xfId="5418"/>
    <cellStyle name="60% - Accent1 73 2" xfId="10179"/>
    <cellStyle name="60% - Accent1 73 3" xfId="13580"/>
    <cellStyle name="60% - Accent1 73 4" xfId="16719"/>
    <cellStyle name="60% - Accent1 73 5" xfId="18858"/>
    <cellStyle name="60% - Accent1 74" xfId="10219"/>
    <cellStyle name="60% - Accent1 75" xfId="10258"/>
    <cellStyle name="60% - Accent1 76" xfId="8159"/>
    <cellStyle name="60% - Accent1 77" xfId="11627"/>
    <cellStyle name="60% - Accent1 78" xfId="14830"/>
    <cellStyle name="60% - Accent1 8" xfId="1195"/>
    <cellStyle name="60% - Accent1 8 2" xfId="1196"/>
    <cellStyle name="60% - Accent1 9" xfId="1197"/>
    <cellStyle name="60% - Accent1 9 2" xfId="1198"/>
    <cellStyle name="60% - Accent2" xfId="5376" builtinId="36" customBuiltin="1"/>
    <cellStyle name="60% - Accent2 10" xfId="1199"/>
    <cellStyle name="60% - Accent2 10 2" xfId="1200"/>
    <cellStyle name="60% - Accent2 11" xfId="1201"/>
    <cellStyle name="60% - Accent2 11 2" xfId="1202"/>
    <cellStyle name="60% - Accent2 12" xfId="1203"/>
    <cellStyle name="60% - Accent2 12 2" xfId="1204"/>
    <cellStyle name="60% - Accent2 13" xfId="1205"/>
    <cellStyle name="60% - Accent2 14" xfId="1206"/>
    <cellStyle name="60% - Accent2 15" xfId="1207"/>
    <cellStyle name="60% - Accent2 16" xfId="1208"/>
    <cellStyle name="60% - Accent2 17" xfId="1209"/>
    <cellStyle name="60% - Accent2 18" xfId="1210"/>
    <cellStyle name="60% - Accent2 19" xfId="1211"/>
    <cellStyle name="60% - Accent2 2" xfId="1212"/>
    <cellStyle name="60% - Accent2 2 2" xfId="1213"/>
    <cellStyle name="60% - Accent2 2 2 2" xfId="6566"/>
    <cellStyle name="60% - Accent2 2 2 2 2" xfId="6567"/>
    <cellStyle name="60% - Accent2 2 2 2 3" xfId="6646"/>
    <cellStyle name="60% - Accent2 2 2 2 4" xfId="13467"/>
    <cellStyle name="60% - Accent2 2 2 2 5" xfId="13619"/>
    <cellStyle name="60% - Accent2 2 2 3" xfId="9984"/>
    <cellStyle name="60% - Accent2 2 2 4" xfId="10072"/>
    <cellStyle name="60% - Accent2 2 2 5" xfId="9982"/>
    <cellStyle name="60% - Accent2 2 2 6" xfId="6647"/>
    <cellStyle name="60% - Accent2 2 2 7" xfId="13454"/>
    <cellStyle name="60% - Accent2 2 2 8" xfId="6641"/>
    <cellStyle name="60% - Accent2 2 3" xfId="9908"/>
    <cellStyle name="60% - Accent2 2 3 2" xfId="9983"/>
    <cellStyle name="60% - Accent2 2 3 3" xfId="13448"/>
    <cellStyle name="60% - Accent2 2 3 4" xfId="16628"/>
    <cellStyle name="60% - Accent2 2 3 5" xfId="18817"/>
    <cellStyle name="60% - Accent2 2 4" xfId="10073"/>
    <cellStyle name="60% - Accent2 2 5" xfId="9981"/>
    <cellStyle name="60% - Accent2 2 6" xfId="13375"/>
    <cellStyle name="60% - Accent2 2 7" xfId="16579"/>
    <cellStyle name="60% - Accent2 2 8" xfId="18783"/>
    <cellStyle name="60% - Accent2 20" xfId="1214"/>
    <cellStyle name="60% - Accent2 21" xfId="1215"/>
    <cellStyle name="60% - Accent2 22" xfId="1216"/>
    <cellStyle name="60% - Accent2 23" xfId="1217"/>
    <cellStyle name="60% - Accent2 24" xfId="1218"/>
    <cellStyle name="60% - Accent2 25" xfId="1219"/>
    <cellStyle name="60% - Accent2 26" xfId="1220"/>
    <cellStyle name="60% - Accent2 27" xfId="1221"/>
    <cellStyle name="60% - Accent2 28" xfId="1222"/>
    <cellStyle name="60% - Accent2 29" xfId="1223"/>
    <cellStyle name="60% - Accent2 3" xfId="1224"/>
    <cellStyle name="60% - Accent2 3 2" xfId="1225"/>
    <cellStyle name="60% - Accent2 30" xfId="1226"/>
    <cellStyle name="60% - Accent2 31" xfId="1227"/>
    <cellStyle name="60% - Accent2 32" xfId="1228"/>
    <cellStyle name="60% - Accent2 33" xfId="1229"/>
    <cellStyle name="60% - Accent2 34" xfId="1230"/>
    <cellStyle name="60% - Accent2 35" xfId="1231"/>
    <cellStyle name="60% - Accent2 36" xfId="1232"/>
    <cellStyle name="60% - Accent2 37" xfId="1233"/>
    <cellStyle name="60% - Accent2 38" xfId="1234"/>
    <cellStyle name="60% - Accent2 39" xfId="1235"/>
    <cellStyle name="60% - Accent2 4" xfId="1236"/>
    <cellStyle name="60% - Accent2 4 2" xfId="1237"/>
    <cellStyle name="60% - Accent2 40" xfId="1238"/>
    <cellStyle name="60% - Accent2 41" xfId="1239"/>
    <cellStyle name="60% - Accent2 42" xfId="1240"/>
    <cellStyle name="60% - Accent2 43" xfId="1241"/>
    <cellStyle name="60% - Accent2 44" xfId="1242"/>
    <cellStyle name="60% - Accent2 45" xfId="1243"/>
    <cellStyle name="60% - Accent2 46" xfId="1244"/>
    <cellStyle name="60% - Accent2 47" xfId="1245"/>
    <cellStyle name="60% - Accent2 48" xfId="1246"/>
    <cellStyle name="60% - Accent2 49" xfId="1247"/>
    <cellStyle name="60% - Accent2 5" xfId="1248"/>
    <cellStyle name="60% - Accent2 5 2" xfId="1249"/>
    <cellStyle name="60% - Accent2 50" xfId="1250"/>
    <cellStyle name="60% - Accent2 51" xfId="1251"/>
    <cellStyle name="60% - Accent2 52" xfId="1252"/>
    <cellStyle name="60% - Accent2 53" xfId="1253"/>
    <cellStyle name="60% - Accent2 54" xfId="1254"/>
    <cellStyle name="60% - Accent2 55" xfId="1255"/>
    <cellStyle name="60% - Accent2 56" xfId="1256"/>
    <cellStyle name="60% - Accent2 57" xfId="1257"/>
    <cellStyle name="60% - Accent2 58" xfId="1258"/>
    <cellStyle name="60% - Accent2 59" xfId="1259"/>
    <cellStyle name="60% - Accent2 6" xfId="1260"/>
    <cellStyle name="60% - Accent2 6 2" xfId="1261"/>
    <cellStyle name="60% - Accent2 60" xfId="1262"/>
    <cellStyle name="60% - Accent2 61" xfId="1263"/>
    <cellStyle name="60% - Accent2 62" xfId="1264"/>
    <cellStyle name="60% - Accent2 63" xfId="1265"/>
    <cellStyle name="60% - Accent2 64" xfId="1266"/>
    <cellStyle name="60% - Accent2 65" xfId="1267"/>
    <cellStyle name="60% - Accent2 66" xfId="1268"/>
    <cellStyle name="60% - Accent2 67" xfId="1269"/>
    <cellStyle name="60% - Accent2 68" xfId="1270"/>
    <cellStyle name="60% - Accent2 69" xfId="1271"/>
    <cellStyle name="60% - Accent2 7" xfId="1272"/>
    <cellStyle name="60% - Accent2 7 2" xfId="1273"/>
    <cellStyle name="60% - Accent2 70" xfId="1274"/>
    <cellStyle name="60% - Accent2 71" xfId="1275"/>
    <cellStyle name="60% - Accent2 72" xfId="1276"/>
    <cellStyle name="60% - Accent2 73" xfId="5422"/>
    <cellStyle name="60% - Accent2 73 2" xfId="10183"/>
    <cellStyle name="60% - Accent2 73 3" xfId="13584"/>
    <cellStyle name="60% - Accent2 73 4" xfId="16723"/>
    <cellStyle name="60% - Accent2 73 5" xfId="18862"/>
    <cellStyle name="60% - Accent2 74" xfId="10223"/>
    <cellStyle name="60% - Accent2 75" xfId="10262"/>
    <cellStyle name="60% - Accent2 76" xfId="8155"/>
    <cellStyle name="60% - Accent2 77" xfId="11623"/>
    <cellStyle name="60% - Accent2 78" xfId="14826"/>
    <cellStyle name="60% - Accent2 8" xfId="1277"/>
    <cellStyle name="60% - Accent2 8 2" xfId="1278"/>
    <cellStyle name="60% - Accent2 9" xfId="1279"/>
    <cellStyle name="60% - Accent2 9 2" xfId="1280"/>
    <cellStyle name="60% - Accent3" xfId="5380" builtinId="40" customBuiltin="1"/>
    <cellStyle name="60% - Accent3 10" xfId="1281"/>
    <cellStyle name="60% - Accent3 10 2" xfId="1282"/>
    <cellStyle name="60% - Accent3 11" xfId="1283"/>
    <cellStyle name="60% - Accent3 11 2" xfId="1284"/>
    <cellStyle name="60% - Accent3 12" xfId="1285"/>
    <cellStyle name="60% - Accent3 12 2" xfId="1286"/>
    <cellStyle name="60% - Accent3 13" xfId="1287"/>
    <cellStyle name="60% - Accent3 14" xfId="1288"/>
    <cellStyle name="60% - Accent3 15" xfId="1289"/>
    <cellStyle name="60% - Accent3 16" xfId="1290"/>
    <cellStyle name="60% - Accent3 17" xfId="1291"/>
    <cellStyle name="60% - Accent3 18" xfId="1292"/>
    <cellStyle name="60% - Accent3 19" xfId="1293"/>
    <cellStyle name="60% - Accent3 2" xfId="1294"/>
    <cellStyle name="60% - Accent3 2 2" xfId="1295"/>
    <cellStyle name="60% - Accent3 2 2 2" xfId="6574"/>
    <cellStyle name="60% - Accent3 2 2 2 2" xfId="6575"/>
    <cellStyle name="60% - Accent3 2 2 2 3" xfId="6639"/>
    <cellStyle name="60% - Accent3 2 2 2 4" xfId="6561"/>
    <cellStyle name="60% - Accent3 2 2 2 5" xfId="6635"/>
    <cellStyle name="60% - Accent3 2 2 3" xfId="9991"/>
    <cellStyle name="60% - Accent3 2 2 4" xfId="10064"/>
    <cellStyle name="60% - Accent3 2 2 5" xfId="9989"/>
    <cellStyle name="60% - Accent3 2 2 6" xfId="6640"/>
    <cellStyle name="60% - Accent3 2 2 7" xfId="6560"/>
    <cellStyle name="60% - Accent3 2 2 8" xfId="6636"/>
    <cellStyle name="60% - Accent3 2 3" xfId="9912"/>
    <cellStyle name="60% - Accent3 2 3 2" xfId="9990"/>
    <cellStyle name="60% - Accent3 2 3 3" xfId="13452"/>
    <cellStyle name="60% - Accent3 2 3 4" xfId="16632"/>
    <cellStyle name="60% - Accent3 2 3 5" xfId="18818"/>
    <cellStyle name="60% - Accent3 2 4" xfId="10065"/>
    <cellStyle name="60% - Accent3 2 5" xfId="9988"/>
    <cellStyle name="60% - Accent3 2 6" xfId="13379"/>
    <cellStyle name="60% - Accent3 2 7" xfId="16583"/>
    <cellStyle name="60% - Accent3 2 8" xfId="18787"/>
    <cellStyle name="60% - Accent3 20" xfId="1296"/>
    <cellStyle name="60% - Accent3 21" xfId="1297"/>
    <cellStyle name="60% - Accent3 22" xfId="1298"/>
    <cellStyle name="60% - Accent3 23" xfId="1299"/>
    <cellStyle name="60% - Accent3 24" xfId="1300"/>
    <cellStyle name="60% - Accent3 25" xfId="1301"/>
    <cellStyle name="60% - Accent3 26" xfId="1302"/>
    <cellStyle name="60% - Accent3 27" xfId="1303"/>
    <cellStyle name="60% - Accent3 28" xfId="1304"/>
    <cellStyle name="60% - Accent3 29" xfId="1305"/>
    <cellStyle name="60% - Accent3 3" xfId="1306"/>
    <cellStyle name="60% - Accent3 3 2" xfId="1307"/>
    <cellStyle name="60% - Accent3 30" xfId="1308"/>
    <cellStyle name="60% - Accent3 31" xfId="1309"/>
    <cellStyle name="60% - Accent3 32" xfId="1310"/>
    <cellStyle name="60% - Accent3 33" xfId="1311"/>
    <cellStyle name="60% - Accent3 34" xfId="1312"/>
    <cellStyle name="60% - Accent3 35" xfId="1313"/>
    <cellStyle name="60% - Accent3 36" xfId="1314"/>
    <cellStyle name="60% - Accent3 37" xfId="1315"/>
    <cellStyle name="60% - Accent3 38" xfId="1316"/>
    <cellStyle name="60% - Accent3 39" xfId="1317"/>
    <cellStyle name="60% - Accent3 4" xfId="1318"/>
    <cellStyle name="60% - Accent3 4 2" xfId="1319"/>
    <cellStyle name="60% - Accent3 40" xfId="1320"/>
    <cellStyle name="60% - Accent3 41" xfId="1321"/>
    <cellStyle name="60% - Accent3 42" xfId="1322"/>
    <cellStyle name="60% - Accent3 43" xfId="1323"/>
    <cellStyle name="60% - Accent3 44" xfId="1324"/>
    <cellStyle name="60% - Accent3 45" xfId="1325"/>
    <cellStyle name="60% - Accent3 46" xfId="1326"/>
    <cellStyle name="60% - Accent3 47" xfId="1327"/>
    <cellStyle name="60% - Accent3 48" xfId="1328"/>
    <cellStyle name="60% - Accent3 49" xfId="1329"/>
    <cellStyle name="60% - Accent3 5" xfId="1330"/>
    <cellStyle name="60% - Accent3 5 2" xfId="1331"/>
    <cellStyle name="60% - Accent3 50" xfId="1332"/>
    <cellStyle name="60% - Accent3 51" xfId="1333"/>
    <cellStyle name="60% - Accent3 52" xfId="1334"/>
    <cellStyle name="60% - Accent3 53" xfId="1335"/>
    <cellStyle name="60% - Accent3 54" xfId="1336"/>
    <cellStyle name="60% - Accent3 55" xfId="1337"/>
    <cellStyle name="60% - Accent3 56" xfId="1338"/>
    <cellStyle name="60% - Accent3 57" xfId="1339"/>
    <cellStyle name="60% - Accent3 58" xfId="1340"/>
    <cellStyle name="60% - Accent3 59" xfId="1341"/>
    <cellStyle name="60% - Accent3 6" xfId="1342"/>
    <cellStyle name="60% - Accent3 6 2" xfId="1343"/>
    <cellStyle name="60% - Accent3 60" xfId="1344"/>
    <cellStyle name="60% - Accent3 61" xfId="1345"/>
    <cellStyle name="60% - Accent3 62" xfId="1346"/>
    <cellStyle name="60% - Accent3 63" xfId="1347"/>
    <cellStyle name="60% - Accent3 64" xfId="1348"/>
    <cellStyle name="60% - Accent3 65" xfId="1349"/>
    <cellStyle name="60% - Accent3 66" xfId="1350"/>
    <cellStyle name="60% - Accent3 67" xfId="1351"/>
    <cellStyle name="60% - Accent3 68" xfId="1352"/>
    <cellStyle name="60% - Accent3 69" xfId="1353"/>
    <cellStyle name="60% - Accent3 7" xfId="1354"/>
    <cellStyle name="60% - Accent3 7 2" xfId="1355"/>
    <cellStyle name="60% - Accent3 70" xfId="1356"/>
    <cellStyle name="60% - Accent3 71" xfId="1357"/>
    <cellStyle name="60% - Accent3 72" xfId="1358"/>
    <cellStyle name="60% - Accent3 73" xfId="5426"/>
    <cellStyle name="60% - Accent3 73 2" xfId="10187"/>
    <cellStyle name="60% - Accent3 73 3" xfId="13588"/>
    <cellStyle name="60% - Accent3 73 4" xfId="16727"/>
    <cellStyle name="60% - Accent3 73 5" xfId="18866"/>
    <cellStyle name="60% - Accent3 74" xfId="10227"/>
    <cellStyle name="60% - Accent3 75" xfId="10266"/>
    <cellStyle name="60% - Accent3 76" xfId="8151"/>
    <cellStyle name="60% - Accent3 77" xfId="11619"/>
    <cellStyle name="60% - Accent3 78" xfId="14822"/>
    <cellStyle name="60% - Accent3 8" xfId="1359"/>
    <cellStyle name="60% - Accent3 8 2" xfId="1360"/>
    <cellStyle name="60% - Accent3 9" xfId="1361"/>
    <cellStyle name="60% - Accent3 9 2" xfId="1362"/>
    <cellStyle name="60% - Accent4" xfId="5384" builtinId="44" customBuiltin="1"/>
    <cellStyle name="60% - Accent4 10" xfId="1363"/>
    <cellStyle name="60% - Accent4 10 2" xfId="1364"/>
    <cellStyle name="60% - Accent4 11" xfId="1365"/>
    <cellStyle name="60% - Accent4 11 2" xfId="1366"/>
    <cellStyle name="60% - Accent4 12" xfId="1367"/>
    <cellStyle name="60% - Accent4 12 2" xfId="1368"/>
    <cellStyle name="60% - Accent4 13" xfId="1369"/>
    <cellStyle name="60% - Accent4 14" xfId="1370"/>
    <cellStyle name="60% - Accent4 15" xfId="1371"/>
    <cellStyle name="60% - Accent4 16" xfId="1372"/>
    <cellStyle name="60% - Accent4 17" xfId="1373"/>
    <cellStyle name="60% - Accent4 18" xfId="1374"/>
    <cellStyle name="60% - Accent4 19" xfId="1375"/>
    <cellStyle name="60% - Accent4 2" xfId="1376"/>
    <cellStyle name="60% - Accent4 2 2" xfId="1377"/>
    <cellStyle name="60% - Accent4 2 2 2" xfId="6581"/>
    <cellStyle name="60% - Accent4 2 2 2 2" xfId="6582"/>
    <cellStyle name="60% - Accent4 2 2 2 3" xfId="6631"/>
    <cellStyle name="60% - Accent4 2 2 2 4" xfId="6569"/>
    <cellStyle name="60% - Accent4 2 2 2 5" xfId="16637"/>
    <cellStyle name="60% - Accent4 2 2 3" xfId="9997"/>
    <cellStyle name="60% - Accent4 2 2 4" xfId="10058"/>
    <cellStyle name="60% - Accent4 2 2 5" xfId="9995"/>
    <cellStyle name="60% - Accent4 2 2 6" xfId="6632"/>
    <cellStyle name="60% - Accent4 2 2 7" xfId="6568"/>
    <cellStyle name="60% - Accent4 2 2 8" xfId="16644"/>
    <cellStyle name="60% - Accent4 2 3" xfId="9916"/>
    <cellStyle name="60% - Accent4 2 3 2" xfId="9996"/>
    <cellStyle name="60% - Accent4 2 3 3" xfId="13453"/>
    <cellStyle name="60% - Accent4 2 3 4" xfId="16634"/>
    <cellStyle name="60% - Accent4 2 3 5" xfId="18819"/>
    <cellStyle name="60% - Accent4 2 4" xfId="10059"/>
    <cellStyle name="60% - Accent4 2 5" xfId="9994"/>
    <cellStyle name="60% - Accent4 2 6" xfId="13383"/>
    <cellStyle name="60% - Accent4 2 7" xfId="16587"/>
    <cellStyle name="60% - Accent4 2 8" xfId="18791"/>
    <cellStyle name="60% - Accent4 20" xfId="1378"/>
    <cellStyle name="60% - Accent4 21" xfId="1379"/>
    <cellStyle name="60% - Accent4 22" xfId="1380"/>
    <cellStyle name="60% - Accent4 23" xfId="1381"/>
    <cellStyle name="60% - Accent4 24" xfId="1382"/>
    <cellStyle name="60% - Accent4 25" xfId="1383"/>
    <cellStyle name="60% - Accent4 26" xfId="1384"/>
    <cellStyle name="60% - Accent4 27" xfId="1385"/>
    <cellStyle name="60% - Accent4 28" xfId="1386"/>
    <cellStyle name="60% - Accent4 29" xfId="1387"/>
    <cellStyle name="60% - Accent4 3" xfId="1388"/>
    <cellStyle name="60% - Accent4 3 2" xfId="1389"/>
    <cellStyle name="60% - Accent4 30" xfId="1390"/>
    <cellStyle name="60% - Accent4 31" xfId="1391"/>
    <cellStyle name="60% - Accent4 32" xfId="1392"/>
    <cellStyle name="60% - Accent4 33" xfId="1393"/>
    <cellStyle name="60% - Accent4 34" xfId="1394"/>
    <cellStyle name="60% - Accent4 35" xfId="1395"/>
    <cellStyle name="60% - Accent4 36" xfId="1396"/>
    <cellStyle name="60% - Accent4 37" xfId="1397"/>
    <cellStyle name="60% - Accent4 38" xfId="1398"/>
    <cellStyle name="60% - Accent4 39" xfId="1399"/>
    <cellStyle name="60% - Accent4 4" xfId="1400"/>
    <cellStyle name="60% - Accent4 4 2" xfId="1401"/>
    <cellStyle name="60% - Accent4 40" xfId="1402"/>
    <cellStyle name="60% - Accent4 41" xfId="1403"/>
    <cellStyle name="60% - Accent4 42" xfId="1404"/>
    <cellStyle name="60% - Accent4 43" xfId="1405"/>
    <cellStyle name="60% - Accent4 44" xfId="1406"/>
    <cellStyle name="60% - Accent4 45" xfId="1407"/>
    <cellStyle name="60% - Accent4 46" xfId="1408"/>
    <cellStyle name="60% - Accent4 47" xfId="1409"/>
    <cellStyle name="60% - Accent4 48" xfId="1410"/>
    <cellStyle name="60% - Accent4 49" xfId="1411"/>
    <cellStyle name="60% - Accent4 5" xfId="1412"/>
    <cellStyle name="60% - Accent4 5 2" xfId="1413"/>
    <cellStyle name="60% - Accent4 50" xfId="1414"/>
    <cellStyle name="60% - Accent4 51" xfId="1415"/>
    <cellStyle name="60% - Accent4 52" xfId="1416"/>
    <cellStyle name="60% - Accent4 53" xfId="1417"/>
    <cellStyle name="60% - Accent4 54" xfId="1418"/>
    <cellStyle name="60% - Accent4 55" xfId="1419"/>
    <cellStyle name="60% - Accent4 56" xfId="1420"/>
    <cellStyle name="60% - Accent4 57" xfId="1421"/>
    <cellStyle name="60% - Accent4 58" xfId="1422"/>
    <cellStyle name="60% - Accent4 59" xfId="1423"/>
    <cellStyle name="60% - Accent4 6" xfId="1424"/>
    <cellStyle name="60% - Accent4 6 2" xfId="1425"/>
    <cellStyle name="60% - Accent4 60" xfId="1426"/>
    <cellStyle name="60% - Accent4 61" xfId="1427"/>
    <cellStyle name="60% - Accent4 62" xfId="1428"/>
    <cellStyle name="60% - Accent4 63" xfId="1429"/>
    <cellStyle name="60% - Accent4 64" xfId="1430"/>
    <cellStyle name="60% - Accent4 65" xfId="1431"/>
    <cellStyle name="60% - Accent4 66" xfId="1432"/>
    <cellStyle name="60% - Accent4 67" xfId="1433"/>
    <cellStyle name="60% - Accent4 68" xfId="1434"/>
    <cellStyle name="60% - Accent4 69" xfId="1435"/>
    <cellStyle name="60% - Accent4 7" xfId="1436"/>
    <cellStyle name="60% - Accent4 7 2" xfId="1437"/>
    <cellStyle name="60% - Accent4 70" xfId="1438"/>
    <cellStyle name="60% - Accent4 71" xfId="1439"/>
    <cellStyle name="60% - Accent4 72" xfId="1440"/>
    <cellStyle name="60% - Accent4 73" xfId="5430"/>
    <cellStyle name="60% - Accent4 73 2" xfId="10191"/>
    <cellStyle name="60% - Accent4 73 3" xfId="13592"/>
    <cellStyle name="60% - Accent4 73 4" xfId="16731"/>
    <cellStyle name="60% - Accent4 73 5" xfId="18870"/>
    <cellStyle name="60% - Accent4 74" xfId="10231"/>
    <cellStyle name="60% - Accent4 75" xfId="10270"/>
    <cellStyle name="60% - Accent4 76" xfId="8147"/>
    <cellStyle name="60% - Accent4 77" xfId="11615"/>
    <cellStyle name="60% - Accent4 78" xfId="14818"/>
    <cellStyle name="60% - Accent4 8" xfId="1441"/>
    <cellStyle name="60% - Accent4 8 2" xfId="1442"/>
    <cellStyle name="60% - Accent4 9" xfId="1443"/>
    <cellStyle name="60% - Accent4 9 2" xfId="1444"/>
    <cellStyle name="60% - Accent5" xfId="5388" builtinId="48" customBuiltin="1"/>
    <cellStyle name="60% - Accent5 10" xfId="1445"/>
    <cellStyle name="60% - Accent5 10 2" xfId="1446"/>
    <cellStyle name="60% - Accent5 11" xfId="1447"/>
    <cellStyle name="60% - Accent5 11 2" xfId="1448"/>
    <cellStyle name="60% - Accent5 12" xfId="1449"/>
    <cellStyle name="60% - Accent5 12 2" xfId="1450"/>
    <cellStyle name="60% - Accent5 13" xfId="1451"/>
    <cellStyle name="60% - Accent5 14" xfId="1452"/>
    <cellStyle name="60% - Accent5 15" xfId="1453"/>
    <cellStyle name="60% - Accent5 16" xfId="1454"/>
    <cellStyle name="60% - Accent5 17" xfId="1455"/>
    <cellStyle name="60% - Accent5 18" xfId="1456"/>
    <cellStyle name="60% - Accent5 19" xfId="1457"/>
    <cellStyle name="60% - Accent5 2" xfId="1458"/>
    <cellStyle name="60% - Accent5 2 2" xfId="1459"/>
    <cellStyle name="60% - Accent5 2 2 2" xfId="6589"/>
    <cellStyle name="60% - Accent5 2 2 2 2" xfId="6590"/>
    <cellStyle name="60% - Accent5 2 2 2 3" xfId="6625"/>
    <cellStyle name="60% - Accent5 2 2 2 4" xfId="6577"/>
    <cellStyle name="60% - Accent5 2 2 2 5" xfId="6623"/>
    <cellStyle name="60% - Accent5 2 2 3" xfId="10003"/>
    <cellStyle name="60% - Accent5 2 2 4" xfId="10052"/>
    <cellStyle name="60% - Accent5 2 2 5" xfId="10001"/>
    <cellStyle name="60% - Accent5 2 2 6" xfId="6626"/>
    <cellStyle name="60% - Accent5 2 2 7" xfId="6576"/>
    <cellStyle name="60% - Accent5 2 2 8" xfId="6624"/>
    <cellStyle name="60% - Accent5 2 3" xfId="9920"/>
    <cellStyle name="60% - Accent5 2 3 2" xfId="10002"/>
    <cellStyle name="60% - Accent5 2 3 3" xfId="13455"/>
    <cellStyle name="60% - Accent5 2 3 4" xfId="16635"/>
    <cellStyle name="60% - Accent5 2 3 5" xfId="18820"/>
    <cellStyle name="60% - Accent5 2 4" xfId="10053"/>
    <cellStyle name="60% - Accent5 2 5" xfId="10000"/>
    <cellStyle name="60% - Accent5 2 6" xfId="13387"/>
    <cellStyle name="60% - Accent5 2 7" xfId="16591"/>
    <cellStyle name="60% - Accent5 2 8" xfId="18795"/>
    <cellStyle name="60% - Accent5 20" xfId="1460"/>
    <cellStyle name="60% - Accent5 21" xfId="1461"/>
    <cellStyle name="60% - Accent5 22" xfId="1462"/>
    <cellStyle name="60% - Accent5 23" xfId="1463"/>
    <cellStyle name="60% - Accent5 24" xfId="1464"/>
    <cellStyle name="60% - Accent5 25" xfId="1465"/>
    <cellStyle name="60% - Accent5 26" xfId="1466"/>
    <cellStyle name="60% - Accent5 27" xfId="1467"/>
    <cellStyle name="60% - Accent5 28" xfId="1468"/>
    <cellStyle name="60% - Accent5 29" xfId="1469"/>
    <cellStyle name="60% - Accent5 3" xfId="1470"/>
    <cellStyle name="60% - Accent5 3 2" xfId="1471"/>
    <cellStyle name="60% - Accent5 30" xfId="1472"/>
    <cellStyle name="60% - Accent5 31" xfId="1473"/>
    <cellStyle name="60% - Accent5 32" xfId="1474"/>
    <cellStyle name="60% - Accent5 33" xfId="1475"/>
    <cellStyle name="60% - Accent5 34" xfId="1476"/>
    <cellStyle name="60% - Accent5 35" xfId="1477"/>
    <cellStyle name="60% - Accent5 36" xfId="1478"/>
    <cellStyle name="60% - Accent5 37" xfId="1479"/>
    <cellStyle name="60% - Accent5 38" xfId="1480"/>
    <cellStyle name="60% - Accent5 39" xfId="1481"/>
    <cellStyle name="60% - Accent5 4" xfId="1482"/>
    <cellStyle name="60% - Accent5 4 2" xfId="1483"/>
    <cellStyle name="60% - Accent5 40" xfId="1484"/>
    <cellStyle name="60% - Accent5 41" xfId="1485"/>
    <cellStyle name="60% - Accent5 42" xfId="1486"/>
    <cellStyle name="60% - Accent5 43" xfId="1487"/>
    <cellStyle name="60% - Accent5 44" xfId="1488"/>
    <cellStyle name="60% - Accent5 45" xfId="1489"/>
    <cellStyle name="60% - Accent5 46" xfId="1490"/>
    <cellStyle name="60% - Accent5 47" xfId="1491"/>
    <cellStyle name="60% - Accent5 48" xfId="1492"/>
    <cellStyle name="60% - Accent5 49" xfId="1493"/>
    <cellStyle name="60% - Accent5 5" xfId="1494"/>
    <cellStyle name="60% - Accent5 5 2" xfId="1495"/>
    <cellStyle name="60% - Accent5 50" xfId="1496"/>
    <cellStyle name="60% - Accent5 51" xfId="1497"/>
    <cellStyle name="60% - Accent5 52" xfId="1498"/>
    <cellStyle name="60% - Accent5 53" xfId="1499"/>
    <cellStyle name="60% - Accent5 54" xfId="1500"/>
    <cellStyle name="60% - Accent5 55" xfId="1501"/>
    <cellStyle name="60% - Accent5 56" xfId="1502"/>
    <cellStyle name="60% - Accent5 57" xfId="1503"/>
    <cellStyle name="60% - Accent5 58" xfId="1504"/>
    <cellStyle name="60% - Accent5 59" xfId="1505"/>
    <cellStyle name="60% - Accent5 6" xfId="1506"/>
    <cellStyle name="60% - Accent5 6 2" xfId="1507"/>
    <cellStyle name="60% - Accent5 60" xfId="1508"/>
    <cellStyle name="60% - Accent5 61" xfId="1509"/>
    <cellStyle name="60% - Accent5 62" xfId="1510"/>
    <cellStyle name="60% - Accent5 63" xfId="1511"/>
    <cellStyle name="60% - Accent5 64" xfId="1512"/>
    <cellStyle name="60% - Accent5 65" xfId="1513"/>
    <cellStyle name="60% - Accent5 66" xfId="1514"/>
    <cellStyle name="60% - Accent5 67" xfId="1515"/>
    <cellStyle name="60% - Accent5 68" xfId="1516"/>
    <cellStyle name="60% - Accent5 69" xfId="1517"/>
    <cellStyle name="60% - Accent5 7" xfId="1518"/>
    <cellStyle name="60% - Accent5 7 2" xfId="1519"/>
    <cellStyle name="60% - Accent5 70" xfId="1520"/>
    <cellStyle name="60% - Accent5 71" xfId="1521"/>
    <cellStyle name="60% - Accent5 72" xfId="1522"/>
    <cellStyle name="60% - Accent5 73" xfId="5434"/>
    <cellStyle name="60% - Accent5 73 2" xfId="10195"/>
    <cellStyle name="60% - Accent5 73 3" xfId="13596"/>
    <cellStyle name="60% - Accent5 73 4" xfId="16735"/>
    <cellStyle name="60% - Accent5 73 5" xfId="18874"/>
    <cellStyle name="60% - Accent5 74" xfId="10235"/>
    <cellStyle name="60% - Accent5 75" xfId="10274"/>
    <cellStyle name="60% - Accent5 76" xfId="8143"/>
    <cellStyle name="60% - Accent5 77" xfId="11611"/>
    <cellStyle name="60% - Accent5 78" xfId="14814"/>
    <cellStyle name="60% - Accent5 8" xfId="1523"/>
    <cellStyle name="60% - Accent5 8 2" xfId="1524"/>
    <cellStyle name="60% - Accent5 9" xfId="1525"/>
    <cellStyle name="60% - Accent5 9 2" xfId="1526"/>
    <cellStyle name="60% - Accent6" xfId="5392" builtinId="52" customBuiltin="1"/>
    <cellStyle name="60% - Accent6 10" xfId="1527"/>
    <cellStyle name="60% - Accent6 10 2" xfId="1528"/>
    <cellStyle name="60% - Accent6 11" xfId="1529"/>
    <cellStyle name="60% - Accent6 11 2" xfId="1530"/>
    <cellStyle name="60% - Accent6 12" xfId="1531"/>
    <cellStyle name="60% - Accent6 12 2" xfId="1532"/>
    <cellStyle name="60% - Accent6 13" xfId="1533"/>
    <cellStyle name="60% - Accent6 14" xfId="1534"/>
    <cellStyle name="60% - Accent6 15" xfId="1535"/>
    <cellStyle name="60% - Accent6 16" xfId="1536"/>
    <cellStyle name="60% - Accent6 17" xfId="1537"/>
    <cellStyle name="60% - Accent6 18" xfId="1538"/>
    <cellStyle name="60% - Accent6 19" xfId="1539"/>
    <cellStyle name="60% - Accent6 2" xfId="1540"/>
    <cellStyle name="60% - Accent6 2 2" xfId="1541"/>
    <cellStyle name="60% - Accent6 2 2 2" xfId="6595"/>
    <cellStyle name="60% - Accent6 2 2 2 2" xfId="6596"/>
    <cellStyle name="60% - Accent6 2 2 2 3" xfId="6617"/>
    <cellStyle name="60% - Accent6 2 2 2 4" xfId="6584"/>
    <cellStyle name="60% - Accent6 2 2 2 5" xfId="6615"/>
    <cellStyle name="60% - Accent6 2 2 3" xfId="10009"/>
    <cellStyle name="60% - Accent6 2 2 4" xfId="10046"/>
    <cellStyle name="60% - Accent6 2 2 5" xfId="10007"/>
    <cellStyle name="60% - Accent6 2 2 6" xfId="6618"/>
    <cellStyle name="60% - Accent6 2 2 7" xfId="6583"/>
    <cellStyle name="60% - Accent6 2 2 8" xfId="6616"/>
    <cellStyle name="60% - Accent6 2 3" xfId="9924"/>
    <cellStyle name="60% - Accent6 2 3 2" xfId="10008"/>
    <cellStyle name="60% - Accent6 2 3 3" xfId="13456"/>
    <cellStyle name="60% - Accent6 2 3 4" xfId="16636"/>
    <cellStyle name="60% - Accent6 2 3 5" xfId="18821"/>
    <cellStyle name="60% - Accent6 2 4" xfId="10047"/>
    <cellStyle name="60% - Accent6 2 5" xfId="10006"/>
    <cellStyle name="60% - Accent6 2 6" xfId="13391"/>
    <cellStyle name="60% - Accent6 2 7" xfId="16595"/>
    <cellStyle name="60% - Accent6 2 8" xfId="18799"/>
    <cellStyle name="60% - Accent6 20" xfId="1542"/>
    <cellStyle name="60% - Accent6 21" xfId="1543"/>
    <cellStyle name="60% - Accent6 22" xfId="1544"/>
    <cellStyle name="60% - Accent6 23" xfId="1545"/>
    <cellStyle name="60% - Accent6 24" xfId="1546"/>
    <cellStyle name="60% - Accent6 25" xfId="1547"/>
    <cellStyle name="60% - Accent6 26" xfId="1548"/>
    <cellStyle name="60% - Accent6 27" xfId="1549"/>
    <cellStyle name="60% - Accent6 28" xfId="1550"/>
    <cellStyle name="60% - Accent6 29" xfId="1551"/>
    <cellStyle name="60% - Accent6 3" xfId="1552"/>
    <cellStyle name="60% - Accent6 3 2" xfId="1553"/>
    <cellStyle name="60% - Accent6 30" xfId="1554"/>
    <cellStyle name="60% - Accent6 31" xfId="1555"/>
    <cellStyle name="60% - Accent6 32" xfId="1556"/>
    <cellStyle name="60% - Accent6 33" xfId="1557"/>
    <cellStyle name="60% - Accent6 34" xfId="1558"/>
    <cellStyle name="60% - Accent6 35" xfId="1559"/>
    <cellStyle name="60% - Accent6 36" xfId="1560"/>
    <cellStyle name="60% - Accent6 37" xfId="1561"/>
    <cellStyle name="60% - Accent6 38" xfId="1562"/>
    <cellStyle name="60% - Accent6 39" xfId="1563"/>
    <cellStyle name="60% - Accent6 4" xfId="1564"/>
    <cellStyle name="60% - Accent6 4 2" xfId="1565"/>
    <cellStyle name="60% - Accent6 40" xfId="1566"/>
    <cellStyle name="60% - Accent6 41" xfId="1567"/>
    <cellStyle name="60% - Accent6 42" xfId="1568"/>
    <cellStyle name="60% - Accent6 43" xfId="1569"/>
    <cellStyle name="60% - Accent6 44" xfId="1570"/>
    <cellStyle name="60% - Accent6 45" xfId="1571"/>
    <cellStyle name="60% - Accent6 46" xfId="1572"/>
    <cellStyle name="60% - Accent6 47" xfId="1573"/>
    <cellStyle name="60% - Accent6 48" xfId="1574"/>
    <cellStyle name="60% - Accent6 49" xfId="1575"/>
    <cellStyle name="60% - Accent6 5" xfId="1576"/>
    <cellStyle name="60% - Accent6 5 2" xfId="1577"/>
    <cellStyle name="60% - Accent6 50" xfId="1578"/>
    <cellStyle name="60% - Accent6 51" xfId="1579"/>
    <cellStyle name="60% - Accent6 52" xfId="1580"/>
    <cellStyle name="60% - Accent6 53" xfId="1581"/>
    <cellStyle name="60% - Accent6 54" xfId="1582"/>
    <cellStyle name="60% - Accent6 55" xfId="1583"/>
    <cellStyle name="60% - Accent6 56" xfId="1584"/>
    <cellStyle name="60% - Accent6 57" xfId="1585"/>
    <cellStyle name="60% - Accent6 58" xfId="1586"/>
    <cellStyle name="60% - Accent6 59" xfId="1587"/>
    <cellStyle name="60% - Accent6 6" xfId="1588"/>
    <cellStyle name="60% - Accent6 6 2" xfId="1589"/>
    <cellStyle name="60% - Accent6 60" xfId="1590"/>
    <cellStyle name="60% - Accent6 61" xfId="1591"/>
    <cellStyle name="60% - Accent6 62" xfId="1592"/>
    <cellStyle name="60% - Accent6 63" xfId="1593"/>
    <cellStyle name="60% - Accent6 64" xfId="1594"/>
    <cellStyle name="60% - Accent6 65" xfId="1595"/>
    <cellStyle name="60% - Accent6 66" xfId="1596"/>
    <cellStyle name="60% - Accent6 67" xfId="1597"/>
    <cellStyle name="60% - Accent6 68" xfId="1598"/>
    <cellStyle name="60% - Accent6 69" xfId="1599"/>
    <cellStyle name="60% - Accent6 7" xfId="1600"/>
    <cellStyle name="60% - Accent6 7 2" xfId="1601"/>
    <cellStyle name="60% - Accent6 70" xfId="1602"/>
    <cellStyle name="60% - Accent6 71" xfId="1603"/>
    <cellStyle name="60% - Accent6 72" xfId="1604"/>
    <cellStyle name="60% - Accent6 73" xfId="5438"/>
    <cellStyle name="60% - Accent6 73 2" xfId="10199"/>
    <cellStyle name="60% - Accent6 73 3" xfId="13600"/>
    <cellStyle name="60% - Accent6 73 4" xfId="16739"/>
    <cellStyle name="60% - Accent6 73 5" xfId="18878"/>
    <cellStyle name="60% - Accent6 74" xfId="10239"/>
    <cellStyle name="60% - Accent6 75" xfId="10278"/>
    <cellStyle name="60% - Accent6 76" xfId="8139"/>
    <cellStyle name="60% - Accent6 77" xfId="11607"/>
    <cellStyle name="60% - Accent6 78" xfId="14810"/>
    <cellStyle name="60% - Accent6 8" xfId="1605"/>
    <cellStyle name="60% - Accent6 8 2" xfId="1606"/>
    <cellStyle name="60% - Accent6 9" xfId="1607"/>
    <cellStyle name="60% - Accent6 9 2" xfId="1608"/>
    <cellStyle name="Accent1" xfId="5369" builtinId="29" customBuiltin="1"/>
    <cellStyle name="Accent1 10" xfId="1609"/>
    <cellStyle name="Accent1 10 2" xfId="1610"/>
    <cellStyle name="Accent1 11" xfId="1611"/>
    <cellStyle name="Accent1 11 2" xfId="1612"/>
    <cellStyle name="Accent1 12" xfId="1613"/>
    <cellStyle name="Accent1 12 2" xfId="1614"/>
    <cellStyle name="Accent1 13" xfId="1615"/>
    <cellStyle name="Accent1 14" xfId="1616"/>
    <cellStyle name="Accent1 15" xfId="1617"/>
    <cellStyle name="Accent1 16" xfId="1618"/>
    <cellStyle name="Accent1 17" xfId="1619"/>
    <cellStyle name="Accent1 18" xfId="1620"/>
    <cellStyle name="Accent1 19" xfId="1621"/>
    <cellStyle name="Accent1 2" xfId="1622"/>
    <cellStyle name="Accent1 2 2" xfId="1623"/>
    <cellStyle name="Accent1 2 2 2" xfId="6603"/>
    <cellStyle name="Accent1 2 2 2 2" xfId="6604"/>
    <cellStyle name="Accent1 2 2 2 3" xfId="6609"/>
    <cellStyle name="Accent1 2 2 2 4" xfId="6592"/>
    <cellStyle name="Accent1 2 2 2 5" xfId="6607"/>
    <cellStyle name="Accent1 2 2 3" xfId="10015"/>
    <cellStyle name="Accent1 2 2 4" xfId="10040"/>
    <cellStyle name="Accent1 2 2 5" xfId="10013"/>
    <cellStyle name="Accent1 2 2 6" xfId="6610"/>
    <cellStyle name="Accent1 2 2 7" xfId="6591"/>
    <cellStyle name="Accent1 2 2 8" xfId="6608"/>
    <cellStyle name="Accent1 2 3" xfId="9901"/>
    <cellStyle name="Accent1 2 3 2" xfId="10014"/>
    <cellStyle name="Accent1 2 3 3" xfId="13457"/>
    <cellStyle name="Accent1 2 3 4" xfId="16638"/>
    <cellStyle name="Accent1 2 3 5" xfId="18822"/>
    <cellStyle name="Accent1 2 4" xfId="10041"/>
    <cellStyle name="Accent1 2 5" xfId="10012"/>
    <cellStyle name="Accent1 2 6" xfId="13368"/>
    <cellStyle name="Accent1 2 7" xfId="16572"/>
    <cellStyle name="Accent1 2 8" xfId="18776"/>
    <cellStyle name="Accent1 20" xfId="1624"/>
    <cellStyle name="Accent1 21" xfId="1625"/>
    <cellStyle name="Accent1 22" xfId="1626"/>
    <cellStyle name="Accent1 23" xfId="1627"/>
    <cellStyle name="Accent1 24" xfId="1628"/>
    <cellStyle name="Accent1 25" xfId="1629"/>
    <cellStyle name="Accent1 26" xfId="1630"/>
    <cellStyle name="Accent1 27" xfId="1631"/>
    <cellStyle name="Accent1 28" xfId="1632"/>
    <cellStyle name="Accent1 29" xfId="1633"/>
    <cellStyle name="Accent1 3" xfId="1634"/>
    <cellStyle name="Accent1 3 2" xfId="1635"/>
    <cellStyle name="Accent1 30" xfId="1636"/>
    <cellStyle name="Accent1 31" xfId="1637"/>
    <cellStyle name="Accent1 32" xfId="1638"/>
    <cellStyle name="Accent1 33" xfId="1639"/>
    <cellStyle name="Accent1 34" xfId="1640"/>
    <cellStyle name="Accent1 35" xfId="1641"/>
    <cellStyle name="Accent1 36" xfId="1642"/>
    <cellStyle name="Accent1 37" xfId="1643"/>
    <cellStyle name="Accent1 38" xfId="1644"/>
    <cellStyle name="Accent1 39" xfId="1645"/>
    <cellStyle name="Accent1 4" xfId="1646"/>
    <cellStyle name="Accent1 4 2" xfId="1647"/>
    <cellStyle name="Accent1 40" xfId="1648"/>
    <cellStyle name="Accent1 41" xfId="1649"/>
    <cellStyle name="Accent1 42" xfId="1650"/>
    <cellStyle name="Accent1 43" xfId="1651"/>
    <cellStyle name="Accent1 44" xfId="1652"/>
    <cellStyle name="Accent1 45" xfId="1653"/>
    <cellStyle name="Accent1 46" xfId="1654"/>
    <cellStyle name="Accent1 47" xfId="1655"/>
    <cellStyle name="Accent1 48" xfId="1656"/>
    <cellStyle name="Accent1 49" xfId="1657"/>
    <cellStyle name="Accent1 5" xfId="1658"/>
    <cellStyle name="Accent1 5 2" xfId="1659"/>
    <cellStyle name="Accent1 50" xfId="1660"/>
    <cellStyle name="Accent1 51" xfId="1661"/>
    <cellStyle name="Accent1 52" xfId="1662"/>
    <cellStyle name="Accent1 53" xfId="1663"/>
    <cellStyle name="Accent1 54" xfId="1664"/>
    <cellStyle name="Accent1 55" xfId="1665"/>
    <cellStyle name="Accent1 56" xfId="1666"/>
    <cellStyle name="Accent1 57" xfId="1667"/>
    <cellStyle name="Accent1 58" xfId="1668"/>
    <cellStyle name="Accent1 59" xfId="1669"/>
    <cellStyle name="Accent1 6" xfId="1670"/>
    <cellStyle name="Accent1 6 2" xfId="1671"/>
    <cellStyle name="Accent1 60" xfId="1672"/>
    <cellStyle name="Accent1 61" xfId="1673"/>
    <cellStyle name="Accent1 62" xfId="1674"/>
    <cellStyle name="Accent1 63" xfId="1675"/>
    <cellStyle name="Accent1 64" xfId="1676"/>
    <cellStyle name="Accent1 65" xfId="1677"/>
    <cellStyle name="Accent1 66" xfId="1678"/>
    <cellStyle name="Accent1 67" xfId="1679"/>
    <cellStyle name="Accent1 68" xfId="1680"/>
    <cellStyle name="Accent1 69" xfId="1681"/>
    <cellStyle name="Accent1 7" xfId="1682"/>
    <cellStyle name="Accent1 7 2" xfId="1683"/>
    <cellStyle name="Accent1 70" xfId="1684"/>
    <cellStyle name="Accent1 71" xfId="1685"/>
    <cellStyle name="Accent1 72" xfId="1686"/>
    <cellStyle name="Accent1 73" xfId="5415"/>
    <cellStyle name="Accent1 73 2" xfId="10176"/>
    <cellStyle name="Accent1 73 3" xfId="13577"/>
    <cellStyle name="Accent1 73 4" xfId="16716"/>
    <cellStyle name="Accent1 73 5" xfId="18855"/>
    <cellStyle name="Accent1 74" xfId="10216"/>
    <cellStyle name="Accent1 75" xfId="10255"/>
    <cellStyle name="Accent1 76" xfId="8162"/>
    <cellStyle name="Accent1 77" xfId="11630"/>
    <cellStyle name="Accent1 78" xfId="14833"/>
    <cellStyle name="Accent1 8" xfId="1687"/>
    <cellStyle name="Accent1 8 2" xfId="1688"/>
    <cellStyle name="Accent1 9" xfId="1689"/>
    <cellStyle name="Accent1 9 2" xfId="1690"/>
    <cellStyle name="Accent2" xfId="5373" builtinId="33" customBuiltin="1"/>
    <cellStyle name="Accent2 10" xfId="1691"/>
    <cellStyle name="Accent2 10 2" xfId="1692"/>
    <cellStyle name="Accent2 11" xfId="1693"/>
    <cellStyle name="Accent2 11 2" xfId="1694"/>
    <cellStyle name="Accent2 12" xfId="1695"/>
    <cellStyle name="Accent2 12 2" xfId="1696"/>
    <cellStyle name="Accent2 13" xfId="1697"/>
    <cellStyle name="Accent2 14" xfId="1698"/>
    <cellStyle name="Accent2 15" xfId="1699"/>
    <cellStyle name="Accent2 16" xfId="1700"/>
    <cellStyle name="Accent2 17" xfId="1701"/>
    <cellStyle name="Accent2 18" xfId="1702"/>
    <cellStyle name="Accent2 19" xfId="1703"/>
    <cellStyle name="Accent2 2" xfId="1704"/>
    <cellStyle name="Accent2 2 2" xfId="1705"/>
    <cellStyle name="Accent2 2 2 2" xfId="6611"/>
    <cellStyle name="Accent2 2 2 2 2" xfId="6612"/>
    <cellStyle name="Accent2 2 2 2 3" xfId="6601"/>
    <cellStyle name="Accent2 2 2 2 4" xfId="6598"/>
    <cellStyle name="Accent2 2 2 2 5" xfId="6599"/>
    <cellStyle name="Accent2 2 2 3" xfId="10021"/>
    <cellStyle name="Accent2 2 2 4" xfId="10034"/>
    <cellStyle name="Accent2 2 2 5" xfId="10019"/>
    <cellStyle name="Accent2 2 2 6" xfId="6602"/>
    <cellStyle name="Accent2 2 2 7" xfId="6597"/>
    <cellStyle name="Accent2 2 2 8" xfId="6600"/>
    <cellStyle name="Accent2 2 3" xfId="9905"/>
    <cellStyle name="Accent2 2 3 2" xfId="10020"/>
    <cellStyle name="Accent2 2 3 3" xfId="13458"/>
    <cellStyle name="Accent2 2 3 4" xfId="16639"/>
    <cellStyle name="Accent2 2 3 5" xfId="18823"/>
    <cellStyle name="Accent2 2 4" xfId="10035"/>
    <cellStyle name="Accent2 2 5" xfId="10018"/>
    <cellStyle name="Accent2 2 6" xfId="13372"/>
    <cellStyle name="Accent2 2 7" xfId="16576"/>
    <cellStyle name="Accent2 2 8" xfId="18780"/>
    <cellStyle name="Accent2 20" xfId="1706"/>
    <cellStyle name="Accent2 21" xfId="1707"/>
    <cellStyle name="Accent2 22" xfId="1708"/>
    <cellStyle name="Accent2 23" xfId="1709"/>
    <cellStyle name="Accent2 24" xfId="1710"/>
    <cellStyle name="Accent2 25" xfId="1711"/>
    <cellStyle name="Accent2 26" xfId="1712"/>
    <cellStyle name="Accent2 27" xfId="1713"/>
    <cellStyle name="Accent2 28" xfId="1714"/>
    <cellStyle name="Accent2 29" xfId="1715"/>
    <cellStyle name="Accent2 3" xfId="1716"/>
    <cellStyle name="Accent2 3 2" xfId="1717"/>
    <cellStyle name="Accent2 30" xfId="1718"/>
    <cellStyle name="Accent2 31" xfId="1719"/>
    <cellStyle name="Accent2 32" xfId="1720"/>
    <cellStyle name="Accent2 33" xfId="1721"/>
    <cellStyle name="Accent2 34" xfId="1722"/>
    <cellStyle name="Accent2 35" xfId="1723"/>
    <cellStyle name="Accent2 36" xfId="1724"/>
    <cellStyle name="Accent2 37" xfId="1725"/>
    <cellStyle name="Accent2 38" xfId="1726"/>
    <cellStyle name="Accent2 39" xfId="1727"/>
    <cellStyle name="Accent2 4" xfId="1728"/>
    <cellStyle name="Accent2 4 2" xfId="1729"/>
    <cellStyle name="Accent2 40" xfId="1730"/>
    <cellStyle name="Accent2 41" xfId="1731"/>
    <cellStyle name="Accent2 42" xfId="1732"/>
    <cellStyle name="Accent2 43" xfId="1733"/>
    <cellStyle name="Accent2 44" xfId="1734"/>
    <cellStyle name="Accent2 45" xfId="1735"/>
    <cellStyle name="Accent2 46" xfId="1736"/>
    <cellStyle name="Accent2 47" xfId="1737"/>
    <cellStyle name="Accent2 48" xfId="1738"/>
    <cellStyle name="Accent2 49" xfId="1739"/>
    <cellStyle name="Accent2 5" xfId="1740"/>
    <cellStyle name="Accent2 5 2" xfId="1741"/>
    <cellStyle name="Accent2 50" xfId="1742"/>
    <cellStyle name="Accent2 51" xfId="1743"/>
    <cellStyle name="Accent2 52" xfId="1744"/>
    <cellStyle name="Accent2 53" xfId="1745"/>
    <cellStyle name="Accent2 54" xfId="1746"/>
    <cellStyle name="Accent2 55" xfId="1747"/>
    <cellStyle name="Accent2 56" xfId="1748"/>
    <cellStyle name="Accent2 57" xfId="1749"/>
    <cellStyle name="Accent2 58" xfId="1750"/>
    <cellStyle name="Accent2 59" xfId="1751"/>
    <cellStyle name="Accent2 6" xfId="1752"/>
    <cellStyle name="Accent2 6 2" xfId="1753"/>
    <cellStyle name="Accent2 60" xfId="1754"/>
    <cellStyle name="Accent2 61" xfId="1755"/>
    <cellStyle name="Accent2 62" xfId="1756"/>
    <cellStyle name="Accent2 63" xfId="1757"/>
    <cellStyle name="Accent2 64" xfId="1758"/>
    <cellStyle name="Accent2 65" xfId="1759"/>
    <cellStyle name="Accent2 66" xfId="1760"/>
    <cellStyle name="Accent2 67" xfId="1761"/>
    <cellStyle name="Accent2 68" xfId="1762"/>
    <cellStyle name="Accent2 69" xfId="1763"/>
    <cellStyle name="Accent2 7" xfId="1764"/>
    <cellStyle name="Accent2 7 2" xfId="1765"/>
    <cellStyle name="Accent2 70" xfId="1766"/>
    <cellStyle name="Accent2 71" xfId="1767"/>
    <cellStyle name="Accent2 72" xfId="1768"/>
    <cellStyle name="Accent2 73" xfId="5419"/>
    <cellStyle name="Accent2 73 2" xfId="10180"/>
    <cellStyle name="Accent2 73 3" xfId="13581"/>
    <cellStyle name="Accent2 73 4" xfId="16720"/>
    <cellStyle name="Accent2 73 5" xfId="18859"/>
    <cellStyle name="Accent2 74" xfId="10220"/>
    <cellStyle name="Accent2 75" xfId="10259"/>
    <cellStyle name="Accent2 76" xfId="8158"/>
    <cellStyle name="Accent2 77" xfId="11626"/>
    <cellStyle name="Accent2 78" xfId="14829"/>
    <cellStyle name="Accent2 8" xfId="1769"/>
    <cellStyle name="Accent2 8 2" xfId="1770"/>
    <cellStyle name="Accent2 9" xfId="1771"/>
    <cellStyle name="Accent2 9 2" xfId="1772"/>
    <cellStyle name="Accent3" xfId="5377" builtinId="37" customBuiltin="1"/>
    <cellStyle name="Accent3 10" xfId="1773"/>
    <cellStyle name="Accent3 10 2" xfId="1774"/>
    <cellStyle name="Accent3 11" xfId="1775"/>
    <cellStyle name="Accent3 11 2" xfId="1776"/>
    <cellStyle name="Accent3 12" xfId="1777"/>
    <cellStyle name="Accent3 12 2" xfId="1778"/>
    <cellStyle name="Accent3 13" xfId="1779"/>
    <cellStyle name="Accent3 14" xfId="1780"/>
    <cellStyle name="Accent3 15" xfId="1781"/>
    <cellStyle name="Accent3 16" xfId="1782"/>
    <cellStyle name="Accent3 17" xfId="1783"/>
    <cellStyle name="Accent3 18" xfId="1784"/>
    <cellStyle name="Accent3 19" xfId="1785"/>
    <cellStyle name="Accent3 2" xfId="1786"/>
    <cellStyle name="Accent3 2 2" xfId="1787"/>
    <cellStyle name="Accent3 2 2 2" xfId="6619"/>
    <cellStyle name="Accent3 2 2 2 2" xfId="6620"/>
    <cellStyle name="Accent3 2 2 2 3" xfId="6593"/>
    <cellStyle name="Accent3 2 2 2 4" xfId="6606"/>
    <cellStyle name="Accent3 2 2 2 5" xfId="13461"/>
    <cellStyle name="Accent3 2 2 3" xfId="10027"/>
    <cellStyle name="Accent3 2 2 4" xfId="10028"/>
    <cellStyle name="Accent3 2 2 5" xfId="10025"/>
    <cellStyle name="Accent3 2 2 6" xfId="6594"/>
    <cellStyle name="Accent3 2 2 7" xfId="6605"/>
    <cellStyle name="Accent3 2 2 8" xfId="13460"/>
    <cellStyle name="Accent3 2 3" xfId="9909"/>
    <cellStyle name="Accent3 2 3 2" xfId="10026"/>
    <cellStyle name="Accent3 2 3 3" xfId="13459"/>
    <cellStyle name="Accent3 2 3 4" xfId="16640"/>
    <cellStyle name="Accent3 2 3 5" xfId="18824"/>
    <cellStyle name="Accent3 2 4" xfId="10029"/>
    <cellStyle name="Accent3 2 5" xfId="10024"/>
    <cellStyle name="Accent3 2 6" xfId="13376"/>
    <cellStyle name="Accent3 2 7" xfId="16580"/>
    <cellStyle name="Accent3 2 8" xfId="18784"/>
    <cellStyle name="Accent3 20" xfId="1788"/>
    <cellStyle name="Accent3 21" xfId="1789"/>
    <cellStyle name="Accent3 22" xfId="1790"/>
    <cellStyle name="Accent3 23" xfId="1791"/>
    <cellStyle name="Accent3 24" xfId="1792"/>
    <cellStyle name="Accent3 25" xfId="1793"/>
    <cellStyle name="Accent3 26" xfId="1794"/>
    <cellStyle name="Accent3 27" xfId="1795"/>
    <cellStyle name="Accent3 28" xfId="1796"/>
    <cellStyle name="Accent3 29" xfId="1797"/>
    <cellStyle name="Accent3 3" xfId="1798"/>
    <cellStyle name="Accent3 3 2" xfId="1799"/>
    <cellStyle name="Accent3 30" xfId="1800"/>
    <cellStyle name="Accent3 31" xfId="1801"/>
    <cellStyle name="Accent3 32" xfId="1802"/>
    <cellStyle name="Accent3 33" xfId="1803"/>
    <cellStyle name="Accent3 34" xfId="1804"/>
    <cellStyle name="Accent3 35" xfId="1805"/>
    <cellStyle name="Accent3 36" xfId="1806"/>
    <cellStyle name="Accent3 37" xfId="1807"/>
    <cellStyle name="Accent3 38" xfId="1808"/>
    <cellStyle name="Accent3 39" xfId="1809"/>
    <cellStyle name="Accent3 4" xfId="1810"/>
    <cellStyle name="Accent3 4 2" xfId="1811"/>
    <cellStyle name="Accent3 40" xfId="1812"/>
    <cellStyle name="Accent3 41" xfId="1813"/>
    <cellStyle name="Accent3 42" xfId="1814"/>
    <cellStyle name="Accent3 43" xfId="1815"/>
    <cellStyle name="Accent3 44" xfId="1816"/>
    <cellStyle name="Accent3 45" xfId="1817"/>
    <cellStyle name="Accent3 46" xfId="1818"/>
    <cellStyle name="Accent3 47" xfId="1819"/>
    <cellStyle name="Accent3 48" xfId="1820"/>
    <cellStyle name="Accent3 49" xfId="1821"/>
    <cellStyle name="Accent3 5" xfId="1822"/>
    <cellStyle name="Accent3 5 2" xfId="1823"/>
    <cellStyle name="Accent3 50" xfId="1824"/>
    <cellStyle name="Accent3 51" xfId="1825"/>
    <cellStyle name="Accent3 52" xfId="1826"/>
    <cellStyle name="Accent3 53" xfId="1827"/>
    <cellStyle name="Accent3 54" xfId="1828"/>
    <cellStyle name="Accent3 55" xfId="1829"/>
    <cellStyle name="Accent3 56" xfId="1830"/>
    <cellStyle name="Accent3 57" xfId="1831"/>
    <cellStyle name="Accent3 58" xfId="1832"/>
    <cellStyle name="Accent3 59" xfId="1833"/>
    <cellStyle name="Accent3 6" xfId="1834"/>
    <cellStyle name="Accent3 6 2" xfId="1835"/>
    <cellStyle name="Accent3 60" xfId="1836"/>
    <cellStyle name="Accent3 61" xfId="1837"/>
    <cellStyle name="Accent3 62" xfId="1838"/>
    <cellStyle name="Accent3 63" xfId="1839"/>
    <cellStyle name="Accent3 64" xfId="1840"/>
    <cellStyle name="Accent3 65" xfId="1841"/>
    <cellStyle name="Accent3 66" xfId="1842"/>
    <cellStyle name="Accent3 67" xfId="1843"/>
    <cellStyle name="Accent3 68" xfId="1844"/>
    <cellStyle name="Accent3 69" xfId="1845"/>
    <cellStyle name="Accent3 7" xfId="1846"/>
    <cellStyle name="Accent3 7 2" xfId="1847"/>
    <cellStyle name="Accent3 70" xfId="1848"/>
    <cellStyle name="Accent3 71" xfId="1849"/>
    <cellStyle name="Accent3 72" xfId="1850"/>
    <cellStyle name="Accent3 73" xfId="5423"/>
    <cellStyle name="Accent3 73 2" xfId="10184"/>
    <cellStyle name="Accent3 73 3" xfId="13585"/>
    <cellStyle name="Accent3 73 4" xfId="16724"/>
    <cellStyle name="Accent3 73 5" xfId="18863"/>
    <cellStyle name="Accent3 74" xfId="10224"/>
    <cellStyle name="Accent3 75" xfId="10263"/>
    <cellStyle name="Accent3 76" xfId="8154"/>
    <cellStyle name="Accent3 77" xfId="11622"/>
    <cellStyle name="Accent3 78" xfId="14825"/>
    <cellStyle name="Accent3 8" xfId="1851"/>
    <cellStyle name="Accent3 8 2" xfId="1852"/>
    <cellStyle name="Accent3 9" xfId="1853"/>
    <cellStyle name="Accent3 9 2" xfId="1854"/>
    <cellStyle name="Accent4" xfId="5381" builtinId="41" customBuiltin="1"/>
    <cellStyle name="Accent4 10" xfId="1855"/>
    <cellStyle name="Accent4 10 2" xfId="1856"/>
    <cellStyle name="Accent4 11" xfId="1857"/>
    <cellStyle name="Accent4 11 2" xfId="1858"/>
    <cellStyle name="Accent4 12" xfId="1859"/>
    <cellStyle name="Accent4 12 2" xfId="1860"/>
    <cellStyle name="Accent4 13" xfId="1861"/>
    <cellStyle name="Accent4 14" xfId="1862"/>
    <cellStyle name="Accent4 15" xfId="1863"/>
    <cellStyle name="Accent4 16" xfId="1864"/>
    <cellStyle name="Accent4 17" xfId="1865"/>
    <cellStyle name="Accent4 18" xfId="1866"/>
    <cellStyle name="Accent4 19" xfId="1867"/>
    <cellStyle name="Accent4 2" xfId="1868"/>
    <cellStyle name="Accent4 2 2" xfId="1869"/>
    <cellStyle name="Accent4 2 2 2" xfId="6627"/>
    <cellStyle name="Accent4 2 2 2 2" xfId="6628"/>
    <cellStyle name="Accent4 2 2 2 3" xfId="6585"/>
    <cellStyle name="Accent4 2 2 2 4" xfId="6614"/>
    <cellStyle name="Accent4 2 2 2 5" xfId="6587"/>
    <cellStyle name="Accent4 2 2 3" xfId="10031"/>
    <cellStyle name="Accent4 2 2 4" xfId="10022"/>
    <cellStyle name="Accent4 2 2 5" xfId="10033"/>
    <cellStyle name="Accent4 2 2 6" xfId="6586"/>
    <cellStyle name="Accent4 2 2 7" xfId="6613"/>
    <cellStyle name="Accent4 2 2 8" xfId="6588"/>
    <cellStyle name="Accent4 2 3" xfId="9913"/>
    <cellStyle name="Accent4 2 3 2" xfId="10030"/>
    <cellStyle name="Accent4 2 3 3" xfId="13462"/>
    <cellStyle name="Accent4 2 3 4" xfId="16641"/>
    <cellStyle name="Accent4 2 3 5" xfId="18825"/>
    <cellStyle name="Accent4 2 4" xfId="10023"/>
    <cellStyle name="Accent4 2 5" xfId="10032"/>
    <cellStyle name="Accent4 2 6" xfId="13380"/>
    <cellStyle name="Accent4 2 7" xfId="16584"/>
    <cellStyle name="Accent4 2 8" xfId="18788"/>
    <cellStyle name="Accent4 20" xfId="1870"/>
    <cellStyle name="Accent4 21" xfId="1871"/>
    <cellStyle name="Accent4 22" xfId="1872"/>
    <cellStyle name="Accent4 23" xfId="1873"/>
    <cellStyle name="Accent4 24" xfId="1874"/>
    <cellStyle name="Accent4 25" xfId="1875"/>
    <cellStyle name="Accent4 26" xfId="1876"/>
    <cellStyle name="Accent4 27" xfId="1877"/>
    <cellStyle name="Accent4 28" xfId="1878"/>
    <cellStyle name="Accent4 29" xfId="1879"/>
    <cellStyle name="Accent4 3" xfId="1880"/>
    <cellStyle name="Accent4 3 2" xfId="1881"/>
    <cellStyle name="Accent4 30" xfId="1882"/>
    <cellStyle name="Accent4 31" xfId="1883"/>
    <cellStyle name="Accent4 32" xfId="1884"/>
    <cellStyle name="Accent4 33" xfId="1885"/>
    <cellStyle name="Accent4 34" xfId="1886"/>
    <cellStyle name="Accent4 35" xfId="1887"/>
    <cellStyle name="Accent4 36" xfId="1888"/>
    <cellStyle name="Accent4 37" xfId="1889"/>
    <cellStyle name="Accent4 38" xfId="1890"/>
    <cellStyle name="Accent4 39" xfId="1891"/>
    <cellStyle name="Accent4 4" xfId="1892"/>
    <cellStyle name="Accent4 4 2" xfId="1893"/>
    <cellStyle name="Accent4 40" xfId="1894"/>
    <cellStyle name="Accent4 41" xfId="1895"/>
    <cellStyle name="Accent4 42" xfId="1896"/>
    <cellStyle name="Accent4 43" xfId="1897"/>
    <cellStyle name="Accent4 44" xfId="1898"/>
    <cellStyle name="Accent4 45" xfId="1899"/>
    <cellStyle name="Accent4 46" xfId="1900"/>
    <cellStyle name="Accent4 47" xfId="1901"/>
    <cellStyle name="Accent4 48" xfId="1902"/>
    <cellStyle name="Accent4 49" xfId="1903"/>
    <cellStyle name="Accent4 5" xfId="1904"/>
    <cellStyle name="Accent4 5 2" xfId="1905"/>
    <cellStyle name="Accent4 50" xfId="1906"/>
    <cellStyle name="Accent4 51" xfId="1907"/>
    <cellStyle name="Accent4 52" xfId="1908"/>
    <cellStyle name="Accent4 53" xfId="1909"/>
    <cellStyle name="Accent4 54" xfId="1910"/>
    <cellStyle name="Accent4 55" xfId="1911"/>
    <cellStyle name="Accent4 56" xfId="1912"/>
    <cellStyle name="Accent4 57" xfId="1913"/>
    <cellStyle name="Accent4 58" xfId="1914"/>
    <cellStyle name="Accent4 59" xfId="1915"/>
    <cellStyle name="Accent4 6" xfId="1916"/>
    <cellStyle name="Accent4 6 2" xfId="1917"/>
    <cellStyle name="Accent4 60" xfId="1918"/>
    <cellStyle name="Accent4 61" xfId="1919"/>
    <cellStyle name="Accent4 62" xfId="1920"/>
    <cellStyle name="Accent4 63" xfId="1921"/>
    <cellStyle name="Accent4 64" xfId="1922"/>
    <cellStyle name="Accent4 65" xfId="1923"/>
    <cellStyle name="Accent4 66" xfId="1924"/>
    <cellStyle name="Accent4 67" xfId="1925"/>
    <cellStyle name="Accent4 68" xfId="1926"/>
    <cellStyle name="Accent4 69" xfId="1927"/>
    <cellStyle name="Accent4 7" xfId="1928"/>
    <cellStyle name="Accent4 7 2" xfId="1929"/>
    <cellStyle name="Accent4 70" xfId="1930"/>
    <cellStyle name="Accent4 71" xfId="1931"/>
    <cellStyle name="Accent4 72" xfId="1932"/>
    <cellStyle name="Accent4 73" xfId="5427"/>
    <cellStyle name="Accent4 73 2" xfId="10188"/>
    <cellStyle name="Accent4 73 3" xfId="13589"/>
    <cellStyle name="Accent4 73 4" xfId="16728"/>
    <cellStyle name="Accent4 73 5" xfId="18867"/>
    <cellStyle name="Accent4 74" xfId="10228"/>
    <cellStyle name="Accent4 75" xfId="10267"/>
    <cellStyle name="Accent4 76" xfId="8150"/>
    <cellStyle name="Accent4 77" xfId="11618"/>
    <cellStyle name="Accent4 78" xfId="14821"/>
    <cellStyle name="Accent4 8" xfId="1933"/>
    <cellStyle name="Accent4 8 2" xfId="1934"/>
    <cellStyle name="Accent4 9" xfId="1935"/>
    <cellStyle name="Accent4 9 2" xfId="1936"/>
    <cellStyle name="Accent5" xfId="5385" builtinId="45" customBuiltin="1"/>
    <cellStyle name="Accent5 10" xfId="1937"/>
    <cellStyle name="Accent5 10 2" xfId="1938"/>
    <cellStyle name="Accent5 11" xfId="1939"/>
    <cellStyle name="Accent5 11 2" xfId="1940"/>
    <cellStyle name="Accent5 12" xfId="1941"/>
    <cellStyle name="Accent5 12 2" xfId="1942"/>
    <cellStyle name="Accent5 13" xfId="1943"/>
    <cellStyle name="Accent5 14" xfId="1944"/>
    <cellStyle name="Accent5 15" xfId="1945"/>
    <cellStyle name="Accent5 16" xfId="1946"/>
    <cellStyle name="Accent5 17" xfId="1947"/>
    <cellStyle name="Accent5 18" xfId="1948"/>
    <cellStyle name="Accent5 19" xfId="1949"/>
    <cellStyle name="Accent5 2" xfId="1950"/>
    <cellStyle name="Accent5 2 2" xfId="1951"/>
    <cellStyle name="Accent5 2 2 2" xfId="6633"/>
    <cellStyle name="Accent5 2 2 2 2" xfId="6634"/>
    <cellStyle name="Accent5 2 2 2 3" xfId="6578"/>
    <cellStyle name="Accent5 2 2 2 4" xfId="6622"/>
    <cellStyle name="Accent5 2 2 2 5" xfId="13622"/>
    <cellStyle name="Accent5 2 2 3" xfId="10037"/>
    <cellStyle name="Accent5 2 2 4" xfId="10016"/>
    <cellStyle name="Accent5 2 2 5" xfId="10039"/>
    <cellStyle name="Accent5 2 2 6" xfId="6579"/>
    <cellStyle name="Accent5 2 2 7" xfId="6621"/>
    <cellStyle name="Accent5 2 2 8" xfId="6580"/>
    <cellStyle name="Accent5 2 3" xfId="9917"/>
    <cellStyle name="Accent5 2 3 2" xfId="10036"/>
    <cellStyle name="Accent5 2 3 3" xfId="13463"/>
    <cellStyle name="Accent5 2 3 4" xfId="16642"/>
    <cellStyle name="Accent5 2 3 5" xfId="18826"/>
    <cellStyle name="Accent5 2 4" xfId="10017"/>
    <cellStyle name="Accent5 2 5" xfId="10038"/>
    <cellStyle name="Accent5 2 6" xfId="13384"/>
    <cellStyle name="Accent5 2 7" xfId="16588"/>
    <cellStyle name="Accent5 2 8" xfId="18792"/>
    <cellStyle name="Accent5 20" xfId="1952"/>
    <cellStyle name="Accent5 21" xfId="1953"/>
    <cellStyle name="Accent5 22" xfId="1954"/>
    <cellStyle name="Accent5 23" xfId="1955"/>
    <cellStyle name="Accent5 24" xfId="1956"/>
    <cellStyle name="Accent5 25" xfId="1957"/>
    <cellStyle name="Accent5 26" xfId="1958"/>
    <cellStyle name="Accent5 27" xfId="1959"/>
    <cellStyle name="Accent5 28" xfId="1960"/>
    <cellStyle name="Accent5 29" xfId="1961"/>
    <cellStyle name="Accent5 3" xfId="1962"/>
    <cellStyle name="Accent5 3 2" xfId="1963"/>
    <cellStyle name="Accent5 30" xfId="1964"/>
    <cellStyle name="Accent5 31" xfId="1965"/>
    <cellStyle name="Accent5 32" xfId="1966"/>
    <cellStyle name="Accent5 33" xfId="1967"/>
    <cellStyle name="Accent5 34" xfId="1968"/>
    <cellStyle name="Accent5 35" xfId="1969"/>
    <cellStyle name="Accent5 36" xfId="1970"/>
    <cellStyle name="Accent5 37" xfId="1971"/>
    <cellStyle name="Accent5 38" xfId="1972"/>
    <cellStyle name="Accent5 39" xfId="1973"/>
    <cellStyle name="Accent5 4" xfId="1974"/>
    <cellStyle name="Accent5 4 2" xfId="1975"/>
    <cellStyle name="Accent5 40" xfId="1976"/>
    <cellStyle name="Accent5 41" xfId="1977"/>
    <cellStyle name="Accent5 42" xfId="1978"/>
    <cellStyle name="Accent5 43" xfId="1979"/>
    <cellStyle name="Accent5 44" xfId="1980"/>
    <cellStyle name="Accent5 45" xfId="1981"/>
    <cellStyle name="Accent5 46" xfId="1982"/>
    <cellStyle name="Accent5 47" xfId="1983"/>
    <cellStyle name="Accent5 48" xfId="1984"/>
    <cellStyle name="Accent5 49" xfId="1985"/>
    <cellStyle name="Accent5 5" xfId="1986"/>
    <cellStyle name="Accent5 5 2" xfId="1987"/>
    <cellStyle name="Accent5 50" xfId="1988"/>
    <cellStyle name="Accent5 51" xfId="1989"/>
    <cellStyle name="Accent5 52" xfId="1990"/>
    <cellStyle name="Accent5 53" xfId="1991"/>
    <cellStyle name="Accent5 54" xfId="1992"/>
    <cellStyle name="Accent5 55" xfId="1993"/>
    <cellStyle name="Accent5 56" xfId="1994"/>
    <cellStyle name="Accent5 57" xfId="1995"/>
    <cellStyle name="Accent5 58" xfId="1996"/>
    <cellStyle name="Accent5 59" xfId="1997"/>
    <cellStyle name="Accent5 6" xfId="1998"/>
    <cellStyle name="Accent5 6 2" xfId="1999"/>
    <cellStyle name="Accent5 60" xfId="2000"/>
    <cellStyle name="Accent5 61" xfId="2001"/>
    <cellStyle name="Accent5 62" xfId="2002"/>
    <cellStyle name="Accent5 63" xfId="2003"/>
    <cellStyle name="Accent5 64" xfId="2004"/>
    <cellStyle name="Accent5 65" xfId="2005"/>
    <cellStyle name="Accent5 66" xfId="2006"/>
    <cellStyle name="Accent5 67" xfId="2007"/>
    <cellStyle name="Accent5 68" xfId="2008"/>
    <cellStyle name="Accent5 69" xfId="2009"/>
    <cellStyle name="Accent5 7" xfId="2010"/>
    <cellStyle name="Accent5 7 2" xfId="2011"/>
    <cellStyle name="Accent5 70" xfId="2012"/>
    <cellStyle name="Accent5 71" xfId="2013"/>
    <cellStyle name="Accent5 72" xfId="2014"/>
    <cellStyle name="Accent5 73" xfId="5431"/>
    <cellStyle name="Accent5 73 2" xfId="10192"/>
    <cellStyle name="Accent5 73 3" xfId="13593"/>
    <cellStyle name="Accent5 73 4" xfId="16732"/>
    <cellStyle name="Accent5 73 5" xfId="18871"/>
    <cellStyle name="Accent5 74" xfId="10232"/>
    <cellStyle name="Accent5 75" xfId="10271"/>
    <cellStyle name="Accent5 76" xfId="8146"/>
    <cellStyle name="Accent5 77" xfId="11614"/>
    <cellStyle name="Accent5 78" xfId="14817"/>
    <cellStyle name="Accent5 8" xfId="2015"/>
    <cellStyle name="Accent5 8 2" xfId="2016"/>
    <cellStyle name="Accent5 9" xfId="2017"/>
    <cellStyle name="Accent5 9 2" xfId="2018"/>
    <cellStyle name="Accent6" xfId="5389" builtinId="49" customBuiltin="1"/>
    <cellStyle name="Accent6 10" xfId="2019"/>
    <cellStyle name="Accent6 10 2" xfId="2020"/>
    <cellStyle name="Accent6 11" xfId="2021"/>
    <cellStyle name="Accent6 11 2" xfId="2022"/>
    <cellStyle name="Accent6 12" xfId="2023"/>
    <cellStyle name="Accent6 12 2" xfId="2024"/>
    <cellStyle name="Accent6 13" xfId="2025"/>
    <cellStyle name="Accent6 14" xfId="2026"/>
    <cellStyle name="Accent6 15" xfId="2027"/>
    <cellStyle name="Accent6 16" xfId="2028"/>
    <cellStyle name="Accent6 17" xfId="2029"/>
    <cellStyle name="Accent6 18" xfId="2030"/>
    <cellStyle name="Accent6 19" xfId="2031"/>
    <cellStyle name="Accent6 2" xfId="2032"/>
    <cellStyle name="Accent6 2 2" xfId="2033"/>
    <cellStyle name="Accent6 2 2 2" xfId="6642"/>
    <cellStyle name="Accent6 2 2 2 2" xfId="6643"/>
    <cellStyle name="Accent6 2 2 2 3" xfId="6570"/>
    <cellStyle name="Accent6 2 2 2 4" xfId="6630"/>
    <cellStyle name="Accent6 2 2 2 5" xfId="6572"/>
    <cellStyle name="Accent6 2 2 3" xfId="10043"/>
    <cellStyle name="Accent6 2 2 4" xfId="10010"/>
    <cellStyle name="Accent6 2 2 5" xfId="10045"/>
    <cellStyle name="Accent6 2 2 6" xfId="6571"/>
    <cellStyle name="Accent6 2 2 7" xfId="6629"/>
    <cellStyle name="Accent6 2 2 8" xfId="6573"/>
    <cellStyle name="Accent6 2 3" xfId="9921"/>
    <cellStyle name="Accent6 2 3 2" xfId="10042"/>
    <cellStyle name="Accent6 2 3 3" xfId="13464"/>
    <cellStyle name="Accent6 2 3 4" xfId="16643"/>
    <cellStyle name="Accent6 2 3 5" xfId="18827"/>
    <cellStyle name="Accent6 2 4" xfId="10011"/>
    <cellStyle name="Accent6 2 5" xfId="10044"/>
    <cellStyle name="Accent6 2 6" xfId="13388"/>
    <cellStyle name="Accent6 2 7" xfId="16592"/>
    <cellStyle name="Accent6 2 8" xfId="18796"/>
    <cellStyle name="Accent6 20" xfId="2034"/>
    <cellStyle name="Accent6 21" xfId="2035"/>
    <cellStyle name="Accent6 22" xfId="2036"/>
    <cellStyle name="Accent6 23" xfId="2037"/>
    <cellStyle name="Accent6 24" xfId="2038"/>
    <cellStyle name="Accent6 25" xfId="2039"/>
    <cellStyle name="Accent6 26" xfId="2040"/>
    <cellStyle name="Accent6 27" xfId="2041"/>
    <cellStyle name="Accent6 28" xfId="2042"/>
    <cellStyle name="Accent6 29" xfId="2043"/>
    <cellStyle name="Accent6 3" xfId="2044"/>
    <cellStyle name="Accent6 3 2" xfId="2045"/>
    <cellStyle name="Accent6 30" xfId="2046"/>
    <cellStyle name="Accent6 31" xfId="2047"/>
    <cellStyle name="Accent6 32" xfId="2048"/>
    <cellStyle name="Accent6 33" xfId="2049"/>
    <cellStyle name="Accent6 34" xfId="2050"/>
    <cellStyle name="Accent6 35" xfId="2051"/>
    <cellStyle name="Accent6 36" xfId="2052"/>
    <cellStyle name="Accent6 37" xfId="2053"/>
    <cellStyle name="Accent6 38" xfId="2054"/>
    <cellStyle name="Accent6 39" xfId="2055"/>
    <cellStyle name="Accent6 4" xfId="2056"/>
    <cellStyle name="Accent6 4 2" xfId="2057"/>
    <cellStyle name="Accent6 40" xfId="2058"/>
    <cellStyle name="Accent6 41" xfId="2059"/>
    <cellStyle name="Accent6 42" xfId="2060"/>
    <cellStyle name="Accent6 43" xfId="2061"/>
    <cellStyle name="Accent6 44" xfId="2062"/>
    <cellStyle name="Accent6 45" xfId="2063"/>
    <cellStyle name="Accent6 46" xfId="2064"/>
    <cellStyle name="Accent6 47" xfId="2065"/>
    <cellStyle name="Accent6 48" xfId="2066"/>
    <cellStyle name="Accent6 49" xfId="2067"/>
    <cellStyle name="Accent6 5" xfId="2068"/>
    <cellStyle name="Accent6 5 2" xfId="2069"/>
    <cellStyle name="Accent6 50" xfId="2070"/>
    <cellStyle name="Accent6 51" xfId="2071"/>
    <cellStyle name="Accent6 52" xfId="2072"/>
    <cellStyle name="Accent6 53" xfId="2073"/>
    <cellStyle name="Accent6 54" xfId="2074"/>
    <cellStyle name="Accent6 55" xfId="2075"/>
    <cellStyle name="Accent6 56" xfId="2076"/>
    <cellStyle name="Accent6 57" xfId="2077"/>
    <cellStyle name="Accent6 58" xfId="2078"/>
    <cellStyle name="Accent6 59" xfId="2079"/>
    <cellStyle name="Accent6 6" xfId="2080"/>
    <cellStyle name="Accent6 6 2" xfId="2081"/>
    <cellStyle name="Accent6 60" xfId="2082"/>
    <cellStyle name="Accent6 61" xfId="2083"/>
    <cellStyle name="Accent6 62" xfId="2084"/>
    <cellStyle name="Accent6 63" xfId="2085"/>
    <cellStyle name="Accent6 64" xfId="2086"/>
    <cellStyle name="Accent6 65" xfId="2087"/>
    <cellStyle name="Accent6 66" xfId="2088"/>
    <cellStyle name="Accent6 67" xfId="2089"/>
    <cellStyle name="Accent6 68" xfId="2090"/>
    <cellStyle name="Accent6 69" xfId="2091"/>
    <cellStyle name="Accent6 7" xfId="2092"/>
    <cellStyle name="Accent6 7 2" xfId="2093"/>
    <cellStyle name="Accent6 70" xfId="2094"/>
    <cellStyle name="Accent6 71" xfId="2095"/>
    <cellStyle name="Accent6 72" xfId="2096"/>
    <cellStyle name="Accent6 73" xfId="5435"/>
    <cellStyle name="Accent6 73 2" xfId="10196"/>
    <cellStyle name="Accent6 73 3" xfId="13597"/>
    <cellStyle name="Accent6 73 4" xfId="16736"/>
    <cellStyle name="Accent6 73 5" xfId="18875"/>
    <cellStyle name="Accent6 74" xfId="10236"/>
    <cellStyle name="Accent6 75" xfId="10275"/>
    <cellStyle name="Accent6 76" xfId="8142"/>
    <cellStyle name="Accent6 77" xfId="11610"/>
    <cellStyle name="Accent6 78" xfId="14813"/>
    <cellStyle name="Accent6 8" xfId="2097"/>
    <cellStyle name="Accent6 8 2" xfId="2098"/>
    <cellStyle name="Accent6 9" xfId="2099"/>
    <cellStyle name="Accent6 9 2" xfId="2100"/>
    <cellStyle name="Bad" xfId="5359" builtinId="27" customBuiltin="1"/>
    <cellStyle name="Bad 10" xfId="2101"/>
    <cellStyle name="Bad 10 2" xfId="2102"/>
    <cellStyle name="Bad 11" xfId="2103"/>
    <cellStyle name="Bad 11 2" xfId="2104"/>
    <cellStyle name="Bad 12" xfId="2105"/>
    <cellStyle name="Bad 12 2" xfId="2106"/>
    <cellStyle name="Bad 13" xfId="2107"/>
    <cellStyle name="Bad 14" xfId="2108"/>
    <cellStyle name="Bad 15" xfId="2109"/>
    <cellStyle name="Bad 16" xfId="2110"/>
    <cellStyle name="Bad 17" xfId="2111"/>
    <cellStyle name="Bad 18" xfId="2112"/>
    <cellStyle name="Bad 19" xfId="2113"/>
    <cellStyle name="Bad 2" xfId="2114"/>
    <cellStyle name="Bad 2 2" xfId="2115"/>
    <cellStyle name="Bad 2 2 2" xfId="6650"/>
    <cellStyle name="Bad 2 2 2 2" xfId="6651"/>
    <cellStyle name="Bad 2 2 2 3" xfId="6562"/>
    <cellStyle name="Bad 2 2 2 4" xfId="6638"/>
    <cellStyle name="Bad 2 2 2 5" xfId="6564"/>
    <cellStyle name="Bad 2 2 3" xfId="10049"/>
    <cellStyle name="Bad 2 2 4" xfId="10004"/>
    <cellStyle name="Bad 2 2 5" xfId="10051"/>
    <cellStyle name="Bad 2 2 6" xfId="6563"/>
    <cellStyle name="Bad 2 2 7" xfId="6637"/>
    <cellStyle name="Bad 2 2 8" xfId="6565"/>
    <cellStyle name="Bad 2 3" xfId="9891"/>
    <cellStyle name="Bad 2 3 2" xfId="10048"/>
    <cellStyle name="Bad 2 3 3" xfId="13465"/>
    <cellStyle name="Bad 2 3 4" xfId="16645"/>
    <cellStyle name="Bad 2 3 5" xfId="18828"/>
    <cellStyle name="Bad 2 4" xfId="10005"/>
    <cellStyle name="Bad 2 5" xfId="10050"/>
    <cellStyle name="Bad 2 6" xfId="13358"/>
    <cellStyle name="Bad 2 7" xfId="16562"/>
    <cellStyle name="Bad 2 8" xfId="18766"/>
    <cellStyle name="Bad 20" xfId="2116"/>
    <cellStyle name="Bad 21" xfId="2117"/>
    <cellStyle name="Bad 22" xfId="2118"/>
    <cellStyle name="Bad 23" xfId="2119"/>
    <cellStyle name="Bad 24" xfId="2120"/>
    <cellStyle name="Bad 25" xfId="2121"/>
    <cellStyle name="Bad 26" xfId="2122"/>
    <cellStyle name="Bad 27" xfId="2123"/>
    <cellStyle name="Bad 28" xfId="2124"/>
    <cellStyle name="Bad 29" xfId="2125"/>
    <cellStyle name="Bad 3" xfId="2126"/>
    <cellStyle name="Bad 3 2" xfId="2127"/>
    <cellStyle name="Bad 30" xfId="2128"/>
    <cellStyle name="Bad 31" xfId="2129"/>
    <cellStyle name="Bad 32" xfId="2130"/>
    <cellStyle name="Bad 33" xfId="2131"/>
    <cellStyle name="Bad 34" xfId="2132"/>
    <cellStyle name="Bad 35" xfId="2133"/>
    <cellStyle name="Bad 36" xfId="2134"/>
    <cellStyle name="Bad 37" xfId="2135"/>
    <cellStyle name="Bad 38" xfId="2136"/>
    <cellStyle name="Bad 39" xfId="2137"/>
    <cellStyle name="Bad 4" xfId="2138"/>
    <cellStyle name="Bad 4 2" xfId="2139"/>
    <cellStyle name="Bad 40" xfId="2140"/>
    <cellStyle name="Bad 41" xfId="2141"/>
    <cellStyle name="Bad 42" xfId="2142"/>
    <cellStyle name="Bad 43" xfId="2143"/>
    <cellStyle name="Bad 44" xfId="2144"/>
    <cellStyle name="Bad 45" xfId="2145"/>
    <cellStyle name="Bad 46" xfId="2146"/>
    <cellStyle name="Bad 47" xfId="2147"/>
    <cellStyle name="Bad 48" xfId="2148"/>
    <cellStyle name="Bad 49" xfId="2149"/>
    <cellStyle name="Bad 5" xfId="2150"/>
    <cellStyle name="Bad 5 2" xfId="2151"/>
    <cellStyle name="Bad 50" xfId="2152"/>
    <cellStyle name="Bad 51" xfId="2153"/>
    <cellStyle name="Bad 52" xfId="2154"/>
    <cellStyle name="Bad 53" xfId="2155"/>
    <cellStyle name="Bad 54" xfId="2156"/>
    <cellStyle name="Bad 55" xfId="2157"/>
    <cellStyle name="Bad 56" xfId="2158"/>
    <cellStyle name="Bad 57" xfId="2159"/>
    <cellStyle name="Bad 58" xfId="2160"/>
    <cellStyle name="Bad 59" xfId="2161"/>
    <cellStyle name="Bad 6" xfId="2162"/>
    <cellStyle name="Bad 6 2" xfId="2163"/>
    <cellStyle name="Bad 60" xfId="2164"/>
    <cellStyle name="Bad 61" xfId="2165"/>
    <cellStyle name="Bad 62" xfId="2166"/>
    <cellStyle name="Bad 63" xfId="2167"/>
    <cellStyle name="Bad 64" xfId="2168"/>
    <cellStyle name="Bad 65" xfId="2169"/>
    <cellStyle name="Bad 66" xfId="2170"/>
    <cellStyle name="Bad 67" xfId="2171"/>
    <cellStyle name="Bad 68" xfId="2172"/>
    <cellStyle name="Bad 69" xfId="2173"/>
    <cellStyle name="Bad 7" xfId="2174"/>
    <cellStyle name="Bad 7 2" xfId="2175"/>
    <cellStyle name="Bad 70" xfId="2176"/>
    <cellStyle name="Bad 71" xfId="2177"/>
    <cellStyle name="Bad 72" xfId="2178"/>
    <cellStyle name="Bad 73" xfId="5404"/>
    <cellStyle name="Bad 73 2" xfId="10166"/>
    <cellStyle name="Bad 73 3" xfId="13567"/>
    <cellStyle name="Bad 73 4" xfId="16706"/>
    <cellStyle name="Bad 73 5" xfId="18845"/>
    <cellStyle name="Bad 74" xfId="10206"/>
    <cellStyle name="Bad 75" xfId="10245"/>
    <cellStyle name="Bad 76" xfId="8173"/>
    <cellStyle name="Bad 77" xfId="11641"/>
    <cellStyle name="Bad 78" xfId="14844"/>
    <cellStyle name="Bad 8" xfId="2179"/>
    <cellStyle name="Bad 8 2" xfId="2180"/>
    <cellStyle name="Bad 9" xfId="2181"/>
    <cellStyle name="Bad 9 2" xfId="2182"/>
    <cellStyle name="Calculation" xfId="5363" builtinId="22" customBuiltin="1"/>
    <cellStyle name="Calculation 10" xfId="2183"/>
    <cellStyle name="Calculation 10 2" xfId="2184"/>
    <cellStyle name="Calculation 11" xfId="2185"/>
    <cellStyle name="Calculation 11 2" xfId="2186"/>
    <cellStyle name="Calculation 12" xfId="2187"/>
    <cellStyle name="Calculation 12 2" xfId="2188"/>
    <cellStyle name="Calculation 13" xfId="2189"/>
    <cellStyle name="Calculation 14" xfId="2190"/>
    <cellStyle name="Calculation 15" xfId="2191"/>
    <cellStyle name="Calculation 16" xfId="2192"/>
    <cellStyle name="Calculation 17" xfId="2193"/>
    <cellStyle name="Calculation 18" xfId="2194"/>
    <cellStyle name="Calculation 19" xfId="2195"/>
    <cellStyle name="Calculation 2" xfId="2196"/>
    <cellStyle name="Calculation 2 2" xfId="2197"/>
    <cellStyle name="Calculation 2 2 2" xfId="6732"/>
    <cellStyle name="Calculation 2 2 2 2" xfId="6733"/>
    <cellStyle name="Calculation 2 2 2 3" xfId="10280"/>
    <cellStyle name="Calculation 2 2 2 4" xfId="6645"/>
    <cellStyle name="Calculation 2 2 2 5" xfId="6558"/>
    <cellStyle name="Calculation 2 2 3" xfId="10055"/>
    <cellStyle name="Calculation 2 2 4" xfId="9998"/>
    <cellStyle name="Calculation 2 2 5" xfId="10057"/>
    <cellStyle name="Calculation 2 2 6" xfId="10279"/>
    <cellStyle name="Calculation 2 2 7" xfId="6644"/>
    <cellStyle name="Calculation 2 2 8" xfId="6559"/>
    <cellStyle name="Calculation 2 3" xfId="9895"/>
    <cellStyle name="Calculation 2 3 2" xfId="10054"/>
    <cellStyle name="Calculation 2 3 3" xfId="13466"/>
    <cellStyle name="Calculation 2 3 4" xfId="16646"/>
    <cellStyle name="Calculation 2 3 5" xfId="18829"/>
    <cellStyle name="Calculation 2 4" xfId="9999"/>
    <cellStyle name="Calculation 2 5" xfId="10056"/>
    <cellStyle name="Calculation 2 6" xfId="13362"/>
    <cellStyle name="Calculation 2 7" xfId="16566"/>
    <cellStyle name="Calculation 2 8" xfId="18770"/>
    <cellStyle name="Calculation 20" xfId="2198"/>
    <cellStyle name="Calculation 21" xfId="2199"/>
    <cellStyle name="Calculation 22" xfId="2200"/>
    <cellStyle name="Calculation 23" xfId="2201"/>
    <cellStyle name="Calculation 24" xfId="2202"/>
    <cellStyle name="Calculation 25" xfId="2203"/>
    <cellStyle name="Calculation 26" xfId="2204"/>
    <cellStyle name="Calculation 27" xfId="2205"/>
    <cellStyle name="Calculation 28" xfId="2206"/>
    <cellStyle name="Calculation 29" xfId="2207"/>
    <cellStyle name="Calculation 3" xfId="2208"/>
    <cellStyle name="Calculation 3 2" xfId="2209"/>
    <cellStyle name="Calculation 30" xfId="2210"/>
    <cellStyle name="Calculation 31" xfId="2211"/>
    <cellStyle name="Calculation 32" xfId="2212"/>
    <cellStyle name="Calculation 33" xfId="2213"/>
    <cellStyle name="Calculation 34" xfId="2214"/>
    <cellStyle name="Calculation 35" xfId="2215"/>
    <cellStyle name="Calculation 36" xfId="2216"/>
    <cellStyle name="Calculation 37" xfId="2217"/>
    <cellStyle name="Calculation 38" xfId="2218"/>
    <cellStyle name="Calculation 39" xfId="2219"/>
    <cellStyle name="Calculation 4" xfId="2220"/>
    <cellStyle name="Calculation 4 2" xfId="2221"/>
    <cellStyle name="Calculation 40" xfId="2222"/>
    <cellStyle name="Calculation 41" xfId="2223"/>
    <cellStyle name="Calculation 42" xfId="2224"/>
    <cellStyle name="Calculation 43" xfId="2225"/>
    <cellStyle name="Calculation 44" xfId="2226"/>
    <cellStyle name="Calculation 45" xfId="2227"/>
    <cellStyle name="Calculation 46" xfId="2228"/>
    <cellStyle name="Calculation 47" xfId="2229"/>
    <cellStyle name="Calculation 48" xfId="2230"/>
    <cellStyle name="Calculation 49" xfId="2231"/>
    <cellStyle name="Calculation 5" xfId="2232"/>
    <cellStyle name="Calculation 5 2" xfId="2233"/>
    <cellStyle name="Calculation 50" xfId="2234"/>
    <cellStyle name="Calculation 51" xfId="2235"/>
    <cellStyle name="Calculation 52" xfId="2236"/>
    <cellStyle name="Calculation 53" xfId="2237"/>
    <cellStyle name="Calculation 54" xfId="2238"/>
    <cellStyle name="Calculation 55" xfId="2239"/>
    <cellStyle name="Calculation 56" xfId="2240"/>
    <cellStyle name="Calculation 57" xfId="2241"/>
    <cellStyle name="Calculation 58" xfId="2242"/>
    <cellStyle name="Calculation 59" xfId="2243"/>
    <cellStyle name="Calculation 6" xfId="2244"/>
    <cellStyle name="Calculation 6 2" xfId="2245"/>
    <cellStyle name="Calculation 60" xfId="2246"/>
    <cellStyle name="Calculation 61" xfId="2247"/>
    <cellStyle name="Calculation 62" xfId="2248"/>
    <cellStyle name="Calculation 63" xfId="2249"/>
    <cellStyle name="Calculation 64" xfId="2250"/>
    <cellStyle name="Calculation 65" xfId="2251"/>
    <cellStyle name="Calculation 66" xfId="2252"/>
    <cellStyle name="Calculation 67" xfId="2253"/>
    <cellStyle name="Calculation 68" xfId="2254"/>
    <cellStyle name="Calculation 69" xfId="2255"/>
    <cellStyle name="Calculation 7" xfId="2256"/>
    <cellStyle name="Calculation 7 2" xfId="2257"/>
    <cellStyle name="Calculation 70" xfId="2258"/>
    <cellStyle name="Calculation 71" xfId="2259"/>
    <cellStyle name="Calculation 72" xfId="2260"/>
    <cellStyle name="Calculation 73" xfId="5408"/>
    <cellStyle name="Calculation 73 2" xfId="10170"/>
    <cellStyle name="Calculation 73 3" xfId="13571"/>
    <cellStyle name="Calculation 73 4" xfId="16710"/>
    <cellStyle name="Calculation 73 5" xfId="18849"/>
    <cellStyle name="Calculation 74" xfId="10210"/>
    <cellStyle name="Calculation 75" xfId="10249"/>
    <cellStyle name="Calculation 76" xfId="8169"/>
    <cellStyle name="Calculation 77" xfId="11637"/>
    <cellStyle name="Calculation 78" xfId="14840"/>
    <cellStyle name="Calculation 8" xfId="2261"/>
    <cellStyle name="Calculation 8 2" xfId="2262"/>
    <cellStyle name="Calculation 9" xfId="2263"/>
    <cellStyle name="Calculation 9 2" xfId="2264"/>
    <cellStyle name="Check Cell" xfId="5365" builtinId="23" customBuiltin="1"/>
    <cellStyle name="Check Cell 10" xfId="2265"/>
    <cellStyle name="Check Cell 10 2" xfId="2266"/>
    <cellStyle name="Check Cell 11" xfId="2267"/>
    <cellStyle name="Check Cell 11 2" xfId="2268"/>
    <cellStyle name="Check Cell 12" xfId="2269"/>
    <cellStyle name="Check Cell 12 2" xfId="2270"/>
    <cellStyle name="Check Cell 13" xfId="2271"/>
    <cellStyle name="Check Cell 14" xfId="2272"/>
    <cellStyle name="Check Cell 15" xfId="2273"/>
    <cellStyle name="Check Cell 16" xfId="2274"/>
    <cellStyle name="Check Cell 17" xfId="2275"/>
    <cellStyle name="Check Cell 18" xfId="2276"/>
    <cellStyle name="Check Cell 19" xfId="2277"/>
    <cellStyle name="Check Cell 2" xfId="2278"/>
    <cellStyle name="Check Cell 2 2" xfId="2279"/>
    <cellStyle name="Check Cell 2 2 2" xfId="6814"/>
    <cellStyle name="Check Cell 2 2 2 2" xfId="6815"/>
    <cellStyle name="Check Cell 2 2 2 3" xfId="10286"/>
    <cellStyle name="Check Cell 2 2 2 4" xfId="6653"/>
    <cellStyle name="Check Cell 2 2 2 5" xfId="10282"/>
    <cellStyle name="Check Cell 2 2 3" xfId="10061"/>
    <cellStyle name="Check Cell 2 2 4" xfId="9992"/>
    <cellStyle name="Check Cell 2 2 5" xfId="10063"/>
    <cellStyle name="Check Cell 2 2 6" xfId="10285"/>
    <cellStyle name="Check Cell 2 2 7" xfId="6652"/>
    <cellStyle name="Check Cell 2 2 8" xfId="10281"/>
    <cellStyle name="Check Cell 2 3" xfId="9897"/>
    <cellStyle name="Check Cell 2 3 2" xfId="10060"/>
    <cellStyle name="Check Cell 2 3 3" xfId="13468"/>
    <cellStyle name="Check Cell 2 3 4" xfId="16647"/>
    <cellStyle name="Check Cell 2 3 5" xfId="18830"/>
    <cellStyle name="Check Cell 2 4" xfId="9993"/>
    <cellStyle name="Check Cell 2 5" xfId="10062"/>
    <cellStyle name="Check Cell 2 6" xfId="13364"/>
    <cellStyle name="Check Cell 2 7" xfId="16568"/>
    <cellStyle name="Check Cell 2 8" xfId="18772"/>
    <cellStyle name="Check Cell 20" xfId="2280"/>
    <cellStyle name="Check Cell 21" xfId="2281"/>
    <cellStyle name="Check Cell 22" xfId="2282"/>
    <cellStyle name="Check Cell 23" xfId="2283"/>
    <cellStyle name="Check Cell 24" xfId="2284"/>
    <cellStyle name="Check Cell 25" xfId="2285"/>
    <cellStyle name="Check Cell 26" xfId="2286"/>
    <cellStyle name="Check Cell 27" xfId="2287"/>
    <cellStyle name="Check Cell 28" xfId="2288"/>
    <cellStyle name="Check Cell 29" xfId="2289"/>
    <cellStyle name="Check Cell 3" xfId="2290"/>
    <cellStyle name="Check Cell 3 2" xfId="2291"/>
    <cellStyle name="Check Cell 30" xfId="2292"/>
    <cellStyle name="Check Cell 31" xfId="2293"/>
    <cellStyle name="Check Cell 32" xfId="2294"/>
    <cellStyle name="Check Cell 33" xfId="2295"/>
    <cellStyle name="Check Cell 34" xfId="2296"/>
    <cellStyle name="Check Cell 35" xfId="2297"/>
    <cellStyle name="Check Cell 36" xfId="2298"/>
    <cellStyle name="Check Cell 37" xfId="2299"/>
    <cellStyle name="Check Cell 38" xfId="2300"/>
    <cellStyle name="Check Cell 39" xfId="2301"/>
    <cellStyle name="Check Cell 4" xfId="2302"/>
    <cellStyle name="Check Cell 4 2" xfId="2303"/>
    <cellStyle name="Check Cell 40" xfId="2304"/>
    <cellStyle name="Check Cell 41" xfId="2305"/>
    <cellStyle name="Check Cell 42" xfId="2306"/>
    <cellStyle name="Check Cell 43" xfId="2307"/>
    <cellStyle name="Check Cell 44" xfId="2308"/>
    <cellStyle name="Check Cell 45" xfId="2309"/>
    <cellStyle name="Check Cell 46" xfId="2310"/>
    <cellStyle name="Check Cell 47" xfId="2311"/>
    <cellStyle name="Check Cell 48" xfId="2312"/>
    <cellStyle name="Check Cell 49" xfId="2313"/>
    <cellStyle name="Check Cell 5" xfId="2314"/>
    <cellStyle name="Check Cell 5 2" xfId="2315"/>
    <cellStyle name="Check Cell 50" xfId="2316"/>
    <cellStyle name="Check Cell 51" xfId="2317"/>
    <cellStyle name="Check Cell 52" xfId="2318"/>
    <cellStyle name="Check Cell 53" xfId="2319"/>
    <cellStyle name="Check Cell 54" xfId="2320"/>
    <cellStyle name="Check Cell 55" xfId="2321"/>
    <cellStyle name="Check Cell 56" xfId="2322"/>
    <cellStyle name="Check Cell 57" xfId="2323"/>
    <cellStyle name="Check Cell 58" xfId="2324"/>
    <cellStyle name="Check Cell 59" xfId="2325"/>
    <cellStyle name="Check Cell 6" xfId="2326"/>
    <cellStyle name="Check Cell 6 2" xfId="2327"/>
    <cellStyle name="Check Cell 60" xfId="2328"/>
    <cellStyle name="Check Cell 61" xfId="2329"/>
    <cellStyle name="Check Cell 62" xfId="2330"/>
    <cellStyle name="Check Cell 63" xfId="2331"/>
    <cellStyle name="Check Cell 64" xfId="2332"/>
    <cellStyle name="Check Cell 65" xfId="2333"/>
    <cellStyle name="Check Cell 66" xfId="2334"/>
    <cellStyle name="Check Cell 67" xfId="2335"/>
    <cellStyle name="Check Cell 68" xfId="2336"/>
    <cellStyle name="Check Cell 69" xfId="2337"/>
    <cellStyle name="Check Cell 7" xfId="2338"/>
    <cellStyle name="Check Cell 7 2" xfId="2339"/>
    <cellStyle name="Check Cell 70" xfId="2340"/>
    <cellStyle name="Check Cell 71" xfId="2341"/>
    <cellStyle name="Check Cell 72" xfId="2342"/>
    <cellStyle name="Check Cell 73" xfId="5410"/>
    <cellStyle name="Check Cell 73 2" xfId="10172"/>
    <cellStyle name="Check Cell 73 3" xfId="13573"/>
    <cellStyle name="Check Cell 73 4" xfId="16712"/>
    <cellStyle name="Check Cell 73 5" xfId="18851"/>
    <cellStyle name="Check Cell 74" xfId="10212"/>
    <cellStyle name="Check Cell 75" xfId="10251"/>
    <cellStyle name="Check Cell 76" xfId="8167"/>
    <cellStyle name="Check Cell 77" xfId="11635"/>
    <cellStyle name="Check Cell 78" xfId="14838"/>
    <cellStyle name="Check Cell 8" xfId="2343"/>
    <cellStyle name="Check Cell 8 2" xfId="2344"/>
    <cellStyle name="Check Cell 9" xfId="2345"/>
    <cellStyle name="Check Cell 9 2" xfId="2346"/>
    <cellStyle name="Comma" xfId="2347" builtinId="3"/>
    <cellStyle name="Comma 2" xfId="2348"/>
    <cellStyle name="Comma 2 2" xfId="6883"/>
    <cellStyle name="Comma 2 3" xfId="10066"/>
    <cellStyle name="Comma 2 4" xfId="9987"/>
    <cellStyle name="Comma 2 5" xfId="10069"/>
    <cellStyle name="Comma 3" xfId="2349"/>
    <cellStyle name="Comma 4" xfId="2350"/>
    <cellStyle name="Comma 5" xfId="2351"/>
    <cellStyle name="Comma 6" xfId="4500"/>
    <cellStyle name="Comma 7" xfId="5395"/>
    <cellStyle name="Comma 7 2" xfId="9927"/>
    <cellStyle name="Comma 7 3" xfId="13394"/>
    <cellStyle name="Comma 7 4" xfId="16598"/>
    <cellStyle name="Comma 7 5" xfId="18802"/>
    <cellStyle name="Comma 8" xfId="19748"/>
    <cellStyle name="Comma 9" xfId="19751"/>
    <cellStyle name="Euro" xfId="2352"/>
    <cellStyle name="Explanatory Text" xfId="5367" builtinId="53" customBuiltin="1"/>
    <cellStyle name="Explanatory Text 10" xfId="2353"/>
    <cellStyle name="Explanatory Text 10 2" xfId="2354"/>
    <cellStyle name="Explanatory Text 11" xfId="2355"/>
    <cellStyle name="Explanatory Text 11 2" xfId="2356"/>
    <cellStyle name="Explanatory Text 12" xfId="2357"/>
    <cellStyle name="Explanatory Text 12 2" xfId="2358"/>
    <cellStyle name="Explanatory Text 13" xfId="2359"/>
    <cellStyle name="Explanatory Text 14" xfId="2360"/>
    <cellStyle name="Explanatory Text 15" xfId="2361"/>
    <cellStyle name="Explanatory Text 16" xfId="2362"/>
    <cellStyle name="Explanatory Text 17" xfId="2363"/>
    <cellStyle name="Explanatory Text 18" xfId="2364"/>
    <cellStyle name="Explanatory Text 19" xfId="2365"/>
    <cellStyle name="Explanatory Text 2" xfId="2366"/>
    <cellStyle name="Explanatory Text 2 2" xfId="2367"/>
    <cellStyle name="Explanatory Text 2 2 2" xfId="6901"/>
    <cellStyle name="Explanatory Text 2 2 2 2" xfId="6902"/>
    <cellStyle name="Explanatory Text 2 2 2 3" xfId="10368"/>
    <cellStyle name="Explanatory Text 2 2 2 4" xfId="13626"/>
    <cellStyle name="Explanatory Text 2 2 2 5" xfId="16753"/>
    <cellStyle name="Explanatory Text 2 2 3" xfId="10068"/>
    <cellStyle name="Explanatory Text 2 2 4" xfId="9985"/>
    <cellStyle name="Explanatory Text 2 2 5" xfId="10071"/>
    <cellStyle name="Explanatory Text 2 2 6" xfId="10367"/>
    <cellStyle name="Explanatory Text 2 2 7" xfId="13651"/>
    <cellStyle name="Explanatory Text 2 2 8" xfId="16766"/>
    <cellStyle name="Explanatory Text 2 3" xfId="9899"/>
    <cellStyle name="Explanatory Text 2 3 2" xfId="10067"/>
    <cellStyle name="Explanatory Text 2 3 3" xfId="13470"/>
    <cellStyle name="Explanatory Text 2 3 4" xfId="16650"/>
    <cellStyle name="Explanatory Text 2 3 5" xfId="18831"/>
    <cellStyle name="Explanatory Text 2 4" xfId="9986"/>
    <cellStyle name="Explanatory Text 2 5" xfId="10070"/>
    <cellStyle name="Explanatory Text 2 6" xfId="13366"/>
    <cellStyle name="Explanatory Text 2 7" xfId="16570"/>
    <cellStyle name="Explanatory Text 2 8" xfId="18774"/>
    <cellStyle name="Explanatory Text 20" xfId="2368"/>
    <cellStyle name="Explanatory Text 21" xfId="2369"/>
    <cellStyle name="Explanatory Text 22" xfId="2370"/>
    <cellStyle name="Explanatory Text 23" xfId="2371"/>
    <cellStyle name="Explanatory Text 24" xfId="2372"/>
    <cellStyle name="Explanatory Text 25" xfId="2373"/>
    <cellStyle name="Explanatory Text 26" xfId="2374"/>
    <cellStyle name="Explanatory Text 27" xfId="2375"/>
    <cellStyle name="Explanatory Text 28" xfId="2376"/>
    <cellStyle name="Explanatory Text 29" xfId="2377"/>
    <cellStyle name="Explanatory Text 3" xfId="2378"/>
    <cellStyle name="Explanatory Text 3 2" xfId="2379"/>
    <cellStyle name="Explanatory Text 30" xfId="2380"/>
    <cellStyle name="Explanatory Text 31" xfId="2381"/>
    <cellStyle name="Explanatory Text 32" xfId="2382"/>
    <cellStyle name="Explanatory Text 33" xfId="2383"/>
    <cellStyle name="Explanatory Text 34" xfId="2384"/>
    <cellStyle name="Explanatory Text 35" xfId="2385"/>
    <cellStyle name="Explanatory Text 36" xfId="2386"/>
    <cellStyle name="Explanatory Text 37" xfId="2387"/>
    <cellStyle name="Explanatory Text 38" xfId="2388"/>
    <cellStyle name="Explanatory Text 39" xfId="2389"/>
    <cellStyle name="Explanatory Text 4" xfId="2390"/>
    <cellStyle name="Explanatory Text 4 2" xfId="2391"/>
    <cellStyle name="Explanatory Text 40" xfId="2392"/>
    <cellStyle name="Explanatory Text 41" xfId="2393"/>
    <cellStyle name="Explanatory Text 42" xfId="2394"/>
    <cellStyle name="Explanatory Text 43" xfId="2395"/>
    <cellStyle name="Explanatory Text 44" xfId="2396"/>
    <cellStyle name="Explanatory Text 45" xfId="2397"/>
    <cellStyle name="Explanatory Text 46" xfId="2398"/>
    <cellStyle name="Explanatory Text 47" xfId="2399"/>
    <cellStyle name="Explanatory Text 48" xfId="2400"/>
    <cellStyle name="Explanatory Text 49" xfId="2401"/>
    <cellStyle name="Explanatory Text 5" xfId="2402"/>
    <cellStyle name="Explanatory Text 5 2" xfId="2403"/>
    <cellStyle name="Explanatory Text 50" xfId="2404"/>
    <cellStyle name="Explanatory Text 51" xfId="2405"/>
    <cellStyle name="Explanatory Text 52" xfId="2406"/>
    <cellStyle name="Explanatory Text 53" xfId="2407"/>
    <cellStyle name="Explanatory Text 54" xfId="2408"/>
    <cellStyle name="Explanatory Text 55" xfId="2409"/>
    <cellStyle name="Explanatory Text 56" xfId="2410"/>
    <cellStyle name="Explanatory Text 57" xfId="2411"/>
    <cellStyle name="Explanatory Text 58" xfId="2412"/>
    <cellStyle name="Explanatory Text 59" xfId="2413"/>
    <cellStyle name="Explanatory Text 6" xfId="2414"/>
    <cellStyle name="Explanatory Text 6 2" xfId="2415"/>
    <cellStyle name="Explanatory Text 60" xfId="2416"/>
    <cellStyle name="Explanatory Text 61" xfId="2417"/>
    <cellStyle name="Explanatory Text 62" xfId="2418"/>
    <cellStyle name="Explanatory Text 63" xfId="2419"/>
    <cellStyle name="Explanatory Text 64" xfId="2420"/>
    <cellStyle name="Explanatory Text 65" xfId="2421"/>
    <cellStyle name="Explanatory Text 66" xfId="2422"/>
    <cellStyle name="Explanatory Text 67" xfId="2423"/>
    <cellStyle name="Explanatory Text 68" xfId="2424"/>
    <cellStyle name="Explanatory Text 69" xfId="2425"/>
    <cellStyle name="Explanatory Text 7" xfId="2426"/>
    <cellStyle name="Explanatory Text 7 2" xfId="2427"/>
    <cellStyle name="Explanatory Text 70" xfId="2428"/>
    <cellStyle name="Explanatory Text 71" xfId="2429"/>
    <cellStyle name="Explanatory Text 72" xfId="2430"/>
    <cellStyle name="Explanatory Text 73" xfId="5413"/>
    <cellStyle name="Explanatory Text 73 2" xfId="10174"/>
    <cellStyle name="Explanatory Text 73 3" xfId="13575"/>
    <cellStyle name="Explanatory Text 73 4" xfId="16714"/>
    <cellStyle name="Explanatory Text 73 5" xfId="18853"/>
    <cellStyle name="Explanatory Text 74" xfId="10214"/>
    <cellStyle name="Explanatory Text 75" xfId="10253"/>
    <cellStyle name="Explanatory Text 76" xfId="8164"/>
    <cellStyle name="Explanatory Text 77" xfId="11632"/>
    <cellStyle name="Explanatory Text 78" xfId="14835"/>
    <cellStyle name="Explanatory Text 8" xfId="2431"/>
    <cellStyle name="Explanatory Text 8 2" xfId="2432"/>
    <cellStyle name="Explanatory Text 9" xfId="2433"/>
    <cellStyle name="Explanatory Text 9 2" xfId="2434"/>
    <cellStyle name="Good" xfId="5358" builtinId="26" customBuiltin="1"/>
    <cellStyle name="Good 10" xfId="2435"/>
    <cellStyle name="Good 10 2" xfId="2436"/>
    <cellStyle name="Good 11" xfId="2437"/>
    <cellStyle name="Good 11 2" xfId="2438"/>
    <cellStyle name="Good 12" xfId="2439"/>
    <cellStyle name="Good 12 2" xfId="2440"/>
    <cellStyle name="Good 13" xfId="2441"/>
    <cellStyle name="Good 14" xfId="2442"/>
    <cellStyle name="Good 15" xfId="2443"/>
    <cellStyle name="Good 16" xfId="2444"/>
    <cellStyle name="Good 17" xfId="2445"/>
    <cellStyle name="Good 18" xfId="2446"/>
    <cellStyle name="Good 19" xfId="2447"/>
    <cellStyle name="Good 2" xfId="2448"/>
    <cellStyle name="Good 2 2" xfId="2449"/>
    <cellStyle name="Good 2 2 2" xfId="6983"/>
    <cellStyle name="Good 2 2 2 2" xfId="6984"/>
    <cellStyle name="Good 2 2 2 3" xfId="10450"/>
    <cellStyle name="Good 2 2 2 4" xfId="13660"/>
    <cellStyle name="Good 2 2 2 5" xfId="16768"/>
    <cellStyle name="Good 2 2 3" xfId="10075"/>
    <cellStyle name="Good 2 2 4" xfId="9979"/>
    <cellStyle name="Good 2 2 5" xfId="10077"/>
    <cellStyle name="Good 2 2 6" xfId="10449"/>
    <cellStyle name="Good 2 2 7" xfId="13659"/>
    <cellStyle name="Good 2 2 8" xfId="16767"/>
    <cellStyle name="Good 2 3" xfId="9890"/>
    <cellStyle name="Good 2 3 2" xfId="10074"/>
    <cellStyle name="Good 2 3 3" xfId="13475"/>
    <cellStyle name="Good 2 3 4" xfId="16655"/>
    <cellStyle name="Good 2 3 5" xfId="18832"/>
    <cellStyle name="Good 2 4" xfId="9980"/>
    <cellStyle name="Good 2 5" xfId="10076"/>
    <cellStyle name="Good 2 6" xfId="13357"/>
    <cellStyle name="Good 2 7" xfId="16561"/>
    <cellStyle name="Good 2 8" xfId="18765"/>
    <cellStyle name="Good 20" xfId="2450"/>
    <cellStyle name="Good 21" xfId="2451"/>
    <cellStyle name="Good 22" xfId="2452"/>
    <cellStyle name="Good 23" xfId="2453"/>
    <cellStyle name="Good 24" xfId="2454"/>
    <cellStyle name="Good 25" xfId="2455"/>
    <cellStyle name="Good 26" xfId="2456"/>
    <cellStyle name="Good 27" xfId="2457"/>
    <cellStyle name="Good 28" xfId="2458"/>
    <cellStyle name="Good 29" xfId="2459"/>
    <cellStyle name="Good 3" xfId="2460"/>
    <cellStyle name="Good 3 2" xfId="2461"/>
    <cellStyle name="Good 30" xfId="2462"/>
    <cellStyle name="Good 31" xfId="2463"/>
    <cellStyle name="Good 32" xfId="2464"/>
    <cellStyle name="Good 33" xfId="2465"/>
    <cellStyle name="Good 34" xfId="2466"/>
    <cellStyle name="Good 35" xfId="2467"/>
    <cellStyle name="Good 36" xfId="2468"/>
    <cellStyle name="Good 37" xfId="2469"/>
    <cellStyle name="Good 38" xfId="2470"/>
    <cellStyle name="Good 39" xfId="2471"/>
    <cellStyle name="Good 4" xfId="2472"/>
    <cellStyle name="Good 4 2" xfId="2473"/>
    <cellStyle name="Good 40" xfId="2474"/>
    <cellStyle name="Good 41" xfId="2475"/>
    <cellStyle name="Good 42" xfId="2476"/>
    <cellStyle name="Good 43" xfId="2477"/>
    <cellStyle name="Good 44" xfId="2478"/>
    <cellStyle name="Good 45" xfId="2479"/>
    <cellStyle name="Good 46" xfId="2480"/>
    <cellStyle name="Good 47" xfId="2481"/>
    <cellStyle name="Good 48" xfId="2482"/>
    <cellStyle name="Good 49" xfId="2483"/>
    <cellStyle name="Good 5" xfId="2484"/>
    <cellStyle name="Good 5 2" xfId="2485"/>
    <cellStyle name="Good 50" xfId="2486"/>
    <cellStyle name="Good 51" xfId="2487"/>
    <cellStyle name="Good 52" xfId="2488"/>
    <cellStyle name="Good 53" xfId="2489"/>
    <cellStyle name="Good 54" xfId="2490"/>
    <cellStyle name="Good 55" xfId="2491"/>
    <cellStyle name="Good 56" xfId="2492"/>
    <cellStyle name="Good 57" xfId="2493"/>
    <cellStyle name="Good 58" xfId="2494"/>
    <cellStyle name="Good 59" xfId="2495"/>
    <cellStyle name="Good 6" xfId="2496"/>
    <cellStyle name="Good 6 2" xfId="2497"/>
    <cellStyle name="Good 60" xfId="2498"/>
    <cellStyle name="Good 61" xfId="2499"/>
    <cellStyle name="Good 62" xfId="2500"/>
    <cellStyle name="Good 63" xfId="2501"/>
    <cellStyle name="Good 64" xfId="2502"/>
    <cellStyle name="Good 65" xfId="2503"/>
    <cellStyle name="Good 66" xfId="2504"/>
    <cellStyle name="Good 67" xfId="2505"/>
    <cellStyle name="Good 68" xfId="2506"/>
    <cellStyle name="Good 69" xfId="2507"/>
    <cellStyle name="Good 7" xfId="2508"/>
    <cellStyle name="Good 7 2" xfId="2509"/>
    <cellStyle name="Good 70" xfId="2510"/>
    <cellStyle name="Good 71" xfId="2511"/>
    <cellStyle name="Good 72" xfId="2512"/>
    <cellStyle name="Good 73" xfId="5403"/>
    <cellStyle name="Good 73 2" xfId="10165"/>
    <cellStyle name="Good 73 3" xfId="13566"/>
    <cellStyle name="Good 73 4" xfId="16705"/>
    <cellStyle name="Good 73 5" xfId="18844"/>
    <cellStyle name="Good 74" xfId="10205"/>
    <cellStyle name="Good 75" xfId="10244"/>
    <cellStyle name="Good 76" xfId="8174"/>
    <cellStyle name="Good 77" xfId="11642"/>
    <cellStyle name="Good 78" xfId="14845"/>
    <cellStyle name="Good 8" xfId="2513"/>
    <cellStyle name="Good 8 2" xfId="2514"/>
    <cellStyle name="Good 9" xfId="2515"/>
    <cellStyle name="Good 9 2" xfId="2516"/>
    <cellStyle name="Heading 1" xfId="5354" builtinId="16" customBuiltin="1"/>
    <cellStyle name="Heading 1 10" xfId="2517"/>
    <cellStyle name="Heading 1 11" xfId="2518"/>
    <cellStyle name="Heading 1 12" xfId="2519"/>
    <cellStyle name="Heading 1 13" xfId="2520"/>
    <cellStyle name="Heading 1 14" xfId="2521"/>
    <cellStyle name="Heading 1 15" xfId="2522"/>
    <cellStyle name="Heading 1 16" xfId="2523"/>
    <cellStyle name="Heading 1 17" xfId="2524"/>
    <cellStyle name="Heading 1 18" xfId="2525"/>
    <cellStyle name="Heading 1 19" xfId="2526"/>
    <cellStyle name="Heading 1 2" xfId="2527"/>
    <cellStyle name="Heading 1 2 2" xfId="9886"/>
    <cellStyle name="Heading 1 2 2 2" xfId="7062"/>
    <cellStyle name="Heading 1 2 2 3" xfId="10528"/>
    <cellStyle name="Heading 1 2 2 4" xfId="13738"/>
    <cellStyle name="Heading 1 2 2 5" xfId="16769"/>
    <cellStyle name="Heading 1 2 3" xfId="10080"/>
    <cellStyle name="Heading 1 2 4" xfId="9976"/>
    <cellStyle name="Heading 1 2 5" xfId="10081"/>
    <cellStyle name="Heading 1 2 6" xfId="13353"/>
    <cellStyle name="Heading 1 2 7" xfId="16557"/>
    <cellStyle name="Heading 1 2 8" xfId="18761"/>
    <cellStyle name="Heading 1 20" xfId="2528"/>
    <cellStyle name="Heading 1 21" xfId="2529"/>
    <cellStyle name="Heading 1 22" xfId="2530"/>
    <cellStyle name="Heading 1 23" xfId="2531"/>
    <cellStyle name="Heading 1 24" xfId="2532"/>
    <cellStyle name="Heading 1 25" xfId="2533"/>
    <cellStyle name="Heading 1 26" xfId="2534"/>
    <cellStyle name="Heading 1 27" xfId="2535"/>
    <cellStyle name="Heading 1 28" xfId="2536"/>
    <cellStyle name="Heading 1 29" xfId="2537"/>
    <cellStyle name="Heading 1 3" xfId="2538"/>
    <cellStyle name="Heading 1 30" xfId="2539"/>
    <cellStyle name="Heading 1 31" xfId="2540"/>
    <cellStyle name="Heading 1 32" xfId="2541"/>
    <cellStyle name="Heading 1 33" xfId="2542"/>
    <cellStyle name="Heading 1 34" xfId="2543"/>
    <cellStyle name="Heading 1 35" xfId="2544"/>
    <cellStyle name="Heading 1 36" xfId="2545"/>
    <cellStyle name="Heading 1 37" xfId="2546"/>
    <cellStyle name="Heading 1 38" xfId="2547"/>
    <cellStyle name="Heading 1 39" xfId="2548"/>
    <cellStyle name="Heading 1 4" xfId="2549"/>
    <cellStyle name="Heading 1 40" xfId="2550"/>
    <cellStyle name="Heading 1 41" xfId="2551"/>
    <cellStyle name="Heading 1 42" xfId="2552"/>
    <cellStyle name="Heading 1 43" xfId="2553"/>
    <cellStyle name="Heading 1 44" xfId="2554"/>
    <cellStyle name="Heading 1 45" xfId="2555"/>
    <cellStyle name="Heading 1 46" xfId="2556"/>
    <cellStyle name="Heading 1 47" xfId="2557"/>
    <cellStyle name="Heading 1 48" xfId="2558"/>
    <cellStyle name="Heading 1 49" xfId="2559"/>
    <cellStyle name="Heading 1 5" xfId="2560"/>
    <cellStyle name="Heading 1 50" xfId="2561"/>
    <cellStyle name="Heading 1 51" xfId="2562"/>
    <cellStyle name="Heading 1 52" xfId="2563"/>
    <cellStyle name="Heading 1 53" xfId="2564"/>
    <cellStyle name="Heading 1 54" xfId="2565"/>
    <cellStyle name="Heading 1 55" xfId="2566"/>
    <cellStyle name="Heading 1 56" xfId="2567"/>
    <cellStyle name="Heading 1 57" xfId="2568"/>
    <cellStyle name="Heading 1 58" xfId="2569"/>
    <cellStyle name="Heading 1 59" xfId="2570"/>
    <cellStyle name="Heading 1 6" xfId="2571"/>
    <cellStyle name="Heading 1 60" xfId="2572"/>
    <cellStyle name="Heading 1 61" xfId="2573"/>
    <cellStyle name="Heading 1 62" xfId="2574"/>
    <cellStyle name="Heading 1 63" xfId="2575"/>
    <cellStyle name="Heading 1 64" xfId="2576"/>
    <cellStyle name="Heading 1 65" xfId="2577"/>
    <cellStyle name="Heading 1 66" xfId="2578"/>
    <cellStyle name="Heading 1 67" xfId="2579"/>
    <cellStyle name="Heading 1 68" xfId="2580"/>
    <cellStyle name="Heading 1 69" xfId="2581"/>
    <cellStyle name="Heading 1 7" xfId="2582"/>
    <cellStyle name="Heading 1 70" xfId="2583"/>
    <cellStyle name="Heading 1 71" xfId="2584"/>
    <cellStyle name="Heading 1 72" xfId="2585"/>
    <cellStyle name="Heading 1 73" xfId="5399"/>
    <cellStyle name="Heading 1 73 2" xfId="10161"/>
    <cellStyle name="Heading 1 73 3" xfId="13562"/>
    <cellStyle name="Heading 1 73 4" xfId="16701"/>
    <cellStyle name="Heading 1 73 5" xfId="18840"/>
    <cellStyle name="Heading 1 74" xfId="10201"/>
    <cellStyle name="Heading 1 75" xfId="10240"/>
    <cellStyle name="Heading 1 76" xfId="8178"/>
    <cellStyle name="Heading 1 77" xfId="11644"/>
    <cellStyle name="Heading 1 78" xfId="14849"/>
    <cellStyle name="Heading 1 8" xfId="2586"/>
    <cellStyle name="Heading 1 9" xfId="2587"/>
    <cellStyle name="Heading 2" xfId="5355" builtinId="17" customBuiltin="1"/>
    <cellStyle name="Heading 2 10" xfId="2588"/>
    <cellStyle name="Heading 2 11" xfId="2589"/>
    <cellStyle name="Heading 2 12" xfId="2590"/>
    <cellStyle name="Heading 2 13" xfId="2591"/>
    <cellStyle name="Heading 2 14" xfId="2592"/>
    <cellStyle name="Heading 2 15" xfId="2593"/>
    <cellStyle name="Heading 2 16" xfId="2594"/>
    <cellStyle name="Heading 2 17" xfId="2595"/>
    <cellStyle name="Heading 2 18" xfId="2596"/>
    <cellStyle name="Heading 2 19" xfId="2597"/>
    <cellStyle name="Heading 2 2" xfId="2598"/>
    <cellStyle name="Heading 2 2 2" xfId="9887"/>
    <cellStyle name="Heading 2 2 2 2" xfId="7133"/>
    <cellStyle name="Heading 2 2 2 3" xfId="10599"/>
    <cellStyle name="Heading 2 2 2 4" xfId="13809"/>
    <cellStyle name="Heading 2 2 2 5" xfId="16770"/>
    <cellStyle name="Heading 2 2 3" xfId="10084"/>
    <cellStyle name="Heading 2 2 4" xfId="10159"/>
    <cellStyle name="Heading 2 2 5" xfId="10200"/>
    <cellStyle name="Heading 2 2 6" xfId="13354"/>
    <cellStyle name="Heading 2 2 7" xfId="16558"/>
    <cellStyle name="Heading 2 2 8" xfId="18762"/>
    <cellStyle name="Heading 2 20" xfId="2599"/>
    <cellStyle name="Heading 2 21" xfId="2600"/>
    <cellStyle name="Heading 2 22" xfId="2601"/>
    <cellStyle name="Heading 2 23" xfId="2602"/>
    <cellStyle name="Heading 2 24" xfId="2603"/>
    <cellStyle name="Heading 2 25" xfId="2604"/>
    <cellStyle name="Heading 2 26" xfId="2605"/>
    <cellStyle name="Heading 2 27" xfId="2606"/>
    <cellStyle name="Heading 2 28" xfId="2607"/>
    <cellStyle name="Heading 2 29" xfId="2608"/>
    <cellStyle name="Heading 2 3" xfId="2609"/>
    <cellStyle name="Heading 2 30" xfId="2610"/>
    <cellStyle name="Heading 2 31" xfId="2611"/>
    <cellStyle name="Heading 2 32" xfId="2612"/>
    <cellStyle name="Heading 2 33" xfId="2613"/>
    <cellStyle name="Heading 2 34" xfId="2614"/>
    <cellStyle name="Heading 2 35" xfId="2615"/>
    <cellStyle name="Heading 2 36" xfId="2616"/>
    <cellStyle name="Heading 2 37" xfId="2617"/>
    <cellStyle name="Heading 2 38" xfId="2618"/>
    <cellStyle name="Heading 2 39" xfId="2619"/>
    <cellStyle name="Heading 2 4" xfId="2620"/>
    <cellStyle name="Heading 2 40" xfId="2621"/>
    <cellStyle name="Heading 2 41" xfId="2622"/>
    <cellStyle name="Heading 2 42" xfId="2623"/>
    <cellStyle name="Heading 2 43" xfId="2624"/>
    <cellStyle name="Heading 2 44" xfId="2625"/>
    <cellStyle name="Heading 2 45" xfId="2626"/>
    <cellStyle name="Heading 2 46" xfId="2627"/>
    <cellStyle name="Heading 2 47" xfId="2628"/>
    <cellStyle name="Heading 2 48" xfId="2629"/>
    <cellStyle name="Heading 2 49" xfId="2630"/>
    <cellStyle name="Heading 2 5" xfId="2631"/>
    <cellStyle name="Heading 2 50" xfId="2632"/>
    <cellStyle name="Heading 2 51" xfId="2633"/>
    <cellStyle name="Heading 2 52" xfId="2634"/>
    <cellStyle name="Heading 2 53" xfId="2635"/>
    <cellStyle name="Heading 2 54" xfId="2636"/>
    <cellStyle name="Heading 2 55" xfId="2637"/>
    <cellStyle name="Heading 2 56" xfId="2638"/>
    <cellStyle name="Heading 2 57" xfId="2639"/>
    <cellStyle name="Heading 2 58" xfId="2640"/>
    <cellStyle name="Heading 2 59" xfId="2641"/>
    <cellStyle name="Heading 2 6" xfId="2642"/>
    <cellStyle name="Heading 2 60" xfId="2643"/>
    <cellStyle name="Heading 2 61" xfId="2644"/>
    <cellStyle name="Heading 2 62" xfId="2645"/>
    <cellStyle name="Heading 2 63" xfId="2646"/>
    <cellStyle name="Heading 2 64" xfId="2647"/>
    <cellStyle name="Heading 2 65" xfId="2648"/>
    <cellStyle name="Heading 2 66" xfId="2649"/>
    <cellStyle name="Heading 2 67" xfId="2650"/>
    <cellStyle name="Heading 2 68" xfId="2651"/>
    <cellStyle name="Heading 2 69" xfId="2652"/>
    <cellStyle name="Heading 2 7" xfId="2653"/>
    <cellStyle name="Heading 2 70" xfId="2654"/>
    <cellStyle name="Heading 2 71" xfId="2655"/>
    <cellStyle name="Heading 2 72" xfId="2656"/>
    <cellStyle name="Heading 2 73" xfId="5400"/>
    <cellStyle name="Heading 2 73 2" xfId="10162"/>
    <cellStyle name="Heading 2 73 3" xfId="13563"/>
    <cellStyle name="Heading 2 73 4" xfId="16702"/>
    <cellStyle name="Heading 2 73 5" xfId="18841"/>
    <cellStyle name="Heading 2 74" xfId="10202"/>
    <cellStyle name="Heading 2 75" xfId="10241"/>
    <cellStyle name="Heading 2 76" xfId="8177"/>
    <cellStyle name="Heading 2 77" xfId="11643"/>
    <cellStyle name="Heading 2 78" xfId="14848"/>
    <cellStyle name="Heading 2 8" xfId="2657"/>
    <cellStyle name="Heading 2 9" xfId="2658"/>
    <cellStyle name="Heading 3" xfId="5356" builtinId="18" customBuiltin="1"/>
    <cellStyle name="Heading 3 10" xfId="2659"/>
    <cellStyle name="Heading 3 11" xfId="2660"/>
    <cellStyle name="Heading 3 12" xfId="2661"/>
    <cellStyle name="Heading 3 13" xfId="2662"/>
    <cellStyle name="Heading 3 14" xfId="2663"/>
    <cellStyle name="Heading 3 15" xfId="2664"/>
    <cellStyle name="Heading 3 16" xfId="2665"/>
    <cellStyle name="Heading 3 17" xfId="2666"/>
    <cellStyle name="Heading 3 18" xfId="2667"/>
    <cellStyle name="Heading 3 19" xfId="2668"/>
    <cellStyle name="Heading 3 2" xfId="2669"/>
    <cellStyle name="Heading 3 2 2" xfId="9888"/>
    <cellStyle name="Heading 3 2 2 2" xfId="7204"/>
    <cellStyle name="Heading 3 2 2 3" xfId="10670"/>
    <cellStyle name="Heading 3 2 2 4" xfId="13880"/>
    <cellStyle name="Heading 3 2 2 5" xfId="16771"/>
    <cellStyle name="Heading 3 2 3" xfId="10087"/>
    <cellStyle name="Heading 3 2 4" xfId="10143"/>
    <cellStyle name="Heading 3 2 5" xfId="10146"/>
    <cellStyle name="Heading 3 2 6" xfId="13355"/>
    <cellStyle name="Heading 3 2 7" xfId="16559"/>
    <cellStyle name="Heading 3 2 8" xfId="18763"/>
    <cellStyle name="Heading 3 20" xfId="2670"/>
    <cellStyle name="Heading 3 21" xfId="2671"/>
    <cellStyle name="Heading 3 22" xfId="2672"/>
    <cellStyle name="Heading 3 23" xfId="2673"/>
    <cellStyle name="Heading 3 24" xfId="2674"/>
    <cellStyle name="Heading 3 25" xfId="2675"/>
    <cellStyle name="Heading 3 26" xfId="2676"/>
    <cellStyle name="Heading 3 27" xfId="2677"/>
    <cellStyle name="Heading 3 28" xfId="2678"/>
    <cellStyle name="Heading 3 29" xfId="2679"/>
    <cellStyle name="Heading 3 3" xfId="2680"/>
    <cellStyle name="Heading 3 30" xfId="2681"/>
    <cellStyle name="Heading 3 31" xfId="2682"/>
    <cellStyle name="Heading 3 32" xfId="2683"/>
    <cellStyle name="Heading 3 33" xfId="2684"/>
    <cellStyle name="Heading 3 34" xfId="2685"/>
    <cellStyle name="Heading 3 35" xfId="2686"/>
    <cellStyle name="Heading 3 36" xfId="2687"/>
    <cellStyle name="Heading 3 37" xfId="2688"/>
    <cellStyle name="Heading 3 38" xfId="2689"/>
    <cellStyle name="Heading 3 39" xfId="2690"/>
    <cellStyle name="Heading 3 4" xfId="2691"/>
    <cellStyle name="Heading 3 40" xfId="2692"/>
    <cellStyle name="Heading 3 41" xfId="2693"/>
    <cellStyle name="Heading 3 42" xfId="2694"/>
    <cellStyle name="Heading 3 43" xfId="2695"/>
    <cellStyle name="Heading 3 44" xfId="2696"/>
    <cellStyle name="Heading 3 45" xfId="2697"/>
    <cellStyle name="Heading 3 46" xfId="2698"/>
    <cellStyle name="Heading 3 47" xfId="2699"/>
    <cellStyle name="Heading 3 48" xfId="2700"/>
    <cellStyle name="Heading 3 49" xfId="2701"/>
    <cellStyle name="Heading 3 5" xfId="2702"/>
    <cellStyle name="Heading 3 50" xfId="2703"/>
    <cellStyle name="Heading 3 51" xfId="2704"/>
    <cellStyle name="Heading 3 52" xfId="2705"/>
    <cellStyle name="Heading 3 53" xfId="2706"/>
    <cellStyle name="Heading 3 54" xfId="2707"/>
    <cellStyle name="Heading 3 55" xfId="2708"/>
    <cellStyle name="Heading 3 56" xfId="2709"/>
    <cellStyle name="Heading 3 57" xfId="2710"/>
    <cellStyle name="Heading 3 58" xfId="2711"/>
    <cellStyle name="Heading 3 59" xfId="2712"/>
    <cellStyle name="Heading 3 6" xfId="2713"/>
    <cellStyle name="Heading 3 60" xfId="2714"/>
    <cellStyle name="Heading 3 61" xfId="2715"/>
    <cellStyle name="Heading 3 62" xfId="2716"/>
    <cellStyle name="Heading 3 63" xfId="2717"/>
    <cellStyle name="Heading 3 64" xfId="2718"/>
    <cellStyle name="Heading 3 65" xfId="2719"/>
    <cellStyle name="Heading 3 66" xfId="2720"/>
    <cellStyle name="Heading 3 67" xfId="2721"/>
    <cellStyle name="Heading 3 68" xfId="2722"/>
    <cellStyle name="Heading 3 69" xfId="2723"/>
    <cellStyle name="Heading 3 7" xfId="2724"/>
    <cellStyle name="Heading 3 70" xfId="2725"/>
    <cellStyle name="Heading 3 71" xfId="2726"/>
    <cellStyle name="Heading 3 72" xfId="2727"/>
    <cellStyle name="Heading 3 73" xfId="5401"/>
    <cellStyle name="Heading 3 73 2" xfId="10163"/>
    <cellStyle name="Heading 3 73 3" xfId="13564"/>
    <cellStyle name="Heading 3 73 4" xfId="16703"/>
    <cellStyle name="Heading 3 73 5" xfId="18842"/>
    <cellStyle name="Heading 3 74" xfId="10203"/>
    <cellStyle name="Heading 3 75" xfId="10242"/>
    <cellStyle name="Heading 3 76" xfId="8176"/>
    <cellStyle name="Heading 3 77" xfId="13639"/>
    <cellStyle name="Heading 3 78" xfId="14847"/>
    <cellStyle name="Heading 3 8" xfId="2728"/>
    <cellStyle name="Heading 3 9" xfId="2729"/>
    <cellStyle name="Heading 4" xfId="5357" builtinId="19" customBuiltin="1"/>
    <cellStyle name="Heading 4 10" xfId="2730"/>
    <cellStyle name="Heading 4 11" xfId="2731"/>
    <cellStyle name="Heading 4 12" xfId="2732"/>
    <cellStyle name="Heading 4 13" xfId="2733"/>
    <cellStyle name="Heading 4 14" xfId="2734"/>
    <cellStyle name="Heading 4 15" xfId="2735"/>
    <cellStyle name="Heading 4 16" xfId="2736"/>
    <cellStyle name="Heading 4 17" xfId="2737"/>
    <cellStyle name="Heading 4 18" xfId="2738"/>
    <cellStyle name="Heading 4 19" xfId="2739"/>
    <cellStyle name="Heading 4 2" xfId="2740"/>
    <cellStyle name="Heading 4 2 2" xfId="9889"/>
    <cellStyle name="Heading 4 2 2 2" xfId="7275"/>
    <cellStyle name="Heading 4 2 2 3" xfId="10741"/>
    <cellStyle name="Heading 4 2 2 4" xfId="13951"/>
    <cellStyle name="Heading 4 2 2 5" xfId="16772"/>
    <cellStyle name="Heading 4 2 3" xfId="10091"/>
    <cellStyle name="Heading 4 2 4" xfId="9971"/>
    <cellStyle name="Heading 4 2 5" xfId="10085"/>
    <cellStyle name="Heading 4 2 6" xfId="13356"/>
    <cellStyle name="Heading 4 2 7" xfId="16560"/>
    <cellStyle name="Heading 4 2 8" xfId="18764"/>
    <cellStyle name="Heading 4 20" xfId="2741"/>
    <cellStyle name="Heading 4 21" xfId="2742"/>
    <cellStyle name="Heading 4 22" xfId="2743"/>
    <cellStyle name="Heading 4 23" xfId="2744"/>
    <cellStyle name="Heading 4 24" xfId="2745"/>
    <cellStyle name="Heading 4 25" xfId="2746"/>
    <cellStyle name="Heading 4 26" xfId="2747"/>
    <cellStyle name="Heading 4 27" xfId="2748"/>
    <cellStyle name="Heading 4 28" xfId="2749"/>
    <cellStyle name="Heading 4 29" xfId="2750"/>
    <cellStyle name="Heading 4 3" xfId="2751"/>
    <cellStyle name="Heading 4 30" xfId="2752"/>
    <cellStyle name="Heading 4 31" xfId="2753"/>
    <cellStyle name="Heading 4 32" xfId="2754"/>
    <cellStyle name="Heading 4 33" xfId="2755"/>
    <cellStyle name="Heading 4 34" xfId="2756"/>
    <cellStyle name="Heading 4 35" xfId="2757"/>
    <cellStyle name="Heading 4 36" xfId="2758"/>
    <cellStyle name="Heading 4 37" xfId="2759"/>
    <cellStyle name="Heading 4 38" xfId="2760"/>
    <cellStyle name="Heading 4 39" xfId="2761"/>
    <cellStyle name="Heading 4 4" xfId="2762"/>
    <cellStyle name="Heading 4 40" xfId="2763"/>
    <cellStyle name="Heading 4 41" xfId="2764"/>
    <cellStyle name="Heading 4 42" xfId="2765"/>
    <cellStyle name="Heading 4 43" xfId="2766"/>
    <cellStyle name="Heading 4 44" xfId="2767"/>
    <cellStyle name="Heading 4 45" xfId="2768"/>
    <cellStyle name="Heading 4 46" xfId="2769"/>
    <cellStyle name="Heading 4 47" xfId="2770"/>
    <cellStyle name="Heading 4 48" xfId="2771"/>
    <cellStyle name="Heading 4 49" xfId="2772"/>
    <cellStyle name="Heading 4 5" xfId="2773"/>
    <cellStyle name="Heading 4 50" xfId="2774"/>
    <cellStyle name="Heading 4 51" xfId="2775"/>
    <cellStyle name="Heading 4 52" xfId="2776"/>
    <cellStyle name="Heading 4 53" xfId="2777"/>
    <cellStyle name="Heading 4 54" xfId="2778"/>
    <cellStyle name="Heading 4 55" xfId="2779"/>
    <cellStyle name="Heading 4 56" xfId="2780"/>
    <cellStyle name="Heading 4 57" xfId="2781"/>
    <cellStyle name="Heading 4 58" xfId="2782"/>
    <cellStyle name="Heading 4 59" xfId="2783"/>
    <cellStyle name="Heading 4 6" xfId="2784"/>
    <cellStyle name="Heading 4 60" xfId="2785"/>
    <cellStyle name="Heading 4 61" xfId="2786"/>
    <cellStyle name="Heading 4 62" xfId="2787"/>
    <cellStyle name="Heading 4 63" xfId="2788"/>
    <cellStyle name="Heading 4 64" xfId="2789"/>
    <cellStyle name="Heading 4 65" xfId="2790"/>
    <cellStyle name="Heading 4 66" xfId="2791"/>
    <cellStyle name="Heading 4 67" xfId="2792"/>
    <cellStyle name="Heading 4 68" xfId="2793"/>
    <cellStyle name="Heading 4 69" xfId="2794"/>
    <cellStyle name="Heading 4 7" xfId="2795"/>
    <cellStyle name="Heading 4 70" xfId="2796"/>
    <cellStyle name="Heading 4 71" xfId="2797"/>
    <cellStyle name="Heading 4 72" xfId="2798"/>
    <cellStyle name="Heading 4 73" xfId="5402"/>
    <cellStyle name="Heading 4 73 2" xfId="10164"/>
    <cellStyle name="Heading 4 73 3" xfId="13565"/>
    <cellStyle name="Heading 4 73 4" xfId="16704"/>
    <cellStyle name="Heading 4 73 5" xfId="18843"/>
    <cellStyle name="Heading 4 74" xfId="10204"/>
    <cellStyle name="Heading 4 75" xfId="10243"/>
    <cellStyle name="Heading 4 76" xfId="8175"/>
    <cellStyle name="Heading 4 77" xfId="13612"/>
    <cellStyle name="Heading 4 78" xfId="14846"/>
    <cellStyle name="Heading 4 8" xfId="2799"/>
    <cellStyle name="Heading 4 9" xfId="2800"/>
    <cellStyle name="Hyperlink 2" xfId="19741"/>
    <cellStyle name="Input" xfId="5361" builtinId="20" customBuiltin="1"/>
    <cellStyle name="Input 10" xfId="2801"/>
    <cellStyle name="Input 10 2" xfId="2802"/>
    <cellStyle name="Input 11" xfId="2803"/>
    <cellStyle name="Input 11 2" xfId="2804"/>
    <cellStyle name="Input 12" xfId="2805"/>
    <cellStyle name="Input 12 2" xfId="2806"/>
    <cellStyle name="Input 13" xfId="2807"/>
    <cellStyle name="Input 14" xfId="2808"/>
    <cellStyle name="Input 15" xfId="2809"/>
    <cellStyle name="Input 16" xfId="2810"/>
    <cellStyle name="Input 17" xfId="2811"/>
    <cellStyle name="Input 18" xfId="2812"/>
    <cellStyle name="Input 19" xfId="2813"/>
    <cellStyle name="Input 2" xfId="2814"/>
    <cellStyle name="Input 2 2" xfId="2815"/>
    <cellStyle name="Input 2 2 2" xfId="7349"/>
    <cellStyle name="Input 2 2 2 2" xfId="7350"/>
    <cellStyle name="Input 2 2 2 3" xfId="10816"/>
    <cellStyle name="Input 2 2 2 4" xfId="14026"/>
    <cellStyle name="Input 2 2 2 5" xfId="16774"/>
    <cellStyle name="Input 2 2 3" xfId="10096"/>
    <cellStyle name="Input 2 2 4" xfId="9969"/>
    <cellStyle name="Input 2 2 5" xfId="10086"/>
    <cellStyle name="Input 2 2 6" xfId="10815"/>
    <cellStyle name="Input 2 2 7" xfId="14025"/>
    <cellStyle name="Input 2 2 8" xfId="16773"/>
    <cellStyle name="Input 2 3" xfId="9893"/>
    <cellStyle name="Input 2 3 2" xfId="10095"/>
    <cellStyle name="Input 2 3 3" xfId="13496"/>
    <cellStyle name="Input 2 3 4" xfId="16668"/>
    <cellStyle name="Input 2 3 5" xfId="18833"/>
    <cellStyle name="Input 2 4" xfId="10141"/>
    <cellStyle name="Input 2 5" xfId="10147"/>
    <cellStyle name="Input 2 6" xfId="13360"/>
    <cellStyle name="Input 2 7" xfId="16564"/>
    <cellStyle name="Input 2 8" xfId="18768"/>
    <cellStyle name="Input 20" xfId="2816"/>
    <cellStyle name="Input 21" xfId="2817"/>
    <cellStyle name="Input 22" xfId="2818"/>
    <cellStyle name="Input 23" xfId="2819"/>
    <cellStyle name="Input 24" xfId="2820"/>
    <cellStyle name="Input 25" xfId="2821"/>
    <cellStyle name="Input 26" xfId="2822"/>
    <cellStyle name="Input 27" xfId="2823"/>
    <cellStyle name="Input 28" xfId="2824"/>
    <cellStyle name="Input 29" xfId="2825"/>
    <cellStyle name="Input 3" xfId="2826"/>
    <cellStyle name="Input 3 2" xfId="2827"/>
    <cellStyle name="Input 30" xfId="2828"/>
    <cellStyle name="Input 31" xfId="2829"/>
    <cellStyle name="Input 32" xfId="2830"/>
    <cellStyle name="Input 33" xfId="2831"/>
    <cellStyle name="Input 34" xfId="2832"/>
    <cellStyle name="Input 35" xfId="2833"/>
    <cellStyle name="Input 36" xfId="2834"/>
    <cellStyle name="Input 37" xfId="2835"/>
    <cellStyle name="Input 38" xfId="2836"/>
    <cellStyle name="Input 39" xfId="2837"/>
    <cellStyle name="Input 4" xfId="2838"/>
    <cellStyle name="Input 4 2" xfId="2839"/>
    <cellStyle name="Input 40" xfId="2840"/>
    <cellStyle name="Input 41" xfId="2841"/>
    <cellStyle name="Input 42" xfId="2842"/>
    <cellStyle name="Input 43" xfId="2843"/>
    <cellStyle name="Input 44" xfId="2844"/>
    <cellStyle name="Input 45" xfId="2845"/>
    <cellStyle name="Input 46" xfId="2846"/>
    <cellStyle name="Input 47" xfId="2847"/>
    <cellStyle name="Input 48" xfId="2848"/>
    <cellStyle name="Input 49" xfId="2849"/>
    <cellStyle name="Input 5" xfId="2850"/>
    <cellStyle name="Input 5 2" xfId="2851"/>
    <cellStyle name="Input 50" xfId="2852"/>
    <cellStyle name="Input 51" xfId="2853"/>
    <cellStyle name="Input 52" xfId="2854"/>
    <cellStyle name="Input 53" xfId="2855"/>
    <cellStyle name="Input 54" xfId="2856"/>
    <cellStyle name="Input 55" xfId="2857"/>
    <cellStyle name="Input 56" xfId="2858"/>
    <cellStyle name="Input 57" xfId="2859"/>
    <cellStyle name="Input 58" xfId="2860"/>
    <cellStyle name="Input 59" xfId="2861"/>
    <cellStyle name="Input 6" xfId="2862"/>
    <cellStyle name="Input 6 2" xfId="2863"/>
    <cellStyle name="Input 60" xfId="2864"/>
    <cellStyle name="Input 61" xfId="2865"/>
    <cellStyle name="Input 62" xfId="2866"/>
    <cellStyle name="Input 63" xfId="2867"/>
    <cellStyle name="Input 64" xfId="2868"/>
    <cellStyle name="Input 65" xfId="2869"/>
    <cellStyle name="Input 66" xfId="2870"/>
    <cellStyle name="Input 67" xfId="2871"/>
    <cellStyle name="Input 68" xfId="2872"/>
    <cellStyle name="Input 69" xfId="2873"/>
    <cellStyle name="Input 7" xfId="2874"/>
    <cellStyle name="Input 7 2" xfId="2875"/>
    <cellStyle name="Input 70" xfId="2876"/>
    <cellStyle name="Input 71" xfId="2877"/>
    <cellStyle name="Input 72" xfId="2878"/>
    <cellStyle name="Input 73" xfId="5406"/>
    <cellStyle name="Input 73 2" xfId="10168"/>
    <cellStyle name="Input 73 3" xfId="13569"/>
    <cellStyle name="Input 73 4" xfId="16708"/>
    <cellStyle name="Input 73 5" xfId="18847"/>
    <cellStyle name="Input 74" xfId="10208"/>
    <cellStyle name="Input 75" xfId="10247"/>
    <cellStyle name="Input 76" xfId="8171"/>
    <cellStyle name="Input 77" xfId="11639"/>
    <cellStyle name="Input 78" xfId="14842"/>
    <cellStyle name="Input 8" xfId="2879"/>
    <cellStyle name="Input 8 2" xfId="2880"/>
    <cellStyle name="Input 9" xfId="2881"/>
    <cellStyle name="Input 9 2" xfId="2882"/>
    <cellStyle name="Linked Cell" xfId="5364" builtinId="24" customBuiltin="1"/>
    <cellStyle name="Linked Cell 10" xfId="2883"/>
    <cellStyle name="Linked Cell 11" xfId="2884"/>
    <cellStyle name="Linked Cell 12" xfId="2885"/>
    <cellStyle name="Linked Cell 13" xfId="2886"/>
    <cellStyle name="Linked Cell 14" xfId="2887"/>
    <cellStyle name="Linked Cell 15" xfId="2888"/>
    <cellStyle name="Linked Cell 16" xfId="2889"/>
    <cellStyle name="Linked Cell 17" xfId="2890"/>
    <cellStyle name="Linked Cell 18" xfId="2891"/>
    <cellStyle name="Linked Cell 19" xfId="2892"/>
    <cellStyle name="Linked Cell 2" xfId="2893"/>
    <cellStyle name="Linked Cell 2 2" xfId="9896"/>
    <cellStyle name="Linked Cell 2 2 2" xfId="7428"/>
    <cellStyle name="Linked Cell 2 2 3" xfId="10894"/>
    <cellStyle name="Linked Cell 2 2 4" xfId="14104"/>
    <cellStyle name="Linked Cell 2 2 5" xfId="16775"/>
    <cellStyle name="Linked Cell 2 3" xfId="10099"/>
    <cellStyle name="Linked Cell 2 4" xfId="10140"/>
    <cellStyle name="Linked Cell 2 5" xfId="9940"/>
    <cellStyle name="Linked Cell 2 6" xfId="13363"/>
    <cellStyle name="Linked Cell 2 7" xfId="16567"/>
    <cellStyle name="Linked Cell 2 8" xfId="18771"/>
    <cellStyle name="Linked Cell 20" xfId="2894"/>
    <cellStyle name="Linked Cell 21" xfId="2895"/>
    <cellStyle name="Linked Cell 22" xfId="2896"/>
    <cellStyle name="Linked Cell 23" xfId="2897"/>
    <cellStyle name="Linked Cell 24" xfId="2898"/>
    <cellStyle name="Linked Cell 25" xfId="2899"/>
    <cellStyle name="Linked Cell 26" xfId="2900"/>
    <cellStyle name="Linked Cell 27" xfId="2901"/>
    <cellStyle name="Linked Cell 28" xfId="2902"/>
    <cellStyle name="Linked Cell 29" xfId="2903"/>
    <cellStyle name="Linked Cell 3" xfId="2904"/>
    <cellStyle name="Linked Cell 30" xfId="2905"/>
    <cellStyle name="Linked Cell 31" xfId="2906"/>
    <cellStyle name="Linked Cell 32" xfId="2907"/>
    <cellStyle name="Linked Cell 33" xfId="2908"/>
    <cellStyle name="Linked Cell 34" xfId="2909"/>
    <cellStyle name="Linked Cell 35" xfId="2910"/>
    <cellStyle name="Linked Cell 36" xfId="2911"/>
    <cellStyle name="Linked Cell 37" xfId="2912"/>
    <cellStyle name="Linked Cell 38" xfId="2913"/>
    <cellStyle name="Linked Cell 39" xfId="2914"/>
    <cellStyle name="Linked Cell 4" xfId="2915"/>
    <cellStyle name="Linked Cell 40" xfId="2916"/>
    <cellStyle name="Linked Cell 41" xfId="2917"/>
    <cellStyle name="Linked Cell 42" xfId="2918"/>
    <cellStyle name="Linked Cell 43" xfId="2919"/>
    <cellStyle name="Linked Cell 44" xfId="2920"/>
    <cellStyle name="Linked Cell 45" xfId="2921"/>
    <cellStyle name="Linked Cell 46" xfId="2922"/>
    <cellStyle name="Linked Cell 47" xfId="2923"/>
    <cellStyle name="Linked Cell 48" xfId="2924"/>
    <cellStyle name="Linked Cell 49" xfId="2925"/>
    <cellStyle name="Linked Cell 5" xfId="2926"/>
    <cellStyle name="Linked Cell 50" xfId="2927"/>
    <cellStyle name="Linked Cell 51" xfId="2928"/>
    <cellStyle name="Linked Cell 52" xfId="2929"/>
    <cellStyle name="Linked Cell 53" xfId="2930"/>
    <cellStyle name="Linked Cell 54" xfId="2931"/>
    <cellStyle name="Linked Cell 55" xfId="2932"/>
    <cellStyle name="Linked Cell 56" xfId="2933"/>
    <cellStyle name="Linked Cell 57" xfId="2934"/>
    <cellStyle name="Linked Cell 58" xfId="2935"/>
    <cellStyle name="Linked Cell 59" xfId="2936"/>
    <cellStyle name="Linked Cell 6" xfId="2937"/>
    <cellStyle name="Linked Cell 60" xfId="2938"/>
    <cellStyle name="Linked Cell 61" xfId="2939"/>
    <cellStyle name="Linked Cell 62" xfId="2940"/>
    <cellStyle name="Linked Cell 63" xfId="2941"/>
    <cellStyle name="Linked Cell 64" xfId="2942"/>
    <cellStyle name="Linked Cell 65" xfId="2943"/>
    <cellStyle name="Linked Cell 66" xfId="2944"/>
    <cellStyle name="Linked Cell 67" xfId="2945"/>
    <cellStyle name="Linked Cell 68" xfId="2946"/>
    <cellStyle name="Linked Cell 69" xfId="2947"/>
    <cellStyle name="Linked Cell 7" xfId="2948"/>
    <cellStyle name="Linked Cell 70" xfId="2949"/>
    <cellStyle name="Linked Cell 71" xfId="2950"/>
    <cellStyle name="Linked Cell 72" xfId="2951"/>
    <cellStyle name="Linked Cell 73" xfId="5409"/>
    <cellStyle name="Linked Cell 73 2" xfId="10171"/>
    <cellStyle name="Linked Cell 73 3" xfId="13572"/>
    <cellStyle name="Linked Cell 73 4" xfId="16711"/>
    <cellStyle name="Linked Cell 73 5" xfId="18850"/>
    <cellStyle name="Linked Cell 74" xfId="10211"/>
    <cellStyle name="Linked Cell 75" xfId="10250"/>
    <cellStyle name="Linked Cell 76" xfId="8168"/>
    <cellStyle name="Linked Cell 77" xfId="11636"/>
    <cellStyle name="Linked Cell 78" xfId="14839"/>
    <cellStyle name="Linked Cell 8" xfId="2952"/>
    <cellStyle name="Linked Cell 9" xfId="2953"/>
    <cellStyle name="Neutral" xfId="5360" builtinId="28" customBuiltin="1"/>
    <cellStyle name="Neutral 10" xfId="2954"/>
    <cellStyle name="Neutral 10 2" xfId="2955"/>
    <cellStyle name="Neutral 11" xfId="2956"/>
    <cellStyle name="Neutral 11 2" xfId="2957"/>
    <cellStyle name="Neutral 12" xfId="2958"/>
    <cellStyle name="Neutral 12 2" xfId="2959"/>
    <cellStyle name="Neutral 13" xfId="2960"/>
    <cellStyle name="Neutral 14" xfId="2961"/>
    <cellStyle name="Neutral 15" xfId="2962"/>
    <cellStyle name="Neutral 16" xfId="2963"/>
    <cellStyle name="Neutral 17" xfId="2964"/>
    <cellStyle name="Neutral 18" xfId="2965"/>
    <cellStyle name="Neutral 19" xfId="2966"/>
    <cellStyle name="Neutral 2" xfId="2967"/>
    <cellStyle name="Neutral 2 2" xfId="2968"/>
    <cellStyle name="Neutral 2 2 2" xfId="7502"/>
    <cellStyle name="Neutral 2 2 2 2" xfId="7503"/>
    <cellStyle name="Neutral 2 2 2 3" xfId="10969"/>
    <cellStyle name="Neutral 2 2 2 4" xfId="14179"/>
    <cellStyle name="Neutral 2 2 2 5" xfId="16777"/>
    <cellStyle name="Neutral 2 2 3" xfId="10104"/>
    <cellStyle name="Neutral 2 2 4" xfId="10157"/>
    <cellStyle name="Neutral 2 2 5" xfId="9932"/>
    <cellStyle name="Neutral 2 2 6" xfId="10968"/>
    <cellStyle name="Neutral 2 2 7" xfId="14178"/>
    <cellStyle name="Neutral 2 2 8" xfId="16776"/>
    <cellStyle name="Neutral 2 3" xfId="9892"/>
    <cellStyle name="Neutral 2 3 2" xfId="10103"/>
    <cellStyle name="Neutral 2 3 3" xfId="13504"/>
    <cellStyle name="Neutral 2 3 4" xfId="16674"/>
    <cellStyle name="Neutral 2 3 5" xfId="18834"/>
    <cellStyle name="Neutral 2 4" xfId="9964"/>
    <cellStyle name="Neutral 2 5" xfId="10090"/>
    <cellStyle name="Neutral 2 6" xfId="13359"/>
    <cellStyle name="Neutral 2 7" xfId="16563"/>
    <cellStyle name="Neutral 2 8" xfId="18767"/>
    <cellStyle name="Neutral 20" xfId="2969"/>
    <cellStyle name="Neutral 21" xfId="2970"/>
    <cellStyle name="Neutral 22" xfId="2971"/>
    <cellStyle name="Neutral 23" xfId="2972"/>
    <cellStyle name="Neutral 24" xfId="2973"/>
    <cellStyle name="Neutral 25" xfId="2974"/>
    <cellStyle name="Neutral 26" xfId="2975"/>
    <cellStyle name="Neutral 27" xfId="2976"/>
    <cellStyle name="Neutral 28" xfId="2977"/>
    <cellStyle name="Neutral 29" xfId="2978"/>
    <cellStyle name="Neutral 3" xfId="2979"/>
    <cellStyle name="Neutral 3 2" xfId="2980"/>
    <cellStyle name="Neutral 30" xfId="2981"/>
    <cellStyle name="Neutral 31" xfId="2982"/>
    <cellStyle name="Neutral 32" xfId="2983"/>
    <cellStyle name="Neutral 33" xfId="2984"/>
    <cellStyle name="Neutral 34" xfId="2985"/>
    <cellStyle name="Neutral 35" xfId="2986"/>
    <cellStyle name="Neutral 36" xfId="2987"/>
    <cellStyle name="Neutral 37" xfId="2988"/>
    <cellStyle name="Neutral 38" xfId="2989"/>
    <cellStyle name="Neutral 39" xfId="2990"/>
    <cellStyle name="Neutral 4" xfId="2991"/>
    <cellStyle name="Neutral 4 2" xfId="2992"/>
    <cellStyle name="Neutral 40" xfId="2993"/>
    <cellStyle name="Neutral 41" xfId="2994"/>
    <cellStyle name="Neutral 42" xfId="2995"/>
    <cellStyle name="Neutral 43" xfId="2996"/>
    <cellStyle name="Neutral 44" xfId="2997"/>
    <cellStyle name="Neutral 45" xfId="2998"/>
    <cellStyle name="Neutral 46" xfId="2999"/>
    <cellStyle name="Neutral 47" xfId="3000"/>
    <cellStyle name="Neutral 48" xfId="3001"/>
    <cellStyle name="Neutral 49" xfId="3002"/>
    <cellStyle name="Neutral 5" xfId="3003"/>
    <cellStyle name="Neutral 5 2" xfId="3004"/>
    <cellStyle name="Neutral 50" xfId="3005"/>
    <cellStyle name="Neutral 51" xfId="3006"/>
    <cellStyle name="Neutral 52" xfId="3007"/>
    <cellStyle name="Neutral 53" xfId="3008"/>
    <cellStyle name="Neutral 54" xfId="3009"/>
    <cellStyle name="Neutral 55" xfId="3010"/>
    <cellStyle name="Neutral 56" xfId="3011"/>
    <cellStyle name="Neutral 57" xfId="3012"/>
    <cellStyle name="Neutral 58" xfId="3013"/>
    <cellStyle name="Neutral 59" xfId="3014"/>
    <cellStyle name="Neutral 6" xfId="3015"/>
    <cellStyle name="Neutral 6 2" xfId="3016"/>
    <cellStyle name="Neutral 60" xfId="3017"/>
    <cellStyle name="Neutral 61" xfId="3018"/>
    <cellStyle name="Neutral 62" xfId="3019"/>
    <cellStyle name="Neutral 63" xfId="3020"/>
    <cellStyle name="Neutral 64" xfId="3021"/>
    <cellStyle name="Neutral 65" xfId="3022"/>
    <cellStyle name="Neutral 66" xfId="3023"/>
    <cellStyle name="Neutral 67" xfId="3024"/>
    <cellStyle name="Neutral 68" xfId="3025"/>
    <cellStyle name="Neutral 69" xfId="3026"/>
    <cellStyle name="Neutral 7" xfId="3027"/>
    <cellStyle name="Neutral 7 2" xfId="3028"/>
    <cellStyle name="Neutral 70" xfId="3029"/>
    <cellStyle name="Neutral 71" xfId="3030"/>
    <cellStyle name="Neutral 72" xfId="3031"/>
    <cellStyle name="Neutral 73" xfId="5405"/>
    <cellStyle name="Neutral 73 2" xfId="10167"/>
    <cellStyle name="Neutral 73 3" xfId="13568"/>
    <cellStyle name="Neutral 73 4" xfId="16707"/>
    <cellStyle name="Neutral 73 5" xfId="18846"/>
    <cellStyle name="Neutral 74" xfId="10207"/>
    <cellStyle name="Neutral 75" xfId="10246"/>
    <cellStyle name="Neutral 76" xfId="8172"/>
    <cellStyle name="Neutral 77" xfId="11640"/>
    <cellStyle name="Neutral 78" xfId="14843"/>
    <cellStyle name="Neutral 8" xfId="3032"/>
    <cellStyle name="Neutral 8 2" xfId="3033"/>
    <cellStyle name="Neutral 9" xfId="3034"/>
    <cellStyle name="Neutral 9 2" xfId="3035"/>
    <cellStyle name="Normal" xfId="0" builtinId="0"/>
    <cellStyle name="Normal 10" xfId="3036"/>
    <cellStyle name="Normal 10 2" xfId="7571"/>
    <cellStyle name="Normal 10 3" xfId="11037"/>
    <cellStyle name="Normal 10 4" xfId="14247"/>
    <cellStyle name="Normal 10 5" xfId="16778"/>
    <cellStyle name="Normal 11" xfId="3037"/>
    <cellStyle name="Normal 11 2" xfId="7572"/>
    <cellStyle name="Normal 11 3" xfId="11038"/>
    <cellStyle name="Normal 11 4" xfId="14248"/>
    <cellStyle name="Normal 11 5" xfId="16779"/>
    <cellStyle name="Normal 12" xfId="3038"/>
    <cellStyle name="Normal 12 2" xfId="7573"/>
    <cellStyle name="Normal 12 3" xfId="11039"/>
    <cellStyle name="Normal 12 4" xfId="14249"/>
    <cellStyle name="Normal 12 5" xfId="16780"/>
    <cellStyle name="Normal 13" xfId="3039"/>
    <cellStyle name="Normal 13 2" xfId="7574"/>
    <cellStyle name="Normal 13 3" xfId="11040"/>
    <cellStyle name="Normal 13 4" xfId="14250"/>
    <cellStyle name="Normal 13 5" xfId="16781"/>
    <cellStyle name="Normal 14" xfId="3040"/>
    <cellStyle name="Normal 14 2" xfId="7575"/>
    <cellStyle name="Normal 14 3" xfId="11041"/>
    <cellStyle name="Normal 14 4" xfId="14251"/>
    <cellStyle name="Normal 14 5" xfId="16782"/>
    <cellStyle name="Normal 15" xfId="3041"/>
    <cellStyle name="Normal 15 2" xfId="7576"/>
    <cellStyle name="Normal 15 3" xfId="11042"/>
    <cellStyle name="Normal 15 4" xfId="14252"/>
    <cellStyle name="Normal 15 5" xfId="16783"/>
    <cellStyle name="Normal 16" xfId="3042"/>
    <cellStyle name="Normal 16 2" xfId="7577"/>
    <cellStyle name="Normal 16 3" xfId="11043"/>
    <cellStyle name="Normal 16 4" xfId="14253"/>
    <cellStyle name="Normal 16 5" xfId="16784"/>
    <cellStyle name="Normal 17" xfId="3043"/>
    <cellStyle name="Normal 18" xfId="3044"/>
    <cellStyle name="Normal 19" xfId="3045"/>
    <cellStyle name="Normal 19 2" xfId="3046"/>
    <cellStyle name="Normal 19 3" xfId="7580"/>
    <cellStyle name="Normal 19 4" xfId="11046"/>
    <cellStyle name="Normal 19 5" xfId="14256"/>
    <cellStyle name="Normal 19 6" xfId="16785"/>
    <cellStyle name="Normal 2" xfId="3047"/>
    <cellStyle name="Normal 2 10" xfId="11592"/>
    <cellStyle name="Normal 2 11" xfId="14795"/>
    <cellStyle name="Normal 2 12" xfId="19742"/>
    <cellStyle name="Normal 2 2" xfId="3048"/>
    <cellStyle name="Normal 2 2 10" xfId="16786"/>
    <cellStyle name="Normal 2 2 2" xfId="3049"/>
    <cellStyle name="Normal 2 2 2 2" xfId="7583"/>
    <cellStyle name="Normal 2 2 2 2 2" xfId="7584"/>
    <cellStyle name="Normal 2 2 2 2 3" xfId="11050"/>
    <cellStyle name="Normal 2 2 2 2 4" xfId="14260"/>
    <cellStyle name="Normal 2 2 2 2 5" xfId="16788"/>
    <cellStyle name="Normal 2 2 2 3" xfId="10109"/>
    <cellStyle name="Normal 2 2 2 4" xfId="10155"/>
    <cellStyle name="Normal 2 2 2 5" xfId="10130"/>
    <cellStyle name="Normal 2 2 2 6" xfId="11049"/>
    <cellStyle name="Normal 2 2 2 7" xfId="14259"/>
    <cellStyle name="Normal 2 2 2 8" xfId="16787"/>
    <cellStyle name="Normal 2 2 3" xfId="3050"/>
    <cellStyle name="Normal 2 2 4" xfId="3051"/>
    <cellStyle name="Normal 2 2 5" xfId="7582"/>
    <cellStyle name="Normal 2 2 5 2" xfId="10108"/>
    <cellStyle name="Normal 2 2 5 3" xfId="13509"/>
    <cellStyle name="Normal 2 2 5 4" xfId="16677"/>
    <cellStyle name="Normal 2 2 5 5" xfId="18836"/>
    <cellStyle name="Normal 2 2 6" xfId="9963"/>
    <cellStyle name="Normal 2 2 7" xfId="10092"/>
    <cellStyle name="Normal 2 2 8" xfId="11048"/>
    <cellStyle name="Normal 2 2 9" xfId="14258"/>
    <cellStyle name="Normal 2 2_Daily Overview" xfId="3052"/>
    <cellStyle name="Normal 2 3" xfId="3053"/>
    <cellStyle name="Normal 2 3 2" xfId="3054"/>
    <cellStyle name="Normal 2 4" xfId="3055"/>
    <cellStyle name="Normal 2 5" xfId="3056"/>
    <cellStyle name="Normal 2 6" xfId="5453"/>
    <cellStyle name="Normal 2 6 2" xfId="10107"/>
    <cellStyle name="Normal 2 6 3" xfId="13508"/>
    <cellStyle name="Normal 2 6 4" xfId="16676"/>
    <cellStyle name="Normal 2 6 5" xfId="18835"/>
    <cellStyle name="Normal 2 7" xfId="10138"/>
    <cellStyle name="Normal 2 8" xfId="10132"/>
    <cellStyle name="Normal 2 9" xfId="8124"/>
    <cellStyle name="Normal 2_Daily Overview" xfId="3057"/>
    <cellStyle name="Normal 20" xfId="3058"/>
    <cellStyle name="Normal 20 2" xfId="7592"/>
    <cellStyle name="Normal 20 3" xfId="11058"/>
    <cellStyle name="Normal 20 4" xfId="14268"/>
    <cellStyle name="Normal 20 5" xfId="16789"/>
    <cellStyle name="Normal 21" xfId="5393"/>
    <cellStyle name="Normal 21 2" xfId="5397"/>
    <cellStyle name="Normal 21 3" xfId="9925"/>
    <cellStyle name="Normal 21 4" xfId="13392"/>
    <cellStyle name="Normal 21 5" xfId="16596"/>
    <cellStyle name="Normal 21 6" xfId="18800"/>
    <cellStyle name="Normal 22" xfId="5396"/>
    <cellStyle name="Normal 22 10" xfId="3059"/>
    <cellStyle name="Normal 22 10 2" xfId="7593"/>
    <cellStyle name="Normal 22 10 3" xfId="11059"/>
    <cellStyle name="Normal 22 10 4" xfId="14269"/>
    <cellStyle name="Normal 22 10 5" xfId="16790"/>
    <cellStyle name="Normal 22 11" xfId="3060"/>
    <cellStyle name="Normal 22 11 2" xfId="7594"/>
    <cellStyle name="Normal 22 11 3" xfId="11060"/>
    <cellStyle name="Normal 22 11 4" xfId="14270"/>
    <cellStyle name="Normal 22 11 5" xfId="16791"/>
    <cellStyle name="Normal 22 12" xfId="9928"/>
    <cellStyle name="Normal 22 13" xfId="13395"/>
    <cellStyle name="Normal 22 14" xfId="16599"/>
    <cellStyle name="Normal 22 15" xfId="18803"/>
    <cellStyle name="Normal 22 2" xfId="3061"/>
    <cellStyle name="Normal 22 2 2" xfId="7595"/>
    <cellStyle name="Normal 22 2 3" xfId="11061"/>
    <cellStyle name="Normal 22 2 4" xfId="14271"/>
    <cellStyle name="Normal 22 2 5" xfId="16792"/>
    <cellStyle name="Normal 22 3" xfId="3062"/>
    <cellStyle name="Normal 22 3 2" xfId="7596"/>
    <cellStyle name="Normal 22 3 3" xfId="11062"/>
    <cellStyle name="Normal 22 3 4" xfId="14272"/>
    <cellStyle name="Normal 22 3 5" xfId="16793"/>
    <cellStyle name="Normal 22 4" xfId="3063"/>
    <cellStyle name="Normal 22 4 2" xfId="7597"/>
    <cellStyle name="Normal 22 4 3" xfId="11063"/>
    <cellStyle name="Normal 22 4 4" xfId="14273"/>
    <cellStyle name="Normal 22 4 5" xfId="16794"/>
    <cellStyle name="Normal 22 5" xfId="3064"/>
    <cellStyle name="Normal 22 5 2" xfId="7598"/>
    <cellStyle name="Normal 22 5 3" xfId="11064"/>
    <cellStyle name="Normal 22 5 4" xfId="14274"/>
    <cellStyle name="Normal 22 5 5" xfId="16795"/>
    <cellStyle name="Normal 22 6" xfId="3065"/>
    <cellStyle name="Normal 22 6 2" xfId="7599"/>
    <cellStyle name="Normal 22 6 3" xfId="11065"/>
    <cellStyle name="Normal 22 6 4" xfId="14275"/>
    <cellStyle name="Normal 22 6 5" xfId="16796"/>
    <cellStyle name="Normal 22 7" xfId="3066"/>
    <cellStyle name="Normal 22 7 2" xfId="7600"/>
    <cellStyle name="Normal 22 7 3" xfId="11066"/>
    <cellStyle name="Normal 22 7 4" xfId="14276"/>
    <cellStyle name="Normal 22 7 5" xfId="16797"/>
    <cellStyle name="Normal 22 8" xfId="3067"/>
    <cellStyle name="Normal 22 8 2" xfId="7601"/>
    <cellStyle name="Normal 22 8 3" xfId="11067"/>
    <cellStyle name="Normal 22 8 4" xfId="14277"/>
    <cellStyle name="Normal 22 8 5" xfId="16798"/>
    <cellStyle name="Normal 22 9" xfId="3068"/>
    <cellStyle name="Normal 22 9 2" xfId="7602"/>
    <cellStyle name="Normal 22 9 3" xfId="11068"/>
    <cellStyle name="Normal 22 9 4" xfId="14278"/>
    <cellStyle name="Normal 22 9 5" xfId="16799"/>
    <cellStyle name="Normal 23" xfId="19733"/>
    <cellStyle name="Normal 23 2" xfId="9885"/>
    <cellStyle name="Normal 23 3" xfId="13352"/>
    <cellStyle name="Normal 23 4" xfId="16556"/>
    <cellStyle name="Normal 23 5" xfId="18760"/>
    <cellStyle name="Normal 24" xfId="19735"/>
    <cellStyle name="Normal 25" xfId="9947"/>
    <cellStyle name="Normal 26" xfId="11646"/>
    <cellStyle name="Normal 26 2" xfId="18879"/>
    <cellStyle name="Normal 26 2 2" xfId="19734"/>
    <cellStyle name="Normal 26 2 3" xfId="19737"/>
    <cellStyle name="Normal 27" xfId="14850"/>
    <cellStyle name="Normal 27 2" xfId="18880"/>
    <cellStyle name="Normal 27 2 2" xfId="19736"/>
    <cellStyle name="Normal 27 2 3" xfId="19738"/>
    <cellStyle name="Normal 28" xfId="19740"/>
    <cellStyle name="Normal 29" xfId="19743"/>
    <cellStyle name="Normal 3" xfId="3069"/>
    <cellStyle name="Normal 3 2" xfId="3070"/>
    <cellStyle name="Normal 3 2 2" xfId="3071"/>
    <cellStyle name="Normal 3 3" xfId="3072"/>
    <cellStyle name="Normal 3 3 2" xfId="3073"/>
    <cellStyle name="Normal 3 4" xfId="19744"/>
    <cellStyle name="Normal 30" xfId="19745"/>
    <cellStyle name="Normal 31" xfId="19746"/>
    <cellStyle name="Normal 32" xfId="19747"/>
    <cellStyle name="Normal 33" xfId="19750"/>
    <cellStyle name="Normal 4" xfId="3074"/>
    <cellStyle name="Normal 4 2" xfId="7608"/>
    <cellStyle name="Normal 4 3" xfId="11074"/>
    <cellStyle name="Normal 4 4" xfId="14284"/>
    <cellStyle name="Normal 4 5" xfId="16800"/>
    <cellStyle name="Normal 5" xfId="3075"/>
    <cellStyle name="Normal 5 2" xfId="7609"/>
    <cellStyle name="Normal 5 3" xfId="11075"/>
    <cellStyle name="Normal 5 4" xfId="14285"/>
    <cellStyle name="Normal 5 5" xfId="16801"/>
    <cellStyle name="Normal 59" xfId="3076"/>
    <cellStyle name="Normal 59 2" xfId="3077"/>
    <cellStyle name="Normal 59 2 2" xfId="7611"/>
    <cellStyle name="Normal 59 2 3" xfId="11077"/>
    <cellStyle name="Normal 59 2 4" xfId="14287"/>
    <cellStyle name="Normal 59 2 5" xfId="16803"/>
    <cellStyle name="Normal 59 3" xfId="7610"/>
    <cellStyle name="Normal 59 4" xfId="11076"/>
    <cellStyle name="Normal 59 5" xfId="14286"/>
    <cellStyle name="Normal 59 6" xfId="16802"/>
    <cellStyle name="Normal 6" xfId="3078"/>
    <cellStyle name="Normal 6 2" xfId="3079"/>
    <cellStyle name="Normal 6 3" xfId="3080"/>
    <cellStyle name="Normal 60" xfId="3081"/>
    <cellStyle name="Normal 60 2" xfId="3082"/>
    <cellStyle name="Normal 60 2 2" xfId="7616"/>
    <cellStyle name="Normal 60 2 3" xfId="11082"/>
    <cellStyle name="Normal 60 2 4" xfId="14292"/>
    <cellStyle name="Normal 60 2 5" xfId="16805"/>
    <cellStyle name="Normal 60 3" xfId="7615"/>
    <cellStyle name="Normal 60 4" xfId="11081"/>
    <cellStyle name="Normal 60 5" xfId="14291"/>
    <cellStyle name="Normal 60 6" xfId="16804"/>
    <cellStyle name="Normal 61" xfId="3083"/>
    <cellStyle name="Normal 61 2" xfId="3084"/>
    <cellStyle name="Normal 61 2 2" xfId="7618"/>
    <cellStyle name="Normal 61 2 3" xfId="11084"/>
    <cellStyle name="Normal 61 2 4" xfId="14294"/>
    <cellStyle name="Normal 61 2 5" xfId="16807"/>
    <cellStyle name="Normal 61 3" xfId="7617"/>
    <cellStyle name="Normal 61 4" xfId="11083"/>
    <cellStyle name="Normal 61 5" xfId="14293"/>
    <cellStyle name="Normal 61 6" xfId="16806"/>
    <cellStyle name="Normal 62" xfId="3085"/>
    <cellStyle name="Normal 62 2" xfId="3086"/>
    <cellStyle name="Normal 62 2 2" xfId="7620"/>
    <cellStyle name="Normal 62 2 3" xfId="11086"/>
    <cellStyle name="Normal 62 2 4" xfId="14296"/>
    <cellStyle name="Normal 62 2 5" xfId="16809"/>
    <cellStyle name="Normal 62 3" xfId="7619"/>
    <cellStyle name="Normal 62 4" xfId="11085"/>
    <cellStyle name="Normal 62 5" xfId="14295"/>
    <cellStyle name="Normal 62 6" xfId="16808"/>
    <cellStyle name="Normal 63" xfId="3087"/>
    <cellStyle name="Normal 63 2" xfId="3088"/>
    <cellStyle name="Normal 63 2 2" xfId="7622"/>
    <cellStyle name="Normal 63 2 3" xfId="11088"/>
    <cellStyle name="Normal 63 2 4" xfId="14298"/>
    <cellStyle name="Normal 63 2 5" xfId="16811"/>
    <cellStyle name="Normal 63 3" xfId="7621"/>
    <cellStyle name="Normal 63 4" xfId="11087"/>
    <cellStyle name="Normal 63 5" xfId="14297"/>
    <cellStyle name="Normal 63 6" xfId="16810"/>
    <cellStyle name="Normal 64" xfId="3089"/>
    <cellStyle name="Normal 64 2" xfId="3090"/>
    <cellStyle name="Normal 64 2 2" xfId="7624"/>
    <cellStyle name="Normal 64 2 3" xfId="11090"/>
    <cellStyle name="Normal 64 2 4" xfId="14300"/>
    <cellStyle name="Normal 64 2 5" xfId="16813"/>
    <cellStyle name="Normal 64 3" xfId="7623"/>
    <cellStyle name="Normal 64 4" xfId="11089"/>
    <cellStyle name="Normal 64 5" xfId="14299"/>
    <cellStyle name="Normal 64 6" xfId="16812"/>
    <cellStyle name="Normal 65" xfId="3091"/>
    <cellStyle name="Normal 65 2" xfId="3092"/>
    <cellStyle name="Normal 65 2 2" xfId="7626"/>
    <cellStyle name="Normal 65 2 3" xfId="11092"/>
    <cellStyle name="Normal 65 2 4" xfId="14302"/>
    <cellStyle name="Normal 65 2 5" xfId="16815"/>
    <cellStyle name="Normal 65 3" xfId="7625"/>
    <cellStyle name="Normal 65 4" xfId="11091"/>
    <cellStyle name="Normal 65 5" xfId="14301"/>
    <cellStyle name="Normal 65 6" xfId="16814"/>
    <cellStyle name="Normal 66" xfId="3093"/>
    <cellStyle name="Normal 66 2" xfId="3094"/>
    <cellStyle name="Normal 66 2 2" xfId="7628"/>
    <cellStyle name="Normal 66 2 3" xfId="11094"/>
    <cellStyle name="Normal 66 2 4" xfId="14304"/>
    <cellStyle name="Normal 66 2 5" xfId="16817"/>
    <cellStyle name="Normal 66 3" xfId="7627"/>
    <cellStyle name="Normal 66 4" xfId="11093"/>
    <cellStyle name="Normal 66 5" xfId="14303"/>
    <cellStyle name="Normal 66 6" xfId="16816"/>
    <cellStyle name="Normal 67" xfId="3095"/>
    <cellStyle name="Normal 67 2" xfId="3096"/>
    <cellStyle name="Normal 67 2 2" xfId="7630"/>
    <cellStyle name="Normal 67 2 3" xfId="11096"/>
    <cellStyle name="Normal 67 2 4" xfId="14306"/>
    <cellStyle name="Normal 67 2 5" xfId="16819"/>
    <cellStyle name="Normal 67 3" xfId="7629"/>
    <cellStyle name="Normal 67 4" xfId="11095"/>
    <cellStyle name="Normal 67 5" xfId="14305"/>
    <cellStyle name="Normal 67 6" xfId="16818"/>
    <cellStyle name="Normal 68" xfId="3097"/>
    <cellStyle name="Normal 68 2" xfId="3098"/>
    <cellStyle name="Normal 68 2 2" xfId="7632"/>
    <cellStyle name="Normal 68 2 3" xfId="11098"/>
    <cellStyle name="Normal 68 2 4" xfId="14308"/>
    <cellStyle name="Normal 68 2 5" xfId="16821"/>
    <cellStyle name="Normal 68 3" xfId="7631"/>
    <cellStyle name="Normal 68 4" xfId="11097"/>
    <cellStyle name="Normal 68 5" xfId="14307"/>
    <cellStyle name="Normal 68 6" xfId="16820"/>
    <cellStyle name="Normal 69" xfId="3099"/>
    <cellStyle name="Normal 69 2" xfId="3100"/>
    <cellStyle name="Normal 69 2 2" xfId="7634"/>
    <cellStyle name="Normal 69 2 3" xfId="11100"/>
    <cellStyle name="Normal 69 2 4" xfId="14310"/>
    <cellStyle name="Normal 69 2 5" xfId="16823"/>
    <cellStyle name="Normal 69 3" xfId="7633"/>
    <cellStyle name="Normal 69 4" xfId="11099"/>
    <cellStyle name="Normal 69 5" xfId="14309"/>
    <cellStyle name="Normal 69 6" xfId="16822"/>
    <cellStyle name="Normal 7" xfId="3101"/>
    <cellStyle name="Normal 7 2" xfId="7635"/>
    <cellStyle name="Normal 7 3" xfId="11101"/>
    <cellStyle name="Normal 7 4" xfId="14311"/>
    <cellStyle name="Normal 7 5" xfId="16824"/>
    <cellStyle name="Normal 70" xfId="3102"/>
    <cellStyle name="Normal 70 2" xfId="3103"/>
    <cellStyle name="Normal 70 2 2" xfId="7637"/>
    <cellStyle name="Normal 70 2 3" xfId="11103"/>
    <cellStyle name="Normal 70 2 4" xfId="14313"/>
    <cellStyle name="Normal 70 2 5" xfId="16826"/>
    <cellStyle name="Normal 70 3" xfId="7636"/>
    <cellStyle name="Normal 70 4" xfId="11102"/>
    <cellStyle name="Normal 70 5" xfId="14312"/>
    <cellStyle name="Normal 70 6" xfId="16825"/>
    <cellStyle name="Normal 71" xfId="3104"/>
    <cellStyle name="Normal 71 2" xfId="3105"/>
    <cellStyle name="Normal 71 2 2" xfId="7639"/>
    <cellStyle name="Normal 71 2 3" xfId="11105"/>
    <cellStyle name="Normal 71 2 4" xfId="14315"/>
    <cellStyle name="Normal 71 2 5" xfId="16828"/>
    <cellStyle name="Normal 71 3" xfId="7638"/>
    <cellStyle name="Normal 71 4" xfId="11104"/>
    <cellStyle name="Normal 71 5" xfId="14314"/>
    <cellStyle name="Normal 71 6" xfId="16827"/>
    <cellStyle name="Normal 72" xfId="3106"/>
    <cellStyle name="Normal 72 2" xfId="3107"/>
    <cellStyle name="Normal 72 2 2" xfId="7641"/>
    <cellStyle name="Normal 72 2 3" xfId="11107"/>
    <cellStyle name="Normal 72 2 4" xfId="14317"/>
    <cellStyle name="Normal 72 2 5" xfId="16830"/>
    <cellStyle name="Normal 72 3" xfId="7640"/>
    <cellStyle name="Normal 72 4" xfId="11106"/>
    <cellStyle name="Normal 72 5" xfId="14316"/>
    <cellStyle name="Normal 72 6" xfId="16829"/>
    <cellStyle name="Normal 73" xfId="3108"/>
    <cellStyle name="Normal 73 2" xfId="3109"/>
    <cellStyle name="Normal 73 2 2" xfId="7643"/>
    <cellStyle name="Normal 73 2 3" xfId="11109"/>
    <cellStyle name="Normal 73 2 4" xfId="14319"/>
    <cellStyle name="Normal 73 2 5" xfId="16832"/>
    <cellStyle name="Normal 73 3" xfId="7642"/>
    <cellStyle name="Normal 73 4" xfId="11108"/>
    <cellStyle name="Normal 73 5" xfId="14318"/>
    <cellStyle name="Normal 73 6" xfId="16831"/>
    <cellStyle name="Normal 8" xfId="3110"/>
    <cellStyle name="Normal 8 2" xfId="7644"/>
    <cellStyle name="Normal 8 3" xfId="11110"/>
    <cellStyle name="Normal 8 4" xfId="14320"/>
    <cellStyle name="Normal 8 5" xfId="16833"/>
    <cellStyle name="Normal 9" xfId="3111"/>
    <cellStyle name="Normal 9 2" xfId="7645"/>
    <cellStyle name="Normal 9 3" xfId="11111"/>
    <cellStyle name="Normal 9 4" xfId="14321"/>
    <cellStyle name="Normal 9 5" xfId="16834"/>
    <cellStyle name="Normal_Book1" xfId="3112"/>
    <cellStyle name="Normal_Book1 2" xfId="19749"/>
    <cellStyle name="Normal_HNI_Daily_Report_120308" xfId="19752"/>
    <cellStyle name="Normal_Management Radio Report Form" xfId="19739"/>
    <cellStyle name="Note 10" xfId="3113"/>
    <cellStyle name="Note 10 2" xfId="3114"/>
    <cellStyle name="Note 10 2 2" xfId="3115"/>
    <cellStyle name="Note 10 2 2 2" xfId="7648"/>
    <cellStyle name="Note 10 2 2 3" xfId="11114"/>
    <cellStyle name="Note 10 2 2 4" xfId="14324"/>
    <cellStyle name="Note 10 2 2 5" xfId="16837"/>
    <cellStyle name="Note 10 2 3" xfId="7647"/>
    <cellStyle name="Note 10 2 4" xfId="11113"/>
    <cellStyle name="Note 10 2 5" xfId="14323"/>
    <cellStyle name="Note 10 2 6" xfId="16836"/>
    <cellStyle name="Note 10 3" xfId="3116"/>
    <cellStyle name="Note 10 3 2" xfId="7649"/>
    <cellStyle name="Note 10 3 3" xfId="11115"/>
    <cellStyle name="Note 10 3 4" xfId="14325"/>
    <cellStyle name="Note 10 3 5" xfId="16838"/>
    <cellStyle name="Note 10 4" xfId="3117"/>
    <cellStyle name="Note 10 4 2" xfId="7650"/>
    <cellStyle name="Note 10 4 3" xfId="11116"/>
    <cellStyle name="Note 10 4 4" xfId="14326"/>
    <cellStyle name="Note 10 4 5" xfId="16839"/>
    <cellStyle name="Note 10 5" xfId="3118"/>
    <cellStyle name="Note 10 6" xfId="7646"/>
    <cellStyle name="Note 10 7" xfId="11112"/>
    <cellStyle name="Note 10 8" xfId="14322"/>
    <cellStyle name="Note 10 9" xfId="16835"/>
    <cellStyle name="Note 11" xfId="3119"/>
    <cellStyle name="Note 11 2" xfId="3120"/>
    <cellStyle name="Note 11 2 2" xfId="3121"/>
    <cellStyle name="Note 11 2 2 2" xfId="7654"/>
    <cellStyle name="Note 11 2 2 3" xfId="11120"/>
    <cellStyle name="Note 11 2 2 4" xfId="14330"/>
    <cellStyle name="Note 11 2 2 5" xfId="16842"/>
    <cellStyle name="Note 11 2 3" xfId="7653"/>
    <cellStyle name="Note 11 2 4" xfId="11119"/>
    <cellStyle name="Note 11 2 5" xfId="14329"/>
    <cellStyle name="Note 11 2 6" xfId="16841"/>
    <cellStyle name="Note 11 3" xfId="3122"/>
    <cellStyle name="Note 11 3 2" xfId="7655"/>
    <cellStyle name="Note 11 3 3" xfId="11121"/>
    <cellStyle name="Note 11 3 4" xfId="14331"/>
    <cellStyle name="Note 11 3 5" xfId="16843"/>
    <cellStyle name="Note 11 4" xfId="3123"/>
    <cellStyle name="Note 11 4 2" xfId="7656"/>
    <cellStyle name="Note 11 4 3" xfId="11122"/>
    <cellStyle name="Note 11 4 4" xfId="14332"/>
    <cellStyle name="Note 11 4 5" xfId="16844"/>
    <cellStyle name="Note 11 5" xfId="3124"/>
    <cellStyle name="Note 11 6" xfId="7652"/>
    <cellStyle name="Note 11 7" xfId="11118"/>
    <cellStyle name="Note 11 8" xfId="14328"/>
    <cellStyle name="Note 11 9" xfId="16840"/>
    <cellStyle name="Note 12" xfId="3125"/>
    <cellStyle name="Note 12 2" xfId="3126"/>
    <cellStyle name="Note 12 2 2" xfId="3127"/>
    <cellStyle name="Note 12 2 2 2" xfId="7660"/>
    <cellStyle name="Note 12 2 2 3" xfId="11126"/>
    <cellStyle name="Note 12 2 2 4" xfId="14336"/>
    <cellStyle name="Note 12 2 2 5" xfId="16847"/>
    <cellStyle name="Note 12 2 3" xfId="7659"/>
    <cellStyle name="Note 12 2 4" xfId="11125"/>
    <cellStyle name="Note 12 2 5" xfId="14335"/>
    <cellStyle name="Note 12 2 6" xfId="16846"/>
    <cellStyle name="Note 12 3" xfId="3128"/>
    <cellStyle name="Note 12 3 2" xfId="7661"/>
    <cellStyle name="Note 12 3 3" xfId="11127"/>
    <cellStyle name="Note 12 3 4" xfId="14337"/>
    <cellStyle name="Note 12 3 5" xfId="16848"/>
    <cellStyle name="Note 12 4" xfId="3129"/>
    <cellStyle name="Note 12 4 2" xfId="7662"/>
    <cellStyle name="Note 12 4 3" xfId="11128"/>
    <cellStyle name="Note 12 4 4" xfId="14338"/>
    <cellStyle name="Note 12 4 5" xfId="16849"/>
    <cellStyle name="Note 12 5" xfId="3130"/>
    <cellStyle name="Note 12 6" xfId="7658"/>
    <cellStyle name="Note 12 7" xfId="11124"/>
    <cellStyle name="Note 12 8" xfId="14334"/>
    <cellStyle name="Note 12 9" xfId="16845"/>
    <cellStyle name="Note 13" xfId="3131"/>
    <cellStyle name="Note 13 2" xfId="3132"/>
    <cellStyle name="Note 13 2 2" xfId="7665"/>
    <cellStyle name="Note 13 2 3" xfId="11131"/>
    <cellStyle name="Note 13 2 4" xfId="14341"/>
    <cellStyle name="Note 13 2 5" xfId="16851"/>
    <cellStyle name="Note 13 3" xfId="3133"/>
    <cellStyle name="Note 13 4" xfId="7664"/>
    <cellStyle name="Note 13 5" xfId="11130"/>
    <cellStyle name="Note 13 6" xfId="14340"/>
    <cellStyle name="Note 13 7" xfId="16850"/>
    <cellStyle name="Note 14" xfId="3134"/>
    <cellStyle name="Note 14 2" xfId="3135"/>
    <cellStyle name="Note 14 2 2" xfId="7668"/>
    <cellStyle name="Note 14 2 3" xfId="11134"/>
    <cellStyle name="Note 14 2 4" xfId="14344"/>
    <cellStyle name="Note 14 2 5" xfId="16853"/>
    <cellStyle name="Note 14 3" xfId="3136"/>
    <cellStyle name="Note 14 4" xfId="7667"/>
    <cellStyle name="Note 14 5" xfId="11133"/>
    <cellStyle name="Note 14 6" xfId="14343"/>
    <cellStyle name="Note 14 7" xfId="16852"/>
    <cellStyle name="Note 15" xfId="3137"/>
    <cellStyle name="Note 15 2" xfId="3138"/>
    <cellStyle name="Note 15 2 2" xfId="7671"/>
    <cellStyle name="Note 15 2 3" xfId="11137"/>
    <cellStyle name="Note 15 2 4" xfId="14347"/>
    <cellStyle name="Note 15 2 5" xfId="16855"/>
    <cellStyle name="Note 15 3" xfId="3139"/>
    <cellStyle name="Note 15 4" xfId="7670"/>
    <cellStyle name="Note 15 5" xfId="11136"/>
    <cellStyle name="Note 15 6" xfId="14346"/>
    <cellStyle name="Note 15 7" xfId="16854"/>
    <cellStyle name="Note 16" xfId="3140"/>
    <cellStyle name="Note 16 2" xfId="3141"/>
    <cellStyle name="Note 16 2 2" xfId="7674"/>
    <cellStyle name="Note 16 2 3" xfId="11140"/>
    <cellStyle name="Note 16 2 4" xfId="14350"/>
    <cellStyle name="Note 16 2 5" xfId="16857"/>
    <cellStyle name="Note 16 3" xfId="3142"/>
    <cellStyle name="Note 16 4" xfId="7673"/>
    <cellStyle name="Note 16 5" xfId="11139"/>
    <cellStyle name="Note 16 6" xfId="14349"/>
    <cellStyle name="Note 16 7" xfId="16856"/>
    <cellStyle name="Note 17" xfId="3143"/>
    <cellStyle name="Note 17 2" xfId="3144"/>
    <cellStyle name="Note 17 2 2" xfId="7677"/>
    <cellStyle name="Note 17 2 3" xfId="11143"/>
    <cellStyle name="Note 17 2 4" xfId="14353"/>
    <cellStyle name="Note 17 2 5" xfId="16859"/>
    <cellStyle name="Note 17 3" xfId="3145"/>
    <cellStyle name="Note 17 4" xfId="7676"/>
    <cellStyle name="Note 17 5" xfId="11142"/>
    <cellStyle name="Note 17 6" xfId="14352"/>
    <cellStyle name="Note 17 7" xfId="16858"/>
    <cellStyle name="Note 18" xfId="3146"/>
    <cellStyle name="Note 18 2" xfId="3147"/>
    <cellStyle name="Note 18 2 2" xfId="7680"/>
    <cellStyle name="Note 18 2 3" xfId="11146"/>
    <cellStyle name="Note 18 2 4" xfId="14356"/>
    <cellStyle name="Note 18 2 5" xfId="16861"/>
    <cellStyle name="Note 18 3" xfId="3148"/>
    <cellStyle name="Note 18 4" xfId="7679"/>
    <cellStyle name="Note 18 5" xfId="11145"/>
    <cellStyle name="Note 18 6" xfId="14355"/>
    <cellStyle name="Note 18 7" xfId="16860"/>
    <cellStyle name="Note 19" xfId="3149"/>
    <cellStyle name="Note 19 2" xfId="3150"/>
    <cellStyle name="Note 19 2 2" xfId="7683"/>
    <cellStyle name="Note 19 2 3" xfId="11149"/>
    <cellStyle name="Note 19 2 4" xfId="14359"/>
    <cellStyle name="Note 19 2 5" xfId="16863"/>
    <cellStyle name="Note 19 3" xfId="3151"/>
    <cellStyle name="Note 19 4" xfId="7682"/>
    <cellStyle name="Note 19 5" xfId="11148"/>
    <cellStyle name="Note 19 6" xfId="14358"/>
    <cellStyle name="Note 19 7" xfId="16862"/>
    <cellStyle name="Note 2" xfId="3152"/>
    <cellStyle name="Note 2 2" xfId="3153"/>
    <cellStyle name="Note 2 2 2" xfId="3154"/>
    <cellStyle name="Note 2 2 2 2" xfId="7687"/>
    <cellStyle name="Note 2 2 2 3" xfId="11153"/>
    <cellStyle name="Note 2 2 2 4" xfId="14363"/>
    <cellStyle name="Note 2 2 2 5" xfId="16866"/>
    <cellStyle name="Note 2 2 3" xfId="7686"/>
    <cellStyle name="Note 2 2 4" xfId="11152"/>
    <cellStyle name="Note 2 2 5" xfId="14362"/>
    <cellStyle name="Note 2 2 6" xfId="16865"/>
    <cellStyle name="Note 2 3" xfId="3155"/>
    <cellStyle name="Note 2 3 2" xfId="7688"/>
    <cellStyle name="Note 2 3 3" xfId="11154"/>
    <cellStyle name="Note 2 3 4" xfId="14364"/>
    <cellStyle name="Note 2 3 5" xfId="16867"/>
    <cellStyle name="Note 2 4" xfId="3156"/>
    <cellStyle name="Note 2 4 2" xfId="7689"/>
    <cellStyle name="Note 2 4 3" xfId="11155"/>
    <cellStyle name="Note 2 4 4" xfId="14365"/>
    <cellStyle name="Note 2 4 5" xfId="16868"/>
    <cellStyle name="Note 2 5" xfId="3157"/>
    <cellStyle name="Note 2 6" xfId="7685"/>
    <cellStyle name="Note 2 7" xfId="11151"/>
    <cellStyle name="Note 2 8" xfId="14361"/>
    <cellStyle name="Note 2 9" xfId="16864"/>
    <cellStyle name="Note 20" xfId="3158"/>
    <cellStyle name="Note 20 2" xfId="3159"/>
    <cellStyle name="Note 20 2 2" xfId="7692"/>
    <cellStyle name="Note 20 2 3" xfId="11158"/>
    <cellStyle name="Note 20 2 4" xfId="14368"/>
    <cellStyle name="Note 20 2 5" xfId="16870"/>
    <cellStyle name="Note 20 3" xfId="3160"/>
    <cellStyle name="Note 20 4" xfId="7691"/>
    <cellStyle name="Note 20 5" xfId="11157"/>
    <cellStyle name="Note 20 6" xfId="14367"/>
    <cellStyle name="Note 20 7" xfId="16869"/>
    <cellStyle name="Note 21" xfId="3161"/>
    <cellStyle name="Note 21 2" xfId="3162"/>
    <cellStyle name="Note 21 2 2" xfId="7695"/>
    <cellStyle name="Note 21 2 3" xfId="11161"/>
    <cellStyle name="Note 21 2 4" xfId="14371"/>
    <cellStyle name="Note 21 2 5" xfId="16872"/>
    <cellStyle name="Note 21 3" xfId="3163"/>
    <cellStyle name="Note 21 4" xfId="7694"/>
    <cellStyle name="Note 21 5" xfId="11160"/>
    <cellStyle name="Note 21 6" xfId="14370"/>
    <cellStyle name="Note 21 7" xfId="16871"/>
    <cellStyle name="Note 22" xfId="3164"/>
    <cellStyle name="Note 22 2" xfId="3165"/>
    <cellStyle name="Note 22 2 2" xfId="7698"/>
    <cellStyle name="Note 22 2 3" xfId="11164"/>
    <cellStyle name="Note 22 2 4" xfId="14374"/>
    <cellStyle name="Note 22 2 5" xfId="16874"/>
    <cellStyle name="Note 22 3" xfId="3166"/>
    <cellStyle name="Note 22 4" xfId="7697"/>
    <cellStyle name="Note 22 5" xfId="11163"/>
    <cellStyle name="Note 22 6" xfId="14373"/>
    <cellStyle name="Note 22 7" xfId="16873"/>
    <cellStyle name="Note 23" xfId="3167"/>
    <cellStyle name="Note 23 2" xfId="3168"/>
    <cellStyle name="Note 23 2 2" xfId="7701"/>
    <cellStyle name="Note 23 2 3" xfId="11167"/>
    <cellStyle name="Note 23 2 4" xfId="14377"/>
    <cellStyle name="Note 23 2 5" xfId="16876"/>
    <cellStyle name="Note 23 3" xfId="3169"/>
    <cellStyle name="Note 23 4" xfId="7700"/>
    <cellStyle name="Note 23 5" xfId="11166"/>
    <cellStyle name="Note 23 6" xfId="14376"/>
    <cellStyle name="Note 23 7" xfId="16875"/>
    <cellStyle name="Note 24" xfId="3170"/>
    <cellStyle name="Note 24 2" xfId="3171"/>
    <cellStyle name="Note 24 2 2" xfId="7704"/>
    <cellStyle name="Note 24 2 3" xfId="11170"/>
    <cellStyle name="Note 24 2 4" xfId="14380"/>
    <cellStyle name="Note 24 2 5" xfId="16878"/>
    <cellStyle name="Note 24 3" xfId="3172"/>
    <cellStyle name="Note 24 4" xfId="7703"/>
    <cellStyle name="Note 24 5" xfId="11169"/>
    <cellStyle name="Note 24 6" xfId="14379"/>
    <cellStyle name="Note 24 7" xfId="16877"/>
    <cellStyle name="Note 25" xfId="3173"/>
    <cellStyle name="Note 25 2" xfId="3174"/>
    <cellStyle name="Note 25 2 2" xfId="7707"/>
    <cellStyle name="Note 25 2 3" xfId="11173"/>
    <cellStyle name="Note 25 2 4" xfId="14383"/>
    <cellStyle name="Note 25 2 5" xfId="16880"/>
    <cellStyle name="Note 25 3" xfId="3175"/>
    <cellStyle name="Note 25 4" xfId="7706"/>
    <cellStyle name="Note 25 5" xfId="11172"/>
    <cellStyle name="Note 25 6" xfId="14382"/>
    <cellStyle name="Note 25 7" xfId="16879"/>
    <cellStyle name="Note 26" xfId="3176"/>
    <cellStyle name="Note 26 2" xfId="3177"/>
    <cellStyle name="Note 26 2 2" xfId="7710"/>
    <cellStyle name="Note 26 2 3" xfId="11176"/>
    <cellStyle name="Note 26 2 4" xfId="14386"/>
    <cellStyle name="Note 26 2 5" xfId="16882"/>
    <cellStyle name="Note 26 3" xfId="3178"/>
    <cellStyle name="Note 26 4" xfId="7709"/>
    <cellStyle name="Note 26 5" xfId="11175"/>
    <cellStyle name="Note 26 6" xfId="14385"/>
    <cellStyle name="Note 26 7" xfId="16881"/>
    <cellStyle name="Note 27" xfId="3179"/>
    <cellStyle name="Note 27 2" xfId="3180"/>
    <cellStyle name="Note 27 2 2" xfId="7713"/>
    <cellStyle name="Note 27 2 3" xfId="11179"/>
    <cellStyle name="Note 27 2 4" xfId="14389"/>
    <cellStyle name="Note 27 2 5" xfId="16884"/>
    <cellStyle name="Note 27 3" xfId="3181"/>
    <cellStyle name="Note 27 4" xfId="7712"/>
    <cellStyle name="Note 27 5" xfId="11178"/>
    <cellStyle name="Note 27 6" xfId="14388"/>
    <cellStyle name="Note 27 7" xfId="16883"/>
    <cellStyle name="Note 28" xfId="3182"/>
    <cellStyle name="Note 28 2" xfId="3183"/>
    <cellStyle name="Note 28 2 2" xfId="7716"/>
    <cellStyle name="Note 28 2 3" xfId="11182"/>
    <cellStyle name="Note 28 2 4" xfId="14392"/>
    <cellStyle name="Note 28 2 5" xfId="16886"/>
    <cellStyle name="Note 28 3" xfId="3184"/>
    <cellStyle name="Note 28 4" xfId="7715"/>
    <cellStyle name="Note 28 5" xfId="11181"/>
    <cellStyle name="Note 28 6" xfId="14391"/>
    <cellStyle name="Note 28 7" xfId="16885"/>
    <cellStyle name="Note 29" xfId="3185"/>
    <cellStyle name="Note 29 2" xfId="3186"/>
    <cellStyle name="Note 29 2 2" xfId="7719"/>
    <cellStyle name="Note 29 2 3" xfId="11185"/>
    <cellStyle name="Note 29 2 4" xfId="14395"/>
    <cellStyle name="Note 29 2 5" xfId="16888"/>
    <cellStyle name="Note 29 3" xfId="3187"/>
    <cellStyle name="Note 29 4" xfId="7718"/>
    <cellStyle name="Note 29 5" xfId="11184"/>
    <cellStyle name="Note 29 6" xfId="14394"/>
    <cellStyle name="Note 29 7" xfId="16887"/>
    <cellStyle name="Note 3" xfId="3188"/>
    <cellStyle name="Note 3 2" xfId="3189"/>
    <cellStyle name="Note 3 2 2" xfId="3190"/>
    <cellStyle name="Note 3 2 2 2" xfId="7723"/>
    <cellStyle name="Note 3 2 2 3" xfId="11189"/>
    <cellStyle name="Note 3 2 2 4" xfId="14399"/>
    <cellStyle name="Note 3 2 2 5" xfId="16891"/>
    <cellStyle name="Note 3 2 3" xfId="7722"/>
    <cellStyle name="Note 3 2 4" xfId="11188"/>
    <cellStyle name="Note 3 2 5" xfId="14398"/>
    <cellStyle name="Note 3 2 6" xfId="16890"/>
    <cellStyle name="Note 3 3" xfId="3191"/>
    <cellStyle name="Note 3 3 2" xfId="7724"/>
    <cellStyle name="Note 3 3 3" xfId="11190"/>
    <cellStyle name="Note 3 3 4" xfId="14400"/>
    <cellStyle name="Note 3 3 5" xfId="16892"/>
    <cellStyle name="Note 3 4" xfId="3192"/>
    <cellStyle name="Note 3 4 2" xfId="7725"/>
    <cellStyle name="Note 3 4 3" xfId="11191"/>
    <cellStyle name="Note 3 4 4" xfId="14401"/>
    <cellStyle name="Note 3 4 5" xfId="16893"/>
    <cellStyle name="Note 3 5" xfId="3193"/>
    <cellStyle name="Note 3 6" xfId="7721"/>
    <cellStyle name="Note 3 7" xfId="11187"/>
    <cellStyle name="Note 3 8" xfId="14397"/>
    <cellStyle name="Note 3 9" xfId="16889"/>
    <cellStyle name="Note 30" xfId="3194"/>
    <cellStyle name="Note 30 2" xfId="3195"/>
    <cellStyle name="Note 30 2 2" xfId="7728"/>
    <cellStyle name="Note 30 2 3" xfId="11194"/>
    <cellStyle name="Note 30 2 4" xfId="14404"/>
    <cellStyle name="Note 30 2 5" xfId="16895"/>
    <cellStyle name="Note 30 3" xfId="3196"/>
    <cellStyle name="Note 30 4" xfId="7727"/>
    <cellStyle name="Note 30 5" xfId="11193"/>
    <cellStyle name="Note 30 6" xfId="14403"/>
    <cellStyle name="Note 30 7" xfId="16894"/>
    <cellStyle name="Note 31" xfId="3197"/>
    <cellStyle name="Note 31 2" xfId="3198"/>
    <cellStyle name="Note 31 2 2" xfId="7731"/>
    <cellStyle name="Note 31 2 3" xfId="11197"/>
    <cellStyle name="Note 31 2 4" xfId="14407"/>
    <cellStyle name="Note 31 2 5" xfId="16897"/>
    <cellStyle name="Note 31 3" xfId="3199"/>
    <cellStyle name="Note 31 4" xfId="7730"/>
    <cellStyle name="Note 31 5" xfId="11196"/>
    <cellStyle name="Note 31 6" xfId="14406"/>
    <cellStyle name="Note 31 7" xfId="16896"/>
    <cellStyle name="Note 32" xfId="3200"/>
    <cellStyle name="Note 32 2" xfId="3201"/>
    <cellStyle name="Note 32 2 2" xfId="7734"/>
    <cellStyle name="Note 32 2 3" xfId="11200"/>
    <cellStyle name="Note 32 2 4" xfId="14410"/>
    <cellStyle name="Note 32 2 5" xfId="16899"/>
    <cellStyle name="Note 32 3" xfId="3202"/>
    <cellStyle name="Note 32 4" xfId="7733"/>
    <cellStyle name="Note 32 5" xfId="11199"/>
    <cellStyle name="Note 32 6" xfId="14409"/>
    <cellStyle name="Note 32 7" xfId="16898"/>
    <cellStyle name="Note 33" xfId="3203"/>
    <cellStyle name="Note 33 2" xfId="3204"/>
    <cellStyle name="Note 33 2 2" xfId="7737"/>
    <cellStyle name="Note 33 2 3" xfId="11203"/>
    <cellStyle name="Note 33 2 4" xfId="14413"/>
    <cellStyle name="Note 33 2 5" xfId="16901"/>
    <cellStyle name="Note 33 3" xfId="3205"/>
    <cellStyle name="Note 33 4" xfId="7736"/>
    <cellStyle name="Note 33 5" xfId="11202"/>
    <cellStyle name="Note 33 6" xfId="14412"/>
    <cellStyle name="Note 33 7" xfId="16900"/>
    <cellStyle name="Note 34" xfId="3206"/>
    <cellStyle name="Note 34 2" xfId="3207"/>
    <cellStyle name="Note 34 2 2" xfId="7740"/>
    <cellStyle name="Note 34 2 3" xfId="11206"/>
    <cellStyle name="Note 34 2 4" xfId="14416"/>
    <cellStyle name="Note 34 2 5" xfId="16903"/>
    <cellStyle name="Note 34 3" xfId="3208"/>
    <cellStyle name="Note 34 3 2" xfId="7741"/>
    <cellStyle name="Note 34 3 3" xfId="11207"/>
    <cellStyle name="Note 34 3 4" xfId="14417"/>
    <cellStyle name="Note 34 3 5" xfId="16904"/>
    <cellStyle name="Note 34 4" xfId="3209"/>
    <cellStyle name="Note 34 5" xfId="7739"/>
    <cellStyle name="Note 34 6" xfId="11205"/>
    <cellStyle name="Note 34 7" xfId="14415"/>
    <cellStyle name="Note 34 8" xfId="16902"/>
    <cellStyle name="Note 35" xfId="3210"/>
    <cellStyle name="Note 35 2" xfId="3211"/>
    <cellStyle name="Note 35 2 2" xfId="7744"/>
    <cellStyle name="Note 35 2 3" xfId="11210"/>
    <cellStyle name="Note 35 2 4" xfId="14420"/>
    <cellStyle name="Note 35 2 5" xfId="16906"/>
    <cellStyle name="Note 35 3" xfId="3212"/>
    <cellStyle name="Note 35 3 2" xfId="7745"/>
    <cellStyle name="Note 35 3 3" xfId="11211"/>
    <cellStyle name="Note 35 3 4" xfId="14421"/>
    <cellStyle name="Note 35 3 5" xfId="16907"/>
    <cellStyle name="Note 35 4" xfId="3213"/>
    <cellStyle name="Note 35 5" xfId="7743"/>
    <cellStyle name="Note 35 6" xfId="11209"/>
    <cellStyle name="Note 35 7" xfId="14419"/>
    <cellStyle name="Note 35 8" xfId="16905"/>
    <cellStyle name="Note 36" xfId="3214"/>
    <cellStyle name="Note 36 2" xfId="3215"/>
    <cellStyle name="Note 36 2 2" xfId="7748"/>
    <cellStyle name="Note 36 2 3" xfId="11214"/>
    <cellStyle name="Note 36 2 4" xfId="14424"/>
    <cellStyle name="Note 36 2 5" xfId="16909"/>
    <cellStyle name="Note 36 3" xfId="3216"/>
    <cellStyle name="Note 36 3 2" xfId="7749"/>
    <cellStyle name="Note 36 3 3" xfId="11215"/>
    <cellStyle name="Note 36 3 4" xfId="14425"/>
    <cellStyle name="Note 36 3 5" xfId="16910"/>
    <cellStyle name="Note 36 4" xfId="3217"/>
    <cellStyle name="Note 36 5" xfId="7747"/>
    <cellStyle name="Note 36 6" xfId="11213"/>
    <cellStyle name="Note 36 7" xfId="14423"/>
    <cellStyle name="Note 36 8" xfId="16908"/>
    <cellStyle name="Note 37" xfId="3218"/>
    <cellStyle name="Note 37 2" xfId="3219"/>
    <cellStyle name="Note 37 2 2" xfId="7752"/>
    <cellStyle name="Note 37 2 3" xfId="11218"/>
    <cellStyle name="Note 37 2 4" xfId="14428"/>
    <cellStyle name="Note 37 2 5" xfId="16912"/>
    <cellStyle name="Note 37 3" xfId="3220"/>
    <cellStyle name="Note 37 3 2" xfId="7753"/>
    <cellStyle name="Note 37 3 3" xfId="11219"/>
    <cellStyle name="Note 37 3 4" xfId="14429"/>
    <cellStyle name="Note 37 3 5" xfId="16913"/>
    <cellStyle name="Note 37 4" xfId="3221"/>
    <cellStyle name="Note 37 5" xfId="7751"/>
    <cellStyle name="Note 37 6" xfId="11217"/>
    <cellStyle name="Note 37 7" xfId="14427"/>
    <cellStyle name="Note 37 8" xfId="16911"/>
    <cellStyle name="Note 38" xfId="3222"/>
    <cellStyle name="Note 38 2" xfId="3223"/>
    <cellStyle name="Note 38 2 2" xfId="7756"/>
    <cellStyle name="Note 38 2 3" xfId="11222"/>
    <cellStyle name="Note 38 2 4" xfId="14432"/>
    <cellStyle name="Note 38 2 5" xfId="16915"/>
    <cellStyle name="Note 38 3" xfId="3224"/>
    <cellStyle name="Note 38 3 2" xfId="7757"/>
    <cellStyle name="Note 38 3 3" xfId="11223"/>
    <cellStyle name="Note 38 3 4" xfId="14433"/>
    <cellStyle name="Note 38 3 5" xfId="16916"/>
    <cellStyle name="Note 38 4" xfId="3225"/>
    <cellStyle name="Note 38 5" xfId="7755"/>
    <cellStyle name="Note 38 6" xfId="11221"/>
    <cellStyle name="Note 38 7" xfId="14431"/>
    <cellStyle name="Note 38 8" xfId="16914"/>
    <cellStyle name="Note 39" xfId="3226"/>
    <cellStyle name="Note 39 2" xfId="3227"/>
    <cellStyle name="Note 39 2 2" xfId="7760"/>
    <cellStyle name="Note 39 2 3" xfId="11226"/>
    <cellStyle name="Note 39 2 4" xfId="14436"/>
    <cellStyle name="Note 39 2 5" xfId="16918"/>
    <cellStyle name="Note 39 3" xfId="3228"/>
    <cellStyle name="Note 39 3 2" xfId="7761"/>
    <cellStyle name="Note 39 3 3" xfId="11227"/>
    <cellStyle name="Note 39 3 4" xfId="14437"/>
    <cellStyle name="Note 39 3 5" xfId="16919"/>
    <cellStyle name="Note 39 4" xfId="3229"/>
    <cellStyle name="Note 39 5" xfId="7759"/>
    <cellStyle name="Note 39 6" xfId="11225"/>
    <cellStyle name="Note 39 7" xfId="14435"/>
    <cellStyle name="Note 39 8" xfId="16917"/>
    <cellStyle name="Note 4" xfId="3230"/>
    <cellStyle name="Note 4 2" xfId="3231"/>
    <cellStyle name="Note 4 2 2" xfId="3232"/>
    <cellStyle name="Note 4 2 2 2" xfId="7765"/>
    <cellStyle name="Note 4 2 2 3" xfId="11231"/>
    <cellStyle name="Note 4 2 2 4" xfId="14441"/>
    <cellStyle name="Note 4 2 2 5" xfId="16922"/>
    <cellStyle name="Note 4 2 3" xfId="7764"/>
    <cellStyle name="Note 4 2 4" xfId="11230"/>
    <cellStyle name="Note 4 2 5" xfId="14440"/>
    <cellStyle name="Note 4 2 6" xfId="16921"/>
    <cellStyle name="Note 4 3" xfId="3233"/>
    <cellStyle name="Note 4 3 2" xfId="7766"/>
    <cellStyle name="Note 4 3 3" xfId="11232"/>
    <cellStyle name="Note 4 3 4" xfId="14442"/>
    <cellStyle name="Note 4 3 5" xfId="16923"/>
    <cellStyle name="Note 4 4" xfId="3234"/>
    <cellStyle name="Note 4 4 2" xfId="7767"/>
    <cellStyle name="Note 4 4 3" xfId="11233"/>
    <cellStyle name="Note 4 4 4" xfId="14443"/>
    <cellStyle name="Note 4 4 5" xfId="16924"/>
    <cellStyle name="Note 4 5" xfId="3235"/>
    <cellStyle name="Note 4 6" xfId="7763"/>
    <cellStyle name="Note 4 7" xfId="11229"/>
    <cellStyle name="Note 4 8" xfId="14439"/>
    <cellStyle name="Note 4 9" xfId="16920"/>
    <cellStyle name="Note 40" xfId="3236"/>
    <cellStyle name="Note 40 2" xfId="3237"/>
    <cellStyle name="Note 40 2 2" xfId="7770"/>
    <cellStyle name="Note 40 2 3" xfId="11236"/>
    <cellStyle name="Note 40 2 4" xfId="14446"/>
    <cellStyle name="Note 40 2 5" xfId="16926"/>
    <cellStyle name="Note 40 3" xfId="3238"/>
    <cellStyle name="Note 40 3 2" xfId="7771"/>
    <cellStyle name="Note 40 3 3" xfId="11237"/>
    <cellStyle name="Note 40 3 4" xfId="14447"/>
    <cellStyle name="Note 40 3 5" xfId="16927"/>
    <cellStyle name="Note 40 4" xfId="3239"/>
    <cellStyle name="Note 40 5" xfId="7769"/>
    <cellStyle name="Note 40 6" xfId="11235"/>
    <cellStyle name="Note 40 7" xfId="14445"/>
    <cellStyle name="Note 40 8" xfId="16925"/>
    <cellStyle name="Note 41" xfId="3240"/>
    <cellStyle name="Note 41 2" xfId="3241"/>
    <cellStyle name="Note 41 2 2" xfId="7774"/>
    <cellStyle name="Note 41 2 3" xfId="11240"/>
    <cellStyle name="Note 41 2 4" xfId="14450"/>
    <cellStyle name="Note 41 2 5" xfId="16929"/>
    <cellStyle name="Note 41 3" xfId="3242"/>
    <cellStyle name="Note 41 3 2" xfId="7775"/>
    <cellStyle name="Note 41 3 3" xfId="11241"/>
    <cellStyle name="Note 41 3 4" xfId="14451"/>
    <cellStyle name="Note 41 3 5" xfId="16930"/>
    <cellStyle name="Note 41 4" xfId="3243"/>
    <cellStyle name="Note 41 5" xfId="7773"/>
    <cellStyle name="Note 41 6" xfId="11239"/>
    <cellStyle name="Note 41 7" xfId="14449"/>
    <cellStyle name="Note 41 8" xfId="16928"/>
    <cellStyle name="Note 42" xfId="3244"/>
    <cellStyle name="Note 42 2" xfId="3245"/>
    <cellStyle name="Note 42 2 2" xfId="7778"/>
    <cellStyle name="Note 42 2 3" xfId="11244"/>
    <cellStyle name="Note 42 2 4" xfId="14454"/>
    <cellStyle name="Note 42 2 5" xfId="16932"/>
    <cellStyle name="Note 42 3" xfId="3246"/>
    <cellStyle name="Note 42 3 2" xfId="7779"/>
    <cellStyle name="Note 42 3 3" xfId="11245"/>
    <cellStyle name="Note 42 3 4" xfId="14455"/>
    <cellStyle name="Note 42 3 5" xfId="16933"/>
    <cellStyle name="Note 42 4" xfId="3247"/>
    <cellStyle name="Note 42 5" xfId="7777"/>
    <cellStyle name="Note 42 6" xfId="11243"/>
    <cellStyle name="Note 42 7" xfId="14453"/>
    <cellStyle name="Note 42 8" xfId="16931"/>
    <cellStyle name="Note 43" xfId="3248"/>
    <cellStyle name="Note 43 2" xfId="3249"/>
    <cellStyle name="Note 43 2 2" xfId="7782"/>
    <cellStyle name="Note 43 2 3" xfId="11248"/>
    <cellStyle name="Note 43 2 4" xfId="14458"/>
    <cellStyle name="Note 43 2 5" xfId="16935"/>
    <cellStyle name="Note 43 3" xfId="3250"/>
    <cellStyle name="Note 43 3 2" xfId="7783"/>
    <cellStyle name="Note 43 3 3" xfId="11249"/>
    <cellStyle name="Note 43 3 4" xfId="14459"/>
    <cellStyle name="Note 43 3 5" xfId="16936"/>
    <cellStyle name="Note 43 4" xfId="3251"/>
    <cellStyle name="Note 43 5" xfId="7781"/>
    <cellStyle name="Note 43 6" xfId="11247"/>
    <cellStyle name="Note 43 7" xfId="14457"/>
    <cellStyle name="Note 43 8" xfId="16934"/>
    <cellStyle name="Note 44" xfId="3252"/>
    <cellStyle name="Note 44 2" xfId="3253"/>
    <cellStyle name="Note 44 2 2" xfId="7786"/>
    <cellStyle name="Note 44 2 3" xfId="11252"/>
    <cellStyle name="Note 44 2 4" xfId="14462"/>
    <cellStyle name="Note 44 2 5" xfId="16938"/>
    <cellStyle name="Note 44 3" xfId="3254"/>
    <cellStyle name="Note 44 3 2" xfId="7787"/>
    <cellStyle name="Note 44 3 3" xfId="11253"/>
    <cellStyle name="Note 44 3 4" xfId="14463"/>
    <cellStyle name="Note 44 3 5" xfId="16939"/>
    <cellStyle name="Note 44 4" xfId="3255"/>
    <cellStyle name="Note 44 5" xfId="7785"/>
    <cellStyle name="Note 44 6" xfId="11251"/>
    <cellStyle name="Note 44 7" xfId="14461"/>
    <cellStyle name="Note 44 8" xfId="16937"/>
    <cellStyle name="Note 45" xfId="3256"/>
    <cellStyle name="Note 45 2" xfId="3257"/>
    <cellStyle name="Note 45 2 2" xfId="7790"/>
    <cellStyle name="Note 45 2 3" xfId="11256"/>
    <cellStyle name="Note 45 2 4" xfId="14466"/>
    <cellStyle name="Note 45 2 5" xfId="16941"/>
    <cellStyle name="Note 45 3" xfId="3258"/>
    <cellStyle name="Note 45 3 2" xfId="7791"/>
    <cellStyle name="Note 45 3 3" xfId="11257"/>
    <cellStyle name="Note 45 3 4" xfId="14467"/>
    <cellStyle name="Note 45 3 5" xfId="16942"/>
    <cellStyle name="Note 45 4" xfId="3259"/>
    <cellStyle name="Note 45 5" xfId="7789"/>
    <cellStyle name="Note 45 6" xfId="11255"/>
    <cellStyle name="Note 45 7" xfId="14465"/>
    <cellStyle name="Note 45 8" xfId="16940"/>
    <cellStyle name="Note 46" xfId="3260"/>
    <cellStyle name="Note 46 2" xfId="3261"/>
    <cellStyle name="Note 46 2 2" xfId="7794"/>
    <cellStyle name="Note 46 2 3" xfId="11260"/>
    <cellStyle name="Note 46 2 4" xfId="14470"/>
    <cellStyle name="Note 46 2 5" xfId="16944"/>
    <cellStyle name="Note 46 3" xfId="3262"/>
    <cellStyle name="Note 46 3 2" xfId="7795"/>
    <cellStyle name="Note 46 3 3" xfId="11261"/>
    <cellStyle name="Note 46 3 4" xfId="14471"/>
    <cellStyle name="Note 46 3 5" xfId="16945"/>
    <cellStyle name="Note 46 4" xfId="3263"/>
    <cellStyle name="Note 46 5" xfId="7793"/>
    <cellStyle name="Note 46 6" xfId="11259"/>
    <cellStyle name="Note 46 7" xfId="14469"/>
    <cellStyle name="Note 46 8" xfId="16943"/>
    <cellStyle name="Note 47" xfId="3264"/>
    <cellStyle name="Note 47 2" xfId="3265"/>
    <cellStyle name="Note 47 2 2" xfId="7798"/>
    <cellStyle name="Note 47 2 3" xfId="11264"/>
    <cellStyle name="Note 47 2 4" xfId="14474"/>
    <cellStyle name="Note 47 2 5" xfId="16947"/>
    <cellStyle name="Note 47 3" xfId="3266"/>
    <cellStyle name="Note 47 3 2" xfId="7799"/>
    <cellStyle name="Note 47 3 3" xfId="11265"/>
    <cellStyle name="Note 47 3 4" xfId="14475"/>
    <cellStyle name="Note 47 3 5" xfId="16948"/>
    <cellStyle name="Note 47 4" xfId="3267"/>
    <cellStyle name="Note 47 5" xfId="7797"/>
    <cellStyle name="Note 47 6" xfId="11263"/>
    <cellStyle name="Note 47 7" xfId="14473"/>
    <cellStyle name="Note 47 8" xfId="16946"/>
    <cellStyle name="Note 48" xfId="3268"/>
    <cellStyle name="Note 48 2" xfId="3269"/>
    <cellStyle name="Note 48 2 2" xfId="7802"/>
    <cellStyle name="Note 48 2 3" xfId="11268"/>
    <cellStyle name="Note 48 2 4" xfId="14478"/>
    <cellStyle name="Note 48 2 5" xfId="16950"/>
    <cellStyle name="Note 48 3" xfId="3270"/>
    <cellStyle name="Note 48 3 2" xfId="7803"/>
    <cellStyle name="Note 48 3 3" xfId="11269"/>
    <cellStyle name="Note 48 3 4" xfId="14479"/>
    <cellStyle name="Note 48 3 5" xfId="16951"/>
    <cellStyle name="Note 48 4" xfId="3271"/>
    <cellStyle name="Note 48 5" xfId="7801"/>
    <cellStyle name="Note 48 6" xfId="11267"/>
    <cellStyle name="Note 48 7" xfId="14477"/>
    <cellStyle name="Note 48 8" xfId="16949"/>
    <cellStyle name="Note 49" xfId="3272"/>
    <cellStyle name="Note 49 2" xfId="3273"/>
    <cellStyle name="Note 49 2 2" xfId="7806"/>
    <cellStyle name="Note 49 2 3" xfId="11272"/>
    <cellStyle name="Note 49 2 4" xfId="14482"/>
    <cellStyle name="Note 49 2 5" xfId="16953"/>
    <cellStyle name="Note 49 3" xfId="3274"/>
    <cellStyle name="Note 49 3 2" xfId="7807"/>
    <cellStyle name="Note 49 3 3" xfId="11273"/>
    <cellStyle name="Note 49 3 4" xfId="14483"/>
    <cellStyle name="Note 49 3 5" xfId="16954"/>
    <cellStyle name="Note 49 4" xfId="3275"/>
    <cellStyle name="Note 49 5" xfId="7805"/>
    <cellStyle name="Note 49 6" xfId="11271"/>
    <cellStyle name="Note 49 7" xfId="14481"/>
    <cellStyle name="Note 49 8" xfId="16952"/>
    <cellStyle name="Note 5" xfId="3276"/>
    <cellStyle name="Note 5 2" xfId="3277"/>
    <cellStyle name="Note 5 2 2" xfId="3278"/>
    <cellStyle name="Note 5 2 2 2" xfId="7811"/>
    <cellStyle name="Note 5 2 2 3" xfId="11277"/>
    <cellStyle name="Note 5 2 2 4" xfId="14487"/>
    <cellStyle name="Note 5 2 2 5" xfId="16957"/>
    <cellStyle name="Note 5 2 3" xfId="7810"/>
    <cellStyle name="Note 5 2 4" xfId="11276"/>
    <cellStyle name="Note 5 2 5" xfId="14486"/>
    <cellStyle name="Note 5 2 6" xfId="16956"/>
    <cellStyle name="Note 5 3" xfId="3279"/>
    <cellStyle name="Note 5 3 2" xfId="7812"/>
    <cellStyle name="Note 5 3 3" xfId="11278"/>
    <cellStyle name="Note 5 3 4" xfId="14488"/>
    <cellStyle name="Note 5 3 5" xfId="16958"/>
    <cellStyle name="Note 5 4" xfId="3280"/>
    <cellStyle name="Note 5 4 2" xfId="7813"/>
    <cellStyle name="Note 5 4 3" xfId="11279"/>
    <cellStyle name="Note 5 4 4" xfId="14489"/>
    <cellStyle name="Note 5 4 5" xfId="16959"/>
    <cellStyle name="Note 5 5" xfId="3281"/>
    <cellStyle name="Note 5 6" xfId="7809"/>
    <cellStyle name="Note 5 7" xfId="11275"/>
    <cellStyle name="Note 5 8" xfId="14485"/>
    <cellStyle name="Note 5 9" xfId="16955"/>
    <cellStyle name="Note 50" xfId="3282"/>
    <cellStyle name="Note 50 2" xfId="3283"/>
    <cellStyle name="Note 50 2 2" xfId="7816"/>
    <cellStyle name="Note 50 2 3" xfId="11282"/>
    <cellStyle name="Note 50 2 4" xfId="14492"/>
    <cellStyle name="Note 50 2 5" xfId="16961"/>
    <cellStyle name="Note 50 3" xfId="3284"/>
    <cellStyle name="Note 50 3 2" xfId="7817"/>
    <cellStyle name="Note 50 3 3" xfId="11283"/>
    <cellStyle name="Note 50 3 4" xfId="14493"/>
    <cellStyle name="Note 50 3 5" xfId="16962"/>
    <cellStyle name="Note 50 4" xfId="3285"/>
    <cellStyle name="Note 50 5" xfId="7815"/>
    <cellStyle name="Note 50 6" xfId="11281"/>
    <cellStyle name="Note 50 7" xfId="14491"/>
    <cellStyle name="Note 50 8" xfId="16960"/>
    <cellStyle name="Note 51" xfId="3286"/>
    <cellStyle name="Note 51 2" xfId="3287"/>
    <cellStyle name="Note 51 2 2" xfId="7820"/>
    <cellStyle name="Note 51 2 3" xfId="11286"/>
    <cellStyle name="Note 51 2 4" xfId="14496"/>
    <cellStyle name="Note 51 2 5" xfId="16964"/>
    <cellStyle name="Note 51 3" xfId="3288"/>
    <cellStyle name="Note 51 3 2" xfId="7821"/>
    <cellStyle name="Note 51 3 3" xfId="11287"/>
    <cellStyle name="Note 51 3 4" xfId="14497"/>
    <cellStyle name="Note 51 3 5" xfId="16965"/>
    <cellStyle name="Note 51 4" xfId="3289"/>
    <cellStyle name="Note 51 5" xfId="7819"/>
    <cellStyle name="Note 51 6" xfId="11285"/>
    <cellStyle name="Note 51 7" xfId="14495"/>
    <cellStyle name="Note 51 8" xfId="16963"/>
    <cellStyle name="Note 52" xfId="3290"/>
    <cellStyle name="Note 52 2" xfId="3291"/>
    <cellStyle name="Note 52 2 2" xfId="7824"/>
    <cellStyle name="Note 52 2 3" xfId="11290"/>
    <cellStyle name="Note 52 2 4" xfId="14500"/>
    <cellStyle name="Note 52 2 5" xfId="16967"/>
    <cellStyle name="Note 52 3" xfId="3292"/>
    <cellStyle name="Note 52 3 2" xfId="7825"/>
    <cellStyle name="Note 52 3 3" xfId="11291"/>
    <cellStyle name="Note 52 3 4" xfId="14501"/>
    <cellStyle name="Note 52 3 5" xfId="16968"/>
    <cellStyle name="Note 52 4" xfId="3293"/>
    <cellStyle name="Note 52 5" xfId="7823"/>
    <cellStyle name="Note 52 6" xfId="11289"/>
    <cellStyle name="Note 52 7" xfId="14499"/>
    <cellStyle name="Note 52 8" xfId="16966"/>
    <cellStyle name="Note 53" xfId="3294"/>
    <cellStyle name="Note 53 2" xfId="3295"/>
    <cellStyle name="Note 53 2 2" xfId="7828"/>
    <cellStyle name="Note 53 2 3" xfId="11294"/>
    <cellStyle name="Note 53 2 4" xfId="14504"/>
    <cellStyle name="Note 53 2 5" xfId="16970"/>
    <cellStyle name="Note 53 3" xfId="3296"/>
    <cellStyle name="Note 53 3 2" xfId="7829"/>
    <cellStyle name="Note 53 3 3" xfId="11295"/>
    <cellStyle name="Note 53 3 4" xfId="14505"/>
    <cellStyle name="Note 53 3 5" xfId="16971"/>
    <cellStyle name="Note 53 4" xfId="3297"/>
    <cellStyle name="Note 53 5" xfId="7827"/>
    <cellStyle name="Note 53 6" xfId="11293"/>
    <cellStyle name="Note 53 7" xfId="14503"/>
    <cellStyle name="Note 53 8" xfId="16969"/>
    <cellStyle name="Note 54" xfId="3298"/>
    <cellStyle name="Note 54 2" xfId="3299"/>
    <cellStyle name="Note 54 2 2" xfId="7832"/>
    <cellStyle name="Note 54 2 3" xfId="11298"/>
    <cellStyle name="Note 54 2 4" xfId="14508"/>
    <cellStyle name="Note 54 2 5" xfId="16973"/>
    <cellStyle name="Note 54 3" xfId="3300"/>
    <cellStyle name="Note 54 3 2" xfId="7833"/>
    <cellStyle name="Note 54 3 3" xfId="11299"/>
    <cellStyle name="Note 54 3 4" xfId="14509"/>
    <cellStyle name="Note 54 3 5" xfId="16974"/>
    <cellStyle name="Note 54 4" xfId="3301"/>
    <cellStyle name="Note 54 5" xfId="7831"/>
    <cellStyle name="Note 54 6" xfId="11297"/>
    <cellStyle name="Note 54 7" xfId="14507"/>
    <cellStyle name="Note 54 8" xfId="16972"/>
    <cellStyle name="Note 55" xfId="3302"/>
    <cellStyle name="Note 55 2" xfId="3303"/>
    <cellStyle name="Note 55 2 2" xfId="7836"/>
    <cellStyle name="Note 55 2 3" xfId="11302"/>
    <cellStyle name="Note 55 2 4" xfId="14512"/>
    <cellStyle name="Note 55 2 5" xfId="16976"/>
    <cellStyle name="Note 55 3" xfId="3304"/>
    <cellStyle name="Note 55 3 2" xfId="7837"/>
    <cellStyle name="Note 55 3 3" xfId="11303"/>
    <cellStyle name="Note 55 3 4" xfId="14513"/>
    <cellStyle name="Note 55 3 5" xfId="16977"/>
    <cellStyle name="Note 55 4" xfId="3305"/>
    <cellStyle name="Note 55 5" xfId="7835"/>
    <cellStyle name="Note 55 6" xfId="11301"/>
    <cellStyle name="Note 55 7" xfId="14511"/>
    <cellStyle name="Note 55 8" xfId="16975"/>
    <cellStyle name="Note 56" xfId="3306"/>
    <cellStyle name="Note 56 2" xfId="3307"/>
    <cellStyle name="Note 56 2 2" xfId="7840"/>
    <cellStyle name="Note 56 2 3" xfId="11306"/>
    <cellStyle name="Note 56 2 4" xfId="14516"/>
    <cellStyle name="Note 56 2 5" xfId="16979"/>
    <cellStyle name="Note 56 3" xfId="3308"/>
    <cellStyle name="Note 56 3 2" xfId="7841"/>
    <cellStyle name="Note 56 3 3" xfId="11307"/>
    <cellStyle name="Note 56 3 4" xfId="14517"/>
    <cellStyle name="Note 56 3 5" xfId="16980"/>
    <cellStyle name="Note 56 4" xfId="3309"/>
    <cellStyle name="Note 56 5" xfId="7839"/>
    <cellStyle name="Note 56 6" xfId="11305"/>
    <cellStyle name="Note 56 7" xfId="14515"/>
    <cellStyle name="Note 56 8" xfId="16978"/>
    <cellStyle name="Note 57" xfId="3310"/>
    <cellStyle name="Note 57 2" xfId="3311"/>
    <cellStyle name="Note 57 2 2" xfId="7844"/>
    <cellStyle name="Note 57 2 3" xfId="11310"/>
    <cellStyle name="Note 57 2 4" xfId="14520"/>
    <cellStyle name="Note 57 2 5" xfId="16982"/>
    <cellStyle name="Note 57 3" xfId="3312"/>
    <cellStyle name="Note 57 3 2" xfId="7845"/>
    <cellStyle name="Note 57 3 3" xfId="11311"/>
    <cellStyle name="Note 57 3 4" xfId="14521"/>
    <cellStyle name="Note 57 3 5" xfId="16983"/>
    <cellStyle name="Note 57 4" xfId="3313"/>
    <cellStyle name="Note 57 5" xfId="7843"/>
    <cellStyle name="Note 57 6" xfId="11309"/>
    <cellStyle name="Note 57 7" xfId="14519"/>
    <cellStyle name="Note 57 8" xfId="16981"/>
    <cellStyle name="Note 58" xfId="3314"/>
    <cellStyle name="Note 58 2" xfId="3315"/>
    <cellStyle name="Note 58 2 2" xfId="7848"/>
    <cellStyle name="Note 58 2 3" xfId="11314"/>
    <cellStyle name="Note 58 2 4" xfId="14524"/>
    <cellStyle name="Note 58 2 5" xfId="16985"/>
    <cellStyle name="Note 58 3" xfId="3316"/>
    <cellStyle name="Note 58 3 2" xfId="7849"/>
    <cellStyle name="Note 58 3 3" xfId="11315"/>
    <cellStyle name="Note 58 3 4" xfId="14525"/>
    <cellStyle name="Note 58 3 5" xfId="16986"/>
    <cellStyle name="Note 58 4" xfId="3317"/>
    <cellStyle name="Note 58 5" xfId="7847"/>
    <cellStyle name="Note 58 6" xfId="11313"/>
    <cellStyle name="Note 58 7" xfId="14523"/>
    <cellStyle name="Note 58 8" xfId="16984"/>
    <cellStyle name="Note 59" xfId="3318"/>
    <cellStyle name="Note 59 2" xfId="3319"/>
    <cellStyle name="Note 59 2 2" xfId="7852"/>
    <cellStyle name="Note 59 2 3" xfId="11318"/>
    <cellStyle name="Note 59 2 4" xfId="14528"/>
    <cellStyle name="Note 59 2 5" xfId="16988"/>
    <cellStyle name="Note 59 3" xfId="3320"/>
    <cellStyle name="Note 59 3 2" xfId="7853"/>
    <cellStyle name="Note 59 3 3" xfId="11319"/>
    <cellStyle name="Note 59 3 4" xfId="14529"/>
    <cellStyle name="Note 59 3 5" xfId="16989"/>
    <cellStyle name="Note 59 4" xfId="3321"/>
    <cellStyle name="Note 59 5" xfId="7851"/>
    <cellStyle name="Note 59 6" xfId="11317"/>
    <cellStyle name="Note 59 7" xfId="14527"/>
    <cellStyle name="Note 59 8" xfId="16987"/>
    <cellStyle name="Note 6" xfId="3322"/>
    <cellStyle name="Note 6 2" xfId="3323"/>
    <cellStyle name="Note 6 2 2" xfId="3324"/>
    <cellStyle name="Note 6 2 2 2" xfId="7857"/>
    <cellStyle name="Note 6 2 2 3" xfId="11323"/>
    <cellStyle name="Note 6 2 2 4" xfId="14533"/>
    <cellStyle name="Note 6 2 2 5" xfId="16992"/>
    <cellStyle name="Note 6 2 3" xfId="7856"/>
    <cellStyle name="Note 6 2 4" xfId="11322"/>
    <cellStyle name="Note 6 2 5" xfId="14532"/>
    <cellStyle name="Note 6 2 6" xfId="16991"/>
    <cellStyle name="Note 6 3" xfId="3325"/>
    <cellStyle name="Note 6 3 2" xfId="7858"/>
    <cellStyle name="Note 6 3 3" xfId="11324"/>
    <cellStyle name="Note 6 3 4" xfId="14534"/>
    <cellStyle name="Note 6 3 5" xfId="16993"/>
    <cellStyle name="Note 6 4" xfId="3326"/>
    <cellStyle name="Note 6 4 2" xfId="7859"/>
    <cellStyle name="Note 6 4 3" xfId="11325"/>
    <cellStyle name="Note 6 4 4" xfId="14535"/>
    <cellStyle name="Note 6 4 5" xfId="16994"/>
    <cellStyle name="Note 6 5" xfId="3327"/>
    <cellStyle name="Note 6 6" xfId="7855"/>
    <cellStyle name="Note 6 7" xfId="11321"/>
    <cellStyle name="Note 6 8" xfId="14531"/>
    <cellStyle name="Note 6 9" xfId="16990"/>
    <cellStyle name="Note 60" xfId="3328"/>
    <cellStyle name="Note 60 2" xfId="3329"/>
    <cellStyle name="Note 60 2 2" xfId="7862"/>
    <cellStyle name="Note 60 2 3" xfId="11328"/>
    <cellStyle name="Note 60 2 4" xfId="14538"/>
    <cellStyle name="Note 60 2 5" xfId="16996"/>
    <cellStyle name="Note 60 3" xfId="3330"/>
    <cellStyle name="Note 60 3 2" xfId="7863"/>
    <cellStyle name="Note 60 3 3" xfId="11329"/>
    <cellStyle name="Note 60 3 4" xfId="14539"/>
    <cellStyle name="Note 60 3 5" xfId="16997"/>
    <cellStyle name="Note 60 4" xfId="3331"/>
    <cellStyle name="Note 60 5" xfId="7861"/>
    <cellStyle name="Note 60 6" xfId="11327"/>
    <cellStyle name="Note 60 7" xfId="14537"/>
    <cellStyle name="Note 60 8" xfId="16995"/>
    <cellStyle name="Note 61" xfId="3332"/>
    <cellStyle name="Note 61 2" xfId="3333"/>
    <cellStyle name="Note 61 2 2" xfId="7866"/>
    <cellStyle name="Note 61 2 3" xfId="11332"/>
    <cellStyle name="Note 61 2 4" xfId="14542"/>
    <cellStyle name="Note 61 2 5" xfId="16999"/>
    <cellStyle name="Note 61 3" xfId="3334"/>
    <cellStyle name="Note 61 3 2" xfId="7867"/>
    <cellStyle name="Note 61 3 3" xfId="11333"/>
    <cellStyle name="Note 61 3 4" xfId="14543"/>
    <cellStyle name="Note 61 3 5" xfId="17000"/>
    <cellStyle name="Note 61 4" xfId="3335"/>
    <cellStyle name="Note 61 5" xfId="7865"/>
    <cellStyle name="Note 61 6" xfId="11331"/>
    <cellStyle name="Note 61 7" xfId="14541"/>
    <cellStyle name="Note 61 8" xfId="16998"/>
    <cellStyle name="Note 62" xfId="3336"/>
    <cellStyle name="Note 62 2" xfId="3337"/>
    <cellStyle name="Note 62 2 2" xfId="7870"/>
    <cellStyle name="Note 62 2 3" xfId="11336"/>
    <cellStyle name="Note 62 2 4" xfId="14546"/>
    <cellStyle name="Note 62 2 5" xfId="17002"/>
    <cellStyle name="Note 62 3" xfId="3338"/>
    <cellStyle name="Note 62 3 2" xfId="7871"/>
    <cellStyle name="Note 62 3 3" xfId="11337"/>
    <cellStyle name="Note 62 3 4" xfId="14547"/>
    <cellStyle name="Note 62 3 5" xfId="17003"/>
    <cellStyle name="Note 62 4" xfId="3339"/>
    <cellStyle name="Note 62 5" xfId="7869"/>
    <cellStyle name="Note 62 6" xfId="11335"/>
    <cellStyle name="Note 62 7" xfId="14545"/>
    <cellStyle name="Note 62 8" xfId="17001"/>
    <cellStyle name="Note 63" xfId="3340"/>
    <cellStyle name="Note 63 2" xfId="3341"/>
    <cellStyle name="Note 63 2 2" xfId="7874"/>
    <cellStyle name="Note 63 2 3" xfId="11340"/>
    <cellStyle name="Note 63 2 4" xfId="14550"/>
    <cellStyle name="Note 63 2 5" xfId="17005"/>
    <cellStyle name="Note 63 3" xfId="3342"/>
    <cellStyle name="Note 63 3 2" xfId="7875"/>
    <cellStyle name="Note 63 3 3" xfId="11341"/>
    <cellStyle name="Note 63 3 4" xfId="14551"/>
    <cellStyle name="Note 63 3 5" xfId="17006"/>
    <cellStyle name="Note 63 4" xfId="3343"/>
    <cellStyle name="Note 63 5" xfId="7873"/>
    <cellStyle name="Note 63 6" xfId="11339"/>
    <cellStyle name="Note 63 7" xfId="14549"/>
    <cellStyle name="Note 63 8" xfId="17004"/>
    <cellStyle name="Note 64" xfId="3344"/>
    <cellStyle name="Note 64 2" xfId="3345"/>
    <cellStyle name="Note 64 2 2" xfId="7878"/>
    <cellStyle name="Note 64 2 3" xfId="11344"/>
    <cellStyle name="Note 64 2 4" xfId="14554"/>
    <cellStyle name="Note 64 2 5" xfId="17008"/>
    <cellStyle name="Note 64 3" xfId="3346"/>
    <cellStyle name="Note 64 3 2" xfId="7879"/>
    <cellStyle name="Note 64 3 3" xfId="11345"/>
    <cellStyle name="Note 64 3 4" xfId="14555"/>
    <cellStyle name="Note 64 3 5" xfId="17009"/>
    <cellStyle name="Note 64 4" xfId="3347"/>
    <cellStyle name="Note 64 5" xfId="7877"/>
    <cellStyle name="Note 64 6" xfId="11343"/>
    <cellStyle name="Note 64 7" xfId="14553"/>
    <cellStyle name="Note 64 8" xfId="17007"/>
    <cellStyle name="Note 65" xfId="3348"/>
    <cellStyle name="Note 65 2" xfId="3349"/>
    <cellStyle name="Note 65 2 2" xfId="7882"/>
    <cellStyle name="Note 65 2 3" xfId="11348"/>
    <cellStyle name="Note 65 2 4" xfId="14558"/>
    <cellStyle name="Note 65 2 5" xfId="17011"/>
    <cellStyle name="Note 65 3" xfId="3350"/>
    <cellStyle name="Note 65 3 2" xfId="7883"/>
    <cellStyle name="Note 65 3 3" xfId="11349"/>
    <cellStyle name="Note 65 3 4" xfId="14559"/>
    <cellStyle name="Note 65 3 5" xfId="17012"/>
    <cellStyle name="Note 65 4" xfId="3351"/>
    <cellStyle name="Note 65 5" xfId="7881"/>
    <cellStyle name="Note 65 6" xfId="11347"/>
    <cellStyle name="Note 65 7" xfId="14557"/>
    <cellStyle name="Note 65 8" xfId="17010"/>
    <cellStyle name="Note 66" xfId="3352"/>
    <cellStyle name="Note 66 2" xfId="3353"/>
    <cellStyle name="Note 66 2 2" xfId="7886"/>
    <cellStyle name="Note 66 2 3" xfId="11352"/>
    <cellStyle name="Note 66 2 4" xfId="14562"/>
    <cellStyle name="Note 66 2 5" xfId="17014"/>
    <cellStyle name="Note 66 3" xfId="3354"/>
    <cellStyle name="Note 66 3 2" xfId="7887"/>
    <cellStyle name="Note 66 3 3" xfId="11353"/>
    <cellStyle name="Note 66 3 4" xfId="14563"/>
    <cellStyle name="Note 66 3 5" xfId="17015"/>
    <cellStyle name="Note 66 4" xfId="3355"/>
    <cellStyle name="Note 66 5" xfId="7885"/>
    <cellStyle name="Note 66 6" xfId="11351"/>
    <cellStyle name="Note 66 7" xfId="14561"/>
    <cellStyle name="Note 66 8" xfId="17013"/>
    <cellStyle name="Note 67" xfId="3356"/>
    <cellStyle name="Note 67 2" xfId="3357"/>
    <cellStyle name="Note 67 2 2" xfId="7890"/>
    <cellStyle name="Note 67 2 3" xfId="11356"/>
    <cellStyle name="Note 67 2 4" xfId="14566"/>
    <cellStyle name="Note 67 2 5" xfId="17017"/>
    <cellStyle name="Note 67 3" xfId="3358"/>
    <cellStyle name="Note 67 3 2" xfId="7891"/>
    <cellStyle name="Note 67 3 3" xfId="11357"/>
    <cellStyle name="Note 67 3 4" xfId="14567"/>
    <cellStyle name="Note 67 3 5" xfId="17018"/>
    <cellStyle name="Note 67 4" xfId="3359"/>
    <cellStyle name="Note 67 5" xfId="7889"/>
    <cellStyle name="Note 67 6" xfId="11355"/>
    <cellStyle name="Note 67 7" xfId="14565"/>
    <cellStyle name="Note 67 8" xfId="17016"/>
    <cellStyle name="Note 68" xfId="3360"/>
    <cellStyle name="Note 68 2" xfId="3361"/>
    <cellStyle name="Note 68 2 2" xfId="7894"/>
    <cellStyle name="Note 68 2 3" xfId="11360"/>
    <cellStyle name="Note 68 2 4" xfId="14570"/>
    <cellStyle name="Note 68 2 5" xfId="17020"/>
    <cellStyle name="Note 68 3" xfId="3362"/>
    <cellStyle name="Note 68 3 2" xfId="7895"/>
    <cellStyle name="Note 68 3 3" xfId="11361"/>
    <cellStyle name="Note 68 3 4" xfId="14571"/>
    <cellStyle name="Note 68 3 5" xfId="17021"/>
    <cellStyle name="Note 68 4" xfId="3363"/>
    <cellStyle name="Note 68 5" xfId="7893"/>
    <cellStyle name="Note 68 6" xfId="11359"/>
    <cellStyle name="Note 68 7" xfId="14569"/>
    <cellStyle name="Note 68 8" xfId="17019"/>
    <cellStyle name="Note 69" xfId="3364"/>
    <cellStyle name="Note 69 2" xfId="3365"/>
    <cellStyle name="Note 69 2 2" xfId="7898"/>
    <cellStyle name="Note 69 2 3" xfId="11364"/>
    <cellStyle name="Note 69 2 4" xfId="14574"/>
    <cellStyle name="Note 69 2 5" xfId="17023"/>
    <cellStyle name="Note 69 3" xfId="3366"/>
    <cellStyle name="Note 69 3 2" xfId="7899"/>
    <cellStyle name="Note 69 3 3" xfId="11365"/>
    <cellStyle name="Note 69 3 4" xfId="14575"/>
    <cellStyle name="Note 69 3 5" xfId="17024"/>
    <cellStyle name="Note 69 4" xfId="3367"/>
    <cellStyle name="Note 69 5" xfId="7897"/>
    <cellStyle name="Note 69 6" xfId="11363"/>
    <cellStyle name="Note 69 7" xfId="14573"/>
    <cellStyle name="Note 69 8" xfId="17022"/>
    <cellStyle name="Note 7" xfId="3368"/>
    <cellStyle name="Note 7 2" xfId="3369"/>
    <cellStyle name="Note 7 2 2" xfId="3370"/>
    <cellStyle name="Note 7 2 2 2" xfId="7903"/>
    <cellStyle name="Note 7 2 2 3" xfId="11369"/>
    <cellStyle name="Note 7 2 2 4" xfId="14579"/>
    <cellStyle name="Note 7 2 2 5" xfId="17027"/>
    <cellStyle name="Note 7 2 3" xfId="7902"/>
    <cellStyle name="Note 7 2 4" xfId="11368"/>
    <cellStyle name="Note 7 2 5" xfId="14578"/>
    <cellStyle name="Note 7 2 6" xfId="17026"/>
    <cellStyle name="Note 7 3" xfId="3371"/>
    <cellStyle name="Note 7 3 2" xfId="7904"/>
    <cellStyle name="Note 7 3 3" xfId="11370"/>
    <cellStyle name="Note 7 3 4" xfId="14580"/>
    <cellStyle name="Note 7 3 5" xfId="17028"/>
    <cellStyle name="Note 7 4" xfId="3372"/>
    <cellStyle name="Note 7 4 2" xfId="7905"/>
    <cellStyle name="Note 7 4 3" xfId="11371"/>
    <cellStyle name="Note 7 4 4" xfId="14581"/>
    <cellStyle name="Note 7 4 5" xfId="17029"/>
    <cellStyle name="Note 7 5" xfId="3373"/>
    <cellStyle name="Note 7 6" xfId="7901"/>
    <cellStyle name="Note 7 7" xfId="11367"/>
    <cellStyle name="Note 7 8" xfId="14577"/>
    <cellStyle name="Note 7 9" xfId="17025"/>
    <cellStyle name="Note 70" xfId="3374"/>
    <cellStyle name="Note 70 2" xfId="3375"/>
    <cellStyle name="Note 70 2 2" xfId="7908"/>
    <cellStyle name="Note 70 2 3" xfId="11374"/>
    <cellStyle name="Note 70 2 4" xfId="14584"/>
    <cellStyle name="Note 70 2 5" xfId="17031"/>
    <cellStyle name="Note 70 3" xfId="3376"/>
    <cellStyle name="Note 70 3 2" xfId="7909"/>
    <cellStyle name="Note 70 3 3" xfId="11375"/>
    <cellStyle name="Note 70 3 4" xfId="14585"/>
    <cellStyle name="Note 70 3 5" xfId="17032"/>
    <cellStyle name="Note 70 4" xfId="3377"/>
    <cellStyle name="Note 70 5" xfId="7907"/>
    <cellStyle name="Note 70 6" xfId="11373"/>
    <cellStyle name="Note 70 7" xfId="14583"/>
    <cellStyle name="Note 70 8" xfId="17030"/>
    <cellStyle name="Note 71" xfId="3378"/>
    <cellStyle name="Note 71 2" xfId="3379"/>
    <cellStyle name="Note 71 2 2" xfId="7912"/>
    <cellStyle name="Note 71 2 3" xfId="11378"/>
    <cellStyle name="Note 71 2 4" xfId="14588"/>
    <cellStyle name="Note 71 2 5" xfId="17034"/>
    <cellStyle name="Note 71 3" xfId="3380"/>
    <cellStyle name="Note 71 3 2" xfId="7913"/>
    <cellStyle name="Note 71 3 3" xfId="11379"/>
    <cellStyle name="Note 71 3 4" xfId="14589"/>
    <cellStyle name="Note 71 3 5" xfId="17035"/>
    <cellStyle name="Note 71 4" xfId="3381"/>
    <cellStyle name="Note 71 5" xfId="7911"/>
    <cellStyle name="Note 71 6" xfId="11377"/>
    <cellStyle name="Note 71 7" xfId="14587"/>
    <cellStyle name="Note 71 8" xfId="17033"/>
    <cellStyle name="Note 72" xfId="3382"/>
    <cellStyle name="Note 72 2" xfId="3383"/>
    <cellStyle name="Note 72 2 2" xfId="7916"/>
    <cellStyle name="Note 72 2 3" xfId="11382"/>
    <cellStyle name="Note 72 2 4" xfId="14592"/>
    <cellStyle name="Note 72 2 5" xfId="17037"/>
    <cellStyle name="Note 72 3" xfId="3384"/>
    <cellStyle name="Note 72 3 2" xfId="7917"/>
    <cellStyle name="Note 72 3 3" xfId="11383"/>
    <cellStyle name="Note 72 3 4" xfId="14593"/>
    <cellStyle name="Note 72 3 5" xfId="17038"/>
    <cellStyle name="Note 72 4" xfId="3385"/>
    <cellStyle name="Note 72 5" xfId="7915"/>
    <cellStyle name="Note 72 6" xfId="11381"/>
    <cellStyle name="Note 72 7" xfId="14591"/>
    <cellStyle name="Note 72 8" xfId="17036"/>
    <cellStyle name="Note 73" xfId="5394"/>
    <cellStyle name="Note 73 2" xfId="9926"/>
    <cellStyle name="Note 73 3" xfId="13393"/>
    <cellStyle name="Note 73 4" xfId="16597"/>
    <cellStyle name="Note 73 5" xfId="18801"/>
    <cellStyle name="Note 74" xfId="5412"/>
    <cellStyle name="Note 75" xfId="8165"/>
    <cellStyle name="Note 76" xfId="11633"/>
    <cellStyle name="Note 77" xfId="14836"/>
    <cellStyle name="Note 8" xfId="3386"/>
    <cellStyle name="Note 8 2" xfId="3387"/>
    <cellStyle name="Note 8 2 2" xfId="3388"/>
    <cellStyle name="Note 8 2 2 2" xfId="7921"/>
    <cellStyle name="Note 8 2 2 3" xfId="11387"/>
    <cellStyle name="Note 8 2 2 4" xfId="14597"/>
    <cellStyle name="Note 8 2 2 5" xfId="17041"/>
    <cellStyle name="Note 8 2 3" xfId="7920"/>
    <cellStyle name="Note 8 2 4" xfId="11386"/>
    <cellStyle name="Note 8 2 5" xfId="14596"/>
    <cellStyle name="Note 8 2 6" xfId="17040"/>
    <cellStyle name="Note 8 3" xfId="3389"/>
    <cellStyle name="Note 8 3 2" xfId="7922"/>
    <cellStyle name="Note 8 3 3" xfId="11388"/>
    <cellStyle name="Note 8 3 4" xfId="14598"/>
    <cellStyle name="Note 8 3 5" xfId="17042"/>
    <cellStyle name="Note 8 4" xfId="3390"/>
    <cellStyle name="Note 8 4 2" xfId="7923"/>
    <cellStyle name="Note 8 4 3" xfId="11389"/>
    <cellStyle name="Note 8 4 4" xfId="14599"/>
    <cellStyle name="Note 8 4 5" xfId="17043"/>
    <cellStyle name="Note 8 5" xfId="3391"/>
    <cellStyle name="Note 8 6" xfId="7919"/>
    <cellStyle name="Note 8 7" xfId="11385"/>
    <cellStyle name="Note 8 8" xfId="14595"/>
    <cellStyle name="Note 8 9" xfId="17039"/>
    <cellStyle name="Note 9" xfId="3392"/>
    <cellStyle name="Note 9 2" xfId="3393"/>
    <cellStyle name="Note 9 2 2" xfId="3394"/>
    <cellStyle name="Note 9 2 2 2" xfId="7927"/>
    <cellStyle name="Note 9 2 2 3" xfId="11393"/>
    <cellStyle name="Note 9 2 2 4" xfId="14603"/>
    <cellStyle name="Note 9 2 2 5" xfId="17046"/>
    <cellStyle name="Note 9 2 3" xfId="7926"/>
    <cellStyle name="Note 9 2 4" xfId="11392"/>
    <cellStyle name="Note 9 2 5" xfId="14602"/>
    <cellStyle name="Note 9 2 6" xfId="17045"/>
    <cellStyle name="Note 9 3" xfId="3395"/>
    <cellStyle name="Note 9 3 2" xfId="7928"/>
    <cellStyle name="Note 9 3 3" xfId="11394"/>
    <cellStyle name="Note 9 3 4" xfId="14604"/>
    <cellStyle name="Note 9 3 5" xfId="17047"/>
    <cellStyle name="Note 9 4" xfId="3396"/>
    <cellStyle name="Note 9 4 2" xfId="7929"/>
    <cellStyle name="Note 9 4 3" xfId="11395"/>
    <cellStyle name="Note 9 4 4" xfId="14605"/>
    <cellStyle name="Note 9 4 5" xfId="17048"/>
    <cellStyle name="Note 9 5" xfId="3397"/>
    <cellStyle name="Note 9 6" xfId="7925"/>
    <cellStyle name="Note 9 7" xfId="11391"/>
    <cellStyle name="Note 9 8" xfId="14601"/>
    <cellStyle name="Note 9 9" xfId="17044"/>
    <cellStyle name="Output" xfId="5362" builtinId="21" customBuiltin="1"/>
    <cellStyle name="Output 10" xfId="3398"/>
    <cellStyle name="Output 10 2" xfId="3399"/>
    <cellStyle name="Output 11" xfId="3400"/>
    <cellStyle name="Output 11 2" xfId="3401"/>
    <cellStyle name="Output 12" xfId="3402"/>
    <cellStyle name="Output 12 2" xfId="3403"/>
    <cellStyle name="Output 13" xfId="3404"/>
    <cellStyle name="Output 14" xfId="3405"/>
    <cellStyle name="Output 15" xfId="3406"/>
    <cellStyle name="Output 16" xfId="3407"/>
    <cellStyle name="Output 17" xfId="3408"/>
    <cellStyle name="Output 18" xfId="3409"/>
    <cellStyle name="Output 19" xfId="3410"/>
    <cellStyle name="Output 2" xfId="3411"/>
    <cellStyle name="Output 2 2" xfId="3412"/>
    <cellStyle name="Output 2 2 2" xfId="7944"/>
    <cellStyle name="Output 2 2 2 2" xfId="7945"/>
    <cellStyle name="Output 2 2 2 3" xfId="11411"/>
    <cellStyle name="Output 2 2 2 4" xfId="14621"/>
    <cellStyle name="Output 2 2 2 5" xfId="17050"/>
    <cellStyle name="Output 2 2 3" xfId="10119"/>
    <cellStyle name="Output 2 2 4" xfId="10152"/>
    <cellStyle name="Output 2 2 5" xfId="9933"/>
    <cellStyle name="Output 2 2 6" xfId="11410"/>
    <cellStyle name="Output 2 2 7" xfId="14620"/>
    <cellStyle name="Output 2 2 8" xfId="17049"/>
    <cellStyle name="Output 2 3" xfId="9894"/>
    <cellStyle name="Output 2 3 2" xfId="10118"/>
    <cellStyle name="Output 2 3 3" xfId="13519"/>
    <cellStyle name="Output 2 3 4" xfId="16679"/>
    <cellStyle name="Output 2 3 5" xfId="18837"/>
    <cellStyle name="Output 2 4" xfId="9954"/>
    <cellStyle name="Output 2 5" xfId="10100"/>
    <cellStyle name="Output 2 6" xfId="13361"/>
    <cellStyle name="Output 2 7" xfId="16565"/>
    <cellStyle name="Output 2 8" xfId="18769"/>
    <cellStyle name="Output 20" xfId="3413"/>
    <cellStyle name="Output 21" xfId="3414"/>
    <cellStyle name="Output 22" xfId="3415"/>
    <cellStyle name="Output 23" xfId="3416"/>
    <cellStyle name="Output 24" xfId="3417"/>
    <cellStyle name="Output 25" xfId="3418"/>
    <cellStyle name="Output 26" xfId="3419"/>
    <cellStyle name="Output 27" xfId="3420"/>
    <cellStyle name="Output 28" xfId="3421"/>
    <cellStyle name="Output 29" xfId="3422"/>
    <cellStyle name="Output 3" xfId="3423"/>
    <cellStyle name="Output 3 2" xfId="3424"/>
    <cellStyle name="Output 30" xfId="3425"/>
    <cellStyle name="Output 31" xfId="3426"/>
    <cellStyle name="Output 32" xfId="3427"/>
    <cellStyle name="Output 33" xfId="3428"/>
    <cellStyle name="Output 34" xfId="3429"/>
    <cellStyle name="Output 35" xfId="3430"/>
    <cellStyle name="Output 36" xfId="3431"/>
    <cellStyle name="Output 37" xfId="3432"/>
    <cellStyle name="Output 38" xfId="3433"/>
    <cellStyle name="Output 39" xfId="3434"/>
    <cellStyle name="Output 4" xfId="3435"/>
    <cellStyle name="Output 4 2" xfId="3436"/>
    <cellStyle name="Output 40" xfId="3437"/>
    <cellStyle name="Output 41" xfId="3438"/>
    <cellStyle name="Output 42" xfId="3439"/>
    <cellStyle name="Output 43" xfId="3440"/>
    <cellStyle name="Output 44" xfId="3441"/>
    <cellStyle name="Output 45" xfId="3442"/>
    <cellStyle name="Output 46" xfId="3443"/>
    <cellStyle name="Output 47" xfId="3444"/>
    <cellStyle name="Output 48" xfId="3445"/>
    <cellStyle name="Output 49" xfId="3446"/>
    <cellStyle name="Output 5" xfId="3447"/>
    <cellStyle name="Output 5 2" xfId="3448"/>
    <cellStyle name="Output 50" xfId="3449"/>
    <cellStyle name="Output 51" xfId="3450"/>
    <cellStyle name="Output 52" xfId="3451"/>
    <cellStyle name="Output 53" xfId="3452"/>
    <cellStyle name="Output 54" xfId="3453"/>
    <cellStyle name="Output 55" xfId="3454"/>
    <cellStyle name="Output 56" xfId="3455"/>
    <cellStyle name="Output 57" xfId="3456"/>
    <cellStyle name="Output 58" xfId="3457"/>
    <cellStyle name="Output 59" xfId="3458"/>
    <cellStyle name="Output 6" xfId="3459"/>
    <cellStyle name="Output 6 2" xfId="3460"/>
    <cellStyle name="Output 60" xfId="3461"/>
    <cellStyle name="Output 61" xfId="3462"/>
    <cellStyle name="Output 62" xfId="3463"/>
    <cellStyle name="Output 63" xfId="3464"/>
    <cellStyle name="Output 64" xfId="3465"/>
    <cellStyle name="Output 65" xfId="3466"/>
    <cellStyle name="Output 66" xfId="3467"/>
    <cellStyle name="Output 67" xfId="3468"/>
    <cellStyle name="Output 68" xfId="3469"/>
    <cellStyle name="Output 69" xfId="3470"/>
    <cellStyle name="Output 7" xfId="3471"/>
    <cellStyle name="Output 7 2" xfId="3472"/>
    <cellStyle name="Output 70" xfId="3473"/>
    <cellStyle name="Output 71" xfId="3474"/>
    <cellStyle name="Output 72" xfId="3475"/>
    <cellStyle name="Output 73" xfId="5407"/>
    <cellStyle name="Output 73 2" xfId="10169"/>
    <cellStyle name="Output 73 3" xfId="13570"/>
    <cellStyle name="Output 73 4" xfId="16709"/>
    <cellStyle name="Output 73 5" xfId="18848"/>
    <cellStyle name="Output 74" xfId="10209"/>
    <cellStyle name="Output 75" xfId="10248"/>
    <cellStyle name="Output 76" xfId="8170"/>
    <cellStyle name="Output 77" xfId="11638"/>
    <cellStyle name="Output 78" xfId="14841"/>
    <cellStyle name="Output 8" xfId="3476"/>
    <cellStyle name="Output 8 2" xfId="3477"/>
    <cellStyle name="Output 9" xfId="3478"/>
    <cellStyle name="Output 9 2" xfId="3479"/>
    <cellStyle name="Percent 2" xfId="3480"/>
    <cellStyle name="Style 1" xfId="3481"/>
    <cellStyle name="Style 1 2" xfId="3482"/>
    <cellStyle name="Style 1 3" xfId="8014"/>
    <cellStyle name="Style 1 4" xfId="11480"/>
    <cellStyle name="Style 1 5" xfId="14690"/>
    <cellStyle name="Style 1 6" xfId="17051"/>
    <cellStyle name="Title" xfId="5353" builtinId="15" customBuiltin="1"/>
    <cellStyle name="Title 2" xfId="3483"/>
    <cellStyle name="Total" xfId="5368" builtinId="25" customBuiltin="1"/>
    <cellStyle name="Total 10" xfId="3484"/>
    <cellStyle name="Total 10 2" xfId="3485"/>
    <cellStyle name="Total 11" xfId="3486"/>
    <cellStyle name="Total 11 2" xfId="3487"/>
    <cellStyle name="Total 12" xfId="3488"/>
    <cellStyle name="Total 12 2" xfId="3489"/>
    <cellStyle name="Total 13" xfId="3490"/>
    <cellStyle name="Total 14" xfId="3491"/>
    <cellStyle name="Total 15" xfId="3492"/>
    <cellStyle name="Total 16" xfId="3493"/>
    <cellStyle name="Total 17" xfId="3494"/>
    <cellStyle name="Total 18" xfId="3495"/>
    <cellStyle name="Total 19" xfId="3496"/>
    <cellStyle name="Total 2" xfId="3497"/>
    <cellStyle name="Total 2 2" xfId="3498"/>
    <cellStyle name="Total 2 2 2" xfId="8030"/>
    <cellStyle name="Total 2 2 2 2" xfId="8031"/>
    <cellStyle name="Total 2 2 2 3" xfId="11497"/>
    <cellStyle name="Total 2 2 2 4" xfId="14707"/>
    <cellStyle name="Total 2 2 2 5" xfId="17053"/>
    <cellStyle name="Total 2 2 3" xfId="10123"/>
    <cellStyle name="Total 2 2 4" xfId="10135"/>
    <cellStyle name="Total 2 2 5" xfId="10133"/>
    <cellStyle name="Total 2 2 6" xfId="11496"/>
    <cellStyle name="Total 2 2 7" xfId="14706"/>
    <cellStyle name="Total 2 2 8" xfId="17052"/>
    <cellStyle name="Total 2 3" xfId="9900"/>
    <cellStyle name="Total 2 3 2" xfId="10122"/>
    <cellStyle name="Total 2 3 3" xfId="13523"/>
    <cellStyle name="Total 2 3 4" xfId="16681"/>
    <cellStyle name="Total 2 3 5" xfId="18838"/>
    <cellStyle name="Total 2 4" xfId="10150"/>
    <cellStyle name="Total 2 5" xfId="10131"/>
    <cellStyle name="Total 2 6" xfId="13367"/>
    <cellStyle name="Total 2 7" xfId="16571"/>
    <cellStyle name="Total 2 8" xfId="18775"/>
    <cellStyle name="Total 20" xfId="3499"/>
    <cellStyle name="Total 21" xfId="3500"/>
    <cellStyle name="Total 22" xfId="3501"/>
    <cellStyle name="Total 23" xfId="3502"/>
    <cellStyle name="Total 24" xfId="3503"/>
    <cellStyle name="Total 25" xfId="3504"/>
    <cellStyle name="Total 26" xfId="3505"/>
    <cellStyle name="Total 27" xfId="3506"/>
    <cellStyle name="Total 28" xfId="3507"/>
    <cellStyle name="Total 29" xfId="3508"/>
    <cellStyle name="Total 3" xfId="3509"/>
    <cellStyle name="Total 3 2" xfId="3510"/>
    <cellStyle name="Total 30" xfId="3511"/>
    <cellStyle name="Total 31" xfId="3512"/>
    <cellStyle name="Total 32" xfId="3513"/>
    <cellStyle name="Total 33" xfId="3514"/>
    <cellStyle name="Total 34" xfId="3515"/>
    <cellStyle name="Total 35" xfId="3516"/>
    <cellStyle name="Total 36" xfId="3517"/>
    <cellStyle name="Total 37" xfId="3518"/>
    <cellStyle name="Total 38" xfId="3519"/>
    <cellStyle name="Total 39" xfId="3520"/>
    <cellStyle name="Total 4" xfId="3521"/>
    <cellStyle name="Total 4 2" xfId="3522"/>
    <cellStyle name="Total 40" xfId="3523"/>
    <cellStyle name="Total 41" xfId="3524"/>
    <cellStyle name="Total 42" xfId="3525"/>
    <cellStyle name="Total 43" xfId="3526"/>
    <cellStyle name="Total 44" xfId="3527"/>
    <cellStyle name="Total 45" xfId="3528"/>
    <cellStyle name="Total 46" xfId="3529"/>
    <cellStyle name="Total 47" xfId="3530"/>
    <cellStyle name="Total 48" xfId="3531"/>
    <cellStyle name="Total 49" xfId="3532"/>
    <cellStyle name="Total 5" xfId="3533"/>
    <cellStyle name="Total 5 2" xfId="3534"/>
    <cellStyle name="Total 50" xfId="3535"/>
    <cellStyle name="Total 51" xfId="3536"/>
    <cellStyle name="Total 52" xfId="3537"/>
    <cellStyle name="Total 53" xfId="3538"/>
    <cellStyle name="Total 54" xfId="3539"/>
    <cellStyle name="Total 55" xfId="3540"/>
    <cellStyle name="Total 56" xfId="3541"/>
    <cellStyle name="Total 57" xfId="3542"/>
    <cellStyle name="Total 58" xfId="3543"/>
    <cellStyle name="Total 59" xfId="3544"/>
    <cellStyle name="Total 6" xfId="3545"/>
    <cellStyle name="Total 6 2" xfId="3546"/>
    <cellStyle name="Total 60" xfId="3547"/>
    <cellStyle name="Total 61" xfId="3548"/>
    <cellStyle name="Total 62" xfId="3549"/>
    <cellStyle name="Total 63" xfId="3550"/>
    <cellStyle name="Total 64" xfId="3551"/>
    <cellStyle name="Total 65" xfId="3552"/>
    <cellStyle name="Total 66" xfId="3553"/>
    <cellStyle name="Total 67" xfId="3554"/>
    <cellStyle name="Total 68" xfId="3555"/>
    <cellStyle name="Total 69" xfId="3556"/>
    <cellStyle name="Total 7" xfId="3557"/>
    <cellStyle name="Total 7 2" xfId="3558"/>
    <cellStyle name="Total 70" xfId="3559"/>
    <cellStyle name="Total 71" xfId="3560"/>
    <cellStyle name="Total 72" xfId="3561"/>
    <cellStyle name="Total 73" xfId="5414"/>
    <cellStyle name="Total 73 2" xfId="10175"/>
    <cellStyle name="Total 73 3" xfId="13576"/>
    <cellStyle name="Total 73 4" xfId="16715"/>
    <cellStyle name="Total 73 5" xfId="18854"/>
    <cellStyle name="Total 74" xfId="10215"/>
    <cellStyle name="Total 75" xfId="10254"/>
    <cellStyle name="Total 76" xfId="8163"/>
    <cellStyle name="Total 77" xfId="11631"/>
    <cellStyle name="Total 78" xfId="14834"/>
    <cellStyle name="Total 8" xfId="3562"/>
    <cellStyle name="Total 8 2" xfId="3563"/>
    <cellStyle name="Total 9" xfId="3564"/>
    <cellStyle name="Total 9 2" xfId="3565"/>
    <cellStyle name="Warning Text" xfId="5366" builtinId="11" customBuiltin="1"/>
    <cellStyle name="Warning Text 10" xfId="3566"/>
    <cellStyle name="Warning Text 10 2" xfId="3567"/>
    <cellStyle name="Warning Text 11" xfId="3568"/>
    <cellStyle name="Warning Text 11 2" xfId="3569"/>
    <cellStyle name="Warning Text 12" xfId="3570"/>
    <cellStyle name="Warning Text 12 2" xfId="3571"/>
    <cellStyle name="Warning Text 13" xfId="3572"/>
    <cellStyle name="Warning Text 14" xfId="3573"/>
    <cellStyle name="Warning Text 15" xfId="3574"/>
    <cellStyle name="Warning Text 16" xfId="3575"/>
    <cellStyle name="Warning Text 17" xfId="3576"/>
    <cellStyle name="Warning Text 18" xfId="3577"/>
    <cellStyle name="Warning Text 19" xfId="3578"/>
    <cellStyle name="Warning Text 2" xfId="3579"/>
    <cellStyle name="Warning Text 2 2" xfId="3580"/>
    <cellStyle name="Warning Text 2 2 2" xfId="8112"/>
    <cellStyle name="Warning Text 2 2 2 2" xfId="8113"/>
    <cellStyle name="Warning Text 2 2 2 3" xfId="11579"/>
    <cellStyle name="Warning Text 2 2 2 4" xfId="14789"/>
    <cellStyle name="Warning Text 2 2 2 5" xfId="17055"/>
    <cellStyle name="Warning Text 2 2 3" xfId="10127"/>
    <cellStyle name="Warning Text 2 2 4" xfId="9950"/>
    <cellStyle name="Warning Text 2 2 5" xfId="10102"/>
    <cellStyle name="Warning Text 2 2 6" xfId="11578"/>
    <cellStyle name="Warning Text 2 2 7" xfId="14788"/>
    <cellStyle name="Warning Text 2 2 8" xfId="17054"/>
    <cellStyle name="Warning Text 2 3" xfId="9898"/>
    <cellStyle name="Warning Text 2 3 2" xfId="10126"/>
    <cellStyle name="Warning Text 2 3 3" xfId="13527"/>
    <cellStyle name="Warning Text 2 3 4" xfId="16683"/>
    <cellStyle name="Warning Text 2 3 5" xfId="18839"/>
    <cellStyle name="Warning Text 2 4" xfId="9951"/>
    <cellStyle name="Warning Text 2 5" xfId="10101"/>
    <cellStyle name="Warning Text 2 6" xfId="13365"/>
    <cellStyle name="Warning Text 2 7" xfId="16569"/>
    <cellStyle name="Warning Text 2 8" xfId="18773"/>
    <cellStyle name="Warning Text 20" xfId="3581"/>
    <cellStyle name="Warning Text 21" xfId="3582"/>
    <cellStyle name="Warning Text 22" xfId="3583"/>
    <cellStyle name="Warning Text 23" xfId="3584"/>
    <cellStyle name="Warning Text 24" xfId="3585"/>
    <cellStyle name="Warning Text 25" xfId="3586"/>
    <cellStyle name="Warning Text 26" xfId="3587"/>
    <cellStyle name="Warning Text 27" xfId="3588"/>
    <cellStyle name="Warning Text 28" xfId="3589"/>
    <cellStyle name="Warning Text 29" xfId="3590"/>
    <cellStyle name="Warning Text 3" xfId="3591"/>
    <cellStyle name="Warning Text 3 2" xfId="3592"/>
    <cellStyle name="Warning Text 30" xfId="3593"/>
    <cellStyle name="Warning Text 31" xfId="3594"/>
    <cellStyle name="Warning Text 32" xfId="3595"/>
    <cellStyle name="Warning Text 33" xfId="3596"/>
    <cellStyle name="Warning Text 34" xfId="3597"/>
    <cellStyle name="Warning Text 35" xfId="3598"/>
    <cellStyle name="Warning Text 36" xfId="3599"/>
    <cellStyle name="Warning Text 37" xfId="3600"/>
    <cellStyle name="Warning Text 38" xfId="3601"/>
    <cellStyle name="Warning Text 39" xfId="3602"/>
    <cellStyle name="Warning Text 4" xfId="3603"/>
    <cellStyle name="Warning Text 4 2" xfId="3604"/>
    <cellStyle name="Warning Text 40" xfId="3605"/>
    <cellStyle name="Warning Text 41" xfId="3606"/>
    <cellStyle name="Warning Text 42" xfId="3607"/>
    <cellStyle name="Warning Text 43" xfId="3608"/>
    <cellStyle name="Warning Text 44" xfId="3609"/>
    <cellStyle name="Warning Text 45" xfId="3610"/>
    <cellStyle name="Warning Text 46" xfId="3611"/>
    <cellStyle name="Warning Text 47" xfId="3612"/>
    <cellStyle name="Warning Text 48" xfId="3613"/>
    <cellStyle name="Warning Text 49" xfId="3614"/>
    <cellStyle name="Warning Text 5" xfId="3615"/>
    <cellStyle name="Warning Text 5 2" xfId="3616"/>
    <cellStyle name="Warning Text 50" xfId="3617"/>
    <cellStyle name="Warning Text 51" xfId="3618"/>
    <cellStyle name="Warning Text 52" xfId="3619"/>
    <cellStyle name="Warning Text 53" xfId="3620"/>
    <cellStyle name="Warning Text 54" xfId="3621"/>
    <cellStyle name="Warning Text 55" xfId="3622"/>
    <cellStyle name="Warning Text 56" xfId="3623"/>
    <cellStyle name="Warning Text 57" xfId="3624"/>
    <cellStyle name="Warning Text 58" xfId="3625"/>
    <cellStyle name="Warning Text 59" xfId="3626"/>
    <cellStyle name="Warning Text 6" xfId="3627"/>
    <cellStyle name="Warning Text 6 2" xfId="3628"/>
    <cellStyle name="Warning Text 60" xfId="3629"/>
    <cellStyle name="Warning Text 61" xfId="3630"/>
    <cellStyle name="Warning Text 62" xfId="3631"/>
    <cellStyle name="Warning Text 63" xfId="3632"/>
    <cellStyle name="Warning Text 64" xfId="3633"/>
    <cellStyle name="Warning Text 65" xfId="3634"/>
    <cellStyle name="Warning Text 66" xfId="3635"/>
    <cellStyle name="Warning Text 67" xfId="3636"/>
    <cellStyle name="Warning Text 68" xfId="3637"/>
    <cellStyle name="Warning Text 69" xfId="3638"/>
    <cellStyle name="Warning Text 7" xfId="3639"/>
    <cellStyle name="Warning Text 7 2" xfId="3640"/>
    <cellStyle name="Warning Text 70" xfId="3641"/>
    <cellStyle name="Warning Text 71" xfId="3642"/>
    <cellStyle name="Warning Text 72" xfId="3643"/>
    <cellStyle name="Warning Text 73" xfId="5411"/>
    <cellStyle name="Warning Text 73 2" xfId="10173"/>
    <cellStyle name="Warning Text 73 3" xfId="13574"/>
    <cellStyle name="Warning Text 73 4" xfId="16713"/>
    <cellStyle name="Warning Text 73 5" xfId="18852"/>
    <cellStyle name="Warning Text 74" xfId="10213"/>
    <cellStyle name="Warning Text 75" xfId="10252"/>
    <cellStyle name="Warning Text 76" xfId="8166"/>
    <cellStyle name="Warning Text 77" xfId="11634"/>
    <cellStyle name="Warning Text 78" xfId="14837"/>
    <cellStyle name="Warning Text 8" xfId="3644"/>
    <cellStyle name="Warning Text 8 2" xfId="3645"/>
    <cellStyle name="Warning Text 9" xfId="3646"/>
    <cellStyle name="Warning Text 9 2" xfId="3647"/>
  </cellStyles>
  <dxfs count="4">
    <dxf>
      <font>
        <b/>
        <i/>
        <u/>
        <color rgb="FFFF0000"/>
      </font>
    </dxf>
    <dxf>
      <font>
        <b/>
        <i/>
        <u/>
        <color rgb="FFFF0000"/>
      </font>
    </dxf>
    <dxf>
      <font>
        <b/>
        <i/>
        <u/>
        <color rgb="FFFF0000"/>
      </font>
    </dxf>
    <dxf>
      <font>
        <b/>
        <i/>
        <u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66FF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Traffic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Province!$B$4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Province!$C$4:$J$4</c:f>
              <c:numCache>
                <c:formatCode>#,##0</c:formatCode>
                <c:ptCount val="8"/>
                <c:pt idx="0">
                  <c:v>127714.53125</c:v>
                </c:pt>
                <c:pt idx="1">
                  <c:v>125089.78125</c:v>
                </c:pt>
                <c:pt idx="2">
                  <c:v>126008.359375</c:v>
                </c:pt>
                <c:pt idx="3">
                  <c:v>123755.5</c:v>
                </c:pt>
                <c:pt idx="4">
                  <c:v>126240.328125</c:v>
                </c:pt>
                <c:pt idx="5">
                  <c:v>126707.5546875</c:v>
                </c:pt>
                <c:pt idx="6">
                  <c:v>126350.46875</c:v>
                </c:pt>
                <c:pt idx="7">
                  <c:v>123036.71875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Province!$B$5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Province!$C$5:$J$5</c:f>
              <c:numCache>
                <c:formatCode>#,##0</c:formatCode>
                <c:ptCount val="8"/>
                <c:pt idx="0">
                  <c:v>53414.94140625</c:v>
                </c:pt>
                <c:pt idx="1">
                  <c:v>53204.03125</c:v>
                </c:pt>
                <c:pt idx="2">
                  <c:v>54118.734375</c:v>
                </c:pt>
                <c:pt idx="3">
                  <c:v>53380.625</c:v>
                </c:pt>
                <c:pt idx="4">
                  <c:v>54599.1015625</c:v>
                </c:pt>
                <c:pt idx="5">
                  <c:v>54599.1015625</c:v>
                </c:pt>
                <c:pt idx="6">
                  <c:v>52024.4296875</c:v>
                </c:pt>
                <c:pt idx="7">
                  <c:v>50185.234375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Province!$B$6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Province!$C$6:$J$6</c:f>
              <c:numCache>
                <c:formatCode>#,##0</c:formatCode>
                <c:ptCount val="8"/>
                <c:pt idx="0">
                  <c:v>54781.6953125</c:v>
                </c:pt>
                <c:pt idx="1">
                  <c:v>53187.859375</c:v>
                </c:pt>
                <c:pt idx="2">
                  <c:v>52275.515625</c:v>
                </c:pt>
                <c:pt idx="3">
                  <c:v>51820.90625</c:v>
                </c:pt>
                <c:pt idx="4">
                  <c:v>52562.2734375</c:v>
                </c:pt>
                <c:pt idx="5">
                  <c:v>52562.2734375</c:v>
                </c:pt>
                <c:pt idx="6">
                  <c:v>52432.1953125</c:v>
                </c:pt>
                <c:pt idx="7">
                  <c:v>49112.3828125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Province!$B$7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Province!$C$7:$J$7</c:f>
              <c:numCache>
                <c:formatCode>#,##0</c:formatCode>
                <c:ptCount val="8"/>
                <c:pt idx="0">
                  <c:v>33616.16796875</c:v>
                </c:pt>
                <c:pt idx="1">
                  <c:v>33844.54296875</c:v>
                </c:pt>
                <c:pt idx="2">
                  <c:v>34168.6796875</c:v>
                </c:pt>
                <c:pt idx="3">
                  <c:v>32577.380859375</c:v>
                </c:pt>
                <c:pt idx="4">
                  <c:v>33909.0546875</c:v>
                </c:pt>
                <c:pt idx="5">
                  <c:v>33909.0546875</c:v>
                </c:pt>
                <c:pt idx="6">
                  <c:v>30737.390625</c:v>
                </c:pt>
                <c:pt idx="7">
                  <c:v>31190.302734375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Province!$B$8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Province!$C$8:$J$8</c:f>
              <c:numCache>
                <c:formatCode>#,##0</c:formatCode>
                <c:ptCount val="8"/>
                <c:pt idx="0">
                  <c:v>50145.84375</c:v>
                </c:pt>
                <c:pt idx="1">
                  <c:v>50869.0234375</c:v>
                </c:pt>
                <c:pt idx="2">
                  <c:v>51184.5</c:v>
                </c:pt>
                <c:pt idx="3">
                  <c:v>48709.7734375</c:v>
                </c:pt>
                <c:pt idx="4">
                  <c:v>50336.609375</c:v>
                </c:pt>
                <c:pt idx="5">
                  <c:v>50336.609375</c:v>
                </c:pt>
                <c:pt idx="6">
                  <c:v>45020.80078125</c:v>
                </c:pt>
                <c:pt idx="7">
                  <c:v>43945.78125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Province!$B$9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Province!$C$9:$J$9</c:f>
              <c:numCache>
                <c:formatCode>#,##0</c:formatCode>
                <c:ptCount val="8"/>
                <c:pt idx="0">
                  <c:v>45145.4375</c:v>
                </c:pt>
                <c:pt idx="1">
                  <c:v>44790.82421875</c:v>
                </c:pt>
                <c:pt idx="2">
                  <c:v>41859.80078125</c:v>
                </c:pt>
                <c:pt idx="3">
                  <c:v>42500.2734375</c:v>
                </c:pt>
                <c:pt idx="4">
                  <c:v>44659.4296875</c:v>
                </c:pt>
                <c:pt idx="5">
                  <c:v>43830.71875</c:v>
                </c:pt>
                <c:pt idx="6">
                  <c:v>40588.54296875</c:v>
                </c:pt>
                <c:pt idx="7">
                  <c:v>42010.02734375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Province!$B$10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Province!$C$10:$J$10</c:f>
              <c:numCache>
                <c:formatCode>#,##0</c:formatCode>
                <c:ptCount val="8"/>
                <c:pt idx="0">
                  <c:v>47516.71484375</c:v>
                </c:pt>
                <c:pt idx="1">
                  <c:v>48061.48828125</c:v>
                </c:pt>
                <c:pt idx="2">
                  <c:v>47665.86328125</c:v>
                </c:pt>
                <c:pt idx="3">
                  <c:v>46534.26171875</c:v>
                </c:pt>
                <c:pt idx="4">
                  <c:v>49091.75390625</c:v>
                </c:pt>
                <c:pt idx="5">
                  <c:v>48358.8515625</c:v>
                </c:pt>
                <c:pt idx="6">
                  <c:v>45975.8046875</c:v>
                </c:pt>
                <c:pt idx="7">
                  <c:v>45634.171875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Province!$B$11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Province!$C$11:$J$11</c:f>
              <c:numCache>
                <c:formatCode>#,##0</c:formatCode>
                <c:ptCount val="8"/>
                <c:pt idx="0">
                  <c:v>38880.29296875</c:v>
                </c:pt>
                <c:pt idx="1">
                  <c:v>38462.72265625</c:v>
                </c:pt>
                <c:pt idx="2">
                  <c:v>36864.734375</c:v>
                </c:pt>
                <c:pt idx="3">
                  <c:v>36513.91015625</c:v>
                </c:pt>
                <c:pt idx="4">
                  <c:v>38262.6640625</c:v>
                </c:pt>
                <c:pt idx="5">
                  <c:v>37148.3125</c:v>
                </c:pt>
                <c:pt idx="6">
                  <c:v>35158.46484375</c:v>
                </c:pt>
                <c:pt idx="7">
                  <c:v>35619.66796875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Province!$B$12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Province!$C$12:$J$12</c:f>
              <c:numCache>
                <c:formatCode>#,##0</c:formatCode>
                <c:ptCount val="8"/>
                <c:pt idx="0">
                  <c:v>36082.36328125</c:v>
                </c:pt>
                <c:pt idx="1">
                  <c:v>36558</c:v>
                </c:pt>
                <c:pt idx="2">
                  <c:v>34705.734375</c:v>
                </c:pt>
                <c:pt idx="3">
                  <c:v>34955.9296875</c:v>
                </c:pt>
                <c:pt idx="4">
                  <c:v>35035.328125</c:v>
                </c:pt>
                <c:pt idx="5">
                  <c:v>38075.59765625</c:v>
                </c:pt>
                <c:pt idx="6">
                  <c:v>34125.2265625</c:v>
                </c:pt>
                <c:pt idx="7">
                  <c:v>33424.62890625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Province!$B$13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Province!$C$13:$J$13</c:f>
              <c:numCache>
                <c:formatCode>#,##0</c:formatCode>
                <c:ptCount val="8"/>
                <c:pt idx="0">
                  <c:v>39725.37109375</c:v>
                </c:pt>
                <c:pt idx="1">
                  <c:v>40180.55078125</c:v>
                </c:pt>
                <c:pt idx="2">
                  <c:v>35896.1796875</c:v>
                </c:pt>
                <c:pt idx="3">
                  <c:v>36844.7421875</c:v>
                </c:pt>
                <c:pt idx="4">
                  <c:v>27218.05859375</c:v>
                </c:pt>
                <c:pt idx="5">
                  <c:v>34932.15625</c:v>
                </c:pt>
                <c:pt idx="6">
                  <c:v>36822.2734375</c:v>
                </c:pt>
                <c:pt idx="7">
                  <c:v>36140.65234375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Province!$B$14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Province!$C$14:$J$14</c:f>
              <c:numCache>
                <c:formatCode>#,##0</c:formatCode>
                <c:ptCount val="8"/>
                <c:pt idx="0">
                  <c:v>23161.548828125</c:v>
                </c:pt>
                <c:pt idx="1">
                  <c:v>23205.484375</c:v>
                </c:pt>
                <c:pt idx="2">
                  <c:v>21823.02734375</c:v>
                </c:pt>
                <c:pt idx="3">
                  <c:v>22037.4765625</c:v>
                </c:pt>
                <c:pt idx="4">
                  <c:v>22401.673828125</c:v>
                </c:pt>
                <c:pt idx="5">
                  <c:v>21425.541015625</c:v>
                </c:pt>
                <c:pt idx="6">
                  <c:v>21760.634765625</c:v>
                </c:pt>
                <c:pt idx="7">
                  <c:v>21802.30078125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Province!$B$15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Province!$C$15:$J$15</c:f>
              <c:numCache>
                <c:formatCode>#,##0</c:formatCode>
                <c:ptCount val="8"/>
                <c:pt idx="0">
                  <c:v>7806.06787109375</c:v>
                </c:pt>
                <c:pt idx="1">
                  <c:v>9932.5830078125</c:v>
                </c:pt>
                <c:pt idx="2">
                  <c:v>9299.6357421875</c:v>
                </c:pt>
                <c:pt idx="3">
                  <c:v>9719.1923828125</c:v>
                </c:pt>
                <c:pt idx="4">
                  <c:v>7907.2158203125</c:v>
                </c:pt>
                <c:pt idx="5">
                  <c:v>9560.6103515625</c:v>
                </c:pt>
                <c:pt idx="6">
                  <c:v>9814.423828125</c:v>
                </c:pt>
                <c:pt idx="7">
                  <c:v>9851.2080078125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Province!$B$16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Province!$C$16:$J$16</c:f>
              <c:numCache>
                <c:formatCode>#,##0</c:formatCode>
                <c:ptCount val="8"/>
                <c:pt idx="0">
                  <c:v>9798.609375</c:v>
                </c:pt>
                <c:pt idx="1">
                  <c:v>13197.609375</c:v>
                </c:pt>
                <c:pt idx="2">
                  <c:v>12308.9775390625</c:v>
                </c:pt>
                <c:pt idx="3">
                  <c:v>12079.7021484375</c:v>
                </c:pt>
                <c:pt idx="4">
                  <c:v>9792.2646484375</c:v>
                </c:pt>
                <c:pt idx="5">
                  <c:v>11721.142578125</c:v>
                </c:pt>
                <c:pt idx="6">
                  <c:v>12280.259765625</c:v>
                </c:pt>
                <c:pt idx="7">
                  <c:v>12179.9970703125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19488"/>
        <c:axId val="84721024"/>
      </c:lineChart>
      <c:lineChart>
        <c:grouping val="standard"/>
        <c:varyColors val="0"/>
        <c:ser>
          <c:idx val="0"/>
          <c:order val="0"/>
          <c:tx>
            <c:strRef>
              <c:f>Province!$B$3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solidFill>
                <a:schemeClr val="bg1"/>
              </a:solidFill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Province!$C$2:$J$2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Province!$C$3:$J$3</c:f>
              <c:numCache>
                <c:formatCode>#,##0</c:formatCode>
                <c:ptCount val="8"/>
                <c:pt idx="0">
                  <c:v>567789.58544921875</c:v>
                </c:pt>
                <c:pt idx="1">
                  <c:v>570584.5009765625</c:v>
                </c:pt>
                <c:pt idx="2">
                  <c:v>558179.7421875</c:v>
                </c:pt>
                <c:pt idx="3">
                  <c:v>551429.673828125</c:v>
                </c:pt>
                <c:pt idx="4">
                  <c:v>552015.755859375</c:v>
                </c:pt>
                <c:pt idx="5">
                  <c:v>563167.5244140625</c:v>
                </c:pt>
                <c:pt idx="6">
                  <c:v>543090.916015625</c:v>
                </c:pt>
                <c:pt idx="7">
                  <c:v>534133.07421875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23968"/>
        <c:axId val="84722432"/>
      </c:lineChart>
      <c:dateAx>
        <c:axId val="847194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1024"/>
        <c:crosses val="autoZero"/>
        <c:auto val="1"/>
        <c:lblOffset val="100"/>
        <c:baseTimeUnit val="days"/>
      </c:dateAx>
      <c:valAx>
        <c:axId val="8472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9488"/>
        <c:crosses val="autoZero"/>
        <c:crossBetween val="between"/>
      </c:valAx>
      <c:valAx>
        <c:axId val="84722432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3968"/>
        <c:crosses val="max"/>
        <c:crossBetween val="between"/>
      </c:valAx>
      <c:dateAx>
        <c:axId val="847239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7224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HOSR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Province!$B$173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Province!$C$172:$J$172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Province!$C$173:$J$173</c:f>
              <c:numCache>
                <c:formatCode>0.00</c:formatCode>
                <c:ptCount val="8"/>
                <c:pt idx="0">
                  <c:v>98.39442741909555</c:v>
                </c:pt>
                <c:pt idx="1">
                  <c:v>98.396102498848535</c:v>
                </c:pt>
                <c:pt idx="2">
                  <c:v>98.393415461042068</c:v>
                </c:pt>
                <c:pt idx="3">
                  <c:v>98.371345161536951</c:v>
                </c:pt>
                <c:pt idx="4">
                  <c:v>98.351660915469907</c:v>
                </c:pt>
                <c:pt idx="5">
                  <c:v>98.400353548364066</c:v>
                </c:pt>
                <c:pt idx="6">
                  <c:v>98.330441326174395</c:v>
                </c:pt>
                <c:pt idx="7">
                  <c:v>98.366906473485272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Province!$B$174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Province!$C$172:$J$172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Province!$C$174:$J$174</c:f>
              <c:numCache>
                <c:formatCode>0.00</c:formatCode>
                <c:ptCount val="8"/>
                <c:pt idx="0">
                  <c:v>98.874824523925781</c:v>
                </c:pt>
                <c:pt idx="1">
                  <c:v>98.886375427246094</c:v>
                </c:pt>
                <c:pt idx="2">
                  <c:v>98.886215209960937</c:v>
                </c:pt>
                <c:pt idx="3">
                  <c:v>98.961189270019531</c:v>
                </c:pt>
                <c:pt idx="4">
                  <c:v>98.925643920898438</c:v>
                </c:pt>
                <c:pt idx="5">
                  <c:v>98.930854797363281</c:v>
                </c:pt>
                <c:pt idx="6">
                  <c:v>98.911895751953125</c:v>
                </c:pt>
                <c:pt idx="7">
                  <c:v>98.916763305664063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Province!$B$175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Province!$C$172:$J$172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Province!$C$175:$J$175</c:f>
              <c:numCache>
                <c:formatCode>0.00</c:formatCode>
                <c:ptCount val="8"/>
                <c:pt idx="0">
                  <c:v>98.88446044921875</c:v>
                </c:pt>
                <c:pt idx="1">
                  <c:v>99.059928894042969</c:v>
                </c:pt>
                <c:pt idx="2">
                  <c:v>98.657402038574219</c:v>
                </c:pt>
                <c:pt idx="3">
                  <c:v>98.812782287597656</c:v>
                </c:pt>
                <c:pt idx="4">
                  <c:v>98.774894714355469</c:v>
                </c:pt>
                <c:pt idx="5">
                  <c:v>98.759780883789063</c:v>
                </c:pt>
                <c:pt idx="6">
                  <c:v>98.73370361328125</c:v>
                </c:pt>
                <c:pt idx="7">
                  <c:v>98.901824951171875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Province!$B$176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Province!$C$172:$J$172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Province!$C$176:$J$176</c:f>
              <c:numCache>
                <c:formatCode>0.00</c:formatCode>
                <c:ptCount val="8"/>
                <c:pt idx="0">
                  <c:v>97.548614501953125</c:v>
                </c:pt>
                <c:pt idx="1">
                  <c:v>97.773109436035156</c:v>
                </c:pt>
                <c:pt idx="2">
                  <c:v>97.747138977050781</c:v>
                </c:pt>
                <c:pt idx="3">
                  <c:v>97.541580200195313</c:v>
                </c:pt>
                <c:pt idx="4">
                  <c:v>97.622634887695313</c:v>
                </c:pt>
                <c:pt idx="5">
                  <c:v>97.6658935546875</c:v>
                </c:pt>
                <c:pt idx="6">
                  <c:v>97.73101806640625</c:v>
                </c:pt>
                <c:pt idx="7">
                  <c:v>98.017425537109375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Province!$B$177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Province!$C$172:$J$172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Province!$C$177:$J$177</c:f>
              <c:numCache>
                <c:formatCode>0.00</c:formatCode>
                <c:ptCount val="8"/>
                <c:pt idx="0">
                  <c:v>98.425971984863281</c:v>
                </c:pt>
                <c:pt idx="1">
                  <c:v>98.603134155273438</c:v>
                </c:pt>
                <c:pt idx="2">
                  <c:v>98.547431945800781</c:v>
                </c:pt>
                <c:pt idx="3">
                  <c:v>98.502632141113281</c:v>
                </c:pt>
                <c:pt idx="4">
                  <c:v>98.35693359375</c:v>
                </c:pt>
                <c:pt idx="5">
                  <c:v>98.678627014160156</c:v>
                </c:pt>
                <c:pt idx="6">
                  <c:v>98.685859680175781</c:v>
                </c:pt>
                <c:pt idx="7">
                  <c:v>98.522781372070312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Province!$B$178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Province!$C$172:$J$172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Province!$C$178:$J$178</c:f>
              <c:numCache>
                <c:formatCode>0.00</c:formatCode>
                <c:ptCount val="8"/>
                <c:pt idx="0">
                  <c:v>98.239479064941406</c:v>
                </c:pt>
                <c:pt idx="1">
                  <c:v>98.199447631835938</c:v>
                </c:pt>
                <c:pt idx="2">
                  <c:v>98.314254760742188</c:v>
                </c:pt>
                <c:pt idx="3">
                  <c:v>98.42291259765625</c:v>
                </c:pt>
                <c:pt idx="4">
                  <c:v>98.28851318359375</c:v>
                </c:pt>
                <c:pt idx="5">
                  <c:v>97.745223999023438</c:v>
                </c:pt>
                <c:pt idx="6">
                  <c:v>98.227653503417969</c:v>
                </c:pt>
                <c:pt idx="7">
                  <c:v>98.285682678222656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Province!$B$179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Province!$C$172:$J$172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Province!$C$179:$J$179</c:f>
              <c:numCache>
                <c:formatCode>0.00</c:formatCode>
                <c:ptCount val="8"/>
                <c:pt idx="0">
                  <c:v>95.581832885742187</c:v>
                </c:pt>
                <c:pt idx="1">
                  <c:v>95.521591186523438</c:v>
                </c:pt>
                <c:pt idx="2">
                  <c:v>95.618850708007812</c:v>
                </c:pt>
                <c:pt idx="3">
                  <c:v>95.842864990234375</c:v>
                </c:pt>
                <c:pt idx="4">
                  <c:v>95.315650939941406</c:v>
                </c:pt>
                <c:pt idx="5">
                  <c:v>95.789970397949219</c:v>
                </c:pt>
                <c:pt idx="6">
                  <c:v>94.990554809570313</c:v>
                </c:pt>
                <c:pt idx="7">
                  <c:v>95.425514221191406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Province!$B$180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Province!$C$172:$J$172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Province!$C$180:$J$180</c:f>
              <c:numCache>
                <c:formatCode>0.00</c:formatCode>
                <c:ptCount val="8"/>
                <c:pt idx="0">
                  <c:v>96.735069274902344</c:v>
                </c:pt>
                <c:pt idx="1">
                  <c:v>96.672744750976563</c:v>
                </c:pt>
                <c:pt idx="2">
                  <c:v>96.498367309570313</c:v>
                </c:pt>
                <c:pt idx="3">
                  <c:v>96.555908203125</c:v>
                </c:pt>
                <c:pt idx="4">
                  <c:v>96.58013916015625</c:v>
                </c:pt>
                <c:pt idx="5">
                  <c:v>96.399330139160156</c:v>
                </c:pt>
                <c:pt idx="6">
                  <c:v>96.486007690429687</c:v>
                </c:pt>
                <c:pt idx="7">
                  <c:v>96.86474609375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Province!$B$181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Province!$C$172:$J$172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Province!$C$181:$J$181</c:f>
              <c:numCache>
                <c:formatCode>0.00</c:formatCode>
                <c:ptCount val="8"/>
                <c:pt idx="0">
                  <c:v>94.435768127441406</c:v>
                </c:pt>
                <c:pt idx="1">
                  <c:v>94.310539245605469</c:v>
                </c:pt>
                <c:pt idx="2">
                  <c:v>94.614974975585938</c:v>
                </c:pt>
                <c:pt idx="3">
                  <c:v>94.264083862304688</c:v>
                </c:pt>
                <c:pt idx="4">
                  <c:v>94.476577758789063</c:v>
                </c:pt>
                <c:pt idx="5">
                  <c:v>94.124725341796875</c:v>
                </c:pt>
                <c:pt idx="6">
                  <c:v>94.37841796875</c:v>
                </c:pt>
                <c:pt idx="7">
                  <c:v>94.014976501464844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Province!$B$182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Province!$C$172:$J$172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Province!$C$182:$J$182</c:f>
              <c:numCache>
                <c:formatCode>0.00</c:formatCode>
                <c:ptCount val="8"/>
                <c:pt idx="0">
                  <c:v>97.276397705078125</c:v>
                </c:pt>
                <c:pt idx="1">
                  <c:v>97.237274169921875</c:v>
                </c:pt>
                <c:pt idx="2">
                  <c:v>97.359519958496094</c:v>
                </c:pt>
                <c:pt idx="3">
                  <c:v>97.069984436035156</c:v>
                </c:pt>
                <c:pt idx="4">
                  <c:v>97.371475219726563</c:v>
                </c:pt>
                <c:pt idx="5">
                  <c:v>97.273628234863281</c:v>
                </c:pt>
                <c:pt idx="6">
                  <c:v>97.296356201171875</c:v>
                </c:pt>
                <c:pt idx="7">
                  <c:v>97.436019897460938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Province!$B$183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Province!$C$172:$J$172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Province!$C$183:$J$183</c:f>
              <c:numCache>
                <c:formatCode>0.00</c:formatCode>
                <c:ptCount val="8"/>
                <c:pt idx="0">
                  <c:v>99.310768127441406</c:v>
                </c:pt>
                <c:pt idx="1">
                  <c:v>99.232597351074219</c:v>
                </c:pt>
                <c:pt idx="2">
                  <c:v>99.317634582519531</c:v>
                </c:pt>
                <c:pt idx="3">
                  <c:v>99.200981140136719</c:v>
                </c:pt>
                <c:pt idx="4">
                  <c:v>99.222198486328125</c:v>
                </c:pt>
                <c:pt idx="5">
                  <c:v>99.272407531738281</c:v>
                </c:pt>
                <c:pt idx="6">
                  <c:v>99.296768188476562</c:v>
                </c:pt>
                <c:pt idx="7">
                  <c:v>99.24444580078125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Province!$B$184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Province!$C$172:$J$172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Province!$C$184:$J$184</c:f>
              <c:numCache>
                <c:formatCode>0.00</c:formatCode>
                <c:ptCount val="8"/>
                <c:pt idx="0">
                  <c:v>98.192893981933594</c:v>
                </c:pt>
                <c:pt idx="1">
                  <c:v>98.022994995117188</c:v>
                </c:pt>
                <c:pt idx="2">
                  <c:v>98.225852966308594</c:v>
                </c:pt>
                <c:pt idx="3">
                  <c:v>97.970176696777344</c:v>
                </c:pt>
                <c:pt idx="4">
                  <c:v>98.593574523925781</c:v>
                </c:pt>
                <c:pt idx="5">
                  <c:v>98.596160888671875</c:v>
                </c:pt>
                <c:pt idx="6">
                  <c:v>97.448867797851563</c:v>
                </c:pt>
                <c:pt idx="7">
                  <c:v>97.658462524414063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Province!$B$185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Province!$C$172:$J$172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Province!$C$185:$J$185</c:f>
              <c:numCache>
                <c:formatCode>0.00</c:formatCode>
                <c:ptCount val="8"/>
                <c:pt idx="0">
                  <c:v>98.723579406738281</c:v>
                </c:pt>
                <c:pt idx="1">
                  <c:v>98.53399658203125</c:v>
                </c:pt>
                <c:pt idx="2">
                  <c:v>98.524360656738281</c:v>
                </c:pt>
                <c:pt idx="3">
                  <c:v>98.6016845703125</c:v>
                </c:pt>
                <c:pt idx="4">
                  <c:v>98.722434997558594</c:v>
                </c:pt>
                <c:pt idx="5">
                  <c:v>98.683395385742188</c:v>
                </c:pt>
                <c:pt idx="6">
                  <c:v>98.600318908691406</c:v>
                </c:pt>
                <c:pt idx="7">
                  <c:v>98.500320434570313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Province!$B$186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Province!$C$172:$J$172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Province!$C$186:$J$186</c:f>
              <c:numCache>
                <c:formatCode>0.00</c:formatCode>
                <c:ptCount val="8"/>
                <c:pt idx="0">
                  <c:v>98.461013793945313</c:v>
                </c:pt>
                <c:pt idx="1">
                  <c:v>98.556892395019531</c:v>
                </c:pt>
                <c:pt idx="2">
                  <c:v>98.432807922363281</c:v>
                </c:pt>
                <c:pt idx="3">
                  <c:v>97.847015380859375</c:v>
                </c:pt>
                <c:pt idx="4">
                  <c:v>98.493553161621094</c:v>
                </c:pt>
                <c:pt idx="5">
                  <c:v>98.779136657714844</c:v>
                </c:pt>
                <c:pt idx="6">
                  <c:v>98.612785339355469</c:v>
                </c:pt>
                <c:pt idx="7">
                  <c:v>98.124771118164063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55584"/>
        <c:axId val="84757504"/>
      </c:lineChart>
      <c:dateAx>
        <c:axId val="847555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7504"/>
        <c:crosses val="autoZero"/>
        <c:auto val="1"/>
        <c:lblOffset val="100"/>
        <c:baseTimeUnit val="days"/>
      </c:dateAx>
      <c:valAx>
        <c:axId val="84757504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47129666144129"/>
          <c:y val="8.3359873709288559E-2"/>
          <c:w val="0.12814659600947764"/>
          <c:h val="0.79283271962567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CDR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Province!$B$156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Province!$C$155:$J$155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Province!$C$156:$J$156</c:f>
              <c:numCache>
                <c:formatCode>0.00</c:formatCode>
                <c:ptCount val="8"/>
                <c:pt idx="0">
                  <c:v>0.35749003607361823</c:v>
                </c:pt>
                <c:pt idx="1">
                  <c:v>0.35960655183071816</c:v>
                </c:pt>
                <c:pt idx="2">
                  <c:v>0.35965280770762525</c:v>
                </c:pt>
                <c:pt idx="3">
                  <c:v>0.3575771948587626</c:v>
                </c:pt>
                <c:pt idx="4">
                  <c:v>0.35467679024832405</c:v>
                </c:pt>
                <c:pt idx="5">
                  <c:v>0.37188541074130188</c:v>
                </c:pt>
                <c:pt idx="6">
                  <c:v>0.36230423161665554</c:v>
                </c:pt>
                <c:pt idx="7">
                  <c:v>0.33912103691804074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Province!$B$157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Province!$C$157:$J$157</c:f>
              <c:numCache>
                <c:formatCode>0.00</c:formatCode>
                <c:ptCount val="8"/>
                <c:pt idx="0">
                  <c:v>0.3173542320728302</c:v>
                </c:pt>
                <c:pt idx="1">
                  <c:v>0.30835419893264771</c:v>
                </c:pt>
                <c:pt idx="2">
                  <c:v>0.31662341952323914</c:v>
                </c:pt>
                <c:pt idx="3">
                  <c:v>0.29211199283599854</c:v>
                </c:pt>
                <c:pt idx="4">
                  <c:v>0.32538992166519165</c:v>
                </c:pt>
                <c:pt idx="5">
                  <c:v>0.32002308964729309</c:v>
                </c:pt>
                <c:pt idx="6">
                  <c:v>0.32065334916114807</c:v>
                </c:pt>
                <c:pt idx="7">
                  <c:v>0.28965172171592712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Province!$B$158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Province!$C$158:$J$158</c:f>
              <c:numCache>
                <c:formatCode>0.00</c:formatCode>
                <c:ptCount val="8"/>
                <c:pt idx="0">
                  <c:v>0.29846465587615967</c:v>
                </c:pt>
                <c:pt idx="1">
                  <c:v>0.34852525591850281</c:v>
                </c:pt>
                <c:pt idx="2">
                  <c:v>0.28339746594429016</c:v>
                </c:pt>
                <c:pt idx="3">
                  <c:v>0.30690217018127441</c:v>
                </c:pt>
                <c:pt idx="4">
                  <c:v>0.34219548106193542</c:v>
                </c:pt>
                <c:pt idx="5">
                  <c:v>0.28401243686676025</c:v>
                </c:pt>
                <c:pt idx="6">
                  <c:v>0.26982811093330383</c:v>
                </c:pt>
                <c:pt idx="7">
                  <c:v>0.27202266454696655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Province!$B$159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Province!$C$159:$J$159</c:f>
              <c:numCache>
                <c:formatCode>0.00</c:formatCode>
                <c:ptCount val="8"/>
                <c:pt idx="0">
                  <c:v>0.27506247162818909</c:v>
                </c:pt>
                <c:pt idx="1">
                  <c:v>0.26710104942321777</c:v>
                </c:pt>
                <c:pt idx="2">
                  <c:v>0.26070219278335571</c:v>
                </c:pt>
                <c:pt idx="3">
                  <c:v>0.28022998571395874</c:v>
                </c:pt>
                <c:pt idx="4">
                  <c:v>0.33071890473365784</c:v>
                </c:pt>
                <c:pt idx="5">
                  <c:v>0.31871598958969116</c:v>
                </c:pt>
                <c:pt idx="6">
                  <c:v>0.27917319536209106</c:v>
                </c:pt>
                <c:pt idx="7">
                  <c:v>0.24586310982704163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Province!$B$160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Province!$C$160:$J$160</c:f>
              <c:numCache>
                <c:formatCode>0.00</c:formatCode>
                <c:ptCount val="8"/>
                <c:pt idx="0">
                  <c:v>0.38629361987113953</c:v>
                </c:pt>
                <c:pt idx="1">
                  <c:v>0.35181298851966858</c:v>
                </c:pt>
                <c:pt idx="2">
                  <c:v>0.38569328188896179</c:v>
                </c:pt>
                <c:pt idx="3">
                  <c:v>0.35360312461853027</c:v>
                </c:pt>
                <c:pt idx="4">
                  <c:v>0.37384718656539917</c:v>
                </c:pt>
                <c:pt idx="5">
                  <c:v>0.59448474645614624</c:v>
                </c:pt>
                <c:pt idx="6">
                  <c:v>0.34770697355270386</c:v>
                </c:pt>
                <c:pt idx="7">
                  <c:v>0.33707672357559204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Province!$B$161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Province!$C$161:$J$161</c:f>
              <c:numCache>
                <c:formatCode>0.00</c:formatCode>
                <c:ptCount val="8"/>
                <c:pt idx="0">
                  <c:v>0.26051199436187744</c:v>
                </c:pt>
                <c:pt idx="1">
                  <c:v>0.27706122398376465</c:v>
                </c:pt>
                <c:pt idx="2">
                  <c:v>0.27778226137161255</c:v>
                </c:pt>
                <c:pt idx="3">
                  <c:v>0.22786101698875427</c:v>
                </c:pt>
                <c:pt idx="4">
                  <c:v>0.25198233127593994</c:v>
                </c:pt>
                <c:pt idx="5">
                  <c:v>0.28449231386184692</c:v>
                </c:pt>
                <c:pt idx="6">
                  <c:v>0.28953665494918823</c:v>
                </c:pt>
                <c:pt idx="7">
                  <c:v>0.25098463892936707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Province!$B$162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Province!$C$162:$J$162</c:f>
              <c:numCache>
                <c:formatCode>0.00</c:formatCode>
                <c:ptCount val="8"/>
                <c:pt idx="0">
                  <c:v>0.27660068869590759</c:v>
                </c:pt>
                <c:pt idx="1">
                  <c:v>0.27906715869903564</c:v>
                </c:pt>
                <c:pt idx="2">
                  <c:v>0.28507959842681885</c:v>
                </c:pt>
                <c:pt idx="3">
                  <c:v>0.28090527653694153</c:v>
                </c:pt>
                <c:pt idx="4">
                  <c:v>0.26625066995620728</c:v>
                </c:pt>
                <c:pt idx="5">
                  <c:v>0.25519281625747681</c:v>
                </c:pt>
                <c:pt idx="6">
                  <c:v>0.28054481744766235</c:v>
                </c:pt>
                <c:pt idx="7">
                  <c:v>0.28477859497070313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Province!$B$163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Province!$C$163:$J$163</c:f>
              <c:numCache>
                <c:formatCode>0.00</c:formatCode>
                <c:ptCount val="8"/>
                <c:pt idx="0">
                  <c:v>0.32199472188949585</c:v>
                </c:pt>
                <c:pt idx="1">
                  <c:v>0.2980034351348877</c:v>
                </c:pt>
                <c:pt idx="2">
                  <c:v>0.30443435907363892</c:v>
                </c:pt>
                <c:pt idx="3">
                  <c:v>0.31238022446632385</c:v>
                </c:pt>
                <c:pt idx="4">
                  <c:v>0.33021849393844604</c:v>
                </c:pt>
                <c:pt idx="5">
                  <c:v>0.33202508091926575</c:v>
                </c:pt>
                <c:pt idx="6">
                  <c:v>0.32437887787818909</c:v>
                </c:pt>
                <c:pt idx="7">
                  <c:v>0.29292497038841248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Province!$B$164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Province!$C$164:$J$164</c:f>
              <c:numCache>
                <c:formatCode>0.00</c:formatCode>
                <c:ptCount val="8"/>
                <c:pt idx="0">
                  <c:v>0.3254162073135376</c:v>
                </c:pt>
                <c:pt idx="1">
                  <c:v>0.32067412137985229</c:v>
                </c:pt>
                <c:pt idx="2">
                  <c:v>0.33579748868942261</c:v>
                </c:pt>
                <c:pt idx="3">
                  <c:v>0.31529438495635986</c:v>
                </c:pt>
                <c:pt idx="4">
                  <c:v>0.32894515991210938</c:v>
                </c:pt>
                <c:pt idx="5">
                  <c:v>0.28403279185295105</c:v>
                </c:pt>
                <c:pt idx="6">
                  <c:v>0.29082238674163818</c:v>
                </c:pt>
                <c:pt idx="7">
                  <c:v>0.30239304900169373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Province!$B$165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Province!$C$165:$J$165</c:f>
              <c:numCache>
                <c:formatCode>0.00</c:formatCode>
                <c:ptCount val="8"/>
                <c:pt idx="0">
                  <c:v>0.21946214139461517</c:v>
                </c:pt>
                <c:pt idx="1">
                  <c:v>0.21217562258243561</c:v>
                </c:pt>
                <c:pt idx="2">
                  <c:v>0.2337498664855957</c:v>
                </c:pt>
                <c:pt idx="3">
                  <c:v>0.21915434300899506</c:v>
                </c:pt>
                <c:pt idx="4">
                  <c:v>0.20351338386535645</c:v>
                </c:pt>
                <c:pt idx="5">
                  <c:v>0.20726147294044495</c:v>
                </c:pt>
                <c:pt idx="6">
                  <c:v>0.22360165417194366</c:v>
                </c:pt>
                <c:pt idx="7">
                  <c:v>0.23035834729671478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Province!$B$166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Province!$C$166:$J$166</c:f>
              <c:numCache>
                <c:formatCode>0.00</c:formatCode>
                <c:ptCount val="8"/>
                <c:pt idx="0">
                  <c:v>0.72030544281005859</c:v>
                </c:pt>
                <c:pt idx="1">
                  <c:v>0.75724297761917114</c:v>
                </c:pt>
                <c:pt idx="2">
                  <c:v>0.7884070873260498</c:v>
                </c:pt>
                <c:pt idx="3">
                  <c:v>0.83478665351867676</c:v>
                </c:pt>
                <c:pt idx="4">
                  <c:v>0.68463045358657837</c:v>
                </c:pt>
                <c:pt idx="5">
                  <c:v>0.73111504316329956</c:v>
                </c:pt>
                <c:pt idx="6">
                  <c:v>0.77942401170730591</c:v>
                </c:pt>
                <c:pt idx="7">
                  <c:v>0.7187989354133606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Province!$B$167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Province!$C$167:$J$167</c:f>
              <c:numCache>
                <c:formatCode>0.00</c:formatCode>
                <c:ptCount val="8"/>
                <c:pt idx="0">
                  <c:v>0.85174661874771118</c:v>
                </c:pt>
                <c:pt idx="1">
                  <c:v>0.80166316032409668</c:v>
                </c:pt>
                <c:pt idx="2">
                  <c:v>0.80598646402359009</c:v>
                </c:pt>
                <c:pt idx="3">
                  <c:v>0.7804298996925354</c:v>
                </c:pt>
                <c:pt idx="4">
                  <c:v>0.80006951093673706</c:v>
                </c:pt>
                <c:pt idx="5">
                  <c:v>0.8231162428855896</c:v>
                </c:pt>
                <c:pt idx="6">
                  <c:v>0.80145198106765747</c:v>
                </c:pt>
                <c:pt idx="7">
                  <c:v>0.76831686496734619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Province!$B$168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Province!$C$168:$J$168</c:f>
              <c:numCache>
                <c:formatCode>0.00</c:formatCode>
                <c:ptCount val="8"/>
                <c:pt idx="0">
                  <c:v>0.49358135461807251</c:v>
                </c:pt>
                <c:pt idx="1">
                  <c:v>0.58188164234161377</c:v>
                </c:pt>
                <c:pt idx="2">
                  <c:v>0.62165224552154541</c:v>
                </c:pt>
                <c:pt idx="3">
                  <c:v>0.62013775110244751</c:v>
                </c:pt>
                <c:pt idx="4">
                  <c:v>0.5260312557220459</c:v>
                </c:pt>
                <c:pt idx="5">
                  <c:v>0.56446027755737305</c:v>
                </c:pt>
                <c:pt idx="6">
                  <c:v>0.59914654493331909</c:v>
                </c:pt>
                <c:pt idx="7">
                  <c:v>0.52190083265304565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Province!$B$169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Province!$C$169:$J$169</c:f>
              <c:numCache>
                <c:formatCode>0.00</c:formatCode>
                <c:ptCount val="8"/>
                <c:pt idx="0">
                  <c:v>0.52042824029922485</c:v>
                </c:pt>
                <c:pt idx="1">
                  <c:v>0.54989039897918701</c:v>
                </c:pt>
                <c:pt idx="2">
                  <c:v>0.6387438178062439</c:v>
                </c:pt>
                <c:pt idx="3">
                  <c:v>0.6529269814491272</c:v>
                </c:pt>
                <c:pt idx="4">
                  <c:v>0.56296122074127197</c:v>
                </c:pt>
                <c:pt idx="5">
                  <c:v>0.6301875114440918</c:v>
                </c:pt>
                <c:pt idx="6">
                  <c:v>0.71307015419006348</c:v>
                </c:pt>
                <c:pt idx="7">
                  <c:v>0.59555023908615112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85024"/>
        <c:axId val="84787200"/>
      </c:lineChart>
      <c:dateAx>
        <c:axId val="847850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7200"/>
        <c:crosses val="autoZero"/>
        <c:auto val="1"/>
        <c:lblOffset val="100"/>
        <c:baseTimeUnit val="days"/>
      </c:dateAx>
      <c:valAx>
        <c:axId val="8478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990709691292311"/>
          <c:y val="9.4365424016242136E-2"/>
          <c:w val="0.12767976046870202"/>
          <c:h val="0.796382007327195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CSSR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Province!$B$139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Province!$C$138:$J$138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Province!$C$139:$J$139</c:f>
              <c:numCache>
                <c:formatCode>0.00</c:formatCode>
                <c:ptCount val="8"/>
                <c:pt idx="0">
                  <c:v>99.3573568718856</c:v>
                </c:pt>
                <c:pt idx="1">
                  <c:v>99.405846817172758</c:v>
                </c:pt>
                <c:pt idx="2">
                  <c:v>99.449744128267568</c:v>
                </c:pt>
                <c:pt idx="3">
                  <c:v>99.337254271766326</c:v>
                </c:pt>
                <c:pt idx="4">
                  <c:v>99.354635863818586</c:v>
                </c:pt>
                <c:pt idx="5">
                  <c:v>99.347379817035318</c:v>
                </c:pt>
                <c:pt idx="6">
                  <c:v>99.282023565526885</c:v>
                </c:pt>
                <c:pt idx="7">
                  <c:v>99.503036317736246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Province!$B$140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Province!$C$140:$J$140</c:f>
              <c:numCache>
                <c:formatCode>0.00</c:formatCode>
                <c:ptCount val="8"/>
                <c:pt idx="0">
                  <c:v>99.336036682128906</c:v>
                </c:pt>
                <c:pt idx="1">
                  <c:v>99.407127380371094</c:v>
                </c:pt>
                <c:pt idx="2">
                  <c:v>99.454071044921875</c:v>
                </c:pt>
                <c:pt idx="3">
                  <c:v>99.378189086914063</c:v>
                </c:pt>
                <c:pt idx="4">
                  <c:v>99.437240600585937</c:v>
                </c:pt>
                <c:pt idx="5">
                  <c:v>99.481559753417969</c:v>
                </c:pt>
                <c:pt idx="6">
                  <c:v>99.405433654785156</c:v>
                </c:pt>
                <c:pt idx="7">
                  <c:v>99.527076721191406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Province!$B$141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Province!$C$141:$J$141</c:f>
              <c:numCache>
                <c:formatCode>0.00</c:formatCode>
                <c:ptCount val="8"/>
                <c:pt idx="0">
                  <c:v>99.603515625</c:v>
                </c:pt>
                <c:pt idx="1">
                  <c:v>99.5675048828125</c:v>
                </c:pt>
                <c:pt idx="2">
                  <c:v>99.623245239257813</c:v>
                </c:pt>
                <c:pt idx="3">
                  <c:v>99.467155456542969</c:v>
                </c:pt>
                <c:pt idx="4">
                  <c:v>99.4990234375</c:v>
                </c:pt>
                <c:pt idx="5">
                  <c:v>99.460540771484375</c:v>
                </c:pt>
                <c:pt idx="6">
                  <c:v>99.361007690429688</c:v>
                </c:pt>
                <c:pt idx="7">
                  <c:v>99.592018127441406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Province!$B$142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Province!$C$142:$J$142</c:f>
              <c:numCache>
                <c:formatCode>0.00</c:formatCode>
                <c:ptCount val="8"/>
                <c:pt idx="0">
                  <c:v>99.378517150878906</c:v>
                </c:pt>
                <c:pt idx="1">
                  <c:v>99.538909912109375</c:v>
                </c:pt>
                <c:pt idx="2">
                  <c:v>99.556373596191406</c:v>
                </c:pt>
                <c:pt idx="3">
                  <c:v>99.512222290039063</c:v>
                </c:pt>
                <c:pt idx="4">
                  <c:v>99.494583129882813</c:v>
                </c:pt>
                <c:pt idx="5">
                  <c:v>99.496009826660156</c:v>
                </c:pt>
                <c:pt idx="6">
                  <c:v>99.554534912109375</c:v>
                </c:pt>
                <c:pt idx="7">
                  <c:v>99.588836669921875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Province!$B$143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Province!$C$143:$J$143</c:f>
              <c:numCache>
                <c:formatCode>0.00</c:formatCode>
                <c:ptCount val="8"/>
                <c:pt idx="0">
                  <c:v>99.164924621582031</c:v>
                </c:pt>
                <c:pt idx="1">
                  <c:v>99.315101623535156</c:v>
                </c:pt>
                <c:pt idx="2">
                  <c:v>99.210350036621094</c:v>
                </c:pt>
                <c:pt idx="3">
                  <c:v>99.110374450683594</c:v>
                </c:pt>
                <c:pt idx="4">
                  <c:v>98.945693969726563</c:v>
                </c:pt>
                <c:pt idx="5">
                  <c:v>99.091941833496094</c:v>
                </c:pt>
                <c:pt idx="6">
                  <c:v>99.331733703613281</c:v>
                </c:pt>
                <c:pt idx="7">
                  <c:v>99.383567810058594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Province!$B$144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Province!$C$144:$J$144</c:f>
              <c:numCache>
                <c:formatCode>0.00</c:formatCode>
                <c:ptCount val="8"/>
                <c:pt idx="0">
                  <c:v>99.214973449707031</c:v>
                </c:pt>
                <c:pt idx="1">
                  <c:v>99.318580627441406</c:v>
                </c:pt>
                <c:pt idx="2">
                  <c:v>99.287490844726563</c:v>
                </c:pt>
                <c:pt idx="3">
                  <c:v>99.344093322753906</c:v>
                </c:pt>
                <c:pt idx="4">
                  <c:v>99.0364990234375</c:v>
                </c:pt>
                <c:pt idx="5">
                  <c:v>98.593833923339844</c:v>
                </c:pt>
                <c:pt idx="6">
                  <c:v>98.925910949707031</c:v>
                </c:pt>
                <c:pt idx="7">
                  <c:v>99.403450012207031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Province!$B$145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Province!$C$145:$J$145</c:f>
              <c:numCache>
                <c:formatCode>0.00</c:formatCode>
                <c:ptCount val="8"/>
                <c:pt idx="0">
                  <c:v>99.1778564453125</c:v>
                </c:pt>
                <c:pt idx="1">
                  <c:v>99.623542785644531</c:v>
                </c:pt>
                <c:pt idx="2">
                  <c:v>99.634391784667969</c:v>
                </c:pt>
                <c:pt idx="3">
                  <c:v>99.661331176757813</c:v>
                </c:pt>
                <c:pt idx="4">
                  <c:v>99.627265930175781</c:v>
                </c:pt>
                <c:pt idx="5">
                  <c:v>99.559425354003906</c:v>
                </c:pt>
                <c:pt idx="6">
                  <c:v>99.633247375488281</c:v>
                </c:pt>
                <c:pt idx="7">
                  <c:v>99.60552978515625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Province!$B$146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Province!$C$146:$J$146</c:f>
              <c:numCache>
                <c:formatCode>0.00</c:formatCode>
                <c:ptCount val="8"/>
                <c:pt idx="0">
                  <c:v>99.663734436035156</c:v>
                </c:pt>
                <c:pt idx="1">
                  <c:v>99.68499755859375</c:v>
                </c:pt>
                <c:pt idx="2">
                  <c:v>99.686492919921875</c:v>
                </c:pt>
                <c:pt idx="3">
                  <c:v>99.670852661132813</c:v>
                </c:pt>
                <c:pt idx="4">
                  <c:v>99.283615112304688</c:v>
                </c:pt>
                <c:pt idx="5">
                  <c:v>99.617233276367188</c:v>
                </c:pt>
                <c:pt idx="6">
                  <c:v>99.65069580078125</c:v>
                </c:pt>
                <c:pt idx="7">
                  <c:v>99.727615356445313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Province!$B$147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Province!$C$147:$J$147</c:f>
              <c:numCache>
                <c:formatCode>0.00</c:formatCode>
                <c:ptCount val="8"/>
                <c:pt idx="0">
                  <c:v>99.395088195800781</c:v>
                </c:pt>
                <c:pt idx="1">
                  <c:v>99.360404968261719</c:v>
                </c:pt>
                <c:pt idx="2">
                  <c:v>99.339530944824219</c:v>
                </c:pt>
                <c:pt idx="3">
                  <c:v>99.465095520019531</c:v>
                </c:pt>
                <c:pt idx="4">
                  <c:v>99.342010498046875</c:v>
                </c:pt>
                <c:pt idx="5">
                  <c:v>99.418228149414063</c:v>
                </c:pt>
                <c:pt idx="6">
                  <c:v>99.580253601074219</c:v>
                </c:pt>
                <c:pt idx="7">
                  <c:v>99.48663330078125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Province!$B$148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Province!$C$148:$J$148</c:f>
              <c:numCache>
                <c:formatCode>0.00</c:formatCode>
                <c:ptCount val="8"/>
                <c:pt idx="0">
                  <c:v>99.764930725097656</c:v>
                </c:pt>
                <c:pt idx="1">
                  <c:v>99.71044921875</c:v>
                </c:pt>
                <c:pt idx="2">
                  <c:v>99.714607238769531</c:v>
                </c:pt>
                <c:pt idx="3">
                  <c:v>99.74713134765625</c:v>
                </c:pt>
                <c:pt idx="4">
                  <c:v>99.661399841308594</c:v>
                </c:pt>
                <c:pt idx="5">
                  <c:v>99.501174926757813</c:v>
                </c:pt>
                <c:pt idx="6">
                  <c:v>98.015892028808594</c:v>
                </c:pt>
                <c:pt idx="7">
                  <c:v>99.639839172363281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Province!$B$149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Province!$C$149:$J$149</c:f>
              <c:numCache>
                <c:formatCode>0.00</c:formatCode>
                <c:ptCount val="8"/>
                <c:pt idx="0">
                  <c:v>99.056770324707031</c:v>
                </c:pt>
                <c:pt idx="1">
                  <c:v>98.919715881347656</c:v>
                </c:pt>
                <c:pt idx="2">
                  <c:v>99.074363708496094</c:v>
                </c:pt>
                <c:pt idx="3">
                  <c:v>97.940475463867188</c:v>
                </c:pt>
                <c:pt idx="4">
                  <c:v>99.140724182128906</c:v>
                </c:pt>
                <c:pt idx="5">
                  <c:v>99.111518859863281</c:v>
                </c:pt>
                <c:pt idx="6">
                  <c:v>99.064132690429688</c:v>
                </c:pt>
                <c:pt idx="7">
                  <c:v>99.206703186035156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Province!$B$150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Province!$C$150:$J$150</c:f>
              <c:numCache>
                <c:formatCode>0.00</c:formatCode>
                <c:ptCount val="8"/>
                <c:pt idx="0">
                  <c:v>98.989578247070313</c:v>
                </c:pt>
                <c:pt idx="1">
                  <c:v>98.702316284179688</c:v>
                </c:pt>
                <c:pt idx="2">
                  <c:v>99.050994873046875</c:v>
                </c:pt>
                <c:pt idx="3">
                  <c:v>98.980247497558594</c:v>
                </c:pt>
                <c:pt idx="4">
                  <c:v>98.980560302734375</c:v>
                </c:pt>
                <c:pt idx="5">
                  <c:v>98.993324279785156</c:v>
                </c:pt>
                <c:pt idx="6">
                  <c:v>98.989837646484375</c:v>
                </c:pt>
                <c:pt idx="7">
                  <c:v>99.089744567871094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Province!$B$151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Province!$C$151:$J$151</c:f>
              <c:numCache>
                <c:formatCode>0.00</c:formatCode>
                <c:ptCount val="8"/>
                <c:pt idx="0">
                  <c:v>99.579116821289063</c:v>
                </c:pt>
                <c:pt idx="1">
                  <c:v>99.532119750976563</c:v>
                </c:pt>
                <c:pt idx="2">
                  <c:v>99.556892395019531</c:v>
                </c:pt>
                <c:pt idx="3">
                  <c:v>99.445259094238281</c:v>
                </c:pt>
                <c:pt idx="4">
                  <c:v>99.593963623046875</c:v>
                </c:pt>
                <c:pt idx="5">
                  <c:v>99.607208251953125</c:v>
                </c:pt>
                <c:pt idx="6">
                  <c:v>99.466438293457031</c:v>
                </c:pt>
                <c:pt idx="7">
                  <c:v>99.550422668457031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Province!$B$152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Province!$C$152:$J$152</c:f>
              <c:numCache>
                <c:formatCode>0.00</c:formatCode>
                <c:ptCount val="8"/>
                <c:pt idx="0">
                  <c:v>99.372764587402344</c:v>
                </c:pt>
                <c:pt idx="1">
                  <c:v>99.419868469238281</c:v>
                </c:pt>
                <c:pt idx="2">
                  <c:v>99.355644226074219</c:v>
                </c:pt>
                <c:pt idx="3">
                  <c:v>99.340309143066406</c:v>
                </c:pt>
                <c:pt idx="4">
                  <c:v>99.384246826171875</c:v>
                </c:pt>
                <c:pt idx="5">
                  <c:v>99.509315490722656</c:v>
                </c:pt>
                <c:pt idx="6">
                  <c:v>99.302238464355469</c:v>
                </c:pt>
                <c:pt idx="7">
                  <c:v>99.376571655273438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65440"/>
        <c:axId val="85992192"/>
      </c:lineChart>
      <c:dateAx>
        <c:axId val="859654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92192"/>
        <c:crosses val="autoZero"/>
        <c:auto val="1"/>
        <c:lblOffset val="100"/>
        <c:baseTimeUnit val="days"/>
      </c:dateAx>
      <c:valAx>
        <c:axId val="8599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12413429665369"/>
          <c:y val="0.10298759634901317"/>
          <c:w val="0.12748195400915394"/>
          <c:h val="0.787785889151099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SDR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Province!$B$122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Province!$C$121:$J$121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Province!$C$122:$J$122</c:f>
              <c:numCache>
                <c:formatCode>0.00</c:formatCode>
                <c:ptCount val="8"/>
                <c:pt idx="0">
                  <c:v>0.13342075706531603</c:v>
                </c:pt>
                <c:pt idx="1">
                  <c:v>0.14872381825343559</c:v>
                </c:pt>
                <c:pt idx="2">
                  <c:v>0.13028620031829644</c:v>
                </c:pt>
                <c:pt idx="3">
                  <c:v>0.13817269797543297</c:v>
                </c:pt>
                <c:pt idx="4">
                  <c:v>0.12983882052131701</c:v>
                </c:pt>
                <c:pt idx="5">
                  <c:v>0.12710383010250065</c:v>
                </c:pt>
                <c:pt idx="6">
                  <c:v>0.1303141006884318</c:v>
                </c:pt>
                <c:pt idx="7">
                  <c:v>0.1305057820973681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Province!$B$123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Province!$C$123:$J$123</c:f>
              <c:numCache>
                <c:formatCode>0.00</c:formatCode>
                <c:ptCount val="8"/>
                <c:pt idx="0">
                  <c:v>0.13497023284435272</c:v>
                </c:pt>
                <c:pt idx="1">
                  <c:v>0.12395963817834854</c:v>
                </c:pt>
                <c:pt idx="2">
                  <c:v>0.11949574202299118</c:v>
                </c:pt>
                <c:pt idx="3">
                  <c:v>0.12239409983158112</c:v>
                </c:pt>
                <c:pt idx="4">
                  <c:v>0.12671931087970734</c:v>
                </c:pt>
                <c:pt idx="5">
                  <c:v>0.11909252405166626</c:v>
                </c:pt>
                <c:pt idx="6">
                  <c:v>0.1304372251033783</c:v>
                </c:pt>
                <c:pt idx="7">
                  <c:v>0.13263918459415436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Province!$B$124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Province!$C$124:$J$124</c:f>
              <c:numCache>
                <c:formatCode>0.00</c:formatCode>
                <c:ptCount val="8"/>
                <c:pt idx="0">
                  <c:v>0.10719189792871475</c:v>
                </c:pt>
                <c:pt idx="1">
                  <c:v>0.12284193933010101</c:v>
                </c:pt>
                <c:pt idx="2">
                  <c:v>9.560878574848175E-2</c:v>
                </c:pt>
                <c:pt idx="3">
                  <c:v>0.10824469476938248</c:v>
                </c:pt>
                <c:pt idx="4">
                  <c:v>0.11862040311098099</c:v>
                </c:pt>
                <c:pt idx="5">
                  <c:v>0.10199955105781555</c:v>
                </c:pt>
                <c:pt idx="6">
                  <c:v>9.6986711025238037E-2</c:v>
                </c:pt>
                <c:pt idx="7">
                  <c:v>9.9955901503562927E-2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Province!$B$125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Province!$C$125:$J$125</c:f>
              <c:numCache>
                <c:formatCode>0.00</c:formatCode>
                <c:ptCount val="8"/>
                <c:pt idx="0">
                  <c:v>8.3056412637233734E-2</c:v>
                </c:pt>
                <c:pt idx="1">
                  <c:v>8.484109491109848E-2</c:v>
                </c:pt>
                <c:pt idx="2">
                  <c:v>7.3056779801845551E-2</c:v>
                </c:pt>
                <c:pt idx="3">
                  <c:v>7.9583615064620972E-2</c:v>
                </c:pt>
                <c:pt idx="4">
                  <c:v>0.11586013436317444</c:v>
                </c:pt>
                <c:pt idx="5">
                  <c:v>9.4915971159934998E-2</c:v>
                </c:pt>
                <c:pt idx="6">
                  <c:v>7.4755847454071045E-2</c:v>
                </c:pt>
                <c:pt idx="7">
                  <c:v>7.946670800447464E-2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Province!$B$126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Province!$C$126:$J$126</c:f>
              <c:numCache>
                <c:formatCode>0.00</c:formatCode>
                <c:ptCount val="8"/>
                <c:pt idx="0">
                  <c:v>0.22325457632541656</c:v>
                </c:pt>
                <c:pt idx="1">
                  <c:v>0.21317857503890991</c:v>
                </c:pt>
                <c:pt idx="2">
                  <c:v>0.23550598323345184</c:v>
                </c:pt>
                <c:pt idx="3">
                  <c:v>0.22896461188793182</c:v>
                </c:pt>
                <c:pt idx="4">
                  <c:v>0.25471654534339905</c:v>
                </c:pt>
                <c:pt idx="5">
                  <c:v>0.26144790649414063</c:v>
                </c:pt>
                <c:pt idx="6">
                  <c:v>0.19685453176498413</c:v>
                </c:pt>
                <c:pt idx="7">
                  <c:v>0.20122106373310089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Province!$B$127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Province!$C$127:$J$127</c:f>
              <c:numCache>
                <c:formatCode>0.00</c:formatCode>
                <c:ptCount val="8"/>
                <c:pt idx="0">
                  <c:v>0.12894849479198456</c:v>
                </c:pt>
                <c:pt idx="1">
                  <c:v>0.12627546489238739</c:v>
                </c:pt>
                <c:pt idx="2">
                  <c:v>0.13341227173805237</c:v>
                </c:pt>
                <c:pt idx="3">
                  <c:v>0.11980077624320984</c:v>
                </c:pt>
                <c:pt idx="4">
                  <c:v>0.14954666793346405</c:v>
                </c:pt>
                <c:pt idx="5">
                  <c:v>0.14908820390701294</c:v>
                </c:pt>
                <c:pt idx="6">
                  <c:v>0.13732157647609711</c:v>
                </c:pt>
                <c:pt idx="7">
                  <c:v>0.11961035430431366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Province!$B$128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Province!$C$128:$J$128</c:f>
              <c:numCache>
                <c:formatCode>0.00</c:formatCode>
                <c:ptCount val="8"/>
                <c:pt idx="0">
                  <c:v>5.5901985615491867E-3</c:v>
                </c:pt>
                <c:pt idx="1">
                  <c:v>6.6068908199667931E-3</c:v>
                </c:pt>
                <c:pt idx="2">
                  <c:v>4.4871848076581955E-3</c:v>
                </c:pt>
                <c:pt idx="3">
                  <c:v>7.8176232054829597E-3</c:v>
                </c:pt>
                <c:pt idx="4">
                  <c:v>1.3720984570682049E-3</c:v>
                </c:pt>
                <c:pt idx="5">
                  <c:v>2.2624563425779343E-3</c:v>
                </c:pt>
                <c:pt idx="6">
                  <c:v>4.5745209790766239E-3</c:v>
                </c:pt>
                <c:pt idx="7">
                  <c:v>5.9145181439816952E-3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Province!$B$129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Province!$C$129:$J$129</c:f>
              <c:numCache>
                <c:formatCode>0.00</c:formatCode>
                <c:ptCount val="8"/>
                <c:pt idx="0">
                  <c:v>1.2794048525393009E-2</c:v>
                </c:pt>
                <c:pt idx="1">
                  <c:v>1.8624069169163704E-2</c:v>
                </c:pt>
                <c:pt idx="2">
                  <c:v>1.1380448006093502E-2</c:v>
                </c:pt>
                <c:pt idx="3">
                  <c:v>1.4449185691773891E-2</c:v>
                </c:pt>
                <c:pt idx="4">
                  <c:v>1.0328304022550583E-2</c:v>
                </c:pt>
                <c:pt idx="5">
                  <c:v>1.2635945342481136E-2</c:v>
                </c:pt>
                <c:pt idx="6">
                  <c:v>9.778670035302639E-3</c:v>
                </c:pt>
                <c:pt idx="7">
                  <c:v>1.3418289832770824E-2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Province!$B$130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Province!$C$130:$J$130</c:f>
              <c:numCache>
                <c:formatCode>0.00</c:formatCode>
                <c:ptCount val="8"/>
                <c:pt idx="0">
                  <c:v>6.8327845074236393E-3</c:v>
                </c:pt>
                <c:pt idx="1">
                  <c:v>9.9316677078604698E-3</c:v>
                </c:pt>
                <c:pt idx="2">
                  <c:v>6.8208170123398304E-3</c:v>
                </c:pt>
                <c:pt idx="3">
                  <c:v>5.3208032622933388E-3</c:v>
                </c:pt>
                <c:pt idx="4">
                  <c:v>2.4231122806668282E-3</c:v>
                </c:pt>
                <c:pt idx="5">
                  <c:v>5.2839587442576885E-3</c:v>
                </c:pt>
                <c:pt idx="6">
                  <c:v>4.1673560626804829E-3</c:v>
                </c:pt>
                <c:pt idx="7">
                  <c:v>4.4267210178077221E-3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Province!$B$131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Province!$C$131:$J$131</c:f>
              <c:numCache>
                <c:formatCode>0.00</c:formatCode>
                <c:ptCount val="8"/>
                <c:pt idx="0">
                  <c:v>1.9013010896742344E-3</c:v>
                </c:pt>
                <c:pt idx="1">
                  <c:v>1.4080441324040294E-3</c:v>
                </c:pt>
                <c:pt idx="2">
                  <c:v>1.2786535080522299E-3</c:v>
                </c:pt>
                <c:pt idx="3">
                  <c:v>1.5433784574270248E-3</c:v>
                </c:pt>
                <c:pt idx="4">
                  <c:v>2.4041240103542805E-3</c:v>
                </c:pt>
                <c:pt idx="5">
                  <c:v>2.9677520506083965E-3</c:v>
                </c:pt>
                <c:pt idx="6">
                  <c:v>1.4816242037340999E-3</c:v>
                </c:pt>
                <c:pt idx="7">
                  <c:v>2.6714266277849674E-3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Province!$B$132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Province!$C$132:$J$132</c:f>
              <c:numCache>
                <c:formatCode>0.00</c:formatCode>
                <c:ptCount val="8"/>
                <c:pt idx="0">
                  <c:v>0.39954224228858948</c:v>
                </c:pt>
                <c:pt idx="1">
                  <c:v>0.46189558506011963</c:v>
                </c:pt>
                <c:pt idx="2">
                  <c:v>0.4043329656124115</c:v>
                </c:pt>
                <c:pt idx="3">
                  <c:v>0.44209063053131104</c:v>
                </c:pt>
                <c:pt idx="4">
                  <c:v>0.3723442554473877</c:v>
                </c:pt>
                <c:pt idx="5">
                  <c:v>0.38237231969833374</c:v>
                </c:pt>
                <c:pt idx="6">
                  <c:v>0.3985743522644043</c:v>
                </c:pt>
                <c:pt idx="7">
                  <c:v>0.39843058586120605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Province!$B$133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Province!$C$133:$J$133</c:f>
              <c:numCache>
                <c:formatCode>0.00</c:formatCode>
                <c:ptCount val="8"/>
                <c:pt idx="0">
                  <c:v>0.4662395715713501</c:v>
                </c:pt>
                <c:pt idx="1">
                  <c:v>0.54078495502471924</c:v>
                </c:pt>
                <c:pt idx="2">
                  <c:v>0.42672303318977356</c:v>
                </c:pt>
                <c:pt idx="3">
                  <c:v>0.43129569292068481</c:v>
                </c:pt>
                <c:pt idx="4">
                  <c:v>0.43733084201812744</c:v>
                </c:pt>
                <c:pt idx="5">
                  <c:v>0.42895835638046265</c:v>
                </c:pt>
                <c:pt idx="6">
                  <c:v>0.42917481064796448</c:v>
                </c:pt>
                <c:pt idx="7">
                  <c:v>0.44869324564933777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Province!$B$134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Province!$C$134:$J$134</c:f>
              <c:numCache>
                <c:formatCode>0.00</c:formatCode>
                <c:ptCount val="8"/>
                <c:pt idx="0">
                  <c:v>0.23295475542545319</c:v>
                </c:pt>
                <c:pt idx="1">
                  <c:v>0.35928404331207275</c:v>
                </c:pt>
                <c:pt idx="2">
                  <c:v>0.25626730918884277</c:v>
                </c:pt>
                <c:pt idx="3">
                  <c:v>0.35163456201553345</c:v>
                </c:pt>
                <c:pt idx="4">
                  <c:v>0.15133382380008698</c:v>
                </c:pt>
                <c:pt idx="5">
                  <c:v>0.19299887120723724</c:v>
                </c:pt>
                <c:pt idx="6">
                  <c:v>0.26329952478408813</c:v>
                </c:pt>
                <c:pt idx="7">
                  <c:v>0.25308945775032043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Province!$B$135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Province!$C$135:$J$135</c:f>
              <c:numCache>
                <c:formatCode>0.00</c:formatCode>
                <c:ptCount val="8"/>
                <c:pt idx="0">
                  <c:v>0.33913639187812805</c:v>
                </c:pt>
                <c:pt idx="1">
                  <c:v>0.36445337533950806</c:v>
                </c:pt>
                <c:pt idx="2">
                  <c:v>0.39789837598800659</c:v>
                </c:pt>
                <c:pt idx="3">
                  <c:v>0.35642436146736145</c:v>
                </c:pt>
                <c:pt idx="4">
                  <c:v>0.33890619874000549</c:v>
                </c:pt>
                <c:pt idx="5">
                  <c:v>0.20361264050006866</c:v>
                </c:pt>
                <c:pt idx="6">
                  <c:v>0.3704872727394104</c:v>
                </c:pt>
                <c:pt idx="7">
                  <c:v>0.38768893480300903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46208"/>
        <c:axId val="86048128"/>
      </c:lineChart>
      <c:dateAx>
        <c:axId val="8604620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48128"/>
        <c:crosses val="autoZero"/>
        <c:auto val="1"/>
        <c:lblOffset val="100"/>
        <c:baseTimeUnit val="days"/>
      </c:dateAx>
      <c:valAx>
        <c:axId val="8604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61731273443376"/>
          <c:y val="9.4365118079699911E-2"/>
          <c:w val="0.12787818173215448"/>
          <c:h val="0.852155459556165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Province!$B$105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Province!$C$104:$J$104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Province!$C$105:$J$105</c:f>
              <c:numCache>
                <c:formatCode>0.00</c:formatCode>
                <c:ptCount val="8"/>
                <c:pt idx="0">
                  <c:v>0.15549696010247646</c:v>
                </c:pt>
                <c:pt idx="1">
                  <c:v>9.6297215728126925E-2</c:v>
                </c:pt>
                <c:pt idx="2">
                  <c:v>8.2249833765633301E-2</c:v>
                </c:pt>
                <c:pt idx="3">
                  <c:v>0.17908510934774136</c:v>
                </c:pt>
                <c:pt idx="4">
                  <c:v>0.16827319912824515</c:v>
                </c:pt>
                <c:pt idx="5">
                  <c:v>0.17477156959923335</c:v>
                </c:pt>
                <c:pt idx="6">
                  <c:v>0.2473554253349485</c:v>
                </c:pt>
                <c:pt idx="7">
                  <c:v>6.0209538588719344E-2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Province!$B$106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Province!$C$106:$J$106</c:f>
              <c:numCache>
                <c:formatCode>0.00</c:formatCode>
                <c:ptCount val="8"/>
                <c:pt idx="0">
                  <c:v>0.22852478921413422</c:v>
                </c:pt>
                <c:pt idx="1">
                  <c:v>0.15753959119319916</c:v>
                </c:pt>
                <c:pt idx="2">
                  <c:v>0.13890105485916138</c:v>
                </c:pt>
                <c:pt idx="3">
                  <c:v>0.21712733805179596</c:v>
                </c:pt>
                <c:pt idx="4">
                  <c:v>0.13735540211200714</c:v>
                </c:pt>
                <c:pt idx="5">
                  <c:v>0.10360237956047058</c:v>
                </c:pt>
                <c:pt idx="6">
                  <c:v>0.1485648900270462</c:v>
                </c:pt>
                <c:pt idx="7">
                  <c:v>6.5259382128715515E-2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Province!$B$107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Province!$C$107:$J$107</c:f>
              <c:numCache>
                <c:formatCode>0.00</c:formatCode>
                <c:ptCount val="8"/>
                <c:pt idx="0">
                  <c:v>1.8660604953765869E-2</c:v>
                </c:pt>
                <c:pt idx="1">
                  <c:v>3.7808988243341446E-2</c:v>
                </c:pt>
                <c:pt idx="2">
                  <c:v>4.6037580817937851E-2</c:v>
                </c:pt>
                <c:pt idx="3">
                  <c:v>9.6668653190135956E-2</c:v>
                </c:pt>
                <c:pt idx="4">
                  <c:v>6.289064884185791E-2</c:v>
                </c:pt>
                <c:pt idx="5">
                  <c:v>0.17252889275550842</c:v>
                </c:pt>
                <c:pt idx="6">
                  <c:v>0.2424948662519455</c:v>
                </c:pt>
                <c:pt idx="7">
                  <c:v>2.7065323665738106E-2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Province!$B$108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Province!$C$108:$J$108</c:f>
              <c:numCache>
                <c:formatCode>0.00</c:formatCode>
                <c:ptCount val="8"/>
                <c:pt idx="0">
                  <c:v>0.11792965978384018</c:v>
                </c:pt>
                <c:pt idx="1">
                  <c:v>3.9737440645694733E-2</c:v>
                </c:pt>
                <c:pt idx="2">
                  <c:v>2.5640010833740234E-2</c:v>
                </c:pt>
                <c:pt idx="3">
                  <c:v>3.5550899803638458E-2</c:v>
                </c:pt>
                <c:pt idx="4">
                  <c:v>1.9427333027124405E-2</c:v>
                </c:pt>
                <c:pt idx="5">
                  <c:v>2.570800669491291E-2</c:v>
                </c:pt>
                <c:pt idx="6">
                  <c:v>2.9028411954641342E-2</c:v>
                </c:pt>
                <c:pt idx="7">
                  <c:v>2.1084344014525414E-2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Province!$B$109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Province!$C$109:$J$109</c:f>
              <c:numCache>
                <c:formatCode>0.00</c:formatCode>
                <c:ptCount val="8"/>
                <c:pt idx="0">
                  <c:v>7.1111597120761871E-2</c:v>
                </c:pt>
                <c:pt idx="1">
                  <c:v>1.4443195424973965E-2</c:v>
                </c:pt>
                <c:pt idx="2">
                  <c:v>3.6250244826078415E-2</c:v>
                </c:pt>
                <c:pt idx="3">
                  <c:v>0.26858857274055481</c:v>
                </c:pt>
                <c:pt idx="4">
                  <c:v>0.32765579223632813</c:v>
                </c:pt>
                <c:pt idx="5">
                  <c:v>0.13266117870807648</c:v>
                </c:pt>
                <c:pt idx="6">
                  <c:v>4.151027649641037E-2</c:v>
                </c:pt>
                <c:pt idx="7">
                  <c:v>1.2894020183011889E-3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Province!$B$110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Province!$C$110:$J$110</c:f>
              <c:numCache>
                <c:formatCode>0.00</c:formatCode>
                <c:ptCount val="8"/>
                <c:pt idx="0">
                  <c:v>0.11452400684356689</c:v>
                </c:pt>
                <c:pt idx="1">
                  <c:v>2.5172200053930283E-2</c:v>
                </c:pt>
                <c:pt idx="2">
                  <c:v>2.7066640555858612E-2</c:v>
                </c:pt>
                <c:pt idx="3">
                  <c:v>2.6934491470456123E-2</c:v>
                </c:pt>
                <c:pt idx="4">
                  <c:v>0.28387472033500671</c:v>
                </c:pt>
                <c:pt idx="5">
                  <c:v>0.70227670669555664</c:v>
                </c:pt>
                <c:pt idx="6">
                  <c:v>0.40382957458496094</c:v>
                </c:pt>
                <c:pt idx="7">
                  <c:v>1.7433276399970055E-2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Province!$B$111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Province!$C$111:$J$111</c:f>
              <c:numCache>
                <c:formatCode>0.00</c:formatCode>
                <c:ptCount val="8"/>
                <c:pt idx="0">
                  <c:v>0.481149822473526</c:v>
                </c:pt>
                <c:pt idx="1">
                  <c:v>4.7814931720495224E-2</c:v>
                </c:pt>
                <c:pt idx="2">
                  <c:v>6.0102593153715134E-2</c:v>
                </c:pt>
                <c:pt idx="3">
                  <c:v>3.2004434615373611E-2</c:v>
                </c:pt>
                <c:pt idx="4">
                  <c:v>8.2691974937915802E-2</c:v>
                </c:pt>
                <c:pt idx="5">
                  <c:v>0.11263872683048248</c:v>
                </c:pt>
                <c:pt idx="6">
                  <c:v>2.7025522664189339E-2</c:v>
                </c:pt>
                <c:pt idx="7">
                  <c:v>8.296068012714386E-2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Province!$B$112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Province!$C$112:$J$112</c:f>
              <c:numCache>
                <c:formatCode>0.00</c:formatCode>
                <c:ptCount val="8"/>
                <c:pt idx="0">
                  <c:v>6.7862629890441895E-2</c:v>
                </c:pt>
                <c:pt idx="1">
                  <c:v>3.1107258051633835E-2</c:v>
                </c:pt>
                <c:pt idx="2">
                  <c:v>5.9437312185764313E-2</c:v>
                </c:pt>
                <c:pt idx="3">
                  <c:v>4.6566274017095566E-2</c:v>
                </c:pt>
                <c:pt idx="4">
                  <c:v>0.41530865430831909</c:v>
                </c:pt>
                <c:pt idx="5">
                  <c:v>9.3354895710945129E-2</c:v>
                </c:pt>
                <c:pt idx="6">
                  <c:v>7.4712999165058136E-2</c:v>
                </c:pt>
                <c:pt idx="7">
                  <c:v>3.6175359040498734E-2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Province!$B$113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Province!$C$113:$J$113</c:f>
              <c:numCache>
                <c:formatCode>0.00</c:formatCode>
                <c:ptCount val="8"/>
                <c:pt idx="0">
                  <c:v>0.21952110528945923</c:v>
                </c:pt>
                <c:pt idx="1">
                  <c:v>0.24795754253864288</c:v>
                </c:pt>
                <c:pt idx="2">
                  <c:v>0.27332532405853271</c:v>
                </c:pt>
                <c:pt idx="3">
                  <c:v>0.15732981264591217</c:v>
                </c:pt>
                <c:pt idx="4">
                  <c:v>0.28368461132049561</c:v>
                </c:pt>
                <c:pt idx="5">
                  <c:v>0.22377844154834747</c:v>
                </c:pt>
                <c:pt idx="6">
                  <c:v>9.5572531223297119E-2</c:v>
                </c:pt>
                <c:pt idx="7">
                  <c:v>0.19661232829093933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Province!$B$114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Province!$C$114:$J$114</c:f>
              <c:numCache>
                <c:formatCode>0.00</c:formatCode>
                <c:ptCount val="8"/>
                <c:pt idx="0">
                  <c:v>4.8023760318756104E-2</c:v>
                </c:pt>
                <c:pt idx="1">
                  <c:v>8.807198703289032E-2</c:v>
                </c:pt>
                <c:pt idx="2">
                  <c:v>7.6865382492542267E-2</c:v>
                </c:pt>
                <c:pt idx="3">
                  <c:v>2.2241638973355293E-2</c:v>
                </c:pt>
                <c:pt idx="4">
                  <c:v>0.13890723884105682</c:v>
                </c:pt>
                <c:pt idx="5">
                  <c:v>0.2844812273979187</c:v>
                </c:pt>
                <c:pt idx="6">
                  <c:v>1.7857317924499512</c:v>
                </c:pt>
                <c:pt idx="7">
                  <c:v>0.19345073401927948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Province!$B$115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Province!$C$115:$J$115</c:f>
              <c:numCache>
                <c:formatCode>0.00</c:formatCode>
                <c:ptCount val="8"/>
                <c:pt idx="0">
                  <c:v>0.15333016216754913</c:v>
                </c:pt>
                <c:pt idx="1">
                  <c:v>0.17706787586212158</c:v>
                </c:pt>
                <c:pt idx="2">
                  <c:v>8.9670866727828979E-2</c:v>
                </c:pt>
                <c:pt idx="3">
                  <c:v>1.1511286497116089</c:v>
                </c:pt>
                <c:pt idx="4">
                  <c:v>9.4234555959701538E-2</c:v>
                </c:pt>
                <c:pt idx="5">
                  <c:v>9.6771694719791412E-2</c:v>
                </c:pt>
                <c:pt idx="6">
                  <c:v>0.15630225837230682</c:v>
                </c:pt>
                <c:pt idx="7">
                  <c:v>4.554472491145134E-2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Province!$B$116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Province!$C$116:$J$116</c:f>
              <c:numCache>
                <c:formatCode>0.00</c:formatCode>
                <c:ptCount val="8"/>
                <c:pt idx="0">
                  <c:v>8.3889380097389221E-2</c:v>
                </c:pt>
                <c:pt idx="1">
                  <c:v>0.24426440894603729</c:v>
                </c:pt>
                <c:pt idx="2">
                  <c:v>7.3625735938549042E-2</c:v>
                </c:pt>
                <c:pt idx="3">
                  <c:v>9.947628527879715E-2</c:v>
                </c:pt>
                <c:pt idx="4">
                  <c:v>0.10752429813146591</c:v>
                </c:pt>
                <c:pt idx="5">
                  <c:v>8.2742199301719666E-2</c:v>
                </c:pt>
                <c:pt idx="6">
                  <c:v>9.6593722701072693E-2</c:v>
                </c:pt>
                <c:pt idx="7">
                  <c:v>1.1981850489974022E-2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Province!$B$117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Province!$C$117:$J$117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3.9024390280246735E-3</c:v>
                </c:pt>
                <c:pt idx="3">
                  <c:v>5.5587468668818474E-3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Province!$B$118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Province!$C$118:$J$118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8.2525759935379028E-3</c:v>
                </c:pt>
                <c:pt idx="6">
                  <c:v>5.375252291560173E-2</c:v>
                </c:pt>
                <c:pt idx="7">
                  <c:v>1.2455781688913703E-3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701952"/>
        <c:axId val="86913024"/>
      </c:lineChart>
      <c:dateAx>
        <c:axId val="867019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13024"/>
        <c:crosses val="autoZero"/>
        <c:auto val="1"/>
        <c:lblOffset val="100"/>
        <c:baseTimeUnit val="days"/>
      </c:dateAx>
      <c:valAx>
        <c:axId val="8691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990709691292311"/>
          <c:y val="9.8743962837848004E-2"/>
          <c:w val="0.12767976046870202"/>
          <c:h val="0.842956758330055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Province!$B$88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Province!$C$87:$J$87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Province!$C$88:$J$88</c:f>
              <c:numCache>
                <c:formatCode>0.00</c:formatCode>
                <c:ptCount val="8"/>
                <c:pt idx="0">
                  <c:v>0.15265933910505075</c:v>
                </c:pt>
                <c:pt idx="1">
                  <c:v>4.5854813255023302E-2</c:v>
                </c:pt>
                <c:pt idx="2">
                  <c:v>4.1352189097202022E-2</c:v>
                </c:pt>
                <c:pt idx="3">
                  <c:v>3.7666561827197909E-2</c:v>
                </c:pt>
                <c:pt idx="4">
                  <c:v>1.1147656788954754</c:v>
                </c:pt>
                <c:pt idx="5">
                  <c:v>8.1033962771981896E-2</c:v>
                </c:pt>
                <c:pt idx="6">
                  <c:v>7.1497887014780118E-2</c:v>
                </c:pt>
                <c:pt idx="7">
                  <c:v>1.6874385400403473E-2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Province!$B$89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Province!$C$89:$J$89</c:f>
              <c:numCache>
                <c:formatCode>0.00</c:formatCode>
                <c:ptCount val="8"/>
                <c:pt idx="0">
                  <c:v>0.28794857859611511</c:v>
                </c:pt>
                <c:pt idx="1">
                  <c:v>9.5182619988918304E-2</c:v>
                </c:pt>
                <c:pt idx="2">
                  <c:v>6.5596193075180054E-2</c:v>
                </c:pt>
                <c:pt idx="3">
                  <c:v>0.11651314049959183</c:v>
                </c:pt>
                <c:pt idx="4">
                  <c:v>6.5007999539375305E-2</c:v>
                </c:pt>
                <c:pt idx="5">
                  <c:v>3.7405233830213547E-2</c:v>
                </c:pt>
                <c:pt idx="6">
                  <c:v>0.12131742388010025</c:v>
                </c:pt>
                <c:pt idx="7">
                  <c:v>4.3479874730110168E-2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Province!$B$90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Province!$C$90:$J$90</c:f>
              <c:numCache>
                <c:formatCode>0.00</c:formatCode>
                <c:ptCount val="8"/>
                <c:pt idx="0">
                  <c:v>5.3604375571012497E-2</c:v>
                </c:pt>
                <c:pt idx="1">
                  <c:v>8.2155419513583183E-3</c:v>
                </c:pt>
                <c:pt idx="2">
                  <c:v>1.4549918472766876E-2</c:v>
                </c:pt>
                <c:pt idx="3">
                  <c:v>2.1299956366419792E-2</c:v>
                </c:pt>
                <c:pt idx="4">
                  <c:v>0.25009500980377197</c:v>
                </c:pt>
                <c:pt idx="5">
                  <c:v>4.8465166240930557E-2</c:v>
                </c:pt>
                <c:pt idx="6">
                  <c:v>0.15666669607162476</c:v>
                </c:pt>
                <c:pt idx="7">
                  <c:v>3.980652242898941E-2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Province!$B$91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Province!$C$91:$J$91</c:f>
              <c:numCache>
                <c:formatCode>0.00</c:formatCode>
                <c:ptCount val="8"/>
                <c:pt idx="0">
                  <c:v>0.18194648623466492</c:v>
                </c:pt>
                <c:pt idx="1">
                  <c:v>2.0569986663758755E-3</c:v>
                </c:pt>
                <c:pt idx="2">
                  <c:v>2.5074023753404617E-2</c:v>
                </c:pt>
                <c:pt idx="3">
                  <c:v>1.0359702631831169E-2</c:v>
                </c:pt>
                <c:pt idx="4">
                  <c:v>3.2309528440237045E-2</c:v>
                </c:pt>
                <c:pt idx="5">
                  <c:v>2.3989971727132797E-2</c:v>
                </c:pt>
                <c:pt idx="6">
                  <c:v>9.9323419854044914E-3</c:v>
                </c:pt>
                <c:pt idx="7">
                  <c:v>3.3711213618516922E-2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Province!$B$92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Province!$C$92:$J$92</c:f>
              <c:numCache>
                <c:formatCode>0.00</c:formatCode>
                <c:ptCount val="8"/>
                <c:pt idx="0">
                  <c:v>3.1757992692291737E-3</c:v>
                </c:pt>
                <c:pt idx="1">
                  <c:v>1.4257890870794654E-4</c:v>
                </c:pt>
                <c:pt idx="2">
                  <c:v>8.5463508730754256E-4</c:v>
                </c:pt>
                <c:pt idx="3">
                  <c:v>3.6410081665962934E-3</c:v>
                </c:pt>
                <c:pt idx="4">
                  <c:v>1.4268816448748112E-4</c:v>
                </c:pt>
                <c:pt idx="5">
                  <c:v>9.4046466052532196E-2</c:v>
                </c:pt>
                <c:pt idx="6">
                  <c:v>1.6147001588251442E-4</c:v>
                </c:pt>
                <c:pt idx="7">
                  <c:v>9.1595639241859317E-4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Province!$B$93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Province!$C$93:$J$93</c:f>
              <c:numCache>
                <c:formatCode>0.00</c:formatCode>
                <c:ptCount val="8"/>
                <c:pt idx="0">
                  <c:v>2.7873970568180084E-2</c:v>
                </c:pt>
                <c:pt idx="1">
                  <c:v>9.3990210443735123E-3</c:v>
                </c:pt>
                <c:pt idx="2">
                  <c:v>3.7681654095649719E-2</c:v>
                </c:pt>
                <c:pt idx="3">
                  <c:v>1.1905449442565441E-2</c:v>
                </c:pt>
                <c:pt idx="4">
                  <c:v>3.6474235355854034E-2</c:v>
                </c:pt>
                <c:pt idx="5">
                  <c:v>0.25642713904380798</c:v>
                </c:pt>
                <c:pt idx="6">
                  <c:v>0.20785728096961975</c:v>
                </c:pt>
                <c:pt idx="7">
                  <c:v>2.240099711343646E-3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Province!$B$94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Province!$C$94:$J$94</c:f>
              <c:numCache>
                <c:formatCode>0.00</c:formatCode>
                <c:ptCount val="8"/>
                <c:pt idx="0">
                  <c:v>0.70497477054595947</c:v>
                </c:pt>
                <c:pt idx="1">
                  <c:v>5.8443278074264526E-2</c:v>
                </c:pt>
                <c:pt idx="2">
                  <c:v>1.4942226000130177E-2</c:v>
                </c:pt>
                <c:pt idx="3">
                  <c:v>1.0901588015258312E-2</c:v>
                </c:pt>
                <c:pt idx="4">
                  <c:v>4.482621792703867E-3</c:v>
                </c:pt>
                <c:pt idx="5">
                  <c:v>2.7536893263459206E-2</c:v>
                </c:pt>
                <c:pt idx="6">
                  <c:v>2.1530520170927048E-3</c:v>
                </c:pt>
                <c:pt idx="7">
                  <c:v>1.3732328079640865E-3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Province!$B$95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Province!$C$95:$J$95</c:f>
              <c:numCache>
                <c:formatCode>0.00</c:formatCode>
                <c:ptCount val="8"/>
                <c:pt idx="0">
                  <c:v>6.866830587387085E-2</c:v>
                </c:pt>
                <c:pt idx="1">
                  <c:v>0.18636214733123779</c:v>
                </c:pt>
                <c:pt idx="2">
                  <c:v>0.19068266451358795</c:v>
                </c:pt>
                <c:pt idx="3">
                  <c:v>2.8862957842648029E-3</c:v>
                </c:pt>
                <c:pt idx="4">
                  <c:v>3.6501584108918905E-3</c:v>
                </c:pt>
                <c:pt idx="5">
                  <c:v>4.633516538888216E-3</c:v>
                </c:pt>
                <c:pt idx="6">
                  <c:v>2.9101013205945492E-3</c:v>
                </c:pt>
                <c:pt idx="7">
                  <c:v>2.2423116024583578E-3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Province!$B$96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Province!$C$96:$J$96</c:f>
              <c:numCache>
                <c:formatCode>0.00</c:formatCode>
                <c:ptCount val="8"/>
                <c:pt idx="0">
                  <c:v>6.3210427761077881E-2</c:v>
                </c:pt>
                <c:pt idx="1">
                  <c:v>6.9049797020852566E-3</c:v>
                </c:pt>
                <c:pt idx="2">
                  <c:v>2.2980660200119019E-2</c:v>
                </c:pt>
                <c:pt idx="3">
                  <c:v>0.14898228645324707</c:v>
                </c:pt>
                <c:pt idx="4">
                  <c:v>3.0315632000565529E-2</c:v>
                </c:pt>
                <c:pt idx="5">
                  <c:v>0.14155609905719757</c:v>
                </c:pt>
                <c:pt idx="6">
                  <c:v>1.207310997415334E-4</c:v>
                </c:pt>
                <c:pt idx="7">
                  <c:v>5.3979838266968727E-3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Province!$B$97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Province!$C$97:$J$97</c:f>
              <c:numCache>
                <c:formatCode>0.00</c:formatCode>
                <c:ptCount val="8"/>
                <c:pt idx="0">
                  <c:v>2.3724711500108242E-3</c:v>
                </c:pt>
                <c:pt idx="1">
                  <c:v>2.013008575886488E-3</c:v>
                </c:pt>
                <c:pt idx="2">
                  <c:v>4.1977306827902794E-3</c:v>
                </c:pt>
                <c:pt idx="3">
                  <c:v>1.2406556634232402E-3</c:v>
                </c:pt>
                <c:pt idx="4">
                  <c:v>1.9647437147796154E-3</c:v>
                </c:pt>
                <c:pt idx="5">
                  <c:v>0.14521762728691101</c:v>
                </c:pt>
                <c:pt idx="6">
                  <c:v>1.1096342466771603E-2</c:v>
                </c:pt>
                <c:pt idx="7">
                  <c:v>1.5395799651741982E-2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Province!$B$98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Province!$C$98:$J$98</c:f>
              <c:numCache>
                <c:formatCode>0.00</c:formatCode>
                <c:ptCount val="8"/>
                <c:pt idx="0">
                  <c:v>0</c:v>
                </c:pt>
                <c:pt idx="1">
                  <c:v>8.6008654907345772E-3</c:v>
                </c:pt>
                <c:pt idx="2">
                  <c:v>0</c:v>
                </c:pt>
                <c:pt idx="3">
                  <c:v>1.5543468296527863E-2</c:v>
                </c:pt>
                <c:pt idx="4">
                  <c:v>7.0477120578289032E-2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Province!$B$99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Province!$C$99:$J$99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1.5740297385491431E-4</c:v>
                </c:pt>
                <c:pt idx="4">
                  <c:v>0</c:v>
                </c:pt>
                <c:pt idx="5">
                  <c:v>0.28636568784713745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Province!$B$100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Province!$C$100:$J$100</c:f>
              <c:numCache>
                <c:formatCode>0.00</c:formatCode>
                <c:ptCount val="8"/>
                <c:pt idx="0">
                  <c:v>1.1247328482568264E-2</c:v>
                </c:pt>
                <c:pt idx="1">
                  <c:v>1.8090445082634687E-3</c:v>
                </c:pt>
                <c:pt idx="2">
                  <c:v>1.0450897738337517E-2</c:v>
                </c:pt>
                <c:pt idx="3">
                  <c:v>1.7634320538491011E-3</c:v>
                </c:pt>
                <c:pt idx="4">
                  <c:v>1.8881431818008423</c:v>
                </c:pt>
                <c:pt idx="5">
                  <c:v>0</c:v>
                </c:pt>
                <c:pt idx="6">
                  <c:v>0.22774527966976166</c:v>
                </c:pt>
                <c:pt idx="7">
                  <c:v>1.4650404918938875E-3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Province!$B$101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m/d/yyyy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Province!$C$101:$J$101</c:f>
              <c:numCache>
                <c:formatCode>0.00</c:formatCode>
                <c:ptCount val="8"/>
                <c:pt idx="0">
                  <c:v>3.1745366752147675E-2</c:v>
                </c:pt>
                <c:pt idx="1">
                  <c:v>0.11429137736558914</c:v>
                </c:pt>
                <c:pt idx="2">
                  <c:v>6.1422910541296005E-2</c:v>
                </c:pt>
                <c:pt idx="3">
                  <c:v>2.4344766512513161E-2</c:v>
                </c:pt>
                <c:pt idx="4">
                  <c:v>28.35161018371582</c:v>
                </c:pt>
                <c:pt idx="5">
                  <c:v>1.9707540050148964E-2</c:v>
                </c:pt>
                <c:pt idx="6">
                  <c:v>0.30529716610908508</c:v>
                </c:pt>
                <c:pt idx="7">
                  <c:v>1.2158512137830257E-2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697536"/>
        <c:axId val="91699456"/>
      </c:lineChart>
      <c:dateAx>
        <c:axId val="916975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99456"/>
        <c:crosses val="autoZero"/>
        <c:auto val="1"/>
        <c:lblOffset val="100"/>
        <c:baseTimeUnit val="days"/>
      </c:dateAx>
      <c:valAx>
        <c:axId val="916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990709691292311"/>
          <c:y val="8.8947599733286919E-2"/>
          <c:w val="0.12767976046870202"/>
          <c:h val="0.83713372629594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1183" name="DtsShapeName" descr="SLR^G@HM^NQDO82E633GC@77B565E8D7087D@287DC[WHSTR!!!!!!!BIHO@]Q11613137B1@91079110@7C7601CDE`hmx^Sdfhno`m^Sdqnsu^311718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50909" name="DtsShapeName" descr="SLR^G@HM^NQDO82E633GC@77B565E8D7087D@287DC[WHSTR!!!!!!!BIHO@]Q11613137B1@91079110@7C7601CDE`hmx^Sdfhno`m^Sdqnsu^311718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50910" name="DtsShapeName" descr="SLR^G@HM^NQDO82E633GC@77B565E8D7087D@287DC[WHSTR!!!!!!!BIHO@]Q11613137B1@91079110@7C7601CDE`hmx^Sdfhno`m^Sdqnsu^311718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58471" name="DtsShapeName" descr="SLR^G@HM^NQDO82E633GC@77B565E8D7087D@287DC[WHSTR!!!!!!!BIHO@]Q11613137B1@91079110@7C7601CDE`hmx^Sdfhno`m^Sdqnsu^311718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SLR^G@HM^NQDO82E633GC@77B565E8D7087D@287DC[WHSTR!!!!!!!BIHO@]Q11613137B1@91079110@7C7601CDE`hmx^Sdfhno`m^Sdqnsu^311718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183459</xdr:colOff>
      <xdr:row>1</xdr:row>
      <xdr:rowOff>13044</xdr:rowOff>
    </xdr:from>
    <xdr:to>
      <xdr:col>27</xdr:col>
      <xdr:colOff>161096</xdr:colOff>
      <xdr:row>26</xdr:row>
      <xdr:rowOff>65432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171</xdr:row>
      <xdr:rowOff>0</xdr:rowOff>
    </xdr:from>
    <xdr:to>
      <xdr:col>24</xdr:col>
      <xdr:colOff>600075</xdr:colOff>
      <xdr:row>187</xdr:row>
      <xdr:rowOff>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154</xdr:row>
      <xdr:rowOff>0</xdr:rowOff>
    </xdr:from>
    <xdr:to>
      <xdr:col>25</xdr:col>
      <xdr:colOff>9525</xdr:colOff>
      <xdr:row>169</xdr:row>
      <xdr:rowOff>152400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137</xdr:row>
      <xdr:rowOff>0</xdr:rowOff>
    </xdr:from>
    <xdr:to>
      <xdr:col>25</xdr:col>
      <xdr:colOff>19050</xdr:colOff>
      <xdr:row>153</xdr:row>
      <xdr:rowOff>19050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</xdr:colOff>
      <xdr:row>120</xdr:row>
      <xdr:rowOff>0</xdr:rowOff>
    </xdr:from>
    <xdr:to>
      <xdr:col>25</xdr:col>
      <xdr:colOff>1</xdr:colOff>
      <xdr:row>135</xdr:row>
      <xdr:rowOff>152400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103</xdr:row>
      <xdr:rowOff>0</xdr:rowOff>
    </xdr:from>
    <xdr:to>
      <xdr:col>25</xdr:col>
      <xdr:colOff>9525</xdr:colOff>
      <xdr:row>119</xdr:row>
      <xdr:rowOff>19050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86</xdr:row>
      <xdr:rowOff>1</xdr:rowOff>
    </xdr:from>
    <xdr:to>
      <xdr:col>25</xdr:col>
      <xdr:colOff>9525</xdr:colOff>
      <xdr:row>102</xdr:row>
      <xdr:rowOff>9526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A1:AT26"/>
  <sheetViews>
    <sheetView zoomScale="85" zoomScaleNormal="85" zoomScalePageLayoutView="7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A10" sqref="A10:AR26"/>
    </sheetView>
  </sheetViews>
  <sheetFormatPr defaultColWidth="9.140625" defaultRowHeight="12.75"/>
  <cols>
    <col min="1" max="1" width="12.28515625" style="93" customWidth="1"/>
    <col min="2" max="2" width="14.85546875" style="93" customWidth="1"/>
    <col min="3" max="3" width="9.85546875" style="93" customWidth="1"/>
    <col min="4" max="4" width="19.5703125" style="93" customWidth="1"/>
    <col min="5" max="5" width="11.5703125" style="93" customWidth="1"/>
    <col min="6" max="7" width="12.28515625" style="93" customWidth="1"/>
    <col min="8" max="10" width="11.7109375" style="93" customWidth="1"/>
    <col min="11" max="11" width="11.5703125" style="93" bestFit="1" customWidth="1"/>
    <col min="12" max="12" width="12.140625" style="220" customWidth="1"/>
    <col min="13" max="13" width="11.5703125" style="220" bestFit="1" customWidth="1"/>
    <col min="14" max="14" width="12" style="220" bestFit="1" customWidth="1"/>
    <col min="15" max="15" width="12" style="93" customWidth="1"/>
    <col min="16" max="16" width="12" style="93" bestFit="1" customWidth="1"/>
    <col min="17" max="17" width="13.85546875" style="220" customWidth="1"/>
    <col min="18" max="18" width="10.85546875" style="93" customWidth="1"/>
    <col min="19" max="19" width="10.7109375" style="93" bestFit="1" customWidth="1"/>
    <col min="20" max="20" width="10.140625" style="93" customWidth="1"/>
    <col min="21" max="21" width="10.85546875" style="220" customWidth="1"/>
    <col min="22" max="22" width="12.7109375" style="220" bestFit="1" customWidth="1"/>
    <col min="23" max="23" width="11.42578125" style="220" customWidth="1"/>
    <col min="24" max="25" width="11.7109375" style="93" customWidth="1"/>
    <col min="26" max="26" width="10.7109375" style="93" customWidth="1"/>
    <col min="27" max="27" width="10.140625" style="93" customWidth="1"/>
    <col min="28" max="28" width="10.85546875" style="93" customWidth="1"/>
    <col min="29" max="29" width="10.5703125" style="93" customWidth="1"/>
    <col min="30" max="30" width="14" style="93" customWidth="1"/>
    <col min="31" max="31" width="10.140625" style="93" customWidth="1"/>
    <col min="32" max="32" width="15.7109375" style="93" customWidth="1"/>
    <col min="33" max="33" width="8.5703125" style="93" bestFit="1" customWidth="1"/>
    <col min="34" max="34" width="9.7109375" style="93" customWidth="1"/>
    <col min="35" max="36" width="7.42578125" style="93" customWidth="1"/>
    <col min="37" max="37" width="8.5703125" style="93" bestFit="1" customWidth="1"/>
    <col min="38" max="38" width="9.140625" style="93" customWidth="1"/>
    <col min="39" max="39" width="9" style="93" customWidth="1"/>
    <col min="40" max="40" width="13.85546875" style="93" customWidth="1"/>
    <col min="41" max="41" width="12.7109375" style="93" customWidth="1"/>
    <col min="42" max="42" width="14" style="93" customWidth="1"/>
    <col min="43" max="43" width="11" style="93" bestFit="1" customWidth="1"/>
    <col min="44" max="44" width="8.7109375" style="93" customWidth="1"/>
    <col min="45" max="16384" width="9.140625" style="93"/>
  </cols>
  <sheetData>
    <row r="1" spans="1:46" ht="23.25" customHeight="1">
      <c r="A1" s="66" t="s">
        <v>136</v>
      </c>
      <c r="B1" s="75"/>
      <c r="C1" s="75"/>
      <c r="D1" s="75"/>
      <c r="E1" s="75"/>
      <c r="F1" s="75"/>
      <c r="G1" s="103"/>
      <c r="H1" s="103"/>
      <c r="I1" s="103"/>
      <c r="J1" s="103"/>
      <c r="K1" s="103"/>
      <c r="L1" s="100"/>
      <c r="M1" s="75"/>
      <c r="N1" s="76"/>
      <c r="O1" s="75"/>
      <c r="P1" s="75"/>
      <c r="Q1" s="75"/>
      <c r="R1" s="75"/>
      <c r="S1" s="75"/>
      <c r="T1" s="65"/>
      <c r="U1" s="65"/>
      <c r="V1" s="65"/>
      <c r="W1" s="65"/>
      <c r="X1" s="65"/>
      <c r="Y1" s="65"/>
      <c r="Z1" s="75"/>
      <c r="AA1" s="7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75"/>
      <c r="AO1" s="65"/>
      <c r="AP1" s="65"/>
      <c r="AQ1" s="65"/>
      <c r="AR1" s="65"/>
    </row>
    <row r="2" spans="1:46" ht="15.75" customHeight="1">
      <c r="A2" s="66" t="s">
        <v>169</v>
      </c>
      <c r="B2" s="65"/>
      <c r="C2" s="65"/>
      <c r="D2" s="65"/>
      <c r="E2" s="65"/>
      <c r="F2" s="103"/>
      <c r="G2" s="103"/>
      <c r="H2" s="104"/>
      <c r="I2" s="104"/>
      <c r="J2" s="104"/>
      <c r="K2" s="104"/>
      <c r="L2" s="101"/>
      <c r="M2" s="65"/>
      <c r="N2" s="77"/>
      <c r="O2" s="65"/>
      <c r="P2" s="65"/>
      <c r="Q2" s="65"/>
      <c r="R2" s="65"/>
      <c r="S2" s="78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</row>
    <row r="3" spans="1:46" ht="15.75" customHeight="1">
      <c r="A3" s="66" t="s">
        <v>47</v>
      </c>
      <c r="B3" s="65"/>
      <c r="C3" s="65"/>
      <c r="D3" s="65"/>
      <c r="E3" s="39">
        <v>41915</v>
      </c>
      <c r="F3" s="65"/>
      <c r="G3" s="103"/>
      <c r="H3" s="104"/>
      <c r="I3" s="104"/>
      <c r="J3" s="104"/>
      <c r="K3" s="104"/>
      <c r="L3" s="101"/>
      <c r="M3" s="65"/>
      <c r="N3" s="77"/>
      <c r="O3" s="79"/>
      <c r="P3" s="65"/>
      <c r="Q3" s="65"/>
      <c r="R3" s="65"/>
      <c r="S3" s="78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</row>
    <row r="4" spans="1:46" ht="15.75" customHeight="1">
      <c r="A4" s="66"/>
      <c r="B4" s="75"/>
      <c r="C4" s="75"/>
      <c r="D4" s="75"/>
      <c r="E4" s="75"/>
      <c r="F4" s="75"/>
      <c r="G4" s="103"/>
      <c r="H4" s="103"/>
      <c r="I4" s="104"/>
      <c r="J4" s="104"/>
      <c r="K4" s="103"/>
      <c r="L4" s="101"/>
      <c r="M4" s="75"/>
      <c r="N4" s="76"/>
      <c r="O4" s="75"/>
      <c r="P4" s="75"/>
      <c r="Q4" s="75"/>
      <c r="R4" s="75"/>
      <c r="S4" s="80"/>
      <c r="T4" s="65"/>
      <c r="U4" s="65"/>
      <c r="V4" s="65"/>
      <c r="W4" s="65"/>
      <c r="X4" s="65"/>
      <c r="Y4" s="6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65"/>
      <c r="AP4" s="65"/>
      <c r="AQ4" s="81"/>
      <c r="AR4" s="81"/>
    </row>
    <row r="5" spans="1:46" ht="15.75" customHeight="1">
      <c r="A5" s="66" t="s">
        <v>11</v>
      </c>
      <c r="B5" s="82"/>
      <c r="C5" s="82"/>
      <c r="D5" s="82"/>
      <c r="E5" s="82"/>
      <c r="F5" s="82"/>
      <c r="G5" s="105"/>
      <c r="H5" s="105"/>
      <c r="I5" s="105"/>
      <c r="J5" s="105"/>
      <c r="K5" s="105"/>
      <c r="L5" s="102"/>
      <c r="M5" s="82"/>
      <c r="N5" s="83"/>
      <c r="O5" s="82"/>
      <c r="P5" s="82"/>
      <c r="Q5" s="82"/>
      <c r="R5" s="82"/>
      <c r="S5" s="82"/>
      <c r="T5" s="65"/>
      <c r="U5" s="65"/>
      <c r="V5" s="65"/>
      <c r="W5" s="65"/>
      <c r="X5" s="65"/>
      <c r="Y5" s="65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65"/>
      <c r="AP5" s="65"/>
      <c r="AQ5" s="65"/>
      <c r="AR5" s="65"/>
    </row>
    <row r="6" spans="1:46" ht="15.75" customHeight="1">
      <c r="A6" s="65"/>
      <c r="B6" s="82"/>
      <c r="C6" s="82"/>
      <c r="D6" s="82"/>
      <c r="E6" s="82"/>
      <c r="F6" s="82"/>
      <c r="G6" s="82"/>
      <c r="H6" s="9"/>
      <c r="I6" s="82"/>
      <c r="J6" s="82"/>
      <c r="K6" s="82"/>
      <c r="L6" s="82"/>
      <c r="M6" s="82"/>
      <c r="N6" s="83"/>
      <c r="O6" s="82"/>
      <c r="P6" s="82"/>
      <c r="Q6" s="82"/>
      <c r="R6" s="82"/>
      <c r="S6" s="82"/>
      <c r="T6" s="65"/>
      <c r="U6" s="65"/>
      <c r="V6" s="65"/>
      <c r="W6" s="125"/>
      <c r="X6" s="65"/>
      <c r="Y6" s="65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77"/>
      <c r="AP6" s="65"/>
      <c r="AQ6" s="65"/>
      <c r="AR6" s="65"/>
    </row>
    <row r="7" spans="1:46" s="304" customFormat="1" ht="56.25">
      <c r="A7" s="302" t="s">
        <v>35</v>
      </c>
      <c r="B7" s="302" t="s">
        <v>43</v>
      </c>
      <c r="C7" s="302" t="s">
        <v>44</v>
      </c>
      <c r="D7" s="302" t="s">
        <v>64</v>
      </c>
      <c r="E7" s="472" t="s">
        <v>53</v>
      </c>
      <c r="F7" s="473"/>
      <c r="G7" s="472" t="s">
        <v>54</v>
      </c>
      <c r="H7" s="473"/>
      <c r="I7" s="472" t="s">
        <v>55</v>
      </c>
      <c r="J7" s="473"/>
      <c r="K7" s="302" t="s">
        <v>10</v>
      </c>
      <c r="L7" s="302" t="s">
        <v>7</v>
      </c>
      <c r="M7" s="302" t="s">
        <v>9</v>
      </c>
      <c r="N7" s="303" t="s">
        <v>8</v>
      </c>
      <c r="O7" s="302" t="s">
        <v>21</v>
      </c>
      <c r="P7" s="302" t="s">
        <v>20</v>
      </c>
      <c r="Q7" s="302" t="s">
        <v>25</v>
      </c>
      <c r="R7" s="302" t="s">
        <v>71</v>
      </c>
      <c r="S7" s="302" t="s">
        <v>41</v>
      </c>
      <c r="T7" s="302" t="s">
        <v>40</v>
      </c>
      <c r="U7" s="302" t="s">
        <v>15</v>
      </c>
      <c r="V7" s="302" t="s">
        <v>18</v>
      </c>
      <c r="W7" s="302" t="s">
        <v>17</v>
      </c>
      <c r="X7" s="302" t="s">
        <v>16</v>
      </c>
      <c r="Y7" s="302" t="s">
        <v>19</v>
      </c>
      <c r="Z7" s="302" t="s">
        <v>24</v>
      </c>
      <c r="AA7" s="302" t="s">
        <v>23</v>
      </c>
      <c r="AB7" s="302" t="s">
        <v>37</v>
      </c>
      <c r="AC7" s="302" t="s">
        <v>26</v>
      </c>
      <c r="AD7" s="302" t="s">
        <v>36</v>
      </c>
      <c r="AE7" s="302" t="s">
        <v>27</v>
      </c>
      <c r="AF7" s="302" t="s">
        <v>73</v>
      </c>
      <c r="AG7" s="302" t="s">
        <v>74</v>
      </c>
      <c r="AH7" s="302" t="s">
        <v>75</v>
      </c>
      <c r="AI7" s="302" t="s">
        <v>68</v>
      </c>
      <c r="AJ7" s="302" t="s">
        <v>69</v>
      </c>
      <c r="AK7" s="302" t="s">
        <v>70</v>
      </c>
      <c r="AL7" s="302" t="s">
        <v>33</v>
      </c>
      <c r="AM7" s="302" t="s">
        <v>34</v>
      </c>
      <c r="AN7" s="302" t="s">
        <v>42</v>
      </c>
      <c r="AO7" s="302" t="s">
        <v>31</v>
      </c>
      <c r="AP7" s="302" t="s">
        <v>38</v>
      </c>
      <c r="AQ7" s="302" t="s">
        <v>65</v>
      </c>
      <c r="AR7" s="302" t="s">
        <v>114</v>
      </c>
    </row>
    <row r="8" spans="1:46" s="9" customFormat="1">
      <c r="A8" s="84"/>
      <c r="B8" s="40" t="s">
        <v>12</v>
      </c>
      <c r="C8" s="40"/>
      <c r="D8" s="82"/>
      <c r="E8" s="40" t="s">
        <v>56</v>
      </c>
      <c r="F8" s="40" t="s">
        <v>57</v>
      </c>
      <c r="G8" s="40" t="s">
        <v>56</v>
      </c>
      <c r="H8" s="40" t="s">
        <v>57</v>
      </c>
      <c r="I8" s="40" t="s">
        <v>56</v>
      </c>
      <c r="J8" s="40" t="s">
        <v>57</v>
      </c>
      <c r="K8" s="85"/>
      <c r="L8" s="85" t="s">
        <v>14</v>
      </c>
      <c r="M8" s="85"/>
      <c r="N8" s="86" t="s">
        <v>14</v>
      </c>
      <c r="O8" s="40"/>
      <c r="P8" s="85" t="s">
        <v>14</v>
      </c>
      <c r="Q8" s="87"/>
      <c r="R8" s="87" t="s">
        <v>14</v>
      </c>
      <c r="S8" s="88"/>
      <c r="T8" s="40" t="s">
        <v>14</v>
      </c>
      <c r="U8" s="85"/>
      <c r="V8" s="87" t="s">
        <v>14</v>
      </c>
      <c r="W8" s="85"/>
      <c r="X8" s="85" t="s">
        <v>14</v>
      </c>
      <c r="Y8" s="85" t="s">
        <v>14</v>
      </c>
      <c r="Z8" s="85"/>
      <c r="AA8" s="85" t="s">
        <v>14</v>
      </c>
      <c r="AB8" s="87"/>
      <c r="AC8" s="87" t="s">
        <v>14</v>
      </c>
      <c r="AD8" s="87"/>
      <c r="AE8" s="87" t="s">
        <v>14</v>
      </c>
      <c r="AF8" s="87"/>
      <c r="AG8" s="87"/>
      <c r="AH8" s="87"/>
      <c r="AI8" s="87" t="s">
        <v>14</v>
      </c>
      <c r="AJ8" s="87" t="s">
        <v>14</v>
      </c>
      <c r="AK8" s="87" t="s">
        <v>14</v>
      </c>
      <c r="AL8" s="87" t="s">
        <v>32</v>
      </c>
      <c r="AM8" s="87" t="s">
        <v>32</v>
      </c>
      <c r="AN8" s="87" t="s">
        <v>29</v>
      </c>
      <c r="AO8" s="87" t="s">
        <v>29</v>
      </c>
      <c r="AP8" s="87" t="s">
        <v>29</v>
      </c>
      <c r="AQ8" s="40" t="s">
        <v>14</v>
      </c>
      <c r="AR8" s="40"/>
    </row>
    <row r="9" spans="1:46" s="404" customFormat="1">
      <c r="A9" s="396"/>
      <c r="B9" s="397" t="s">
        <v>13</v>
      </c>
      <c r="C9" s="397"/>
      <c r="D9" s="397"/>
      <c r="E9" s="397"/>
      <c r="F9" s="397"/>
      <c r="G9" s="397"/>
      <c r="H9" s="397"/>
      <c r="I9" s="397"/>
      <c r="J9" s="397"/>
      <c r="K9" s="398"/>
      <c r="L9" s="399">
        <v>90</v>
      </c>
      <c r="M9" s="398"/>
      <c r="N9" s="399"/>
      <c r="O9" s="398"/>
      <c r="P9" s="399"/>
      <c r="Q9" s="398"/>
      <c r="R9" s="399"/>
      <c r="S9" s="398"/>
      <c r="T9" s="399"/>
      <c r="U9" s="398"/>
      <c r="V9" s="399"/>
      <c r="W9" s="398"/>
      <c r="X9" s="399"/>
      <c r="Y9" s="399"/>
      <c r="Z9" s="398"/>
      <c r="AA9" s="399"/>
      <c r="AB9" s="398"/>
      <c r="AC9" s="399"/>
      <c r="AD9" s="398"/>
      <c r="AE9" s="399"/>
      <c r="AF9" s="400"/>
      <c r="AG9" s="400"/>
      <c r="AH9" s="400"/>
      <c r="AI9" s="399"/>
      <c r="AJ9" s="401"/>
      <c r="AK9" s="401"/>
      <c r="AL9" s="402"/>
      <c r="AM9" s="402"/>
      <c r="AN9" s="398"/>
      <c r="AO9" s="398"/>
      <c r="AP9" s="398"/>
      <c r="AQ9" s="400"/>
      <c r="AR9" s="403"/>
    </row>
    <row r="10" spans="1:46" s="381" customFormat="1">
      <c r="A10" s="379">
        <v>41915</v>
      </c>
      <c r="B10" s="219" t="s">
        <v>6</v>
      </c>
      <c r="C10" s="219"/>
      <c r="D10" s="219"/>
      <c r="E10" s="219">
        <v>1846</v>
      </c>
      <c r="F10" s="219">
        <v>177</v>
      </c>
      <c r="G10" s="219">
        <v>5480</v>
      </c>
      <c r="H10" s="219">
        <v>517</v>
      </c>
      <c r="I10" s="219">
        <v>16081</v>
      </c>
      <c r="J10" s="219">
        <v>1950</v>
      </c>
      <c r="K10" s="197">
        <v>29883276</v>
      </c>
      <c r="L10" s="194">
        <v>91.250544284368289</v>
      </c>
      <c r="M10" s="197">
        <v>44872401</v>
      </c>
      <c r="N10" s="194">
        <v>95.789215551257428</v>
      </c>
      <c r="O10" s="197">
        <v>196026745</v>
      </c>
      <c r="P10" s="194">
        <v>99.979068852121586</v>
      </c>
      <c r="Q10" s="197">
        <v>143363975</v>
      </c>
      <c r="R10" s="194">
        <v>1.8709023596473223E-2</v>
      </c>
      <c r="S10" s="197">
        <v>3048576</v>
      </c>
      <c r="T10" s="194">
        <v>4.2743440380661726</v>
      </c>
      <c r="U10" s="197">
        <v>172690</v>
      </c>
      <c r="V10" s="194">
        <v>0.12228300465811444</v>
      </c>
      <c r="W10" s="197">
        <v>41895054</v>
      </c>
      <c r="X10" s="194">
        <v>99.726589492750676</v>
      </c>
      <c r="Y10" s="194">
        <v>99.604640822675876</v>
      </c>
      <c r="Z10" s="197">
        <v>130212</v>
      </c>
      <c r="AA10" s="194">
        <v>0.3108051870707465</v>
      </c>
      <c r="AB10" s="197">
        <v>32571242</v>
      </c>
      <c r="AC10" s="194">
        <v>98.412728334395538</v>
      </c>
      <c r="AD10" s="197">
        <v>32525104</v>
      </c>
      <c r="AE10" s="194">
        <v>98.49403937709944</v>
      </c>
      <c r="AF10" s="231">
        <v>39.364658760867371</v>
      </c>
      <c r="AG10" s="231">
        <v>41.787252549869869</v>
      </c>
      <c r="AH10" s="231">
        <v>36.942064971864866</v>
      </c>
      <c r="AI10" s="194"/>
      <c r="AJ10" s="207"/>
      <c r="AK10" s="207"/>
      <c r="AL10" s="380">
        <v>3.3692950918700499</v>
      </c>
      <c r="AM10" s="380">
        <v>19.145535191464525</v>
      </c>
      <c r="AN10" s="197">
        <v>191216.43896484375</v>
      </c>
      <c r="AO10" s="197">
        <v>534133.07421875</v>
      </c>
      <c r="AP10" s="197">
        <v>266178.4388961792</v>
      </c>
      <c r="AQ10" s="231">
        <v>49.833730907883812</v>
      </c>
      <c r="AR10" s="198">
        <v>0</v>
      </c>
    </row>
    <row r="11" spans="1:46" s="381" customFormat="1">
      <c r="A11" s="379">
        <v>41915</v>
      </c>
      <c r="B11" s="219" t="s">
        <v>134</v>
      </c>
      <c r="C11" s="219"/>
      <c r="D11" s="219"/>
      <c r="E11" s="219">
        <v>675</v>
      </c>
      <c r="F11" s="219">
        <v>108</v>
      </c>
      <c r="G11" s="219">
        <v>2024</v>
      </c>
      <c r="H11" s="219">
        <v>322</v>
      </c>
      <c r="I11" s="219">
        <v>6930</v>
      </c>
      <c r="J11" s="219">
        <v>1319</v>
      </c>
      <c r="K11" s="197">
        <v>15418944</v>
      </c>
      <c r="L11" s="194">
        <v>91.854993441833628</v>
      </c>
      <c r="M11" s="197">
        <v>18981247</v>
      </c>
      <c r="N11" s="194">
        <v>96.525369887599581</v>
      </c>
      <c r="O11" s="197">
        <v>70399285</v>
      </c>
      <c r="P11" s="194">
        <v>99.9733623638068</v>
      </c>
      <c r="Q11" s="197">
        <v>70399099</v>
      </c>
      <c r="R11" s="194">
        <v>1.4135124302370756E-2</v>
      </c>
      <c r="S11" s="197">
        <v>6913</v>
      </c>
      <c r="T11" s="194">
        <v>1.2260123695128725E-2</v>
      </c>
      <c r="U11" s="197">
        <v>75274</v>
      </c>
      <c r="V11" s="194">
        <v>0.10695030594202022</v>
      </c>
      <c r="W11" s="197">
        <v>22881108</v>
      </c>
      <c r="X11" s="194">
        <v>99.711046387543547</v>
      </c>
      <c r="Y11" s="194">
        <v>99.604405118374075</v>
      </c>
      <c r="Z11" s="197">
        <v>58994</v>
      </c>
      <c r="AA11" s="194">
        <v>0.25782842548029994</v>
      </c>
      <c r="AB11" s="197">
        <v>20101964</v>
      </c>
      <c r="AC11" s="194">
        <v>98.962235418351526</v>
      </c>
      <c r="AD11" s="197">
        <v>20103246</v>
      </c>
      <c r="AE11" s="194">
        <v>98.919640731325032</v>
      </c>
      <c r="AF11" s="231">
        <v>66.180809596022613</v>
      </c>
      <c r="AG11" s="231">
        <v>70.871260135231338</v>
      </c>
      <c r="AH11" s="231">
        <v>61.490359056813901</v>
      </c>
      <c r="AI11" s="194"/>
      <c r="AJ11" s="207"/>
      <c r="AK11" s="207"/>
      <c r="AL11" s="380">
        <v>5.0529495079526789</v>
      </c>
      <c r="AM11" s="380">
        <v>27.126837063212641</v>
      </c>
      <c r="AN11" s="197">
        <v>99840.390625</v>
      </c>
      <c r="AO11" s="197">
        <v>297470.419921875</v>
      </c>
      <c r="AP11" s="197">
        <v>186770.4921875</v>
      </c>
      <c r="AQ11" s="231">
        <v>62.786240136599716</v>
      </c>
      <c r="AR11" s="198"/>
    </row>
    <row r="12" spans="1:46" s="381" customFormat="1">
      <c r="A12" s="379">
        <v>41915</v>
      </c>
      <c r="B12" s="219" t="s">
        <v>175</v>
      </c>
      <c r="C12" s="219"/>
      <c r="D12" s="219"/>
      <c r="E12" s="219">
        <v>515</v>
      </c>
      <c r="F12" s="219">
        <v>40</v>
      </c>
      <c r="G12" s="219">
        <v>1499</v>
      </c>
      <c r="H12" s="219">
        <v>108</v>
      </c>
      <c r="I12" s="219">
        <v>4493</v>
      </c>
      <c r="J12" s="219">
        <v>370</v>
      </c>
      <c r="K12" s="197">
        <v>9486720</v>
      </c>
      <c r="L12" s="194">
        <v>91.728068289145241</v>
      </c>
      <c r="M12" s="197">
        <v>16103506</v>
      </c>
      <c r="N12" s="194">
        <v>95.02964787268553</v>
      </c>
      <c r="O12" s="197">
        <v>71341468</v>
      </c>
      <c r="P12" s="194">
        <v>99.991098237079541</v>
      </c>
      <c r="Q12" s="197">
        <v>46195823</v>
      </c>
      <c r="R12" s="194">
        <v>3.5698032165708583E-2</v>
      </c>
      <c r="S12" s="197">
        <v>2100866</v>
      </c>
      <c r="T12" s="194">
        <v>4.5681838904683616</v>
      </c>
      <c r="U12" s="197">
        <v>2711</v>
      </c>
      <c r="V12" s="194">
        <v>6.1510376838652785E-3</v>
      </c>
      <c r="W12" s="197">
        <v>12823596</v>
      </c>
      <c r="X12" s="194">
        <v>99.803289720505688</v>
      </c>
      <c r="Y12" s="194">
        <v>99.797150782545245</v>
      </c>
      <c r="Z12" s="197">
        <v>32501</v>
      </c>
      <c r="AA12" s="194">
        <v>0.25344685103321035</v>
      </c>
      <c r="AB12" s="197">
        <v>4373068</v>
      </c>
      <c r="AC12" s="194">
        <v>95.821561991395939</v>
      </c>
      <c r="AD12" s="197">
        <v>4339233</v>
      </c>
      <c r="AE12" s="194">
        <v>96.243204936747716</v>
      </c>
      <c r="AF12" s="231">
        <v>0</v>
      </c>
      <c r="AG12" s="231">
        <v>0</v>
      </c>
      <c r="AH12" s="231">
        <v>0</v>
      </c>
      <c r="AI12" s="194"/>
      <c r="AJ12" s="207"/>
      <c r="AK12" s="207"/>
      <c r="AL12" s="380">
        <v>4.9265004895332103</v>
      </c>
      <c r="AM12" s="380">
        <v>30.049828082629414</v>
      </c>
      <c r="AN12" s="197">
        <v>64575.84765625</v>
      </c>
      <c r="AO12" s="197">
        <v>156688.49609375</v>
      </c>
      <c r="AP12" s="197">
        <v>78092.45703125</v>
      </c>
      <c r="AQ12" s="231">
        <v>49.839304721213004</v>
      </c>
      <c r="AR12" s="198"/>
    </row>
    <row r="13" spans="1:46" s="381" customFormat="1">
      <c r="A13" s="379">
        <v>41915</v>
      </c>
      <c r="B13" s="219" t="s">
        <v>135</v>
      </c>
      <c r="C13" s="219"/>
      <c r="D13" s="219"/>
      <c r="E13" s="219">
        <v>656</v>
      </c>
      <c r="F13" s="219">
        <v>29</v>
      </c>
      <c r="G13" s="219">
        <v>1957</v>
      </c>
      <c r="H13" s="219">
        <v>87</v>
      </c>
      <c r="I13" s="219">
        <v>4658</v>
      </c>
      <c r="J13" s="219">
        <v>261</v>
      </c>
      <c r="K13" s="198">
        <v>4977612</v>
      </c>
      <c r="L13" s="194">
        <v>88.468064606080191</v>
      </c>
      <c r="M13" s="198">
        <v>9787648</v>
      </c>
      <c r="N13" s="194">
        <v>95.611294908939399</v>
      </c>
      <c r="O13" s="198">
        <v>54285992</v>
      </c>
      <c r="P13" s="194">
        <v>99.970660397785593</v>
      </c>
      <c r="Q13" s="198">
        <v>26769053</v>
      </c>
      <c r="R13" s="194">
        <v>1.4195496808913021E-3</v>
      </c>
      <c r="S13" s="198">
        <v>940797</v>
      </c>
      <c r="T13" s="194">
        <v>3.6494968401512891</v>
      </c>
      <c r="U13" s="198">
        <v>94705</v>
      </c>
      <c r="V13" s="194">
        <v>0.35383232538618181</v>
      </c>
      <c r="W13" s="198">
        <v>6190350</v>
      </c>
      <c r="X13" s="194">
        <v>99.625152697587481</v>
      </c>
      <c r="Y13" s="194">
        <v>99.272646703128075</v>
      </c>
      <c r="Z13" s="198">
        <v>38717</v>
      </c>
      <c r="AA13" s="196">
        <v>0.62544121289095078</v>
      </c>
      <c r="AB13" s="198">
        <v>8096210</v>
      </c>
      <c r="AC13" s="194">
        <v>98.447951605261849</v>
      </c>
      <c r="AD13" s="198">
        <v>8082625</v>
      </c>
      <c r="AE13" s="194">
        <v>98.643857828305656</v>
      </c>
      <c r="AF13" s="231">
        <v>16.744571100259535</v>
      </c>
      <c r="AG13" s="231">
        <v>15.478126717552804</v>
      </c>
      <c r="AH13" s="231">
        <v>18.011015482966268</v>
      </c>
      <c r="AI13" s="194"/>
      <c r="AJ13" s="207"/>
      <c r="AK13" s="207"/>
      <c r="AL13" s="194">
        <v>3.7080594539398675</v>
      </c>
      <c r="AM13" s="194">
        <v>22.528462076162768</v>
      </c>
      <c r="AN13" s="198">
        <v>26800.20068359375</v>
      </c>
      <c r="AO13" s="198">
        <v>79974.158203125</v>
      </c>
      <c r="AP13" s="198">
        <v>1315.4896774291992</v>
      </c>
      <c r="AQ13" s="231">
        <v>1.6448934343116304</v>
      </c>
      <c r="AR13" s="198"/>
    </row>
    <row r="14" spans="1:46" s="308" customFormat="1">
      <c r="A14" s="379">
        <v>41915</v>
      </c>
      <c r="B14" s="305" t="s">
        <v>121</v>
      </c>
      <c r="C14" s="305" t="s">
        <v>122</v>
      </c>
      <c r="D14" s="305"/>
      <c r="E14" s="305">
        <v>171</v>
      </c>
      <c r="F14" s="305">
        <v>64</v>
      </c>
      <c r="G14" s="305">
        <v>501</v>
      </c>
      <c r="H14" s="305">
        <v>191</v>
      </c>
      <c r="I14" s="305">
        <v>1914</v>
      </c>
      <c r="J14" s="305">
        <v>795</v>
      </c>
      <c r="K14" s="309">
        <v>5784321</v>
      </c>
      <c r="L14" s="310">
        <v>93.381211035832905</v>
      </c>
      <c r="M14" s="309">
        <v>6736359</v>
      </c>
      <c r="N14" s="310">
        <v>96.215255737304688</v>
      </c>
      <c r="O14" s="309">
        <v>23532992</v>
      </c>
      <c r="P14" s="310">
        <v>99.969642639160156</v>
      </c>
      <c r="Q14" s="309">
        <v>23532924</v>
      </c>
      <c r="R14" s="311">
        <v>1.635156013071537E-2</v>
      </c>
      <c r="S14" s="309">
        <v>2989</v>
      </c>
      <c r="T14" s="310">
        <v>1.2701353989541531E-2</v>
      </c>
      <c r="U14" s="309">
        <v>26589</v>
      </c>
      <c r="V14" s="311">
        <v>0.11301929503679276</v>
      </c>
      <c r="W14" s="312">
        <v>8789501</v>
      </c>
      <c r="X14" s="311">
        <v>99.769050598144531</v>
      </c>
      <c r="Y14" s="311">
        <v>99.656295776367188</v>
      </c>
      <c r="Z14" s="312">
        <v>23573</v>
      </c>
      <c r="AA14" s="311">
        <v>0.26819497346878052</v>
      </c>
      <c r="AB14" s="309">
        <v>10665860</v>
      </c>
      <c r="AC14" s="310">
        <v>99.14837646484375</v>
      </c>
      <c r="AD14" s="309">
        <v>10664871</v>
      </c>
      <c r="AE14" s="310">
        <v>99.136154174804688</v>
      </c>
      <c r="AF14" s="310">
        <v>54.441417694091797</v>
      </c>
      <c r="AG14" s="310">
        <v>30.99754524230957</v>
      </c>
      <c r="AH14" s="313">
        <v>77.885292053222656</v>
      </c>
      <c r="AI14" s="310">
        <v>0</v>
      </c>
      <c r="AJ14" s="313">
        <v>0</v>
      </c>
      <c r="AK14" s="313">
        <v>0</v>
      </c>
      <c r="AL14" s="310">
        <v>4.978266716003418</v>
      </c>
      <c r="AM14" s="310">
        <v>25.804422378540039</v>
      </c>
      <c r="AN14" s="310">
        <v>32639.52734375</v>
      </c>
      <c r="AO14" s="310">
        <v>123036.71875</v>
      </c>
      <c r="AP14" s="310">
        <v>91354.578125</v>
      </c>
      <c r="AQ14" s="307">
        <v>74.249847412109375</v>
      </c>
      <c r="AR14" s="309"/>
    </row>
    <row r="15" spans="1:46" s="306" customFormat="1">
      <c r="A15" s="379">
        <v>41915</v>
      </c>
      <c r="B15" s="305" t="s">
        <v>123</v>
      </c>
      <c r="C15" s="305" t="s">
        <v>122</v>
      </c>
      <c r="D15" s="305"/>
      <c r="E15" s="305">
        <v>158</v>
      </c>
      <c r="F15" s="305">
        <v>11</v>
      </c>
      <c r="G15" s="305">
        <v>491</v>
      </c>
      <c r="H15" s="305">
        <v>34</v>
      </c>
      <c r="I15" s="305">
        <v>1481</v>
      </c>
      <c r="J15" s="305">
        <v>133</v>
      </c>
      <c r="K15" s="309">
        <v>2610202</v>
      </c>
      <c r="L15" s="310">
        <v>92.379402053940652</v>
      </c>
      <c r="M15" s="309">
        <v>3352098</v>
      </c>
      <c r="N15" s="310">
        <v>96.849464416503906</v>
      </c>
      <c r="O15" s="309">
        <v>12943123</v>
      </c>
      <c r="P15" s="310">
        <v>99.963760375976563</v>
      </c>
      <c r="Q15" s="309">
        <v>12943062</v>
      </c>
      <c r="R15" s="311">
        <v>1.8164170905947685E-2</v>
      </c>
      <c r="S15" s="309">
        <v>2016</v>
      </c>
      <c r="T15" s="310">
        <v>1.5575912781059742E-2</v>
      </c>
      <c r="U15" s="309">
        <v>12186</v>
      </c>
      <c r="V15" s="311">
        <v>9.4182603061199188E-2</v>
      </c>
      <c r="W15" s="312">
        <v>3680783</v>
      </c>
      <c r="X15" s="311">
        <v>99.763328552246094</v>
      </c>
      <c r="Y15" s="311">
        <v>99.66937255859375</v>
      </c>
      <c r="Z15" s="312">
        <v>9344</v>
      </c>
      <c r="AA15" s="311">
        <v>0.25385904312133789</v>
      </c>
      <c r="AB15" s="309">
        <v>2974093</v>
      </c>
      <c r="AC15" s="310">
        <v>99.112297058105469</v>
      </c>
      <c r="AD15" s="309">
        <v>2975155</v>
      </c>
      <c r="AE15" s="310">
        <v>99.051811218261719</v>
      </c>
      <c r="AF15" s="310">
        <v>44.412322998046875</v>
      </c>
      <c r="AG15" s="310">
        <v>52.362430572509766</v>
      </c>
      <c r="AH15" s="313">
        <v>36.462215423583984</v>
      </c>
      <c r="AI15" s="310">
        <v>0</v>
      </c>
      <c r="AJ15" s="313">
        <v>0</v>
      </c>
      <c r="AK15" s="313">
        <v>0</v>
      </c>
      <c r="AL15" s="310">
        <v>4.8142666816711426</v>
      </c>
      <c r="AM15" s="310">
        <v>27.539522171020508</v>
      </c>
      <c r="AN15" s="310">
        <v>17562.267578125</v>
      </c>
      <c r="AO15" s="310">
        <v>50185.234375</v>
      </c>
      <c r="AP15" s="310">
        <v>29108.537109375</v>
      </c>
      <c r="AQ15" s="310">
        <v>58.002193450927734</v>
      </c>
      <c r="AR15" s="309"/>
      <c r="AS15" s="315"/>
      <c r="AT15" s="308"/>
    </row>
    <row r="16" spans="1:46" s="306" customFormat="1">
      <c r="A16" s="379">
        <v>41915</v>
      </c>
      <c r="B16" s="305" t="s">
        <v>183</v>
      </c>
      <c r="C16" s="305" t="s">
        <v>122</v>
      </c>
      <c r="D16" s="305"/>
      <c r="E16" s="305">
        <v>130</v>
      </c>
      <c r="F16" s="305">
        <v>10</v>
      </c>
      <c r="G16" s="305">
        <v>394</v>
      </c>
      <c r="H16" s="305">
        <v>30</v>
      </c>
      <c r="I16" s="305">
        <v>1477</v>
      </c>
      <c r="J16" s="305">
        <v>114</v>
      </c>
      <c r="K16" s="309">
        <v>2629415</v>
      </c>
      <c r="L16" s="310">
        <v>91.40964815367677</v>
      </c>
      <c r="M16" s="309">
        <v>3352098</v>
      </c>
      <c r="N16" s="310">
        <v>96.849464416503906</v>
      </c>
      <c r="O16" s="309">
        <v>13160341</v>
      </c>
      <c r="P16" s="310">
        <v>99.98309326171875</v>
      </c>
      <c r="Q16" s="309">
        <v>13160342</v>
      </c>
      <c r="R16" s="311">
        <v>1.053164154291153E-2</v>
      </c>
      <c r="S16" s="309">
        <v>495</v>
      </c>
      <c r="T16" s="310">
        <v>3.7613003514707088E-3</v>
      </c>
      <c r="U16" s="309">
        <v>8246</v>
      </c>
      <c r="V16" s="311">
        <v>6.2666900455951691E-2</v>
      </c>
      <c r="W16" s="312">
        <v>4041639</v>
      </c>
      <c r="X16" s="311">
        <v>99.7459716796875</v>
      </c>
      <c r="Y16" s="311">
        <v>99.683464050292969</v>
      </c>
      <c r="Z16" s="312">
        <v>8644</v>
      </c>
      <c r="AA16" s="311">
        <v>0.21387362480163574</v>
      </c>
      <c r="AB16" s="309">
        <v>2606027</v>
      </c>
      <c r="AC16" s="310">
        <v>98.327720642089844</v>
      </c>
      <c r="AD16" s="309">
        <v>2605716</v>
      </c>
      <c r="AE16" s="310">
        <v>98.201950073242187</v>
      </c>
      <c r="AF16" s="310">
        <v>63.528530120849609</v>
      </c>
      <c r="AG16" s="310">
        <v>81.426933288574219</v>
      </c>
      <c r="AH16" s="313">
        <v>45.630126953125</v>
      </c>
      <c r="AI16" s="310">
        <v>80.019859313964844</v>
      </c>
      <c r="AJ16" s="313">
        <v>12.848020553588867</v>
      </c>
      <c r="AK16" s="313">
        <v>7.1321229934692383</v>
      </c>
      <c r="AL16" s="310">
        <v>5.0852832794189453</v>
      </c>
      <c r="AM16" s="310">
        <v>27.069067001342773</v>
      </c>
      <c r="AN16" s="310">
        <v>18724.3125</v>
      </c>
      <c r="AO16" s="310">
        <v>49112.3828125</v>
      </c>
      <c r="AP16" s="310">
        <v>24419.666015625</v>
      </c>
      <c r="AQ16" s="310">
        <v>49.722015380859375</v>
      </c>
      <c r="AR16" s="309"/>
      <c r="AS16" s="315"/>
      <c r="AT16" s="308"/>
    </row>
    <row r="17" spans="1:46" s="306" customFormat="1">
      <c r="A17" s="379">
        <v>41915</v>
      </c>
      <c r="B17" s="305" t="s">
        <v>126</v>
      </c>
      <c r="C17" s="305" t="s">
        <v>122</v>
      </c>
      <c r="D17" s="305"/>
      <c r="E17" s="305">
        <v>113</v>
      </c>
      <c r="F17" s="305">
        <v>8</v>
      </c>
      <c r="G17" s="305">
        <v>331</v>
      </c>
      <c r="H17" s="305">
        <v>22</v>
      </c>
      <c r="I17" s="305">
        <v>1021</v>
      </c>
      <c r="J17" s="305">
        <v>83</v>
      </c>
      <c r="K17" s="309">
        <v>1712501</v>
      </c>
      <c r="L17" s="310">
        <v>89.368940514487292</v>
      </c>
      <c r="M17" s="309">
        <v>2770346</v>
      </c>
      <c r="N17" s="310">
        <v>96.51025390625</v>
      </c>
      <c r="O17" s="309">
        <v>8089970</v>
      </c>
      <c r="P17" s="310">
        <v>99.971160888671875</v>
      </c>
      <c r="Q17" s="309">
        <v>8089906</v>
      </c>
      <c r="R17" s="311">
        <v>1.0173171758651733E-2</v>
      </c>
      <c r="S17" s="309">
        <v>990</v>
      </c>
      <c r="T17" s="310">
        <v>1.2237472459673882E-2</v>
      </c>
      <c r="U17" s="309">
        <v>14915</v>
      </c>
      <c r="V17" s="311">
        <v>0.18440687656402588</v>
      </c>
      <c r="W17" s="312">
        <v>2422036</v>
      </c>
      <c r="X17" s="311">
        <v>99.599716186523438</v>
      </c>
      <c r="Y17" s="311">
        <v>99.416046142578125</v>
      </c>
      <c r="Z17" s="312">
        <v>7001</v>
      </c>
      <c r="AA17" s="311">
        <v>0.28905433416366577</v>
      </c>
      <c r="AB17" s="309">
        <v>1328270</v>
      </c>
      <c r="AC17" s="310">
        <v>99.018875122070312</v>
      </c>
      <c r="AD17" s="309">
        <v>1327616</v>
      </c>
      <c r="AE17" s="310">
        <v>98.950599670410156</v>
      </c>
      <c r="AF17" s="310">
        <v>54.606731414794922</v>
      </c>
      <c r="AG17" s="310">
        <v>76.00628662109375</v>
      </c>
      <c r="AH17" s="313">
        <v>33.207176208496094</v>
      </c>
      <c r="AI17" s="310">
        <v>0</v>
      </c>
      <c r="AJ17" s="313">
        <v>0</v>
      </c>
      <c r="AK17" s="313">
        <v>0</v>
      </c>
      <c r="AL17" s="310">
        <v>5.2530107498168945</v>
      </c>
      <c r="AM17" s="310">
        <v>29.071405410766602</v>
      </c>
      <c r="AN17" s="310">
        <v>12078.986328125</v>
      </c>
      <c r="AO17" s="310">
        <v>31190.302734375</v>
      </c>
      <c r="AP17" s="310">
        <v>16183.658203125</v>
      </c>
      <c r="AQ17" s="310">
        <v>51.886825561523438</v>
      </c>
      <c r="AR17" s="309"/>
      <c r="AS17" s="315"/>
      <c r="AT17" s="308"/>
    </row>
    <row r="18" spans="1:46" s="314" customFormat="1">
      <c r="A18" s="379">
        <v>41915</v>
      </c>
      <c r="B18" s="305" t="s">
        <v>184</v>
      </c>
      <c r="C18" s="305" t="s">
        <v>122</v>
      </c>
      <c r="D18" s="305"/>
      <c r="E18" s="305">
        <v>103</v>
      </c>
      <c r="F18" s="305">
        <v>15</v>
      </c>
      <c r="G18" s="305">
        <v>307</v>
      </c>
      <c r="H18" s="305">
        <v>45</v>
      </c>
      <c r="I18" s="305">
        <v>1037</v>
      </c>
      <c r="J18" s="305">
        <v>194</v>
      </c>
      <c r="K18" s="309">
        <v>2682505</v>
      </c>
      <c r="L18" s="310">
        <v>90.077334431809078</v>
      </c>
      <c r="M18" s="309">
        <v>2770346</v>
      </c>
      <c r="N18" s="310">
        <v>96.51025390625</v>
      </c>
      <c r="O18" s="309">
        <v>12672859</v>
      </c>
      <c r="P18" s="310">
        <v>99.981376647949219</v>
      </c>
      <c r="Q18" s="309">
        <v>12672865</v>
      </c>
      <c r="R18" s="311">
        <v>1.2175620533525944E-2</v>
      </c>
      <c r="S18" s="309">
        <v>423</v>
      </c>
      <c r="T18" s="310">
        <v>3.3378403168171644E-3</v>
      </c>
      <c r="U18" s="309">
        <v>13338</v>
      </c>
      <c r="V18" s="311">
        <v>0.10526482760906219</v>
      </c>
      <c r="W18" s="312">
        <v>3947149</v>
      </c>
      <c r="X18" s="311">
        <v>99.565681457519531</v>
      </c>
      <c r="Y18" s="311">
        <v>99.46087646484375</v>
      </c>
      <c r="Z18" s="312">
        <v>10432</v>
      </c>
      <c r="AA18" s="311">
        <v>0.26429203152656555</v>
      </c>
      <c r="AB18" s="309">
        <v>2527714</v>
      </c>
      <c r="AC18" s="310">
        <v>98.624649047851563</v>
      </c>
      <c r="AD18" s="309">
        <v>2529888</v>
      </c>
      <c r="AE18" s="310">
        <v>98.574440002441406</v>
      </c>
      <c r="AF18" s="310">
        <v>126.3211669921875</v>
      </c>
      <c r="AG18" s="310">
        <v>188.20274353027344</v>
      </c>
      <c r="AH18" s="313">
        <v>64.439598083496094</v>
      </c>
      <c r="AI18" s="310">
        <v>0</v>
      </c>
      <c r="AJ18" s="313">
        <v>0</v>
      </c>
      <c r="AK18" s="313">
        <v>0</v>
      </c>
      <c r="AL18" s="310">
        <v>5.2993650436401367</v>
      </c>
      <c r="AM18" s="310">
        <v>26.602441787719727</v>
      </c>
      <c r="AN18" s="310">
        <v>18835.296875</v>
      </c>
      <c r="AO18" s="310">
        <v>43945.78125</v>
      </c>
      <c r="AP18" s="310">
        <v>25704.052734375</v>
      </c>
      <c r="AQ18" s="310">
        <v>58.490375518798828</v>
      </c>
      <c r="AR18" s="309"/>
      <c r="AT18" s="308"/>
    </row>
    <row r="19" spans="1:46" s="314" customFormat="1">
      <c r="A19" s="379">
        <v>41915</v>
      </c>
      <c r="B19" s="305" t="s">
        <v>131</v>
      </c>
      <c r="C19" s="305" t="s">
        <v>176</v>
      </c>
      <c r="D19" s="305"/>
      <c r="E19" s="305">
        <v>174</v>
      </c>
      <c r="F19" s="305">
        <v>20</v>
      </c>
      <c r="G19" s="305">
        <v>507</v>
      </c>
      <c r="H19" s="305">
        <v>50</v>
      </c>
      <c r="I19" s="305">
        <v>1468</v>
      </c>
      <c r="J19" s="305">
        <v>163</v>
      </c>
      <c r="K19" s="309">
        <v>2641205</v>
      </c>
      <c r="L19" s="310">
        <v>91.499031691973926</v>
      </c>
      <c r="M19" s="309">
        <v>4655694</v>
      </c>
      <c r="N19" s="310">
        <v>94.92303466796875</v>
      </c>
      <c r="O19" s="309">
        <v>20739576</v>
      </c>
      <c r="P19" s="310">
        <v>99.996299743652344</v>
      </c>
      <c r="Q19" s="309">
        <v>13054220</v>
      </c>
      <c r="R19" s="311">
        <v>1.8905764445662498E-2</v>
      </c>
      <c r="S19" s="309">
        <v>563982</v>
      </c>
      <c r="T19" s="310">
        <v>4.3203039169311523</v>
      </c>
      <c r="U19" s="309">
        <v>681</v>
      </c>
      <c r="V19" s="311">
        <v>5.4537029936909676E-3</v>
      </c>
      <c r="W19" s="312">
        <v>3565827</v>
      </c>
      <c r="X19" s="311">
        <v>99.763504028320312</v>
      </c>
      <c r="Y19" s="311">
        <v>99.758064270019531</v>
      </c>
      <c r="Z19" s="312">
        <v>9824</v>
      </c>
      <c r="AA19" s="311">
        <v>0.27550411224365234</v>
      </c>
      <c r="AB19" s="309">
        <v>1757444</v>
      </c>
      <c r="AC19" s="310">
        <v>95.226478576660156</v>
      </c>
      <c r="AD19" s="309">
        <v>1744342</v>
      </c>
      <c r="AE19" s="310">
        <v>95.875289916992188</v>
      </c>
      <c r="AF19" s="310">
        <v>0</v>
      </c>
      <c r="AG19" s="310">
        <v>0</v>
      </c>
      <c r="AH19" s="313">
        <v>0</v>
      </c>
      <c r="AI19" s="310">
        <v>0</v>
      </c>
      <c r="AJ19" s="313">
        <v>0</v>
      </c>
      <c r="AK19" s="313">
        <v>0</v>
      </c>
      <c r="AL19" s="310">
        <v>5.0450582504272461</v>
      </c>
      <c r="AM19" s="310">
        <v>28.129444122314453</v>
      </c>
      <c r="AN19" s="310">
        <v>19139.880859375</v>
      </c>
      <c r="AO19" s="310">
        <v>42010.02734375</v>
      </c>
      <c r="AP19" s="310">
        <v>23335.626953125</v>
      </c>
      <c r="AQ19" s="310">
        <v>55.547756195068359</v>
      </c>
      <c r="AR19" s="309"/>
      <c r="AT19" s="308"/>
    </row>
    <row r="20" spans="1:46" s="387" customFormat="1">
      <c r="A20" s="379">
        <v>41915</v>
      </c>
      <c r="B20" s="180" t="s">
        <v>124</v>
      </c>
      <c r="C20" s="180" t="s">
        <v>176</v>
      </c>
      <c r="D20" s="180"/>
      <c r="E20" s="180">
        <v>126</v>
      </c>
      <c r="F20" s="180">
        <v>33</v>
      </c>
      <c r="G20" s="180">
        <v>370</v>
      </c>
      <c r="H20" s="180">
        <v>87</v>
      </c>
      <c r="I20" s="180">
        <v>1364</v>
      </c>
      <c r="J20" s="180">
        <v>346</v>
      </c>
      <c r="K20" s="309">
        <v>2933231</v>
      </c>
      <c r="L20" s="310">
        <v>93.203774268034124</v>
      </c>
      <c r="M20" s="382">
        <v>3960032</v>
      </c>
      <c r="N20" s="185">
        <v>95.405746459960938</v>
      </c>
      <c r="O20" s="382">
        <v>17364916</v>
      </c>
      <c r="P20" s="185">
        <v>99.999610900878906</v>
      </c>
      <c r="Q20" s="382">
        <v>12726528</v>
      </c>
      <c r="R20" s="186">
        <v>2.3651383817195892E-2</v>
      </c>
      <c r="S20" s="382">
        <v>538902</v>
      </c>
      <c r="T20" s="185">
        <v>4.2344779968261719</v>
      </c>
      <c r="U20" s="382">
        <v>1544</v>
      </c>
      <c r="V20" s="186">
        <v>1.2671766802668571E-2</v>
      </c>
      <c r="W20" s="382">
        <v>3889935</v>
      </c>
      <c r="X20" s="185">
        <v>99.833869934082031</v>
      </c>
      <c r="Y20" s="185">
        <v>99.821220397949219</v>
      </c>
      <c r="Z20" s="383">
        <v>10281</v>
      </c>
      <c r="AA20" s="186">
        <v>0.2642974853515625</v>
      </c>
      <c r="AB20" s="382">
        <v>1162822</v>
      </c>
      <c r="AC20" s="185">
        <v>96.657958984375</v>
      </c>
      <c r="AD20" s="382">
        <v>1154838</v>
      </c>
      <c r="AE20" s="185">
        <v>96.857131958007813</v>
      </c>
      <c r="AF20" s="185">
        <v>0</v>
      </c>
      <c r="AG20" s="185">
        <v>0</v>
      </c>
      <c r="AH20" s="384">
        <v>0</v>
      </c>
      <c r="AI20" s="185">
        <v>0</v>
      </c>
      <c r="AJ20" s="384">
        <v>0</v>
      </c>
      <c r="AK20" s="384">
        <v>0</v>
      </c>
      <c r="AL20" s="185">
        <v>4.770599365234375</v>
      </c>
      <c r="AM20" s="185">
        <v>29.722623825073242</v>
      </c>
      <c r="AN20" s="185">
        <v>17567.271484375</v>
      </c>
      <c r="AO20" s="310">
        <v>45634.171875</v>
      </c>
      <c r="AP20" s="185">
        <v>21527.880859375</v>
      </c>
      <c r="AQ20" s="185">
        <v>47.174911499023438</v>
      </c>
      <c r="AR20" s="382"/>
      <c r="AS20" s="385"/>
      <c r="AT20" s="386"/>
    </row>
    <row r="21" spans="1:46" s="387" customFormat="1">
      <c r="A21" s="379">
        <v>41915</v>
      </c>
      <c r="B21" s="180" t="s">
        <v>133</v>
      </c>
      <c r="C21" s="180" t="s">
        <v>176</v>
      </c>
      <c r="D21" s="180"/>
      <c r="E21" s="180">
        <v>164</v>
      </c>
      <c r="F21" s="180">
        <v>12</v>
      </c>
      <c r="G21" s="180">
        <v>485</v>
      </c>
      <c r="H21" s="180">
        <v>34</v>
      </c>
      <c r="I21" s="180">
        <v>1421</v>
      </c>
      <c r="J21" s="180">
        <v>114</v>
      </c>
      <c r="K21" s="309">
        <v>1939757</v>
      </c>
      <c r="L21" s="310">
        <v>91.106360229657639</v>
      </c>
      <c r="M21" s="382">
        <v>4149240</v>
      </c>
      <c r="N21" s="185">
        <v>96.219764709472656</v>
      </c>
      <c r="O21" s="382">
        <v>17787010</v>
      </c>
      <c r="P21" s="185">
        <v>99.975624084472656</v>
      </c>
      <c r="Q21" s="382">
        <v>10653492</v>
      </c>
      <c r="R21" s="186">
        <v>6.8991459906101227E-2</v>
      </c>
      <c r="S21" s="382">
        <v>520127</v>
      </c>
      <c r="T21" s="185">
        <v>4.8822207450866699</v>
      </c>
      <c r="U21" s="382">
        <v>312</v>
      </c>
      <c r="V21" s="186">
        <v>3.082050709053874E-3</v>
      </c>
      <c r="W21" s="382">
        <v>2662150</v>
      </c>
      <c r="X21" s="185">
        <v>99.76080322265625</v>
      </c>
      <c r="Y21" s="185">
        <v>99.757728576660156</v>
      </c>
      <c r="Z21" s="383">
        <v>7032</v>
      </c>
      <c r="AA21" s="186">
        <v>0.26414740085601807</v>
      </c>
      <c r="AB21" s="382">
        <v>723310</v>
      </c>
      <c r="AC21" s="185">
        <v>94.708908081054688</v>
      </c>
      <c r="AD21" s="382">
        <v>713417</v>
      </c>
      <c r="AE21" s="185">
        <v>94.74725341796875</v>
      </c>
      <c r="AF21" s="185">
        <v>0</v>
      </c>
      <c r="AG21" s="185">
        <v>0</v>
      </c>
      <c r="AH21" s="384">
        <v>0</v>
      </c>
      <c r="AI21" s="185">
        <v>0</v>
      </c>
      <c r="AJ21" s="384">
        <v>0</v>
      </c>
      <c r="AK21" s="384">
        <v>0</v>
      </c>
      <c r="AL21" s="185">
        <v>4.9214997291564941</v>
      </c>
      <c r="AM21" s="185">
        <v>32.306941986083984</v>
      </c>
      <c r="AN21" s="185">
        <v>15520.3818359375</v>
      </c>
      <c r="AO21" s="310">
        <v>35619.66796875</v>
      </c>
      <c r="AP21" s="185">
        <v>19808.0078125</v>
      </c>
      <c r="AQ21" s="185">
        <v>55.609748840332031</v>
      </c>
      <c r="AR21" s="382"/>
      <c r="AS21" s="385"/>
      <c r="AT21" s="386"/>
    </row>
    <row r="22" spans="1:46" s="387" customFormat="1">
      <c r="A22" s="379">
        <v>41915</v>
      </c>
      <c r="B22" s="180" t="s">
        <v>125</v>
      </c>
      <c r="C22" s="180" t="s">
        <v>176</v>
      </c>
      <c r="D22" s="180"/>
      <c r="E22" s="180">
        <v>177</v>
      </c>
      <c r="F22" s="180">
        <v>8</v>
      </c>
      <c r="G22" s="180">
        <v>507</v>
      </c>
      <c r="H22" s="180">
        <v>24</v>
      </c>
      <c r="I22" s="180">
        <v>1604</v>
      </c>
      <c r="J22" s="180">
        <v>93</v>
      </c>
      <c r="K22" s="309">
        <v>1972527</v>
      </c>
      <c r="L22" s="310">
        <v>90.451689634666593</v>
      </c>
      <c r="M22" s="382">
        <v>3338540</v>
      </c>
      <c r="N22" s="185">
        <v>93.253097534179688</v>
      </c>
      <c r="O22" s="382">
        <v>15449966</v>
      </c>
      <c r="P22" s="185">
        <v>99.992362976074219</v>
      </c>
      <c r="Q22" s="382">
        <v>9761583</v>
      </c>
      <c r="R22" s="186">
        <v>3.7524651736021042E-2</v>
      </c>
      <c r="S22" s="382">
        <v>477855</v>
      </c>
      <c r="T22" s="185">
        <v>4.895261287689209</v>
      </c>
      <c r="U22" s="382">
        <v>174</v>
      </c>
      <c r="V22" s="186">
        <v>1.8751539755612612E-3</v>
      </c>
      <c r="W22" s="382">
        <v>2705684</v>
      </c>
      <c r="X22" s="185">
        <v>99.853561401367188</v>
      </c>
      <c r="Y22" s="185">
        <v>99.851692199707031</v>
      </c>
      <c r="Z22" s="383">
        <v>5364</v>
      </c>
      <c r="AA22" s="186">
        <v>0.19824931025505066</v>
      </c>
      <c r="AB22" s="382">
        <v>729492</v>
      </c>
      <c r="AC22" s="185">
        <v>97.025192260742188</v>
      </c>
      <c r="AD22" s="382">
        <v>726636</v>
      </c>
      <c r="AE22" s="185">
        <v>97.619438171386719</v>
      </c>
      <c r="AF22" s="185">
        <v>0</v>
      </c>
      <c r="AG22" s="185">
        <v>0</v>
      </c>
      <c r="AH22" s="384">
        <v>0</v>
      </c>
      <c r="AI22" s="185">
        <v>0</v>
      </c>
      <c r="AJ22" s="384">
        <v>0</v>
      </c>
      <c r="AK22" s="384">
        <v>0</v>
      </c>
      <c r="AL22" s="185">
        <v>4.1408276557922363</v>
      </c>
      <c r="AM22" s="185">
        <v>30.336736679077148</v>
      </c>
      <c r="AN22" s="185">
        <v>12348.3134765625</v>
      </c>
      <c r="AO22" s="310">
        <v>33424.62890625</v>
      </c>
      <c r="AP22" s="185">
        <v>13420.94140625</v>
      </c>
      <c r="AQ22" s="185">
        <v>40.152851104736328</v>
      </c>
      <c r="AR22" s="382"/>
      <c r="AS22" s="385"/>
      <c r="AT22" s="386"/>
    </row>
    <row r="23" spans="1:46" s="335" customFormat="1">
      <c r="A23" s="379">
        <v>41915</v>
      </c>
      <c r="B23" s="388" t="s">
        <v>127</v>
      </c>
      <c r="C23" s="388" t="s">
        <v>128</v>
      </c>
      <c r="D23" s="388"/>
      <c r="E23" s="388">
        <v>150</v>
      </c>
      <c r="F23" s="388">
        <v>16</v>
      </c>
      <c r="G23" s="388">
        <v>450</v>
      </c>
      <c r="H23" s="388">
        <v>48</v>
      </c>
      <c r="I23" s="388">
        <v>1442</v>
      </c>
      <c r="J23" s="388">
        <v>162</v>
      </c>
      <c r="K23" s="309">
        <v>2182274</v>
      </c>
      <c r="L23" s="310">
        <v>88.374145501435663</v>
      </c>
      <c r="M23" s="389">
        <v>3671895</v>
      </c>
      <c r="N23" s="390">
        <v>96.2353515625</v>
      </c>
      <c r="O23" s="389">
        <v>16255698</v>
      </c>
      <c r="P23" s="390">
        <v>99.954055786132813</v>
      </c>
      <c r="Q23" s="389">
        <v>9419935</v>
      </c>
      <c r="R23" s="391">
        <v>3.3864353317767382E-3</v>
      </c>
      <c r="S23" s="389">
        <v>282389</v>
      </c>
      <c r="T23" s="390">
        <v>2.9977807998657227</v>
      </c>
      <c r="U23" s="389">
        <v>33489</v>
      </c>
      <c r="V23" s="391">
        <v>0.35553422570228577</v>
      </c>
      <c r="W23" s="389">
        <v>2828600</v>
      </c>
      <c r="X23" s="390">
        <v>99.608619689941406</v>
      </c>
      <c r="Y23" s="390">
        <v>99.254478454589844</v>
      </c>
      <c r="Z23" s="392">
        <v>18371</v>
      </c>
      <c r="AA23" s="391">
        <v>0.64947324991226196</v>
      </c>
      <c r="AB23" s="389">
        <v>4778413</v>
      </c>
      <c r="AC23" s="390">
        <v>98.912399291992188</v>
      </c>
      <c r="AD23" s="389">
        <v>4768540</v>
      </c>
      <c r="AE23" s="390">
        <v>99.117965698242188</v>
      </c>
      <c r="AF23" s="390">
        <v>34.598716735839844</v>
      </c>
      <c r="AG23" s="390">
        <v>34.250907897949219</v>
      </c>
      <c r="AH23" s="393">
        <v>34.946525573730469</v>
      </c>
      <c r="AI23" s="390">
        <v>48.744205474853516</v>
      </c>
      <c r="AJ23" s="393">
        <v>0.47931841015815735</v>
      </c>
      <c r="AK23" s="393">
        <v>0.77647513151168823</v>
      </c>
      <c r="AL23" s="390">
        <v>3.0162546634674072</v>
      </c>
      <c r="AM23" s="390">
        <v>19.225126266479492</v>
      </c>
      <c r="AN23" s="390">
        <v>7945.7509765625</v>
      </c>
      <c r="AO23" s="310">
        <v>36140.65234375</v>
      </c>
      <c r="AP23" s="390">
        <v>677.9874267578125</v>
      </c>
      <c r="AQ23" s="390">
        <v>1.8759689331054687</v>
      </c>
      <c r="AR23" s="389"/>
      <c r="AS23" s="394"/>
      <c r="AT23" s="395"/>
    </row>
    <row r="24" spans="1:46" s="335" customFormat="1">
      <c r="A24" s="379">
        <v>41915</v>
      </c>
      <c r="B24" s="388" t="s">
        <v>129</v>
      </c>
      <c r="C24" s="388" t="s">
        <v>128</v>
      </c>
      <c r="D24" s="388"/>
      <c r="E24" s="388">
        <v>152</v>
      </c>
      <c r="F24" s="388">
        <v>3</v>
      </c>
      <c r="G24" s="388">
        <v>452</v>
      </c>
      <c r="H24" s="388">
        <v>9</v>
      </c>
      <c r="I24" s="388">
        <v>1186</v>
      </c>
      <c r="J24" s="388">
        <v>29</v>
      </c>
      <c r="K24" s="309">
        <v>1500366</v>
      </c>
      <c r="L24" s="310">
        <v>85.519733185102837</v>
      </c>
      <c r="M24" s="389">
        <v>3315102</v>
      </c>
      <c r="N24" s="390">
        <v>96.049079895019531</v>
      </c>
      <c r="O24" s="389">
        <v>12013433</v>
      </c>
      <c r="P24" s="390">
        <v>99.946678161621094</v>
      </c>
      <c r="Q24" s="389">
        <v>7632511</v>
      </c>
      <c r="R24" s="391">
        <v>7.5990718323737383E-4</v>
      </c>
      <c r="S24" s="389">
        <v>243566</v>
      </c>
      <c r="T24" s="390">
        <v>3.1911647319793701</v>
      </c>
      <c r="U24" s="389">
        <v>31900</v>
      </c>
      <c r="V24" s="391">
        <v>0.41798990964889526</v>
      </c>
      <c r="W24" s="389">
        <v>1894466</v>
      </c>
      <c r="X24" s="390">
        <v>99.540672302246094</v>
      </c>
      <c r="Y24" s="390">
        <v>99.124603271484375</v>
      </c>
      <c r="Z24" s="392">
        <v>13493</v>
      </c>
      <c r="AA24" s="391">
        <v>0.71223235130310059</v>
      </c>
      <c r="AB24" s="389">
        <v>1298501</v>
      </c>
      <c r="AC24" s="390">
        <v>96.773971557617188</v>
      </c>
      <c r="AD24" s="389">
        <v>1297811</v>
      </c>
      <c r="AE24" s="390">
        <v>96.980606079101563</v>
      </c>
      <c r="AF24" s="390">
        <v>34.477035522460938</v>
      </c>
      <c r="AG24" s="390">
        <v>34.2362060546875</v>
      </c>
      <c r="AH24" s="393">
        <v>34.717868804931641</v>
      </c>
      <c r="AI24" s="390">
        <v>95.337799072265625</v>
      </c>
      <c r="AJ24" s="393">
        <v>3.0624382495880127</v>
      </c>
      <c r="AK24" s="393">
        <v>1.5997629165649414</v>
      </c>
      <c r="AL24" s="390">
        <v>2.9728903770446777</v>
      </c>
      <c r="AM24" s="390">
        <v>23.065000534057617</v>
      </c>
      <c r="AN24" s="390">
        <v>6647.39599609375</v>
      </c>
      <c r="AO24" s="310">
        <v>21802.30078125</v>
      </c>
      <c r="AP24" s="390">
        <v>358.8065185546875</v>
      </c>
      <c r="AQ24" s="390">
        <v>1.6457277536392212</v>
      </c>
      <c r="AR24" s="389"/>
      <c r="AS24" s="394"/>
      <c r="AT24" s="395"/>
    </row>
    <row r="25" spans="1:46" s="335" customFormat="1">
      <c r="A25" s="379">
        <v>41915</v>
      </c>
      <c r="B25" s="388" t="s">
        <v>130</v>
      </c>
      <c r="C25" s="388" t="s">
        <v>128</v>
      </c>
      <c r="D25" s="388"/>
      <c r="E25" s="388">
        <v>176</v>
      </c>
      <c r="F25" s="388">
        <v>5</v>
      </c>
      <c r="G25" s="388">
        <v>528</v>
      </c>
      <c r="H25" s="388">
        <v>15</v>
      </c>
      <c r="I25" s="388">
        <v>936</v>
      </c>
      <c r="J25" s="388">
        <v>35</v>
      </c>
      <c r="K25" s="309">
        <v>566925</v>
      </c>
      <c r="L25" s="310">
        <v>93.331922211932792</v>
      </c>
      <c r="M25" s="389">
        <v>1411325</v>
      </c>
      <c r="N25" s="390">
        <v>96.789894104003906</v>
      </c>
      <c r="O25" s="389">
        <v>13405250</v>
      </c>
      <c r="P25" s="390">
        <v>99.995437622070312</v>
      </c>
      <c r="Q25" s="389">
        <v>4388899</v>
      </c>
      <c r="R25" s="391">
        <v>0</v>
      </c>
      <c r="S25" s="389">
        <v>156940</v>
      </c>
      <c r="T25" s="390">
        <v>3.5758397579193115</v>
      </c>
      <c r="U25" s="389">
        <v>10329</v>
      </c>
      <c r="V25" s="391">
        <v>0.23541676998138428</v>
      </c>
      <c r="W25" s="389">
        <v>612990</v>
      </c>
      <c r="X25" s="390">
        <v>99.772781372070313</v>
      </c>
      <c r="Y25" s="390">
        <v>99.53790283203125</v>
      </c>
      <c r="Z25" s="392">
        <v>2644</v>
      </c>
      <c r="AA25" s="391">
        <v>0.4313284158706665</v>
      </c>
      <c r="AB25" s="389">
        <v>1061997</v>
      </c>
      <c r="AC25" s="390">
        <v>98.673439025878906</v>
      </c>
      <c r="AD25" s="389">
        <v>1060793</v>
      </c>
      <c r="AE25" s="390">
        <v>98.8443603515625</v>
      </c>
      <c r="AF25" s="390">
        <v>35.201316833496094</v>
      </c>
      <c r="AG25" s="390">
        <v>34.853553771972656</v>
      </c>
      <c r="AH25" s="393">
        <v>35.549079895019531</v>
      </c>
      <c r="AI25" s="390">
        <v>49.14263916015625</v>
      </c>
      <c r="AJ25" s="393">
        <v>0.25235855579376221</v>
      </c>
      <c r="AK25" s="393">
        <v>0.60500264167785645</v>
      </c>
      <c r="AL25" s="390">
        <v>4.2336621284484863</v>
      </c>
      <c r="AM25" s="390">
        <v>23.010637283325195</v>
      </c>
      <c r="AN25" s="390">
        <v>5736.0478515625</v>
      </c>
      <c r="AO25" s="310">
        <v>9851.2080078125</v>
      </c>
      <c r="AP25" s="390">
        <v>161.85659790039062</v>
      </c>
      <c r="AQ25" s="390">
        <v>1.6430126428604126</v>
      </c>
      <c r="AR25" s="389"/>
      <c r="AS25" s="394"/>
      <c r="AT25" s="395"/>
    </row>
    <row r="26" spans="1:46" s="335" customFormat="1">
      <c r="A26" s="379">
        <v>41915</v>
      </c>
      <c r="B26" s="388" t="s">
        <v>132</v>
      </c>
      <c r="C26" s="388" t="s">
        <v>128</v>
      </c>
      <c r="D26" s="388"/>
      <c r="E26" s="388">
        <v>178</v>
      </c>
      <c r="F26" s="388">
        <v>5</v>
      </c>
      <c r="G26" s="388">
        <v>527</v>
      </c>
      <c r="H26" s="388">
        <v>15</v>
      </c>
      <c r="I26" s="388">
        <v>1094</v>
      </c>
      <c r="J26" s="388">
        <v>35</v>
      </c>
      <c r="K26" s="309">
        <v>728047</v>
      </c>
      <c r="L26" s="310">
        <v>91.038078585585822</v>
      </c>
      <c r="M26" s="389">
        <v>1389326</v>
      </c>
      <c r="N26" s="390">
        <v>91.720085144042969</v>
      </c>
      <c r="O26" s="389">
        <v>12611611</v>
      </c>
      <c r="P26" s="390">
        <v>99.988571166992188</v>
      </c>
      <c r="Q26" s="389">
        <v>5327708</v>
      </c>
      <c r="R26" s="391">
        <v>5.6309392675757408E-5</v>
      </c>
      <c r="S26" s="389">
        <v>257902</v>
      </c>
      <c r="T26" s="390">
        <v>4.8407683372497559</v>
      </c>
      <c r="U26" s="389">
        <v>18987</v>
      </c>
      <c r="V26" s="391">
        <v>0.35643920302391052</v>
      </c>
      <c r="W26" s="389">
        <v>854294</v>
      </c>
      <c r="X26" s="390">
        <v>99.761306762695312</v>
      </c>
      <c r="Y26" s="390">
        <v>99.405715942382813</v>
      </c>
      <c r="Z26" s="392">
        <v>4209</v>
      </c>
      <c r="AA26" s="391">
        <v>0.49268752336502075</v>
      </c>
      <c r="AB26" s="389">
        <v>957299</v>
      </c>
      <c r="AC26" s="390">
        <v>98.150108337402344</v>
      </c>
      <c r="AD26" s="389">
        <v>955481</v>
      </c>
      <c r="AE26" s="390">
        <v>98.314277648925781</v>
      </c>
      <c r="AF26" s="390">
        <v>35.032711029052734</v>
      </c>
      <c r="AG26" s="390">
        <v>34.750747680664063</v>
      </c>
      <c r="AH26" s="393">
        <v>35.314674377441406</v>
      </c>
      <c r="AI26" s="390">
        <v>49.169097900390625</v>
      </c>
      <c r="AJ26" s="393">
        <v>0.22712957859039307</v>
      </c>
      <c r="AK26" s="393">
        <v>0.60377281904220581</v>
      </c>
      <c r="AL26" s="390">
        <v>4.4027280807495117</v>
      </c>
      <c r="AM26" s="390">
        <v>24.405876159667969</v>
      </c>
      <c r="AN26" s="390">
        <v>6471.005859375</v>
      </c>
      <c r="AO26" s="310">
        <v>12179.9970703125</v>
      </c>
      <c r="AP26" s="390">
        <v>116.83913421630859</v>
      </c>
      <c r="AQ26" s="390">
        <v>0.9592706561088562</v>
      </c>
      <c r="AR26" s="389"/>
      <c r="AS26" s="394"/>
      <c r="AT26" s="395"/>
    </row>
  </sheetData>
  <mergeCells count="3">
    <mergeCell ref="E7:F7"/>
    <mergeCell ref="G7:H7"/>
    <mergeCell ref="I7:J7"/>
  </mergeCells>
  <phoneticPr fontId="0" type="noConversion"/>
  <pageMargins left="0.59055118110236227" right="0.19685039370078741" top="0.19685039370078741" bottom="0.19685039370078741" header="0.31496062992125984" footer="0.31496062992125984"/>
  <pageSetup paperSize="9" scale="28" fitToHeight="0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indexed="10"/>
    <pageSetUpPr fitToPage="1"/>
  </sheetPr>
  <dimension ref="A1:BK27"/>
  <sheetViews>
    <sheetView zoomScale="85" zoomScaleNormal="85" workbookViewId="0">
      <pane xSplit="3" ySplit="7" topLeftCell="M9" activePane="bottomRight" state="frozen"/>
      <selection pane="topRight" activeCell="D1" sqref="D1"/>
      <selection pane="bottomLeft" activeCell="A8" sqref="A8"/>
      <selection pane="bottomRight" activeCell="A10" sqref="A10:BK26"/>
    </sheetView>
  </sheetViews>
  <sheetFormatPr defaultColWidth="9.140625" defaultRowHeight="12.75"/>
  <cols>
    <col min="1" max="1" width="11.5703125" style="209" customWidth="1"/>
    <col min="2" max="2" width="17.5703125" style="221" customWidth="1"/>
    <col min="3" max="3" width="9.5703125" style="221" customWidth="1"/>
    <col min="4" max="4" width="9.28515625" style="221" customWidth="1"/>
    <col min="5" max="5" width="10.85546875" style="221" customWidth="1"/>
    <col min="6" max="6" width="10.85546875" style="221" bestFit="1" customWidth="1"/>
    <col min="7" max="7" width="8.28515625" style="221" customWidth="1"/>
    <col min="8" max="8" width="9.7109375" style="221" customWidth="1"/>
    <col min="9" max="9" width="6.42578125" style="221" customWidth="1"/>
    <col min="10" max="10" width="11.7109375" style="221" customWidth="1"/>
    <col min="11" max="11" width="10.5703125" style="221" customWidth="1"/>
    <col min="12" max="12" width="11.5703125" style="221" customWidth="1"/>
    <col min="13" max="13" width="13.28515625" style="222" customWidth="1"/>
    <col min="14" max="14" width="13.140625" style="43" customWidth="1"/>
    <col min="15" max="15" width="12.28515625" style="222" customWidth="1"/>
    <col min="16" max="16" width="14.5703125" style="223" customWidth="1"/>
    <col min="17" max="17" width="8.5703125" style="223" customWidth="1"/>
    <col min="18" max="18" width="10.5703125" style="222" customWidth="1"/>
    <col min="19" max="20" width="11.28515625" style="43" customWidth="1"/>
    <col min="21" max="21" width="13.5703125" style="43" customWidth="1"/>
    <col min="22" max="22" width="11.28515625" style="43" customWidth="1"/>
    <col min="23" max="23" width="11.5703125" style="43" customWidth="1"/>
    <col min="24" max="25" width="11.28515625" style="43" customWidth="1"/>
    <col min="26" max="27" width="12.85546875" style="43" customWidth="1"/>
    <col min="28" max="28" width="12.28515625" style="43" customWidth="1"/>
    <col min="29" max="29" width="10.7109375" style="43" customWidth="1"/>
    <col min="30" max="30" width="12.28515625" style="43" customWidth="1"/>
    <col min="31" max="31" width="11.7109375" style="43" customWidth="1"/>
    <col min="32" max="32" width="10.28515625" style="43" customWidth="1"/>
    <col min="33" max="33" width="12.85546875" style="43" customWidth="1"/>
    <col min="34" max="34" width="13.85546875" style="224" customWidth="1"/>
    <col min="35" max="35" width="7.7109375" style="43" customWidth="1"/>
    <col min="36" max="37" width="12.85546875" style="224" customWidth="1"/>
    <col min="38" max="38" width="20.28515625" style="43" customWidth="1"/>
    <col min="39" max="39" width="16" style="43" customWidth="1"/>
    <col min="40" max="40" width="13.140625" style="43" customWidth="1"/>
    <col min="41" max="41" width="11.85546875" style="43" customWidth="1"/>
    <col min="42" max="42" width="12.28515625" style="43" customWidth="1"/>
    <col min="43" max="43" width="10.28515625" style="43" customWidth="1"/>
    <col min="44" max="44" width="10.42578125" style="43" customWidth="1"/>
    <col min="45" max="45" width="11.85546875" style="43" customWidth="1"/>
    <col min="46" max="46" width="8.5703125" style="43" customWidth="1"/>
    <col min="47" max="47" width="8.42578125" style="43" customWidth="1"/>
    <col min="48" max="49" width="8.5703125" style="43" customWidth="1"/>
    <col min="50" max="50" width="9.42578125" style="43" customWidth="1"/>
    <col min="51" max="51" width="9.7109375" style="43" customWidth="1"/>
    <col min="52" max="52" width="9.140625" style="73" customWidth="1"/>
    <col min="53" max="53" width="9.140625" style="225" customWidth="1"/>
    <col min="54" max="54" width="8.7109375" style="226" customWidth="1"/>
    <col min="55" max="55" width="9.140625" style="73" customWidth="1"/>
    <col min="56" max="58" width="9.140625" style="225" customWidth="1"/>
    <col min="59" max="59" width="9.140625" style="209"/>
    <col min="60" max="60" width="14.7109375" style="209" bestFit="1" customWidth="1"/>
    <col min="61" max="61" width="14" style="209" customWidth="1"/>
    <col min="62" max="62" width="9.140625" style="209"/>
    <col min="63" max="16384" width="9.140625" style="73"/>
  </cols>
  <sheetData>
    <row r="1" spans="1:63" s="47" customFormat="1" ht="23.25" customHeight="1">
      <c r="A1" s="2" t="s">
        <v>170</v>
      </c>
      <c r="B1" s="4"/>
      <c r="C1" s="2"/>
      <c r="D1" s="4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58"/>
      <c r="AI1" s="2"/>
      <c r="AJ1" s="58"/>
      <c r="AK1" s="58"/>
      <c r="AL1" s="2"/>
      <c r="AM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4"/>
      <c r="BA1" s="2"/>
      <c r="BB1" s="48"/>
      <c r="BC1" s="4"/>
      <c r="BD1" s="2"/>
      <c r="BE1" s="2"/>
      <c r="BF1" s="2"/>
    </row>
    <row r="2" spans="1:63" s="47" customFormat="1" ht="15.75" customHeight="1">
      <c r="A2" s="2"/>
      <c r="B2" s="4"/>
      <c r="C2" s="2"/>
      <c r="D2" s="4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58"/>
      <c r="AI2" s="2"/>
      <c r="AJ2" s="58"/>
      <c r="AK2" s="58"/>
      <c r="AL2" s="2"/>
      <c r="AM2" s="184"/>
      <c r="AO2" s="2"/>
      <c r="AP2" s="2"/>
      <c r="AQ2" s="2"/>
      <c r="AR2" s="2"/>
      <c r="AS2" s="48"/>
      <c r="AT2" s="48"/>
      <c r="AU2" s="48"/>
      <c r="AV2" s="48"/>
      <c r="AW2" s="2"/>
      <c r="AX2" s="49"/>
      <c r="AY2" s="50"/>
      <c r="AZ2" s="4"/>
      <c r="BA2" s="2"/>
      <c r="BB2" s="48"/>
      <c r="BC2" s="4"/>
      <c r="BD2" s="2"/>
      <c r="BE2" s="2"/>
      <c r="BF2" s="2"/>
    </row>
    <row r="3" spans="1:63" s="47" customFormat="1" ht="15.75" customHeight="1">
      <c r="A3" s="2" t="s">
        <v>47</v>
      </c>
      <c r="B3" s="4"/>
      <c r="C3" s="2"/>
      <c r="D3" s="4"/>
      <c r="F3" s="39">
        <f>'Daily Overview'!E3</f>
        <v>41915</v>
      </c>
      <c r="G3" s="2"/>
      <c r="H3" s="2"/>
      <c r="I3" s="2"/>
      <c r="J3" s="2"/>
      <c r="K3" s="2"/>
      <c r="L3" s="2"/>
      <c r="M3" s="51"/>
      <c r="N3" s="51"/>
      <c r="O3" s="5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58"/>
      <c r="AI3" s="2"/>
      <c r="AJ3" s="58"/>
      <c r="AK3" s="58"/>
      <c r="AL3" s="184">
        <f>AG10/AN10*100</f>
        <v>72820.034098975913</v>
      </c>
      <c r="AM3" s="2"/>
      <c r="AO3" s="2"/>
      <c r="AP3" s="2"/>
      <c r="AQ3" s="2"/>
      <c r="AR3" s="2"/>
      <c r="AS3" s="48"/>
      <c r="AT3" s="48"/>
      <c r="AU3" s="48"/>
      <c r="AV3" s="2"/>
      <c r="AW3" s="2"/>
      <c r="AX3" s="49"/>
      <c r="AY3" s="50"/>
      <c r="AZ3" s="4"/>
      <c r="BA3" s="2"/>
      <c r="BB3" s="48"/>
      <c r="BC3" s="4"/>
      <c r="BD3" s="2"/>
      <c r="BE3" s="2"/>
      <c r="BF3" s="2"/>
    </row>
    <row r="4" spans="1:63" s="47" customFormat="1" ht="15.75" customHeight="1">
      <c r="A4" s="2"/>
      <c r="B4" s="4"/>
      <c r="C4" s="3"/>
      <c r="D4" s="4"/>
      <c r="E4" s="3"/>
      <c r="F4" s="3"/>
      <c r="G4" s="3"/>
      <c r="H4" s="53"/>
      <c r="I4" s="4"/>
      <c r="J4" s="3"/>
      <c r="K4" s="3"/>
      <c r="L4" s="54"/>
      <c r="M4" s="51"/>
      <c r="N4" s="55"/>
      <c r="O4" s="55"/>
      <c r="P4" s="3"/>
      <c r="Q4" s="3"/>
      <c r="R4" s="3"/>
      <c r="S4" s="56"/>
      <c r="T4" s="56"/>
      <c r="U4" s="2"/>
      <c r="V4" s="56"/>
      <c r="W4" s="3"/>
      <c r="X4" s="56"/>
      <c r="Y4" s="56"/>
      <c r="Z4" s="57"/>
      <c r="AA4" s="183"/>
      <c r="AB4" s="58"/>
      <c r="AC4" s="3"/>
      <c r="AD4" s="3"/>
      <c r="AE4" s="3"/>
      <c r="AF4" s="3"/>
      <c r="AG4" s="3"/>
      <c r="AH4" s="96"/>
      <c r="AI4" s="3"/>
      <c r="AJ4" s="96"/>
      <c r="AK4" s="96"/>
      <c r="AL4" s="3"/>
      <c r="AM4" s="3"/>
      <c r="AN4" s="6"/>
      <c r="AO4" s="3"/>
      <c r="AP4" s="3"/>
      <c r="AQ4" s="3"/>
      <c r="AR4" s="3"/>
      <c r="AS4" s="48"/>
      <c r="AT4" s="48"/>
      <c r="AU4" s="58"/>
      <c r="AV4" s="58"/>
      <c r="AW4" s="58"/>
      <c r="AX4" s="59"/>
      <c r="AY4" s="60"/>
      <c r="AZ4" s="61"/>
      <c r="BA4" s="58"/>
      <c r="BB4" s="62"/>
      <c r="BC4" s="61"/>
      <c r="BD4" s="58"/>
      <c r="BE4" s="58"/>
      <c r="BF4" s="58"/>
    </row>
    <row r="5" spans="1:63" s="47" customFormat="1" ht="18" customHeight="1">
      <c r="A5" s="2" t="s">
        <v>80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94"/>
      <c r="N5" s="95"/>
      <c r="O5" s="94"/>
      <c r="P5" s="95"/>
      <c r="Q5" s="95"/>
      <c r="R5" s="94"/>
      <c r="S5" s="94"/>
      <c r="T5" s="94"/>
      <c r="U5" s="95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7"/>
      <c r="AI5" s="95"/>
      <c r="AJ5" s="97"/>
      <c r="AK5" s="97"/>
      <c r="AL5" s="95"/>
      <c r="AM5" s="95"/>
      <c r="AN5" s="95"/>
      <c r="AO5" s="95"/>
      <c r="AP5" s="95"/>
      <c r="AQ5" s="94"/>
      <c r="AR5" s="4"/>
      <c r="AS5" s="48"/>
      <c r="AT5" s="48"/>
      <c r="AU5" s="2"/>
      <c r="AV5" s="2"/>
      <c r="AW5" s="2"/>
      <c r="AX5" s="49"/>
      <c r="AY5" s="50"/>
      <c r="AZ5" s="4"/>
      <c r="BA5" s="2"/>
      <c r="BB5" s="48"/>
      <c r="BC5" s="4"/>
      <c r="BD5" s="2"/>
      <c r="BE5" s="2"/>
      <c r="BF5" s="2"/>
    </row>
    <row r="6" spans="1:63" s="47" customFormat="1" ht="18" customHeight="1">
      <c r="A6" s="2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94"/>
      <c r="N6" s="95"/>
      <c r="O6" s="94"/>
      <c r="P6" s="95"/>
      <c r="Q6" s="95"/>
      <c r="R6" s="94"/>
      <c r="S6" s="94"/>
      <c r="T6" s="94"/>
      <c r="U6" s="95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97"/>
      <c r="AI6" s="95"/>
      <c r="AJ6" s="97"/>
      <c r="AK6" s="97"/>
      <c r="AL6" s="95"/>
      <c r="AM6" s="95"/>
      <c r="AN6" s="95"/>
      <c r="AO6" s="95"/>
      <c r="AP6" s="95"/>
      <c r="AQ6" s="94"/>
      <c r="AR6" s="4"/>
      <c r="AS6" s="48"/>
      <c r="AT6" s="48"/>
      <c r="AU6" s="2"/>
      <c r="AV6" s="2"/>
      <c r="AW6" s="2"/>
      <c r="AX6" s="49"/>
      <c r="AY6" s="50"/>
      <c r="AZ6" s="4"/>
      <c r="BA6" s="2"/>
      <c r="BB6" s="48"/>
      <c r="BC6" s="4"/>
      <c r="BD6" s="2"/>
      <c r="BE6" s="2"/>
      <c r="BF6" s="2"/>
    </row>
    <row r="7" spans="1:63" s="336" customFormat="1" ht="56.25">
      <c r="A7" s="316" t="s">
        <v>35</v>
      </c>
      <c r="B7" s="316" t="s">
        <v>43</v>
      </c>
      <c r="C7" s="316" t="s">
        <v>44</v>
      </c>
      <c r="D7" s="474" t="s">
        <v>53</v>
      </c>
      <c r="E7" s="475"/>
      <c r="F7" s="476"/>
      <c r="G7" s="474" t="s">
        <v>54</v>
      </c>
      <c r="H7" s="475"/>
      <c r="I7" s="476"/>
      <c r="J7" s="317" t="s">
        <v>55</v>
      </c>
      <c r="K7" s="318"/>
      <c r="L7" s="319"/>
      <c r="M7" s="316" t="s">
        <v>46</v>
      </c>
      <c r="N7" s="320" t="s">
        <v>48</v>
      </c>
      <c r="O7" s="316" t="s">
        <v>39</v>
      </c>
      <c r="P7" s="320" t="s">
        <v>78</v>
      </c>
      <c r="Q7" s="320" t="s">
        <v>77</v>
      </c>
      <c r="R7" s="316" t="s">
        <v>79</v>
      </c>
      <c r="S7" s="316" t="s">
        <v>171</v>
      </c>
      <c r="T7" s="316" t="s">
        <v>45</v>
      </c>
      <c r="U7" s="316" t="s">
        <v>22</v>
      </c>
      <c r="V7" s="316" t="s">
        <v>49</v>
      </c>
      <c r="W7" s="316" t="s">
        <v>1</v>
      </c>
      <c r="X7" s="316" t="s">
        <v>0</v>
      </c>
      <c r="Y7" s="316" t="s">
        <v>72</v>
      </c>
      <c r="Z7" s="316" t="s">
        <v>3</v>
      </c>
      <c r="AA7" s="316" t="s">
        <v>2</v>
      </c>
      <c r="AB7" s="316" t="s">
        <v>5</v>
      </c>
      <c r="AC7" s="316" t="s">
        <v>4</v>
      </c>
      <c r="AD7" s="316" t="s">
        <v>50</v>
      </c>
      <c r="AE7" s="316" t="s">
        <v>51</v>
      </c>
      <c r="AF7" s="316" t="s">
        <v>28</v>
      </c>
      <c r="AG7" s="320" t="s">
        <v>30</v>
      </c>
      <c r="AH7" s="321" t="s">
        <v>52</v>
      </c>
      <c r="AI7" s="320" t="s">
        <v>66</v>
      </c>
      <c r="AJ7" s="321" t="s">
        <v>58</v>
      </c>
      <c r="AK7" s="321" t="s">
        <v>59</v>
      </c>
      <c r="AL7" s="320" t="s">
        <v>60</v>
      </c>
      <c r="AM7" s="320" t="s">
        <v>61</v>
      </c>
      <c r="AN7" s="320" t="s">
        <v>67</v>
      </c>
      <c r="AO7" s="320" t="s">
        <v>62</v>
      </c>
      <c r="AP7" s="320" t="s">
        <v>63</v>
      </c>
      <c r="AQ7" s="316" t="s">
        <v>108</v>
      </c>
      <c r="AR7" s="322" t="s">
        <v>109</v>
      </c>
      <c r="AS7" s="322" t="s">
        <v>110</v>
      </c>
      <c r="AT7" s="320" t="s">
        <v>115</v>
      </c>
      <c r="AU7" s="320" t="s">
        <v>116</v>
      </c>
      <c r="AV7" s="320" t="s">
        <v>105</v>
      </c>
      <c r="AW7" s="320" t="s">
        <v>104</v>
      </c>
      <c r="AX7" s="320" t="s">
        <v>117</v>
      </c>
      <c r="AY7" s="320" t="s">
        <v>103</v>
      </c>
      <c r="AZ7" s="320" t="s">
        <v>118</v>
      </c>
      <c r="BA7" s="320" t="s">
        <v>106</v>
      </c>
      <c r="BB7" s="320" t="s">
        <v>111</v>
      </c>
      <c r="BC7" s="320" t="s">
        <v>112</v>
      </c>
      <c r="BD7" s="320" t="s">
        <v>181</v>
      </c>
      <c r="BE7" s="320" t="s">
        <v>182</v>
      </c>
      <c r="BF7" s="320"/>
      <c r="BG7" s="320" t="s">
        <v>172</v>
      </c>
      <c r="BH7" s="320" t="s">
        <v>173</v>
      </c>
      <c r="BI7" s="320" t="s">
        <v>174</v>
      </c>
      <c r="BJ7" s="469" t="s">
        <v>117</v>
      </c>
      <c r="BK7" s="469" t="s">
        <v>194</v>
      </c>
    </row>
    <row r="8" spans="1:63" s="221" customFormat="1" ht="12" customHeight="1">
      <c r="A8" s="323"/>
      <c r="B8" s="323" t="s">
        <v>12</v>
      </c>
      <c r="C8" s="323"/>
      <c r="D8" s="323" t="s">
        <v>76</v>
      </c>
      <c r="E8" s="323" t="s">
        <v>56</v>
      </c>
      <c r="F8" s="323" t="s">
        <v>57</v>
      </c>
      <c r="G8" s="323" t="s">
        <v>76</v>
      </c>
      <c r="H8" s="323" t="s">
        <v>56</v>
      </c>
      <c r="I8" s="323" t="s">
        <v>57</v>
      </c>
      <c r="J8" s="323" t="s">
        <v>76</v>
      </c>
      <c r="K8" s="323" t="s">
        <v>56</v>
      </c>
      <c r="L8" s="323" t="s">
        <v>57</v>
      </c>
      <c r="M8" s="324"/>
      <c r="N8" s="324" t="s">
        <v>14</v>
      </c>
      <c r="O8" s="325"/>
      <c r="P8" s="324" t="s">
        <v>14</v>
      </c>
      <c r="Q8" s="324"/>
      <c r="R8" s="325"/>
      <c r="S8" s="325" t="s">
        <v>14</v>
      </c>
      <c r="T8" s="325" t="s">
        <v>14</v>
      </c>
      <c r="U8" s="325"/>
      <c r="V8" s="325" t="s">
        <v>14</v>
      </c>
      <c r="W8" s="325"/>
      <c r="X8" s="325" t="s">
        <v>14</v>
      </c>
      <c r="Y8" s="325"/>
      <c r="Z8" s="324"/>
      <c r="AA8" s="324" t="s">
        <v>14</v>
      </c>
      <c r="AB8" s="324"/>
      <c r="AC8" s="324" t="s">
        <v>14</v>
      </c>
      <c r="AD8" s="324" t="s">
        <v>32</v>
      </c>
      <c r="AE8" s="324" t="s">
        <v>32</v>
      </c>
      <c r="AF8" s="324" t="s">
        <v>29</v>
      </c>
      <c r="AG8" s="324" t="s">
        <v>29</v>
      </c>
      <c r="AH8" s="325" t="s">
        <v>29</v>
      </c>
      <c r="AI8" s="324" t="s">
        <v>14</v>
      </c>
      <c r="AJ8" s="325" t="s">
        <v>29</v>
      </c>
      <c r="AK8" s="325" t="s">
        <v>29</v>
      </c>
      <c r="AL8" s="324" t="s">
        <v>29</v>
      </c>
      <c r="AM8" s="324" t="s">
        <v>29</v>
      </c>
      <c r="AN8" s="324" t="s">
        <v>14</v>
      </c>
      <c r="AO8" s="324" t="s">
        <v>14</v>
      </c>
      <c r="AP8" s="324" t="s">
        <v>14</v>
      </c>
      <c r="AQ8" s="324"/>
      <c r="AR8" s="324"/>
      <c r="AS8" s="324" t="s">
        <v>14</v>
      </c>
      <c r="AT8" s="324"/>
      <c r="AU8" s="324" t="s">
        <v>14</v>
      </c>
      <c r="AV8" s="324"/>
      <c r="AW8" s="324"/>
      <c r="AX8" s="324"/>
      <c r="AY8" s="324"/>
      <c r="AZ8" s="326"/>
      <c r="BA8" s="326"/>
      <c r="BB8" s="327"/>
      <c r="BC8" s="326"/>
      <c r="BD8" s="326"/>
      <c r="BE8" s="326"/>
      <c r="BF8" s="326"/>
      <c r="BG8" s="328"/>
      <c r="BH8" s="328"/>
      <c r="BI8" s="328"/>
      <c r="BJ8" s="337"/>
    </row>
    <row r="9" spans="1:63" s="221" customFormat="1" ht="13.5" customHeight="1">
      <c r="A9" s="329"/>
      <c r="B9" s="329" t="s">
        <v>13</v>
      </c>
      <c r="C9" s="329"/>
      <c r="D9" s="329"/>
      <c r="E9" s="329"/>
      <c r="F9" s="329"/>
      <c r="G9" s="329"/>
      <c r="H9" s="329"/>
      <c r="I9" s="329"/>
      <c r="J9" s="329"/>
      <c r="K9" s="329"/>
      <c r="L9" s="329"/>
      <c r="M9" s="330"/>
      <c r="N9" s="330">
        <v>0.15</v>
      </c>
      <c r="O9" s="331"/>
      <c r="P9" s="330">
        <v>0.23</v>
      </c>
      <c r="Q9" s="330"/>
      <c r="R9" s="332"/>
      <c r="S9" s="330"/>
      <c r="T9" s="330">
        <v>99.4</v>
      </c>
      <c r="U9" s="332"/>
      <c r="V9" s="330">
        <v>0.6</v>
      </c>
      <c r="W9" s="332"/>
      <c r="X9" s="330">
        <v>0.34</v>
      </c>
      <c r="Y9" s="330"/>
      <c r="Z9" s="330"/>
      <c r="AA9" s="330"/>
      <c r="AB9" s="330"/>
      <c r="AC9" s="330">
        <v>98.78</v>
      </c>
      <c r="AD9" s="330"/>
      <c r="AE9" s="330"/>
      <c r="AF9" s="330"/>
      <c r="AG9" s="330"/>
      <c r="AH9" s="331"/>
      <c r="AI9" s="330"/>
      <c r="AJ9" s="331"/>
      <c r="AK9" s="331"/>
      <c r="AL9" s="330"/>
      <c r="AM9" s="330"/>
      <c r="AN9" s="330"/>
      <c r="AO9" s="330"/>
      <c r="AP9" s="330"/>
      <c r="AQ9" s="330"/>
      <c r="AR9" s="330"/>
      <c r="AS9" s="330"/>
      <c r="AT9" s="330"/>
      <c r="AU9" s="330"/>
      <c r="AV9" s="330"/>
      <c r="AW9" s="330"/>
      <c r="AX9" s="330"/>
      <c r="AY9" s="330"/>
      <c r="AZ9" s="330"/>
      <c r="BA9" s="330"/>
      <c r="BB9" s="330"/>
      <c r="BC9" s="330"/>
      <c r="BD9" s="330"/>
      <c r="BE9" s="330"/>
      <c r="BF9" s="330"/>
      <c r="BG9" s="338"/>
      <c r="BH9" s="338"/>
      <c r="BI9" s="338"/>
      <c r="BJ9" s="337"/>
    </row>
    <row r="10" spans="1:63" s="334" customFormat="1">
      <c r="A10" s="379">
        <v>41915</v>
      </c>
      <c r="B10" s="333" t="s">
        <v>6</v>
      </c>
      <c r="C10" s="333"/>
      <c r="D10" s="333">
        <v>2182</v>
      </c>
      <c r="E10" s="333">
        <v>1972</v>
      </c>
      <c r="F10" s="333">
        <v>210</v>
      </c>
      <c r="G10" s="333">
        <v>6454</v>
      </c>
      <c r="H10" s="333">
        <v>5850</v>
      </c>
      <c r="I10" s="333">
        <v>604</v>
      </c>
      <c r="J10" s="333">
        <v>19741</v>
      </c>
      <c r="K10" s="333">
        <v>17445</v>
      </c>
      <c r="L10" s="333">
        <v>2296</v>
      </c>
      <c r="M10" s="333">
        <v>11739687</v>
      </c>
      <c r="N10" s="405">
        <v>1.6874385400403473E-2</v>
      </c>
      <c r="O10" s="333">
        <v>15102</v>
      </c>
      <c r="P10" s="405">
        <v>0.1305057820973681</v>
      </c>
      <c r="Q10" s="405"/>
      <c r="R10" s="333">
        <v>4222976</v>
      </c>
      <c r="S10" s="405">
        <v>99.633063226127064</v>
      </c>
      <c r="T10" s="405">
        <v>99.503036317736246</v>
      </c>
      <c r="U10" s="333">
        <v>4238531</v>
      </c>
      <c r="V10" s="405">
        <v>6.0209538588719344E-2</v>
      </c>
      <c r="W10" s="333">
        <v>14321</v>
      </c>
      <c r="X10" s="405">
        <v>0.33912103691804074</v>
      </c>
      <c r="Y10" s="405"/>
      <c r="Z10" s="333">
        <v>3545328</v>
      </c>
      <c r="AA10" s="406">
        <v>98.374790747419198</v>
      </c>
      <c r="AB10" s="333">
        <v>3544991</v>
      </c>
      <c r="AC10" s="406">
        <v>98.366906473485272</v>
      </c>
      <c r="AD10" s="405">
        <v>9.7560633637948317</v>
      </c>
      <c r="AE10" s="405">
        <v>29.765648155915798</v>
      </c>
      <c r="AF10" s="405">
        <v>17148.576293945313</v>
      </c>
      <c r="AG10" s="405">
        <v>58722.423950195313</v>
      </c>
      <c r="AH10" s="405">
        <v>38737.948394775391</v>
      </c>
      <c r="AI10" s="407">
        <v>65.967897421316422</v>
      </c>
      <c r="AJ10" s="405">
        <v>49048.112426757813</v>
      </c>
      <c r="AK10" s="405">
        <v>9674.3150672912598</v>
      </c>
      <c r="AL10" s="405">
        <v>28954.544067382813</v>
      </c>
      <c r="AM10" s="405">
        <v>7508.7056770324707</v>
      </c>
      <c r="AN10" s="405">
        <v>80.640478512246602</v>
      </c>
      <c r="AO10" s="405">
        <v>77.570694820069392</v>
      </c>
      <c r="AP10" s="405">
        <v>103.10094990635571</v>
      </c>
      <c r="AQ10" s="405">
        <v>2.9746428220553827</v>
      </c>
      <c r="AR10" s="408">
        <v>3999</v>
      </c>
      <c r="AS10" s="408">
        <v>83</v>
      </c>
      <c r="AT10" s="408">
        <v>14</v>
      </c>
      <c r="AU10" s="408">
        <v>10</v>
      </c>
      <c r="AV10" s="408">
        <v>9</v>
      </c>
      <c r="AW10" s="408">
        <v>3</v>
      </c>
      <c r="AX10" s="408">
        <v>77</v>
      </c>
      <c r="AY10" s="408">
        <v>0</v>
      </c>
      <c r="AZ10" s="408">
        <v>64</v>
      </c>
      <c r="BA10" s="408">
        <v>13</v>
      </c>
      <c r="BB10" s="408">
        <v>641</v>
      </c>
      <c r="BC10" s="408">
        <v>286</v>
      </c>
      <c r="BD10" s="408">
        <v>271</v>
      </c>
      <c r="BE10" s="408">
        <v>371</v>
      </c>
      <c r="BF10" s="408">
        <v>0</v>
      </c>
      <c r="BG10" s="405">
        <v>39.53199951312758</v>
      </c>
      <c r="BH10" s="408">
        <v>1886</v>
      </c>
      <c r="BI10" s="409">
        <v>29.222187790517506</v>
      </c>
      <c r="BJ10" s="334">
        <v>32</v>
      </c>
      <c r="BK10" s="334">
        <v>91</v>
      </c>
    </row>
    <row r="11" spans="1:63" s="334" customFormat="1">
      <c r="A11" s="379">
        <v>41915</v>
      </c>
      <c r="B11" s="333" t="s">
        <v>134</v>
      </c>
      <c r="C11" s="333"/>
      <c r="D11" s="333">
        <v>783</v>
      </c>
      <c r="E11" s="333">
        <v>675</v>
      </c>
      <c r="F11" s="333">
        <v>108</v>
      </c>
      <c r="G11" s="333">
        <v>2346</v>
      </c>
      <c r="H11" s="333">
        <v>2024</v>
      </c>
      <c r="I11" s="333">
        <v>322</v>
      </c>
      <c r="J11" s="333">
        <v>8249</v>
      </c>
      <c r="K11" s="333">
        <v>6930</v>
      </c>
      <c r="L11" s="333">
        <v>1319</v>
      </c>
      <c r="M11" s="333">
        <v>5907898</v>
      </c>
      <c r="N11" s="405">
        <v>2.9062790669227491E-2</v>
      </c>
      <c r="O11" s="333">
        <v>7198</v>
      </c>
      <c r="P11" s="405">
        <v>0.12188835657956643</v>
      </c>
      <c r="Q11" s="405"/>
      <c r="R11" s="333">
        <v>2274773</v>
      </c>
      <c r="S11" s="405">
        <v>99.63661782231614</v>
      </c>
      <c r="T11" s="405">
        <v>99.515172386301046</v>
      </c>
      <c r="U11" s="333">
        <v>2283070</v>
      </c>
      <c r="V11" s="405">
        <v>3.6485959214880369E-2</v>
      </c>
      <c r="W11" s="408">
        <v>6305</v>
      </c>
      <c r="X11" s="405">
        <v>0.27717051327758857</v>
      </c>
      <c r="Y11" s="405"/>
      <c r="Z11" s="333">
        <v>2023083</v>
      </c>
      <c r="AA11" s="406">
        <v>98.811022328245457</v>
      </c>
      <c r="AB11" s="333">
        <v>2021591</v>
      </c>
      <c r="AC11" s="406">
        <v>98.691475831233262</v>
      </c>
      <c r="AD11" s="405">
        <v>5.5164898472368868</v>
      </c>
      <c r="AE11" s="405">
        <v>29.830556779261439</v>
      </c>
      <c r="AF11" s="405">
        <v>9224.06494140625</v>
      </c>
      <c r="AG11" s="405">
        <v>32154.487548828125</v>
      </c>
      <c r="AH11" s="405">
        <v>23609.357788085938</v>
      </c>
      <c r="AI11" s="407">
        <v>73.424767700726065</v>
      </c>
      <c r="AJ11" s="405">
        <v>25491.349365234375</v>
      </c>
      <c r="AK11" s="405">
        <v>6663.1394805908203</v>
      </c>
      <c r="AL11" s="405">
        <v>17995.375854492188</v>
      </c>
      <c r="AM11" s="405">
        <v>5613.9795722961426</v>
      </c>
      <c r="AN11" s="405">
        <v>101.21567435827028</v>
      </c>
      <c r="AO11" s="405">
        <v>96.620209178865892</v>
      </c>
      <c r="AP11" s="405">
        <v>123.72945765426395</v>
      </c>
      <c r="AQ11" s="405">
        <v>3.8979861254489179</v>
      </c>
      <c r="AR11" s="408">
        <v>1076</v>
      </c>
      <c r="AS11" s="408">
        <v>71</v>
      </c>
      <c r="AT11" s="408">
        <v>9</v>
      </c>
      <c r="AU11" s="408">
        <v>7</v>
      </c>
      <c r="AV11" s="408">
        <v>3</v>
      </c>
      <c r="AW11" s="408">
        <v>0</v>
      </c>
      <c r="AX11" s="408">
        <v>11</v>
      </c>
      <c r="AY11" s="408">
        <v>1</v>
      </c>
      <c r="AZ11" s="408">
        <v>29</v>
      </c>
      <c r="BA11" s="408">
        <v>9</v>
      </c>
      <c r="BB11" s="408">
        <v>149</v>
      </c>
      <c r="BC11" s="408">
        <v>53</v>
      </c>
      <c r="BD11" s="408">
        <v>70</v>
      </c>
      <c r="BE11" s="408">
        <v>151</v>
      </c>
      <c r="BF11" s="408">
        <v>0</v>
      </c>
      <c r="BG11" s="405">
        <v>49.937770320425329</v>
      </c>
      <c r="BH11" s="408">
        <v>278</v>
      </c>
      <c r="BI11" s="409">
        <v>11.84995737425405</v>
      </c>
      <c r="BJ11" s="334">
        <v>7</v>
      </c>
      <c r="BK11" s="334">
        <v>45</v>
      </c>
    </row>
    <row r="12" spans="1:63" s="334" customFormat="1">
      <c r="A12" s="379">
        <v>41915</v>
      </c>
      <c r="B12" s="333" t="s">
        <v>175</v>
      </c>
      <c r="C12" s="333"/>
      <c r="D12" s="333">
        <v>714</v>
      </c>
      <c r="E12" s="333">
        <v>641</v>
      </c>
      <c r="F12" s="333">
        <v>73</v>
      </c>
      <c r="G12" s="333">
        <v>2064</v>
      </c>
      <c r="H12" s="333">
        <v>1869</v>
      </c>
      <c r="I12" s="333">
        <v>195</v>
      </c>
      <c r="J12" s="333">
        <v>6573</v>
      </c>
      <c r="K12" s="333">
        <v>5857</v>
      </c>
      <c r="L12" s="333">
        <v>716</v>
      </c>
      <c r="M12" s="333">
        <v>3878679</v>
      </c>
      <c r="N12" s="405">
        <v>5.6204702905554285E-3</v>
      </c>
      <c r="O12" s="333">
        <v>258</v>
      </c>
      <c r="P12" s="405">
        <v>6.9476459386530499E-3</v>
      </c>
      <c r="Q12" s="405"/>
      <c r="R12" s="333">
        <v>1335674</v>
      </c>
      <c r="S12" s="405">
        <v>99.632704471976567</v>
      </c>
      <c r="T12" s="405">
        <v>99.62578234443076</v>
      </c>
      <c r="U12" s="333">
        <v>1340599</v>
      </c>
      <c r="V12" s="405">
        <v>0.11658967143015149</v>
      </c>
      <c r="W12" s="408">
        <v>3721</v>
      </c>
      <c r="X12" s="405">
        <v>0.27858594237815515</v>
      </c>
      <c r="Y12" s="405"/>
      <c r="Z12" s="333">
        <v>446603</v>
      </c>
      <c r="AA12" s="406">
        <v>95.823807448225807</v>
      </c>
      <c r="AB12" s="333">
        <v>445410</v>
      </c>
      <c r="AC12" s="406">
        <v>95.955187814799501</v>
      </c>
      <c r="AD12" s="405">
        <v>20.354993870488311</v>
      </c>
      <c r="AE12" s="405">
        <v>32.882433692233086</v>
      </c>
      <c r="AF12" s="405">
        <v>5875.4559326171875</v>
      </c>
      <c r="AG12" s="405">
        <v>17958.807861328125</v>
      </c>
      <c r="AH12" s="405">
        <v>10809.893188476563</v>
      </c>
      <c r="AI12" s="407">
        <v>60.192710295398911</v>
      </c>
      <c r="AJ12" s="405">
        <v>15481.57373046875</v>
      </c>
      <c r="AK12" s="405">
        <v>2477.2366333007812</v>
      </c>
      <c r="AL12" s="405">
        <v>9002.168212890625</v>
      </c>
      <c r="AM12" s="405">
        <v>1807.7261047363281</v>
      </c>
      <c r="AN12" s="405">
        <v>71.901517007360653</v>
      </c>
      <c r="AO12" s="405">
        <v>70.704575912340673</v>
      </c>
      <c r="AP12" s="405">
        <v>86.184923191522458</v>
      </c>
      <c r="AQ12" s="405">
        <v>2.7322087115971589</v>
      </c>
      <c r="AR12" s="408">
        <v>1265</v>
      </c>
      <c r="AS12" s="408">
        <v>8</v>
      </c>
      <c r="AT12" s="408">
        <v>3</v>
      </c>
      <c r="AU12" s="408">
        <v>2</v>
      </c>
      <c r="AV12" s="408">
        <v>4</v>
      </c>
      <c r="AW12" s="408">
        <v>3</v>
      </c>
      <c r="AX12" s="408">
        <v>15</v>
      </c>
      <c r="AY12" s="408">
        <v>0</v>
      </c>
      <c r="AZ12" s="408">
        <v>13</v>
      </c>
      <c r="BA12" s="408">
        <v>3</v>
      </c>
      <c r="BB12" s="408">
        <v>351</v>
      </c>
      <c r="BC12" s="408">
        <v>193</v>
      </c>
      <c r="BD12" s="408">
        <v>54</v>
      </c>
      <c r="BE12" s="408">
        <v>74</v>
      </c>
      <c r="BF12" s="408">
        <v>0</v>
      </c>
      <c r="BG12" s="405">
        <v>35.023286465739339</v>
      </c>
      <c r="BH12" s="408">
        <v>555</v>
      </c>
      <c r="BI12" s="409">
        <v>26.889534883720927</v>
      </c>
      <c r="BJ12" s="334">
        <v>4</v>
      </c>
      <c r="BK12" s="334">
        <v>14</v>
      </c>
    </row>
    <row r="13" spans="1:63" s="334" customFormat="1">
      <c r="A13" s="379">
        <v>41915</v>
      </c>
      <c r="B13" s="333" t="s">
        <v>135</v>
      </c>
      <c r="C13" s="333"/>
      <c r="D13" s="333">
        <v>685</v>
      </c>
      <c r="E13" s="333">
        <v>656</v>
      </c>
      <c r="F13" s="333">
        <v>29</v>
      </c>
      <c r="G13" s="333">
        <v>2044</v>
      </c>
      <c r="H13" s="333">
        <v>1957</v>
      </c>
      <c r="I13" s="333">
        <v>87</v>
      </c>
      <c r="J13" s="333">
        <v>4919</v>
      </c>
      <c r="K13" s="333">
        <v>4658</v>
      </c>
      <c r="L13" s="333">
        <v>261</v>
      </c>
      <c r="M13" s="333">
        <v>1953110</v>
      </c>
      <c r="N13" s="405">
        <v>2.3552180690577891E-3</v>
      </c>
      <c r="O13" s="333">
        <v>7646</v>
      </c>
      <c r="P13" s="410">
        <v>0.39149846113399023</v>
      </c>
      <c r="Q13" s="405"/>
      <c r="R13" s="411">
        <v>612529</v>
      </c>
      <c r="S13" s="405">
        <v>99.620644678032846</v>
      </c>
      <c r="T13" s="405">
        <v>99.230631387146587</v>
      </c>
      <c r="U13" s="411">
        <v>614862</v>
      </c>
      <c r="V13" s="405">
        <v>2.53715467367907E-2</v>
      </c>
      <c r="W13" s="411">
        <v>4295</v>
      </c>
      <c r="X13" s="405">
        <v>0.70119129053481555</v>
      </c>
      <c r="Y13" s="405"/>
      <c r="Z13" s="411">
        <v>1075642</v>
      </c>
      <c r="AA13" s="406">
        <v>98.613479920152244</v>
      </c>
      <c r="AB13" s="411">
        <v>1077990</v>
      </c>
      <c r="AC13" s="406">
        <v>98.754718155658708</v>
      </c>
      <c r="AD13" s="405">
        <v>3.9193935516762406</v>
      </c>
      <c r="AE13" s="405">
        <v>26.543866855853299</v>
      </c>
      <c r="AF13" s="406">
        <v>2049.055419921875</v>
      </c>
      <c r="AG13" s="406">
        <v>8609.1285400390625</v>
      </c>
      <c r="AH13" s="406">
        <v>4318.6974182128906</v>
      </c>
      <c r="AI13" s="407">
        <v>50.164164678545909</v>
      </c>
      <c r="AJ13" s="406">
        <v>8075.1893310546875</v>
      </c>
      <c r="AK13" s="406">
        <v>533.9389533996582</v>
      </c>
      <c r="AL13" s="406">
        <v>1957</v>
      </c>
      <c r="AM13" s="406">
        <v>87</v>
      </c>
      <c r="AN13" s="405">
        <v>53.556699791756728</v>
      </c>
      <c r="AO13" s="405">
        <v>54.010934531032831</v>
      </c>
      <c r="AP13" s="405">
        <v>47.513352643949929</v>
      </c>
      <c r="AQ13" s="405">
        <v>1.7501786013496772</v>
      </c>
      <c r="AR13" s="411">
        <v>1658</v>
      </c>
      <c r="AS13" s="411">
        <v>4</v>
      </c>
      <c r="AT13" s="411">
        <v>2</v>
      </c>
      <c r="AU13" s="411">
        <v>1</v>
      </c>
      <c r="AV13" s="411">
        <v>2</v>
      </c>
      <c r="AW13" s="411">
        <v>0</v>
      </c>
      <c r="AX13" s="411">
        <v>51</v>
      </c>
      <c r="AY13" s="411">
        <v>-1</v>
      </c>
      <c r="AZ13" s="411">
        <v>22</v>
      </c>
      <c r="BA13" s="411">
        <v>1</v>
      </c>
      <c r="BB13" s="411">
        <v>141</v>
      </c>
      <c r="BC13" s="411">
        <v>40</v>
      </c>
      <c r="BD13" s="411">
        <v>147</v>
      </c>
      <c r="BE13" s="411">
        <v>146</v>
      </c>
      <c r="BF13" s="411">
        <v>0</v>
      </c>
      <c r="BG13" s="405">
        <v>26.184954531030286</v>
      </c>
      <c r="BH13" s="411">
        <v>1053</v>
      </c>
      <c r="BI13" s="409">
        <v>51.516634050880626</v>
      </c>
      <c r="BJ13" s="334">
        <v>21</v>
      </c>
      <c r="BK13" s="334">
        <v>32</v>
      </c>
    </row>
    <row r="14" spans="1:63" s="424" customFormat="1">
      <c r="A14" s="379">
        <v>41915</v>
      </c>
      <c r="B14" s="412" t="s">
        <v>121</v>
      </c>
      <c r="C14" s="412" t="s">
        <v>122</v>
      </c>
      <c r="D14" s="333">
        <v>235</v>
      </c>
      <c r="E14" s="333">
        <v>171</v>
      </c>
      <c r="F14" s="333">
        <v>64</v>
      </c>
      <c r="G14" s="333">
        <v>692</v>
      </c>
      <c r="H14" s="333">
        <v>501</v>
      </c>
      <c r="I14" s="333">
        <v>191</v>
      </c>
      <c r="J14" s="333">
        <v>2709</v>
      </c>
      <c r="K14" s="333">
        <v>1914</v>
      </c>
      <c r="L14" s="333">
        <v>795</v>
      </c>
      <c r="M14" s="413">
        <v>2021625</v>
      </c>
      <c r="N14" s="414">
        <v>4.3479874730110168E-2</v>
      </c>
      <c r="O14" s="413">
        <v>2680</v>
      </c>
      <c r="P14" s="414">
        <v>0.13263918459415436</v>
      </c>
      <c r="Q14" s="414">
        <v>0</v>
      </c>
      <c r="R14" s="415">
        <v>876570</v>
      </c>
      <c r="S14" s="417">
        <v>99.659263610839844</v>
      </c>
      <c r="T14" s="417">
        <v>99.527076721191406</v>
      </c>
      <c r="U14" s="416">
        <v>879567</v>
      </c>
      <c r="V14" s="417">
        <v>6.5259382128715515E-2</v>
      </c>
      <c r="W14" s="415">
        <v>2539</v>
      </c>
      <c r="X14" s="417">
        <v>0.28965172171592712</v>
      </c>
      <c r="Y14" s="417">
        <v>0</v>
      </c>
      <c r="Z14" s="415">
        <v>1065846</v>
      </c>
      <c r="AA14" s="417">
        <v>98.950035095214844</v>
      </c>
      <c r="AB14" s="418">
        <v>1063204</v>
      </c>
      <c r="AC14" s="419">
        <v>98.916763305664063</v>
      </c>
      <c r="AD14" s="414">
        <v>5.3991780281066895</v>
      </c>
      <c r="AE14" s="414">
        <v>27.881259918212891</v>
      </c>
      <c r="AF14" s="414">
        <v>3086.8056640625</v>
      </c>
      <c r="AG14" s="420">
        <v>13140.677734375</v>
      </c>
      <c r="AH14" s="420">
        <v>10904.0576171875</v>
      </c>
      <c r="AI14" s="414">
        <v>82.979415893554687</v>
      </c>
      <c r="AJ14" s="417">
        <v>8626.31640625</v>
      </c>
      <c r="AK14" s="420">
        <v>4514.36181640625</v>
      </c>
      <c r="AL14" s="414">
        <v>6900.48486328125</v>
      </c>
      <c r="AM14" s="414">
        <v>4003.569580078125</v>
      </c>
      <c r="AN14" s="414">
        <v>120.24982452392578</v>
      </c>
      <c r="AO14" s="414">
        <v>112.75614166259766</v>
      </c>
      <c r="AP14" s="414">
        <v>137.7423095703125</v>
      </c>
      <c r="AQ14" s="421">
        <v>4.8507485176725726</v>
      </c>
      <c r="AR14" s="416">
        <v>211</v>
      </c>
      <c r="AS14" s="416">
        <v>53</v>
      </c>
      <c r="AT14" s="416">
        <v>2</v>
      </c>
      <c r="AU14" s="416">
        <v>2</v>
      </c>
      <c r="AV14" s="416">
        <v>2</v>
      </c>
      <c r="AW14" s="416">
        <v>0</v>
      </c>
      <c r="AX14" s="416">
        <v>4</v>
      </c>
      <c r="AY14" s="416">
        <v>0</v>
      </c>
      <c r="AZ14" s="416">
        <v>11</v>
      </c>
      <c r="BA14" s="416">
        <v>4</v>
      </c>
      <c r="BB14" s="416">
        <v>21</v>
      </c>
      <c r="BC14" s="416">
        <v>6</v>
      </c>
      <c r="BD14" s="414">
        <v>28</v>
      </c>
      <c r="BE14" s="416">
        <v>43</v>
      </c>
      <c r="BF14" s="416">
        <v>0</v>
      </c>
      <c r="BG14" s="417">
        <v>59.717472076416016</v>
      </c>
      <c r="BH14" s="422">
        <v>53</v>
      </c>
      <c r="BI14" s="423">
        <v>7.6589595375722546</v>
      </c>
      <c r="BJ14" s="424">
        <v>2</v>
      </c>
      <c r="BK14" s="424">
        <v>14</v>
      </c>
    </row>
    <row r="15" spans="1:63" s="424" customFormat="1">
      <c r="A15" s="379">
        <v>41915</v>
      </c>
      <c r="B15" s="412" t="s">
        <v>123</v>
      </c>
      <c r="C15" s="412" t="s">
        <v>122</v>
      </c>
      <c r="D15" s="333">
        <v>169</v>
      </c>
      <c r="E15" s="333">
        <v>158</v>
      </c>
      <c r="F15" s="333">
        <v>11</v>
      </c>
      <c r="G15" s="333">
        <v>525</v>
      </c>
      <c r="H15" s="333">
        <v>491</v>
      </c>
      <c r="I15" s="333">
        <v>34</v>
      </c>
      <c r="J15" s="333">
        <v>1614</v>
      </c>
      <c r="K15" s="333">
        <v>1481</v>
      </c>
      <c r="L15" s="333">
        <v>133</v>
      </c>
      <c r="M15" s="413">
        <v>1080225</v>
      </c>
      <c r="N15" s="414">
        <v>3.980652242898941E-2</v>
      </c>
      <c r="O15" s="413">
        <v>1079</v>
      </c>
      <c r="P15" s="414">
        <v>9.9955901503562927E-2</v>
      </c>
      <c r="Q15" s="414">
        <v>0</v>
      </c>
      <c r="R15" s="415">
        <v>375704</v>
      </c>
      <c r="S15" s="417">
        <v>99.691665649414063</v>
      </c>
      <c r="T15" s="417">
        <v>99.592018127441406</v>
      </c>
      <c r="U15" s="416">
        <v>376866</v>
      </c>
      <c r="V15" s="417">
        <v>2.7065323665738106E-2</v>
      </c>
      <c r="W15" s="415">
        <v>1022</v>
      </c>
      <c r="X15" s="417">
        <v>0.27202266454696655</v>
      </c>
      <c r="Y15" s="417">
        <v>0</v>
      </c>
      <c r="Z15" s="415">
        <v>310525</v>
      </c>
      <c r="AA15" s="417">
        <v>99.014251708984375</v>
      </c>
      <c r="AB15" s="418">
        <v>311153</v>
      </c>
      <c r="AC15" s="419">
        <v>98.901824951171875</v>
      </c>
      <c r="AD15" s="414">
        <v>5.2187142372131348</v>
      </c>
      <c r="AE15" s="414">
        <v>30.267343521118164</v>
      </c>
      <c r="AF15" s="414">
        <v>1595.2203369140625</v>
      </c>
      <c r="AG15" s="420">
        <v>5565.3408203125</v>
      </c>
      <c r="AH15" s="420">
        <v>3829.4248046875</v>
      </c>
      <c r="AI15" s="414">
        <v>68.808448791503906</v>
      </c>
      <c r="AJ15" s="417">
        <v>4982.326171875</v>
      </c>
      <c r="AK15" s="420">
        <v>583.01495361328125</v>
      </c>
      <c r="AL15" s="414">
        <v>3392.625244140625</v>
      </c>
      <c r="AM15" s="414">
        <v>436.80001831054687</v>
      </c>
      <c r="AN15" s="414">
        <v>94.638328552246094</v>
      </c>
      <c r="AO15" s="414">
        <v>93.184791564941406</v>
      </c>
      <c r="AP15" s="414">
        <v>109.19394683837891</v>
      </c>
      <c r="AQ15" s="414">
        <v>3.4481665553361216</v>
      </c>
      <c r="AR15" s="416">
        <v>271</v>
      </c>
      <c r="AS15" s="416">
        <v>5</v>
      </c>
      <c r="AT15" s="416">
        <v>5</v>
      </c>
      <c r="AU15" s="416">
        <v>3</v>
      </c>
      <c r="AV15" s="416">
        <v>1</v>
      </c>
      <c r="AW15" s="416">
        <v>0</v>
      </c>
      <c r="AX15" s="416">
        <v>3</v>
      </c>
      <c r="AY15" s="416">
        <v>1</v>
      </c>
      <c r="AZ15" s="416">
        <v>8</v>
      </c>
      <c r="BA15" s="416">
        <v>2</v>
      </c>
      <c r="BB15" s="416">
        <v>32</v>
      </c>
      <c r="BC15" s="416">
        <v>9</v>
      </c>
      <c r="BD15" s="414">
        <v>12</v>
      </c>
      <c r="BE15" s="416">
        <v>25</v>
      </c>
      <c r="BF15" s="416">
        <v>0</v>
      </c>
      <c r="BG15" s="417">
        <v>46.284442901611328</v>
      </c>
      <c r="BH15" s="422">
        <v>82</v>
      </c>
      <c r="BI15" s="423">
        <v>15.619047619047619</v>
      </c>
      <c r="BJ15" s="424">
        <v>3</v>
      </c>
      <c r="BK15" s="424">
        <v>10</v>
      </c>
    </row>
    <row r="16" spans="1:63" s="424" customFormat="1">
      <c r="A16" s="379">
        <v>41915</v>
      </c>
      <c r="B16" s="412" t="s">
        <v>183</v>
      </c>
      <c r="C16" s="412" t="s">
        <v>122</v>
      </c>
      <c r="D16" s="333">
        <v>140</v>
      </c>
      <c r="E16" s="333">
        <v>130</v>
      </c>
      <c r="F16" s="333">
        <v>10</v>
      </c>
      <c r="G16" s="333">
        <v>424</v>
      </c>
      <c r="H16" s="333">
        <v>394</v>
      </c>
      <c r="I16" s="333">
        <v>30</v>
      </c>
      <c r="J16" s="333">
        <v>1591</v>
      </c>
      <c r="K16" s="333">
        <v>1477</v>
      </c>
      <c r="L16" s="333">
        <v>114</v>
      </c>
      <c r="M16" s="413">
        <v>1124255</v>
      </c>
      <c r="N16" s="414">
        <v>3.3711213618516922E-2</v>
      </c>
      <c r="O16" s="413">
        <v>893</v>
      </c>
      <c r="P16" s="414">
        <v>7.946670800447464E-2</v>
      </c>
      <c r="Q16" s="414">
        <v>0</v>
      </c>
      <c r="R16" s="415">
        <v>425440</v>
      </c>
      <c r="S16" s="417">
        <v>99.668037414550781</v>
      </c>
      <c r="T16" s="417">
        <v>99.588836669921875</v>
      </c>
      <c r="U16" s="416">
        <v>426857</v>
      </c>
      <c r="V16" s="417">
        <v>2.1084344014525414E-2</v>
      </c>
      <c r="W16" s="415">
        <v>1046</v>
      </c>
      <c r="X16" s="417">
        <v>0.24586310982704163</v>
      </c>
      <c r="Y16" s="417">
        <v>0</v>
      </c>
      <c r="Z16" s="415">
        <v>273310</v>
      </c>
      <c r="AA16" s="417">
        <v>98.300102233886719</v>
      </c>
      <c r="AB16" s="418">
        <v>273886</v>
      </c>
      <c r="AC16" s="419">
        <v>98.017425537109375</v>
      </c>
      <c r="AD16" s="414">
        <v>5.6684389114379883</v>
      </c>
      <c r="AE16" s="414">
        <v>29.524848937988281</v>
      </c>
      <c r="AF16" s="414">
        <v>1802.2183837890625</v>
      </c>
      <c r="AG16" s="420">
        <v>5605.283203125</v>
      </c>
      <c r="AH16" s="420">
        <v>3755.79541015625</v>
      </c>
      <c r="AI16" s="414">
        <v>67.004562377929688</v>
      </c>
      <c r="AJ16" s="417">
        <v>5058.4912109375</v>
      </c>
      <c r="AK16" s="420">
        <v>546.79095458984375</v>
      </c>
      <c r="AL16" s="414">
        <v>3294.296875</v>
      </c>
      <c r="AM16" s="414">
        <v>461.4990234375</v>
      </c>
      <c r="AN16" s="414">
        <v>90.165786743164063</v>
      </c>
      <c r="AO16" s="414">
        <v>87.6142578125</v>
      </c>
      <c r="AP16" s="414">
        <v>123.416259765625</v>
      </c>
      <c r="AQ16" s="414">
        <v>3.5231195494186047</v>
      </c>
      <c r="AR16" s="416">
        <v>215</v>
      </c>
      <c r="AS16" s="416">
        <v>6</v>
      </c>
      <c r="AT16" s="416">
        <v>1</v>
      </c>
      <c r="AU16" s="416">
        <v>1</v>
      </c>
      <c r="AV16" s="416">
        <v>0</v>
      </c>
      <c r="AW16" s="416">
        <v>0</v>
      </c>
      <c r="AX16" s="416">
        <v>0</v>
      </c>
      <c r="AY16" s="416">
        <v>0</v>
      </c>
      <c r="AZ16" s="416">
        <v>2</v>
      </c>
      <c r="BA16" s="416">
        <v>0</v>
      </c>
      <c r="BB16" s="416">
        <v>33</v>
      </c>
      <c r="BC16" s="416">
        <v>7</v>
      </c>
      <c r="BD16" s="414">
        <v>7</v>
      </c>
      <c r="BE16" s="416">
        <v>19</v>
      </c>
      <c r="BF16" s="416">
        <v>0</v>
      </c>
      <c r="BG16" s="417">
        <v>44.569709777832031</v>
      </c>
      <c r="BH16" s="422">
        <v>52</v>
      </c>
      <c r="BI16" s="423">
        <v>12.264150943396226</v>
      </c>
      <c r="BJ16" s="424">
        <v>1</v>
      </c>
      <c r="BK16" s="424">
        <v>5</v>
      </c>
    </row>
    <row r="17" spans="1:63" s="424" customFormat="1">
      <c r="A17" s="379">
        <v>41915</v>
      </c>
      <c r="B17" s="412" t="s">
        <v>126</v>
      </c>
      <c r="C17" s="412" t="s">
        <v>122</v>
      </c>
      <c r="D17" s="333">
        <v>121</v>
      </c>
      <c r="E17" s="333">
        <v>113</v>
      </c>
      <c r="F17" s="333">
        <v>8</v>
      </c>
      <c r="G17" s="333">
        <v>353</v>
      </c>
      <c r="H17" s="333">
        <v>331</v>
      </c>
      <c r="I17" s="333">
        <v>22</v>
      </c>
      <c r="J17" s="333">
        <v>1104</v>
      </c>
      <c r="K17" s="333">
        <v>1021</v>
      </c>
      <c r="L17" s="333">
        <v>83</v>
      </c>
      <c r="M17" s="413">
        <v>655053</v>
      </c>
      <c r="N17" s="414">
        <v>9.1595639241859317E-4</v>
      </c>
      <c r="O17" s="413">
        <v>1318</v>
      </c>
      <c r="P17" s="414">
        <v>0.20122106373310089</v>
      </c>
      <c r="Q17" s="414">
        <v>0</v>
      </c>
      <c r="R17" s="415">
        <v>231698</v>
      </c>
      <c r="S17" s="417">
        <v>99.583953857421875</v>
      </c>
      <c r="T17" s="417">
        <v>99.383567810058594</v>
      </c>
      <c r="U17" s="416">
        <v>232666</v>
      </c>
      <c r="V17" s="417">
        <v>1.2894020183011889E-3</v>
      </c>
      <c r="W17" s="415">
        <v>781</v>
      </c>
      <c r="X17" s="417">
        <v>0.33707672357559204</v>
      </c>
      <c r="Y17" s="417">
        <v>0</v>
      </c>
      <c r="Z17" s="415">
        <v>131386</v>
      </c>
      <c r="AA17" s="417">
        <v>98.846145629882813</v>
      </c>
      <c r="AB17" s="418">
        <v>131328</v>
      </c>
      <c r="AC17" s="419">
        <v>98.522781372070312</v>
      </c>
      <c r="AD17" s="414">
        <v>5.7668824195861816</v>
      </c>
      <c r="AE17" s="414">
        <v>33.848857879638672</v>
      </c>
      <c r="AF17" s="414">
        <v>1059.46923828125</v>
      </c>
      <c r="AG17" s="420">
        <v>3392.315185546875</v>
      </c>
      <c r="AH17" s="420">
        <v>2033.9769287109375</v>
      </c>
      <c r="AI17" s="414">
        <v>59.958370208740234</v>
      </c>
      <c r="AJ17" s="417">
        <v>3232.456787109375</v>
      </c>
      <c r="AK17" s="420">
        <v>159.85798645019531</v>
      </c>
      <c r="AL17" s="414">
        <v>1984.3419189453125</v>
      </c>
      <c r="AM17" s="414">
        <v>49.634998321533203</v>
      </c>
      <c r="AN17" s="414">
        <v>84.099967956542969</v>
      </c>
      <c r="AO17" s="414">
        <v>87.552299499511719</v>
      </c>
      <c r="AP17" s="414">
        <v>46.791355133056641</v>
      </c>
      <c r="AQ17" s="414">
        <v>3.0727492622707202</v>
      </c>
      <c r="AR17" s="416">
        <v>201</v>
      </c>
      <c r="AS17" s="416">
        <v>0</v>
      </c>
      <c r="AT17" s="416">
        <v>0</v>
      </c>
      <c r="AU17" s="416">
        <v>0</v>
      </c>
      <c r="AV17" s="416">
        <v>0</v>
      </c>
      <c r="AW17" s="416">
        <v>0</v>
      </c>
      <c r="AX17" s="416">
        <v>2</v>
      </c>
      <c r="AY17" s="416">
        <v>0</v>
      </c>
      <c r="AZ17" s="416">
        <v>5</v>
      </c>
      <c r="BA17" s="416">
        <v>2</v>
      </c>
      <c r="BB17" s="416">
        <v>32</v>
      </c>
      <c r="BC17" s="416">
        <v>19</v>
      </c>
      <c r="BD17" s="414">
        <v>18</v>
      </c>
      <c r="BE17" s="416">
        <v>35</v>
      </c>
      <c r="BF17" s="416">
        <v>0</v>
      </c>
      <c r="BG17" s="417">
        <v>41.220367431640625</v>
      </c>
      <c r="BH17" s="422">
        <v>54</v>
      </c>
      <c r="BI17" s="423">
        <v>15.297450424929179</v>
      </c>
      <c r="BJ17" s="424">
        <v>1</v>
      </c>
      <c r="BK17" s="424">
        <v>8</v>
      </c>
    </row>
    <row r="18" spans="1:63" s="425" customFormat="1">
      <c r="A18" s="379">
        <v>41915</v>
      </c>
      <c r="B18" s="412" t="s">
        <v>184</v>
      </c>
      <c r="C18" s="412" t="s">
        <v>122</v>
      </c>
      <c r="D18" s="333">
        <v>118</v>
      </c>
      <c r="E18" s="333">
        <v>103</v>
      </c>
      <c r="F18" s="333">
        <v>15</v>
      </c>
      <c r="G18" s="333">
        <v>352</v>
      </c>
      <c r="H18" s="333">
        <v>307</v>
      </c>
      <c r="I18" s="333">
        <v>45</v>
      </c>
      <c r="J18" s="333">
        <v>1231</v>
      </c>
      <c r="K18" s="333">
        <v>1037</v>
      </c>
      <c r="L18" s="333">
        <v>194</v>
      </c>
      <c r="M18" s="413">
        <v>1026740</v>
      </c>
      <c r="N18" s="414">
        <v>2.240099711343646E-3</v>
      </c>
      <c r="O18" s="413">
        <v>1228</v>
      </c>
      <c r="P18" s="414">
        <v>0.11961035430431366</v>
      </c>
      <c r="Q18" s="414">
        <v>0</v>
      </c>
      <c r="R18" s="415">
        <v>365361</v>
      </c>
      <c r="S18" s="417">
        <v>99.522491455078125</v>
      </c>
      <c r="T18" s="417">
        <v>99.403450012207031</v>
      </c>
      <c r="U18" s="416">
        <v>367114</v>
      </c>
      <c r="V18" s="417">
        <v>1.7433276399970055E-2</v>
      </c>
      <c r="W18" s="415">
        <v>917</v>
      </c>
      <c r="X18" s="417">
        <v>0.25098463892936707</v>
      </c>
      <c r="Y18" s="417">
        <v>0</v>
      </c>
      <c r="Z18" s="415">
        <v>242016</v>
      </c>
      <c r="AA18" s="417">
        <v>98.495964050292969</v>
      </c>
      <c r="AB18" s="418">
        <v>242020</v>
      </c>
      <c r="AC18" s="419">
        <v>98.285682678222656</v>
      </c>
      <c r="AD18" s="414">
        <v>5.7571063041687012</v>
      </c>
      <c r="AE18" s="414">
        <v>29.349761962890625</v>
      </c>
      <c r="AF18" s="414">
        <v>1680.351318359375</v>
      </c>
      <c r="AG18" s="420">
        <v>4450.87060546875</v>
      </c>
      <c r="AH18" s="420">
        <v>3086.10302734375</v>
      </c>
      <c r="AI18" s="414">
        <v>69.337066650390625</v>
      </c>
      <c r="AJ18" s="417">
        <v>3591.7587890625</v>
      </c>
      <c r="AK18" s="420">
        <v>859.11376953125</v>
      </c>
      <c r="AL18" s="414">
        <v>2423.626953125</v>
      </c>
      <c r="AM18" s="414">
        <v>662.4759521484375</v>
      </c>
      <c r="AN18" s="414">
        <v>94.507911682128906</v>
      </c>
      <c r="AO18" s="414">
        <v>91.619873046875</v>
      </c>
      <c r="AP18" s="414">
        <v>108.85326385498047</v>
      </c>
      <c r="AQ18" s="414">
        <v>3.6156544317374086</v>
      </c>
      <c r="AR18" s="416">
        <v>178</v>
      </c>
      <c r="AS18" s="416">
        <v>7</v>
      </c>
      <c r="AT18" s="416">
        <v>1</v>
      </c>
      <c r="AU18" s="416">
        <v>1</v>
      </c>
      <c r="AV18" s="416">
        <v>0</v>
      </c>
      <c r="AW18" s="416">
        <v>0</v>
      </c>
      <c r="AX18" s="416">
        <v>2</v>
      </c>
      <c r="AY18" s="416">
        <v>0</v>
      </c>
      <c r="AZ18" s="416">
        <v>3</v>
      </c>
      <c r="BA18" s="416">
        <v>1</v>
      </c>
      <c r="BB18" s="416">
        <v>31</v>
      </c>
      <c r="BC18" s="416">
        <v>12</v>
      </c>
      <c r="BD18" s="414">
        <v>5</v>
      </c>
      <c r="BE18" s="416">
        <v>29</v>
      </c>
      <c r="BF18" s="416">
        <v>0</v>
      </c>
      <c r="BG18" s="417">
        <v>46.586433410644531</v>
      </c>
      <c r="BH18" s="422">
        <v>37</v>
      </c>
      <c r="BI18" s="423">
        <v>10.511363636363637</v>
      </c>
      <c r="BJ18" s="425">
        <v>0</v>
      </c>
      <c r="BK18" s="425">
        <v>8</v>
      </c>
    </row>
    <row r="19" spans="1:63" s="425" customFormat="1">
      <c r="A19" s="379">
        <v>41915</v>
      </c>
      <c r="B19" s="412" t="s">
        <v>131</v>
      </c>
      <c r="C19" s="412" t="s">
        <v>176</v>
      </c>
      <c r="D19" s="333">
        <v>194</v>
      </c>
      <c r="E19" s="333">
        <v>174</v>
      </c>
      <c r="F19" s="333">
        <v>20</v>
      </c>
      <c r="G19" s="333">
        <v>557</v>
      </c>
      <c r="H19" s="333">
        <v>507</v>
      </c>
      <c r="I19" s="333">
        <v>50</v>
      </c>
      <c r="J19" s="333">
        <v>1631</v>
      </c>
      <c r="K19" s="333">
        <v>1468</v>
      </c>
      <c r="L19" s="333">
        <v>163</v>
      </c>
      <c r="M19" s="413">
        <v>1092313</v>
      </c>
      <c r="N19" s="414">
        <v>1.3732328079640865E-3</v>
      </c>
      <c r="O19" s="413">
        <v>62</v>
      </c>
      <c r="P19" s="414">
        <v>5.9145181439816952E-3</v>
      </c>
      <c r="Q19" s="414">
        <v>0</v>
      </c>
      <c r="R19" s="415">
        <v>372219</v>
      </c>
      <c r="S19" s="417">
        <v>99.611419677734375</v>
      </c>
      <c r="T19" s="417">
        <v>99.60552978515625</v>
      </c>
      <c r="U19" s="416">
        <v>373671</v>
      </c>
      <c r="V19" s="417">
        <v>8.296068012714386E-2</v>
      </c>
      <c r="W19" s="415">
        <v>1060</v>
      </c>
      <c r="X19" s="417">
        <v>0.28477859497070313</v>
      </c>
      <c r="Y19" s="417">
        <v>0</v>
      </c>
      <c r="Z19" s="415">
        <v>169610</v>
      </c>
      <c r="AA19" s="417">
        <v>95.15240478515625</v>
      </c>
      <c r="AB19" s="418">
        <v>169243</v>
      </c>
      <c r="AC19" s="419">
        <v>95.425514221191406</v>
      </c>
      <c r="AD19" s="414">
        <v>5.4400014877319336</v>
      </c>
      <c r="AE19" s="414">
        <v>30.274423599243164</v>
      </c>
      <c r="AF19" s="414">
        <v>1739.4287109375</v>
      </c>
      <c r="AG19" s="420">
        <v>4714.9775390625</v>
      </c>
      <c r="AH19" s="420">
        <v>3154.0810546875</v>
      </c>
      <c r="AI19" s="414">
        <v>66.894935607910156</v>
      </c>
      <c r="AJ19" s="417">
        <v>4081.088623046875</v>
      </c>
      <c r="AK19" s="420">
        <v>633.8902587890625</v>
      </c>
      <c r="AL19" s="414">
        <v>2645.35986328125</v>
      </c>
      <c r="AM19" s="414">
        <v>508.72109985351562</v>
      </c>
      <c r="AN19" s="414">
        <v>77.910614013671875</v>
      </c>
      <c r="AO19" s="414">
        <v>75.817207336425781</v>
      </c>
      <c r="AP19" s="414">
        <v>94.754745483398438</v>
      </c>
      <c r="AQ19" s="414">
        <v>2.8908507290389331</v>
      </c>
      <c r="AR19" s="416">
        <v>312</v>
      </c>
      <c r="AS19" s="416">
        <v>2</v>
      </c>
      <c r="AT19" s="416">
        <v>0</v>
      </c>
      <c r="AU19" s="416">
        <v>0</v>
      </c>
      <c r="AV19" s="416">
        <v>1</v>
      </c>
      <c r="AW19" s="416">
        <v>1</v>
      </c>
      <c r="AX19" s="416">
        <v>8</v>
      </c>
      <c r="AY19" s="416">
        <v>0</v>
      </c>
      <c r="AZ19" s="416">
        <v>6</v>
      </c>
      <c r="BA19" s="416">
        <v>0</v>
      </c>
      <c r="BB19" s="416">
        <v>140</v>
      </c>
      <c r="BC19" s="416">
        <v>77</v>
      </c>
      <c r="BD19" s="414">
        <v>19</v>
      </c>
      <c r="BE19" s="416">
        <v>23</v>
      </c>
      <c r="BF19" s="416">
        <v>0</v>
      </c>
      <c r="BG19" s="417">
        <v>37.733852386474609</v>
      </c>
      <c r="BH19" s="422">
        <v>114</v>
      </c>
      <c r="BI19" s="423">
        <v>20.466786355475762</v>
      </c>
      <c r="BJ19" s="425">
        <v>2</v>
      </c>
      <c r="BK19" s="425">
        <v>6</v>
      </c>
    </row>
    <row r="20" spans="1:63" s="431" customFormat="1">
      <c r="A20" s="379">
        <v>41915</v>
      </c>
      <c r="B20" s="388" t="s">
        <v>124</v>
      </c>
      <c r="C20" s="388" t="s">
        <v>176</v>
      </c>
      <c r="D20" s="333">
        <v>159</v>
      </c>
      <c r="E20" s="333">
        <v>126</v>
      </c>
      <c r="F20" s="333">
        <v>33</v>
      </c>
      <c r="G20" s="333">
        <v>457</v>
      </c>
      <c r="H20" s="333">
        <v>370</v>
      </c>
      <c r="I20" s="333">
        <v>87</v>
      </c>
      <c r="J20" s="333">
        <v>1710</v>
      </c>
      <c r="K20" s="333">
        <v>1364</v>
      </c>
      <c r="L20" s="333">
        <v>346</v>
      </c>
      <c r="M20" s="426">
        <v>1070324</v>
      </c>
      <c r="N20" s="390">
        <v>2.2423116024583578E-3</v>
      </c>
      <c r="O20" s="426">
        <v>138</v>
      </c>
      <c r="P20" s="390">
        <v>1.3418289832770824E-2</v>
      </c>
      <c r="Q20" s="390">
        <v>0</v>
      </c>
      <c r="R20" s="392">
        <v>397030</v>
      </c>
      <c r="S20" s="390">
        <v>99.740997314453125</v>
      </c>
      <c r="T20" s="390">
        <v>99.727615356445313</v>
      </c>
      <c r="U20" s="389">
        <v>398061</v>
      </c>
      <c r="V20" s="390">
        <v>3.6175359040498734E-2</v>
      </c>
      <c r="W20" s="389">
        <v>1163</v>
      </c>
      <c r="X20" s="390">
        <v>0.29292497038841248</v>
      </c>
      <c r="Y20" s="390">
        <v>0</v>
      </c>
      <c r="Z20" s="392">
        <v>120610</v>
      </c>
      <c r="AA20" s="391">
        <v>96.717521667480469</v>
      </c>
      <c r="AB20" s="427">
        <v>119799</v>
      </c>
      <c r="AC20" s="428">
        <v>96.86474609375</v>
      </c>
      <c r="AD20" s="390">
        <v>5.1593227386474609</v>
      </c>
      <c r="AE20" s="390">
        <v>31.37249755859375</v>
      </c>
      <c r="AF20" s="390">
        <v>1608.916015625</v>
      </c>
      <c r="AG20" s="420">
        <v>5093.17578125</v>
      </c>
      <c r="AH20" s="393">
        <v>2874.095947265625</v>
      </c>
      <c r="AI20" s="390">
        <v>56.430332183837891</v>
      </c>
      <c r="AJ20" s="391">
        <v>3852.50244140625</v>
      </c>
      <c r="AK20" s="393">
        <v>1240.674072265625</v>
      </c>
      <c r="AL20" s="390">
        <v>2012.056640625</v>
      </c>
      <c r="AM20" s="390">
        <v>862.03997802734375</v>
      </c>
      <c r="AN20" s="390">
        <v>73.313507080078125</v>
      </c>
      <c r="AO20" s="390">
        <v>68.935684204101562</v>
      </c>
      <c r="AP20" s="390">
        <v>91.321846008300781</v>
      </c>
      <c r="AQ20" s="390">
        <v>2.9784653691520466</v>
      </c>
      <c r="AR20" s="389">
        <v>269</v>
      </c>
      <c r="AS20" s="389">
        <v>2</v>
      </c>
      <c r="AT20" s="389">
        <v>1</v>
      </c>
      <c r="AU20" s="389">
        <v>0</v>
      </c>
      <c r="AV20" s="389">
        <v>1</v>
      </c>
      <c r="AW20" s="389">
        <v>0</v>
      </c>
      <c r="AX20" s="389">
        <v>0</v>
      </c>
      <c r="AY20" s="389">
        <v>0</v>
      </c>
      <c r="AZ20" s="389">
        <v>2</v>
      </c>
      <c r="BA20" s="389">
        <v>1</v>
      </c>
      <c r="BB20" s="389">
        <v>69</v>
      </c>
      <c r="BC20" s="389">
        <v>36</v>
      </c>
      <c r="BD20" s="390">
        <v>8</v>
      </c>
      <c r="BE20" s="389">
        <v>16</v>
      </c>
      <c r="BF20" s="389">
        <v>0</v>
      </c>
      <c r="BG20" s="391">
        <v>36.197681427001953</v>
      </c>
      <c r="BH20" s="429">
        <v>113</v>
      </c>
      <c r="BI20" s="430">
        <v>24.726477024070022</v>
      </c>
      <c r="BJ20" s="431">
        <v>0</v>
      </c>
      <c r="BK20" s="431">
        <v>2</v>
      </c>
    </row>
    <row r="21" spans="1:63" s="431" customFormat="1">
      <c r="A21" s="379">
        <v>41915</v>
      </c>
      <c r="B21" s="388" t="s">
        <v>133</v>
      </c>
      <c r="C21" s="388" t="s">
        <v>176</v>
      </c>
      <c r="D21" s="333">
        <v>176</v>
      </c>
      <c r="E21" s="333">
        <v>164</v>
      </c>
      <c r="F21" s="333">
        <v>12</v>
      </c>
      <c r="G21" s="333">
        <v>519</v>
      </c>
      <c r="H21" s="333">
        <v>485</v>
      </c>
      <c r="I21" s="333">
        <v>34</v>
      </c>
      <c r="J21" s="333">
        <v>1535</v>
      </c>
      <c r="K21" s="333">
        <v>1421</v>
      </c>
      <c r="L21" s="333">
        <v>114</v>
      </c>
      <c r="M21" s="426">
        <v>852170</v>
      </c>
      <c r="N21" s="390">
        <v>5.3979838266968727E-3</v>
      </c>
      <c r="O21" s="426">
        <v>36</v>
      </c>
      <c r="P21" s="390">
        <v>4.4267210178077221E-3</v>
      </c>
      <c r="Q21" s="390">
        <v>0</v>
      </c>
      <c r="R21" s="392">
        <v>268194</v>
      </c>
      <c r="S21" s="390">
        <v>99.491035461425781</v>
      </c>
      <c r="T21" s="390">
        <v>99.48663330078125</v>
      </c>
      <c r="U21" s="389">
        <v>269566</v>
      </c>
      <c r="V21" s="390">
        <v>0.19661232829093933</v>
      </c>
      <c r="W21" s="389">
        <v>811</v>
      </c>
      <c r="X21" s="390">
        <v>0.30239304900169373</v>
      </c>
      <c r="Y21" s="390">
        <v>0</v>
      </c>
      <c r="Z21" s="392">
        <v>73401</v>
      </c>
      <c r="AA21" s="391">
        <v>94.660835266113281</v>
      </c>
      <c r="AB21" s="427">
        <v>73333</v>
      </c>
      <c r="AC21" s="428">
        <v>94.014976501464844</v>
      </c>
      <c r="AD21" s="390">
        <v>5.3579859733581543</v>
      </c>
      <c r="AE21" s="390">
        <v>36.640445709228516</v>
      </c>
      <c r="AF21" s="390">
        <v>1358.1832275390625</v>
      </c>
      <c r="AG21" s="420">
        <v>4072.996826171875</v>
      </c>
      <c r="AH21" s="393">
        <v>2750.1181640625</v>
      </c>
      <c r="AI21" s="390">
        <v>67.520751953125</v>
      </c>
      <c r="AJ21" s="391">
        <v>3782.871337890625</v>
      </c>
      <c r="AK21" s="393">
        <v>290.12600708007813</v>
      </c>
      <c r="AL21" s="390">
        <v>2535.7353515625</v>
      </c>
      <c r="AM21" s="390">
        <v>214.38333129882812</v>
      </c>
      <c r="AN21" s="390">
        <v>73.453712463378906</v>
      </c>
      <c r="AO21" s="390">
        <v>74.375419616699219</v>
      </c>
      <c r="AP21" s="390">
        <v>63.235832214355469</v>
      </c>
      <c r="AQ21" s="390">
        <v>2.653418127799267</v>
      </c>
      <c r="AR21" s="389">
        <v>322</v>
      </c>
      <c r="AS21" s="389">
        <v>1</v>
      </c>
      <c r="AT21" s="389">
        <v>1</v>
      </c>
      <c r="AU21" s="389">
        <v>1</v>
      </c>
      <c r="AV21" s="389">
        <v>1</v>
      </c>
      <c r="AW21" s="389">
        <v>1</v>
      </c>
      <c r="AX21" s="389">
        <v>4</v>
      </c>
      <c r="AY21" s="389">
        <v>0</v>
      </c>
      <c r="AZ21" s="389">
        <v>2</v>
      </c>
      <c r="BA21" s="389">
        <v>2</v>
      </c>
      <c r="BB21" s="389">
        <v>84</v>
      </c>
      <c r="BC21" s="389">
        <v>50</v>
      </c>
      <c r="BD21" s="390">
        <v>14</v>
      </c>
      <c r="BE21" s="389">
        <v>25</v>
      </c>
      <c r="BF21" s="389">
        <v>0</v>
      </c>
      <c r="BG21" s="391">
        <v>35.449253082275391</v>
      </c>
      <c r="BH21" s="429">
        <v>134</v>
      </c>
      <c r="BI21" s="430">
        <v>25.818882466281313</v>
      </c>
      <c r="BJ21" s="431">
        <v>2</v>
      </c>
      <c r="BK21" s="431">
        <v>3</v>
      </c>
    </row>
    <row r="22" spans="1:63" s="431" customFormat="1">
      <c r="A22" s="379">
        <v>41915</v>
      </c>
      <c r="B22" s="388" t="s">
        <v>125</v>
      </c>
      <c r="C22" s="388" t="s">
        <v>176</v>
      </c>
      <c r="D22" s="333">
        <v>185</v>
      </c>
      <c r="E22" s="333">
        <v>177</v>
      </c>
      <c r="F22" s="333">
        <v>8</v>
      </c>
      <c r="G22" s="333">
        <v>531</v>
      </c>
      <c r="H22" s="333">
        <v>507</v>
      </c>
      <c r="I22" s="333">
        <v>24</v>
      </c>
      <c r="J22" s="333">
        <v>1697</v>
      </c>
      <c r="K22" s="333">
        <v>1604</v>
      </c>
      <c r="L22" s="333">
        <v>93</v>
      </c>
      <c r="M22" s="426">
        <v>863872</v>
      </c>
      <c r="N22" s="390">
        <v>1.5395799651741982E-2</v>
      </c>
      <c r="O22" s="426">
        <v>22</v>
      </c>
      <c r="P22" s="390">
        <v>2.6714266277849674E-3</v>
      </c>
      <c r="Q22" s="390">
        <v>0</v>
      </c>
      <c r="R22" s="392">
        <v>298231</v>
      </c>
      <c r="S22" s="390">
        <v>99.642501831054687</v>
      </c>
      <c r="T22" s="390">
        <v>99.639839172363281</v>
      </c>
      <c r="U22" s="389">
        <v>299301</v>
      </c>
      <c r="V22" s="390">
        <v>0.19345073401927948</v>
      </c>
      <c r="W22" s="389">
        <v>687</v>
      </c>
      <c r="X22" s="390">
        <v>0.23035834729671478</v>
      </c>
      <c r="Y22" s="390">
        <v>0</v>
      </c>
      <c r="Z22" s="392">
        <v>82982</v>
      </c>
      <c r="AA22" s="391">
        <v>96.92584228515625</v>
      </c>
      <c r="AB22" s="427">
        <v>83035</v>
      </c>
      <c r="AC22" s="428">
        <v>97.436019897460938</v>
      </c>
      <c r="AD22" s="390">
        <v>4.418950080871582</v>
      </c>
      <c r="AE22" s="390">
        <v>33.141128540039063</v>
      </c>
      <c r="AF22" s="390">
        <v>1168.927978515625</v>
      </c>
      <c r="AG22" s="420">
        <v>4077.65771484375</v>
      </c>
      <c r="AH22" s="393">
        <v>2031.5980224609375</v>
      </c>
      <c r="AI22" s="390">
        <v>49.822669982910156</v>
      </c>
      <c r="AJ22" s="391">
        <v>3765.111328125</v>
      </c>
      <c r="AK22" s="393">
        <v>312.54629516601562</v>
      </c>
      <c r="AL22" s="390">
        <v>1809.016357421875</v>
      </c>
      <c r="AM22" s="390">
        <v>222.58169555664062</v>
      </c>
      <c r="AN22" s="390">
        <v>63.385852813720703</v>
      </c>
      <c r="AO22" s="390">
        <v>62.283710479736328</v>
      </c>
      <c r="AP22" s="390">
        <v>80.558563232421875</v>
      </c>
      <c r="AQ22" s="390">
        <v>2.4028625308448732</v>
      </c>
      <c r="AR22" s="389">
        <v>362</v>
      </c>
      <c r="AS22" s="389">
        <v>3</v>
      </c>
      <c r="AT22" s="389">
        <v>1</v>
      </c>
      <c r="AU22" s="389">
        <v>1</v>
      </c>
      <c r="AV22" s="389">
        <v>1</v>
      </c>
      <c r="AW22" s="389">
        <v>1</v>
      </c>
      <c r="AX22" s="389">
        <v>3</v>
      </c>
      <c r="AY22" s="389">
        <v>0</v>
      </c>
      <c r="AZ22" s="389">
        <v>3</v>
      </c>
      <c r="BA22" s="389">
        <v>0</v>
      </c>
      <c r="BB22" s="389">
        <v>58</v>
      </c>
      <c r="BC22" s="389">
        <v>30</v>
      </c>
      <c r="BD22" s="390">
        <v>13</v>
      </c>
      <c r="BE22" s="389">
        <v>10</v>
      </c>
      <c r="BF22" s="389">
        <v>0</v>
      </c>
      <c r="BG22" s="391">
        <v>30.841556549072266</v>
      </c>
      <c r="BH22" s="429">
        <v>194</v>
      </c>
      <c r="BI22" s="430">
        <v>36.534839924670429</v>
      </c>
      <c r="BJ22" s="431">
        <v>0</v>
      </c>
      <c r="BK22" s="431">
        <v>3</v>
      </c>
    </row>
    <row r="23" spans="1:63" s="442" customFormat="1">
      <c r="A23" s="379">
        <v>41915</v>
      </c>
      <c r="B23" s="432" t="s">
        <v>127</v>
      </c>
      <c r="C23" s="432" t="s">
        <v>128</v>
      </c>
      <c r="D23" s="333">
        <v>166</v>
      </c>
      <c r="E23" s="333">
        <v>150</v>
      </c>
      <c r="F23" s="333">
        <v>16</v>
      </c>
      <c r="G23" s="333">
        <v>498</v>
      </c>
      <c r="H23" s="333">
        <v>450</v>
      </c>
      <c r="I23" s="333">
        <v>48</v>
      </c>
      <c r="J23" s="333">
        <v>1604</v>
      </c>
      <c r="K23" s="333">
        <v>1442</v>
      </c>
      <c r="L23" s="333">
        <v>162</v>
      </c>
      <c r="M23" s="433">
        <v>740677</v>
      </c>
      <c r="N23" s="434">
        <v>0</v>
      </c>
      <c r="O23" s="433">
        <v>2951</v>
      </c>
      <c r="P23" s="434">
        <v>0.39843058586120605</v>
      </c>
      <c r="Q23" s="434">
        <v>0</v>
      </c>
      <c r="R23" s="435">
        <v>288676</v>
      </c>
      <c r="S23" s="434">
        <v>99.603553771972656</v>
      </c>
      <c r="T23" s="434">
        <v>99.206703186035156</v>
      </c>
      <c r="U23" s="436">
        <v>289825</v>
      </c>
      <c r="V23" s="434">
        <v>4.554472491145134E-2</v>
      </c>
      <c r="W23" s="436">
        <v>2075</v>
      </c>
      <c r="X23" s="434">
        <v>0.7187989354133606</v>
      </c>
      <c r="Y23" s="434">
        <v>0</v>
      </c>
      <c r="Z23" s="435">
        <v>632085</v>
      </c>
      <c r="AA23" s="437">
        <v>99.019119262695313</v>
      </c>
      <c r="AB23" s="438">
        <v>631855</v>
      </c>
      <c r="AC23" s="439">
        <v>99.24444580078125</v>
      </c>
      <c r="AD23" s="434">
        <v>3.2561244964599609</v>
      </c>
      <c r="AE23" s="434">
        <v>18.667507171630859</v>
      </c>
      <c r="AF23" s="434">
        <v>686.7611083984375</v>
      </c>
      <c r="AG23" s="420">
        <v>3901.4443359375</v>
      </c>
      <c r="AH23" s="440">
        <v>2218.55908203125</v>
      </c>
      <c r="AI23" s="434">
        <v>56.865070343017578</v>
      </c>
      <c r="AJ23" s="437">
        <v>3516.32763671875</v>
      </c>
      <c r="AK23" s="440">
        <v>385.11672973632812</v>
      </c>
      <c r="AL23" s="434">
        <v>450</v>
      </c>
      <c r="AM23" s="434">
        <v>48</v>
      </c>
      <c r="AN23" s="434">
        <v>65.153907775878906</v>
      </c>
      <c r="AO23" s="434">
        <v>67.715087890625</v>
      </c>
      <c r="AP23" s="434">
        <v>48.429191589355469</v>
      </c>
      <c r="AQ23" s="434">
        <v>2.4323219051979428</v>
      </c>
      <c r="AR23" s="436">
        <v>355</v>
      </c>
      <c r="AS23" s="436">
        <v>2</v>
      </c>
      <c r="AT23" s="436">
        <v>0</v>
      </c>
      <c r="AU23" s="436">
        <v>0</v>
      </c>
      <c r="AV23" s="436">
        <v>2</v>
      </c>
      <c r="AW23" s="436">
        <v>0</v>
      </c>
      <c r="AX23" s="436">
        <v>14</v>
      </c>
      <c r="AY23" s="436">
        <v>0</v>
      </c>
      <c r="AZ23" s="436">
        <v>3</v>
      </c>
      <c r="BA23" s="436">
        <v>0</v>
      </c>
      <c r="BB23" s="436">
        <v>18</v>
      </c>
      <c r="BC23" s="436">
        <v>6</v>
      </c>
      <c r="BD23" s="434">
        <v>58</v>
      </c>
      <c r="BE23" s="436">
        <v>60</v>
      </c>
      <c r="BF23" s="436">
        <v>0</v>
      </c>
      <c r="BG23" s="437">
        <v>33.170314788818359</v>
      </c>
      <c r="BH23" s="441">
        <v>193</v>
      </c>
      <c r="BI23" s="240">
        <v>38.755020080321287</v>
      </c>
      <c r="BJ23" s="442">
        <v>9</v>
      </c>
      <c r="BK23" s="442">
        <v>14</v>
      </c>
    </row>
    <row r="24" spans="1:63" s="442" customFormat="1">
      <c r="A24" s="379">
        <v>41915</v>
      </c>
      <c r="B24" s="432" t="s">
        <v>129</v>
      </c>
      <c r="C24" s="432" t="s">
        <v>128</v>
      </c>
      <c r="D24" s="333">
        <v>155</v>
      </c>
      <c r="E24" s="333">
        <v>152</v>
      </c>
      <c r="F24" s="333">
        <v>3</v>
      </c>
      <c r="G24" s="333">
        <v>461</v>
      </c>
      <c r="H24" s="333">
        <v>452</v>
      </c>
      <c r="I24" s="333">
        <v>9</v>
      </c>
      <c r="J24" s="333">
        <v>1215</v>
      </c>
      <c r="K24" s="333">
        <v>1186</v>
      </c>
      <c r="L24" s="333">
        <v>29</v>
      </c>
      <c r="M24" s="433">
        <v>593966</v>
      </c>
      <c r="N24" s="434">
        <v>0</v>
      </c>
      <c r="O24" s="433">
        <v>2665</v>
      </c>
      <c r="P24" s="434">
        <v>0.44869324564933777</v>
      </c>
      <c r="Q24" s="434">
        <v>0</v>
      </c>
      <c r="R24" s="435">
        <v>191067</v>
      </c>
      <c r="S24" s="434">
        <v>99.536354064941406</v>
      </c>
      <c r="T24" s="434">
        <v>99.089744567871094</v>
      </c>
      <c r="U24" s="436">
        <v>191957</v>
      </c>
      <c r="V24" s="434">
        <v>1.1981850489974022E-2</v>
      </c>
      <c r="W24" s="436">
        <v>1468</v>
      </c>
      <c r="X24" s="434">
        <v>0.76831686496734619</v>
      </c>
      <c r="Y24" s="434">
        <v>0</v>
      </c>
      <c r="Z24" s="435">
        <v>169318</v>
      </c>
      <c r="AA24" s="437">
        <v>97.565528869628906</v>
      </c>
      <c r="AB24" s="438">
        <v>169803</v>
      </c>
      <c r="AC24" s="439">
        <v>97.658462524414063</v>
      </c>
      <c r="AD24" s="434">
        <v>3.1979286670684814</v>
      </c>
      <c r="AE24" s="434">
        <v>26.973356246948242</v>
      </c>
      <c r="AF24" s="434">
        <v>559.577880859375</v>
      </c>
      <c r="AG24" s="420">
        <v>2315.1787109375</v>
      </c>
      <c r="AH24" s="440">
        <v>1137.672119140625</v>
      </c>
      <c r="AI24" s="434">
        <v>49.13970947265625</v>
      </c>
      <c r="AJ24" s="437">
        <v>2249.678466796875</v>
      </c>
      <c r="AK24" s="440">
        <v>65.5</v>
      </c>
      <c r="AL24" s="434">
        <v>452</v>
      </c>
      <c r="AM24" s="434">
        <v>9</v>
      </c>
      <c r="AN24" s="434">
        <v>57.339279174804688</v>
      </c>
      <c r="AO24" s="434">
        <v>57.668186187744141</v>
      </c>
      <c r="AP24" s="434">
        <v>47.946708679199219</v>
      </c>
      <c r="AQ24" s="434">
        <v>1.9054968814300413</v>
      </c>
      <c r="AR24" s="436">
        <v>343</v>
      </c>
      <c r="AS24" s="436">
        <v>1</v>
      </c>
      <c r="AT24" s="436">
        <v>0</v>
      </c>
      <c r="AU24" s="436">
        <v>0</v>
      </c>
      <c r="AV24" s="436">
        <v>0</v>
      </c>
      <c r="AW24" s="436">
        <v>0</v>
      </c>
      <c r="AX24" s="436">
        <v>23</v>
      </c>
      <c r="AY24" s="436">
        <v>0</v>
      </c>
      <c r="AZ24" s="436">
        <v>14</v>
      </c>
      <c r="BA24" s="436">
        <v>1</v>
      </c>
      <c r="BB24" s="436">
        <v>48</v>
      </c>
      <c r="BC24" s="436">
        <v>14</v>
      </c>
      <c r="BD24" s="434">
        <v>67</v>
      </c>
      <c r="BE24" s="436">
        <v>77</v>
      </c>
      <c r="BF24" s="436">
        <v>0</v>
      </c>
      <c r="BG24" s="437">
        <v>28.417547225952148</v>
      </c>
      <c r="BH24" s="441">
        <v>185</v>
      </c>
      <c r="BI24" s="240">
        <v>40.130151843817785</v>
      </c>
      <c r="BJ24" s="442">
        <v>11</v>
      </c>
      <c r="BK24" s="442">
        <v>16</v>
      </c>
    </row>
    <row r="25" spans="1:63" s="442" customFormat="1">
      <c r="A25" s="379">
        <v>41915</v>
      </c>
      <c r="B25" s="432" t="s">
        <v>130</v>
      </c>
      <c r="C25" s="432" t="s">
        <v>128</v>
      </c>
      <c r="D25" s="333">
        <v>181</v>
      </c>
      <c r="E25" s="333">
        <v>176</v>
      </c>
      <c r="F25" s="333">
        <v>5</v>
      </c>
      <c r="G25" s="333">
        <v>543</v>
      </c>
      <c r="H25" s="333">
        <v>528</v>
      </c>
      <c r="I25" s="333">
        <v>15</v>
      </c>
      <c r="J25" s="333">
        <v>971</v>
      </c>
      <c r="K25" s="333">
        <v>936</v>
      </c>
      <c r="L25" s="333">
        <v>35</v>
      </c>
      <c r="M25" s="433">
        <v>273030</v>
      </c>
      <c r="N25" s="434">
        <v>1.4650404918938875E-3</v>
      </c>
      <c r="O25" s="433">
        <v>691</v>
      </c>
      <c r="P25" s="434">
        <v>0.25308945775032043</v>
      </c>
      <c r="Q25" s="434">
        <v>0</v>
      </c>
      <c r="R25" s="435">
        <v>52692</v>
      </c>
      <c r="S25" s="434">
        <v>99.803016662597656</v>
      </c>
      <c r="T25" s="434">
        <v>99.550422668457031</v>
      </c>
      <c r="U25" s="436">
        <v>52796</v>
      </c>
      <c r="V25" s="434">
        <v>0</v>
      </c>
      <c r="W25" s="436">
        <v>275</v>
      </c>
      <c r="X25" s="434">
        <v>0.52190083265304565</v>
      </c>
      <c r="Y25" s="434">
        <v>0</v>
      </c>
      <c r="Z25" s="435">
        <v>133703</v>
      </c>
      <c r="AA25" s="437">
        <v>98.664955139160156</v>
      </c>
      <c r="AB25" s="438">
        <v>135229</v>
      </c>
      <c r="AC25" s="439">
        <v>98.500320434570313</v>
      </c>
      <c r="AD25" s="434">
        <v>4.4441099166870117</v>
      </c>
      <c r="AE25" s="434">
        <v>27.855010986328125</v>
      </c>
      <c r="AF25" s="434">
        <v>368.8719482421875</v>
      </c>
      <c r="AG25" s="420">
        <v>1043.43896484375</v>
      </c>
      <c r="AH25" s="440">
        <v>498.62765502929687</v>
      </c>
      <c r="AI25" s="434">
        <v>47.786949157714844</v>
      </c>
      <c r="AJ25" s="437">
        <v>998.2335205078125</v>
      </c>
      <c r="AK25" s="440">
        <v>45.205554962158203</v>
      </c>
      <c r="AL25" s="434">
        <v>528</v>
      </c>
      <c r="AM25" s="434">
        <v>15</v>
      </c>
      <c r="AN25" s="434">
        <v>39.377845764160156</v>
      </c>
      <c r="AO25" s="434">
        <v>38.805618286132813</v>
      </c>
      <c r="AP25" s="434">
        <v>58.391529083251953</v>
      </c>
      <c r="AQ25" s="434">
        <v>1.074602435472451</v>
      </c>
      <c r="AR25" s="436">
        <v>465</v>
      </c>
      <c r="AS25" s="436">
        <v>1</v>
      </c>
      <c r="AT25" s="436">
        <v>0</v>
      </c>
      <c r="AU25" s="436">
        <v>0</v>
      </c>
      <c r="AV25" s="436">
        <v>0</v>
      </c>
      <c r="AW25" s="436">
        <v>0</v>
      </c>
      <c r="AX25" s="436">
        <v>4</v>
      </c>
      <c r="AY25" s="436">
        <v>0</v>
      </c>
      <c r="AZ25" s="436">
        <v>2</v>
      </c>
      <c r="BA25" s="436">
        <v>0</v>
      </c>
      <c r="BB25" s="436">
        <v>44</v>
      </c>
      <c r="BC25" s="436">
        <v>12</v>
      </c>
      <c r="BD25" s="434">
        <v>7</v>
      </c>
      <c r="BE25" s="436">
        <v>4</v>
      </c>
      <c r="BF25" s="436">
        <v>0</v>
      </c>
      <c r="BG25" s="437">
        <v>18.374618530273438</v>
      </c>
      <c r="BH25" s="441">
        <v>323</v>
      </c>
      <c r="BI25" s="240">
        <v>59.484346224677722</v>
      </c>
      <c r="BJ25" s="442">
        <v>0</v>
      </c>
      <c r="BK25" s="442">
        <v>2</v>
      </c>
    </row>
    <row r="26" spans="1:63" s="442" customFormat="1">
      <c r="A26" s="379">
        <v>41915</v>
      </c>
      <c r="B26" s="432" t="s">
        <v>132</v>
      </c>
      <c r="C26" s="432" t="s">
        <v>128</v>
      </c>
      <c r="D26" s="333">
        <v>183</v>
      </c>
      <c r="E26" s="333">
        <v>178</v>
      </c>
      <c r="F26" s="333">
        <v>5</v>
      </c>
      <c r="G26" s="333">
        <v>542</v>
      </c>
      <c r="H26" s="333">
        <v>527</v>
      </c>
      <c r="I26" s="333">
        <v>15</v>
      </c>
      <c r="J26" s="333">
        <v>1129</v>
      </c>
      <c r="K26" s="333">
        <v>1094</v>
      </c>
      <c r="L26" s="333">
        <v>35</v>
      </c>
      <c r="M26" s="433">
        <v>345437</v>
      </c>
      <c r="N26" s="434">
        <v>1.2158512137830257E-2</v>
      </c>
      <c r="O26" s="433">
        <v>1339</v>
      </c>
      <c r="P26" s="434">
        <v>0.38768893480300903</v>
      </c>
      <c r="Q26" s="434">
        <v>0</v>
      </c>
      <c r="R26" s="435">
        <v>80094</v>
      </c>
      <c r="S26" s="434">
        <v>99.763343811035156</v>
      </c>
      <c r="T26" s="434">
        <v>99.376571655273438</v>
      </c>
      <c r="U26" s="436">
        <v>80284</v>
      </c>
      <c r="V26" s="434">
        <v>1.2455781688913703E-3</v>
      </c>
      <c r="W26" s="436">
        <v>477</v>
      </c>
      <c r="X26" s="434">
        <v>0.59555023908615112</v>
      </c>
      <c r="Y26" s="434">
        <v>0</v>
      </c>
      <c r="Z26" s="435">
        <v>140536</v>
      </c>
      <c r="AA26" s="437">
        <v>98.002647399902344</v>
      </c>
      <c r="AB26" s="438">
        <v>141103</v>
      </c>
      <c r="AC26" s="439">
        <v>98.124771118164063</v>
      </c>
      <c r="AD26" s="434">
        <v>4.6167778968811035</v>
      </c>
      <c r="AE26" s="434">
        <v>27.841218948364258</v>
      </c>
      <c r="AF26" s="434">
        <v>433.844482421875</v>
      </c>
      <c r="AG26" s="420">
        <v>1349.0665283203125</v>
      </c>
      <c r="AH26" s="440">
        <v>463.83856201171875</v>
      </c>
      <c r="AI26" s="434">
        <v>34.382186889648438</v>
      </c>
      <c r="AJ26" s="437">
        <v>1310.94970703125</v>
      </c>
      <c r="AK26" s="440">
        <v>38.116668701171875</v>
      </c>
      <c r="AL26" s="434">
        <v>527</v>
      </c>
      <c r="AM26" s="434">
        <v>15</v>
      </c>
      <c r="AN26" s="434">
        <v>39.687141418457031</v>
      </c>
      <c r="AO26" s="434">
        <v>39.910408020019531</v>
      </c>
      <c r="AP26" s="434">
        <v>33.283271789550781</v>
      </c>
      <c r="AQ26" s="434">
        <v>1.1949216371304805</v>
      </c>
      <c r="AR26" s="436">
        <v>495</v>
      </c>
      <c r="AS26" s="436">
        <v>0</v>
      </c>
      <c r="AT26" s="436">
        <v>2</v>
      </c>
      <c r="AU26" s="436">
        <v>1</v>
      </c>
      <c r="AV26" s="436">
        <v>0</v>
      </c>
      <c r="AW26" s="436">
        <v>0</v>
      </c>
      <c r="AX26" s="436">
        <v>10</v>
      </c>
      <c r="AY26" s="436">
        <v>-1</v>
      </c>
      <c r="AZ26" s="436">
        <v>3</v>
      </c>
      <c r="BA26" s="436">
        <v>0</v>
      </c>
      <c r="BB26" s="436">
        <v>31</v>
      </c>
      <c r="BC26" s="436">
        <v>8</v>
      </c>
      <c r="BD26" s="434">
        <v>15</v>
      </c>
      <c r="BE26" s="436">
        <v>5</v>
      </c>
      <c r="BF26" s="436">
        <v>0</v>
      </c>
      <c r="BG26" s="437">
        <v>18.504207611083984</v>
      </c>
      <c r="BH26" s="441">
        <v>352</v>
      </c>
      <c r="BI26" s="240">
        <v>64.944649446494466</v>
      </c>
      <c r="BJ26" s="442">
        <v>1</v>
      </c>
      <c r="BK26" s="442">
        <v>0</v>
      </c>
    </row>
    <row r="27" spans="1:63">
      <c r="A27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2"/>
      <c r="N27" s="10"/>
      <c r="O27" s="12"/>
      <c r="P27" s="13"/>
      <c r="Q27" s="13"/>
      <c r="R27" s="12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8"/>
      <c r="AI27" s="10"/>
      <c r="AJ27" s="98"/>
      <c r="AK27" s="98"/>
      <c r="AL27" s="10"/>
      <c r="AM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37"/>
      <c r="BA27" s="38"/>
      <c r="BB27" s="46"/>
      <c r="BC27" s="37"/>
      <c r="BD27" s="38"/>
      <c r="BE27" s="38"/>
      <c r="BF27" s="38"/>
      <c r="BG27"/>
      <c r="BH27"/>
      <c r="BI27"/>
    </row>
  </sheetData>
  <dataConsolidate/>
  <mergeCells count="2">
    <mergeCell ref="D7:F7"/>
    <mergeCell ref="G7:I7"/>
  </mergeCells>
  <phoneticPr fontId="41" type="noConversion"/>
  <pageMargins left="0.23622047244094491" right="0.23622047244094491" top="0.23622047244094491" bottom="0.23622047244094491" header="0.51181102362204722" footer="0.51181102362204722"/>
  <pageSetup paperSize="9" scale="22" fitToHeight="0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0000"/>
  </sheetPr>
  <dimension ref="A1:AE28"/>
  <sheetViews>
    <sheetView zoomScale="80" zoomScaleNormal="80"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A10" sqref="A10:AB26"/>
    </sheetView>
  </sheetViews>
  <sheetFormatPr defaultColWidth="9.140625" defaultRowHeight="12.75"/>
  <cols>
    <col min="1" max="1" width="12" style="209" customWidth="1"/>
    <col min="2" max="2" width="13.85546875" style="227" customWidth="1"/>
    <col min="3" max="3" width="13.28515625" style="227" customWidth="1"/>
    <col min="4" max="4" width="17.28515625" style="227" bestFit="1" customWidth="1"/>
    <col min="5" max="5" width="11.42578125" style="227" customWidth="1"/>
    <col min="6" max="6" width="10.7109375" style="227" customWidth="1"/>
    <col min="7" max="7" width="10.140625" style="227" customWidth="1"/>
    <col min="8" max="8" width="10.28515625" style="227" customWidth="1"/>
    <col min="9" max="9" width="9.85546875" style="227" customWidth="1"/>
    <col min="10" max="10" width="10" style="227" customWidth="1"/>
    <col min="11" max="15" width="14.7109375" style="17" customWidth="1"/>
    <col min="16" max="16" width="14.85546875" style="228" customWidth="1"/>
    <col min="17" max="17" width="16.7109375" style="228" customWidth="1"/>
    <col min="18" max="19" width="12.7109375" style="228" customWidth="1"/>
    <col min="20" max="21" width="12.85546875" style="228" customWidth="1"/>
    <col min="22" max="22" width="11.7109375" style="17" customWidth="1"/>
    <col min="23" max="23" width="14" style="17" customWidth="1"/>
    <col min="24" max="24" width="11.140625" style="17" customWidth="1"/>
    <col min="25" max="25" width="13.28515625" style="228" customWidth="1"/>
    <col min="26" max="26" width="12.85546875" style="17" customWidth="1"/>
    <col min="27" max="27" width="12" style="17" customWidth="1"/>
    <col min="28" max="28" width="12.85546875" style="17" customWidth="1"/>
    <col min="29" max="16384" width="9.140625" style="17"/>
  </cols>
  <sheetData>
    <row r="1" spans="1:28" ht="23.25" customHeight="1">
      <c r="A1" s="42" t="s">
        <v>170</v>
      </c>
      <c r="B1" s="14"/>
      <c r="C1" s="15"/>
      <c r="D1" s="14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6"/>
    </row>
    <row r="2" spans="1:28" ht="15.95" customHeight="1">
      <c r="A2" s="18"/>
      <c r="B2" s="19"/>
      <c r="C2" s="16"/>
      <c r="D2" s="19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20"/>
      <c r="AB2" s="16"/>
    </row>
    <row r="3" spans="1:28" ht="15.75" customHeight="1">
      <c r="A3" s="21" t="s">
        <v>81</v>
      </c>
      <c r="B3" s="19"/>
      <c r="C3" s="16"/>
      <c r="D3" s="19"/>
      <c r="E3" s="39">
        <f>'Daily Overview'!E3</f>
        <v>41915</v>
      </c>
      <c r="F3" s="16"/>
      <c r="G3" s="35"/>
      <c r="H3" s="16"/>
      <c r="I3" s="16"/>
      <c r="J3" s="16"/>
      <c r="K3" s="16"/>
      <c r="L3" s="16"/>
      <c r="M3" s="16"/>
      <c r="N3" s="16"/>
      <c r="O3" s="16"/>
      <c r="P3" s="16"/>
      <c r="Q3" s="16"/>
      <c r="R3" s="22"/>
      <c r="S3" s="22"/>
      <c r="T3" s="16"/>
      <c r="U3" s="16"/>
      <c r="V3" s="23"/>
      <c r="W3" s="23"/>
      <c r="X3" s="22"/>
      <c r="Y3" s="16"/>
      <c r="Z3" s="16"/>
      <c r="AA3" s="20"/>
      <c r="AB3" s="16"/>
    </row>
    <row r="4" spans="1:28" ht="15.75" customHeight="1">
      <c r="A4" s="24"/>
      <c r="B4" s="14"/>
      <c r="C4" s="25"/>
      <c r="D4" s="14"/>
      <c r="E4" s="25"/>
      <c r="F4" s="25"/>
      <c r="G4" s="25"/>
      <c r="H4" s="25"/>
      <c r="I4" s="19"/>
      <c r="J4" s="25"/>
      <c r="K4" s="25"/>
      <c r="L4" s="25"/>
      <c r="M4" s="25"/>
      <c r="N4" s="25"/>
      <c r="O4" s="25"/>
      <c r="P4" s="26"/>
      <c r="Q4" s="26"/>
      <c r="R4" s="25"/>
      <c r="S4" s="25"/>
      <c r="T4" s="25"/>
      <c r="U4" s="25"/>
      <c r="V4" s="25"/>
      <c r="W4" s="25"/>
      <c r="X4" s="25"/>
      <c r="Y4" s="25"/>
      <c r="Z4" s="25"/>
      <c r="AA4" s="27"/>
      <c r="AB4" s="16"/>
    </row>
    <row r="5" spans="1:28" ht="15.75" customHeight="1">
      <c r="A5" s="24" t="s">
        <v>11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16"/>
    </row>
    <row r="6" spans="1:28" ht="15.75" customHeight="1">
      <c r="A6" s="24"/>
      <c r="B6" s="28"/>
      <c r="C6" s="28"/>
      <c r="D6" s="28"/>
      <c r="E6" s="28"/>
      <c r="F6" s="28"/>
      <c r="G6" s="28"/>
      <c r="H6" s="29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16"/>
    </row>
    <row r="7" spans="1:28" s="343" customFormat="1" ht="45">
      <c r="A7" s="339" t="s">
        <v>35</v>
      </c>
      <c r="B7" s="340" t="s">
        <v>43</v>
      </c>
      <c r="C7" s="340" t="s">
        <v>44</v>
      </c>
      <c r="D7" s="340" t="s">
        <v>64</v>
      </c>
      <c r="E7" s="477" t="s">
        <v>53</v>
      </c>
      <c r="F7" s="478"/>
      <c r="G7" s="477" t="s">
        <v>54</v>
      </c>
      <c r="H7" s="478"/>
      <c r="I7" s="477" t="s">
        <v>55</v>
      </c>
      <c r="J7" s="478"/>
      <c r="K7" s="341" t="s">
        <v>82</v>
      </c>
      <c r="L7" s="341" t="s">
        <v>83</v>
      </c>
      <c r="M7" s="341" t="s">
        <v>84</v>
      </c>
      <c r="N7" s="341" t="s">
        <v>85</v>
      </c>
      <c r="O7" s="341" t="s">
        <v>86</v>
      </c>
      <c r="P7" s="341" t="s">
        <v>87</v>
      </c>
      <c r="Q7" s="341" t="s">
        <v>88</v>
      </c>
      <c r="R7" s="341" t="s">
        <v>89</v>
      </c>
      <c r="S7" s="341" t="s">
        <v>90</v>
      </c>
      <c r="T7" s="341" t="s">
        <v>102</v>
      </c>
      <c r="U7" s="341" t="s">
        <v>91</v>
      </c>
      <c r="V7" s="341" t="s">
        <v>92</v>
      </c>
      <c r="W7" s="341" t="s">
        <v>93</v>
      </c>
      <c r="X7" s="341" t="s">
        <v>94</v>
      </c>
      <c r="Y7" s="342" t="s">
        <v>95</v>
      </c>
      <c r="Z7" s="342" t="s">
        <v>96</v>
      </c>
      <c r="AA7" s="342" t="s">
        <v>97</v>
      </c>
      <c r="AB7" s="342" t="s">
        <v>98</v>
      </c>
    </row>
    <row r="8" spans="1:28" s="29" customFormat="1">
      <c r="A8" s="344"/>
      <c r="B8" s="345" t="s">
        <v>12</v>
      </c>
      <c r="C8" s="345"/>
      <c r="E8" s="345" t="s">
        <v>56</v>
      </c>
      <c r="F8" s="345" t="s">
        <v>57</v>
      </c>
      <c r="G8" s="345" t="s">
        <v>56</v>
      </c>
      <c r="H8" s="345" t="s">
        <v>57</v>
      </c>
      <c r="I8" s="345" t="s">
        <v>56</v>
      </c>
      <c r="J8" s="345" t="s">
        <v>57</v>
      </c>
      <c r="K8" s="346"/>
      <c r="L8" s="346"/>
      <c r="M8" s="346" t="s">
        <v>14</v>
      </c>
      <c r="N8" s="346"/>
      <c r="O8" s="346"/>
      <c r="P8" s="346" t="s">
        <v>14</v>
      </c>
      <c r="Q8" s="346"/>
      <c r="R8" s="346" t="s">
        <v>14</v>
      </c>
      <c r="S8" s="346"/>
      <c r="T8" s="346" t="s">
        <v>14</v>
      </c>
      <c r="U8" s="346"/>
      <c r="V8" s="346" t="s">
        <v>14</v>
      </c>
      <c r="W8" s="346"/>
      <c r="X8" s="346" t="s">
        <v>14</v>
      </c>
      <c r="Y8" s="347" t="s">
        <v>99</v>
      </c>
      <c r="Z8" s="347" t="s">
        <v>99</v>
      </c>
      <c r="AA8" s="348" t="s">
        <v>100</v>
      </c>
      <c r="AB8" s="345" t="s">
        <v>100</v>
      </c>
    </row>
    <row r="9" spans="1:28" s="29" customFormat="1" ht="24.75" customHeight="1">
      <c r="A9" s="349"/>
      <c r="B9" s="350" t="s">
        <v>101</v>
      </c>
      <c r="C9" s="350"/>
      <c r="D9" s="350"/>
      <c r="E9" s="350"/>
      <c r="F9" s="350"/>
      <c r="G9" s="350"/>
      <c r="H9" s="350"/>
      <c r="I9" s="350"/>
      <c r="J9" s="350"/>
      <c r="K9" s="350"/>
      <c r="L9" s="350"/>
      <c r="M9" s="350"/>
      <c r="N9" s="350"/>
      <c r="O9" s="350"/>
      <c r="P9" s="350"/>
      <c r="Q9" s="350"/>
      <c r="R9" s="350"/>
      <c r="S9" s="350"/>
      <c r="T9" s="350"/>
      <c r="U9" s="350"/>
      <c r="V9" s="350"/>
      <c r="W9" s="350"/>
      <c r="X9" s="351"/>
      <c r="Y9" s="351"/>
      <c r="Z9" s="351"/>
      <c r="AA9" s="323"/>
      <c r="AB9" s="323"/>
    </row>
    <row r="10" spans="1:28" s="357" customFormat="1">
      <c r="A10" s="379">
        <v>41915</v>
      </c>
      <c r="B10" s="353" t="s">
        <v>6</v>
      </c>
      <c r="C10" s="353"/>
      <c r="D10" s="354"/>
      <c r="E10" s="219">
        <v>1972</v>
      </c>
      <c r="F10" s="219">
        <v>210</v>
      </c>
      <c r="G10" s="219">
        <v>5850</v>
      </c>
      <c r="H10" s="219">
        <v>604</v>
      </c>
      <c r="I10" s="219">
        <v>17445</v>
      </c>
      <c r="J10" s="219">
        <v>2296</v>
      </c>
      <c r="K10" s="354">
        <v>41734134</v>
      </c>
      <c r="L10" s="354">
        <v>97764000</v>
      </c>
      <c r="M10" s="355">
        <v>42.688652264637291</v>
      </c>
      <c r="N10" s="354">
        <v>324033228</v>
      </c>
      <c r="O10" s="354">
        <v>326687300</v>
      </c>
      <c r="P10" s="355">
        <v>99.187580294673225</v>
      </c>
      <c r="Q10" s="354">
        <v>233883</v>
      </c>
      <c r="R10" s="378" t="e">
        <v>#DIV/0!</v>
      </c>
      <c r="S10" s="354">
        <v>306770</v>
      </c>
      <c r="T10" s="355">
        <v>0.23031377127433111</v>
      </c>
      <c r="U10" s="354">
        <v>1425200</v>
      </c>
      <c r="V10" s="355">
        <v>3.4149504475251278</v>
      </c>
      <c r="W10" s="354">
        <v>1489557</v>
      </c>
      <c r="X10" s="355">
        <v>0.45969266562209138</v>
      </c>
      <c r="Y10" s="356">
        <v>81.961440022786462</v>
      </c>
      <c r="Z10" s="356">
        <v>29.163699626922607</v>
      </c>
      <c r="AA10" s="356">
        <v>900712.84765625</v>
      </c>
      <c r="AB10" s="356">
        <v>155889.45263671875</v>
      </c>
    </row>
    <row r="11" spans="1:28" s="359" customFormat="1">
      <c r="A11" s="379">
        <v>41915</v>
      </c>
      <c r="B11" s="353" t="s">
        <v>134</v>
      </c>
      <c r="C11" s="353"/>
      <c r="D11" s="353"/>
      <c r="E11" s="219">
        <v>675</v>
      </c>
      <c r="F11" s="219">
        <v>108</v>
      </c>
      <c r="G11" s="219">
        <v>2024</v>
      </c>
      <c r="H11" s="219">
        <v>322</v>
      </c>
      <c r="I11" s="219">
        <v>6930</v>
      </c>
      <c r="J11" s="219">
        <v>1319</v>
      </c>
      <c r="K11" s="353">
        <v>23279984</v>
      </c>
      <c r="L11" s="353">
        <v>23772065</v>
      </c>
      <c r="M11" s="355">
        <v>97.930003136033832</v>
      </c>
      <c r="N11" s="353">
        <v>41003022</v>
      </c>
      <c r="O11" s="353">
        <v>42088676</v>
      </c>
      <c r="P11" s="355">
        <v>97.42055559077221</v>
      </c>
      <c r="Q11" s="353">
        <v>101101</v>
      </c>
      <c r="R11" s="355">
        <v>0.42529329236057511</v>
      </c>
      <c r="S11" s="353">
        <v>291919</v>
      </c>
      <c r="T11" s="355">
        <v>0.6935808557484584</v>
      </c>
      <c r="U11" s="353">
        <v>873528</v>
      </c>
      <c r="V11" s="355">
        <v>3.7522706448301149</v>
      </c>
      <c r="W11" s="353">
        <v>502833</v>
      </c>
      <c r="X11" s="355">
        <v>1.2263315781004454</v>
      </c>
      <c r="Y11" s="358">
        <v>86.306141662597653</v>
      </c>
      <c r="Z11" s="358">
        <v>31.117532730102539</v>
      </c>
      <c r="AA11" s="358">
        <v>267201.05078125</v>
      </c>
      <c r="AB11" s="358">
        <v>41038.169921875</v>
      </c>
    </row>
    <row r="12" spans="1:28" s="359" customFormat="1">
      <c r="A12" s="379">
        <v>41915</v>
      </c>
      <c r="B12" s="353" t="s">
        <v>175</v>
      </c>
      <c r="C12" s="353"/>
      <c r="D12" s="353"/>
      <c r="E12" s="219">
        <v>641</v>
      </c>
      <c r="F12" s="219">
        <v>73</v>
      </c>
      <c r="G12" s="219">
        <v>1869</v>
      </c>
      <c r="H12" s="219">
        <v>195</v>
      </c>
      <c r="I12" s="219">
        <v>5857</v>
      </c>
      <c r="J12" s="219">
        <v>716</v>
      </c>
      <c r="K12" s="353">
        <v>72240</v>
      </c>
      <c r="L12" s="353">
        <v>55601764</v>
      </c>
      <c r="M12" s="355">
        <v>0.12992393550679435</v>
      </c>
      <c r="N12" s="353">
        <v>192190084</v>
      </c>
      <c r="O12" s="353">
        <v>193490748</v>
      </c>
      <c r="P12" s="355">
        <v>99.327790081208434</v>
      </c>
      <c r="Q12" s="353">
        <v>0</v>
      </c>
      <c r="R12" s="355" t="e">
        <v>#DIV/0!</v>
      </c>
      <c r="S12" s="353">
        <v>0</v>
      </c>
      <c r="T12" s="355" t="e">
        <v>#DIV/0!</v>
      </c>
      <c r="U12" s="353">
        <v>373280</v>
      </c>
      <c r="V12" s="355">
        <v>516.72203813326701</v>
      </c>
      <c r="W12" s="353">
        <v>931885</v>
      </c>
      <c r="X12" s="355">
        <v>0.48487672898916384</v>
      </c>
      <c r="Y12" s="358">
        <v>40.610313415527344</v>
      </c>
      <c r="Z12" s="358">
        <v>25.428883075714111</v>
      </c>
      <c r="AA12" s="358">
        <v>340494.5</v>
      </c>
      <c r="AB12" s="358">
        <v>69078.154296875</v>
      </c>
    </row>
    <row r="13" spans="1:28" s="359" customFormat="1">
      <c r="A13" s="379">
        <v>41915</v>
      </c>
      <c r="B13" s="353" t="s">
        <v>135</v>
      </c>
      <c r="C13" s="353"/>
      <c r="D13" s="353"/>
      <c r="E13" s="219">
        <v>656</v>
      </c>
      <c r="F13" s="219">
        <v>29</v>
      </c>
      <c r="G13" s="219">
        <v>1957</v>
      </c>
      <c r="H13" s="219">
        <v>87</v>
      </c>
      <c r="I13" s="219">
        <v>4658</v>
      </c>
      <c r="J13" s="219">
        <v>261</v>
      </c>
      <c r="K13" s="353">
        <v>18381910</v>
      </c>
      <c r="L13" s="353">
        <v>18390171</v>
      </c>
      <c r="M13" s="355">
        <v>99.955079264896455</v>
      </c>
      <c r="N13" s="353">
        <v>90840122</v>
      </c>
      <c r="O13" s="353">
        <v>91107876</v>
      </c>
      <c r="P13" s="355">
        <v>99.706113223405623</v>
      </c>
      <c r="Q13" s="353">
        <v>132782</v>
      </c>
      <c r="R13" s="355">
        <v>0.72202699954151406</v>
      </c>
      <c r="S13" s="353">
        <v>14851</v>
      </c>
      <c r="T13" s="355">
        <v>1.6300457020153591E-2</v>
      </c>
      <c r="U13" s="353">
        <v>178392</v>
      </c>
      <c r="V13" s="355">
        <v>0.97047585000066872</v>
      </c>
      <c r="W13" s="353">
        <v>54839</v>
      </c>
      <c r="X13" s="355">
        <v>6.0368697410074702E-2</v>
      </c>
      <c r="Y13" s="358">
        <v>118.96786499023437</v>
      </c>
      <c r="Z13" s="358">
        <v>30.944683074951172</v>
      </c>
      <c r="AA13" s="358">
        <v>293017.296875</v>
      </c>
      <c r="AB13" s="358">
        <v>45773.12841796875</v>
      </c>
    </row>
    <row r="14" spans="1:28" s="334" customFormat="1">
      <c r="A14" s="379">
        <v>41915</v>
      </c>
      <c r="B14" s="333" t="s">
        <v>121</v>
      </c>
      <c r="C14" s="333" t="s">
        <v>122</v>
      </c>
      <c r="D14" s="333"/>
      <c r="E14" s="305">
        <v>171</v>
      </c>
      <c r="F14" s="305">
        <v>64</v>
      </c>
      <c r="G14" s="305">
        <v>501</v>
      </c>
      <c r="H14" s="305">
        <v>191</v>
      </c>
      <c r="I14" s="305">
        <v>1914</v>
      </c>
      <c r="J14" s="305">
        <v>795</v>
      </c>
      <c r="K14" s="360">
        <v>7656350</v>
      </c>
      <c r="L14" s="360">
        <v>7839710</v>
      </c>
      <c r="M14" s="361">
        <v>97.661140441894531</v>
      </c>
      <c r="N14" s="360">
        <v>15303961</v>
      </c>
      <c r="O14" s="360">
        <v>15717020</v>
      </c>
      <c r="P14" s="361">
        <v>97.371902465820313</v>
      </c>
      <c r="Q14" s="360">
        <v>59475</v>
      </c>
      <c r="R14" s="362">
        <v>0.75863772630691528</v>
      </c>
      <c r="S14" s="360">
        <v>138920</v>
      </c>
      <c r="T14" s="362">
        <v>0.88388258218765259</v>
      </c>
      <c r="U14" s="360">
        <v>358522</v>
      </c>
      <c r="V14" s="362">
        <v>4.6826753616333008</v>
      </c>
      <c r="W14" s="360">
        <v>217348</v>
      </c>
      <c r="X14" s="362">
        <v>1.4202075004577637</v>
      </c>
      <c r="Y14" s="362">
        <v>73.8369140625</v>
      </c>
      <c r="Z14" s="362">
        <v>25.944049835205078</v>
      </c>
      <c r="AA14" s="362">
        <v>86438.53125</v>
      </c>
      <c r="AB14" s="361">
        <v>12266.783203125</v>
      </c>
    </row>
    <row r="15" spans="1:28" s="334" customFormat="1">
      <c r="A15" s="379">
        <v>41915</v>
      </c>
      <c r="B15" s="333" t="s">
        <v>123</v>
      </c>
      <c r="C15" s="333" t="s">
        <v>122</v>
      </c>
      <c r="D15" s="333"/>
      <c r="E15" s="305">
        <v>158</v>
      </c>
      <c r="F15" s="305">
        <v>11</v>
      </c>
      <c r="G15" s="305">
        <v>491</v>
      </c>
      <c r="H15" s="305">
        <v>34</v>
      </c>
      <c r="I15" s="305">
        <v>1481</v>
      </c>
      <c r="J15" s="305">
        <v>133</v>
      </c>
      <c r="K15" s="360">
        <v>5004704</v>
      </c>
      <c r="L15" s="360">
        <v>5091794</v>
      </c>
      <c r="M15" s="361">
        <v>98.289604187011719</v>
      </c>
      <c r="N15" s="360">
        <v>7664395</v>
      </c>
      <c r="O15" s="360">
        <v>7839108</v>
      </c>
      <c r="P15" s="361">
        <v>97.771263122558594</v>
      </c>
      <c r="Q15" s="360">
        <v>9023</v>
      </c>
      <c r="R15" s="362">
        <v>0.17720669507980347</v>
      </c>
      <c r="S15" s="360">
        <v>8403</v>
      </c>
      <c r="T15" s="362">
        <v>0.10719332098960876</v>
      </c>
      <c r="U15" s="360">
        <v>160335</v>
      </c>
      <c r="V15" s="362">
        <v>3.203685998916626</v>
      </c>
      <c r="W15" s="360">
        <v>91462</v>
      </c>
      <c r="X15" s="362">
        <v>1.1933362483978271</v>
      </c>
      <c r="Y15" s="362">
        <v>91.225830078125</v>
      </c>
      <c r="Z15" s="362">
        <v>32.943794250488281</v>
      </c>
      <c r="AA15" s="362">
        <v>52985.60546875</v>
      </c>
      <c r="AB15" s="361">
        <v>8451.533203125</v>
      </c>
    </row>
    <row r="16" spans="1:28" s="334" customFormat="1">
      <c r="A16" s="379">
        <v>41915</v>
      </c>
      <c r="B16" s="333" t="s">
        <v>183</v>
      </c>
      <c r="C16" s="333" t="s">
        <v>122</v>
      </c>
      <c r="D16" s="333"/>
      <c r="E16" s="305">
        <v>130</v>
      </c>
      <c r="F16" s="305">
        <v>10</v>
      </c>
      <c r="G16" s="305">
        <v>394</v>
      </c>
      <c r="H16" s="305">
        <v>30</v>
      </c>
      <c r="I16" s="305">
        <v>1477</v>
      </c>
      <c r="J16" s="305">
        <v>114</v>
      </c>
      <c r="K16" s="360">
        <v>3795050</v>
      </c>
      <c r="L16" s="360">
        <v>3858896</v>
      </c>
      <c r="M16" s="361">
        <v>98.345481872558594</v>
      </c>
      <c r="N16" s="360">
        <v>6096605</v>
      </c>
      <c r="O16" s="360">
        <v>6230062</v>
      </c>
      <c r="P16" s="361">
        <v>97.857856750488281</v>
      </c>
      <c r="Q16" s="360">
        <v>3524</v>
      </c>
      <c r="R16" s="362">
        <v>9.1321453452110291E-2</v>
      </c>
      <c r="S16" s="360">
        <v>5346</v>
      </c>
      <c r="T16" s="362">
        <v>8.580973744392395E-2</v>
      </c>
      <c r="U16" s="360">
        <v>99198</v>
      </c>
      <c r="V16" s="362">
        <v>2.6138784885406494</v>
      </c>
      <c r="W16" s="360">
        <v>57761</v>
      </c>
      <c r="X16" s="362">
        <v>0.94742894172668457</v>
      </c>
      <c r="Y16" s="362">
        <v>91.205833435058594</v>
      </c>
      <c r="Z16" s="362">
        <v>32.558605194091797</v>
      </c>
      <c r="AA16" s="362">
        <v>41044.96875</v>
      </c>
      <c r="AB16" s="361">
        <v>6633.2822265625</v>
      </c>
    </row>
    <row r="17" spans="1:31" s="363" customFormat="1">
      <c r="A17" s="379">
        <v>41915</v>
      </c>
      <c r="B17" s="333" t="s">
        <v>126</v>
      </c>
      <c r="C17" s="333" t="s">
        <v>122</v>
      </c>
      <c r="D17" s="333"/>
      <c r="E17" s="305">
        <v>113</v>
      </c>
      <c r="F17" s="305">
        <v>8</v>
      </c>
      <c r="G17" s="305">
        <v>331</v>
      </c>
      <c r="H17" s="305">
        <v>22</v>
      </c>
      <c r="I17" s="305">
        <v>1021</v>
      </c>
      <c r="J17" s="305">
        <v>83</v>
      </c>
      <c r="K17" s="360">
        <v>3318315</v>
      </c>
      <c r="L17" s="360">
        <v>3376838</v>
      </c>
      <c r="M17" s="361">
        <v>98.266929626464844</v>
      </c>
      <c r="N17" s="360">
        <v>5325123</v>
      </c>
      <c r="O17" s="360">
        <v>5423280</v>
      </c>
      <c r="P17" s="361">
        <v>98.190078735351563</v>
      </c>
      <c r="Q17" s="360">
        <v>2241</v>
      </c>
      <c r="R17" s="362">
        <v>6.6363856196403503E-2</v>
      </c>
      <c r="S17" s="360">
        <v>1172</v>
      </c>
      <c r="T17" s="362">
        <v>2.161053754389286E-2</v>
      </c>
      <c r="U17" s="360">
        <v>90316</v>
      </c>
      <c r="V17" s="362">
        <v>2.7217428684234619</v>
      </c>
      <c r="W17" s="360">
        <v>53150</v>
      </c>
      <c r="X17" s="362">
        <v>0.99809902906417847</v>
      </c>
      <c r="Y17" s="362">
        <v>93.925994873046875</v>
      </c>
      <c r="Z17" s="362">
        <v>32.847484588623047</v>
      </c>
      <c r="AA17" s="362">
        <v>43854.10546875</v>
      </c>
      <c r="AB17" s="361">
        <v>6634.1025390625</v>
      </c>
      <c r="AC17" s="334"/>
    </row>
    <row r="18" spans="1:31" s="363" customFormat="1">
      <c r="A18" s="379">
        <v>41915</v>
      </c>
      <c r="B18" s="333" t="s">
        <v>184</v>
      </c>
      <c r="C18" s="333" t="s">
        <v>122</v>
      </c>
      <c r="D18" s="333"/>
      <c r="E18" s="305">
        <v>103</v>
      </c>
      <c r="F18" s="305">
        <v>15</v>
      </c>
      <c r="G18" s="305">
        <v>307</v>
      </c>
      <c r="H18" s="305">
        <v>45</v>
      </c>
      <c r="I18" s="305">
        <v>1037</v>
      </c>
      <c r="J18" s="305">
        <v>194</v>
      </c>
      <c r="K18" s="360">
        <v>3505565</v>
      </c>
      <c r="L18" s="360">
        <v>3604827</v>
      </c>
      <c r="M18" s="361">
        <v>97.246414184570313</v>
      </c>
      <c r="N18" s="360">
        <v>6612938</v>
      </c>
      <c r="O18" s="360">
        <v>6879206</v>
      </c>
      <c r="P18" s="361">
        <v>96.129379272460938</v>
      </c>
      <c r="Q18" s="360">
        <v>26838</v>
      </c>
      <c r="R18" s="362">
        <v>0.74450176954269409</v>
      </c>
      <c r="S18" s="360">
        <v>138078</v>
      </c>
      <c r="T18" s="362">
        <v>2.0071792602539062</v>
      </c>
      <c r="U18" s="360">
        <v>165157</v>
      </c>
      <c r="V18" s="362">
        <v>4.711280345916748</v>
      </c>
      <c r="W18" s="360">
        <v>83112</v>
      </c>
      <c r="X18" s="362">
        <v>1.2568089962005615</v>
      </c>
      <c r="Y18" s="362">
        <v>81.336135864257813</v>
      </c>
      <c r="Z18" s="362">
        <v>31.293729782104492</v>
      </c>
      <c r="AA18" s="362">
        <v>42877.83984375</v>
      </c>
      <c r="AB18" s="361">
        <v>7052.46875</v>
      </c>
      <c r="AC18" s="334"/>
    </row>
    <row r="19" spans="1:31" s="363" customFormat="1">
      <c r="A19" s="379">
        <v>41915</v>
      </c>
      <c r="B19" s="333" t="s">
        <v>131</v>
      </c>
      <c r="C19" s="333" t="s">
        <v>176</v>
      </c>
      <c r="D19" s="333"/>
      <c r="E19" s="305">
        <v>174</v>
      </c>
      <c r="F19" s="305">
        <v>20</v>
      </c>
      <c r="G19" s="305">
        <v>507</v>
      </c>
      <c r="H19" s="305">
        <v>50</v>
      </c>
      <c r="I19" s="305">
        <v>1468</v>
      </c>
      <c r="J19" s="305">
        <v>163</v>
      </c>
      <c r="K19" s="360">
        <v>19495</v>
      </c>
      <c r="L19" s="360">
        <v>16172219</v>
      </c>
      <c r="M19" s="361">
        <v>0.12054622918367386</v>
      </c>
      <c r="N19" s="360">
        <v>52590992</v>
      </c>
      <c r="O19" s="360">
        <v>53005348</v>
      </c>
      <c r="P19" s="361">
        <v>99.218276977539062</v>
      </c>
      <c r="Q19" s="360">
        <v>0</v>
      </c>
      <c r="R19" s="362">
        <v>0</v>
      </c>
      <c r="S19" s="360">
        <v>0</v>
      </c>
      <c r="T19" s="362">
        <v>0</v>
      </c>
      <c r="U19" s="360">
        <v>99652</v>
      </c>
      <c r="V19" s="362">
        <v>511.16696166992187</v>
      </c>
      <c r="W19" s="360">
        <v>311319</v>
      </c>
      <c r="X19" s="362">
        <v>0.59196257591247559</v>
      </c>
      <c r="Y19" s="362">
        <v>40.754779815673828</v>
      </c>
      <c r="Z19" s="362">
        <v>25.344423294067383</v>
      </c>
      <c r="AA19" s="362">
        <v>88040.2265625</v>
      </c>
      <c r="AB19" s="361">
        <v>18383.634765625</v>
      </c>
      <c r="AC19" s="334"/>
    </row>
    <row r="20" spans="1:31" s="369" customFormat="1">
      <c r="A20" s="379">
        <v>41915</v>
      </c>
      <c r="B20" s="364" t="s">
        <v>124</v>
      </c>
      <c r="C20" s="364" t="s">
        <v>176</v>
      </c>
      <c r="D20" s="364"/>
      <c r="E20" s="180">
        <v>126</v>
      </c>
      <c r="F20" s="180">
        <v>33</v>
      </c>
      <c r="G20" s="180">
        <v>370</v>
      </c>
      <c r="H20" s="180">
        <v>87</v>
      </c>
      <c r="I20" s="180">
        <v>1364</v>
      </c>
      <c r="J20" s="180">
        <v>346</v>
      </c>
      <c r="K20" s="365">
        <v>15995</v>
      </c>
      <c r="L20" s="365">
        <v>11262289</v>
      </c>
      <c r="M20" s="366">
        <v>0.14202263951301575</v>
      </c>
      <c r="N20" s="365">
        <v>35264272</v>
      </c>
      <c r="O20" s="365">
        <v>35640200</v>
      </c>
      <c r="P20" s="366">
        <v>98.945213317871094</v>
      </c>
      <c r="Q20" s="365">
        <v>0</v>
      </c>
      <c r="R20" s="367">
        <v>0</v>
      </c>
      <c r="S20" s="365">
        <v>0</v>
      </c>
      <c r="T20" s="367">
        <v>0</v>
      </c>
      <c r="U20" s="365">
        <v>89901</v>
      </c>
      <c r="V20" s="367">
        <v>562.056884765625</v>
      </c>
      <c r="W20" s="365">
        <v>189845</v>
      </c>
      <c r="X20" s="367">
        <v>0.53834939002990723</v>
      </c>
      <c r="Y20" s="367">
        <v>41.07916259765625</v>
      </c>
      <c r="Z20" s="367">
        <v>25.76085090637207</v>
      </c>
      <c r="AA20" s="367">
        <v>61559.484375</v>
      </c>
      <c r="AB20" s="366">
        <v>11571.6865234375</v>
      </c>
      <c r="AC20" s="368"/>
    </row>
    <row r="21" spans="1:31" s="369" customFormat="1">
      <c r="A21" s="379">
        <v>41915</v>
      </c>
      <c r="B21" s="364" t="s">
        <v>133</v>
      </c>
      <c r="C21" s="364" t="s">
        <v>176</v>
      </c>
      <c r="D21" s="364"/>
      <c r="E21" s="180">
        <v>164</v>
      </c>
      <c r="F21" s="180">
        <v>12</v>
      </c>
      <c r="G21" s="180">
        <v>485</v>
      </c>
      <c r="H21" s="180">
        <v>34</v>
      </c>
      <c r="I21" s="180">
        <v>1421</v>
      </c>
      <c r="J21" s="180">
        <v>114</v>
      </c>
      <c r="K21" s="365">
        <v>18165</v>
      </c>
      <c r="L21" s="365">
        <v>16022579</v>
      </c>
      <c r="M21" s="366">
        <v>0.11337126046419144</v>
      </c>
      <c r="N21" s="365">
        <v>61695680</v>
      </c>
      <c r="O21" s="365">
        <v>61938520</v>
      </c>
      <c r="P21" s="366">
        <v>99.607933044433594</v>
      </c>
      <c r="Q21" s="365">
        <v>0</v>
      </c>
      <c r="R21" s="367">
        <v>0</v>
      </c>
      <c r="S21" s="365">
        <v>0</v>
      </c>
      <c r="T21" s="367">
        <v>0</v>
      </c>
      <c r="U21" s="365">
        <v>101027</v>
      </c>
      <c r="V21" s="367">
        <v>556.1629638671875</v>
      </c>
      <c r="W21" s="365">
        <v>233527</v>
      </c>
      <c r="X21" s="367">
        <v>0.37851434946060181</v>
      </c>
      <c r="Y21" s="367">
        <v>41.158676147460938</v>
      </c>
      <c r="Z21" s="367">
        <v>25.672348022460937</v>
      </c>
      <c r="AA21" s="367">
        <v>114286.9921875</v>
      </c>
      <c r="AB21" s="366">
        <v>23575.91796875</v>
      </c>
      <c r="AC21" s="368"/>
    </row>
    <row r="22" spans="1:31" s="370" customFormat="1">
      <c r="A22" s="379">
        <v>41915</v>
      </c>
      <c r="B22" s="364" t="s">
        <v>125</v>
      </c>
      <c r="C22" s="364" t="s">
        <v>176</v>
      </c>
      <c r="D22" s="364"/>
      <c r="E22" s="180">
        <v>177</v>
      </c>
      <c r="F22" s="180">
        <v>8</v>
      </c>
      <c r="G22" s="180">
        <v>507</v>
      </c>
      <c r="H22" s="180">
        <v>24</v>
      </c>
      <c r="I22" s="180">
        <v>1604</v>
      </c>
      <c r="J22" s="180">
        <v>93</v>
      </c>
      <c r="K22" s="365">
        <v>18585</v>
      </c>
      <c r="L22" s="365">
        <v>12144677</v>
      </c>
      <c r="M22" s="366">
        <v>0.15303000807762146</v>
      </c>
      <c r="N22" s="365">
        <v>42639140</v>
      </c>
      <c r="O22" s="365">
        <v>42906680</v>
      </c>
      <c r="P22" s="366">
        <v>99.376457214355469</v>
      </c>
      <c r="Q22" s="365">
        <v>0</v>
      </c>
      <c r="R22" s="367">
        <v>0</v>
      </c>
      <c r="S22" s="365">
        <v>0</v>
      </c>
      <c r="T22" s="367">
        <v>0</v>
      </c>
      <c r="U22" s="365">
        <v>82700</v>
      </c>
      <c r="V22" s="367">
        <v>444.98251342773437</v>
      </c>
      <c r="W22" s="365">
        <v>197194</v>
      </c>
      <c r="X22" s="367">
        <v>0.46247181296348572</v>
      </c>
      <c r="Y22" s="367">
        <v>39.448635101318359</v>
      </c>
      <c r="Z22" s="367">
        <v>24.937910079956055</v>
      </c>
      <c r="AA22" s="367">
        <v>76607.796875</v>
      </c>
      <c r="AB22" s="366">
        <v>15546.9150390625</v>
      </c>
      <c r="AC22" s="368"/>
      <c r="AD22" s="369"/>
      <c r="AE22" s="369"/>
    </row>
    <row r="23" spans="1:31" s="376" customFormat="1">
      <c r="A23" s="379">
        <v>41915</v>
      </c>
      <c r="B23" s="371" t="s">
        <v>127</v>
      </c>
      <c r="C23" s="371" t="s">
        <v>128</v>
      </c>
      <c r="D23" s="371"/>
      <c r="E23" s="388">
        <v>150</v>
      </c>
      <c r="F23" s="388">
        <v>16</v>
      </c>
      <c r="G23" s="388">
        <v>450</v>
      </c>
      <c r="H23" s="388">
        <v>48</v>
      </c>
      <c r="I23" s="388">
        <v>1442</v>
      </c>
      <c r="J23" s="388">
        <v>162</v>
      </c>
      <c r="K23" s="372">
        <v>4996245</v>
      </c>
      <c r="L23" s="372">
        <v>5000254</v>
      </c>
      <c r="M23" s="373">
        <v>99.919822692871094</v>
      </c>
      <c r="N23" s="372">
        <v>22319228</v>
      </c>
      <c r="O23" s="372">
        <v>22421544</v>
      </c>
      <c r="P23" s="373">
        <v>99.543670654296875</v>
      </c>
      <c r="Q23" s="372">
        <v>54657</v>
      </c>
      <c r="R23" s="374">
        <v>1.093084454536438</v>
      </c>
      <c r="S23" s="372">
        <v>4457</v>
      </c>
      <c r="T23" s="374">
        <v>1.9878203049302101E-2</v>
      </c>
      <c r="U23" s="372">
        <v>61344</v>
      </c>
      <c r="V23" s="374">
        <v>1.227802038192749</v>
      </c>
      <c r="W23" s="372">
        <v>16071</v>
      </c>
      <c r="X23" s="374">
        <v>7.2005175054073334E-2</v>
      </c>
      <c r="Y23" s="374">
        <v>121.64161682128906</v>
      </c>
      <c r="Z23" s="374">
        <v>29.023271560668945</v>
      </c>
      <c r="AA23" s="374">
        <v>63860.34375</v>
      </c>
      <c r="AB23" s="373">
        <v>9430.5927734375</v>
      </c>
      <c r="AC23" s="375"/>
    </row>
    <row r="24" spans="1:31" s="376" customFormat="1">
      <c r="A24" s="379">
        <v>41915</v>
      </c>
      <c r="B24" s="371" t="s">
        <v>129</v>
      </c>
      <c r="C24" s="371" t="s">
        <v>128</v>
      </c>
      <c r="D24" s="371"/>
      <c r="E24" s="388">
        <v>152</v>
      </c>
      <c r="F24" s="388">
        <v>3</v>
      </c>
      <c r="G24" s="388">
        <v>452</v>
      </c>
      <c r="H24" s="388">
        <v>9</v>
      </c>
      <c r="I24" s="388">
        <v>1186</v>
      </c>
      <c r="J24" s="388">
        <v>29</v>
      </c>
      <c r="K24" s="372">
        <v>3000280</v>
      </c>
      <c r="L24" s="372">
        <v>3002758</v>
      </c>
      <c r="M24" s="373">
        <v>99.917472839355469</v>
      </c>
      <c r="N24" s="372">
        <v>14547934</v>
      </c>
      <c r="O24" s="372">
        <v>14601682</v>
      </c>
      <c r="P24" s="373">
        <v>99.631904602050781</v>
      </c>
      <c r="Q24" s="372">
        <v>66770</v>
      </c>
      <c r="R24" s="374">
        <v>2.2236223220825195</v>
      </c>
      <c r="S24" s="372">
        <v>9006</v>
      </c>
      <c r="T24" s="374">
        <v>6.1677824705839157E-2</v>
      </c>
      <c r="U24" s="372">
        <v>29158</v>
      </c>
      <c r="V24" s="374">
        <v>0.97184264659881592</v>
      </c>
      <c r="W24" s="372">
        <v>13358</v>
      </c>
      <c r="X24" s="374">
        <v>9.1820597648620605E-2</v>
      </c>
      <c r="Y24" s="374">
        <v>113.57875823974609</v>
      </c>
      <c r="Z24" s="374">
        <v>28.548208236694336</v>
      </c>
      <c r="AA24" s="374">
        <v>42957.6796875</v>
      </c>
      <c r="AB24" s="373">
        <v>6055.54052734375</v>
      </c>
      <c r="AC24" s="375"/>
    </row>
    <row r="25" spans="1:31" s="376" customFormat="1">
      <c r="A25" s="379">
        <v>41915</v>
      </c>
      <c r="B25" s="371" t="s">
        <v>130</v>
      </c>
      <c r="C25" s="371" t="s">
        <v>128</v>
      </c>
      <c r="D25" s="371"/>
      <c r="E25" s="388">
        <v>176</v>
      </c>
      <c r="F25" s="388">
        <v>5</v>
      </c>
      <c r="G25" s="388">
        <v>528</v>
      </c>
      <c r="H25" s="388">
        <v>15</v>
      </c>
      <c r="I25" s="388">
        <v>936</v>
      </c>
      <c r="J25" s="388">
        <v>35</v>
      </c>
      <c r="K25" s="372">
        <v>5622808</v>
      </c>
      <c r="L25" s="372">
        <v>5623616</v>
      </c>
      <c r="M25" s="373">
        <v>99.985633850097656</v>
      </c>
      <c r="N25" s="372">
        <v>30443300</v>
      </c>
      <c r="O25" s="372">
        <v>30500296</v>
      </c>
      <c r="P25" s="373">
        <v>99.813133239746094</v>
      </c>
      <c r="Q25" s="372">
        <v>5879</v>
      </c>
      <c r="R25" s="374">
        <v>0.10454127937555313</v>
      </c>
      <c r="S25" s="372">
        <v>749</v>
      </c>
      <c r="T25" s="374">
        <v>2.4557139258831739E-3</v>
      </c>
      <c r="U25" s="372">
        <v>40999</v>
      </c>
      <c r="V25" s="374">
        <v>0.72915524244308472</v>
      </c>
      <c r="W25" s="372">
        <v>14319</v>
      </c>
      <c r="X25" s="374">
        <v>4.7034978866577148E-2</v>
      </c>
      <c r="Y25" s="374">
        <v>120.39170837402344</v>
      </c>
      <c r="Z25" s="374">
        <v>34.854095458984375</v>
      </c>
      <c r="AA25" s="374">
        <v>109569.0859375</v>
      </c>
      <c r="AB25" s="373">
        <v>19088.814453125</v>
      </c>
      <c r="AC25" s="375"/>
    </row>
    <row r="26" spans="1:31" s="376" customFormat="1">
      <c r="A26" s="379">
        <v>41915</v>
      </c>
      <c r="B26" s="371" t="s">
        <v>132</v>
      </c>
      <c r="C26" s="371" t="s">
        <v>128</v>
      </c>
      <c r="D26" s="377"/>
      <c r="E26" s="388">
        <v>178</v>
      </c>
      <c r="F26" s="388">
        <v>5</v>
      </c>
      <c r="G26" s="388">
        <v>527</v>
      </c>
      <c r="H26" s="388">
        <v>15</v>
      </c>
      <c r="I26" s="388">
        <v>1094</v>
      </c>
      <c r="J26" s="388">
        <v>35</v>
      </c>
      <c r="K26" s="372">
        <v>4762577</v>
      </c>
      <c r="L26" s="372">
        <v>4763543</v>
      </c>
      <c r="M26" s="373">
        <v>99.979721069335938</v>
      </c>
      <c r="N26" s="372">
        <v>23529660</v>
      </c>
      <c r="O26" s="372">
        <v>23584354</v>
      </c>
      <c r="P26" s="373">
        <v>99.768089294433594</v>
      </c>
      <c r="Q26" s="372">
        <v>5476</v>
      </c>
      <c r="R26" s="374">
        <v>0.11495645344257355</v>
      </c>
      <c r="S26" s="372">
        <v>639</v>
      </c>
      <c r="T26" s="374">
        <v>2.7094234246760607E-3</v>
      </c>
      <c r="U26" s="372">
        <v>46891</v>
      </c>
      <c r="V26" s="374">
        <v>0.98457199335098267</v>
      </c>
      <c r="W26" s="372">
        <v>11091</v>
      </c>
      <c r="X26" s="374">
        <v>4.7136250883340836E-2</v>
      </c>
      <c r="Y26" s="373">
        <v>120.25937652587891</v>
      </c>
      <c r="Z26" s="374">
        <v>31.353157043457031</v>
      </c>
      <c r="AA26" s="374">
        <v>76630.1875</v>
      </c>
      <c r="AB26" s="373">
        <v>11198.1806640625</v>
      </c>
      <c r="AC26" s="375"/>
    </row>
    <row r="27" spans="1:31">
      <c r="A27"/>
      <c r="B27" s="19"/>
      <c r="C27" s="19"/>
      <c r="D27" s="19"/>
      <c r="E27" s="19"/>
      <c r="F27" s="19"/>
      <c r="G27" s="19"/>
      <c r="H27" s="19"/>
      <c r="I27" s="19"/>
      <c r="J27" s="19"/>
      <c r="K27" s="16"/>
      <c r="L27" s="16"/>
      <c r="M27" s="16"/>
      <c r="N27" s="16"/>
      <c r="O27" s="16"/>
      <c r="P27" s="36"/>
      <c r="Q27" s="36"/>
      <c r="R27" s="36"/>
      <c r="S27" s="36"/>
      <c r="T27" s="36"/>
      <c r="U27" s="36"/>
      <c r="V27" s="16"/>
      <c r="W27" s="16"/>
      <c r="X27" s="16"/>
      <c r="Y27" s="36"/>
      <c r="Z27" s="16"/>
      <c r="AA27" s="16"/>
      <c r="AB27" s="16"/>
    </row>
    <row r="28" spans="1:31">
      <c r="A28"/>
      <c r="B28" s="19"/>
      <c r="C28" s="19"/>
      <c r="D28" s="19"/>
      <c r="E28" s="19"/>
      <c r="F28" s="19"/>
      <c r="G28" s="19"/>
      <c r="H28" s="19"/>
      <c r="I28" s="19"/>
      <c r="J28" s="19"/>
      <c r="K28" s="16"/>
      <c r="L28" s="16"/>
      <c r="M28" s="16"/>
      <c r="N28" s="16"/>
      <c r="O28" s="16"/>
      <c r="P28" s="36"/>
      <c r="Q28" s="36"/>
      <c r="R28" s="36"/>
      <c r="S28" s="36"/>
      <c r="T28" s="36"/>
      <c r="U28" s="36"/>
      <c r="V28" s="16"/>
      <c r="W28" s="16"/>
      <c r="X28" s="16"/>
      <c r="Y28" s="36"/>
      <c r="Z28" s="16"/>
      <c r="AA28" s="16"/>
      <c r="AB28" s="16"/>
    </row>
  </sheetData>
  <mergeCells count="3">
    <mergeCell ref="E7:F7"/>
    <mergeCell ref="G7:H7"/>
    <mergeCell ref="I7:J7"/>
  </mergeCells>
  <phoneticPr fontId="42" type="noConversion"/>
  <conditionalFormatting sqref="R10">
    <cfRule type="cellIs" dxfId="3" priority="5" stopIfTrue="1" operator="greaterThan">
      <formula>0.22</formula>
    </cfRule>
  </conditionalFormatting>
  <conditionalFormatting sqref="T10">
    <cfRule type="cellIs" dxfId="2" priority="3" stopIfTrue="1" operator="greaterThan">
      <formula>0.22</formula>
    </cfRule>
  </conditionalFormatting>
  <conditionalFormatting sqref="X10">
    <cfRule type="cellIs" dxfId="1" priority="2" stopIfTrue="1" operator="greaterThan">
      <formula>0.22</formula>
    </cfRule>
  </conditionalFormatting>
  <conditionalFormatting sqref="V10">
    <cfRule type="cellIs" dxfId="0" priority="1" stopIfTrue="1" operator="greaterThan">
      <formula>0.22</formula>
    </cfRule>
  </conditionalFormatting>
  <pageMargins left="0.59055118110236227" right="0.59055118110236227" top="0.39370078740157483" bottom="0.39370078740157483" header="0.51181102362204722" footer="0.51181102362204722"/>
  <pageSetup paperSize="9" scale="9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T1618"/>
  <sheetViews>
    <sheetView tabSelected="1" topLeftCell="P45" zoomScale="85" zoomScaleNormal="85" workbookViewId="0">
      <selection activeCell="AO55" sqref="AO55"/>
    </sheetView>
  </sheetViews>
  <sheetFormatPr defaultRowHeight="12.75"/>
  <cols>
    <col min="1" max="1" width="10.28515625" bestFit="1" customWidth="1"/>
    <col min="2" max="2" width="11" bestFit="1" customWidth="1"/>
    <col min="3" max="3" width="9.140625" customWidth="1"/>
    <col min="4" max="4" width="17.28515625" customWidth="1"/>
    <col min="23" max="23" width="9.85546875" bestFit="1" customWidth="1"/>
    <col min="35" max="37" width="0" hidden="1" customWidth="1"/>
    <col min="40" max="40" width="10.5703125" bestFit="1" customWidth="1"/>
    <col min="41" max="41" width="9.7109375" bestFit="1" customWidth="1"/>
    <col min="42" max="42" width="10.85546875" bestFit="1" customWidth="1"/>
  </cols>
  <sheetData>
    <row r="1" spans="1:46" ht="56.25">
      <c r="A1" s="257" t="s">
        <v>35</v>
      </c>
      <c r="B1" s="258" t="s">
        <v>43</v>
      </c>
      <c r="C1" s="258" t="s">
        <v>44</v>
      </c>
      <c r="D1" s="258" t="s">
        <v>64</v>
      </c>
      <c r="E1" s="479" t="s">
        <v>53</v>
      </c>
      <c r="F1" s="479"/>
      <c r="G1" s="479" t="s">
        <v>54</v>
      </c>
      <c r="H1" s="479"/>
      <c r="I1" s="479" t="s">
        <v>55</v>
      </c>
      <c r="J1" s="479"/>
      <c r="K1" s="259" t="s">
        <v>10</v>
      </c>
      <c r="L1" s="259" t="s">
        <v>7</v>
      </c>
      <c r="M1" s="259" t="s">
        <v>9</v>
      </c>
      <c r="N1" s="259" t="s">
        <v>8</v>
      </c>
      <c r="O1" s="260" t="s">
        <v>21</v>
      </c>
      <c r="P1" s="261" t="s">
        <v>20</v>
      </c>
      <c r="Q1" s="260" t="s">
        <v>25</v>
      </c>
      <c r="R1" s="261" t="s">
        <v>71</v>
      </c>
      <c r="S1" s="261" t="s">
        <v>41</v>
      </c>
      <c r="T1" s="261" t="s">
        <v>40</v>
      </c>
      <c r="U1" s="260" t="s">
        <v>15</v>
      </c>
      <c r="V1" s="262" t="s">
        <v>18</v>
      </c>
      <c r="W1" s="260" t="s">
        <v>17</v>
      </c>
      <c r="X1" s="260" t="s">
        <v>16</v>
      </c>
      <c r="Y1" s="262" t="s">
        <v>19</v>
      </c>
      <c r="Z1" s="260" t="s">
        <v>24</v>
      </c>
      <c r="AA1" s="263" t="s">
        <v>23</v>
      </c>
      <c r="AB1" s="260" t="s">
        <v>37</v>
      </c>
      <c r="AC1" s="260" t="s">
        <v>26</v>
      </c>
      <c r="AD1" s="260" t="s">
        <v>36</v>
      </c>
      <c r="AE1" s="263" t="s">
        <v>27</v>
      </c>
      <c r="AF1" s="260" t="s">
        <v>73</v>
      </c>
      <c r="AG1" s="260" t="s">
        <v>74</v>
      </c>
      <c r="AH1" s="260" t="s">
        <v>75</v>
      </c>
      <c r="AI1" s="260" t="s">
        <v>68</v>
      </c>
      <c r="AJ1" s="260" t="s">
        <v>69</v>
      </c>
      <c r="AK1" s="260" t="s">
        <v>70</v>
      </c>
      <c r="AL1" s="264" t="s">
        <v>33</v>
      </c>
      <c r="AM1" s="264" t="s">
        <v>34</v>
      </c>
      <c r="AN1" s="264" t="s">
        <v>42</v>
      </c>
      <c r="AO1" s="264" t="s">
        <v>31</v>
      </c>
      <c r="AP1" s="264" t="s">
        <v>38</v>
      </c>
      <c r="AQ1" s="264" t="s">
        <v>65</v>
      </c>
      <c r="AR1" s="264" t="s">
        <v>114</v>
      </c>
    </row>
    <row r="2" spans="1:46">
      <c r="A2" s="265"/>
      <c r="B2" s="266" t="s">
        <v>12</v>
      </c>
      <c r="C2" s="266"/>
      <c r="D2" s="266"/>
      <c r="E2" s="266" t="s">
        <v>56</v>
      </c>
      <c r="F2" s="266" t="s">
        <v>57</v>
      </c>
      <c r="G2" s="266" t="s">
        <v>56</v>
      </c>
      <c r="H2" s="266" t="s">
        <v>57</v>
      </c>
      <c r="I2" s="266" t="s">
        <v>56</v>
      </c>
      <c r="J2" s="266" t="s">
        <v>57</v>
      </c>
      <c r="K2" s="267"/>
      <c r="L2" s="267" t="s">
        <v>14</v>
      </c>
      <c r="M2" s="267"/>
      <c r="N2" s="267" t="s">
        <v>14</v>
      </c>
      <c r="O2" s="266"/>
      <c r="P2" s="267" t="s">
        <v>14</v>
      </c>
      <c r="Q2" s="268"/>
      <c r="R2" s="268" t="s">
        <v>14</v>
      </c>
      <c r="S2" s="269"/>
      <c r="T2" s="266" t="s">
        <v>14</v>
      </c>
      <c r="U2" s="267"/>
      <c r="V2" s="268" t="s">
        <v>14</v>
      </c>
      <c r="W2" s="267"/>
      <c r="X2" s="267" t="s">
        <v>14</v>
      </c>
      <c r="Y2" s="267" t="s">
        <v>14</v>
      </c>
      <c r="Z2" s="267"/>
      <c r="AA2" s="267" t="s">
        <v>14</v>
      </c>
      <c r="AB2" s="268"/>
      <c r="AC2" s="268" t="s">
        <v>14</v>
      </c>
      <c r="AD2" s="268"/>
      <c r="AE2" s="268" t="s">
        <v>14</v>
      </c>
      <c r="AF2" s="268"/>
      <c r="AG2" s="268"/>
      <c r="AH2" s="268"/>
      <c r="AI2" s="268" t="s">
        <v>14</v>
      </c>
      <c r="AJ2" s="268" t="s">
        <v>14</v>
      </c>
      <c r="AK2" s="268" t="s">
        <v>14</v>
      </c>
      <c r="AL2" s="268" t="s">
        <v>32</v>
      </c>
      <c r="AM2" s="268" t="s">
        <v>32</v>
      </c>
      <c r="AN2" s="268" t="s">
        <v>29</v>
      </c>
      <c r="AO2" s="268" t="s">
        <v>29</v>
      </c>
      <c r="AP2" s="268" t="s">
        <v>29</v>
      </c>
      <c r="AQ2" s="266" t="s">
        <v>14</v>
      </c>
      <c r="AR2" s="266"/>
    </row>
    <row r="3" spans="1:46">
      <c r="A3" s="89"/>
      <c r="B3" s="90" t="s">
        <v>13</v>
      </c>
      <c r="C3" s="90"/>
      <c r="D3" s="90"/>
      <c r="E3" s="90"/>
      <c r="F3" s="90"/>
      <c r="G3" s="90"/>
      <c r="H3" s="90"/>
      <c r="I3" s="90"/>
      <c r="J3" s="90"/>
      <c r="K3" s="90"/>
      <c r="L3" s="90">
        <v>96.81</v>
      </c>
      <c r="M3" s="90"/>
      <c r="N3" s="91">
        <v>96.7</v>
      </c>
      <c r="O3" s="90"/>
      <c r="P3" s="91"/>
      <c r="Q3" s="91"/>
      <c r="R3" s="91"/>
      <c r="S3" s="92"/>
      <c r="T3" s="90">
        <v>3.17</v>
      </c>
      <c r="U3" s="5"/>
      <c r="V3" s="91">
        <v>0.28000000000000003</v>
      </c>
      <c r="W3" s="5"/>
      <c r="X3" s="5"/>
      <c r="Y3" s="90">
        <v>99.53</v>
      </c>
      <c r="Z3" s="5"/>
      <c r="AA3" s="91">
        <v>0.54</v>
      </c>
      <c r="AB3" s="91"/>
      <c r="AC3" s="91"/>
      <c r="AD3" s="91"/>
      <c r="AE3" s="91">
        <v>99.04</v>
      </c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0"/>
      <c r="AR3" s="90"/>
    </row>
    <row r="4" spans="1:46" s="41" customFormat="1">
      <c r="A4" s="352">
        <v>41915</v>
      </c>
      <c r="B4" s="181" t="s">
        <v>6</v>
      </c>
      <c r="C4" s="181"/>
      <c r="D4" s="241"/>
      <c r="E4" s="219">
        <v>1846</v>
      </c>
      <c r="F4" s="219">
        <v>177</v>
      </c>
      <c r="G4" s="219">
        <v>5480</v>
      </c>
      <c r="H4" s="219">
        <v>517</v>
      </c>
      <c r="I4" s="219">
        <v>16081</v>
      </c>
      <c r="J4" s="219">
        <v>1950</v>
      </c>
      <c r="K4" s="229">
        <v>29883276</v>
      </c>
      <c r="L4" s="230">
        <v>91.250544284368289</v>
      </c>
      <c r="M4" s="229">
        <v>44872401</v>
      </c>
      <c r="N4" s="230">
        <v>95.789215551257428</v>
      </c>
      <c r="O4" s="229">
        <v>196026745</v>
      </c>
      <c r="P4" s="230">
        <v>99.979068852121586</v>
      </c>
      <c r="Q4" s="229">
        <v>143363975</v>
      </c>
      <c r="R4" s="230">
        <v>1.8709023596473223E-2</v>
      </c>
      <c r="S4" s="229">
        <v>3048576</v>
      </c>
      <c r="T4" s="230">
        <v>4.2743440380661726</v>
      </c>
      <c r="U4" s="229">
        <v>172690</v>
      </c>
      <c r="V4" s="230">
        <v>0.12228300465811444</v>
      </c>
      <c r="W4" s="229">
        <v>41895054</v>
      </c>
      <c r="X4" s="230">
        <v>99.726589492750676</v>
      </c>
      <c r="Y4" s="230">
        <v>99.604640822675876</v>
      </c>
      <c r="Z4" s="229">
        <v>130212</v>
      </c>
      <c r="AA4" s="230">
        <v>0.3108051870707465</v>
      </c>
      <c r="AB4" s="229">
        <v>32571242</v>
      </c>
      <c r="AC4" s="230">
        <v>98.412728334395538</v>
      </c>
      <c r="AD4" s="229">
        <v>32525104</v>
      </c>
      <c r="AE4" s="230">
        <v>98.49403937709944</v>
      </c>
      <c r="AF4" s="230">
        <v>39.364658760867371</v>
      </c>
      <c r="AG4" s="230">
        <v>41.787252549869869</v>
      </c>
      <c r="AH4" s="230">
        <v>36.942064971864866</v>
      </c>
      <c r="AI4" s="230"/>
      <c r="AJ4" s="188"/>
      <c r="AK4" s="188"/>
      <c r="AL4" s="230">
        <v>3.3692950918700499</v>
      </c>
      <c r="AM4" s="230">
        <v>19.145535191464525</v>
      </c>
      <c r="AN4" s="230">
        <v>191216.43896484375</v>
      </c>
      <c r="AO4" s="230">
        <v>534133.07421875</v>
      </c>
      <c r="AP4" s="230">
        <v>266178.4388961792</v>
      </c>
      <c r="AQ4" s="230">
        <v>49.833730907883812</v>
      </c>
      <c r="AR4" s="229">
        <v>0</v>
      </c>
    </row>
    <row r="5" spans="1:46" s="7" customFormat="1">
      <c r="A5" s="352">
        <v>41915</v>
      </c>
      <c r="B5" s="123" t="s">
        <v>134</v>
      </c>
      <c r="C5" s="123"/>
      <c r="D5" s="241"/>
      <c r="E5" s="219">
        <v>675</v>
      </c>
      <c r="F5" s="219">
        <v>108</v>
      </c>
      <c r="G5" s="219">
        <v>2024</v>
      </c>
      <c r="H5" s="219">
        <v>322</v>
      </c>
      <c r="I5" s="219">
        <v>6930</v>
      </c>
      <c r="J5" s="219">
        <v>1319</v>
      </c>
      <c r="K5" s="197">
        <v>15418944</v>
      </c>
      <c r="L5" s="194">
        <v>91.854993441833628</v>
      </c>
      <c r="M5" s="197">
        <v>18981247</v>
      </c>
      <c r="N5" s="194">
        <v>96.525369887599581</v>
      </c>
      <c r="O5" s="197">
        <v>70399285</v>
      </c>
      <c r="P5" s="194">
        <v>99.9733623638068</v>
      </c>
      <c r="Q5" s="197">
        <v>70399099</v>
      </c>
      <c r="R5" s="194">
        <v>1.4135124302370756E-2</v>
      </c>
      <c r="S5" s="197">
        <v>6913</v>
      </c>
      <c r="T5" s="194">
        <v>1.2260123695128725E-2</v>
      </c>
      <c r="U5" s="197">
        <v>75274</v>
      </c>
      <c r="V5" s="194">
        <v>0.10695030594202022</v>
      </c>
      <c r="W5" s="197">
        <v>22881108</v>
      </c>
      <c r="X5" s="194">
        <v>99.711046387543547</v>
      </c>
      <c r="Y5" s="231">
        <v>99.604405118374075</v>
      </c>
      <c r="Z5" s="197">
        <v>58994</v>
      </c>
      <c r="AA5" s="194">
        <v>0.25782842548029994</v>
      </c>
      <c r="AB5" s="197">
        <v>20101964</v>
      </c>
      <c r="AC5" s="194">
        <v>98.962235418351526</v>
      </c>
      <c r="AD5" s="197">
        <v>20103246</v>
      </c>
      <c r="AE5" s="194">
        <v>98.919640731325032</v>
      </c>
      <c r="AF5" s="231">
        <v>66.180809596022613</v>
      </c>
      <c r="AG5" s="231">
        <v>70.871260135231338</v>
      </c>
      <c r="AH5" s="231">
        <v>61.490359056813901</v>
      </c>
      <c r="AI5" s="194"/>
      <c r="AJ5" s="207"/>
      <c r="AK5" s="207"/>
      <c r="AL5" s="208">
        <v>5.0529495079526789</v>
      </c>
      <c r="AM5" s="208">
        <v>27.126837063212641</v>
      </c>
      <c r="AN5" s="197">
        <v>99840.390625</v>
      </c>
      <c r="AO5" s="197">
        <v>297470.419921875</v>
      </c>
      <c r="AP5" s="197">
        <v>186770.4921875</v>
      </c>
      <c r="AQ5" s="231">
        <v>62.786240136599716</v>
      </c>
      <c r="AR5" s="198"/>
    </row>
    <row r="6" spans="1:46" s="7" customFormat="1">
      <c r="A6" s="352">
        <v>41915</v>
      </c>
      <c r="B6" s="123" t="s">
        <v>175</v>
      </c>
      <c r="C6" s="123"/>
      <c r="D6" s="241"/>
      <c r="E6" s="219">
        <v>515</v>
      </c>
      <c r="F6" s="219">
        <v>40</v>
      </c>
      <c r="G6" s="219">
        <v>1499</v>
      </c>
      <c r="H6" s="219">
        <v>108</v>
      </c>
      <c r="I6" s="219">
        <v>4493</v>
      </c>
      <c r="J6" s="219">
        <v>370</v>
      </c>
      <c r="K6" s="197">
        <v>9486720</v>
      </c>
      <c r="L6" s="194">
        <v>91.728068289145241</v>
      </c>
      <c r="M6" s="197">
        <v>16103506</v>
      </c>
      <c r="N6" s="194">
        <v>95.02964787268553</v>
      </c>
      <c r="O6" s="197">
        <v>71341468</v>
      </c>
      <c r="P6" s="194">
        <v>99.991098237079541</v>
      </c>
      <c r="Q6" s="197">
        <v>46195823</v>
      </c>
      <c r="R6" s="194">
        <v>3.5698032165708583E-2</v>
      </c>
      <c r="S6" s="197">
        <v>2100866</v>
      </c>
      <c r="T6" s="194">
        <v>4.5681838904683616</v>
      </c>
      <c r="U6" s="197">
        <v>2711</v>
      </c>
      <c r="V6" s="194">
        <v>6.1510376838652785E-3</v>
      </c>
      <c r="W6" s="197">
        <v>12823596</v>
      </c>
      <c r="X6" s="194">
        <v>99.803289720505688</v>
      </c>
      <c r="Y6" s="231">
        <v>99.797150782545245</v>
      </c>
      <c r="Z6" s="197">
        <v>32501</v>
      </c>
      <c r="AA6" s="194">
        <v>0.25344685103321035</v>
      </c>
      <c r="AB6" s="197">
        <v>4373068</v>
      </c>
      <c r="AC6" s="194">
        <v>95.821561991395939</v>
      </c>
      <c r="AD6" s="197">
        <v>4339233</v>
      </c>
      <c r="AE6" s="194">
        <v>96.243204936747716</v>
      </c>
      <c r="AF6" s="231">
        <v>0</v>
      </c>
      <c r="AG6" s="231">
        <v>0</v>
      </c>
      <c r="AH6" s="231">
        <v>0</v>
      </c>
      <c r="AI6" s="194"/>
      <c r="AJ6" s="207"/>
      <c r="AK6" s="207"/>
      <c r="AL6" s="208">
        <v>4.9265004895332103</v>
      </c>
      <c r="AM6" s="208">
        <v>30.049828082629414</v>
      </c>
      <c r="AN6" s="197">
        <v>64575.84765625</v>
      </c>
      <c r="AO6" s="197">
        <v>156688.49609375</v>
      </c>
      <c r="AP6" s="197">
        <v>78092.45703125</v>
      </c>
      <c r="AQ6" s="231">
        <v>49.839304721213004</v>
      </c>
      <c r="AR6" s="198"/>
    </row>
    <row r="7" spans="1:46" s="7" customFormat="1">
      <c r="A7" s="352">
        <v>41915</v>
      </c>
      <c r="B7" s="124" t="s">
        <v>135</v>
      </c>
      <c r="C7" s="124"/>
      <c r="D7" s="241"/>
      <c r="E7" s="219">
        <v>656</v>
      </c>
      <c r="F7" s="219">
        <v>29</v>
      </c>
      <c r="G7" s="219">
        <v>1957</v>
      </c>
      <c r="H7" s="219">
        <v>87</v>
      </c>
      <c r="I7" s="219">
        <v>4658</v>
      </c>
      <c r="J7" s="219">
        <v>261</v>
      </c>
      <c r="K7" s="190">
        <v>4977612</v>
      </c>
      <c r="L7" s="191">
        <v>88.468064606080191</v>
      </c>
      <c r="M7" s="190">
        <v>9787648</v>
      </c>
      <c r="N7" s="191">
        <v>95.611294908939399</v>
      </c>
      <c r="O7" s="190">
        <v>54285992</v>
      </c>
      <c r="P7" s="191">
        <v>99.970660397785593</v>
      </c>
      <c r="Q7" s="190">
        <v>26769053</v>
      </c>
      <c r="R7" s="191">
        <v>1.4195496808913021E-3</v>
      </c>
      <c r="S7" s="190">
        <v>940797</v>
      </c>
      <c r="T7" s="191">
        <v>3.6494968401512891</v>
      </c>
      <c r="U7" s="190">
        <v>94705</v>
      </c>
      <c r="V7" s="191">
        <v>0.35383232538618181</v>
      </c>
      <c r="W7" s="190">
        <v>6190350</v>
      </c>
      <c r="X7" s="191">
        <v>99.625152697587481</v>
      </c>
      <c r="Y7" s="232">
        <v>99.272646703128075</v>
      </c>
      <c r="Z7" s="190">
        <v>38717</v>
      </c>
      <c r="AA7" s="192">
        <v>0.62544121289095078</v>
      </c>
      <c r="AB7" s="190">
        <v>8096210</v>
      </c>
      <c r="AC7" s="191">
        <v>98.447951605261849</v>
      </c>
      <c r="AD7" s="190">
        <v>8082625</v>
      </c>
      <c r="AE7" s="191">
        <v>98.643857828305656</v>
      </c>
      <c r="AF7" s="232">
        <v>16.744571100259535</v>
      </c>
      <c r="AG7" s="232">
        <v>15.478126717552804</v>
      </c>
      <c r="AH7" s="232">
        <v>18.011015482966268</v>
      </c>
      <c r="AI7" s="191"/>
      <c r="AJ7" s="193"/>
      <c r="AK7" s="193"/>
      <c r="AL7" s="191">
        <v>3.7080594539398675</v>
      </c>
      <c r="AM7" s="191">
        <v>22.528462076162768</v>
      </c>
      <c r="AN7" s="190">
        <v>26800.20068359375</v>
      </c>
      <c r="AO7" s="190">
        <v>79974.158203125</v>
      </c>
      <c r="AP7" s="190">
        <v>1315.4896774291992</v>
      </c>
      <c r="AQ7" s="232">
        <v>1.6448934343116304</v>
      </c>
      <c r="AR7" s="190"/>
    </row>
    <row r="8" spans="1:46" s="7" customFormat="1">
      <c r="A8" s="352">
        <v>41915</v>
      </c>
      <c r="B8" s="114" t="s">
        <v>121</v>
      </c>
      <c r="C8" s="114" t="s">
        <v>122</v>
      </c>
      <c r="D8" s="241"/>
      <c r="E8" s="305">
        <v>171</v>
      </c>
      <c r="F8" s="305">
        <v>64</v>
      </c>
      <c r="G8" s="305">
        <v>501</v>
      </c>
      <c r="H8" s="305">
        <v>191</v>
      </c>
      <c r="I8" s="305">
        <v>1914</v>
      </c>
      <c r="J8" s="305">
        <v>795</v>
      </c>
      <c r="K8" s="118">
        <v>5784321</v>
      </c>
      <c r="L8" s="116">
        <v>93.381211035832905</v>
      </c>
      <c r="M8" s="118">
        <v>6736359</v>
      </c>
      <c r="N8" s="116">
        <v>96.215255737304688</v>
      </c>
      <c r="O8" s="118">
        <v>23532992</v>
      </c>
      <c r="P8" s="116">
        <v>99.969642639160156</v>
      </c>
      <c r="Q8" s="118">
        <v>23532924</v>
      </c>
      <c r="R8" s="119">
        <v>1.635156013071537E-2</v>
      </c>
      <c r="S8" s="118">
        <v>2989</v>
      </c>
      <c r="T8" s="116">
        <v>1.2701353989541531E-2</v>
      </c>
      <c r="U8" s="118">
        <v>26589</v>
      </c>
      <c r="V8" s="119">
        <v>0.11301929503679276</v>
      </c>
      <c r="W8" s="117">
        <v>8789501</v>
      </c>
      <c r="X8" s="119">
        <v>99.769050598144531</v>
      </c>
      <c r="Y8" s="119">
        <v>99.656295776367188</v>
      </c>
      <c r="Z8" s="117">
        <v>23573</v>
      </c>
      <c r="AA8" s="119">
        <v>0.26819497346878052</v>
      </c>
      <c r="AB8" s="118">
        <v>10665860</v>
      </c>
      <c r="AC8" s="120">
        <v>99.14837646484375</v>
      </c>
      <c r="AD8" s="118">
        <v>10664871</v>
      </c>
      <c r="AE8" s="116">
        <v>99.136154174804688</v>
      </c>
      <c r="AF8" s="116">
        <v>54.441417694091797</v>
      </c>
      <c r="AG8" s="116">
        <v>30.99754524230957</v>
      </c>
      <c r="AH8" s="121">
        <v>77.885292053222656</v>
      </c>
      <c r="AI8" s="116">
        <v>0</v>
      </c>
      <c r="AJ8" s="121">
        <v>0</v>
      </c>
      <c r="AK8" s="121">
        <v>0</v>
      </c>
      <c r="AL8" s="116">
        <v>4.978266716003418</v>
      </c>
      <c r="AM8" s="116">
        <v>25.804422378540039</v>
      </c>
      <c r="AN8" s="116">
        <v>32639.52734375</v>
      </c>
      <c r="AO8" s="116">
        <v>123036.71875</v>
      </c>
      <c r="AP8" s="116">
        <v>91354.578125</v>
      </c>
      <c r="AQ8" s="122">
        <v>74.249847412109375</v>
      </c>
      <c r="AR8" s="118"/>
    </row>
    <row r="9" spans="1:46" s="212" customFormat="1">
      <c r="A9" s="352">
        <v>41915</v>
      </c>
      <c r="B9" s="114" t="s">
        <v>123</v>
      </c>
      <c r="C9" s="114" t="s">
        <v>122</v>
      </c>
      <c r="D9" s="241"/>
      <c r="E9" s="305">
        <v>158</v>
      </c>
      <c r="F9" s="305">
        <v>11</v>
      </c>
      <c r="G9" s="305">
        <v>491</v>
      </c>
      <c r="H9" s="305">
        <v>34</v>
      </c>
      <c r="I9" s="305">
        <v>1481</v>
      </c>
      <c r="J9" s="305">
        <v>133</v>
      </c>
      <c r="K9" s="118">
        <v>2610202</v>
      </c>
      <c r="L9" s="116">
        <v>92.379402053940652</v>
      </c>
      <c r="M9" s="118">
        <v>3352098</v>
      </c>
      <c r="N9" s="116">
        <v>96.849464416503906</v>
      </c>
      <c r="O9" s="118">
        <v>12943123</v>
      </c>
      <c r="P9" s="116">
        <v>99.963760375976563</v>
      </c>
      <c r="Q9" s="118">
        <v>12943062</v>
      </c>
      <c r="R9" s="119">
        <v>1.8164170905947685E-2</v>
      </c>
      <c r="S9" s="118">
        <v>2016</v>
      </c>
      <c r="T9" s="116">
        <v>1.5575912781059742E-2</v>
      </c>
      <c r="U9" s="118">
        <v>12186</v>
      </c>
      <c r="V9" s="119">
        <v>9.4182603061199188E-2</v>
      </c>
      <c r="W9" s="117">
        <v>3680783</v>
      </c>
      <c r="X9" s="119">
        <v>99.763328552246094</v>
      </c>
      <c r="Y9" s="119">
        <v>99.66937255859375</v>
      </c>
      <c r="Z9" s="117">
        <v>9344</v>
      </c>
      <c r="AA9" s="119">
        <v>0.25385904312133789</v>
      </c>
      <c r="AB9" s="118">
        <v>2974093</v>
      </c>
      <c r="AC9" s="120">
        <v>99.112297058105469</v>
      </c>
      <c r="AD9" s="118">
        <v>2975155</v>
      </c>
      <c r="AE9" s="116">
        <v>99.051811218261719</v>
      </c>
      <c r="AF9" s="116">
        <v>44.412322998046875</v>
      </c>
      <c r="AG9" s="116">
        <v>52.362430572509766</v>
      </c>
      <c r="AH9" s="121">
        <v>36.462215423583984</v>
      </c>
      <c r="AI9" s="116">
        <v>0</v>
      </c>
      <c r="AJ9" s="121">
        <v>0</v>
      </c>
      <c r="AK9" s="121">
        <v>0</v>
      </c>
      <c r="AL9" s="116">
        <v>4.8142666816711426</v>
      </c>
      <c r="AM9" s="116">
        <v>27.539522171020508</v>
      </c>
      <c r="AN9" s="116">
        <v>17562.267578125</v>
      </c>
      <c r="AO9" s="116">
        <v>50185.234375</v>
      </c>
      <c r="AP9" s="116">
        <v>29108.537109375</v>
      </c>
      <c r="AQ9" s="116">
        <v>58.002193450927734</v>
      </c>
      <c r="AR9" s="118"/>
      <c r="AS9" s="210"/>
      <c r="AT9" s="211"/>
    </row>
    <row r="10" spans="1:46" s="212" customFormat="1">
      <c r="A10" s="352">
        <v>41915</v>
      </c>
      <c r="B10" s="114" t="s">
        <v>183</v>
      </c>
      <c r="C10" s="114" t="s">
        <v>122</v>
      </c>
      <c r="D10" s="241"/>
      <c r="E10" s="305">
        <v>130</v>
      </c>
      <c r="F10" s="305">
        <v>10</v>
      </c>
      <c r="G10" s="305">
        <v>394</v>
      </c>
      <c r="H10" s="305">
        <v>30</v>
      </c>
      <c r="I10" s="305">
        <v>1477</v>
      </c>
      <c r="J10" s="305">
        <v>114</v>
      </c>
      <c r="K10" s="118">
        <v>2629415</v>
      </c>
      <c r="L10" s="116">
        <v>91.40964815367677</v>
      </c>
      <c r="M10" s="118">
        <v>3352098</v>
      </c>
      <c r="N10" s="116">
        <v>96.849464416503906</v>
      </c>
      <c r="O10" s="118">
        <v>13160341</v>
      </c>
      <c r="P10" s="116">
        <v>99.98309326171875</v>
      </c>
      <c r="Q10" s="118">
        <v>13160342</v>
      </c>
      <c r="R10" s="119">
        <v>1.053164154291153E-2</v>
      </c>
      <c r="S10" s="118">
        <v>495</v>
      </c>
      <c r="T10" s="116">
        <v>3.7613003514707088E-3</v>
      </c>
      <c r="U10" s="118">
        <v>8246</v>
      </c>
      <c r="V10" s="119">
        <v>6.2666900455951691E-2</v>
      </c>
      <c r="W10" s="117">
        <v>4041639</v>
      </c>
      <c r="X10" s="119">
        <v>99.7459716796875</v>
      </c>
      <c r="Y10" s="119">
        <v>99.683464050292969</v>
      </c>
      <c r="Z10" s="117">
        <v>8644</v>
      </c>
      <c r="AA10" s="119">
        <v>0.21387362480163574</v>
      </c>
      <c r="AB10" s="118">
        <v>2606027</v>
      </c>
      <c r="AC10" s="120">
        <v>98.327720642089844</v>
      </c>
      <c r="AD10" s="118">
        <v>2605716</v>
      </c>
      <c r="AE10" s="116">
        <v>98.201950073242187</v>
      </c>
      <c r="AF10" s="116">
        <v>63.528530120849609</v>
      </c>
      <c r="AG10" s="116">
        <v>81.426933288574219</v>
      </c>
      <c r="AH10" s="121">
        <v>45.630126953125</v>
      </c>
      <c r="AI10" s="116">
        <v>80.019859313964844</v>
      </c>
      <c r="AJ10" s="121">
        <v>12.848020553588867</v>
      </c>
      <c r="AK10" s="121">
        <v>7.1321229934692383</v>
      </c>
      <c r="AL10" s="116">
        <v>5.0852832794189453</v>
      </c>
      <c r="AM10" s="116">
        <v>27.069067001342773</v>
      </c>
      <c r="AN10" s="116">
        <v>18724.3125</v>
      </c>
      <c r="AO10" s="116">
        <v>49112.3828125</v>
      </c>
      <c r="AP10" s="116">
        <v>24419.666015625</v>
      </c>
      <c r="AQ10" s="116">
        <v>49.722015380859375</v>
      </c>
      <c r="AR10" s="118"/>
      <c r="AS10" s="210"/>
      <c r="AT10" s="211"/>
    </row>
    <row r="11" spans="1:46" s="212" customFormat="1">
      <c r="A11" s="352">
        <v>41915</v>
      </c>
      <c r="B11" s="114" t="s">
        <v>126</v>
      </c>
      <c r="C11" s="114" t="s">
        <v>122</v>
      </c>
      <c r="D11" s="241"/>
      <c r="E11" s="305">
        <v>113</v>
      </c>
      <c r="F11" s="305">
        <v>8</v>
      </c>
      <c r="G11" s="305">
        <v>331</v>
      </c>
      <c r="H11" s="305">
        <v>22</v>
      </c>
      <c r="I11" s="305">
        <v>1021</v>
      </c>
      <c r="J11" s="305">
        <v>83</v>
      </c>
      <c r="K11" s="118">
        <v>1712501</v>
      </c>
      <c r="L11" s="116">
        <v>89.368940514487292</v>
      </c>
      <c r="M11" s="118">
        <v>2770346</v>
      </c>
      <c r="N11" s="116">
        <v>96.51025390625</v>
      </c>
      <c r="O11" s="118">
        <v>8089970</v>
      </c>
      <c r="P11" s="116">
        <v>99.971160888671875</v>
      </c>
      <c r="Q11" s="118">
        <v>8089906</v>
      </c>
      <c r="R11" s="119">
        <v>1.0173171758651733E-2</v>
      </c>
      <c r="S11" s="118">
        <v>990</v>
      </c>
      <c r="T11" s="116">
        <v>1.2237472459673882E-2</v>
      </c>
      <c r="U11" s="118">
        <v>14915</v>
      </c>
      <c r="V11" s="119">
        <v>0.18440687656402588</v>
      </c>
      <c r="W11" s="117">
        <v>2422036</v>
      </c>
      <c r="X11" s="119">
        <v>99.599716186523438</v>
      </c>
      <c r="Y11" s="119">
        <v>99.416046142578125</v>
      </c>
      <c r="Z11" s="117">
        <v>7001</v>
      </c>
      <c r="AA11" s="119">
        <v>0.28905433416366577</v>
      </c>
      <c r="AB11" s="118">
        <v>1328270</v>
      </c>
      <c r="AC11" s="120">
        <v>99.018875122070312</v>
      </c>
      <c r="AD11" s="118">
        <v>1327616</v>
      </c>
      <c r="AE11" s="116">
        <v>98.950599670410156</v>
      </c>
      <c r="AF11" s="116">
        <v>54.606731414794922</v>
      </c>
      <c r="AG11" s="116">
        <v>76.00628662109375</v>
      </c>
      <c r="AH11" s="121">
        <v>33.207176208496094</v>
      </c>
      <c r="AI11" s="116">
        <v>0</v>
      </c>
      <c r="AJ11" s="121">
        <v>0</v>
      </c>
      <c r="AK11" s="121">
        <v>0</v>
      </c>
      <c r="AL11" s="116">
        <v>5.2530107498168945</v>
      </c>
      <c r="AM11" s="116">
        <v>29.071405410766602</v>
      </c>
      <c r="AN11" s="116">
        <v>12078.986328125</v>
      </c>
      <c r="AO11" s="116">
        <v>31190.302734375</v>
      </c>
      <c r="AP11" s="116">
        <v>16183.658203125</v>
      </c>
      <c r="AQ11" s="116">
        <v>51.886825561523438</v>
      </c>
      <c r="AR11" s="118"/>
      <c r="AS11" s="210"/>
      <c r="AT11" s="211"/>
    </row>
    <row r="12" spans="1:46" s="8" customFormat="1">
      <c r="A12" s="352">
        <v>41915</v>
      </c>
      <c r="B12" s="114" t="s">
        <v>184</v>
      </c>
      <c r="C12" s="114" t="s">
        <v>122</v>
      </c>
      <c r="D12" s="241"/>
      <c r="E12" s="305">
        <v>103</v>
      </c>
      <c r="F12" s="305">
        <v>15</v>
      </c>
      <c r="G12" s="305">
        <v>307</v>
      </c>
      <c r="H12" s="305">
        <v>45</v>
      </c>
      <c r="I12" s="305">
        <v>1037</v>
      </c>
      <c r="J12" s="305">
        <v>194</v>
      </c>
      <c r="K12" s="118">
        <v>2682505</v>
      </c>
      <c r="L12" s="116">
        <v>90.077334431809078</v>
      </c>
      <c r="M12" s="118">
        <v>2770346</v>
      </c>
      <c r="N12" s="116">
        <v>96.51025390625</v>
      </c>
      <c r="O12" s="118">
        <v>12672859</v>
      </c>
      <c r="P12" s="116">
        <v>99.981376647949219</v>
      </c>
      <c r="Q12" s="118">
        <v>12672865</v>
      </c>
      <c r="R12" s="119">
        <v>1.2175620533525944E-2</v>
      </c>
      <c r="S12" s="118">
        <v>423</v>
      </c>
      <c r="T12" s="116">
        <v>3.3378403168171644E-3</v>
      </c>
      <c r="U12" s="118">
        <v>13338</v>
      </c>
      <c r="V12" s="119">
        <v>0.10526482760906219</v>
      </c>
      <c r="W12" s="117">
        <v>3947149</v>
      </c>
      <c r="X12" s="119">
        <v>99.565681457519531</v>
      </c>
      <c r="Y12" s="119">
        <v>99.46087646484375</v>
      </c>
      <c r="Z12" s="117">
        <v>10432</v>
      </c>
      <c r="AA12" s="119">
        <v>0.26429203152656555</v>
      </c>
      <c r="AB12" s="118">
        <v>2527714</v>
      </c>
      <c r="AC12" s="120">
        <v>98.624649047851563</v>
      </c>
      <c r="AD12" s="118">
        <v>2529888</v>
      </c>
      <c r="AE12" s="116">
        <v>98.574440002441406</v>
      </c>
      <c r="AF12" s="116">
        <v>126.3211669921875</v>
      </c>
      <c r="AG12" s="116">
        <v>188.20274353027344</v>
      </c>
      <c r="AH12" s="121">
        <v>64.439598083496094</v>
      </c>
      <c r="AI12" s="116">
        <v>0</v>
      </c>
      <c r="AJ12" s="121">
        <v>0</v>
      </c>
      <c r="AK12" s="121">
        <v>0</v>
      </c>
      <c r="AL12" s="116">
        <v>5.2993650436401367</v>
      </c>
      <c r="AM12" s="116">
        <v>26.602441787719727</v>
      </c>
      <c r="AN12" s="116">
        <v>18835.296875</v>
      </c>
      <c r="AO12" s="116">
        <v>43945.78125</v>
      </c>
      <c r="AP12" s="116">
        <v>25704.052734375</v>
      </c>
      <c r="AQ12" s="116">
        <v>58.490375518798828</v>
      </c>
      <c r="AR12" s="118"/>
      <c r="AT12" s="7"/>
    </row>
    <row r="13" spans="1:46" s="8" customFormat="1">
      <c r="A13" s="352">
        <v>41915</v>
      </c>
      <c r="B13" s="114" t="s">
        <v>131</v>
      </c>
      <c r="C13" s="114" t="s">
        <v>176</v>
      </c>
      <c r="D13" s="241"/>
      <c r="E13" s="305">
        <v>174</v>
      </c>
      <c r="F13" s="305">
        <v>20</v>
      </c>
      <c r="G13" s="305">
        <v>507</v>
      </c>
      <c r="H13" s="305">
        <v>50</v>
      </c>
      <c r="I13" s="305">
        <v>1468</v>
      </c>
      <c r="J13" s="305">
        <v>163</v>
      </c>
      <c r="K13" s="118">
        <v>2641205</v>
      </c>
      <c r="L13" s="116">
        <v>91.499031691973926</v>
      </c>
      <c r="M13" s="118">
        <v>4655694</v>
      </c>
      <c r="N13" s="116">
        <v>94.92303466796875</v>
      </c>
      <c r="O13" s="118">
        <v>20739576</v>
      </c>
      <c r="P13" s="116">
        <v>99.996299743652344</v>
      </c>
      <c r="Q13" s="118">
        <v>13054220</v>
      </c>
      <c r="R13" s="119">
        <v>1.8905764445662498E-2</v>
      </c>
      <c r="S13" s="118">
        <v>563982</v>
      </c>
      <c r="T13" s="116">
        <v>4.3203039169311523</v>
      </c>
      <c r="U13" s="118">
        <v>681</v>
      </c>
      <c r="V13" s="119">
        <v>5.4537029936909676E-3</v>
      </c>
      <c r="W13" s="117">
        <v>3565827</v>
      </c>
      <c r="X13" s="119">
        <v>99.763504028320312</v>
      </c>
      <c r="Y13" s="119">
        <v>99.758064270019531</v>
      </c>
      <c r="Z13" s="117">
        <v>9824</v>
      </c>
      <c r="AA13" s="119">
        <v>0.27550411224365234</v>
      </c>
      <c r="AB13" s="118">
        <v>1757444</v>
      </c>
      <c r="AC13" s="120">
        <v>95.226478576660156</v>
      </c>
      <c r="AD13" s="118">
        <v>1744342</v>
      </c>
      <c r="AE13" s="116">
        <v>95.875289916992188</v>
      </c>
      <c r="AF13" s="116">
        <v>0</v>
      </c>
      <c r="AG13" s="116">
        <v>0</v>
      </c>
      <c r="AH13" s="121">
        <v>0</v>
      </c>
      <c r="AI13" s="116">
        <v>0</v>
      </c>
      <c r="AJ13" s="121">
        <v>0</v>
      </c>
      <c r="AK13" s="121">
        <v>0</v>
      </c>
      <c r="AL13" s="116">
        <v>5.0450582504272461</v>
      </c>
      <c r="AM13" s="116">
        <v>28.129444122314453</v>
      </c>
      <c r="AN13" s="116">
        <v>19139.880859375</v>
      </c>
      <c r="AO13" s="116">
        <v>42010.02734375</v>
      </c>
      <c r="AP13" s="116">
        <v>23335.626953125</v>
      </c>
      <c r="AQ13" s="116">
        <v>55.547756195068359</v>
      </c>
      <c r="AR13" s="118"/>
      <c r="AT13" s="7"/>
    </row>
    <row r="14" spans="1:46" s="8" customFormat="1">
      <c r="A14" s="352">
        <v>41915</v>
      </c>
      <c r="B14" s="114" t="s">
        <v>124</v>
      </c>
      <c r="C14" s="114" t="s">
        <v>176</v>
      </c>
      <c r="D14" s="241"/>
      <c r="E14" s="180">
        <v>126</v>
      </c>
      <c r="F14" s="180">
        <v>33</v>
      </c>
      <c r="G14" s="180">
        <v>370</v>
      </c>
      <c r="H14" s="180">
        <v>87</v>
      </c>
      <c r="I14" s="180">
        <v>1364</v>
      </c>
      <c r="J14" s="180">
        <v>346</v>
      </c>
      <c r="K14" s="118">
        <v>2933231</v>
      </c>
      <c r="L14" s="116">
        <v>93.203774268034124</v>
      </c>
      <c r="M14" s="118">
        <v>3960032</v>
      </c>
      <c r="N14" s="116">
        <v>95.405746459960938</v>
      </c>
      <c r="O14" s="118">
        <v>17364916</v>
      </c>
      <c r="P14" s="116">
        <v>99.999610900878906</v>
      </c>
      <c r="Q14" s="118">
        <v>12726528</v>
      </c>
      <c r="R14" s="119">
        <v>2.3651383817195892E-2</v>
      </c>
      <c r="S14" s="118">
        <v>538902</v>
      </c>
      <c r="T14" s="116">
        <v>4.2344779968261719</v>
      </c>
      <c r="U14" s="118">
        <v>1544</v>
      </c>
      <c r="V14" s="119">
        <v>1.2671766802668571E-2</v>
      </c>
      <c r="W14" s="117">
        <v>3889935</v>
      </c>
      <c r="X14" s="119">
        <v>99.833869934082031</v>
      </c>
      <c r="Y14" s="119">
        <v>99.821220397949219</v>
      </c>
      <c r="Z14" s="117">
        <v>10281</v>
      </c>
      <c r="AA14" s="119">
        <v>0.2642974853515625</v>
      </c>
      <c r="AB14" s="118">
        <v>1162822</v>
      </c>
      <c r="AC14" s="120">
        <v>96.657958984375</v>
      </c>
      <c r="AD14" s="118">
        <v>1154838</v>
      </c>
      <c r="AE14" s="116">
        <v>96.857131958007813</v>
      </c>
      <c r="AF14" s="116">
        <v>0</v>
      </c>
      <c r="AG14" s="116">
        <v>0</v>
      </c>
      <c r="AH14" s="121">
        <v>0</v>
      </c>
      <c r="AI14" s="116">
        <v>0</v>
      </c>
      <c r="AJ14" s="121">
        <v>0</v>
      </c>
      <c r="AK14" s="121">
        <v>0</v>
      </c>
      <c r="AL14" s="116">
        <v>4.770599365234375</v>
      </c>
      <c r="AM14" s="116">
        <v>29.722623825073242</v>
      </c>
      <c r="AN14" s="116">
        <v>17567.271484375</v>
      </c>
      <c r="AO14" s="116">
        <v>45634.171875</v>
      </c>
      <c r="AP14" s="116">
        <v>21527.880859375</v>
      </c>
      <c r="AQ14" s="116">
        <v>47.174911499023438</v>
      </c>
      <c r="AR14" s="118"/>
      <c r="AT14" s="7"/>
    </row>
    <row r="15" spans="1:46" s="41" customFormat="1">
      <c r="A15" s="352">
        <v>41915</v>
      </c>
      <c r="B15" s="206" t="s">
        <v>133</v>
      </c>
      <c r="C15" s="206" t="s">
        <v>176</v>
      </c>
      <c r="D15" s="241"/>
      <c r="E15" s="180">
        <v>164</v>
      </c>
      <c r="F15" s="180">
        <v>12</v>
      </c>
      <c r="G15" s="180">
        <v>485</v>
      </c>
      <c r="H15" s="180">
        <v>34</v>
      </c>
      <c r="I15" s="180">
        <v>1421</v>
      </c>
      <c r="J15" s="180">
        <v>114</v>
      </c>
      <c r="K15" s="248">
        <v>1939757</v>
      </c>
      <c r="L15" s="246">
        <v>91.106360229657639</v>
      </c>
      <c r="M15" s="248">
        <v>4149240</v>
      </c>
      <c r="N15" s="246">
        <v>96.219764709472656</v>
      </c>
      <c r="O15" s="248">
        <v>17787010</v>
      </c>
      <c r="P15" s="246">
        <v>99.975624084472656</v>
      </c>
      <c r="Q15" s="248">
        <v>10653492</v>
      </c>
      <c r="R15" s="249">
        <v>6.8991459906101227E-2</v>
      </c>
      <c r="S15" s="248">
        <v>520127</v>
      </c>
      <c r="T15" s="246">
        <v>4.8822207450866699</v>
      </c>
      <c r="U15" s="248">
        <v>312</v>
      </c>
      <c r="V15" s="249">
        <v>3.082050709053874E-3</v>
      </c>
      <c r="W15" s="248">
        <v>2662150</v>
      </c>
      <c r="X15" s="246">
        <v>99.76080322265625</v>
      </c>
      <c r="Y15" s="246">
        <v>99.757728576660156</v>
      </c>
      <c r="Z15" s="247">
        <v>7032</v>
      </c>
      <c r="AA15" s="249">
        <v>0.26414740085601807</v>
      </c>
      <c r="AB15" s="248">
        <v>723310</v>
      </c>
      <c r="AC15" s="246">
        <v>94.708908081054688</v>
      </c>
      <c r="AD15" s="248">
        <v>713417</v>
      </c>
      <c r="AE15" s="246">
        <v>94.74725341796875</v>
      </c>
      <c r="AF15" s="246">
        <v>0</v>
      </c>
      <c r="AG15" s="246">
        <v>0</v>
      </c>
      <c r="AH15" s="251">
        <v>0</v>
      </c>
      <c r="AI15" s="246">
        <v>0</v>
      </c>
      <c r="AJ15" s="251">
        <v>0</v>
      </c>
      <c r="AK15" s="251">
        <v>0</v>
      </c>
      <c r="AL15" s="246">
        <v>4.9214997291564941</v>
      </c>
      <c r="AM15" s="246">
        <v>32.306941986083984</v>
      </c>
      <c r="AN15" s="246">
        <v>15520.3818359375</v>
      </c>
      <c r="AO15" s="246">
        <v>35619.66796875</v>
      </c>
      <c r="AP15" s="246">
        <v>19808.0078125</v>
      </c>
      <c r="AQ15" s="246">
        <v>55.609748840332031</v>
      </c>
      <c r="AR15" s="248"/>
      <c r="AS15" s="106"/>
      <c r="AT15" s="7"/>
    </row>
    <row r="16" spans="1:46" s="41" customFormat="1">
      <c r="A16" s="352">
        <v>41915</v>
      </c>
      <c r="B16" s="206" t="s">
        <v>125</v>
      </c>
      <c r="C16" s="206" t="s">
        <v>176</v>
      </c>
      <c r="D16" s="241"/>
      <c r="E16" s="180">
        <v>177</v>
      </c>
      <c r="F16" s="180">
        <v>8</v>
      </c>
      <c r="G16" s="180">
        <v>507</v>
      </c>
      <c r="H16" s="180">
        <v>24</v>
      </c>
      <c r="I16" s="180">
        <v>1604</v>
      </c>
      <c r="J16" s="180">
        <v>93</v>
      </c>
      <c r="K16" s="248">
        <v>1972527</v>
      </c>
      <c r="L16" s="246">
        <v>90.451689634666593</v>
      </c>
      <c r="M16" s="248">
        <v>3338540</v>
      </c>
      <c r="N16" s="246">
        <v>93.253097534179688</v>
      </c>
      <c r="O16" s="248">
        <v>15449966</v>
      </c>
      <c r="P16" s="246">
        <v>99.992362976074219</v>
      </c>
      <c r="Q16" s="248">
        <v>9761583</v>
      </c>
      <c r="R16" s="249">
        <v>3.7524651736021042E-2</v>
      </c>
      <c r="S16" s="248">
        <v>477855</v>
      </c>
      <c r="T16" s="246">
        <v>4.895261287689209</v>
      </c>
      <c r="U16" s="248">
        <v>174</v>
      </c>
      <c r="V16" s="249">
        <v>1.8751539755612612E-3</v>
      </c>
      <c r="W16" s="248">
        <v>2705684</v>
      </c>
      <c r="X16" s="246">
        <v>99.853561401367188</v>
      </c>
      <c r="Y16" s="246">
        <v>99.851692199707031</v>
      </c>
      <c r="Z16" s="247">
        <v>5364</v>
      </c>
      <c r="AA16" s="249">
        <v>0.19824931025505066</v>
      </c>
      <c r="AB16" s="248">
        <v>729492</v>
      </c>
      <c r="AC16" s="246">
        <v>97.025192260742188</v>
      </c>
      <c r="AD16" s="248">
        <v>726636</v>
      </c>
      <c r="AE16" s="246">
        <v>97.619438171386719</v>
      </c>
      <c r="AF16" s="246">
        <v>0</v>
      </c>
      <c r="AG16" s="246">
        <v>0</v>
      </c>
      <c r="AH16" s="251">
        <v>0</v>
      </c>
      <c r="AI16" s="246">
        <v>0</v>
      </c>
      <c r="AJ16" s="251">
        <v>0</v>
      </c>
      <c r="AK16" s="251">
        <v>0</v>
      </c>
      <c r="AL16" s="246">
        <v>4.1408276557922363</v>
      </c>
      <c r="AM16" s="246">
        <v>30.336736679077148</v>
      </c>
      <c r="AN16" s="246">
        <v>12348.3134765625</v>
      </c>
      <c r="AO16" s="246">
        <v>33424.62890625</v>
      </c>
      <c r="AP16" s="246">
        <v>13420.94140625</v>
      </c>
      <c r="AQ16" s="246">
        <v>40.152851104736328</v>
      </c>
      <c r="AR16" s="248"/>
      <c r="AS16" s="106"/>
      <c r="AT16" s="7"/>
    </row>
    <row r="17" spans="1:46" s="41" customFormat="1">
      <c r="A17" s="352">
        <v>41915</v>
      </c>
      <c r="B17" s="107" t="s">
        <v>127</v>
      </c>
      <c r="C17" s="107" t="s">
        <v>128</v>
      </c>
      <c r="D17" s="241"/>
      <c r="E17" s="388">
        <v>150</v>
      </c>
      <c r="F17" s="388">
        <v>16</v>
      </c>
      <c r="G17" s="388">
        <v>450</v>
      </c>
      <c r="H17" s="388">
        <v>48</v>
      </c>
      <c r="I17" s="388">
        <v>1442</v>
      </c>
      <c r="J17" s="388">
        <v>162</v>
      </c>
      <c r="K17" s="111">
        <v>2182274</v>
      </c>
      <c r="L17" s="109">
        <v>88.374145501435663</v>
      </c>
      <c r="M17" s="111">
        <v>3671895</v>
      </c>
      <c r="N17" s="109">
        <v>96.2353515625</v>
      </c>
      <c r="O17" s="111">
        <v>16255698</v>
      </c>
      <c r="P17" s="109">
        <v>99.954055786132813</v>
      </c>
      <c r="Q17" s="111">
        <v>9419935</v>
      </c>
      <c r="R17" s="112">
        <v>3.3864353317767382E-3</v>
      </c>
      <c r="S17" s="111">
        <v>282389</v>
      </c>
      <c r="T17" s="109">
        <v>2.9977807998657227</v>
      </c>
      <c r="U17" s="111">
        <v>33489</v>
      </c>
      <c r="V17" s="112">
        <v>0.35553422570228577</v>
      </c>
      <c r="W17" s="111">
        <v>2828600</v>
      </c>
      <c r="X17" s="109">
        <v>99.608619689941406</v>
      </c>
      <c r="Y17" s="109">
        <v>99.254478454589844</v>
      </c>
      <c r="Z17" s="110">
        <v>18371</v>
      </c>
      <c r="AA17" s="112">
        <v>0.64947324991226196</v>
      </c>
      <c r="AB17" s="111">
        <v>4778413</v>
      </c>
      <c r="AC17" s="109">
        <v>98.912399291992188</v>
      </c>
      <c r="AD17" s="111">
        <v>4768540</v>
      </c>
      <c r="AE17" s="109">
        <v>99.117965698242188</v>
      </c>
      <c r="AF17" s="109">
        <v>34.598716735839844</v>
      </c>
      <c r="AG17" s="109">
        <v>34.250907897949219</v>
      </c>
      <c r="AH17" s="113">
        <v>34.946525573730469</v>
      </c>
      <c r="AI17" s="109">
        <v>48.744205474853516</v>
      </c>
      <c r="AJ17" s="113">
        <v>0.47931841015815735</v>
      </c>
      <c r="AK17" s="113">
        <v>0.77647513151168823</v>
      </c>
      <c r="AL17" s="109">
        <v>3.0162546634674072</v>
      </c>
      <c r="AM17" s="109">
        <v>19.225126266479492</v>
      </c>
      <c r="AN17" s="109">
        <v>7945.7509765625</v>
      </c>
      <c r="AO17" s="109">
        <v>36140.65234375</v>
      </c>
      <c r="AP17" s="109">
        <v>677.9874267578125</v>
      </c>
      <c r="AQ17" s="109">
        <v>1.8759689331054687</v>
      </c>
      <c r="AR17" s="111"/>
      <c r="AS17" s="106"/>
      <c r="AT17" s="7"/>
    </row>
    <row r="18" spans="1:46" s="41" customFormat="1">
      <c r="A18" s="352">
        <v>41915</v>
      </c>
      <c r="B18" s="107" t="s">
        <v>129</v>
      </c>
      <c r="C18" s="107" t="s">
        <v>128</v>
      </c>
      <c r="D18" s="241"/>
      <c r="E18" s="388">
        <v>152</v>
      </c>
      <c r="F18" s="388">
        <v>3</v>
      </c>
      <c r="G18" s="388">
        <v>452</v>
      </c>
      <c r="H18" s="388">
        <v>9</v>
      </c>
      <c r="I18" s="388">
        <v>1186</v>
      </c>
      <c r="J18" s="388">
        <v>29</v>
      </c>
      <c r="K18" s="111">
        <v>1500366</v>
      </c>
      <c r="L18" s="109">
        <v>85.519733185102837</v>
      </c>
      <c r="M18" s="111">
        <v>3315102</v>
      </c>
      <c r="N18" s="109">
        <v>96.049079895019531</v>
      </c>
      <c r="O18" s="111">
        <v>12013433</v>
      </c>
      <c r="P18" s="109">
        <v>99.946678161621094</v>
      </c>
      <c r="Q18" s="111">
        <v>7632511</v>
      </c>
      <c r="R18" s="112">
        <v>7.5990718323737383E-4</v>
      </c>
      <c r="S18" s="111">
        <v>243566</v>
      </c>
      <c r="T18" s="109">
        <v>3.1911647319793701</v>
      </c>
      <c r="U18" s="111">
        <v>31900</v>
      </c>
      <c r="V18" s="112">
        <v>0.41798990964889526</v>
      </c>
      <c r="W18" s="111">
        <v>1894466</v>
      </c>
      <c r="X18" s="109">
        <v>99.540672302246094</v>
      </c>
      <c r="Y18" s="109">
        <v>99.124603271484375</v>
      </c>
      <c r="Z18" s="110">
        <v>13493</v>
      </c>
      <c r="AA18" s="112">
        <v>0.71223235130310059</v>
      </c>
      <c r="AB18" s="111">
        <v>1298501</v>
      </c>
      <c r="AC18" s="109">
        <v>96.773971557617188</v>
      </c>
      <c r="AD18" s="111">
        <v>1297811</v>
      </c>
      <c r="AE18" s="109">
        <v>96.980606079101563</v>
      </c>
      <c r="AF18" s="109">
        <v>34.477035522460938</v>
      </c>
      <c r="AG18" s="109">
        <v>34.2362060546875</v>
      </c>
      <c r="AH18" s="113">
        <v>34.717868804931641</v>
      </c>
      <c r="AI18" s="109">
        <v>95.337799072265625</v>
      </c>
      <c r="AJ18" s="113">
        <v>3.0624382495880127</v>
      </c>
      <c r="AK18" s="113">
        <v>1.5997629165649414</v>
      </c>
      <c r="AL18" s="109">
        <v>2.9728903770446777</v>
      </c>
      <c r="AM18" s="109">
        <v>23.065000534057617</v>
      </c>
      <c r="AN18" s="109">
        <v>6647.39599609375</v>
      </c>
      <c r="AO18" s="109">
        <v>21802.30078125</v>
      </c>
      <c r="AP18" s="109">
        <v>358.8065185546875</v>
      </c>
      <c r="AQ18" s="109">
        <v>1.6457277536392212</v>
      </c>
      <c r="AR18" s="111"/>
      <c r="AS18" s="106"/>
      <c r="AT18" s="7"/>
    </row>
    <row r="19" spans="1:46" s="41" customFormat="1">
      <c r="A19" s="352">
        <v>41915</v>
      </c>
      <c r="B19" s="181" t="s">
        <v>130</v>
      </c>
      <c r="C19" s="181" t="s">
        <v>128</v>
      </c>
      <c r="D19" s="241"/>
      <c r="E19" s="219">
        <v>176</v>
      </c>
      <c r="F19" s="219">
        <v>5</v>
      </c>
      <c r="G19" s="219">
        <v>528</v>
      </c>
      <c r="H19" s="219">
        <v>15</v>
      </c>
      <c r="I19" s="219">
        <v>936</v>
      </c>
      <c r="J19" s="219">
        <v>35</v>
      </c>
      <c r="K19" s="229">
        <v>566925</v>
      </c>
      <c r="L19" s="230">
        <v>93.331922211932792</v>
      </c>
      <c r="M19" s="229">
        <v>1411325</v>
      </c>
      <c r="N19" s="230">
        <v>96.789894104003906</v>
      </c>
      <c r="O19" s="229">
        <v>13405250</v>
      </c>
      <c r="P19" s="230">
        <v>99.995437622070312</v>
      </c>
      <c r="Q19" s="229">
        <v>4388899</v>
      </c>
      <c r="R19" s="230">
        <v>0</v>
      </c>
      <c r="S19" s="229">
        <v>156940</v>
      </c>
      <c r="T19" s="230">
        <v>3.5758397579193115</v>
      </c>
      <c r="U19" s="229">
        <v>10329</v>
      </c>
      <c r="V19" s="230">
        <v>0.23541676998138428</v>
      </c>
      <c r="W19" s="229">
        <v>612990</v>
      </c>
      <c r="X19" s="230">
        <v>99.772781372070313</v>
      </c>
      <c r="Y19" s="230">
        <v>99.53790283203125</v>
      </c>
      <c r="Z19" s="229">
        <v>2644</v>
      </c>
      <c r="AA19" s="230">
        <v>0.4313284158706665</v>
      </c>
      <c r="AB19" s="229">
        <v>1061997</v>
      </c>
      <c r="AC19" s="230">
        <v>98.673439025878906</v>
      </c>
      <c r="AD19" s="229">
        <v>1060793</v>
      </c>
      <c r="AE19" s="230">
        <v>98.8443603515625</v>
      </c>
      <c r="AF19" s="230">
        <v>35.201316833496094</v>
      </c>
      <c r="AG19" s="230">
        <v>34.853553771972656</v>
      </c>
      <c r="AH19" s="230">
        <v>35.549079895019531</v>
      </c>
      <c r="AI19" s="230">
        <v>49.14263916015625</v>
      </c>
      <c r="AJ19" s="188">
        <v>0.25235855579376221</v>
      </c>
      <c r="AK19" s="188">
        <v>0.60500264167785645</v>
      </c>
      <c r="AL19" s="230">
        <v>4.2336621284484863</v>
      </c>
      <c r="AM19" s="230">
        <v>23.010637283325195</v>
      </c>
      <c r="AN19" s="230">
        <v>5736.0478515625</v>
      </c>
      <c r="AO19" s="230">
        <v>9851.2080078125</v>
      </c>
      <c r="AP19" s="230">
        <v>161.85659790039062</v>
      </c>
      <c r="AQ19" s="230">
        <v>1.6430126428604126</v>
      </c>
      <c r="AR19" s="229"/>
      <c r="AS19" s="106"/>
      <c r="AT19" s="7"/>
    </row>
    <row r="20" spans="1:46" s="41" customFormat="1">
      <c r="A20" s="352">
        <v>41915</v>
      </c>
      <c r="B20" s="123" t="s">
        <v>132</v>
      </c>
      <c r="C20" s="123" t="s">
        <v>128</v>
      </c>
      <c r="D20" s="241"/>
      <c r="E20" s="219">
        <v>178</v>
      </c>
      <c r="F20" s="219">
        <v>5</v>
      </c>
      <c r="G20" s="219">
        <v>527</v>
      </c>
      <c r="H20" s="219">
        <v>15</v>
      </c>
      <c r="I20" s="219">
        <v>1094</v>
      </c>
      <c r="J20" s="219">
        <v>35</v>
      </c>
      <c r="K20" s="197">
        <v>728047</v>
      </c>
      <c r="L20" s="194">
        <v>91.038078585585822</v>
      </c>
      <c r="M20" s="197">
        <v>1389326</v>
      </c>
      <c r="N20" s="194">
        <v>91.720085144042969</v>
      </c>
      <c r="O20" s="197">
        <v>12611611</v>
      </c>
      <c r="P20" s="194">
        <v>99.988571166992188</v>
      </c>
      <c r="Q20" s="197">
        <v>5327708</v>
      </c>
      <c r="R20" s="194">
        <v>5.6309392675757408E-5</v>
      </c>
      <c r="S20" s="197">
        <v>257902</v>
      </c>
      <c r="T20" s="194">
        <v>4.8407683372497559</v>
      </c>
      <c r="U20" s="197">
        <v>18987</v>
      </c>
      <c r="V20" s="194">
        <v>0.35643920302391052</v>
      </c>
      <c r="W20" s="197">
        <v>854294</v>
      </c>
      <c r="X20" s="194">
        <v>99.761306762695312</v>
      </c>
      <c r="Y20" s="231">
        <v>99.405715942382813</v>
      </c>
      <c r="Z20" s="197">
        <v>4209</v>
      </c>
      <c r="AA20" s="194">
        <v>0.49268752336502075</v>
      </c>
      <c r="AB20" s="197">
        <v>957299</v>
      </c>
      <c r="AC20" s="194">
        <v>98.150108337402344</v>
      </c>
      <c r="AD20" s="197">
        <v>955481</v>
      </c>
      <c r="AE20" s="194">
        <v>98.314277648925781</v>
      </c>
      <c r="AF20" s="231">
        <v>35.032711029052734</v>
      </c>
      <c r="AG20" s="231">
        <v>34.750747680664063</v>
      </c>
      <c r="AH20" s="231">
        <v>35.314674377441406</v>
      </c>
      <c r="AI20" s="194">
        <v>49.169097900390625</v>
      </c>
      <c r="AJ20" s="207">
        <v>0.22712957859039307</v>
      </c>
      <c r="AK20" s="207">
        <v>0.60377281904220581</v>
      </c>
      <c r="AL20" s="208">
        <v>4.4027280807495117</v>
      </c>
      <c r="AM20" s="208">
        <v>24.405876159667969</v>
      </c>
      <c r="AN20" s="197">
        <v>6471.005859375</v>
      </c>
      <c r="AO20" s="197">
        <v>12179.9970703125</v>
      </c>
      <c r="AP20" s="197">
        <v>116.83913421630859</v>
      </c>
      <c r="AQ20" s="231">
        <v>0.9592706561088562</v>
      </c>
      <c r="AR20" s="198"/>
      <c r="AS20" s="106"/>
      <c r="AT20" s="7"/>
    </row>
    <row r="21" spans="1:46" s="299" customFormat="1">
      <c r="A21" s="352">
        <v>41914</v>
      </c>
      <c r="B21" s="181" t="s">
        <v>6</v>
      </c>
      <c r="C21" s="181"/>
      <c r="D21" s="241"/>
      <c r="E21" s="219">
        <v>1847</v>
      </c>
      <c r="F21" s="219">
        <v>177</v>
      </c>
      <c r="G21" s="219">
        <v>5481</v>
      </c>
      <c r="H21" s="219">
        <v>517</v>
      </c>
      <c r="I21" s="219">
        <v>16011</v>
      </c>
      <c r="J21" s="219">
        <v>1963</v>
      </c>
      <c r="K21" s="229">
        <v>29729868</v>
      </c>
      <c r="L21" s="230">
        <v>91.394741476820556</v>
      </c>
      <c r="M21" s="229">
        <v>44687708</v>
      </c>
      <c r="N21" s="230">
        <v>95.861329210143168</v>
      </c>
      <c r="O21" s="229">
        <v>195221130</v>
      </c>
      <c r="P21" s="230">
        <v>99.961908667246107</v>
      </c>
      <c r="Q21" s="229">
        <v>142206052</v>
      </c>
      <c r="R21" s="230">
        <v>6.5159674420171551E-2</v>
      </c>
      <c r="S21" s="229">
        <v>3003448</v>
      </c>
      <c r="T21" s="230">
        <v>4.2387773968844007</v>
      </c>
      <c r="U21" s="229">
        <v>160534</v>
      </c>
      <c r="V21" s="230">
        <v>0.11463497864113231</v>
      </c>
      <c r="W21" s="229">
        <v>41972446</v>
      </c>
      <c r="X21" s="230">
        <v>99.67444673530504</v>
      </c>
      <c r="Y21" s="230">
        <v>99.560184954579356</v>
      </c>
      <c r="Z21" s="229">
        <v>133028</v>
      </c>
      <c r="AA21" s="230">
        <v>0.31694126463824968</v>
      </c>
      <c r="AB21" s="229">
        <v>32981969</v>
      </c>
      <c r="AC21" s="230">
        <v>98.443548447939392</v>
      </c>
      <c r="AD21" s="229">
        <v>32935820</v>
      </c>
      <c r="AE21" s="230">
        <v>98.523251989734845</v>
      </c>
      <c r="AF21" s="230">
        <v>33.315803538078974</v>
      </c>
      <c r="AG21" s="230">
        <v>35.264230312239818</v>
      </c>
      <c r="AH21" s="230">
        <v>31.367376763918127</v>
      </c>
      <c r="AI21" s="230"/>
      <c r="AJ21" s="188"/>
      <c r="AK21" s="188"/>
      <c r="AL21" s="230">
        <v>3.3355192622589804</v>
      </c>
      <c r="AM21" s="230">
        <v>19.603459296215384</v>
      </c>
      <c r="AN21" s="230">
        <v>185951.2783203125</v>
      </c>
      <c r="AO21" s="230">
        <v>543090.916015625</v>
      </c>
      <c r="AP21" s="230">
        <v>279792.59271240234</v>
      </c>
      <c r="AQ21" s="230">
        <v>51.518555081917917</v>
      </c>
      <c r="AR21" s="229">
        <v>0</v>
      </c>
    </row>
    <row r="22" spans="1:46" s="7" customFormat="1">
      <c r="A22" s="352">
        <v>41914</v>
      </c>
      <c r="B22" s="123" t="s">
        <v>134</v>
      </c>
      <c r="C22" s="123"/>
      <c r="D22" s="241"/>
      <c r="E22" s="219">
        <v>676</v>
      </c>
      <c r="F22" s="219">
        <v>108</v>
      </c>
      <c r="G22" s="219">
        <v>2025</v>
      </c>
      <c r="H22" s="219">
        <v>322</v>
      </c>
      <c r="I22" s="219">
        <v>6891</v>
      </c>
      <c r="J22" s="219">
        <v>1333</v>
      </c>
      <c r="K22" s="197">
        <v>15419912</v>
      </c>
      <c r="L22" s="194">
        <v>92.006666445307857</v>
      </c>
      <c r="M22" s="197">
        <v>18922547</v>
      </c>
      <c r="N22" s="194">
        <v>96.561493427440965</v>
      </c>
      <c r="O22" s="197">
        <v>70427684</v>
      </c>
      <c r="P22" s="194">
        <v>99.943971014177237</v>
      </c>
      <c r="Q22" s="197">
        <v>70427390</v>
      </c>
      <c r="R22" s="194">
        <v>4.1150183264315889E-2</v>
      </c>
      <c r="S22" s="197">
        <v>8468</v>
      </c>
      <c r="T22" s="194">
        <v>1.2841218757259682E-2</v>
      </c>
      <c r="U22" s="197">
        <v>71446</v>
      </c>
      <c r="V22" s="194">
        <v>0.10150032241900728</v>
      </c>
      <c r="W22" s="197">
        <v>23174060</v>
      </c>
      <c r="X22" s="194">
        <v>99.675440342347827</v>
      </c>
      <c r="Y22" s="231">
        <v>99.574269449027767</v>
      </c>
      <c r="Z22" s="197">
        <v>62275</v>
      </c>
      <c r="AA22" s="194">
        <v>0.26872719050926308</v>
      </c>
      <c r="AB22" s="197">
        <v>20422192</v>
      </c>
      <c r="AC22" s="194">
        <v>98.907603535591051</v>
      </c>
      <c r="AD22" s="197">
        <v>20423052</v>
      </c>
      <c r="AE22" s="194">
        <v>98.864027377836493</v>
      </c>
      <c r="AF22" s="231">
        <v>54.671597358428535</v>
      </c>
      <c r="AG22" s="231">
        <v>58.359410582813808</v>
      </c>
      <c r="AH22" s="231">
        <v>50.983784134043262</v>
      </c>
      <c r="AI22" s="194"/>
      <c r="AJ22" s="207"/>
      <c r="AK22" s="207"/>
      <c r="AL22" s="208">
        <v>4.9475056751863455</v>
      </c>
      <c r="AM22" s="208">
        <v>27.480598504337262</v>
      </c>
      <c r="AN22" s="197">
        <v>98287.79296875</v>
      </c>
      <c r="AO22" s="197">
        <v>306565.28515625</v>
      </c>
      <c r="AP22" s="197">
        <v>198536.19140625</v>
      </c>
      <c r="AQ22" s="231">
        <v>64.761472031988291</v>
      </c>
      <c r="AR22" s="198"/>
    </row>
    <row r="23" spans="1:46" s="7" customFormat="1">
      <c r="A23" s="352">
        <v>41914</v>
      </c>
      <c r="B23" s="123" t="s">
        <v>175</v>
      </c>
      <c r="C23" s="123"/>
      <c r="D23" s="241"/>
      <c r="E23" s="219">
        <v>515</v>
      </c>
      <c r="F23" s="219">
        <v>40</v>
      </c>
      <c r="G23" s="219">
        <v>1499</v>
      </c>
      <c r="H23" s="219">
        <v>108</v>
      </c>
      <c r="I23" s="219">
        <v>4488</v>
      </c>
      <c r="J23" s="219">
        <v>370</v>
      </c>
      <c r="K23" s="197">
        <v>9326547</v>
      </c>
      <c r="L23" s="194">
        <v>91.961247823015313</v>
      </c>
      <c r="M23" s="197">
        <v>15930252</v>
      </c>
      <c r="N23" s="194">
        <v>95.108520080820767</v>
      </c>
      <c r="O23" s="197">
        <v>70106918</v>
      </c>
      <c r="P23" s="194">
        <v>99.984545061475472</v>
      </c>
      <c r="Q23" s="197">
        <v>45204699</v>
      </c>
      <c r="R23" s="194">
        <v>0.13629114176588689</v>
      </c>
      <c r="S23" s="197">
        <v>2043194</v>
      </c>
      <c r="T23" s="194">
        <v>4.5347034621699889</v>
      </c>
      <c r="U23" s="197">
        <v>2122</v>
      </c>
      <c r="V23" s="194">
        <v>4.9239371894316611E-3</v>
      </c>
      <c r="W23" s="197">
        <v>12582494</v>
      </c>
      <c r="X23" s="194">
        <v>99.713941285306447</v>
      </c>
      <c r="Y23" s="231">
        <v>99.709031433468454</v>
      </c>
      <c r="Z23" s="197">
        <v>31912</v>
      </c>
      <c r="AA23" s="194">
        <v>0.25362221951326053</v>
      </c>
      <c r="AB23" s="197">
        <v>4167680</v>
      </c>
      <c r="AC23" s="194">
        <v>95.920126508101276</v>
      </c>
      <c r="AD23" s="197">
        <v>4135357</v>
      </c>
      <c r="AE23" s="194">
        <v>96.350084224654807</v>
      </c>
      <c r="AF23" s="231">
        <v>0</v>
      </c>
      <c r="AG23" s="231">
        <v>0</v>
      </c>
      <c r="AH23" s="231">
        <v>0</v>
      </c>
      <c r="AI23" s="194"/>
      <c r="AJ23" s="207"/>
      <c r="AK23" s="207"/>
      <c r="AL23" s="208">
        <v>4.800022888113574</v>
      </c>
      <c r="AM23" s="208">
        <v>30.498591973392973</v>
      </c>
      <c r="AN23" s="197">
        <v>61541.1796875</v>
      </c>
      <c r="AO23" s="197">
        <v>155848.0390625</v>
      </c>
      <c r="AP23" s="197">
        <v>79975.791015625</v>
      </c>
      <c r="AQ23" s="231">
        <v>51.316520564979442</v>
      </c>
      <c r="AR23" s="198"/>
    </row>
    <row r="24" spans="1:46" s="300" customFormat="1">
      <c r="A24" s="352">
        <v>41914</v>
      </c>
      <c r="B24" s="124" t="s">
        <v>135</v>
      </c>
      <c r="C24" s="124"/>
      <c r="D24" s="241"/>
      <c r="E24" s="219">
        <v>656</v>
      </c>
      <c r="F24" s="219">
        <v>29</v>
      </c>
      <c r="G24" s="219">
        <v>1957</v>
      </c>
      <c r="H24" s="219">
        <v>87</v>
      </c>
      <c r="I24" s="219">
        <v>4632</v>
      </c>
      <c r="J24" s="219">
        <v>260</v>
      </c>
      <c r="K24" s="190">
        <v>4983409</v>
      </c>
      <c r="L24" s="191">
        <v>88.44106514235537</v>
      </c>
      <c r="M24" s="190">
        <v>9834909</v>
      </c>
      <c r="N24" s="191">
        <v>95.733574985723905</v>
      </c>
      <c r="O24" s="190">
        <v>54686528</v>
      </c>
      <c r="P24" s="191">
        <v>99.955990199136025</v>
      </c>
      <c r="Q24" s="190">
        <v>26573963</v>
      </c>
      <c r="R24" s="191">
        <v>7.7895797355212225E-3</v>
      </c>
      <c r="S24" s="190">
        <v>951786</v>
      </c>
      <c r="T24" s="191">
        <v>3.6411124454365531</v>
      </c>
      <c r="U24" s="190">
        <v>86966</v>
      </c>
      <c r="V24" s="191">
        <v>0.32750914269187059</v>
      </c>
      <c r="W24" s="190">
        <v>6215892</v>
      </c>
      <c r="X24" s="191">
        <v>99.590795692518086</v>
      </c>
      <c r="Y24" s="232">
        <v>99.264626731345501</v>
      </c>
      <c r="Z24" s="190">
        <v>38841</v>
      </c>
      <c r="AA24" s="192">
        <v>0.62486607007329553</v>
      </c>
      <c r="AB24" s="190">
        <v>8392097</v>
      </c>
      <c r="AC24" s="191">
        <v>98.567449905659132</v>
      </c>
      <c r="AD24" s="190">
        <v>8377411</v>
      </c>
      <c r="AE24" s="191">
        <v>98.765230216418246</v>
      </c>
      <c r="AF24" s="232">
        <v>16.523750863981775</v>
      </c>
      <c r="AG24" s="232">
        <v>15.626567029460315</v>
      </c>
      <c r="AH24" s="232">
        <v>17.420934698503235</v>
      </c>
      <c r="AI24" s="191"/>
      <c r="AJ24" s="193"/>
      <c r="AK24" s="193"/>
      <c r="AL24" s="191">
        <v>3.6535141522870966</v>
      </c>
      <c r="AM24" s="191">
        <v>22.652744725948093</v>
      </c>
      <c r="AN24" s="190">
        <v>26122.3056640625</v>
      </c>
      <c r="AO24" s="190">
        <v>80677.591796875</v>
      </c>
      <c r="AP24" s="190">
        <v>1280.6102905273437</v>
      </c>
      <c r="AQ24" s="232">
        <v>1.5873184387451529</v>
      </c>
      <c r="AR24" s="190"/>
      <c r="AS24" s="210"/>
      <c r="AT24" s="211"/>
    </row>
    <row r="25" spans="1:46" s="300" customFormat="1">
      <c r="A25" s="352">
        <v>41914</v>
      </c>
      <c r="B25" s="114" t="s">
        <v>121</v>
      </c>
      <c r="C25" s="114" t="s">
        <v>122</v>
      </c>
      <c r="D25" s="241"/>
      <c r="E25" s="305">
        <v>171</v>
      </c>
      <c r="F25" s="305">
        <v>64</v>
      </c>
      <c r="G25" s="305">
        <v>501</v>
      </c>
      <c r="H25" s="305">
        <v>191</v>
      </c>
      <c r="I25" s="305">
        <v>1903</v>
      </c>
      <c r="J25" s="305">
        <v>803</v>
      </c>
      <c r="K25" s="118">
        <v>5743252</v>
      </c>
      <c r="L25" s="116">
        <v>93.519908233175215</v>
      </c>
      <c r="M25" s="118">
        <v>6773703</v>
      </c>
      <c r="N25" s="116">
        <v>96.197105407714844</v>
      </c>
      <c r="O25" s="118">
        <v>23460992</v>
      </c>
      <c r="P25" s="116">
        <v>99.960357666015625</v>
      </c>
      <c r="Q25" s="118">
        <v>23460976</v>
      </c>
      <c r="R25" s="119">
        <v>2.5276016443967819E-2</v>
      </c>
      <c r="S25" s="118">
        <v>3068</v>
      </c>
      <c r="T25" s="116">
        <v>1.3077034614980221E-2</v>
      </c>
      <c r="U25" s="118">
        <v>24601</v>
      </c>
      <c r="V25" s="119">
        <v>0.10489954799413681</v>
      </c>
      <c r="W25" s="117">
        <v>8859279</v>
      </c>
      <c r="X25" s="119">
        <v>99.745658874511719</v>
      </c>
      <c r="Y25" s="119">
        <v>99.641029357910156</v>
      </c>
      <c r="Z25" s="117">
        <v>23978</v>
      </c>
      <c r="AA25" s="119">
        <v>0.27065408229827881</v>
      </c>
      <c r="AB25" s="118">
        <v>10795077</v>
      </c>
      <c r="AC25" s="120">
        <v>99.154167175292969</v>
      </c>
      <c r="AD25" s="118">
        <v>10794127</v>
      </c>
      <c r="AE25" s="116">
        <v>99.13934326171875</v>
      </c>
      <c r="AF25" s="116">
        <v>44.243911743164062</v>
      </c>
      <c r="AG25" s="116">
        <v>29.947196960449219</v>
      </c>
      <c r="AH25" s="121">
        <v>58.540622711181641</v>
      </c>
      <c r="AI25" s="116">
        <v>0</v>
      </c>
      <c r="AJ25" s="121">
        <v>0</v>
      </c>
      <c r="AK25" s="121">
        <v>0</v>
      </c>
      <c r="AL25" s="116">
        <v>4.8819513320922852</v>
      </c>
      <c r="AM25" s="116">
        <v>26.281513214111328</v>
      </c>
      <c r="AN25" s="116">
        <v>32020.3125</v>
      </c>
      <c r="AO25" s="116">
        <v>126350.46875</v>
      </c>
      <c r="AP25" s="116">
        <v>94940.5625</v>
      </c>
      <c r="AQ25" s="122">
        <v>75.140647888183594</v>
      </c>
      <c r="AR25" s="118"/>
      <c r="AS25" s="210"/>
      <c r="AT25" s="211"/>
    </row>
    <row r="26" spans="1:46" s="8" customFormat="1">
      <c r="A26" s="352">
        <v>41914</v>
      </c>
      <c r="B26" s="114" t="s">
        <v>123</v>
      </c>
      <c r="C26" s="114" t="s">
        <v>122</v>
      </c>
      <c r="D26" s="241"/>
      <c r="E26" s="305">
        <v>158</v>
      </c>
      <c r="F26" s="305">
        <v>11</v>
      </c>
      <c r="G26" s="305">
        <v>491</v>
      </c>
      <c r="H26" s="305">
        <v>34</v>
      </c>
      <c r="I26" s="305">
        <v>1475</v>
      </c>
      <c r="J26" s="305">
        <v>133</v>
      </c>
      <c r="K26" s="118">
        <v>2636774</v>
      </c>
      <c r="L26" s="116">
        <v>92.418728340009409</v>
      </c>
      <c r="M26" s="118">
        <v>3374056</v>
      </c>
      <c r="N26" s="116">
        <v>97.01708984375</v>
      </c>
      <c r="O26" s="118">
        <v>12969803</v>
      </c>
      <c r="P26" s="116">
        <v>99.943290710449219</v>
      </c>
      <c r="Q26" s="118">
        <v>12969761</v>
      </c>
      <c r="R26" s="119">
        <v>3.9283685386180878E-2</v>
      </c>
      <c r="S26" s="118">
        <v>1939</v>
      </c>
      <c r="T26" s="116">
        <v>1.4950159937143326E-2</v>
      </c>
      <c r="U26" s="118">
        <v>11630</v>
      </c>
      <c r="V26" s="119">
        <v>8.97187739610672E-2</v>
      </c>
      <c r="W26" s="117">
        <v>3764517</v>
      </c>
      <c r="X26" s="119">
        <v>99.715545654296875</v>
      </c>
      <c r="Y26" s="119">
        <v>99.626083374023437</v>
      </c>
      <c r="Z26" s="117">
        <v>9462</v>
      </c>
      <c r="AA26" s="119">
        <v>0.25134697556495667</v>
      </c>
      <c r="AB26" s="118">
        <v>3045997</v>
      </c>
      <c r="AC26" s="120">
        <v>99.051315307617188</v>
      </c>
      <c r="AD26" s="118">
        <v>3047472</v>
      </c>
      <c r="AE26" s="116">
        <v>98.997695922851562</v>
      </c>
      <c r="AF26" s="116">
        <v>48.583820343017578</v>
      </c>
      <c r="AG26" s="116">
        <v>59.574897766113281</v>
      </c>
      <c r="AH26" s="121">
        <v>37.592742919921875</v>
      </c>
      <c r="AI26" s="116">
        <v>0</v>
      </c>
      <c r="AJ26" s="121">
        <v>0</v>
      </c>
      <c r="AK26" s="121">
        <v>0</v>
      </c>
      <c r="AL26" s="116">
        <v>4.6925277709960937</v>
      </c>
      <c r="AM26" s="116">
        <v>27.832828521728516</v>
      </c>
      <c r="AN26" s="116">
        <v>17301.669921875</v>
      </c>
      <c r="AO26" s="116">
        <v>52024.4296875</v>
      </c>
      <c r="AP26" s="116">
        <v>31185.8125</v>
      </c>
      <c r="AQ26" s="116">
        <v>59.944553375244141</v>
      </c>
      <c r="AR26" s="118"/>
      <c r="AT26" s="7"/>
    </row>
    <row r="27" spans="1:46" s="8" customFormat="1">
      <c r="A27" s="352">
        <v>41914</v>
      </c>
      <c r="B27" s="114" t="s">
        <v>183</v>
      </c>
      <c r="C27" s="114" t="s">
        <v>122</v>
      </c>
      <c r="D27" s="241"/>
      <c r="E27" s="305">
        <v>131</v>
      </c>
      <c r="F27" s="305">
        <v>10</v>
      </c>
      <c r="G27" s="305">
        <v>395</v>
      </c>
      <c r="H27" s="305">
        <v>30</v>
      </c>
      <c r="I27" s="305">
        <v>1477</v>
      </c>
      <c r="J27" s="305">
        <v>114</v>
      </c>
      <c r="K27" s="118">
        <v>2703718</v>
      </c>
      <c r="L27" s="116">
        <v>91.330382828386689</v>
      </c>
      <c r="M27" s="118">
        <v>3374056</v>
      </c>
      <c r="N27" s="116">
        <v>97.01708984375</v>
      </c>
      <c r="O27" s="118">
        <v>13552288</v>
      </c>
      <c r="P27" s="116">
        <v>99.974174499511719</v>
      </c>
      <c r="Q27" s="118">
        <v>13552300</v>
      </c>
      <c r="R27" s="119">
        <v>1.7428776249289513E-2</v>
      </c>
      <c r="S27" s="118">
        <v>856</v>
      </c>
      <c r="T27" s="116">
        <v>6.3162711448967457E-3</v>
      </c>
      <c r="U27" s="118">
        <v>8374</v>
      </c>
      <c r="V27" s="119">
        <v>6.1804924160242081E-2</v>
      </c>
      <c r="W27" s="117">
        <v>4244391</v>
      </c>
      <c r="X27" s="119">
        <v>99.720649719238281</v>
      </c>
      <c r="Y27" s="119">
        <v>99.659019470214844</v>
      </c>
      <c r="Z27" s="117">
        <v>10974</v>
      </c>
      <c r="AA27" s="119">
        <v>0.25855299830436707</v>
      </c>
      <c r="AB27" s="118">
        <v>2763374</v>
      </c>
      <c r="AC27" s="120">
        <v>98.189674377441406</v>
      </c>
      <c r="AD27" s="118">
        <v>2762461</v>
      </c>
      <c r="AE27" s="116">
        <v>98.054634094238281</v>
      </c>
      <c r="AF27" s="116">
        <v>65.761825561523438</v>
      </c>
      <c r="AG27" s="116">
        <v>88.498283386230469</v>
      </c>
      <c r="AH27" s="121">
        <v>43.025367736816406</v>
      </c>
      <c r="AI27" s="116">
        <v>79.399505615234375</v>
      </c>
      <c r="AJ27" s="121">
        <v>13.071725845336914</v>
      </c>
      <c r="AK27" s="121">
        <v>7.5287742614746094</v>
      </c>
      <c r="AL27" s="116">
        <v>4.9408402442932129</v>
      </c>
      <c r="AM27" s="116">
        <v>27.0225830078125</v>
      </c>
      <c r="AN27" s="116">
        <v>18922.294921875</v>
      </c>
      <c r="AO27" s="116">
        <v>52432.1953125</v>
      </c>
      <c r="AP27" s="116">
        <v>26965.6640625</v>
      </c>
      <c r="AQ27" s="116">
        <v>51.429592132568359</v>
      </c>
      <c r="AR27" s="118"/>
      <c r="AT27" s="7"/>
    </row>
    <row r="28" spans="1:46" s="299" customFormat="1">
      <c r="A28" s="352">
        <v>41914</v>
      </c>
      <c r="B28" s="114" t="s">
        <v>126</v>
      </c>
      <c r="C28" s="114" t="s">
        <v>122</v>
      </c>
      <c r="D28" s="241"/>
      <c r="E28" s="305">
        <v>113</v>
      </c>
      <c r="F28" s="305">
        <v>8</v>
      </c>
      <c r="G28" s="305">
        <v>331</v>
      </c>
      <c r="H28" s="305">
        <v>22</v>
      </c>
      <c r="I28" s="305">
        <v>1013</v>
      </c>
      <c r="J28" s="305">
        <v>88</v>
      </c>
      <c r="K28" s="118">
        <v>1628238</v>
      </c>
      <c r="L28" s="116">
        <v>89.848597072418158</v>
      </c>
      <c r="M28" s="118">
        <v>2700366</v>
      </c>
      <c r="N28" s="116">
        <v>96.449256896972656</v>
      </c>
      <c r="O28" s="118">
        <v>7733025</v>
      </c>
      <c r="P28" s="116">
        <v>99.967803955078125</v>
      </c>
      <c r="Q28" s="118">
        <v>7732896</v>
      </c>
      <c r="R28" s="119">
        <v>9.2720761895179749E-3</v>
      </c>
      <c r="S28" s="118">
        <v>1208</v>
      </c>
      <c r="T28" s="116">
        <v>1.5621572732925415E-2</v>
      </c>
      <c r="U28" s="118">
        <v>13820</v>
      </c>
      <c r="V28" s="119">
        <v>0.17876149713993073</v>
      </c>
      <c r="W28" s="117">
        <v>2313562</v>
      </c>
      <c r="X28" s="119">
        <v>99.587455749511719</v>
      </c>
      <c r="Y28" s="119">
        <v>99.409431457519531</v>
      </c>
      <c r="Z28" s="117">
        <v>7454</v>
      </c>
      <c r="AA28" s="119">
        <v>0.32218718528747559</v>
      </c>
      <c r="AB28" s="118">
        <v>1306806</v>
      </c>
      <c r="AC28" s="120">
        <v>99.058700561523438</v>
      </c>
      <c r="AD28" s="118">
        <v>1306258</v>
      </c>
      <c r="AE28" s="116">
        <v>98.993080139160156</v>
      </c>
      <c r="AF28" s="116">
        <v>60.856498718261719</v>
      </c>
      <c r="AG28" s="116">
        <v>74.081207275390625</v>
      </c>
      <c r="AH28" s="121">
        <v>47.631790161132812</v>
      </c>
      <c r="AI28" s="116">
        <v>0</v>
      </c>
      <c r="AJ28" s="121">
        <v>0</v>
      </c>
      <c r="AK28" s="121">
        <v>0</v>
      </c>
      <c r="AL28" s="116">
        <v>5.1971235275268555</v>
      </c>
      <c r="AM28" s="116">
        <v>29.669233322143555</v>
      </c>
      <c r="AN28" s="116">
        <v>11416.751953125</v>
      </c>
      <c r="AO28" s="116">
        <v>30737.390625</v>
      </c>
      <c r="AP28" s="116">
        <v>17803.39453125</v>
      </c>
      <c r="AQ28" s="116">
        <v>57.920970916748047</v>
      </c>
      <c r="AR28" s="118"/>
      <c r="AS28" s="106"/>
      <c r="AT28" s="7"/>
    </row>
    <row r="29" spans="1:46" s="299" customFormat="1">
      <c r="A29" s="352">
        <v>41914</v>
      </c>
      <c r="B29" s="114" t="s">
        <v>184</v>
      </c>
      <c r="C29" s="114" t="s">
        <v>122</v>
      </c>
      <c r="D29" s="241"/>
      <c r="E29" s="305">
        <v>103</v>
      </c>
      <c r="F29" s="305">
        <v>15</v>
      </c>
      <c r="G29" s="305">
        <v>307</v>
      </c>
      <c r="H29" s="305">
        <v>45</v>
      </c>
      <c r="I29" s="305">
        <v>1023</v>
      </c>
      <c r="J29" s="305">
        <v>195</v>
      </c>
      <c r="K29" s="118">
        <v>2707930</v>
      </c>
      <c r="L29" s="116">
        <v>90.368842621485783</v>
      </c>
      <c r="M29" s="118">
        <v>2700366</v>
      </c>
      <c r="N29" s="116">
        <v>96.449256896972656</v>
      </c>
      <c r="O29" s="118">
        <v>12711576</v>
      </c>
      <c r="P29" s="116">
        <v>99.867721557617188</v>
      </c>
      <c r="Q29" s="118">
        <v>12711457</v>
      </c>
      <c r="R29" s="119">
        <v>0.11703614890575409</v>
      </c>
      <c r="S29" s="118">
        <v>1397</v>
      </c>
      <c r="T29" s="116">
        <v>1.0990086011588573E-2</v>
      </c>
      <c r="U29" s="118">
        <v>13021</v>
      </c>
      <c r="V29" s="119">
        <v>0.10256645828485489</v>
      </c>
      <c r="W29" s="117">
        <v>3992311</v>
      </c>
      <c r="X29" s="119">
        <v>99.484725952148438</v>
      </c>
      <c r="Y29" s="119">
        <v>99.3826904296875</v>
      </c>
      <c r="Z29" s="117">
        <v>10407</v>
      </c>
      <c r="AA29" s="119">
        <v>0.26067608594894409</v>
      </c>
      <c r="AB29" s="118">
        <v>2510938</v>
      </c>
      <c r="AC29" s="120">
        <v>98.38470458984375</v>
      </c>
      <c r="AD29" s="118">
        <v>2512734</v>
      </c>
      <c r="AE29" s="116">
        <v>98.341964721679688</v>
      </c>
      <c r="AF29" s="116">
        <v>70.459152221679688</v>
      </c>
      <c r="AG29" s="116">
        <v>90.859214782714844</v>
      </c>
      <c r="AH29" s="121">
        <v>50.059093475341797</v>
      </c>
      <c r="AI29" s="116">
        <v>0</v>
      </c>
      <c r="AJ29" s="121">
        <v>0</v>
      </c>
      <c r="AK29" s="121">
        <v>0</v>
      </c>
      <c r="AL29" s="116">
        <v>5.2017278671264648</v>
      </c>
      <c r="AM29" s="116">
        <v>27.103643417358398</v>
      </c>
      <c r="AN29" s="116">
        <v>18626.763671875</v>
      </c>
      <c r="AO29" s="116">
        <v>45020.80078125</v>
      </c>
      <c r="AP29" s="116">
        <v>27640.7578125</v>
      </c>
      <c r="AQ29" s="116">
        <v>61.395526885986328</v>
      </c>
      <c r="AR29" s="118"/>
      <c r="AS29" s="106"/>
      <c r="AT29" s="7"/>
    </row>
    <row r="30" spans="1:46" s="299" customFormat="1">
      <c r="A30" s="352">
        <v>41914</v>
      </c>
      <c r="B30" s="114" t="s">
        <v>131</v>
      </c>
      <c r="C30" s="114" t="s">
        <v>176</v>
      </c>
      <c r="D30" s="241"/>
      <c r="E30" s="305">
        <v>174</v>
      </c>
      <c r="F30" s="305">
        <v>20</v>
      </c>
      <c r="G30" s="305">
        <v>507</v>
      </c>
      <c r="H30" s="305">
        <v>50</v>
      </c>
      <c r="I30" s="305">
        <v>1467</v>
      </c>
      <c r="J30" s="305">
        <v>163</v>
      </c>
      <c r="K30" s="118">
        <v>2547208</v>
      </c>
      <c r="L30" s="116">
        <v>91.496414898194416</v>
      </c>
      <c r="M30" s="118">
        <v>4585004</v>
      </c>
      <c r="N30" s="116">
        <v>94.95355224609375</v>
      </c>
      <c r="O30" s="118">
        <v>19973796</v>
      </c>
      <c r="P30" s="116">
        <v>99.999748229980469</v>
      </c>
      <c r="Q30" s="118">
        <v>12510011</v>
      </c>
      <c r="R30" s="119">
        <v>5.8513139374554157E-3</v>
      </c>
      <c r="S30" s="118">
        <v>534025</v>
      </c>
      <c r="T30" s="116">
        <v>4.2687811851501465</v>
      </c>
      <c r="U30" s="118">
        <v>312</v>
      </c>
      <c r="V30" s="119">
        <v>2.605402609333396E-3</v>
      </c>
      <c r="W30" s="117">
        <v>3387548</v>
      </c>
      <c r="X30" s="119">
        <v>99.774269104003906</v>
      </c>
      <c r="Y30" s="119">
        <v>99.77166748046875</v>
      </c>
      <c r="Z30" s="117">
        <v>9392</v>
      </c>
      <c r="AA30" s="119">
        <v>0.27725067734718323</v>
      </c>
      <c r="AB30" s="118">
        <v>1599068</v>
      </c>
      <c r="AC30" s="120">
        <v>95.206642150878906</v>
      </c>
      <c r="AD30" s="118">
        <v>1586615</v>
      </c>
      <c r="AE30" s="116">
        <v>95.915138244628906</v>
      </c>
      <c r="AF30" s="116">
        <v>0</v>
      </c>
      <c r="AG30" s="116">
        <v>0</v>
      </c>
      <c r="AH30" s="121">
        <v>0</v>
      </c>
      <c r="AI30" s="116">
        <v>0</v>
      </c>
      <c r="AJ30" s="121">
        <v>0</v>
      </c>
      <c r="AK30" s="121">
        <v>0</v>
      </c>
      <c r="AL30" s="116">
        <v>4.8619809150695801</v>
      </c>
      <c r="AM30" s="116">
        <v>28.640941619873047</v>
      </c>
      <c r="AN30" s="116">
        <v>17760.8515625</v>
      </c>
      <c r="AO30" s="116">
        <v>40588.54296875</v>
      </c>
      <c r="AP30" s="116">
        <v>22753.03125</v>
      </c>
      <c r="AQ30" s="116">
        <v>56.057769775390625</v>
      </c>
      <c r="AR30" s="118"/>
      <c r="AS30" s="106"/>
      <c r="AT30" s="7"/>
    </row>
    <row r="31" spans="1:46" s="299" customFormat="1">
      <c r="A31" s="352">
        <v>41914</v>
      </c>
      <c r="B31" s="114" t="s">
        <v>124</v>
      </c>
      <c r="C31" s="114" t="s">
        <v>176</v>
      </c>
      <c r="D31" s="241"/>
      <c r="E31" s="180">
        <v>126</v>
      </c>
      <c r="F31" s="180">
        <v>33</v>
      </c>
      <c r="G31" s="180">
        <v>370</v>
      </c>
      <c r="H31" s="180">
        <v>87</v>
      </c>
      <c r="I31" s="180">
        <v>1364</v>
      </c>
      <c r="J31" s="180">
        <v>345</v>
      </c>
      <c r="K31" s="118">
        <v>2951536</v>
      </c>
      <c r="L31" s="116">
        <v>93.278787722731479</v>
      </c>
      <c r="M31" s="118">
        <v>3983954</v>
      </c>
      <c r="N31" s="116">
        <v>95.516212463378906</v>
      </c>
      <c r="O31" s="118">
        <v>17307250</v>
      </c>
      <c r="P31" s="116">
        <v>99.999778747558594</v>
      </c>
      <c r="Q31" s="118">
        <v>12619188</v>
      </c>
      <c r="R31" s="119">
        <v>0.16802190244197845</v>
      </c>
      <c r="S31" s="118">
        <v>544528</v>
      </c>
      <c r="T31" s="116">
        <v>4.3150796890258789</v>
      </c>
      <c r="U31" s="118">
        <v>1288</v>
      </c>
      <c r="V31" s="119">
        <v>1.0685909539461136E-2</v>
      </c>
      <c r="W31" s="117">
        <v>3889428</v>
      </c>
      <c r="X31" s="119">
        <v>99.807670593261719</v>
      </c>
      <c r="Y31" s="119">
        <v>99.797004699707031</v>
      </c>
      <c r="Z31" s="117">
        <v>10621</v>
      </c>
      <c r="AA31" s="119">
        <v>0.27307358384132385</v>
      </c>
      <c r="AB31" s="118">
        <v>1152757</v>
      </c>
      <c r="AC31" s="120">
        <v>96.693145751953125</v>
      </c>
      <c r="AD31" s="118">
        <v>1145189</v>
      </c>
      <c r="AE31" s="116">
        <v>96.866714477539062</v>
      </c>
      <c r="AF31" s="116">
        <v>0</v>
      </c>
      <c r="AG31" s="116">
        <v>0</v>
      </c>
      <c r="AH31" s="121">
        <v>0</v>
      </c>
      <c r="AI31" s="116">
        <v>0</v>
      </c>
      <c r="AJ31" s="121">
        <v>0</v>
      </c>
      <c r="AK31" s="121">
        <v>0</v>
      </c>
      <c r="AL31" s="116">
        <v>4.6858763694763184</v>
      </c>
      <c r="AM31" s="116">
        <v>30.153034210205078</v>
      </c>
      <c r="AN31" s="116">
        <v>17084.3671875</v>
      </c>
      <c r="AO31" s="116">
        <v>45975.8046875</v>
      </c>
      <c r="AP31" s="116">
        <v>22429.900390625</v>
      </c>
      <c r="AQ31" s="116">
        <v>48.786312103271484</v>
      </c>
      <c r="AR31" s="118"/>
      <c r="AS31" s="106"/>
      <c r="AT31" s="7"/>
    </row>
    <row r="32" spans="1:46" s="299" customFormat="1">
      <c r="A32" s="352">
        <v>41914</v>
      </c>
      <c r="B32" s="206" t="s">
        <v>133</v>
      </c>
      <c r="C32" s="206" t="s">
        <v>176</v>
      </c>
      <c r="D32" s="241"/>
      <c r="E32" s="180">
        <v>164</v>
      </c>
      <c r="F32" s="180">
        <v>12</v>
      </c>
      <c r="G32" s="180">
        <v>485</v>
      </c>
      <c r="H32" s="180">
        <v>34</v>
      </c>
      <c r="I32" s="180">
        <v>1419</v>
      </c>
      <c r="J32" s="180">
        <v>114</v>
      </c>
      <c r="K32" s="248">
        <v>1868048</v>
      </c>
      <c r="L32" s="246">
        <v>91.445455363031357</v>
      </c>
      <c r="M32" s="248">
        <v>4069921</v>
      </c>
      <c r="N32" s="246">
        <v>96.380958557128906</v>
      </c>
      <c r="O32" s="248">
        <v>17230540</v>
      </c>
      <c r="P32" s="246">
        <v>99.984146118164063</v>
      </c>
      <c r="Q32" s="248">
        <v>10231253</v>
      </c>
      <c r="R32" s="249">
        <v>8.1475846469402313E-2</v>
      </c>
      <c r="S32" s="248">
        <v>485292</v>
      </c>
      <c r="T32" s="246">
        <v>4.7432312965393066</v>
      </c>
      <c r="U32" s="248">
        <v>243</v>
      </c>
      <c r="V32" s="249">
        <v>2.4963635951280594E-3</v>
      </c>
      <c r="W32" s="248">
        <v>2578036</v>
      </c>
      <c r="X32" s="246">
        <v>99.776107788085938</v>
      </c>
      <c r="Y32" s="246">
        <v>99.77362060546875</v>
      </c>
      <c r="Z32" s="247">
        <v>6888</v>
      </c>
      <c r="AA32" s="249">
        <v>0.26718014478683472</v>
      </c>
      <c r="AB32" s="248">
        <v>683523</v>
      </c>
      <c r="AC32" s="246">
        <v>94.807487487792969</v>
      </c>
      <c r="AD32" s="248">
        <v>673389</v>
      </c>
      <c r="AE32" s="246">
        <v>94.931015014648438</v>
      </c>
      <c r="AF32" s="246">
        <v>0</v>
      </c>
      <c r="AG32" s="246">
        <v>0</v>
      </c>
      <c r="AH32" s="251">
        <v>0</v>
      </c>
      <c r="AI32" s="246">
        <v>0</v>
      </c>
      <c r="AJ32" s="251">
        <v>0</v>
      </c>
      <c r="AK32" s="251">
        <v>0</v>
      </c>
      <c r="AL32" s="246">
        <v>4.8223352432250977</v>
      </c>
      <c r="AM32" s="246">
        <v>32.704128265380859</v>
      </c>
      <c r="AN32" s="246">
        <v>14567.9423828125</v>
      </c>
      <c r="AO32" s="246">
        <v>35158.46484375</v>
      </c>
      <c r="AP32" s="246">
        <v>20087.599609375</v>
      </c>
      <c r="AQ32" s="246">
        <v>57.13446044921875</v>
      </c>
      <c r="AR32" s="248"/>
      <c r="AS32" s="106"/>
      <c r="AT32" s="7"/>
    </row>
    <row r="33" spans="1:46" s="299" customFormat="1">
      <c r="A33" s="352">
        <v>41914</v>
      </c>
      <c r="B33" s="206" t="s">
        <v>125</v>
      </c>
      <c r="C33" s="206" t="s">
        <v>176</v>
      </c>
      <c r="D33" s="241"/>
      <c r="E33" s="180">
        <v>177</v>
      </c>
      <c r="F33" s="180">
        <v>8</v>
      </c>
      <c r="G33" s="180">
        <v>507</v>
      </c>
      <c r="H33" s="180">
        <v>24</v>
      </c>
      <c r="I33" s="180">
        <v>1602</v>
      </c>
      <c r="J33" s="180">
        <v>93</v>
      </c>
      <c r="K33" s="248">
        <v>1959755</v>
      </c>
      <c r="L33" s="246">
        <v>91.072761646226184</v>
      </c>
      <c r="M33" s="248">
        <v>3291373</v>
      </c>
      <c r="N33" s="246">
        <v>93.257492065429688</v>
      </c>
      <c r="O33" s="248">
        <v>15595332</v>
      </c>
      <c r="P33" s="246">
        <v>99.9486083984375</v>
      </c>
      <c r="Q33" s="248">
        <v>9844247</v>
      </c>
      <c r="R33" s="249">
        <v>0.31834837794303894</v>
      </c>
      <c r="S33" s="248">
        <v>479349</v>
      </c>
      <c r="T33" s="246">
        <v>4.8693313598632812</v>
      </c>
      <c r="U33" s="248">
        <v>279</v>
      </c>
      <c r="V33" s="249">
        <v>2.9893722385168076E-3</v>
      </c>
      <c r="W33" s="248">
        <v>2727482</v>
      </c>
      <c r="X33" s="246">
        <v>99.44659423828125</v>
      </c>
      <c r="Y33" s="246">
        <v>99.443618774414063</v>
      </c>
      <c r="Z33" s="247">
        <v>5011</v>
      </c>
      <c r="AA33" s="249">
        <v>0.18372257053852081</v>
      </c>
      <c r="AB33" s="248">
        <v>732332</v>
      </c>
      <c r="AC33" s="246">
        <v>97.299720764160156</v>
      </c>
      <c r="AD33" s="248">
        <v>730164</v>
      </c>
      <c r="AE33" s="246">
        <v>97.793647766113281</v>
      </c>
      <c r="AF33" s="246">
        <v>0</v>
      </c>
      <c r="AG33" s="246">
        <v>0</v>
      </c>
      <c r="AH33" s="251">
        <v>0</v>
      </c>
      <c r="AI33" s="246">
        <v>0</v>
      </c>
      <c r="AJ33" s="251">
        <v>0</v>
      </c>
      <c r="AK33" s="251">
        <v>0</v>
      </c>
      <c r="AL33" s="246">
        <v>4.0685720443725586</v>
      </c>
      <c r="AM33" s="246">
        <v>30.756429672241211</v>
      </c>
      <c r="AN33" s="246">
        <v>12128.0185546875</v>
      </c>
      <c r="AO33" s="246">
        <v>34125.2265625</v>
      </c>
      <c r="AP33" s="246">
        <v>14705.259765625</v>
      </c>
      <c r="AQ33" s="246">
        <v>43.092048645019531</v>
      </c>
      <c r="AR33" s="248"/>
      <c r="AS33" s="106"/>
      <c r="AT33" s="7"/>
    </row>
    <row r="34" spans="1:46" s="41" customFormat="1">
      <c r="A34" s="352">
        <v>41914</v>
      </c>
      <c r="B34" s="107" t="s">
        <v>127</v>
      </c>
      <c r="C34" s="107" t="s">
        <v>128</v>
      </c>
      <c r="D34" s="241"/>
      <c r="E34" s="388">
        <v>150</v>
      </c>
      <c r="F34" s="388">
        <v>16</v>
      </c>
      <c r="G34" s="388">
        <v>450</v>
      </c>
      <c r="H34" s="388">
        <v>48</v>
      </c>
      <c r="I34" s="388">
        <v>1442</v>
      </c>
      <c r="J34" s="388">
        <v>162</v>
      </c>
      <c r="K34" s="111">
        <v>2219110</v>
      </c>
      <c r="L34" s="109">
        <v>88.44545786373817</v>
      </c>
      <c r="M34" s="111">
        <v>3714628</v>
      </c>
      <c r="N34" s="109">
        <v>96.201263427734375</v>
      </c>
      <c r="O34" s="111">
        <v>16722381</v>
      </c>
      <c r="P34" s="109">
        <v>99.912551879882812</v>
      </c>
      <c r="Q34" s="111">
        <v>9483055</v>
      </c>
      <c r="R34" s="112">
        <v>1.7536543309688568E-2</v>
      </c>
      <c r="S34" s="111">
        <v>311763</v>
      </c>
      <c r="T34" s="109">
        <v>3.2875797748565674</v>
      </c>
      <c r="U34" s="111">
        <v>32996</v>
      </c>
      <c r="V34" s="112">
        <v>0.34797734022140503</v>
      </c>
      <c r="W34" s="111">
        <v>2889549</v>
      </c>
      <c r="X34" s="109">
        <v>99.567176818847656</v>
      </c>
      <c r="Y34" s="109">
        <v>99.220703125</v>
      </c>
      <c r="Z34" s="110">
        <v>18063</v>
      </c>
      <c r="AA34" s="112">
        <v>0.62511485815048218</v>
      </c>
      <c r="AB34" s="111">
        <v>5052200</v>
      </c>
      <c r="AC34" s="109">
        <v>99.044097900390625</v>
      </c>
      <c r="AD34" s="111">
        <v>5041570</v>
      </c>
      <c r="AE34" s="109">
        <v>99.250946044921875</v>
      </c>
      <c r="AF34" s="109">
        <v>34.574798583984375</v>
      </c>
      <c r="AG34" s="109">
        <v>34.237804412841797</v>
      </c>
      <c r="AH34" s="113">
        <v>34.911792755126953</v>
      </c>
      <c r="AI34" s="109">
        <v>48.75506591796875</v>
      </c>
      <c r="AJ34" s="113">
        <v>0.49969989061355591</v>
      </c>
      <c r="AK34" s="113">
        <v>0.74523526430130005</v>
      </c>
      <c r="AL34" s="109">
        <v>3.0128283500671387</v>
      </c>
      <c r="AM34" s="109">
        <v>19.397466659545898</v>
      </c>
      <c r="AN34" s="109">
        <v>7861.01220703125</v>
      </c>
      <c r="AO34" s="109">
        <v>36822.2734375</v>
      </c>
      <c r="AP34" s="109">
        <v>639.022705078125</v>
      </c>
      <c r="AQ34" s="109">
        <v>1.7354243993759155</v>
      </c>
      <c r="AR34" s="111"/>
    </row>
    <row r="35" spans="1:46" s="7" customFormat="1">
      <c r="A35" s="352">
        <v>41914</v>
      </c>
      <c r="B35" s="107" t="s">
        <v>129</v>
      </c>
      <c r="C35" s="107" t="s">
        <v>128</v>
      </c>
      <c r="D35" s="241"/>
      <c r="E35" s="388">
        <v>152</v>
      </c>
      <c r="F35" s="388">
        <v>3</v>
      </c>
      <c r="G35" s="388">
        <v>452</v>
      </c>
      <c r="H35" s="388">
        <v>9</v>
      </c>
      <c r="I35" s="388">
        <v>1182</v>
      </c>
      <c r="J35" s="388">
        <v>29</v>
      </c>
      <c r="K35" s="111">
        <v>1493837</v>
      </c>
      <c r="L35" s="109">
        <v>85.441115730832749</v>
      </c>
      <c r="M35" s="111">
        <v>3330563</v>
      </c>
      <c r="N35" s="109">
        <v>96.133323669433594</v>
      </c>
      <c r="O35" s="111">
        <v>11798822</v>
      </c>
      <c r="P35" s="109">
        <v>99.951568603515625</v>
      </c>
      <c r="Q35" s="111">
        <v>7647772</v>
      </c>
      <c r="R35" s="112">
        <v>4.0796194225549698E-3</v>
      </c>
      <c r="S35" s="111">
        <v>250883</v>
      </c>
      <c r="T35" s="109">
        <v>3.2804718017578125</v>
      </c>
      <c r="U35" s="111">
        <v>31365</v>
      </c>
      <c r="V35" s="112">
        <v>0.41059824824333191</v>
      </c>
      <c r="W35" s="111">
        <v>1871957</v>
      </c>
      <c r="X35" s="109">
        <v>99.522476196289063</v>
      </c>
      <c r="Y35" s="109">
        <v>99.113838195800781</v>
      </c>
      <c r="Z35" s="110">
        <v>13660</v>
      </c>
      <c r="AA35" s="112">
        <v>0.72971761226654053</v>
      </c>
      <c r="AB35" s="111">
        <v>1309038</v>
      </c>
      <c r="AC35" s="109">
        <v>96.638984680175781</v>
      </c>
      <c r="AD35" s="111">
        <v>1307955</v>
      </c>
      <c r="AE35" s="109">
        <v>96.850120544433594</v>
      </c>
      <c r="AF35" s="109">
        <v>34.483078002929688</v>
      </c>
      <c r="AG35" s="109">
        <v>34.250907897949219</v>
      </c>
      <c r="AH35" s="113">
        <v>34.715248107910156</v>
      </c>
      <c r="AI35" s="109">
        <v>96.386276245117188</v>
      </c>
      <c r="AJ35" s="113">
        <v>2.1157033443450928</v>
      </c>
      <c r="AK35" s="113">
        <v>1.4980252981185913</v>
      </c>
      <c r="AL35" s="109">
        <v>2.9515836238861084</v>
      </c>
      <c r="AM35" s="109">
        <v>23.132659912109375</v>
      </c>
      <c r="AN35" s="109">
        <v>6567.6279296875</v>
      </c>
      <c r="AO35" s="109">
        <v>21760.634765625</v>
      </c>
      <c r="AP35" s="109">
        <v>363.37005615234375</v>
      </c>
      <c r="AQ35" s="109">
        <v>1.6698504686355591</v>
      </c>
      <c r="AR35" s="111"/>
    </row>
    <row r="36" spans="1:46" s="7" customFormat="1">
      <c r="A36" s="352">
        <v>41914</v>
      </c>
      <c r="B36" s="181" t="s">
        <v>130</v>
      </c>
      <c r="C36" s="181" t="s">
        <v>128</v>
      </c>
      <c r="D36" s="241"/>
      <c r="E36" s="219">
        <v>176</v>
      </c>
      <c r="F36" s="219">
        <v>5</v>
      </c>
      <c r="G36" s="219">
        <v>528</v>
      </c>
      <c r="H36" s="219">
        <v>15</v>
      </c>
      <c r="I36" s="219">
        <v>921</v>
      </c>
      <c r="J36" s="219">
        <v>35</v>
      </c>
      <c r="K36" s="229">
        <v>547643</v>
      </c>
      <c r="L36" s="230">
        <v>93.507266595208932</v>
      </c>
      <c r="M36" s="229">
        <v>1398824</v>
      </c>
      <c r="N36" s="230">
        <v>96.627593994140625</v>
      </c>
      <c r="O36" s="229">
        <v>13619889</v>
      </c>
      <c r="P36" s="230">
        <v>99.995216369628906</v>
      </c>
      <c r="Q36" s="229">
        <v>4248327</v>
      </c>
      <c r="R36" s="230">
        <v>0</v>
      </c>
      <c r="S36" s="229">
        <v>156979</v>
      </c>
      <c r="T36" s="230">
        <v>3.6950781345367432</v>
      </c>
      <c r="U36" s="229">
        <v>8695</v>
      </c>
      <c r="V36" s="230">
        <v>0.20481294393539429</v>
      </c>
      <c r="W36" s="229">
        <v>610033</v>
      </c>
      <c r="X36" s="230">
        <v>99.733673095703125</v>
      </c>
      <c r="Y36" s="230">
        <v>99.529403686523438</v>
      </c>
      <c r="Z36" s="229">
        <v>2681</v>
      </c>
      <c r="AA36" s="230">
        <v>0.43948441743850708</v>
      </c>
      <c r="AB36" s="229">
        <v>1062644</v>
      </c>
      <c r="AC36" s="230">
        <v>98.724411010742188</v>
      </c>
      <c r="AD36" s="229">
        <v>1061505</v>
      </c>
      <c r="AE36" s="230">
        <v>98.87811279296875</v>
      </c>
      <c r="AF36" s="230">
        <v>35.189361572265625</v>
      </c>
      <c r="AG36" s="230">
        <v>34.840290069580078</v>
      </c>
      <c r="AH36" s="230">
        <v>35.538429260253906</v>
      </c>
      <c r="AI36" s="230">
        <v>49.138797760009766</v>
      </c>
      <c r="AJ36" s="188">
        <v>0.25876080989837646</v>
      </c>
      <c r="AK36" s="188">
        <v>0.60244041681289673</v>
      </c>
      <c r="AL36" s="230">
        <v>4.1732668876647949</v>
      </c>
      <c r="AM36" s="230">
        <v>23.123983383178711</v>
      </c>
      <c r="AN36" s="230">
        <v>5478.0732421875</v>
      </c>
      <c r="AO36" s="230">
        <v>9814.423828125</v>
      </c>
      <c r="AP36" s="230">
        <v>164.35031127929687</v>
      </c>
      <c r="AQ36" s="230">
        <v>1.6745792627334595</v>
      </c>
      <c r="AR36" s="229"/>
    </row>
    <row r="37" spans="1:46" s="7" customFormat="1">
      <c r="A37" s="352">
        <v>41914</v>
      </c>
      <c r="B37" s="123" t="s">
        <v>132</v>
      </c>
      <c r="C37" s="123" t="s">
        <v>128</v>
      </c>
      <c r="D37" s="241"/>
      <c r="E37" s="219">
        <v>178</v>
      </c>
      <c r="F37" s="219">
        <v>5</v>
      </c>
      <c r="G37" s="219">
        <v>527</v>
      </c>
      <c r="H37" s="219">
        <v>15</v>
      </c>
      <c r="I37" s="219">
        <v>1087</v>
      </c>
      <c r="J37" s="219">
        <v>34</v>
      </c>
      <c r="K37" s="197">
        <v>722819</v>
      </c>
      <c r="L37" s="194">
        <v>90.78911871436695</v>
      </c>
      <c r="M37" s="197">
        <v>1390894</v>
      </c>
      <c r="N37" s="194">
        <v>92.628196716308594</v>
      </c>
      <c r="O37" s="197">
        <v>12545436</v>
      </c>
      <c r="P37" s="194">
        <v>99.9754638671875</v>
      </c>
      <c r="Q37" s="197">
        <v>5194809</v>
      </c>
      <c r="R37" s="194">
        <v>1.8287486163899302E-3</v>
      </c>
      <c r="S37" s="197">
        <v>232161</v>
      </c>
      <c r="T37" s="194">
        <v>4.4690961837768555</v>
      </c>
      <c r="U37" s="197">
        <v>13910</v>
      </c>
      <c r="V37" s="194">
        <v>0.26815259456634521</v>
      </c>
      <c r="W37" s="197">
        <v>844353</v>
      </c>
      <c r="X37" s="194">
        <v>99.719863891601563</v>
      </c>
      <c r="Y37" s="231">
        <v>99.452461242675781</v>
      </c>
      <c r="Z37" s="197">
        <v>4437</v>
      </c>
      <c r="AA37" s="194">
        <v>0.52549111843109131</v>
      </c>
      <c r="AB37" s="197">
        <v>968215</v>
      </c>
      <c r="AC37" s="194">
        <v>98.515312194824219</v>
      </c>
      <c r="AD37" s="197">
        <v>966381</v>
      </c>
      <c r="AE37" s="194">
        <v>98.699295043945313</v>
      </c>
      <c r="AF37" s="231">
        <v>34.974010467529297</v>
      </c>
      <c r="AG37" s="231">
        <v>34.673362731933594</v>
      </c>
      <c r="AH37" s="231">
        <v>35.274658203125</v>
      </c>
      <c r="AI37" s="194">
        <v>49.194267272949219</v>
      </c>
      <c r="AJ37" s="207">
        <v>0.23993435502052307</v>
      </c>
      <c r="AK37" s="207">
        <v>0.5657997727394104</v>
      </c>
      <c r="AL37" s="208">
        <v>4.2818856239318848</v>
      </c>
      <c r="AM37" s="208">
        <v>24.54864501953125</v>
      </c>
      <c r="AN37" s="197">
        <v>6215.59228515625</v>
      </c>
      <c r="AO37" s="197">
        <v>12280.259765625</v>
      </c>
      <c r="AP37" s="197">
        <v>113.86721801757812</v>
      </c>
      <c r="AQ37" s="231">
        <v>0.927237868309021</v>
      </c>
      <c r="AR37" s="198"/>
    </row>
    <row r="38" spans="1:46" s="212" customFormat="1" ht="13.5" customHeight="1">
      <c r="A38" s="352">
        <v>41913</v>
      </c>
      <c r="B38" s="181" t="s">
        <v>6</v>
      </c>
      <c r="C38" s="181"/>
      <c r="D38" s="241"/>
      <c r="E38" s="219">
        <v>1846</v>
      </c>
      <c r="F38" s="219">
        <v>177</v>
      </c>
      <c r="G38" s="219">
        <v>5477</v>
      </c>
      <c r="H38" s="219">
        <v>517</v>
      </c>
      <c r="I38" s="219">
        <v>16005</v>
      </c>
      <c r="J38" s="219">
        <v>1964</v>
      </c>
      <c r="K38" s="229">
        <v>29187883</v>
      </c>
      <c r="L38" s="230">
        <v>90.639334822604297</v>
      </c>
      <c r="M38" s="229">
        <v>46317835</v>
      </c>
      <c r="N38" s="230">
        <v>95.698206624905737</v>
      </c>
      <c r="O38" s="229">
        <v>197625703</v>
      </c>
      <c r="P38" s="230">
        <v>99.982148428285825</v>
      </c>
      <c r="Q38" s="229">
        <v>146604976</v>
      </c>
      <c r="R38" s="230">
        <v>2.2201838363287801E-2</v>
      </c>
      <c r="S38" s="229">
        <v>3368856</v>
      </c>
      <c r="T38" s="230">
        <v>4.6360107319718846</v>
      </c>
      <c r="U38" s="229">
        <v>161748</v>
      </c>
      <c r="V38" s="230">
        <v>0.11270570526794485</v>
      </c>
      <c r="W38" s="229">
        <v>43834312</v>
      </c>
      <c r="X38" s="230">
        <v>99.686797084976888</v>
      </c>
      <c r="Y38" s="230">
        <v>99.574444377263234</v>
      </c>
      <c r="Z38" s="229">
        <v>135502</v>
      </c>
      <c r="AA38" s="230">
        <v>0.30912313384859291</v>
      </c>
      <c r="AB38" s="229">
        <v>33333011</v>
      </c>
      <c r="AC38" s="230">
        <v>98.431956655517112</v>
      </c>
      <c r="AD38" s="229">
        <v>33284432</v>
      </c>
      <c r="AE38" s="230">
        <v>98.515894185256798</v>
      </c>
      <c r="AF38" s="230">
        <v>33.301329909226247</v>
      </c>
      <c r="AG38" s="230">
        <v>35.044575680885458</v>
      </c>
      <c r="AH38" s="230">
        <v>31.558084137567032</v>
      </c>
      <c r="AI38" s="230"/>
      <c r="AJ38" s="188"/>
      <c r="AK38" s="188"/>
      <c r="AL38" s="230">
        <v>3.35549826334737</v>
      </c>
      <c r="AM38" s="230">
        <v>19.345807371345312</v>
      </c>
      <c r="AN38" s="230">
        <v>193882.626953125</v>
      </c>
      <c r="AO38" s="230">
        <v>563167.5244140625</v>
      </c>
      <c r="AP38" s="230">
        <v>293742.04853820801</v>
      </c>
      <c r="AQ38" s="230">
        <v>52.158911123972686</v>
      </c>
      <c r="AR38" s="229">
        <v>0</v>
      </c>
      <c r="AS38" s="210"/>
      <c r="AT38" s="211"/>
    </row>
    <row r="39" spans="1:46" s="212" customFormat="1">
      <c r="A39" s="352">
        <v>41913</v>
      </c>
      <c r="B39" s="123" t="s">
        <v>134</v>
      </c>
      <c r="C39" s="123"/>
      <c r="D39" s="241"/>
      <c r="E39" s="219">
        <v>675</v>
      </c>
      <c r="F39" s="219">
        <v>108</v>
      </c>
      <c r="G39" s="219">
        <v>2021</v>
      </c>
      <c r="H39" s="219">
        <v>322</v>
      </c>
      <c r="I39" s="219">
        <v>6899</v>
      </c>
      <c r="J39" s="219">
        <v>1333</v>
      </c>
      <c r="K39" s="197">
        <v>15280582</v>
      </c>
      <c r="L39" s="194">
        <v>91.261046208842046</v>
      </c>
      <c r="M39" s="197">
        <v>19659270</v>
      </c>
      <c r="N39" s="194">
        <v>96.291467010619016</v>
      </c>
      <c r="O39" s="197">
        <v>72344545</v>
      </c>
      <c r="P39" s="194">
        <v>99.961096685761859</v>
      </c>
      <c r="Q39" s="197">
        <v>72344302</v>
      </c>
      <c r="R39" s="194">
        <v>2.3954892529769331E-2</v>
      </c>
      <c r="S39" s="197">
        <v>8772</v>
      </c>
      <c r="T39" s="194">
        <v>1.2756092541070118E-2</v>
      </c>
      <c r="U39" s="197">
        <v>78357</v>
      </c>
      <c r="V39" s="194">
        <v>0.10835032552007728</v>
      </c>
      <c r="W39" s="197">
        <v>24227247</v>
      </c>
      <c r="X39" s="194">
        <v>99.65611400175932</v>
      </c>
      <c r="Y39" s="231">
        <v>99.548136277837756</v>
      </c>
      <c r="Z39" s="197">
        <v>64442</v>
      </c>
      <c r="AA39" s="194">
        <v>0.26598977694914755</v>
      </c>
      <c r="AB39" s="197">
        <v>21031529</v>
      </c>
      <c r="AC39" s="194">
        <v>98.838154457530734</v>
      </c>
      <c r="AD39" s="197">
        <v>21031964</v>
      </c>
      <c r="AE39" s="194">
        <v>98.796188648086527</v>
      </c>
      <c r="AF39" s="231">
        <v>54.983208999783216</v>
      </c>
      <c r="AG39" s="231">
        <v>58.288382290982071</v>
      </c>
      <c r="AH39" s="231">
        <v>51.67803570858436</v>
      </c>
      <c r="AI39" s="194"/>
      <c r="AJ39" s="207"/>
      <c r="AK39" s="207"/>
      <c r="AL39" s="208">
        <v>5.0474354655715512</v>
      </c>
      <c r="AM39" s="208">
        <v>27.469730935906018</v>
      </c>
      <c r="AN39" s="197">
        <v>102802.134765625</v>
      </c>
      <c r="AO39" s="197">
        <v>318114.59375</v>
      </c>
      <c r="AP39" s="197">
        <v>205818.71875</v>
      </c>
      <c r="AQ39" s="231">
        <v>64.699552549214033</v>
      </c>
      <c r="AR39" s="198"/>
      <c r="AS39" s="210"/>
      <c r="AT39" s="211"/>
    </row>
    <row r="40" spans="1:46" s="8" customFormat="1">
      <c r="A40" s="352">
        <v>41913</v>
      </c>
      <c r="B40" s="123" t="s">
        <v>175</v>
      </c>
      <c r="C40" s="123"/>
      <c r="D40" s="241"/>
      <c r="E40" s="219">
        <v>515</v>
      </c>
      <c r="F40" s="219">
        <v>40</v>
      </c>
      <c r="G40" s="219">
        <v>1499</v>
      </c>
      <c r="H40" s="219">
        <v>108</v>
      </c>
      <c r="I40" s="219">
        <v>4488</v>
      </c>
      <c r="J40" s="219">
        <v>370</v>
      </c>
      <c r="K40" s="197">
        <v>9259291</v>
      </c>
      <c r="L40" s="194">
        <v>91.213636119655376</v>
      </c>
      <c r="M40" s="197">
        <v>16683057</v>
      </c>
      <c r="N40" s="194">
        <v>95.187613901852302</v>
      </c>
      <c r="O40" s="197">
        <v>73240955</v>
      </c>
      <c r="P40" s="194">
        <v>99.995416885814592</v>
      </c>
      <c r="Q40" s="197">
        <v>47600009</v>
      </c>
      <c r="R40" s="194">
        <v>3.0418061497062884E-2</v>
      </c>
      <c r="S40" s="197">
        <v>2327768</v>
      </c>
      <c r="T40" s="194">
        <v>4.9361109002350165</v>
      </c>
      <c r="U40" s="197">
        <v>2142</v>
      </c>
      <c r="V40" s="194">
        <v>4.7333283990830741E-3</v>
      </c>
      <c r="W40" s="197">
        <v>13571763</v>
      </c>
      <c r="X40" s="194">
        <v>99.775895315853148</v>
      </c>
      <c r="Y40" s="231">
        <v>99.771172595064726</v>
      </c>
      <c r="Z40" s="197">
        <v>33714</v>
      </c>
      <c r="AA40" s="194">
        <v>0.24841281849350896</v>
      </c>
      <c r="AB40" s="197">
        <v>4301099</v>
      </c>
      <c r="AC40" s="194">
        <v>95.856173548772162</v>
      </c>
      <c r="AD40" s="197">
        <v>4266124</v>
      </c>
      <c r="AE40" s="194">
        <v>96.322000502382963</v>
      </c>
      <c r="AF40" s="231">
        <v>0</v>
      </c>
      <c r="AG40" s="231">
        <v>0</v>
      </c>
      <c r="AH40" s="231">
        <v>0</v>
      </c>
      <c r="AI40" s="194"/>
      <c r="AJ40" s="207"/>
      <c r="AK40" s="207"/>
      <c r="AL40" s="208">
        <v>4.8256798560748893</v>
      </c>
      <c r="AM40" s="208">
        <v>30.505873923784836</v>
      </c>
      <c r="AN40" s="197">
        <v>65475.787109375</v>
      </c>
      <c r="AO40" s="197">
        <v>167413.48046875</v>
      </c>
      <c r="AP40" s="197">
        <v>86645.77734375</v>
      </c>
      <c r="AQ40" s="231">
        <v>51.75555582569924</v>
      </c>
      <c r="AR40" s="198"/>
      <c r="AT40" s="7"/>
    </row>
    <row r="41" spans="1:46" s="8" customFormat="1">
      <c r="A41" s="352">
        <v>41913</v>
      </c>
      <c r="B41" s="124" t="s">
        <v>135</v>
      </c>
      <c r="C41" s="124"/>
      <c r="D41" s="241"/>
      <c r="E41" s="219">
        <v>656</v>
      </c>
      <c r="F41" s="219">
        <v>29</v>
      </c>
      <c r="G41" s="219">
        <v>1957</v>
      </c>
      <c r="H41" s="219">
        <v>87</v>
      </c>
      <c r="I41" s="219">
        <v>4618</v>
      </c>
      <c r="J41" s="219">
        <v>261</v>
      </c>
      <c r="K41" s="190">
        <v>4648010</v>
      </c>
      <c r="L41" s="191">
        <v>87.451360904989457</v>
      </c>
      <c r="M41" s="190">
        <v>9975508</v>
      </c>
      <c r="N41" s="191">
        <v>95.382952644802103</v>
      </c>
      <c r="O41" s="190">
        <v>52040203</v>
      </c>
      <c r="P41" s="191">
        <v>99.992739936423689</v>
      </c>
      <c r="Q41" s="190">
        <v>26660665</v>
      </c>
      <c r="R41" s="191">
        <v>2.7756246827213061E-3</v>
      </c>
      <c r="S41" s="190">
        <v>1032316</v>
      </c>
      <c r="T41" s="191">
        <v>3.9986008896557257</v>
      </c>
      <c r="U41" s="190">
        <v>81249</v>
      </c>
      <c r="V41" s="191">
        <v>0.31319695522469876</v>
      </c>
      <c r="W41" s="190">
        <v>6035302</v>
      </c>
      <c r="X41" s="191">
        <v>99.609608994415993</v>
      </c>
      <c r="Y41" s="232">
        <v>99.297634731934252</v>
      </c>
      <c r="Z41" s="190">
        <v>37346</v>
      </c>
      <c r="AA41" s="192">
        <v>0.61879256141293393</v>
      </c>
      <c r="AB41" s="190">
        <v>8000383</v>
      </c>
      <c r="AC41" s="191">
        <v>98.74890864292216</v>
      </c>
      <c r="AD41" s="190">
        <v>7986344</v>
      </c>
      <c r="AE41" s="191">
        <v>98.949669570129032</v>
      </c>
      <c r="AF41" s="232">
        <v>16.270933493985627</v>
      </c>
      <c r="AG41" s="232">
        <v>15.373394253854812</v>
      </c>
      <c r="AH41" s="232">
        <v>17.168472734116442</v>
      </c>
      <c r="AI41" s="191"/>
      <c r="AJ41" s="193"/>
      <c r="AK41" s="193"/>
      <c r="AL41" s="191">
        <v>3.6585108063083314</v>
      </c>
      <c r="AM41" s="191">
        <v>22.615323836180892</v>
      </c>
      <c r="AN41" s="190">
        <v>25604.705078125</v>
      </c>
      <c r="AO41" s="190">
        <v>77639.4501953125</v>
      </c>
      <c r="AP41" s="190">
        <v>1277.5524444580078</v>
      </c>
      <c r="AQ41" s="232">
        <v>1.6454939354209137</v>
      </c>
      <c r="AR41" s="190"/>
      <c r="AT41" s="7"/>
    </row>
    <row r="42" spans="1:46" s="41" customFormat="1">
      <c r="A42" s="352">
        <v>41913</v>
      </c>
      <c r="B42" s="114" t="s">
        <v>121</v>
      </c>
      <c r="C42" s="114" t="s">
        <v>122</v>
      </c>
      <c r="D42" s="241"/>
      <c r="E42" s="305">
        <v>171</v>
      </c>
      <c r="F42" s="305">
        <v>64</v>
      </c>
      <c r="G42" s="305">
        <v>501</v>
      </c>
      <c r="H42" s="305">
        <v>191</v>
      </c>
      <c r="I42" s="305">
        <v>1907</v>
      </c>
      <c r="J42" s="305">
        <v>803</v>
      </c>
      <c r="K42" s="118">
        <v>5521752</v>
      </c>
      <c r="L42" s="116">
        <v>92.946858171102221</v>
      </c>
      <c r="M42" s="118">
        <v>6823130</v>
      </c>
      <c r="N42" s="116">
        <v>95.664939880371094</v>
      </c>
      <c r="O42" s="118">
        <v>23409484</v>
      </c>
      <c r="P42" s="116">
        <v>99.966323852539063</v>
      </c>
      <c r="Q42" s="118">
        <v>23409348</v>
      </c>
      <c r="R42" s="119">
        <v>1.8232032656669617E-2</v>
      </c>
      <c r="S42" s="118">
        <v>3175</v>
      </c>
      <c r="T42" s="116">
        <v>1.3562957756221294E-2</v>
      </c>
      <c r="U42" s="118">
        <v>24341</v>
      </c>
      <c r="V42" s="119">
        <v>0.10401292145252228</v>
      </c>
      <c r="W42" s="117">
        <v>8935711</v>
      </c>
      <c r="X42" s="119">
        <v>99.748786926269531</v>
      </c>
      <c r="Y42" s="119">
        <v>99.645034790039063</v>
      </c>
      <c r="Z42" s="117">
        <v>24840</v>
      </c>
      <c r="AA42" s="119">
        <v>0.27798572182655334</v>
      </c>
      <c r="AB42" s="118">
        <v>10779032</v>
      </c>
      <c r="AC42" s="120">
        <v>99.136520385742188</v>
      </c>
      <c r="AD42" s="118">
        <v>10778153</v>
      </c>
      <c r="AE42" s="116">
        <v>99.123085021972656</v>
      </c>
      <c r="AF42" s="116">
        <v>44.763801574707031</v>
      </c>
      <c r="AG42" s="116">
        <v>29.359479904174805</v>
      </c>
      <c r="AH42" s="121">
        <v>60.168121337890625</v>
      </c>
      <c r="AI42" s="116">
        <v>0</v>
      </c>
      <c r="AJ42" s="121">
        <v>0</v>
      </c>
      <c r="AK42" s="121">
        <v>0</v>
      </c>
      <c r="AL42" s="116">
        <v>4.9644608497619629</v>
      </c>
      <c r="AM42" s="116">
        <v>26.201345443725586</v>
      </c>
      <c r="AN42" s="116">
        <v>32414.03125</v>
      </c>
      <c r="AO42" s="116">
        <v>126707.5546875</v>
      </c>
      <c r="AP42" s="116">
        <v>94699.9765625</v>
      </c>
      <c r="AQ42" s="122">
        <v>74.739013671875</v>
      </c>
      <c r="AR42" s="118"/>
      <c r="AS42" s="106"/>
      <c r="AT42" s="7"/>
    </row>
    <row r="43" spans="1:46" s="41" customFormat="1">
      <c r="A43" s="352">
        <v>41913</v>
      </c>
      <c r="B43" s="114" t="s">
        <v>123</v>
      </c>
      <c r="C43" s="114" t="s">
        <v>122</v>
      </c>
      <c r="D43" s="241"/>
      <c r="E43" s="305">
        <v>158</v>
      </c>
      <c r="F43" s="305">
        <v>11</v>
      </c>
      <c r="G43" s="305">
        <v>491</v>
      </c>
      <c r="H43" s="305">
        <v>34</v>
      </c>
      <c r="I43" s="305">
        <v>1479</v>
      </c>
      <c r="J43" s="305">
        <v>133</v>
      </c>
      <c r="K43" s="118">
        <v>2612555</v>
      </c>
      <c r="L43" s="116">
        <v>91.927672336084783</v>
      </c>
      <c r="M43" s="118">
        <v>3414278</v>
      </c>
      <c r="N43" s="116">
        <v>96.884849548339844</v>
      </c>
      <c r="O43" s="118">
        <v>13244127</v>
      </c>
      <c r="P43" s="116">
        <v>99.962837219238281</v>
      </c>
      <c r="Q43" s="118">
        <v>13244131</v>
      </c>
      <c r="R43" s="119">
        <v>2.4282453581690788E-2</v>
      </c>
      <c r="S43" s="118">
        <v>1406</v>
      </c>
      <c r="T43" s="116">
        <v>1.061602309346199E-2</v>
      </c>
      <c r="U43" s="118">
        <v>12372</v>
      </c>
      <c r="V43" s="119">
        <v>9.3447573482990265E-2</v>
      </c>
      <c r="W43" s="117">
        <v>3957895</v>
      </c>
      <c r="X43" s="119">
        <v>99.757835388183594</v>
      </c>
      <c r="Y43" s="119">
        <v>99.66461181640625</v>
      </c>
      <c r="Z43" s="117">
        <v>9556</v>
      </c>
      <c r="AA43" s="119">
        <v>0.24144147336483002</v>
      </c>
      <c r="AB43" s="118">
        <v>3234194</v>
      </c>
      <c r="AC43" s="120">
        <v>99.002716064453125</v>
      </c>
      <c r="AD43" s="118">
        <v>3235923</v>
      </c>
      <c r="AE43" s="116">
        <v>98.954208374023437</v>
      </c>
      <c r="AF43" s="116">
        <v>43.234752655029297</v>
      </c>
      <c r="AG43" s="116">
        <v>50.491588592529297</v>
      </c>
      <c r="AH43" s="121">
        <v>35.977916717529297</v>
      </c>
      <c r="AI43" s="116">
        <v>0</v>
      </c>
      <c r="AJ43" s="121">
        <v>0</v>
      </c>
      <c r="AK43" s="121">
        <v>0</v>
      </c>
      <c r="AL43" s="116">
        <v>4.7639775276184082</v>
      </c>
      <c r="AM43" s="116">
        <v>27.753738403320312</v>
      </c>
      <c r="AN43" s="116">
        <v>17826.3203125</v>
      </c>
      <c r="AO43" s="116">
        <v>54599.1015625</v>
      </c>
      <c r="AP43" s="116">
        <v>33119.94921875</v>
      </c>
      <c r="AQ43" s="116">
        <v>60.660243988037109</v>
      </c>
      <c r="AR43" s="118"/>
      <c r="AS43" s="106"/>
      <c r="AT43" s="7"/>
    </row>
    <row r="44" spans="1:46" s="41" customFormat="1">
      <c r="A44" s="352">
        <v>41913</v>
      </c>
      <c r="B44" s="114" t="s">
        <v>183</v>
      </c>
      <c r="C44" s="114" t="s">
        <v>122</v>
      </c>
      <c r="D44" s="241"/>
      <c r="E44" s="305">
        <v>130</v>
      </c>
      <c r="F44" s="305">
        <v>10</v>
      </c>
      <c r="G44" s="305">
        <v>391</v>
      </c>
      <c r="H44" s="305">
        <v>30</v>
      </c>
      <c r="I44" s="305">
        <v>1477</v>
      </c>
      <c r="J44" s="305">
        <v>114</v>
      </c>
      <c r="K44" s="118">
        <v>2582438</v>
      </c>
      <c r="L44" s="116">
        <v>90.621072025736922</v>
      </c>
      <c r="M44" s="118">
        <v>3414278</v>
      </c>
      <c r="N44" s="116">
        <v>96.884849548339844</v>
      </c>
      <c r="O44" s="118">
        <v>13427499</v>
      </c>
      <c r="P44" s="116">
        <v>99.979179382324219</v>
      </c>
      <c r="Q44" s="118">
        <v>13427463</v>
      </c>
      <c r="R44" s="119">
        <v>1.0977501980960369E-2</v>
      </c>
      <c r="S44" s="118">
        <v>990</v>
      </c>
      <c r="T44" s="116">
        <v>7.372948806732893E-3</v>
      </c>
      <c r="U44" s="118">
        <v>8443</v>
      </c>
      <c r="V44" s="119">
        <v>6.2890134751796722E-2</v>
      </c>
      <c r="W44" s="117">
        <v>4259803</v>
      </c>
      <c r="X44" s="119">
        <v>99.707069396972656</v>
      </c>
      <c r="Y44" s="119">
        <v>99.644363403320313</v>
      </c>
      <c r="Z44" s="117">
        <v>10096</v>
      </c>
      <c r="AA44" s="119">
        <v>0.23700626194477081</v>
      </c>
      <c r="AB44" s="118">
        <v>2767923</v>
      </c>
      <c r="AC44" s="120">
        <v>98.144996643066406</v>
      </c>
      <c r="AD44" s="118">
        <v>2767163</v>
      </c>
      <c r="AE44" s="116">
        <v>98.007164001464844</v>
      </c>
      <c r="AF44" s="116">
        <v>72.46539306640625</v>
      </c>
      <c r="AG44" s="116">
        <v>97.498687744140625</v>
      </c>
      <c r="AH44" s="121">
        <v>47.432102203369141</v>
      </c>
      <c r="AI44" s="116">
        <v>79.091400146484375</v>
      </c>
      <c r="AJ44" s="121">
        <v>13.226516723632812</v>
      </c>
      <c r="AK44" s="121">
        <v>7.6820902824401855</v>
      </c>
      <c r="AL44" s="116">
        <v>5.0736918449401855</v>
      </c>
      <c r="AM44" s="116">
        <v>27.345396041870117</v>
      </c>
      <c r="AN44" s="116">
        <v>19123.314453125</v>
      </c>
      <c r="AO44" s="116">
        <v>52562.2734375</v>
      </c>
      <c r="AP44" s="116">
        <v>27269.99609375</v>
      </c>
      <c r="AQ44" s="116">
        <v>51.881309509277344</v>
      </c>
      <c r="AR44" s="118"/>
      <c r="AS44" s="106"/>
      <c r="AT44" s="7"/>
    </row>
    <row r="45" spans="1:46" s="41" customFormat="1">
      <c r="A45" s="352">
        <v>41913</v>
      </c>
      <c r="B45" s="114" t="s">
        <v>126</v>
      </c>
      <c r="C45" s="114" t="s">
        <v>122</v>
      </c>
      <c r="D45" s="241"/>
      <c r="E45" s="305">
        <v>113</v>
      </c>
      <c r="F45" s="305">
        <v>8</v>
      </c>
      <c r="G45" s="305">
        <v>331</v>
      </c>
      <c r="H45" s="305">
        <v>22</v>
      </c>
      <c r="I45" s="305">
        <v>1013</v>
      </c>
      <c r="J45" s="305">
        <v>88</v>
      </c>
      <c r="K45" s="118">
        <v>1716593</v>
      </c>
      <c r="L45" s="116">
        <v>88.401327513277749</v>
      </c>
      <c r="M45" s="118">
        <v>3003792</v>
      </c>
      <c r="N45" s="116">
        <v>96.328575134277344</v>
      </c>
      <c r="O45" s="118">
        <v>8501601</v>
      </c>
      <c r="P45" s="116">
        <v>99.962570190429688</v>
      </c>
      <c r="Q45" s="118">
        <v>8501602</v>
      </c>
      <c r="R45" s="119">
        <v>1.9325768575072289E-2</v>
      </c>
      <c r="S45" s="118">
        <v>1047</v>
      </c>
      <c r="T45" s="116">
        <v>1.2315326370298862E-2</v>
      </c>
      <c r="U45" s="118">
        <v>17253</v>
      </c>
      <c r="V45" s="119">
        <v>0.2030024528503418</v>
      </c>
      <c r="W45" s="117">
        <v>2591108</v>
      </c>
      <c r="X45" s="119">
        <v>99.566169738769531</v>
      </c>
      <c r="Y45" s="119">
        <v>99.364044189453125</v>
      </c>
      <c r="Z45" s="117">
        <v>8872</v>
      </c>
      <c r="AA45" s="119">
        <v>0.34240177273750305</v>
      </c>
      <c r="AB45" s="118">
        <v>1437883</v>
      </c>
      <c r="AC45" s="120">
        <v>98.838150024414063</v>
      </c>
      <c r="AD45" s="118">
        <v>1436718</v>
      </c>
      <c r="AE45" s="116">
        <v>98.784660339355469</v>
      </c>
      <c r="AF45" s="116">
        <v>57.181400299072266</v>
      </c>
      <c r="AG45" s="116">
        <v>69.900665283203125</v>
      </c>
      <c r="AH45" s="121">
        <v>44.462135314941406</v>
      </c>
      <c r="AI45" s="116">
        <v>0</v>
      </c>
      <c r="AJ45" s="121">
        <v>0</v>
      </c>
      <c r="AK45" s="121">
        <v>0</v>
      </c>
      <c r="AL45" s="116">
        <v>5.3216767311096191</v>
      </c>
      <c r="AM45" s="116">
        <v>29.328268051147461</v>
      </c>
      <c r="AN45" s="116">
        <v>12902.927734375</v>
      </c>
      <c r="AO45" s="116">
        <v>33909.0546875</v>
      </c>
      <c r="AP45" s="116">
        <v>19032.03125</v>
      </c>
      <c r="AQ45" s="116">
        <v>56.126693725585937</v>
      </c>
      <c r="AR45" s="118"/>
      <c r="AS45" s="106"/>
      <c r="AT45" s="7"/>
    </row>
    <row r="46" spans="1:46" s="41" customFormat="1">
      <c r="A46" s="352">
        <v>41913</v>
      </c>
      <c r="B46" s="114" t="s">
        <v>184</v>
      </c>
      <c r="C46" s="114" t="s">
        <v>122</v>
      </c>
      <c r="D46" s="241"/>
      <c r="E46" s="305">
        <v>103</v>
      </c>
      <c r="F46" s="305">
        <v>15</v>
      </c>
      <c r="G46" s="305">
        <v>307</v>
      </c>
      <c r="H46" s="305">
        <v>45</v>
      </c>
      <c r="I46" s="305">
        <v>1023</v>
      </c>
      <c r="J46" s="305">
        <v>195</v>
      </c>
      <c r="K46" s="118">
        <v>2847244</v>
      </c>
      <c r="L46" s="116">
        <v>89.684586217408835</v>
      </c>
      <c r="M46" s="118">
        <v>3003792</v>
      </c>
      <c r="N46" s="116">
        <v>96.328575134277344</v>
      </c>
      <c r="O46" s="118">
        <v>13761834</v>
      </c>
      <c r="P46" s="116">
        <v>99.931976318359375</v>
      </c>
      <c r="Q46" s="118">
        <v>13761758</v>
      </c>
      <c r="R46" s="119">
        <v>4.8896368592977524E-2</v>
      </c>
      <c r="S46" s="118">
        <v>2154</v>
      </c>
      <c r="T46" s="116">
        <v>1.5652069821953773E-2</v>
      </c>
      <c r="U46" s="118">
        <v>15948</v>
      </c>
      <c r="V46" s="119">
        <v>0.11596120893955231</v>
      </c>
      <c r="W46" s="117">
        <v>4482730</v>
      </c>
      <c r="X46" s="119">
        <v>99.385139465332031</v>
      </c>
      <c r="Y46" s="119">
        <v>99.269889831542969</v>
      </c>
      <c r="Z46" s="117">
        <v>11078</v>
      </c>
      <c r="AA46" s="119">
        <v>0.24712619185447693</v>
      </c>
      <c r="AB46" s="118">
        <v>2812497</v>
      </c>
      <c r="AC46" s="120">
        <v>98.187591552734375</v>
      </c>
      <c r="AD46" s="118">
        <v>2814007</v>
      </c>
      <c r="AE46" s="116">
        <v>98.144180297851562</v>
      </c>
      <c r="AF46" s="116">
        <v>70.750923156738281</v>
      </c>
      <c r="AG46" s="116">
        <v>90.798797607421875</v>
      </c>
      <c r="AH46" s="121">
        <v>50.703048706054688</v>
      </c>
      <c r="AI46" s="116">
        <v>0</v>
      </c>
      <c r="AJ46" s="121">
        <v>0</v>
      </c>
      <c r="AK46" s="121">
        <v>0</v>
      </c>
      <c r="AL46" s="116">
        <v>5.3070707321166992</v>
      </c>
      <c r="AM46" s="116">
        <v>27.239934921264648</v>
      </c>
      <c r="AN46" s="116">
        <v>20535.541015625</v>
      </c>
      <c r="AO46" s="116">
        <v>50336.609375</v>
      </c>
      <c r="AP46" s="116">
        <v>31696.765625</v>
      </c>
      <c r="AQ46" s="116">
        <v>62.969608306884766</v>
      </c>
      <c r="AR46" s="118"/>
      <c r="AS46" s="106"/>
      <c r="AT46" s="7"/>
    </row>
    <row r="47" spans="1:46" s="41" customFormat="1">
      <c r="A47" s="352">
        <v>41913</v>
      </c>
      <c r="B47" s="114" t="s">
        <v>131</v>
      </c>
      <c r="C47" s="114" t="s">
        <v>176</v>
      </c>
      <c r="D47" s="241"/>
      <c r="E47" s="305">
        <v>174</v>
      </c>
      <c r="F47" s="305">
        <v>20</v>
      </c>
      <c r="G47" s="305">
        <v>507</v>
      </c>
      <c r="H47" s="305">
        <v>50</v>
      </c>
      <c r="I47" s="305">
        <v>1467</v>
      </c>
      <c r="J47" s="305">
        <v>163</v>
      </c>
      <c r="K47" s="118">
        <v>2606111</v>
      </c>
      <c r="L47" s="116">
        <v>91.042131359715682</v>
      </c>
      <c r="M47" s="118">
        <v>4779424</v>
      </c>
      <c r="N47" s="116">
        <v>95.134452819824219</v>
      </c>
      <c r="O47" s="118">
        <v>21165720</v>
      </c>
      <c r="P47" s="116">
        <v>99.998725891113281</v>
      </c>
      <c r="Q47" s="118">
        <v>13298678</v>
      </c>
      <c r="R47" s="119">
        <v>1.0745429433882236E-2</v>
      </c>
      <c r="S47" s="118">
        <v>608214</v>
      </c>
      <c r="T47" s="116">
        <v>4.5734920501708984</v>
      </c>
      <c r="U47" s="118">
        <v>196</v>
      </c>
      <c r="V47" s="119">
        <v>1.5446735778823495E-3</v>
      </c>
      <c r="W47" s="117">
        <v>3693972</v>
      </c>
      <c r="X47" s="119">
        <v>99.761749267578125</v>
      </c>
      <c r="Y47" s="119">
        <v>99.760208129882813</v>
      </c>
      <c r="Z47" s="117">
        <v>9696</v>
      </c>
      <c r="AA47" s="119">
        <v>0.262481689453125</v>
      </c>
      <c r="AB47" s="118">
        <v>1615185</v>
      </c>
      <c r="AC47" s="120">
        <v>95.229583740234375</v>
      </c>
      <c r="AD47" s="118">
        <v>1601113</v>
      </c>
      <c r="AE47" s="116">
        <v>96.020584106445313</v>
      </c>
      <c r="AF47" s="116">
        <v>0</v>
      </c>
      <c r="AG47" s="116">
        <v>0</v>
      </c>
      <c r="AH47" s="121">
        <v>0</v>
      </c>
      <c r="AI47" s="116">
        <v>0</v>
      </c>
      <c r="AJ47" s="121">
        <v>0</v>
      </c>
      <c r="AK47" s="121">
        <v>0</v>
      </c>
      <c r="AL47" s="116">
        <v>4.861781120300293</v>
      </c>
      <c r="AM47" s="116">
        <v>28.53046989440918</v>
      </c>
      <c r="AN47" s="116">
        <v>18958.94140625</v>
      </c>
      <c r="AO47" s="116">
        <v>43830.71875</v>
      </c>
      <c r="AP47" s="116">
        <v>24755.546875</v>
      </c>
      <c r="AQ47" s="116">
        <v>56.479900360107422</v>
      </c>
      <c r="AR47" s="118"/>
      <c r="AS47" s="106"/>
      <c r="AT47" s="7"/>
    </row>
    <row r="48" spans="1:46" s="299" customFormat="1">
      <c r="A48" s="352">
        <v>41913</v>
      </c>
      <c r="B48" s="114" t="s">
        <v>124</v>
      </c>
      <c r="C48" s="114" t="s">
        <v>176</v>
      </c>
      <c r="D48" s="241"/>
      <c r="E48" s="180">
        <v>126</v>
      </c>
      <c r="F48" s="180">
        <v>33</v>
      </c>
      <c r="G48" s="180">
        <v>370</v>
      </c>
      <c r="H48" s="180">
        <v>87</v>
      </c>
      <c r="I48" s="180">
        <v>1364</v>
      </c>
      <c r="J48" s="180">
        <v>345</v>
      </c>
      <c r="K48" s="118">
        <v>2739098</v>
      </c>
      <c r="L48" s="116">
        <v>92.790181293257859</v>
      </c>
      <c r="M48" s="118">
        <v>4058127</v>
      </c>
      <c r="N48" s="116">
        <v>95.625717163085938</v>
      </c>
      <c r="O48" s="118">
        <v>17428032</v>
      </c>
      <c r="P48" s="116">
        <v>99.999847412109375</v>
      </c>
      <c r="Q48" s="118">
        <v>12702085</v>
      </c>
      <c r="R48" s="119">
        <v>4.6330977231264114E-2</v>
      </c>
      <c r="S48" s="118">
        <v>553633</v>
      </c>
      <c r="T48" s="116">
        <v>4.3585991859436035</v>
      </c>
      <c r="U48" s="118">
        <v>1452</v>
      </c>
      <c r="V48" s="119">
        <v>1.1957952752709389E-2</v>
      </c>
      <c r="W48" s="117">
        <v>4081804</v>
      </c>
      <c r="X48" s="119">
        <v>99.790824890136719</v>
      </c>
      <c r="Y48" s="119">
        <v>99.778892517089844</v>
      </c>
      <c r="Z48" s="117">
        <v>11380</v>
      </c>
      <c r="AA48" s="119">
        <v>0.27879828214645386</v>
      </c>
      <c r="AB48" s="118">
        <v>1215851</v>
      </c>
      <c r="AC48" s="120">
        <v>96.707572937011719</v>
      </c>
      <c r="AD48" s="118">
        <v>1208112</v>
      </c>
      <c r="AE48" s="116">
        <v>96.884391784667969</v>
      </c>
      <c r="AF48" s="116">
        <v>0</v>
      </c>
      <c r="AG48" s="116">
        <v>0</v>
      </c>
      <c r="AH48" s="121">
        <v>0</v>
      </c>
      <c r="AI48" s="116">
        <v>0</v>
      </c>
      <c r="AJ48" s="121">
        <v>0</v>
      </c>
      <c r="AK48" s="121">
        <v>0</v>
      </c>
      <c r="AL48" s="116">
        <v>4.727898120880127</v>
      </c>
      <c r="AM48" s="116">
        <v>30.255485534667969</v>
      </c>
      <c r="AN48" s="116">
        <v>17429.775390625</v>
      </c>
      <c r="AO48" s="116">
        <v>48358.8515625</v>
      </c>
      <c r="AP48" s="116">
        <v>24119.03515625</v>
      </c>
      <c r="AQ48" s="116">
        <v>49.875118255615234</v>
      </c>
      <c r="AR48" s="118"/>
    </row>
    <row r="49" spans="1:46" s="7" customFormat="1">
      <c r="A49" s="352">
        <v>41913</v>
      </c>
      <c r="B49" s="206" t="s">
        <v>133</v>
      </c>
      <c r="C49" s="206" t="s">
        <v>176</v>
      </c>
      <c r="D49" s="241"/>
      <c r="E49" s="180">
        <v>164</v>
      </c>
      <c r="F49" s="180">
        <v>12</v>
      </c>
      <c r="G49" s="180">
        <v>485</v>
      </c>
      <c r="H49" s="180">
        <v>34</v>
      </c>
      <c r="I49" s="180">
        <v>1419</v>
      </c>
      <c r="J49" s="180">
        <v>114</v>
      </c>
      <c r="K49" s="248">
        <v>1873261</v>
      </c>
      <c r="L49" s="246">
        <v>90.456802335606199</v>
      </c>
      <c r="M49" s="248">
        <v>4316952</v>
      </c>
      <c r="N49" s="246">
        <v>96.341331481933594</v>
      </c>
      <c r="O49" s="248">
        <v>17960388</v>
      </c>
      <c r="P49" s="246">
        <v>99.990310668945313</v>
      </c>
      <c r="Q49" s="248">
        <v>10859146</v>
      </c>
      <c r="R49" s="249">
        <v>2.8234263882040977E-2</v>
      </c>
      <c r="S49" s="248">
        <v>595997</v>
      </c>
      <c r="T49" s="246">
        <v>5.4884333610534668</v>
      </c>
      <c r="U49" s="248">
        <v>315</v>
      </c>
      <c r="V49" s="249">
        <v>3.0706909019500017E-3</v>
      </c>
      <c r="W49" s="248">
        <v>2756299</v>
      </c>
      <c r="X49" s="246">
        <v>99.72271728515625</v>
      </c>
      <c r="Y49" s="246">
        <v>99.719657897949219</v>
      </c>
      <c r="Z49" s="247">
        <v>7256</v>
      </c>
      <c r="AA49" s="249">
        <v>0.26325154304504395</v>
      </c>
      <c r="AB49" s="248">
        <v>668745</v>
      </c>
      <c r="AC49" s="246">
        <v>94.354049682617188</v>
      </c>
      <c r="AD49" s="248">
        <v>657068</v>
      </c>
      <c r="AE49" s="246">
        <v>94.501327514648437</v>
      </c>
      <c r="AF49" s="246">
        <v>0</v>
      </c>
      <c r="AG49" s="246">
        <v>0</v>
      </c>
      <c r="AH49" s="251">
        <v>0</v>
      </c>
      <c r="AI49" s="246">
        <v>0</v>
      </c>
      <c r="AJ49" s="251">
        <v>0</v>
      </c>
      <c r="AK49" s="251">
        <v>0</v>
      </c>
      <c r="AL49" s="246">
        <v>4.8625373840332031</v>
      </c>
      <c r="AM49" s="246">
        <v>32.76190185546875</v>
      </c>
      <c r="AN49" s="246">
        <v>15616.96484375</v>
      </c>
      <c r="AO49" s="246">
        <v>37148.3125</v>
      </c>
      <c r="AP49" s="246">
        <v>21833.78515625</v>
      </c>
      <c r="AQ49" s="246">
        <v>58.774635314941406</v>
      </c>
      <c r="AR49" s="248"/>
    </row>
    <row r="50" spans="1:46" s="7" customFormat="1">
      <c r="A50" s="352">
        <v>41913</v>
      </c>
      <c r="B50" s="206" t="s">
        <v>125</v>
      </c>
      <c r="C50" s="206" t="s">
        <v>176</v>
      </c>
      <c r="D50" s="241"/>
      <c r="E50" s="180">
        <v>177</v>
      </c>
      <c r="F50" s="180">
        <v>8</v>
      </c>
      <c r="G50" s="180">
        <v>507</v>
      </c>
      <c r="H50" s="180">
        <v>24</v>
      </c>
      <c r="I50" s="180">
        <v>1602</v>
      </c>
      <c r="J50" s="180">
        <v>93</v>
      </c>
      <c r="K50" s="248">
        <v>2040821</v>
      </c>
      <c r="L50" s="246">
        <v>90.01137287395612</v>
      </c>
      <c r="M50" s="248">
        <v>3528554</v>
      </c>
      <c r="N50" s="246">
        <v>93.344268798828125</v>
      </c>
      <c r="O50" s="248">
        <v>16686815</v>
      </c>
      <c r="P50" s="246">
        <v>99.992088317871094</v>
      </c>
      <c r="Q50" s="248">
        <v>10740100</v>
      </c>
      <c r="R50" s="249">
        <v>3.81653793156147E-2</v>
      </c>
      <c r="S50" s="248">
        <v>569924</v>
      </c>
      <c r="T50" s="246">
        <v>5.3065056800842285</v>
      </c>
      <c r="U50" s="248">
        <v>179</v>
      </c>
      <c r="V50" s="249">
        <v>1.7611213261261582E-3</v>
      </c>
      <c r="W50" s="248">
        <v>3039688</v>
      </c>
      <c r="X50" s="246">
        <v>99.821258544921875</v>
      </c>
      <c r="Y50" s="246">
        <v>99.819503784179688</v>
      </c>
      <c r="Z50" s="247">
        <v>5382</v>
      </c>
      <c r="AA50" s="249">
        <v>0.17705763876438141</v>
      </c>
      <c r="AB50" s="248">
        <v>801318</v>
      </c>
      <c r="AC50" s="246">
        <v>97.0809326171875</v>
      </c>
      <c r="AD50" s="248">
        <v>799831</v>
      </c>
      <c r="AE50" s="246">
        <v>97.571609497070313</v>
      </c>
      <c r="AF50" s="246">
        <v>0</v>
      </c>
      <c r="AG50" s="246">
        <v>0</v>
      </c>
      <c r="AH50" s="251">
        <v>0</v>
      </c>
      <c r="AI50" s="246">
        <v>0</v>
      </c>
      <c r="AJ50" s="251">
        <v>0</v>
      </c>
      <c r="AK50" s="251">
        <v>0</v>
      </c>
      <c r="AL50" s="246">
        <v>4.1154208183288574</v>
      </c>
      <c r="AM50" s="246">
        <v>30.369237899780273</v>
      </c>
      <c r="AN50" s="246">
        <v>13470.10546875</v>
      </c>
      <c r="AO50" s="246">
        <v>38075.59765625</v>
      </c>
      <c r="AP50" s="246">
        <v>15937.41015625</v>
      </c>
      <c r="AQ50" s="246">
        <v>41.857280731201172</v>
      </c>
      <c r="AR50" s="248"/>
    </row>
    <row r="51" spans="1:46" s="7" customFormat="1">
      <c r="A51" s="352">
        <v>41913</v>
      </c>
      <c r="B51" s="107" t="s">
        <v>127</v>
      </c>
      <c r="C51" s="107" t="s">
        <v>128</v>
      </c>
      <c r="D51" s="241"/>
      <c r="E51" s="388">
        <v>150</v>
      </c>
      <c r="F51" s="388">
        <v>16</v>
      </c>
      <c r="G51" s="388">
        <v>450</v>
      </c>
      <c r="H51" s="388">
        <v>48</v>
      </c>
      <c r="I51" s="388">
        <v>1438</v>
      </c>
      <c r="J51" s="388">
        <v>162</v>
      </c>
      <c r="K51" s="111">
        <v>2071063</v>
      </c>
      <c r="L51" s="109">
        <v>87.365280534681943</v>
      </c>
      <c r="M51" s="111">
        <v>3769885</v>
      </c>
      <c r="N51" s="109">
        <v>95.78289794921875</v>
      </c>
      <c r="O51" s="111">
        <v>15093414</v>
      </c>
      <c r="P51" s="109">
        <v>99.996749877929688</v>
      </c>
      <c r="Q51" s="111">
        <v>8995723</v>
      </c>
      <c r="R51" s="112">
        <v>4.8689804971218109E-3</v>
      </c>
      <c r="S51" s="111">
        <v>301698</v>
      </c>
      <c r="T51" s="109">
        <v>3.3537938594818115</v>
      </c>
      <c r="U51" s="111">
        <v>32163</v>
      </c>
      <c r="V51" s="112">
        <v>0.35935685038566589</v>
      </c>
      <c r="W51" s="111">
        <v>2771794</v>
      </c>
      <c r="X51" s="109">
        <v>99.591720581054688</v>
      </c>
      <c r="Y51" s="109">
        <v>99.233833312988281</v>
      </c>
      <c r="Z51" s="110">
        <v>17031</v>
      </c>
      <c r="AA51" s="112">
        <v>0.61443960666656494</v>
      </c>
      <c r="AB51" s="111">
        <v>4762610</v>
      </c>
      <c r="AC51" s="109">
        <v>98.9869384765625</v>
      </c>
      <c r="AD51" s="111">
        <v>4752488</v>
      </c>
      <c r="AE51" s="109">
        <v>99.197723388671875</v>
      </c>
      <c r="AF51" s="109">
        <v>34.523208618164062</v>
      </c>
      <c r="AG51" s="109">
        <v>34.168571472167969</v>
      </c>
      <c r="AH51" s="113">
        <v>34.877845764160156</v>
      </c>
      <c r="AI51" s="109">
        <v>48.724987030029297</v>
      </c>
      <c r="AJ51" s="113">
        <v>0.5223662257194519</v>
      </c>
      <c r="AK51" s="113">
        <v>0.75264906883239746</v>
      </c>
      <c r="AL51" s="109">
        <v>3.0366926193237305</v>
      </c>
      <c r="AM51" s="109">
        <v>19.33769416809082</v>
      </c>
      <c r="AN51" s="109">
        <v>7514.99462890625</v>
      </c>
      <c r="AO51" s="109">
        <v>34932.15625</v>
      </c>
      <c r="AP51" s="109">
        <v>628.86981201171875</v>
      </c>
      <c r="AQ51" s="109">
        <v>1.8002605438232422</v>
      </c>
      <c r="AR51" s="111"/>
    </row>
    <row r="52" spans="1:46" s="7" customFormat="1">
      <c r="A52" s="352">
        <v>41913</v>
      </c>
      <c r="B52" s="107" t="s">
        <v>129</v>
      </c>
      <c r="C52" s="107" t="s">
        <v>128</v>
      </c>
      <c r="D52" s="241"/>
      <c r="E52" s="388">
        <v>152</v>
      </c>
      <c r="F52" s="388">
        <v>3</v>
      </c>
      <c r="G52" s="388">
        <v>452</v>
      </c>
      <c r="H52" s="388">
        <v>9</v>
      </c>
      <c r="I52" s="388">
        <v>1181</v>
      </c>
      <c r="J52" s="388">
        <v>29</v>
      </c>
      <c r="K52" s="111">
        <v>1388041</v>
      </c>
      <c r="L52" s="109">
        <v>84.695120677271063</v>
      </c>
      <c r="M52" s="111">
        <v>3356624</v>
      </c>
      <c r="N52" s="109">
        <v>96.030265808105469</v>
      </c>
      <c r="O52" s="111">
        <v>11867555</v>
      </c>
      <c r="P52" s="109">
        <v>99.984809875488281</v>
      </c>
      <c r="Q52" s="111">
        <v>7656072</v>
      </c>
      <c r="R52" s="112">
        <v>3.8270277436822653E-3</v>
      </c>
      <c r="S52" s="111">
        <v>267751</v>
      </c>
      <c r="T52" s="109">
        <v>3.4972372055053711</v>
      </c>
      <c r="U52" s="111">
        <v>30651</v>
      </c>
      <c r="V52" s="112">
        <v>0.4007304310798645</v>
      </c>
      <c r="W52" s="111">
        <v>1853397</v>
      </c>
      <c r="X52" s="109">
        <v>99.538612365722656</v>
      </c>
      <c r="Y52" s="109">
        <v>99.139732360839844</v>
      </c>
      <c r="Z52" s="110">
        <v>13194</v>
      </c>
      <c r="AA52" s="112">
        <v>0.71188199520111084</v>
      </c>
      <c r="AB52" s="111">
        <v>1275410</v>
      </c>
      <c r="AC52" s="109">
        <v>98.018287658691406</v>
      </c>
      <c r="AD52" s="111">
        <v>1274572</v>
      </c>
      <c r="AE52" s="109">
        <v>98.233444213867188</v>
      </c>
      <c r="AF52" s="109">
        <v>34.463066101074219</v>
      </c>
      <c r="AG52" s="109">
        <v>34.219821929931641</v>
      </c>
      <c r="AH52" s="113">
        <v>34.706314086914062</v>
      </c>
      <c r="AI52" s="109">
        <v>95.723876953125</v>
      </c>
      <c r="AJ52" s="113">
        <v>2.6138622760772705</v>
      </c>
      <c r="AK52" s="113">
        <v>1.6622588634490967</v>
      </c>
      <c r="AL52" s="109">
        <v>2.9574575424194336</v>
      </c>
      <c r="AM52" s="109">
        <v>23.361543655395508</v>
      </c>
      <c r="AN52" s="109">
        <v>6566.21728515625</v>
      </c>
      <c r="AO52" s="109">
        <v>21425.541015625</v>
      </c>
      <c r="AP52" s="109">
        <v>358.29330444335937</v>
      </c>
      <c r="AQ52" s="109">
        <v>1.6722719669342041</v>
      </c>
      <c r="AR52" s="111"/>
    </row>
    <row r="53" spans="1:46" s="300" customFormat="1">
      <c r="A53" s="352">
        <v>41913</v>
      </c>
      <c r="B53" s="181" t="s">
        <v>130</v>
      </c>
      <c r="C53" s="181" t="s">
        <v>128</v>
      </c>
      <c r="D53" s="241"/>
      <c r="E53" s="219">
        <v>176</v>
      </c>
      <c r="F53" s="219">
        <v>5</v>
      </c>
      <c r="G53" s="219">
        <v>528</v>
      </c>
      <c r="H53" s="219">
        <v>15</v>
      </c>
      <c r="I53" s="219">
        <v>914</v>
      </c>
      <c r="J53" s="219">
        <v>35</v>
      </c>
      <c r="K53" s="229">
        <v>519021</v>
      </c>
      <c r="L53" s="230">
        <v>92.419959886016173</v>
      </c>
      <c r="M53" s="229">
        <v>1425945</v>
      </c>
      <c r="N53" s="230">
        <v>96.212615966796875</v>
      </c>
      <c r="O53" s="229">
        <v>12933844</v>
      </c>
      <c r="P53" s="230">
        <v>99.99371337890625</v>
      </c>
      <c r="Q53" s="229">
        <v>4542974</v>
      </c>
      <c r="R53" s="230">
        <v>0</v>
      </c>
      <c r="S53" s="229">
        <v>178972</v>
      </c>
      <c r="T53" s="230">
        <v>3.9395339488983154</v>
      </c>
      <c r="U53" s="229">
        <v>7503</v>
      </c>
      <c r="V53" s="230">
        <v>0.17831636965274811</v>
      </c>
      <c r="W53" s="229">
        <v>591471</v>
      </c>
      <c r="X53" s="230">
        <v>99.7618408203125</v>
      </c>
      <c r="Y53" s="230">
        <v>99.583946228027344</v>
      </c>
      <c r="Z53" s="229">
        <v>2739</v>
      </c>
      <c r="AA53" s="230">
        <v>0.46308273077011108</v>
      </c>
      <c r="AB53" s="229">
        <v>1032218</v>
      </c>
      <c r="AC53" s="230">
        <v>98.704055786132812</v>
      </c>
      <c r="AD53" s="229">
        <v>1030804</v>
      </c>
      <c r="AE53" s="230">
        <v>98.876808166503906</v>
      </c>
      <c r="AF53" s="230">
        <v>35.179389953613281</v>
      </c>
      <c r="AG53" s="230">
        <v>34.823814392089844</v>
      </c>
      <c r="AH53" s="230">
        <v>35.534961700439453</v>
      </c>
      <c r="AI53" s="230">
        <v>49.1304931640625</v>
      </c>
      <c r="AJ53" s="188">
        <v>0.24599796533584595</v>
      </c>
      <c r="AK53" s="188">
        <v>0.62350755929946899</v>
      </c>
      <c r="AL53" s="230">
        <v>4.1716337203979492</v>
      </c>
      <c r="AM53" s="230">
        <v>23.012737274169922</v>
      </c>
      <c r="AN53" s="230">
        <v>5396.50146484375</v>
      </c>
      <c r="AO53" s="230">
        <v>9560.6103515625</v>
      </c>
      <c r="AP53" s="230">
        <v>174.55410766601562</v>
      </c>
      <c r="AQ53" s="230">
        <v>1.8257632255554199</v>
      </c>
      <c r="AR53" s="229"/>
      <c r="AS53" s="210"/>
      <c r="AT53" s="211"/>
    </row>
    <row r="54" spans="1:46" s="8" customFormat="1">
      <c r="A54" s="352">
        <v>41913</v>
      </c>
      <c r="B54" s="123" t="s">
        <v>132</v>
      </c>
      <c r="C54" s="123" t="s">
        <v>128</v>
      </c>
      <c r="D54" s="241"/>
      <c r="E54" s="219">
        <v>178</v>
      </c>
      <c r="F54" s="219">
        <v>5</v>
      </c>
      <c r="G54" s="219">
        <v>527</v>
      </c>
      <c r="H54" s="219">
        <v>15</v>
      </c>
      <c r="I54" s="219">
        <v>1085</v>
      </c>
      <c r="J54" s="219">
        <v>35</v>
      </c>
      <c r="K54" s="197">
        <v>669885</v>
      </c>
      <c r="L54" s="194">
        <v>89.578957582271585</v>
      </c>
      <c r="M54" s="197">
        <v>1423054</v>
      </c>
      <c r="N54" s="194">
        <v>91.965240478515625</v>
      </c>
      <c r="O54" s="197">
        <v>12145390</v>
      </c>
      <c r="P54" s="194">
        <v>99.994468688964844</v>
      </c>
      <c r="Q54" s="197">
        <v>5465896</v>
      </c>
      <c r="R54" s="194">
        <v>1.6465736553072929E-4</v>
      </c>
      <c r="S54" s="197">
        <v>283895</v>
      </c>
      <c r="T54" s="194">
        <v>5.1939334869384766</v>
      </c>
      <c r="U54" s="197">
        <v>10932</v>
      </c>
      <c r="V54" s="194">
        <v>0.21288387477397919</v>
      </c>
      <c r="W54" s="197">
        <v>818640</v>
      </c>
      <c r="X54" s="194">
        <v>99.720924377441406</v>
      </c>
      <c r="Y54" s="231">
        <v>99.508636474609375</v>
      </c>
      <c r="Z54" s="197">
        <v>4382</v>
      </c>
      <c r="AA54" s="194">
        <v>0.53527802228927612</v>
      </c>
      <c r="AB54" s="197">
        <v>930145</v>
      </c>
      <c r="AC54" s="194">
        <v>98.58172607421875</v>
      </c>
      <c r="AD54" s="197">
        <v>928480</v>
      </c>
      <c r="AE54" s="194">
        <v>98.74407958984375</v>
      </c>
      <c r="AF54" s="231">
        <v>34.973533630371094</v>
      </c>
      <c r="AG54" s="231">
        <v>34.672035217285156</v>
      </c>
      <c r="AH54" s="231">
        <v>35.275035858154297</v>
      </c>
      <c r="AI54" s="194">
        <v>49.190231323242188</v>
      </c>
      <c r="AJ54" s="207">
        <v>0.22884044051170349</v>
      </c>
      <c r="AK54" s="207">
        <v>0.5809294581413269</v>
      </c>
      <c r="AL54" s="208">
        <v>4.2766613960266113</v>
      </c>
      <c r="AM54" s="208">
        <v>24.375869750976562</v>
      </c>
      <c r="AN54" s="197">
        <v>6126.99169921875</v>
      </c>
      <c r="AO54" s="197">
        <v>11721.142578125</v>
      </c>
      <c r="AP54" s="197">
        <v>115.83522033691406</v>
      </c>
      <c r="AQ54" s="231">
        <v>0.98825877904891968</v>
      </c>
      <c r="AR54" s="198"/>
      <c r="AT54" s="7"/>
    </row>
    <row r="55" spans="1:46" s="8" customFormat="1">
      <c r="A55" s="352">
        <v>41912</v>
      </c>
      <c r="B55" s="181" t="s">
        <v>6</v>
      </c>
      <c r="C55" s="181"/>
      <c r="D55" s="241"/>
      <c r="E55" s="219">
        <v>1845</v>
      </c>
      <c r="F55" s="219">
        <v>177</v>
      </c>
      <c r="G55" s="219">
        <v>5474</v>
      </c>
      <c r="H55" s="219">
        <v>517</v>
      </c>
      <c r="I55" s="219">
        <v>16066</v>
      </c>
      <c r="J55" s="219">
        <v>1955</v>
      </c>
      <c r="K55" s="229">
        <v>33124840</v>
      </c>
      <c r="L55" s="230">
        <v>91.168606399306384</v>
      </c>
      <c r="M55" s="229">
        <v>46238523</v>
      </c>
      <c r="N55" s="230">
        <v>95.83275468867393</v>
      </c>
      <c r="O55" s="229">
        <v>197007631</v>
      </c>
      <c r="P55" s="230">
        <v>99.965152028759348</v>
      </c>
      <c r="Q55" s="229">
        <v>147534951</v>
      </c>
      <c r="R55" s="230">
        <v>5.599080196605398E-2</v>
      </c>
      <c r="S55" s="229">
        <v>3228763</v>
      </c>
      <c r="T55" s="230">
        <v>4.51172026213289</v>
      </c>
      <c r="U55" s="229">
        <v>161990</v>
      </c>
      <c r="V55" s="230">
        <v>0.11180024116984891</v>
      </c>
      <c r="W55" s="229">
        <v>42859864</v>
      </c>
      <c r="X55" s="230">
        <v>99.677445959603276</v>
      </c>
      <c r="Y55" s="230">
        <v>99.566006334628497</v>
      </c>
      <c r="Z55" s="229">
        <v>134922</v>
      </c>
      <c r="AA55" s="230">
        <v>0.31479800936324537</v>
      </c>
      <c r="AB55" s="229">
        <v>32034714</v>
      </c>
      <c r="AC55" s="230">
        <v>98.457810356608363</v>
      </c>
      <c r="AD55" s="229">
        <v>31985319</v>
      </c>
      <c r="AE55" s="230">
        <v>98.534176958546098</v>
      </c>
      <c r="AF55" s="230">
        <v>25.65614163914853</v>
      </c>
      <c r="AG55" s="230">
        <v>21.625698333494761</v>
      </c>
      <c r="AH55" s="230">
        <v>29.686584944802295</v>
      </c>
      <c r="AI55" s="230"/>
      <c r="AJ55" s="188"/>
      <c r="AK55" s="188"/>
      <c r="AL55" s="230">
        <v>1.789943640071971</v>
      </c>
      <c r="AM55" s="230">
        <v>9.1732479615150453</v>
      </c>
      <c r="AN55" s="230">
        <v>146135.02490234375</v>
      </c>
      <c r="AO55" s="230">
        <v>552015.755859375</v>
      </c>
      <c r="AP55" s="230">
        <v>216867.67544555664</v>
      </c>
      <c r="AQ55" s="230">
        <v>51.392622487117777</v>
      </c>
      <c r="AR55" s="229">
        <v>0</v>
      </c>
      <c r="AT55" s="7"/>
    </row>
    <row r="56" spans="1:46" s="299" customFormat="1">
      <c r="A56" s="352">
        <v>41912</v>
      </c>
      <c r="B56" s="123" t="s">
        <v>134</v>
      </c>
      <c r="C56" s="123"/>
      <c r="D56" s="241"/>
      <c r="E56" s="219">
        <v>674</v>
      </c>
      <c r="F56" s="219">
        <v>108</v>
      </c>
      <c r="G56" s="219">
        <v>2018</v>
      </c>
      <c r="H56" s="219">
        <v>322</v>
      </c>
      <c r="I56" s="219">
        <v>6891</v>
      </c>
      <c r="J56" s="219">
        <v>1327</v>
      </c>
      <c r="K56" s="197">
        <v>16949726</v>
      </c>
      <c r="L56" s="194">
        <v>91.639434171384252</v>
      </c>
      <c r="M56" s="197">
        <v>19877658</v>
      </c>
      <c r="N56" s="194">
        <v>96.483107881082319</v>
      </c>
      <c r="O56" s="197">
        <v>74629492</v>
      </c>
      <c r="P56" s="194">
        <v>99.950205103021574</v>
      </c>
      <c r="Q56" s="197">
        <v>74629405</v>
      </c>
      <c r="R56" s="194">
        <v>3.4845515086889579E-2</v>
      </c>
      <c r="S56" s="197">
        <v>9102</v>
      </c>
      <c r="T56" s="194">
        <v>1.5459429192837878E-2</v>
      </c>
      <c r="U56" s="197">
        <v>81755</v>
      </c>
      <c r="V56" s="194">
        <v>0.10959953324598677</v>
      </c>
      <c r="W56" s="197">
        <v>23973028</v>
      </c>
      <c r="X56" s="194">
        <v>99.642882216438153</v>
      </c>
      <c r="Y56" s="231">
        <v>99.533674082616088</v>
      </c>
      <c r="Z56" s="197">
        <v>68058</v>
      </c>
      <c r="AA56" s="194">
        <v>0.28389404509346761</v>
      </c>
      <c r="AB56" s="197">
        <v>21002366</v>
      </c>
      <c r="AC56" s="194">
        <v>98.905999037353013</v>
      </c>
      <c r="AD56" s="197">
        <v>21002674</v>
      </c>
      <c r="AE56" s="194">
        <v>98.861860050249149</v>
      </c>
      <c r="AF56" s="231">
        <v>52.211346686931975</v>
      </c>
      <c r="AG56" s="231">
        <v>43.655920783744207</v>
      </c>
      <c r="AH56" s="231">
        <v>60.766772590119736</v>
      </c>
      <c r="AI56" s="194"/>
      <c r="AJ56" s="207"/>
      <c r="AK56" s="207"/>
      <c r="AL56" s="208">
        <v>2.7094228232225883</v>
      </c>
      <c r="AM56" s="208">
        <v>15.097563192558477</v>
      </c>
      <c r="AN56" s="197">
        <v>55545.76953125</v>
      </c>
      <c r="AO56" s="197">
        <v>187613.7265625</v>
      </c>
      <c r="AP56" s="197">
        <v>129995.873046875</v>
      </c>
      <c r="AQ56" s="231">
        <v>69.289105562097191</v>
      </c>
      <c r="AR56" s="198"/>
      <c r="AS56" s="106"/>
      <c r="AT56" s="7"/>
    </row>
    <row r="57" spans="1:46" s="299" customFormat="1">
      <c r="A57" s="352">
        <v>41912</v>
      </c>
      <c r="B57" s="123" t="s">
        <v>175</v>
      </c>
      <c r="C57" s="123"/>
      <c r="D57" s="241"/>
      <c r="E57" s="219">
        <v>515</v>
      </c>
      <c r="F57" s="219">
        <v>40</v>
      </c>
      <c r="G57" s="219">
        <v>1499</v>
      </c>
      <c r="H57" s="219">
        <v>108</v>
      </c>
      <c r="I57" s="219">
        <v>4488</v>
      </c>
      <c r="J57" s="219">
        <v>370</v>
      </c>
      <c r="K57" s="197">
        <v>10694769</v>
      </c>
      <c r="L57" s="194">
        <v>91.784834249341898</v>
      </c>
      <c r="M57" s="197">
        <v>16601926</v>
      </c>
      <c r="N57" s="194">
        <v>95.086565300487891</v>
      </c>
      <c r="O57" s="197">
        <v>74513810</v>
      </c>
      <c r="P57" s="194">
        <v>99.972879417490049</v>
      </c>
      <c r="Q57" s="197">
        <v>48870555</v>
      </c>
      <c r="R57" s="194">
        <v>0.1146007072102723</v>
      </c>
      <c r="S57" s="197">
        <v>2334692</v>
      </c>
      <c r="T57" s="194">
        <v>4.8091270390662855</v>
      </c>
      <c r="U57" s="197">
        <v>2228</v>
      </c>
      <c r="V57" s="194">
        <v>4.7953343713390906E-3</v>
      </c>
      <c r="W57" s="197">
        <v>13527774</v>
      </c>
      <c r="X57" s="194">
        <v>99.762155354647703</v>
      </c>
      <c r="Y57" s="231">
        <v>99.757371425722383</v>
      </c>
      <c r="Z57" s="197">
        <v>34264</v>
      </c>
      <c r="AA57" s="194">
        <v>0.25328631114130506</v>
      </c>
      <c r="AB57" s="197">
        <v>4324827</v>
      </c>
      <c r="AC57" s="194">
        <v>95.922058054228927</v>
      </c>
      <c r="AD57" s="197">
        <v>4289954</v>
      </c>
      <c r="AE57" s="194">
        <v>96.344343313104716</v>
      </c>
      <c r="AF57" s="231">
        <v>0</v>
      </c>
      <c r="AG57" s="231">
        <v>0</v>
      </c>
      <c r="AH57" s="231">
        <v>0</v>
      </c>
      <c r="AI57" s="194"/>
      <c r="AJ57" s="207"/>
      <c r="AK57" s="207"/>
      <c r="AL57" s="208">
        <v>4.8029155349591406</v>
      </c>
      <c r="AM57" s="208">
        <v>29.993269539439556</v>
      </c>
      <c r="AN57" s="197">
        <v>67056.8251953125</v>
      </c>
      <c r="AO57" s="197">
        <v>167049.17578125</v>
      </c>
      <c r="AP57" s="197">
        <v>85693.072265625</v>
      </c>
      <c r="AQ57" s="231">
        <v>51.298111388373215</v>
      </c>
      <c r="AR57" s="198"/>
      <c r="AS57" s="106"/>
      <c r="AT57" s="7"/>
    </row>
    <row r="58" spans="1:46" s="299" customFormat="1">
      <c r="A58" s="352">
        <v>41912</v>
      </c>
      <c r="B58" s="124" t="s">
        <v>135</v>
      </c>
      <c r="C58" s="124"/>
      <c r="D58" s="241"/>
      <c r="E58" s="219">
        <v>656</v>
      </c>
      <c r="F58" s="219">
        <v>29</v>
      </c>
      <c r="G58" s="219">
        <v>1957</v>
      </c>
      <c r="H58" s="219">
        <v>87</v>
      </c>
      <c r="I58" s="219">
        <v>4687</v>
      </c>
      <c r="J58" s="219">
        <v>258</v>
      </c>
      <c r="K58" s="190">
        <v>5480345</v>
      </c>
      <c r="L58" s="191">
        <v>88.50986571100907</v>
      </c>
      <c r="M58" s="190">
        <v>9758939</v>
      </c>
      <c r="N58" s="191">
        <v>95.777490757497375</v>
      </c>
      <c r="O58" s="190">
        <v>47864329</v>
      </c>
      <c r="P58" s="191">
        <v>99.976427321035885</v>
      </c>
      <c r="Q58" s="190">
        <v>24034991</v>
      </c>
      <c r="R58" s="191">
        <v>2.4755574862031751E-3</v>
      </c>
      <c r="S58" s="190">
        <v>884969</v>
      </c>
      <c r="T58" s="191">
        <v>3.7733573852967979</v>
      </c>
      <c r="U58" s="190">
        <v>78007</v>
      </c>
      <c r="V58" s="191">
        <v>0.32726233254128373</v>
      </c>
      <c r="W58" s="190">
        <v>5359062</v>
      </c>
      <c r="X58" s="191">
        <v>99.618231871549156</v>
      </c>
      <c r="Y58" s="232">
        <v>99.292218922289948</v>
      </c>
      <c r="Z58" s="190">
        <v>32600</v>
      </c>
      <c r="AA58" s="192">
        <v>0.60831541773021514</v>
      </c>
      <c r="AB58" s="190">
        <v>6707521</v>
      </c>
      <c r="AC58" s="191">
        <v>98.689440986253288</v>
      </c>
      <c r="AD58" s="190">
        <v>6692691</v>
      </c>
      <c r="AE58" s="191">
        <v>98.909521413600856</v>
      </c>
      <c r="AF58" s="232">
        <v>15.313126113544261</v>
      </c>
      <c r="AG58" s="232">
        <v>13.892140167362397</v>
      </c>
      <c r="AH58" s="232">
        <v>16.734112059726122</v>
      </c>
      <c r="AI58" s="191"/>
      <c r="AJ58" s="193"/>
      <c r="AK58" s="193"/>
      <c r="AL58" s="191">
        <v>3.6690757375745426</v>
      </c>
      <c r="AM58" s="191">
        <v>22.702442952791039</v>
      </c>
      <c r="AN58" s="190">
        <v>23532.43017578125</v>
      </c>
      <c r="AO58" s="190">
        <v>67319.212890625</v>
      </c>
      <c r="AP58" s="190">
        <v>1178.7301330566406</v>
      </c>
      <c r="AQ58" s="232">
        <v>1.7509564988107469</v>
      </c>
      <c r="AR58" s="190"/>
      <c r="AS58" s="106"/>
      <c r="AT58" s="7"/>
    </row>
    <row r="59" spans="1:46" s="299" customFormat="1">
      <c r="A59" s="352">
        <v>41912</v>
      </c>
      <c r="B59" s="114" t="s">
        <v>121</v>
      </c>
      <c r="C59" s="114" t="s">
        <v>122</v>
      </c>
      <c r="D59" s="241"/>
      <c r="E59" s="305">
        <v>171</v>
      </c>
      <c r="F59" s="305">
        <v>64</v>
      </c>
      <c r="G59" s="305">
        <v>501</v>
      </c>
      <c r="H59" s="305">
        <v>191</v>
      </c>
      <c r="I59" s="305">
        <v>1907</v>
      </c>
      <c r="J59" s="305">
        <v>797</v>
      </c>
      <c r="K59" s="118">
        <v>6090261</v>
      </c>
      <c r="L59" s="116">
        <v>93.325885376669405</v>
      </c>
      <c r="M59" s="118">
        <v>6840884</v>
      </c>
      <c r="N59" s="116">
        <v>96.124626159667969</v>
      </c>
      <c r="O59" s="118">
        <v>24009952</v>
      </c>
      <c r="P59" s="116">
        <v>99.933876037597656</v>
      </c>
      <c r="Q59" s="118">
        <v>24009940</v>
      </c>
      <c r="R59" s="119">
        <v>4.4040095061063766E-2</v>
      </c>
      <c r="S59" s="118">
        <v>4944</v>
      </c>
      <c r="T59" s="116">
        <v>2.0591471344232559E-2</v>
      </c>
      <c r="U59" s="118">
        <v>25932</v>
      </c>
      <c r="V59" s="119">
        <v>0.10807512700557709</v>
      </c>
      <c r="W59" s="117">
        <v>8882057</v>
      </c>
      <c r="X59" s="119">
        <v>99.672691345214844</v>
      </c>
      <c r="Y59" s="119">
        <v>99.564971923828125</v>
      </c>
      <c r="Z59" s="117">
        <v>30180</v>
      </c>
      <c r="AA59" s="119">
        <v>0.33978614211082458</v>
      </c>
      <c r="AB59" s="118">
        <v>10817912</v>
      </c>
      <c r="AC59" s="120">
        <v>99.135231018066406</v>
      </c>
      <c r="AD59" s="118">
        <v>10816848</v>
      </c>
      <c r="AE59" s="116">
        <v>99.120086669921875</v>
      </c>
      <c r="AF59" s="116">
        <v>45.579261779785156</v>
      </c>
      <c r="AG59" s="116">
        <v>27.52641487121582</v>
      </c>
      <c r="AH59" s="121">
        <v>63.632106781005859</v>
      </c>
      <c r="AI59" s="116">
        <v>0</v>
      </c>
      <c r="AJ59" s="121">
        <v>0</v>
      </c>
      <c r="AK59" s="121">
        <v>0</v>
      </c>
      <c r="AL59" s="116">
        <v>4.9032835960388184</v>
      </c>
      <c r="AM59" s="116">
        <v>26.274656295776367</v>
      </c>
      <c r="AN59" s="116">
        <v>32860.859375</v>
      </c>
      <c r="AO59" s="116">
        <v>126240.328125</v>
      </c>
      <c r="AP59" s="116">
        <v>94616.4921875</v>
      </c>
      <c r="AQ59" s="122">
        <v>74.949501037597656</v>
      </c>
      <c r="AR59" s="118"/>
      <c r="AS59" s="106"/>
      <c r="AT59" s="7"/>
    </row>
    <row r="60" spans="1:46" s="299" customFormat="1">
      <c r="A60" s="352">
        <v>41912</v>
      </c>
      <c r="B60" s="114" t="s">
        <v>123</v>
      </c>
      <c r="C60" s="114" t="s">
        <v>122</v>
      </c>
      <c r="D60" s="241"/>
      <c r="E60" s="305">
        <v>158</v>
      </c>
      <c r="F60" s="305">
        <v>11</v>
      </c>
      <c r="G60" s="305">
        <v>491</v>
      </c>
      <c r="H60" s="305">
        <v>34</v>
      </c>
      <c r="I60" s="305">
        <v>1479</v>
      </c>
      <c r="J60" s="305">
        <v>133</v>
      </c>
      <c r="K60" s="118">
        <v>2929268</v>
      </c>
      <c r="L60" s="116">
        <v>91.794400512346428</v>
      </c>
      <c r="M60" s="118">
        <v>3514590</v>
      </c>
      <c r="N60" s="116">
        <v>96.810409545898438</v>
      </c>
      <c r="O60" s="118">
        <v>13857684</v>
      </c>
      <c r="P60" s="116">
        <v>99.908714294433594</v>
      </c>
      <c r="Q60" s="118">
        <v>13857638</v>
      </c>
      <c r="R60" s="119">
        <v>7.8173495829105377E-2</v>
      </c>
      <c r="S60" s="118">
        <v>1385</v>
      </c>
      <c r="T60" s="116">
        <v>9.9944882094860077E-3</v>
      </c>
      <c r="U60" s="118">
        <v>13293</v>
      </c>
      <c r="V60" s="119">
        <v>9.6010088920593262E-2</v>
      </c>
      <c r="W60" s="117">
        <v>3856283</v>
      </c>
      <c r="X60" s="119">
        <v>99.759902954101563</v>
      </c>
      <c r="Y60" s="119">
        <v>99.66412353515625</v>
      </c>
      <c r="Z60" s="117">
        <v>10448</v>
      </c>
      <c r="AA60" s="119">
        <v>0.27093446254730225</v>
      </c>
      <c r="AB60" s="118">
        <v>3137132</v>
      </c>
      <c r="AC60" s="120">
        <v>99.031532287597656</v>
      </c>
      <c r="AD60" s="118">
        <v>3137278</v>
      </c>
      <c r="AE60" s="116">
        <v>98.974075317382813</v>
      </c>
      <c r="AF60" s="116">
        <v>44.876441955566406</v>
      </c>
      <c r="AG60" s="116">
        <v>52.940322875976563</v>
      </c>
      <c r="AH60" s="121">
        <v>36.812564849853516</v>
      </c>
      <c r="AI60" s="116">
        <v>0</v>
      </c>
      <c r="AJ60" s="121">
        <v>0</v>
      </c>
      <c r="AK60" s="121">
        <v>0</v>
      </c>
      <c r="AL60" s="116">
        <v>2.6021018028259277</v>
      </c>
      <c r="AM60" s="116">
        <v>15.125349044799805</v>
      </c>
      <c r="AN60" s="116">
        <v>9605.78125</v>
      </c>
      <c r="AO60" s="116">
        <v>54599.1015625</v>
      </c>
      <c r="AP60" s="116">
        <v>16565.423828125</v>
      </c>
      <c r="AQ60" s="116">
        <v>59.788288116455078</v>
      </c>
      <c r="AR60" s="118"/>
      <c r="AS60" s="106"/>
      <c r="AT60" s="7"/>
    </row>
    <row r="61" spans="1:46" s="299" customFormat="1">
      <c r="A61" s="352">
        <v>41912</v>
      </c>
      <c r="B61" s="114" t="s">
        <v>183</v>
      </c>
      <c r="C61" s="114" t="s">
        <v>122</v>
      </c>
      <c r="D61" s="241"/>
      <c r="E61" s="305">
        <v>130</v>
      </c>
      <c r="F61" s="305">
        <v>10</v>
      </c>
      <c r="G61" s="305">
        <v>391</v>
      </c>
      <c r="H61" s="305">
        <v>30</v>
      </c>
      <c r="I61" s="305">
        <v>1477</v>
      </c>
      <c r="J61" s="305">
        <v>114</v>
      </c>
      <c r="K61" s="118">
        <v>2887615</v>
      </c>
      <c r="L61" s="116">
        <v>91.2597420362479</v>
      </c>
      <c r="M61" s="118">
        <v>3514590</v>
      </c>
      <c r="N61" s="116">
        <v>96.810409545898438</v>
      </c>
      <c r="O61" s="118">
        <v>13979284</v>
      </c>
      <c r="P61" s="116">
        <v>99.977691650390625</v>
      </c>
      <c r="Q61" s="118">
        <v>13979277</v>
      </c>
      <c r="R61" s="119">
        <v>1.6281243413686752E-2</v>
      </c>
      <c r="S61" s="118">
        <v>464</v>
      </c>
      <c r="T61" s="116">
        <v>3.3191987313330173E-3</v>
      </c>
      <c r="U61" s="118">
        <v>9399</v>
      </c>
      <c r="V61" s="119">
        <v>6.7248418927192688E-2</v>
      </c>
      <c r="W61" s="117">
        <v>4225526</v>
      </c>
      <c r="X61" s="119">
        <v>99.720207214355469</v>
      </c>
      <c r="Y61" s="119">
        <v>99.653144836425781</v>
      </c>
      <c r="Z61" s="117">
        <v>10120</v>
      </c>
      <c r="AA61" s="119">
        <v>0.23949681222438812</v>
      </c>
      <c r="AB61" s="118">
        <v>2806629</v>
      </c>
      <c r="AC61" s="120">
        <v>98.144500732421875</v>
      </c>
      <c r="AD61" s="118">
        <v>2806720</v>
      </c>
      <c r="AE61" s="116">
        <v>98.006179809570313</v>
      </c>
      <c r="AF61" s="116">
        <v>68.614204406738281</v>
      </c>
      <c r="AG61" s="116">
        <v>90.615264892578125</v>
      </c>
      <c r="AH61" s="121">
        <v>46.613147735595703</v>
      </c>
      <c r="AI61" s="116">
        <v>79.261497497558594</v>
      </c>
      <c r="AJ61" s="121">
        <v>13.128505706787109</v>
      </c>
      <c r="AK61" s="121">
        <v>7.6099963188171387</v>
      </c>
      <c r="AL61" s="116">
        <v>0</v>
      </c>
      <c r="AM61" s="116">
        <v>0</v>
      </c>
      <c r="AN61" s="116">
        <v>0</v>
      </c>
      <c r="AO61" s="116">
        <v>52562.2734375</v>
      </c>
      <c r="AP61" s="116">
        <v>0</v>
      </c>
      <c r="AQ61" s="116">
        <v>65535</v>
      </c>
      <c r="AR61" s="118"/>
      <c r="AS61" s="106"/>
      <c r="AT61" s="7"/>
    </row>
    <row r="62" spans="1:46" s="41" customFormat="1">
      <c r="A62" s="352">
        <v>41912</v>
      </c>
      <c r="B62" s="114" t="s">
        <v>126</v>
      </c>
      <c r="C62" s="114" t="s">
        <v>122</v>
      </c>
      <c r="D62" s="241"/>
      <c r="E62" s="305">
        <v>112</v>
      </c>
      <c r="F62" s="305">
        <v>8</v>
      </c>
      <c r="G62" s="305">
        <v>328</v>
      </c>
      <c r="H62" s="305">
        <v>22</v>
      </c>
      <c r="I62" s="305">
        <v>1005</v>
      </c>
      <c r="J62" s="305">
        <v>88</v>
      </c>
      <c r="K62" s="118">
        <v>1908928</v>
      </c>
      <c r="L62" s="116">
        <v>88.887323146813287</v>
      </c>
      <c r="M62" s="118">
        <v>3003797</v>
      </c>
      <c r="N62" s="116">
        <v>96.508354187011719</v>
      </c>
      <c r="O62" s="118">
        <v>8727088</v>
      </c>
      <c r="P62" s="116">
        <v>99.976524353027344</v>
      </c>
      <c r="Q62" s="118">
        <v>8727070</v>
      </c>
      <c r="R62" s="119">
        <v>6.8522426299750805E-3</v>
      </c>
      <c r="S62" s="118">
        <v>966</v>
      </c>
      <c r="T62" s="116">
        <v>1.1069007217884064E-2</v>
      </c>
      <c r="U62" s="118">
        <v>17538</v>
      </c>
      <c r="V62" s="119">
        <v>0.20099693536758423</v>
      </c>
      <c r="W62" s="117">
        <v>2573320</v>
      </c>
      <c r="X62" s="119">
        <v>99.498435974121094</v>
      </c>
      <c r="Y62" s="119">
        <v>99.298446655273438</v>
      </c>
      <c r="Z62" s="117">
        <v>7614</v>
      </c>
      <c r="AA62" s="119">
        <v>0.29588237404823303</v>
      </c>
      <c r="AB62" s="118">
        <v>1400820</v>
      </c>
      <c r="AC62" s="120">
        <v>98.883865356445313</v>
      </c>
      <c r="AD62" s="118">
        <v>1400090</v>
      </c>
      <c r="AE62" s="116">
        <v>98.822578430175781</v>
      </c>
      <c r="AF62" s="116">
        <v>81.972198486328125</v>
      </c>
      <c r="AG62" s="116">
        <v>96.496223449707031</v>
      </c>
      <c r="AH62" s="121">
        <v>67.44818115234375</v>
      </c>
      <c r="AI62" s="116">
        <v>0</v>
      </c>
      <c r="AJ62" s="121">
        <v>0</v>
      </c>
      <c r="AK62" s="121">
        <v>0</v>
      </c>
      <c r="AL62" s="116">
        <v>5.2848725318908691</v>
      </c>
      <c r="AM62" s="116">
        <v>30.111991882324219</v>
      </c>
      <c r="AN62" s="116">
        <v>13079.12890625</v>
      </c>
      <c r="AO62" s="116">
        <v>33909.0546875</v>
      </c>
      <c r="AP62" s="116">
        <v>18813.95703125</v>
      </c>
      <c r="AQ62" s="116">
        <v>55.883163452148438</v>
      </c>
      <c r="AR62" s="118"/>
    </row>
    <row r="63" spans="1:46" s="7" customFormat="1">
      <c r="A63" s="352">
        <v>41912</v>
      </c>
      <c r="B63" s="114" t="s">
        <v>184</v>
      </c>
      <c r="C63" s="114" t="s">
        <v>122</v>
      </c>
      <c r="D63" s="241"/>
      <c r="E63" s="305">
        <v>103</v>
      </c>
      <c r="F63" s="305">
        <v>15</v>
      </c>
      <c r="G63" s="305">
        <v>307</v>
      </c>
      <c r="H63" s="305">
        <v>45</v>
      </c>
      <c r="I63" s="305">
        <v>1023</v>
      </c>
      <c r="J63" s="305">
        <v>195</v>
      </c>
      <c r="K63" s="118">
        <v>3133654</v>
      </c>
      <c r="L63" s="116">
        <v>90.243338926377959</v>
      </c>
      <c r="M63" s="118">
        <v>3003797</v>
      </c>
      <c r="N63" s="116">
        <v>96.508354187011719</v>
      </c>
      <c r="O63" s="118">
        <v>14055484</v>
      </c>
      <c r="P63" s="116">
        <v>99.975326538085938</v>
      </c>
      <c r="Q63" s="118">
        <v>14055480</v>
      </c>
      <c r="R63" s="119">
        <v>1.2265678495168686E-2</v>
      </c>
      <c r="S63" s="118">
        <v>1343</v>
      </c>
      <c r="T63" s="116">
        <v>9.5549924299120903E-3</v>
      </c>
      <c r="U63" s="118">
        <v>15593</v>
      </c>
      <c r="V63" s="119">
        <v>0.11096315085887909</v>
      </c>
      <c r="W63" s="117">
        <v>4435842</v>
      </c>
      <c r="X63" s="119">
        <v>99.491600036621094</v>
      </c>
      <c r="Y63" s="119">
        <v>99.381202697753906</v>
      </c>
      <c r="Z63" s="117">
        <v>9696</v>
      </c>
      <c r="AA63" s="119">
        <v>0.21858307719230652</v>
      </c>
      <c r="AB63" s="118">
        <v>2839873</v>
      </c>
      <c r="AC63" s="120">
        <v>98.657615661621094</v>
      </c>
      <c r="AD63" s="118">
        <v>2841738</v>
      </c>
      <c r="AE63" s="116">
        <v>98.619544982910156</v>
      </c>
      <c r="AF63" s="116">
        <v>71.032752990722656</v>
      </c>
      <c r="AG63" s="116">
        <v>90.673225402832031</v>
      </c>
      <c r="AH63" s="121">
        <v>51.392280578613281</v>
      </c>
      <c r="AI63" s="116">
        <v>0</v>
      </c>
      <c r="AJ63" s="121">
        <v>0</v>
      </c>
      <c r="AK63" s="121">
        <v>0</v>
      </c>
      <c r="AL63" s="116">
        <v>0</v>
      </c>
      <c r="AM63" s="116">
        <v>0</v>
      </c>
      <c r="AN63" s="116">
        <v>0</v>
      </c>
      <c r="AO63" s="116">
        <v>50336.609375</v>
      </c>
      <c r="AP63" s="116">
        <v>0</v>
      </c>
      <c r="AQ63" s="116">
        <v>65535</v>
      </c>
      <c r="AR63" s="118"/>
    </row>
    <row r="64" spans="1:46" s="7" customFormat="1">
      <c r="A64" s="352">
        <v>41912</v>
      </c>
      <c r="B64" s="114" t="s">
        <v>131</v>
      </c>
      <c r="C64" s="114" t="s">
        <v>176</v>
      </c>
      <c r="D64" s="241"/>
      <c r="E64" s="305">
        <v>174</v>
      </c>
      <c r="F64" s="305">
        <v>20</v>
      </c>
      <c r="G64" s="305">
        <v>507</v>
      </c>
      <c r="H64" s="305">
        <v>50</v>
      </c>
      <c r="I64" s="305">
        <v>1467</v>
      </c>
      <c r="J64" s="305">
        <v>163</v>
      </c>
      <c r="K64" s="118">
        <v>2971629</v>
      </c>
      <c r="L64" s="116">
        <v>91.586634805354237</v>
      </c>
      <c r="M64" s="118">
        <v>4799457</v>
      </c>
      <c r="N64" s="116">
        <v>94.953514099121094</v>
      </c>
      <c r="O64" s="118">
        <v>21935310</v>
      </c>
      <c r="P64" s="116">
        <v>99.997947692871094</v>
      </c>
      <c r="Q64" s="118">
        <v>13921558</v>
      </c>
      <c r="R64" s="119">
        <v>1.0580711998045444E-2</v>
      </c>
      <c r="S64" s="118">
        <v>628020</v>
      </c>
      <c r="T64" s="116">
        <v>4.5111331939697266</v>
      </c>
      <c r="U64" s="118">
        <v>360</v>
      </c>
      <c r="V64" s="119">
        <v>2.7084071189165115E-3</v>
      </c>
      <c r="W64" s="117">
        <v>3781597</v>
      </c>
      <c r="X64" s="119">
        <v>99.771858215332031</v>
      </c>
      <c r="Y64" s="119">
        <v>99.769157409667969</v>
      </c>
      <c r="Z64" s="117">
        <v>10026</v>
      </c>
      <c r="AA64" s="119">
        <v>0.26512607932090759</v>
      </c>
      <c r="AB64" s="118">
        <v>1648463</v>
      </c>
      <c r="AC64" s="120">
        <v>95.327224731445313</v>
      </c>
      <c r="AD64" s="118">
        <v>1635699</v>
      </c>
      <c r="AE64" s="116">
        <v>96.024879455566406</v>
      </c>
      <c r="AF64" s="116">
        <v>0</v>
      </c>
      <c r="AG64" s="116">
        <v>0</v>
      </c>
      <c r="AH64" s="121">
        <v>0</v>
      </c>
      <c r="AI64" s="116">
        <v>0</v>
      </c>
      <c r="AJ64" s="121">
        <v>0</v>
      </c>
      <c r="AK64" s="121">
        <v>0</v>
      </c>
      <c r="AL64" s="116">
        <v>4.8547563552856445</v>
      </c>
      <c r="AM64" s="116">
        <v>27.998758316040039</v>
      </c>
      <c r="AN64" s="116">
        <v>19844.373046875</v>
      </c>
      <c r="AO64" s="116">
        <v>44659.4296875</v>
      </c>
      <c r="AP64" s="116">
        <v>25032.875</v>
      </c>
      <c r="AQ64" s="116">
        <v>56.052833557128906</v>
      </c>
      <c r="AR64" s="118"/>
    </row>
    <row r="65" spans="1:46" s="7" customFormat="1">
      <c r="A65" s="352">
        <v>41912</v>
      </c>
      <c r="B65" s="114" t="s">
        <v>124</v>
      </c>
      <c r="C65" s="114" t="s">
        <v>176</v>
      </c>
      <c r="D65" s="241"/>
      <c r="E65" s="180">
        <v>126</v>
      </c>
      <c r="F65" s="180">
        <v>33</v>
      </c>
      <c r="G65" s="180">
        <v>370</v>
      </c>
      <c r="H65" s="180">
        <v>87</v>
      </c>
      <c r="I65" s="180">
        <v>1364</v>
      </c>
      <c r="J65" s="180">
        <v>345</v>
      </c>
      <c r="K65" s="118">
        <v>3277986</v>
      </c>
      <c r="L65" s="116">
        <v>93.197896513285912</v>
      </c>
      <c r="M65" s="118">
        <v>4010717</v>
      </c>
      <c r="N65" s="116">
        <v>95.504592895507813</v>
      </c>
      <c r="O65" s="118">
        <v>18143628</v>
      </c>
      <c r="P65" s="116">
        <v>99.998977661132813</v>
      </c>
      <c r="Q65" s="118">
        <v>13416258</v>
      </c>
      <c r="R65" s="119">
        <v>0.10941202938556671</v>
      </c>
      <c r="S65" s="118">
        <v>588609</v>
      </c>
      <c r="T65" s="116">
        <v>4.3872814178466797</v>
      </c>
      <c r="U65" s="118">
        <v>1409</v>
      </c>
      <c r="V65" s="119">
        <v>1.0996781289577484E-2</v>
      </c>
      <c r="W65" s="117">
        <v>4135778</v>
      </c>
      <c r="X65" s="119">
        <v>99.731483459472656</v>
      </c>
      <c r="Y65" s="119">
        <v>99.72052001953125</v>
      </c>
      <c r="Z65" s="117">
        <v>11555</v>
      </c>
      <c r="AA65" s="119">
        <v>0.27939119935035706</v>
      </c>
      <c r="AB65" s="118">
        <v>1285907</v>
      </c>
      <c r="AC65" s="120">
        <v>96.700386047363281</v>
      </c>
      <c r="AD65" s="118">
        <v>1277456</v>
      </c>
      <c r="AE65" s="116">
        <v>96.859542846679688</v>
      </c>
      <c r="AF65" s="116">
        <v>0</v>
      </c>
      <c r="AG65" s="116">
        <v>0</v>
      </c>
      <c r="AH65" s="121">
        <v>0</v>
      </c>
      <c r="AI65" s="116">
        <v>0</v>
      </c>
      <c r="AJ65" s="121">
        <v>0</v>
      </c>
      <c r="AK65" s="121">
        <v>0</v>
      </c>
      <c r="AL65" s="116">
        <v>4.6880221366882324</v>
      </c>
      <c r="AM65" s="116">
        <v>29.811855316162109</v>
      </c>
      <c r="AN65" s="116">
        <v>18187.9140625</v>
      </c>
      <c r="AO65" s="116">
        <v>49091.75390625</v>
      </c>
      <c r="AP65" s="116">
        <v>24225.611328125</v>
      </c>
      <c r="AQ65" s="116">
        <v>49.347618103027344</v>
      </c>
      <c r="AR65" s="118"/>
    </row>
    <row r="66" spans="1:46" s="7" customFormat="1">
      <c r="A66" s="352">
        <v>41912</v>
      </c>
      <c r="B66" s="206" t="s">
        <v>133</v>
      </c>
      <c r="C66" s="206" t="s">
        <v>176</v>
      </c>
      <c r="D66" s="241"/>
      <c r="E66" s="180">
        <v>164</v>
      </c>
      <c r="F66" s="180">
        <v>12</v>
      </c>
      <c r="G66" s="180">
        <v>485</v>
      </c>
      <c r="H66" s="180">
        <v>34</v>
      </c>
      <c r="I66" s="180">
        <v>1419</v>
      </c>
      <c r="J66" s="180">
        <v>114</v>
      </c>
      <c r="K66" s="248">
        <v>2191185</v>
      </c>
      <c r="L66" s="246">
        <v>91.114899015829337</v>
      </c>
      <c r="M66" s="248">
        <v>4316548</v>
      </c>
      <c r="N66" s="246">
        <v>96.157279968261719</v>
      </c>
      <c r="O66" s="248">
        <v>18854348</v>
      </c>
      <c r="P66" s="246">
        <v>99.898994445800781</v>
      </c>
      <c r="Q66" s="248">
        <v>11499875</v>
      </c>
      <c r="R66" s="249">
        <v>0.32926446199417114</v>
      </c>
      <c r="S66" s="248">
        <v>616402</v>
      </c>
      <c r="T66" s="246">
        <v>5.3600754737854004</v>
      </c>
      <c r="U66" s="248">
        <v>285</v>
      </c>
      <c r="V66" s="249">
        <v>2.6319704484194517E-3</v>
      </c>
      <c r="W66" s="248">
        <v>2842884</v>
      </c>
      <c r="X66" s="246">
        <v>99.707107543945313</v>
      </c>
      <c r="Y66" s="246">
        <v>99.704483032226563</v>
      </c>
      <c r="Z66" s="247">
        <v>7782</v>
      </c>
      <c r="AA66" s="249">
        <v>0.27373611927032471</v>
      </c>
      <c r="AB66" s="248">
        <v>669397</v>
      </c>
      <c r="AC66" s="246">
        <v>94.633979797363281</v>
      </c>
      <c r="AD66" s="248">
        <v>656966</v>
      </c>
      <c r="AE66" s="246">
        <v>94.837173461914063</v>
      </c>
      <c r="AF66" s="246">
        <v>0</v>
      </c>
      <c r="AG66" s="246">
        <v>0</v>
      </c>
      <c r="AH66" s="251">
        <v>0</v>
      </c>
      <c r="AI66" s="246">
        <v>0</v>
      </c>
      <c r="AJ66" s="251">
        <v>0</v>
      </c>
      <c r="AK66" s="251">
        <v>0</v>
      </c>
      <c r="AL66" s="246">
        <v>4.8363738059997559</v>
      </c>
      <c r="AM66" s="246">
        <v>32.216651916503906</v>
      </c>
      <c r="AN66" s="246">
        <v>16450.4140625</v>
      </c>
      <c r="AO66" s="246">
        <v>38262.6640625</v>
      </c>
      <c r="AP66" s="246">
        <v>22120.875</v>
      </c>
      <c r="AQ66" s="246">
        <v>57.813213348388672</v>
      </c>
      <c r="AR66" s="248"/>
    </row>
    <row r="67" spans="1:46" s="212" customFormat="1">
      <c r="A67" s="352">
        <v>41912</v>
      </c>
      <c r="B67" s="206" t="s">
        <v>125</v>
      </c>
      <c r="C67" s="206" t="s">
        <v>176</v>
      </c>
      <c r="D67" s="241"/>
      <c r="E67" s="180">
        <v>177</v>
      </c>
      <c r="F67" s="180">
        <v>8</v>
      </c>
      <c r="G67" s="180">
        <v>507</v>
      </c>
      <c r="H67" s="180">
        <v>24</v>
      </c>
      <c r="I67" s="180">
        <v>1602</v>
      </c>
      <c r="J67" s="180">
        <v>93</v>
      </c>
      <c r="K67" s="248">
        <v>2253969</v>
      </c>
      <c r="L67" s="246">
        <v>90.642373519777777</v>
      </c>
      <c r="M67" s="248">
        <v>3475204</v>
      </c>
      <c r="N67" s="246">
        <v>93.457939147949219</v>
      </c>
      <c r="O67" s="248">
        <v>15580524</v>
      </c>
      <c r="P67" s="246">
        <v>99.996604919433594</v>
      </c>
      <c r="Q67" s="248">
        <v>10032864</v>
      </c>
      <c r="R67" s="249">
        <v>1.982484757900238E-2</v>
      </c>
      <c r="S67" s="248">
        <v>501661</v>
      </c>
      <c r="T67" s="246">
        <v>5.0001773834228516</v>
      </c>
      <c r="U67" s="248">
        <v>174</v>
      </c>
      <c r="V67" s="249">
        <v>1.8260712968185544E-3</v>
      </c>
      <c r="W67" s="248">
        <v>2767515</v>
      </c>
      <c r="X67" s="246">
        <v>99.851280212402344</v>
      </c>
      <c r="Y67" s="246">
        <v>99.849456787109375</v>
      </c>
      <c r="Z67" s="247">
        <v>4901</v>
      </c>
      <c r="AA67" s="249">
        <v>0.17709027230739594</v>
      </c>
      <c r="AB67" s="248">
        <v>721060</v>
      </c>
      <c r="AC67" s="246">
        <v>97.089698791503906</v>
      </c>
      <c r="AD67" s="248">
        <v>719833</v>
      </c>
      <c r="AE67" s="246">
        <v>97.531509399414063</v>
      </c>
      <c r="AF67" s="246">
        <v>0</v>
      </c>
      <c r="AG67" s="246">
        <v>0</v>
      </c>
      <c r="AH67" s="251">
        <v>0</v>
      </c>
      <c r="AI67" s="246">
        <v>0</v>
      </c>
      <c r="AJ67" s="251">
        <v>0</v>
      </c>
      <c r="AK67" s="251">
        <v>0</v>
      </c>
      <c r="AL67" s="246">
        <v>4.1054973602294922</v>
      </c>
      <c r="AM67" s="246">
        <v>30.71440315246582</v>
      </c>
      <c r="AN67" s="246">
        <v>12574.1240234375</v>
      </c>
      <c r="AO67" s="246">
        <v>35035.328125</v>
      </c>
      <c r="AP67" s="246">
        <v>14313.7109375</v>
      </c>
      <c r="AQ67" s="246">
        <v>40.855079650878906</v>
      </c>
      <c r="AR67" s="248"/>
      <c r="AS67" s="210"/>
      <c r="AT67" s="211"/>
    </row>
    <row r="68" spans="1:46" s="212" customFormat="1">
      <c r="A68" s="352">
        <v>41912</v>
      </c>
      <c r="B68" s="107" t="s">
        <v>127</v>
      </c>
      <c r="C68" s="107" t="s">
        <v>128</v>
      </c>
      <c r="D68" s="241"/>
      <c r="E68" s="388">
        <v>150</v>
      </c>
      <c r="F68" s="388">
        <v>16</v>
      </c>
      <c r="G68" s="388">
        <v>450</v>
      </c>
      <c r="H68" s="388">
        <v>48</v>
      </c>
      <c r="I68" s="388">
        <v>1456</v>
      </c>
      <c r="J68" s="388">
        <v>162</v>
      </c>
      <c r="K68" s="111">
        <v>2509121</v>
      </c>
      <c r="L68" s="109">
        <v>88.530844068500485</v>
      </c>
      <c r="M68" s="111">
        <v>3669909</v>
      </c>
      <c r="N68" s="109">
        <v>96.057502746582031</v>
      </c>
      <c r="O68" s="111">
        <v>13325222</v>
      </c>
      <c r="P68" s="109">
        <v>99.990760803222656</v>
      </c>
      <c r="Q68" s="111">
        <v>7763283</v>
      </c>
      <c r="R68" s="112">
        <v>3.696889616549015E-3</v>
      </c>
      <c r="S68" s="111">
        <v>234940</v>
      </c>
      <c r="T68" s="109">
        <v>3.0262970924377441</v>
      </c>
      <c r="U68" s="111">
        <v>26551</v>
      </c>
      <c r="V68" s="112">
        <v>0.34212079644203186</v>
      </c>
      <c r="W68" s="111">
        <v>2224748</v>
      </c>
      <c r="X68" s="109">
        <v>99.611183166503906</v>
      </c>
      <c r="Y68" s="109">
        <v>99.270393371582031</v>
      </c>
      <c r="Z68" s="110">
        <v>13120</v>
      </c>
      <c r="AA68" s="112">
        <v>0.58972972631454468</v>
      </c>
      <c r="AB68" s="111">
        <v>3806345</v>
      </c>
      <c r="AC68" s="109">
        <v>98.943840026855469</v>
      </c>
      <c r="AD68" s="111">
        <v>3795893</v>
      </c>
      <c r="AE68" s="109">
        <v>99.178146362304688</v>
      </c>
      <c r="AF68" s="109">
        <v>34.647392272949219</v>
      </c>
      <c r="AG68" s="109">
        <v>34.359832763671875</v>
      </c>
      <c r="AH68" s="113">
        <v>34.934947967529297</v>
      </c>
      <c r="AI68" s="109">
        <v>48.650627136230469</v>
      </c>
      <c r="AJ68" s="113">
        <v>0.53885209560394287</v>
      </c>
      <c r="AK68" s="113">
        <v>0.81052207946777344</v>
      </c>
      <c r="AL68" s="109">
        <v>3.0243444442749023</v>
      </c>
      <c r="AM68" s="109">
        <v>19.709814071655273</v>
      </c>
      <c r="AN68" s="109">
        <v>6476.6513671875</v>
      </c>
      <c r="AO68" s="109">
        <v>27218.05859375</v>
      </c>
      <c r="AP68" s="109">
        <v>564.62091064453125</v>
      </c>
      <c r="AQ68" s="109">
        <v>2.0744349956512451</v>
      </c>
      <c r="AR68" s="111"/>
      <c r="AS68" s="210"/>
      <c r="AT68" s="211"/>
    </row>
    <row r="69" spans="1:46" s="8" customFormat="1">
      <c r="A69" s="352">
        <v>41912</v>
      </c>
      <c r="B69" s="107" t="s">
        <v>129</v>
      </c>
      <c r="C69" s="107" t="s">
        <v>128</v>
      </c>
      <c r="D69" s="241"/>
      <c r="E69" s="388">
        <v>152</v>
      </c>
      <c r="F69" s="388">
        <v>3</v>
      </c>
      <c r="G69" s="388">
        <v>452</v>
      </c>
      <c r="H69" s="388">
        <v>9</v>
      </c>
      <c r="I69" s="388">
        <v>1188</v>
      </c>
      <c r="J69" s="388">
        <v>29</v>
      </c>
      <c r="K69" s="111">
        <v>1710000</v>
      </c>
      <c r="L69" s="109">
        <v>85.864035087719301</v>
      </c>
      <c r="M69" s="111">
        <v>3355761</v>
      </c>
      <c r="N69" s="109">
        <v>96.209442138671875</v>
      </c>
      <c r="O69" s="111">
        <v>12032975</v>
      </c>
      <c r="P69" s="109">
        <v>99.95025634765625</v>
      </c>
      <c r="Q69" s="111">
        <v>7875430</v>
      </c>
      <c r="R69" s="112">
        <v>3.9108977653086185E-3</v>
      </c>
      <c r="S69" s="111">
        <v>291316</v>
      </c>
      <c r="T69" s="109">
        <v>3.6990487575531006</v>
      </c>
      <c r="U69" s="111">
        <v>33621</v>
      </c>
      <c r="V69" s="112">
        <v>0.42694476246833801</v>
      </c>
      <c r="W69" s="111">
        <v>1929423</v>
      </c>
      <c r="X69" s="109">
        <v>99.531440734863281</v>
      </c>
      <c r="Y69" s="109">
        <v>99.106498718261719</v>
      </c>
      <c r="Z69" s="110">
        <v>13773</v>
      </c>
      <c r="AA69" s="112">
        <v>0.71384036540985107</v>
      </c>
      <c r="AB69" s="111">
        <v>1358767</v>
      </c>
      <c r="AC69" s="109">
        <v>97.99664306640625</v>
      </c>
      <c r="AD69" s="111">
        <v>1357819</v>
      </c>
      <c r="AE69" s="109">
        <v>98.202781677246094</v>
      </c>
      <c r="AF69" s="109">
        <v>34.453105926513672</v>
      </c>
      <c r="AG69" s="109">
        <v>34.201995849609375</v>
      </c>
      <c r="AH69" s="113">
        <v>34.704216003417969</v>
      </c>
      <c r="AI69" s="109">
        <v>95.775276184082031</v>
      </c>
      <c r="AJ69" s="113">
        <v>2.5794229507446289</v>
      </c>
      <c r="AK69" s="113">
        <v>1.6453026533126831</v>
      </c>
      <c r="AL69" s="109">
        <v>3.0036625862121582</v>
      </c>
      <c r="AM69" s="109">
        <v>23.035619735717773</v>
      </c>
      <c r="AN69" s="109">
        <v>6894.12744140625</v>
      </c>
      <c r="AO69" s="109">
        <v>22401.673828125</v>
      </c>
      <c r="AP69" s="109">
        <v>371.3287353515625</v>
      </c>
      <c r="AQ69" s="109">
        <v>1.6575937271118164</v>
      </c>
      <c r="AR69" s="111"/>
      <c r="AT69" s="7"/>
    </row>
    <row r="70" spans="1:46" s="41" customFormat="1">
      <c r="A70" s="352">
        <v>41912</v>
      </c>
      <c r="B70" s="181" t="s">
        <v>130</v>
      </c>
      <c r="C70" s="181" t="s">
        <v>128</v>
      </c>
      <c r="D70" s="241"/>
      <c r="E70" s="219">
        <v>176</v>
      </c>
      <c r="F70" s="219">
        <v>5</v>
      </c>
      <c r="G70" s="219">
        <v>528</v>
      </c>
      <c r="H70" s="219">
        <v>15</v>
      </c>
      <c r="I70" s="219">
        <v>941</v>
      </c>
      <c r="J70" s="219">
        <v>33</v>
      </c>
      <c r="K70" s="229">
        <v>410534</v>
      </c>
      <c r="L70" s="230">
        <v>93.824628410801537</v>
      </c>
      <c r="M70" s="229">
        <v>1389798</v>
      </c>
      <c r="N70" s="230">
        <v>96.505821228027344</v>
      </c>
      <c r="O70" s="229">
        <v>11504556</v>
      </c>
      <c r="P70" s="230">
        <v>99.993934631347656</v>
      </c>
      <c r="Q70" s="229">
        <v>3750132</v>
      </c>
      <c r="R70" s="230">
        <v>0</v>
      </c>
      <c r="S70" s="229">
        <v>140788</v>
      </c>
      <c r="T70" s="230">
        <v>3.7542145252227783</v>
      </c>
      <c r="U70" s="229">
        <v>6901</v>
      </c>
      <c r="V70" s="230">
        <v>0.18715190887451172</v>
      </c>
      <c r="W70" s="229">
        <v>504616</v>
      </c>
      <c r="X70" s="230">
        <v>99.801040649414063</v>
      </c>
      <c r="Y70" s="230">
        <v>99.6142578125</v>
      </c>
      <c r="Z70" s="229">
        <v>2178</v>
      </c>
      <c r="AA70" s="230">
        <v>0.43161532282829285</v>
      </c>
      <c r="AB70" s="229">
        <v>847867</v>
      </c>
      <c r="AC70" s="230">
        <v>98.788017272949219</v>
      </c>
      <c r="AD70" s="229">
        <v>846093</v>
      </c>
      <c r="AE70" s="230">
        <v>98.974479675292969</v>
      </c>
      <c r="AF70" s="230">
        <v>35.174102783203125</v>
      </c>
      <c r="AG70" s="230">
        <v>34.846706390380859</v>
      </c>
      <c r="AH70" s="230">
        <v>35.501502990722656</v>
      </c>
      <c r="AI70" s="230">
        <v>49.096118927001953</v>
      </c>
      <c r="AJ70" s="188">
        <v>0.26458877325057983</v>
      </c>
      <c r="AK70" s="188">
        <v>0.63929533958435059</v>
      </c>
      <c r="AL70" s="230">
        <v>4.1576118469238281</v>
      </c>
      <c r="AM70" s="230">
        <v>22.967523574829102</v>
      </c>
      <c r="AN70" s="230">
        <v>4709.96044921875</v>
      </c>
      <c r="AO70" s="230">
        <v>7907.2158203125</v>
      </c>
      <c r="AP70" s="230">
        <v>144.88938903808594</v>
      </c>
      <c r="AQ70" s="230">
        <v>1.8323692083358765</v>
      </c>
      <c r="AR70" s="229"/>
      <c r="AS70" s="106"/>
      <c r="AT70" s="7"/>
    </row>
    <row r="71" spans="1:46" s="41" customFormat="1">
      <c r="A71" s="352">
        <v>41912</v>
      </c>
      <c r="B71" s="123" t="s">
        <v>132</v>
      </c>
      <c r="C71" s="123" t="s">
        <v>128</v>
      </c>
      <c r="D71" s="241"/>
      <c r="E71" s="219">
        <v>178</v>
      </c>
      <c r="F71" s="219">
        <v>5</v>
      </c>
      <c r="G71" s="219">
        <v>527</v>
      </c>
      <c r="H71" s="219">
        <v>15</v>
      </c>
      <c r="I71" s="219">
        <v>1102</v>
      </c>
      <c r="J71" s="219">
        <v>34</v>
      </c>
      <c r="K71" s="197">
        <v>850690</v>
      </c>
      <c r="L71" s="194">
        <v>91.201612808426106</v>
      </c>
      <c r="M71" s="197">
        <v>1343471</v>
      </c>
      <c r="N71" s="194">
        <v>93.180206298828125</v>
      </c>
      <c r="O71" s="197">
        <v>11001576</v>
      </c>
      <c r="P71" s="194">
        <v>99.969383239746094</v>
      </c>
      <c r="Q71" s="197">
        <v>4646146</v>
      </c>
      <c r="R71" s="194">
        <v>0</v>
      </c>
      <c r="S71" s="197">
        <v>217925</v>
      </c>
      <c r="T71" s="194">
        <v>4.6904468536376953</v>
      </c>
      <c r="U71" s="197">
        <v>10934</v>
      </c>
      <c r="V71" s="194">
        <v>0.24225896596908569</v>
      </c>
      <c r="W71" s="197">
        <v>700275</v>
      </c>
      <c r="X71" s="194">
        <v>99.748023986816406</v>
      </c>
      <c r="Y71" s="231">
        <v>99.506378173828125</v>
      </c>
      <c r="Z71" s="197">
        <v>3529</v>
      </c>
      <c r="AA71" s="194">
        <v>0.50394487380981445</v>
      </c>
      <c r="AB71" s="197">
        <v>694542</v>
      </c>
      <c r="AC71" s="194">
        <v>98.530258178710938</v>
      </c>
      <c r="AD71" s="197">
        <v>692886</v>
      </c>
      <c r="AE71" s="194">
        <v>98.743537902832031</v>
      </c>
      <c r="AF71" s="231">
        <v>34.951488494873047</v>
      </c>
      <c r="AG71" s="231">
        <v>34.710929870605469</v>
      </c>
      <c r="AH71" s="231">
        <v>35.192047119140625</v>
      </c>
      <c r="AI71" s="194">
        <v>49.050613403320313</v>
      </c>
      <c r="AJ71" s="207">
        <v>0.25724825263023376</v>
      </c>
      <c r="AK71" s="207">
        <v>0.6921347975730896</v>
      </c>
      <c r="AL71" s="208">
        <v>4.3008570671081543</v>
      </c>
      <c r="AM71" s="208">
        <v>24.706474304199219</v>
      </c>
      <c r="AN71" s="197">
        <v>5451.69091796875</v>
      </c>
      <c r="AO71" s="197">
        <v>9792.2646484375</v>
      </c>
      <c r="AP71" s="197">
        <v>97.891098022460938</v>
      </c>
      <c r="AQ71" s="231">
        <v>0.99967783689498901</v>
      </c>
      <c r="AR71" s="198"/>
      <c r="AS71" s="106"/>
      <c r="AT71" s="7"/>
    </row>
    <row r="72" spans="1:46" s="41" customFormat="1">
      <c r="A72" s="352">
        <v>41911</v>
      </c>
      <c r="B72" s="181" t="s">
        <v>6</v>
      </c>
      <c r="C72" s="181"/>
      <c r="D72" s="241"/>
      <c r="E72" s="219">
        <v>1840</v>
      </c>
      <c r="F72" s="219">
        <v>176</v>
      </c>
      <c r="G72" s="219">
        <v>5459</v>
      </c>
      <c r="H72" s="219">
        <v>516</v>
      </c>
      <c r="I72" s="219">
        <v>16031</v>
      </c>
      <c r="J72" s="219">
        <v>1961</v>
      </c>
      <c r="K72" s="229">
        <v>33642540</v>
      </c>
      <c r="L72" s="230">
        <v>90.997439551234834</v>
      </c>
      <c r="M72" s="229">
        <v>45587427</v>
      </c>
      <c r="N72" s="230">
        <v>95.165258217560549</v>
      </c>
      <c r="O72" s="229">
        <v>201368460</v>
      </c>
      <c r="P72" s="230">
        <v>99.948813814196427</v>
      </c>
      <c r="Q72" s="229">
        <v>148927423</v>
      </c>
      <c r="R72" s="230">
        <v>5.0285568209172037E-2</v>
      </c>
      <c r="S72" s="229">
        <v>3411113</v>
      </c>
      <c r="T72" s="230">
        <v>4.5927415367987026</v>
      </c>
      <c r="U72" s="229">
        <v>180756</v>
      </c>
      <c r="V72" s="230">
        <v>0.12345032686604675</v>
      </c>
      <c r="W72" s="229">
        <v>43142190</v>
      </c>
      <c r="X72" s="230">
        <v>99.631445853998059</v>
      </c>
      <c r="Y72" s="230">
        <v>99.508450508429931</v>
      </c>
      <c r="Z72" s="229">
        <v>141639</v>
      </c>
      <c r="AA72" s="230">
        <v>0.32830739359223027</v>
      </c>
      <c r="AB72" s="229">
        <v>32872313</v>
      </c>
      <c r="AC72" s="230">
        <v>98.446662670208269</v>
      </c>
      <c r="AD72" s="229">
        <v>32824874</v>
      </c>
      <c r="AE72" s="230">
        <v>98.527710808257709</v>
      </c>
      <c r="AF72" s="230">
        <v>33.699045497201624</v>
      </c>
      <c r="AG72" s="230">
        <v>35.934942493160023</v>
      </c>
      <c r="AH72" s="230">
        <v>31.463148501243232</v>
      </c>
      <c r="AI72" s="230"/>
      <c r="AJ72" s="188"/>
      <c r="AK72" s="188"/>
      <c r="AL72" s="230">
        <v>3.4124767816517547</v>
      </c>
      <c r="AM72" s="230">
        <v>19.685808515749201</v>
      </c>
      <c r="AN72" s="230">
        <v>199220.95556640625</v>
      </c>
      <c r="AO72" s="230">
        <v>551429.673828125</v>
      </c>
      <c r="AP72" s="230">
        <v>282712.33979797363</v>
      </c>
      <c r="AQ72" s="230">
        <v>51.268974670030573</v>
      </c>
      <c r="AR72" s="229">
        <v>0</v>
      </c>
      <c r="AS72" s="106"/>
      <c r="AT72" s="7"/>
    </row>
    <row r="73" spans="1:46" s="41" customFormat="1">
      <c r="A73" s="352">
        <v>41911</v>
      </c>
      <c r="B73" s="123" t="s">
        <v>134</v>
      </c>
      <c r="C73" s="123"/>
      <c r="D73" s="241"/>
      <c r="E73" s="219">
        <v>669</v>
      </c>
      <c r="F73" s="219">
        <v>107</v>
      </c>
      <c r="G73" s="219">
        <v>2003</v>
      </c>
      <c r="H73" s="219">
        <v>321</v>
      </c>
      <c r="I73" s="219">
        <v>6863</v>
      </c>
      <c r="J73" s="219">
        <v>1331</v>
      </c>
      <c r="K73" s="197">
        <v>16997120</v>
      </c>
      <c r="L73" s="194">
        <v>91.831445562542356</v>
      </c>
      <c r="M73" s="197">
        <v>19307866</v>
      </c>
      <c r="N73" s="194">
        <v>96.363609553803258</v>
      </c>
      <c r="O73" s="197">
        <v>73114655</v>
      </c>
      <c r="P73" s="194">
        <v>99.957791470661647</v>
      </c>
      <c r="Q73" s="197">
        <v>73114414</v>
      </c>
      <c r="R73" s="194">
        <v>2.2377256292875389E-2</v>
      </c>
      <c r="S73" s="197">
        <v>12417</v>
      </c>
      <c r="T73" s="194">
        <v>2.3420532900422123E-2</v>
      </c>
      <c r="U73" s="197">
        <v>76550</v>
      </c>
      <c r="V73" s="194">
        <v>0.10474011388142612</v>
      </c>
      <c r="W73" s="197">
        <v>23725099</v>
      </c>
      <c r="X73" s="194">
        <v>99.584131401774997</v>
      </c>
      <c r="Y73" s="231">
        <v>99.479826869136943</v>
      </c>
      <c r="Z73" s="197">
        <v>66555</v>
      </c>
      <c r="AA73" s="194">
        <v>0.28052569819399531</v>
      </c>
      <c r="AB73" s="197">
        <v>20475429</v>
      </c>
      <c r="AC73" s="194">
        <v>98.923968988268982</v>
      </c>
      <c r="AD73" s="197">
        <v>20475686</v>
      </c>
      <c r="AE73" s="194">
        <v>98.881668028212559</v>
      </c>
      <c r="AF73" s="231">
        <v>55.52492206812105</v>
      </c>
      <c r="AG73" s="231">
        <v>59.815815417415344</v>
      </c>
      <c r="AH73" s="231">
        <v>51.234028718826757</v>
      </c>
      <c r="AI73" s="194"/>
      <c r="AJ73" s="207"/>
      <c r="AK73" s="207"/>
      <c r="AL73" s="208">
        <v>5.0273687728809469</v>
      </c>
      <c r="AM73" s="208">
        <v>27.55944630151026</v>
      </c>
      <c r="AN73" s="197">
        <v>103327.53515625</v>
      </c>
      <c r="AO73" s="197">
        <v>310244.185546875</v>
      </c>
      <c r="AP73" s="197">
        <v>200902.03125</v>
      </c>
      <c r="AQ73" s="231">
        <v>64.756098779374412</v>
      </c>
      <c r="AR73" s="198"/>
      <c r="AS73" s="106"/>
      <c r="AT73" s="7"/>
    </row>
    <row r="74" spans="1:46" s="41" customFormat="1">
      <c r="A74" s="352">
        <v>41911</v>
      </c>
      <c r="B74" s="123" t="s">
        <v>175</v>
      </c>
      <c r="C74" s="123"/>
      <c r="D74" s="241"/>
      <c r="E74" s="219">
        <v>515</v>
      </c>
      <c r="F74" s="219">
        <v>40</v>
      </c>
      <c r="G74" s="219">
        <v>1499</v>
      </c>
      <c r="H74" s="219">
        <v>108</v>
      </c>
      <c r="I74" s="219">
        <v>4488</v>
      </c>
      <c r="J74" s="219">
        <v>370</v>
      </c>
      <c r="K74" s="197">
        <v>10241797</v>
      </c>
      <c r="L74" s="194">
        <v>91.722917374753663</v>
      </c>
      <c r="M74" s="197">
        <v>16469892</v>
      </c>
      <c r="N74" s="194">
        <v>94.696705945095346</v>
      </c>
      <c r="O74" s="197">
        <v>72766533</v>
      </c>
      <c r="P74" s="194">
        <v>99.970210338530435</v>
      </c>
      <c r="Q74" s="197">
        <v>47759699</v>
      </c>
      <c r="R74" s="194">
        <v>0.10382393895192484</v>
      </c>
      <c r="S74" s="197">
        <v>2390465</v>
      </c>
      <c r="T74" s="194">
        <v>5.024397840672882</v>
      </c>
      <c r="U74" s="197">
        <v>2910</v>
      </c>
      <c r="V74" s="194">
        <v>6.4235092633651509E-3</v>
      </c>
      <c r="W74" s="197">
        <v>13132348</v>
      </c>
      <c r="X74" s="194">
        <v>99.793796640663587</v>
      </c>
      <c r="Y74" s="231">
        <v>99.787386376892115</v>
      </c>
      <c r="Z74" s="197">
        <v>33401</v>
      </c>
      <c r="AA74" s="194">
        <v>0.25434141759260431</v>
      </c>
      <c r="AB74" s="197">
        <v>4145498</v>
      </c>
      <c r="AC74" s="194">
        <v>95.841053610460932</v>
      </c>
      <c r="AD74" s="197">
        <v>4112651</v>
      </c>
      <c r="AE74" s="194">
        <v>96.274154089409919</v>
      </c>
      <c r="AF74" s="231">
        <v>0</v>
      </c>
      <c r="AG74" s="231">
        <v>0</v>
      </c>
      <c r="AH74" s="231">
        <v>0</v>
      </c>
      <c r="AI74" s="194"/>
      <c r="AJ74" s="207"/>
      <c r="AK74" s="207"/>
      <c r="AL74" s="208">
        <v>4.8798591194348893</v>
      </c>
      <c r="AM74" s="208">
        <v>29.98265469896986</v>
      </c>
      <c r="AN74" s="197">
        <v>66317.310546875</v>
      </c>
      <c r="AO74" s="197">
        <v>160504.375</v>
      </c>
      <c r="AP74" s="197">
        <v>80527.3212890625</v>
      </c>
      <c r="AQ74" s="231">
        <v>50.171418248918457</v>
      </c>
      <c r="AR74" s="198"/>
      <c r="AS74" s="106"/>
      <c r="AT74" s="7"/>
    </row>
    <row r="75" spans="1:46" s="41" customFormat="1">
      <c r="A75" s="352">
        <v>41911</v>
      </c>
      <c r="B75" s="124" t="s">
        <v>135</v>
      </c>
      <c r="C75" s="124"/>
      <c r="D75" s="241"/>
      <c r="E75" s="219">
        <v>656</v>
      </c>
      <c r="F75" s="219">
        <v>29</v>
      </c>
      <c r="G75" s="219">
        <v>1957</v>
      </c>
      <c r="H75" s="219">
        <v>87</v>
      </c>
      <c r="I75" s="219">
        <v>4680</v>
      </c>
      <c r="J75" s="219">
        <v>260</v>
      </c>
      <c r="K75" s="190">
        <v>6403623</v>
      </c>
      <c r="L75" s="191">
        <v>87.623428174956587</v>
      </c>
      <c r="M75" s="190">
        <v>9809669</v>
      </c>
      <c r="N75" s="191">
        <v>93.593278398747231</v>
      </c>
      <c r="O75" s="190">
        <v>55487272</v>
      </c>
      <c r="P75" s="191">
        <v>99.908924501396939</v>
      </c>
      <c r="Q75" s="190">
        <v>28053310</v>
      </c>
      <c r="R75" s="191">
        <v>3.1875027701294925E-2</v>
      </c>
      <c r="S75" s="190">
        <v>1008231</v>
      </c>
      <c r="T75" s="191">
        <v>3.6255802141105611</v>
      </c>
      <c r="U75" s="190">
        <v>101296</v>
      </c>
      <c r="V75" s="191">
        <v>0.36135807502591849</v>
      </c>
      <c r="W75" s="190">
        <v>6284743</v>
      </c>
      <c r="X75" s="191">
        <v>99.470817652424401</v>
      </c>
      <c r="Y75" s="232">
        <v>99.111371820543056</v>
      </c>
      <c r="Z75" s="190">
        <v>41683</v>
      </c>
      <c r="AA75" s="192">
        <v>0.66324111866061575</v>
      </c>
      <c r="AB75" s="190">
        <v>8251386</v>
      </c>
      <c r="AC75" s="191">
        <v>98.571307853364274</v>
      </c>
      <c r="AD75" s="190">
        <v>8236537</v>
      </c>
      <c r="AE75" s="191">
        <v>98.773029368727663</v>
      </c>
      <c r="AF75" s="232">
        <v>16.81148644460179</v>
      </c>
      <c r="AG75" s="232">
        <v>15.59329847930842</v>
      </c>
      <c r="AH75" s="232">
        <v>18.029674409895158</v>
      </c>
      <c r="AI75" s="191"/>
      <c r="AJ75" s="193"/>
      <c r="AK75" s="193"/>
      <c r="AL75" s="191">
        <v>3.9913805743292028</v>
      </c>
      <c r="AM75" s="191">
        <v>22.348035028776344</v>
      </c>
      <c r="AN75" s="190">
        <v>29576.10986328125</v>
      </c>
      <c r="AO75" s="190">
        <v>80681.11328125</v>
      </c>
      <c r="AP75" s="190">
        <v>1282.9872589111328</v>
      </c>
      <c r="AQ75" s="232">
        <v>1.5901952845379173</v>
      </c>
      <c r="AR75" s="190"/>
      <c r="AS75" s="106"/>
      <c r="AT75" s="7"/>
    </row>
    <row r="76" spans="1:46" s="41" customFormat="1">
      <c r="A76" s="352">
        <v>41911</v>
      </c>
      <c r="B76" s="114" t="s">
        <v>121</v>
      </c>
      <c r="C76" s="114" t="s">
        <v>122</v>
      </c>
      <c r="D76" s="241"/>
      <c r="E76" s="305">
        <v>170</v>
      </c>
      <c r="F76" s="305">
        <v>64</v>
      </c>
      <c r="G76" s="305">
        <v>498</v>
      </c>
      <c r="H76" s="305">
        <v>191</v>
      </c>
      <c r="I76" s="305">
        <v>1901</v>
      </c>
      <c r="J76" s="305">
        <v>803</v>
      </c>
      <c r="K76" s="118">
        <v>5938249</v>
      </c>
      <c r="L76" s="116">
        <v>93.371042541328265</v>
      </c>
      <c r="M76" s="118">
        <v>6745762</v>
      </c>
      <c r="N76" s="116">
        <v>96.06011962890625</v>
      </c>
      <c r="O76" s="118">
        <v>23548626</v>
      </c>
      <c r="P76" s="116">
        <v>99.945030212402344</v>
      </c>
      <c r="Q76" s="118">
        <v>23548550</v>
      </c>
      <c r="R76" s="119">
        <v>2.5525987148284912E-2</v>
      </c>
      <c r="S76" s="118">
        <v>6602</v>
      </c>
      <c r="T76" s="116">
        <v>2.8035696595907211E-2</v>
      </c>
      <c r="U76" s="118">
        <v>24755</v>
      </c>
      <c r="V76" s="119">
        <v>0.10517948865890503</v>
      </c>
      <c r="W76" s="117">
        <v>8774764</v>
      </c>
      <c r="X76" s="119">
        <v>99.472640991210937</v>
      </c>
      <c r="Y76" s="119">
        <v>99.368019104003906</v>
      </c>
      <c r="Z76" s="117">
        <v>29921</v>
      </c>
      <c r="AA76" s="119">
        <v>0.34098923206329346</v>
      </c>
      <c r="AB76" s="118">
        <v>10472722</v>
      </c>
      <c r="AC76" s="120">
        <v>99.146240234375</v>
      </c>
      <c r="AD76" s="118">
        <v>10471538</v>
      </c>
      <c r="AE76" s="116">
        <v>99.132789611816406</v>
      </c>
      <c r="AF76" s="116">
        <v>42.974418640136719</v>
      </c>
      <c r="AG76" s="116">
        <v>28.702121734619141</v>
      </c>
      <c r="AH76" s="121">
        <v>57.246719360351563</v>
      </c>
      <c r="AI76" s="116">
        <v>0</v>
      </c>
      <c r="AJ76" s="121">
        <v>0</v>
      </c>
      <c r="AK76" s="121">
        <v>0</v>
      </c>
      <c r="AL76" s="116">
        <v>4.9292302131652832</v>
      </c>
      <c r="AM76" s="116">
        <v>25.97514533996582</v>
      </c>
      <c r="AN76" s="116">
        <v>32603.05078125</v>
      </c>
      <c r="AO76" s="116">
        <v>123755.5</v>
      </c>
      <c r="AP76" s="116">
        <v>93097.703125</v>
      </c>
      <c r="AQ76" s="122">
        <v>75.227127075195313</v>
      </c>
      <c r="AR76" s="118"/>
      <c r="AS76" s="106"/>
      <c r="AT76" s="7"/>
    </row>
    <row r="77" spans="1:46" s="300" customFormat="1">
      <c r="A77" s="352">
        <v>41911</v>
      </c>
      <c r="B77" s="114" t="s">
        <v>123</v>
      </c>
      <c r="C77" s="114" t="s">
        <v>122</v>
      </c>
      <c r="D77" s="241"/>
      <c r="E77" s="305">
        <v>158</v>
      </c>
      <c r="F77" s="305">
        <v>11</v>
      </c>
      <c r="G77" s="305">
        <v>491</v>
      </c>
      <c r="H77" s="305">
        <v>34</v>
      </c>
      <c r="I77" s="305">
        <v>1479</v>
      </c>
      <c r="J77" s="305">
        <v>133</v>
      </c>
      <c r="K77" s="118">
        <v>2899336</v>
      </c>
      <c r="L77" s="116">
        <v>92.518114492421716</v>
      </c>
      <c r="M77" s="118">
        <v>3420407</v>
      </c>
      <c r="N77" s="116">
        <v>96.717521667480469</v>
      </c>
      <c r="O77" s="118">
        <v>13474235</v>
      </c>
      <c r="P77" s="116">
        <v>99.943367004394531</v>
      </c>
      <c r="Q77" s="118">
        <v>13474199</v>
      </c>
      <c r="R77" s="119">
        <v>4.3149132281541824E-2</v>
      </c>
      <c r="S77" s="118">
        <v>1428</v>
      </c>
      <c r="T77" s="116">
        <v>1.0598032735288143E-2</v>
      </c>
      <c r="U77" s="118">
        <v>12760</v>
      </c>
      <c r="V77" s="119">
        <v>9.4750434160232544E-2</v>
      </c>
      <c r="W77" s="117">
        <v>3900315</v>
      </c>
      <c r="X77" s="119">
        <v>99.757637023925781</v>
      </c>
      <c r="Y77" s="119">
        <v>99.663116455078125</v>
      </c>
      <c r="Z77" s="117">
        <v>10221</v>
      </c>
      <c r="AA77" s="119">
        <v>0.26205575466156006</v>
      </c>
      <c r="AB77" s="118">
        <v>3149931</v>
      </c>
      <c r="AC77" s="120">
        <v>99.059150695800781</v>
      </c>
      <c r="AD77" s="118">
        <v>3150081</v>
      </c>
      <c r="AE77" s="116">
        <v>99.008026123046875</v>
      </c>
      <c r="AF77" s="116">
        <v>49.561744689941406</v>
      </c>
      <c r="AG77" s="116">
        <v>59.757881164550781</v>
      </c>
      <c r="AH77" s="121">
        <v>39.365604400634766</v>
      </c>
      <c r="AI77" s="116">
        <v>0</v>
      </c>
      <c r="AJ77" s="121">
        <v>0</v>
      </c>
      <c r="AK77" s="121">
        <v>100</v>
      </c>
      <c r="AL77" s="116">
        <v>4.7517719268798828</v>
      </c>
      <c r="AM77" s="116">
        <v>27.631858825683594</v>
      </c>
      <c r="AN77" s="116">
        <v>18072.41796875</v>
      </c>
      <c r="AO77" s="116">
        <v>53380.625</v>
      </c>
      <c r="AP77" s="116">
        <v>31878.0078125</v>
      </c>
      <c r="AQ77" s="116">
        <v>59.718311309814453</v>
      </c>
      <c r="AR77" s="118"/>
      <c r="AS77" s="210"/>
      <c r="AT77" s="211"/>
    </row>
    <row r="78" spans="1:46" s="8" customFormat="1">
      <c r="A78" s="352">
        <v>41911</v>
      </c>
      <c r="B78" s="114" t="s">
        <v>183</v>
      </c>
      <c r="C78" s="114" t="s">
        <v>122</v>
      </c>
      <c r="D78" s="241"/>
      <c r="E78" s="305">
        <v>130</v>
      </c>
      <c r="F78" s="305">
        <v>10</v>
      </c>
      <c r="G78" s="305">
        <v>391</v>
      </c>
      <c r="H78" s="305">
        <v>30</v>
      </c>
      <c r="I78" s="305">
        <v>1477</v>
      </c>
      <c r="J78" s="305">
        <v>114</v>
      </c>
      <c r="K78" s="118">
        <v>2825012</v>
      </c>
      <c r="L78" s="116">
        <v>91.479859200598085</v>
      </c>
      <c r="M78" s="118">
        <v>3420407</v>
      </c>
      <c r="N78" s="116">
        <v>96.717521667480469</v>
      </c>
      <c r="O78" s="118">
        <v>13548571</v>
      </c>
      <c r="P78" s="116">
        <v>99.986183166503906</v>
      </c>
      <c r="Q78" s="118">
        <v>13548565</v>
      </c>
      <c r="R78" s="119">
        <v>6.3992016948759556E-3</v>
      </c>
      <c r="S78" s="118">
        <v>667</v>
      </c>
      <c r="T78" s="116">
        <v>4.9230307340621948E-3</v>
      </c>
      <c r="U78" s="118">
        <v>7817</v>
      </c>
      <c r="V78" s="119">
        <v>5.7702679187059402E-2</v>
      </c>
      <c r="W78" s="117">
        <v>4213447</v>
      </c>
      <c r="X78" s="119">
        <v>99.717185974121094</v>
      </c>
      <c r="Y78" s="119">
        <v>99.659645080566406</v>
      </c>
      <c r="Z78" s="117">
        <v>9356</v>
      </c>
      <c r="AA78" s="119">
        <v>0.22205096483230591</v>
      </c>
      <c r="AB78" s="118">
        <v>2747848</v>
      </c>
      <c r="AC78" s="120">
        <v>98.161399841308594</v>
      </c>
      <c r="AD78" s="118">
        <v>2747942</v>
      </c>
      <c r="AE78" s="116">
        <v>98.028709411621094</v>
      </c>
      <c r="AF78" s="116">
        <v>69.883331298828125</v>
      </c>
      <c r="AG78" s="116">
        <v>90.258636474609375</v>
      </c>
      <c r="AH78" s="121">
        <v>49.508029937744141</v>
      </c>
      <c r="AI78" s="116">
        <v>79.3021240234375</v>
      </c>
      <c r="AJ78" s="121">
        <v>13.141271591186523</v>
      </c>
      <c r="AK78" s="121">
        <v>7.5566091537475586</v>
      </c>
      <c r="AL78" s="116">
        <v>5.0445585250854492</v>
      </c>
      <c r="AM78" s="116">
        <v>27.324270248413086</v>
      </c>
      <c r="AN78" s="116">
        <v>19125.91796875</v>
      </c>
      <c r="AO78" s="116">
        <v>51820.90625</v>
      </c>
      <c r="AP78" s="116">
        <v>26412.359375</v>
      </c>
      <c r="AQ78" s="116">
        <v>50.968540191650391</v>
      </c>
      <c r="AR78" s="118"/>
      <c r="AT78" s="7"/>
    </row>
    <row r="79" spans="1:46" s="8" customFormat="1">
      <c r="A79" s="352">
        <v>41911</v>
      </c>
      <c r="B79" s="114" t="s">
        <v>126</v>
      </c>
      <c r="C79" s="114" t="s">
        <v>122</v>
      </c>
      <c r="D79" s="241"/>
      <c r="E79" s="305">
        <v>111</v>
      </c>
      <c r="F79" s="305">
        <v>7</v>
      </c>
      <c r="G79" s="305">
        <v>325</v>
      </c>
      <c r="H79" s="305">
        <v>21</v>
      </c>
      <c r="I79" s="305">
        <v>1001</v>
      </c>
      <c r="J79" s="305">
        <v>86</v>
      </c>
      <c r="K79" s="118">
        <v>2034862</v>
      </c>
      <c r="L79" s="116">
        <v>89.444198181498308</v>
      </c>
      <c r="M79" s="118">
        <v>2860645</v>
      </c>
      <c r="N79" s="116">
        <v>96.29827880859375</v>
      </c>
      <c r="O79" s="118">
        <v>8567334</v>
      </c>
      <c r="P79" s="116">
        <v>99.932777404785156</v>
      </c>
      <c r="Q79" s="118">
        <v>8567211</v>
      </c>
      <c r="R79" s="119">
        <v>2.978799119591713E-2</v>
      </c>
      <c r="S79" s="118">
        <v>2587</v>
      </c>
      <c r="T79" s="116">
        <v>3.0196525156497955E-2</v>
      </c>
      <c r="U79" s="118">
        <v>16888</v>
      </c>
      <c r="V79" s="119">
        <v>0.19724197685718536</v>
      </c>
      <c r="W79" s="117">
        <v>2501814</v>
      </c>
      <c r="X79" s="119">
        <v>99.559074401855469</v>
      </c>
      <c r="Y79" s="119">
        <v>99.362701416015625</v>
      </c>
      <c r="Z79" s="117">
        <v>7657</v>
      </c>
      <c r="AA79" s="119">
        <v>0.30605792999267578</v>
      </c>
      <c r="AB79" s="118">
        <v>1340004</v>
      </c>
      <c r="AC79" s="120">
        <v>98.903213500976563</v>
      </c>
      <c r="AD79" s="118">
        <v>1339305</v>
      </c>
      <c r="AE79" s="116">
        <v>98.841415405273438</v>
      </c>
      <c r="AF79" s="116">
        <v>63.790924072265625</v>
      </c>
      <c r="AG79" s="116">
        <v>82.912574768066406</v>
      </c>
      <c r="AH79" s="121">
        <v>44.669273376464844</v>
      </c>
      <c r="AI79" s="116">
        <v>0</v>
      </c>
      <c r="AJ79" s="121">
        <v>0</v>
      </c>
      <c r="AK79" s="121">
        <v>0</v>
      </c>
      <c r="AL79" s="116">
        <v>5.3021979331970215</v>
      </c>
      <c r="AM79" s="116">
        <v>29.724699020385742</v>
      </c>
      <c r="AN79" s="116">
        <v>12867.578125</v>
      </c>
      <c r="AO79" s="116">
        <v>32577.380859375</v>
      </c>
      <c r="AP79" s="116">
        <v>18691.3984375</v>
      </c>
      <c r="AQ79" s="116">
        <v>57.375389099121094</v>
      </c>
      <c r="AR79" s="118"/>
      <c r="AT79" s="7"/>
    </row>
    <row r="80" spans="1:46" s="299" customFormat="1">
      <c r="A80" s="352">
        <v>41911</v>
      </c>
      <c r="B80" s="114" t="s">
        <v>184</v>
      </c>
      <c r="C80" s="114" t="s">
        <v>122</v>
      </c>
      <c r="D80" s="241"/>
      <c r="E80" s="305">
        <v>100</v>
      </c>
      <c r="F80" s="305">
        <v>15</v>
      </c>
      <c r="G80" s="305">
        <v>298</v>
      </c>
      <c r="H80" s="305">
        <v>45</v>
      </c>
      <c r="I80" s="305">
        <v>1005</v>
      </c>
      <c r="J80" s="305">
        <v>195</v>
      </c>
      <c r="K80" s="118">
        <v>3299661</v>
      </c>
      <c r="L80" s="116">
        <v>90.230541864755196</v>
      </c>
      <c r="M80" s="118">
        <v>2860645</v>
      </c>
      <c r="N80" s="116">
        <v>96.29827880859375</v>
      </c>
      <c r="O80" s="118">
        <v>13975889</v>
      </c>
      <c r="P80" s="116">
        <v>99.981010437011719</v>
      </c>
      <c r="Q80" s="118">
        <v>13975889</v>
      </c>
      <c r="R80" s="119">
        <v>7.9923355951905251E-3</v>
      </c>
      <c r="S80" s="118">
        <v>1133</v>
      </c>
      <c r="T80" s="116">
        <v>8.1068184226751328E-3</v>
      </c>
      <c r="U80" s="118">
        <v>14330</v>
      </c>
      <c r="V80" s="119">
        <v>0.10255023837089539</v>
      </c>
      <c r="W80" s="117">
        <v>4334759</v>
      </c>
      <c r="X80" s="119">
        <v>99.538833618164062</v>
      </c>
      <c r="Y80" s="119">
        <v>99.436759948730469</v>
      </c>
      <c r="Z80" s="117">
        <v>9400</v>
      </c>
      <c r="AA80" s="119">
        <v>0.21685172617435455</v>
      </c>
      <c r="AB80" s="118">
        <v>2764924</v>
      </c>
      <c r="AC80" s="120">
        <v>98.69598388671875</v>
      </c>
      <c r="AD80" s="118">
        <v>2766820</v>
      </c>
      <c r="AE80" s="116">
        <v>98.654014587402344</v>
      </c>
      <c r="AF80" s="116">
        <v>70.951202392578125</v>
      </c>
      <c r="AG80" s="116">
        <v>91.094482421875</v>
      </c>
      <c r="AH80" s="121">
        <v>50.807918548583984</v>
      </c>
      <c r="AI80" s="116">
        <v>0</v>
      </c>
      <c r="AJ80" s="121">
        <v>0</v>
      </c>
      <c r="AK80" s="121">
        <v>0</v>
      </c>
      <c r="AL80" s="116">
        <v>5.3231754302978516</v>
      </c>
      <c r="AM80" s="116">
        <v>28.034862518310547</v>
      </c>
      <c r="AN80" s="116">
        <v>20658.5703125</v>
      </c>
      <c r="AO80" s="116">
        <v>48709.7734375</v>
      </c>
      <c r="AP80" s="116">
        <v>30822.5625</v>
      </c>
      <c r="AQ80" s="116">
        <v>63.277984619140625</v>
      </c>
      <c r="AR80" s="118"/>
      <c r="AS80" s="106"/>
      <c r="AT80" s="7"/>
    </row>
    <row r="81" spans="1:46" s="299" customFormat="1">
      <c r="A81" s="352">
        <v>41911</v>
      </c>
      <c r="B81" s="114" t="s">
        <v>131</v>
      </c>
      <c r="C81" s="114" t="s">
        <v>176</v>
      </c>
      <c r="D81" s="241"/>
      <c r="E81" s="305">
        <v>174</v>
      </c>
      <c r="F81" s="305">
        <v>20</v>
      </c>
      <c r="G81" s="305">
        <v>507</v>
      </c>
      <c r="H81" s="305">
        <v>50</v>
      </c>
      <c r="I81" s="305">
        <v>1467</v>
      </c>
      <c r="J81" s="305">
        <v>163</v>
      </c>
      <c r="K81" s="118">
        <v>2848455</v>
      </c>
      <c r="L81" s="116">
        <v>91.433777258197864</v>
      </c>
      <c r="M81" s="118">
        <v>4789632</v>
      </c>
      <c r="N81" s="116">
        <v>94.039085388183594</v>
      </c>
      <c r="O81" s="118">
        <v>21083736</v>
      </c>
      <c r="P81" s="116">
        <v>99.990531921386719</v>
      </c>
      <c r="Q81" s="118">
        <v>13519937</v>
      </c>
      <c r="R81" s="119">
        <v>3.5651054233312607E-2</v>
      </c>
      <c r="S81" s="118">
        <v>635081</v>
      </c>
      <c r="T81" s="116">
        <v>4.6973667144775391</v>
      </c>
      <c r="U81" s="118">
        <v>788</v>
      </c>
      <c r="V81" s="119">
        <v>6.119254045188427E-3</v>
      </c>
      <c r="W81" s="117">
        <v>3608932</v>
      </c>
      <c r="X81" s="119">
        <v>99.773689270019531</v>
      </c>
      <c r="Y81" s="119">
        <v>99.767585754394531</v>
      </c>
      <c r="Z81" s="117">
        <v>9979</v>
      </c>
      <c r="AA81" s="119">
        <v>0.2765083909034729</v>
      </c>
      <c r="AB81" s="118">
        <v>1589875</v>
      </c>
      <c r="AC81" s="120">
        <v>95.31793212890625</v>
      </c>
      <c r="AD81" s="118">
        <v>1576732</v>
      </c>
      <c r="AE81" s="116">
        <v>96.069969177246094</v>
      </c>
      <c r="AF81" s="116">
        <v>0</v>
      </c>
      <c r="AG81" s="116">
        <v>0</v>
      </c>
      <c r="AH81" s="121">
        <v>0</v>
      </c>
      <c r="AI81" s="116">
        <v>0</v>
      </c>
      <c r="AJ81" s="121">
        <v>0</v>
      </c>
      <c r="AK81" s="121">
        <v>0</v>
      </c>
      <c r="AL81" s="116">
        <v>5.0359015464782715</v>
      </c>
      <c r="AM81" s="116">
        <v>28.255594253540039</v>
      </c>
      <c r="AN81" s="116">
        <v>19899.259765625</v>
      </c>
      <c r="AO81" s="116">
        <v>42500.2734375</v>
      </c>
      <c r="AP81" s="116">
        <v>23585.837890625</v>
      </c>
      <c r="AQ81" s="116">
        <v>55.495731353759766</v>
      </c>
      <c r="AR81" s="118"/>
      <c r="AS81" s="106"/>
      <c r="AT81" s="7"/>
    </row>
    <row r="82" spans="1:46" s="299" customFormat="1">
      <c r="A82" s="352">
        <v>41911</v>
      </c>
      <c r="B82" s="114" t="s">
        <v>124</v>
      </c>
      <c r="C82" s="114" t="s">
        <v>176</v>
      </c>
      <c r="D82" s="241"/>
      <c r="E82" s="180">
        <v>126</v>
      </c>
      <c r="F82" s="180">
        <v>33</v>
      </c>
      <c r="G82" s="180">
        <v>370</v>
      </c>
      <c r="H82" s="180">
        <v>87</v>
      </c>
      <c r="I82" s="180">
        <v>1364</v>
      </c>
      <c r="J82" s="180">
        <v>345</v>
      </c>
      <c r="K82" s="118">
        <v>3145108</v>
      </c>
      <c r="L82" s="116">
        <v>93.203921773115582</v>
      </c>
      <c r="M82" s="118">
        <v>3977308</v>
      </c>
      <c r="N82" s="116">
        <v>95.458587646484375</v>
      </c>
      <c r="O82" s="118">
        <v>17536356</v>
      </c>
      <c r="P82" s="116">
        <v>99.999862670898438</v>
      </c>
      <c r="Q82" s="118">
        <v>12947183</v>
      </c>
      <c r="R82" s="119">
        <v>1.091357134282589E-2</v>
      </c>
      <c r="S82" s="118">
        <v>619754</v>
      </c>
      <c r="T82" s="116">
        <v>4.7867865562438965</v>
      </c>
      <c r="U82" s="118">
        <v>1545</v>
      </c>
      <c r="V82" s="119">
        <v>1.2534515000879765E-2</v>
      </c>
      <c r="W82" s="117">
        <v>3974190</v>
      </c>
      <c r="X82" s="119">
        <v>99.809280395507813</v>
      </c>
      <c r="Y82" s="119">
        <v>99.796768188476563</v>
      </c>
      <c r="Z82" s="117">
        <v>10644</v>
      </c>
      <c r="AA82" s="119">
        <v>0.26782816648483276</v>
      </c>
      <c r="AB82" s="118">
        <v>1165314</v>
      </c>
      <c r="AC82" s="120">
        <v>96.612068176269531</v>
      </c>
      <c r="AD82" s="118">
        <v>1157697</v>
      </c>
      <c r="AE82" s="116">
        <v>96.7884521484375</v>
      </c>
      <c r="AF82" s="116">
        <v>0</v>
      </c>
      <c r="AG82" s="116">
        <v>0</v>
      </c>
      <c r="AH82" s="121">
        <v>0</v>
      </c>
      <c r="AI82" s="116">
        <v>0</v>
      </c>
      <c r="AJ82" s="121">
        <v>0</v>
      </c>
      <c r="AK82" s="121">
        <v>0</v>
      </c>
      <c r="AL82" s="116">
        <v>4.6426548957824707</v>
      </c>
      <c r="AM82" s="116">
        <v>29.223897933959961</v>
      </c>
      <c r="AN82" s="116">
        <v>17643.955078125</v>
      </c>
      <c r="AO82" s="116">
        <v>46534.26171875</v>
      </c>
      <c r="AP82" s="116">
        <v>22267.109375</v>
      </c>
      <c r="AQ82" s="116">
        <v>47.850997924804687</v>
      </c>
      <c r="AR82" s="118"/>
      <c r="AS82" s="106"/>
      <c r="AT82" s="7"/>
    </row>
    <row r="83" spans="1:46" s="299" customFormat="1">
      <c r="A83" s="352">
        <v>41911</v>
      </c>
      <c r="B83" s="206" t="s">
        <v>133</v>
      </c>
      <c r="C83" s="206" t="s">
        <v>176</v>
      </c>
      <c r="D83" s="241"/>
      <c r="E83" s="180">
        <v>164</v>
      </c>
      <c r="F83" s="180">
        <v>12</v>
      </c>
      <c r="G83" s="180">
        <v>485</v>
      </c>
      <c r="H83" s="180">
        <v>34</v>
      </c>
      <c r="I83" s="180">
        <v>1419</v>
      </c>
      <c r="J83" s="180">
        <v>114</v>
      </c>
      <c r="K83" s="248">
        <v>2108046</v>
      </c>
      <c r="L83" s="246">
        <v>91.066323979647507</v>
      </c>
      <c r="M83" s="248">
        <v>4261235</v>
      </c>
      <c r="N83" s="246">
        <v>95.916351318359375</v>
      </c>
      <c r="O83" s="248">
        <v>18454312</v>
      </c>
      <c r="P83" s="246">
        <v>99.897987365722656</v>
      </c>
      <c r="Q83" s="248">
        <v>11142276</v>
      </c>
      <c r="R83" s="249">
        <v>0.22797855734825134</v>
      </c>
      <c r="S83" s="248">
        <v>608804</v>
      </c>
      <c r="T83" s="246">
        <v>5.4639105796813965</v>
      </c>
      <c r="U83" s="248">
        <v>381</v>
      </c>
      <c r="V83" s="249">
        <v>3.6306972615420818E-3</v>
      </c>
      <c r="W83" s="248">
        <v>2721737</v>
      </c>
      <c r="X83" s="246">
        <v>99.71661376953125</v>
      </c>
      <c r="Y83" s="246">
        <v>99.712989807128906</v>
      </c>
      <c r="Z83" s="247">
        <v>7747</v>
      </c>
      <c r="AA83" s="249">
        <v>0.28463441133499146</v>
      </c>
      <c r="AB83" s="248">
        <v>640028</v>
      </c>
      <c r="AC83" s="246">
        <v>94.378684997558594</v>
      </c>
      <c r="AD83" s="248">
        <v>628732</v>
      </c>
      <c r="AE83" s="246">
        <v>94.535507202148438</v>
      </c>
      <c r="AF83" s="246">
        <v>0</v>
      </c>
      <c r="AG83" s="246">
        <v>0</v>
      </c>
      <c r="AH83" s="251">
        <v>0</v>
      </c>
      <c r="AI83" s="246">
        <v>0</v>
      </c>
      <c r="AJ83" s="251">
        <v>0</v>
      </c>
      <c r="AK83" s="251">
        <v>0</v>
      </c>
      <c r="AL83" s="246">
        <v>4.8976984024047852</v>
      </c>
      <c r="AM83" s="246">
        <v>32.366901397705078</v>
      </c>
      <c r="AN83" s="246">
        <v>16088.03515625</v>
      </c>
      <c r="AO83" s="246">
        <v>36513.91015625</v>
      </c>
      <c r="AP83" s="246">
        <v>20972.123046875</v>
      </c>
      <c r="AQ83" s="246">
        <v>57.435981750488281</v>
      </c>
      <c r="AR83" s="248"/>
      <c r="AS83" s="106"/>
      <c r="AT83" s="7"/>
    </row>
    <row r="84" spans="1:46" s="299" customFormat="1">
      <c r="A84" s="352">
        <v>41911</v>
      </c>
      <c r="B84" s="206" t="s">
        <v>125</v>
      </c>
      <c r="C84" s="206" t="s">
        <v>176</v>
      </c>
      <c r="D84" s="241"/>
      <c r="E84" s="180">
        <v>177</v>
      </c>
      <c r="F84" s="180">
        <v>8</v>
      </c>
      <c r="G84" s="180">
        <v>507</v>
      </c>
      <c r="H84" s="180">
        <v>24</v>
      </c>
      <c r="I84" s="180">
        <v>1602</v>
      </c>
      <c r="J84" s="180">
        <v>93</v>
      </c>
      <c r="K84" s="248">
        <v>2140188</v>
      </c>
      <c r="L84" s="246">
        <v>90.578070711544967</v>
      </c>
      <c r="M84" s="248">
        <v>3441717</v>
      </c>
      <c r="N84" s="246">
        <v>93.22137451171875</v>
      </c>
      <c r="O84" s="248">
        <v>15692129</v>
      </c>
      <c r="P84" s="246">
        <v>99.994705200195313</v>
      </c>
      <c r="Q84" s="248">
        <v>10150303</v>
      </c>
      <c r="R84" s="249">
        <v>0.17685186862945557</v>
      </c>
      <c r="S84" s="248">
        <v>526826</v>
      </c>
      <c r="T84" s="246">
        <v>5.190248966217041</v>
      </c>
      <c r="U84" s="248">
        <v>196</v>
      </c>
      <c r="V84" s="249">
        <v>2.0405750256031752E-3</v>
      </c>
      <c r="W84" s="248">
        <v>2827489</v>
      </c>
      <c r="X84" s="246">
        <v>99.871994018554688</v>
      </c>
      <c r="Y84" s="246">
        <v>99.869956970214844</v>
      </c>
      <c r="Z84" s="247">
        <v>5031</v>
      </c>
      <c r="AA84" s="249">
        <v>0.17793172597885132</v>
      </c>
      <c r="AB84" s="248">
        <v>750281</v>
      </c>
      <c r="AC84" s="246">
        <v>96.999526977539063</v>
      </c>
      <c r="AD84" s="248">
        <v>749490</v>
      </c>
      <c r="AE84" s="246">
        <v>97.367813110351563</v>
      </c>
      <c r="AF84" s="246">
        <v>0</v>
      </c>
      <c r="AG84" s="246">
        <v>0</v>
      </c>
      <c r="AH84" s="251">
        <v>0</v>
      </c>
      <c r="AI84" s="246">
        <v>0</v>
      </c>
      <c r="AJ84" s="251">
        <v>0</v>
      </c>
      <c r="AK84" s="251">
        <v>0</v>
      </c>
      <c r="AL84" s="246">
        <v>4.07257080078125</v>
      </c>
      <c r="AM84" s="246">
        <v>30.036029815673828</v>
      </c>
      <c r="AN84" s="246">
        <v>12686.060546875</v>
      </c>
      <c r="AO84" s="246">
        <v>34955.9296875</v>
      </c>
      <c r="AP84" s="246">
        <v>13702.2509765625</v>
      </c>
      <c r="AQ84" s="246">
        <v>39.198646545410156</v>
      </c>
      <c r="AR84" s="248"/>
      <c r="AS84" s="106"/>
      <c r="AT84" s="7"/>
    </row>
    <row r="85" spans="1:46" s="299" customFormat="1">
      <c r="A85" s="352">
        <v>41911</v>
      </c>
      <c r="B85" s="107" t="s">
        <v>127</v>
      </c>
      <c r="C85" s="107" t="s">
        <v>128</v>
      </c>
      <c r="D85" s="241"/>
      <c r="E85" s="388">
        <v>150</v>
      </c>
      <c r="F85" s="388">
        <v>16</v>
      </c>
      <c r="G85" s="388">
        <v>450</v>
      </c>
      <c r="H85" s="388">
        <v>48</v>
      </c>
      <c r="I85" s="388">
        <v>1458</v>
      </c>
      <c r="J85" s="388">
        <v>162</v>
      </c>
      <c r="K85" s="111">
        <v>2782813</v>
      </c>
      <c r="L85" s="109">
        <v>86.596368494756931</v>
      </c>
      <c r="M85" s="111">
        <v>3690086</v>
      </c>
      <c r="N85" s="109">
        <v>94.051628112792969</v>
      </c>
      <c r="O85" s="111">
        <v>16904712</v>
      </c>
      <c r="P85" s="109">
        <v>99.716621398925781</v>
      </c>
      <c r="Q85" s="111">
        <v>10120442</v>
      </c>
      <c r="R85" s="112">
        <v>8.5332244634628296E-2</v>
      </c>
      <c r="S85" s="111">
        <v>359574</v>
      </c>
      <c r="T85" s="109">
        <v>3.5529475212097168</v>
      </c>
      <c r="U85" s="111">
        <v>39027</v>
      </c>
      <c r="V85" s="112">
        <v>0.38575690984725952</v>
      </c>
      <c r="W85" s="111">
        <v>2936572</v>
      </c>
      <c r="X85" s="109">
        <v>99.287811279296875</v>
      </c>
      <c r="Y85" s="109">
        <v>98.904800415039063</v>
      </c>
      <c r="Z85" s="110">
        <v>20885</v>
      </c>
      <c r="AA85" s="112">
        <v>0.71120339632034302</v>
      </c>
      <c r="AB85" s="111">
        <v>4846642</v>
      </c>
      <c r="AC85" s="109">
        <v>98.914176940917969</v>
      </c>
      <c r="AD85" s="111">
        <v>4836274</v>
      </c>
      <c r="AE85" s="109">
        <v>99.125938415527344</v>
      </c>
      <c r="AF85" s="109">
        <v>34.479789733886719</v>
      </c>
      <c r="AG85" s="109">
        <v>34.14556884765625</v>
      </c>
      <c r="AH85" s="113">
        <v>34.814010620117188</v>
      </c>
      <c r="AI85" s="109">
        <v>48.674415588378906</v>
      </c>
      <c r="AJ85" s="113">
        <v>0.52749902009963989</v>
      </c>
      <c r="AK85" s="113">
        <v>0.79808545112609863</v>
      </c>
      <c r="AL85" s="109">
        <v>3.3422515392303467</v>
      </c>
      <c r="AM85" s="109">
        <v>18.932563781738281</v>
      </c>
      <c r="AN85" s="109">
        <v>9178.3740234375</v>
      </c>
      <c r="AO85" s="109">
        <v>36844.7421875</v>
      </c>
      <c r="AP85" s="109">
        <v>664.44061279296875</v>
      </c>
      <c r="AQ85" s="109">
        <v>1.8033525943756104</v>
      </c>
      <c r="AR85" s="111"/>
      <c r="AS85" s="106"/>
      <c r="AT85" s="7"/>
    </row>
    <row r="86" spans="1:46" s="7" customFormat="1">
      <c r="A86" s="352">
        <v>41911</v>
      </c>
      <c r="B86" s="107" t="s">
        <v>129</v>
      </c>
      <c r="C86" s="107" t="s">
        <v>128</v>
      </c>
      <c r="D86" s="241"/>
      <c r="E86" s="388">
        <v>152</v>
      </c>
      <c r="F86" s="388">
        <v>3</v>
      </c>
      <c r="G86" s="388">
        <v>452</v>
      </c>
      <c r="H86" s="388">
        <v>9</v>
      </c>
      <c r="I86" s="388">
        <v>1193</v>
      </c>
      <c r="J86" s="388">
        <v>29</v>
      </c>
      <c r="K86" s="111">
        <v>1980768</v>
      </c>
      <c r="L86" s="109">
        <v>85.352550121972897</v>
      </c>
      <c r="M86" s="111">
        <v>3285296</v>
      </c>
      <c r="N86" s="109">
        <v>94.908432006835938</v>
      </c>
      <c r="O86" s="111">
        <v>12101095</v>
      </c>
      <c r="P86" s="109">
        <v>99.989250183105469</v>
      </c>
      <c r="Q86" s="111">
        <v>7958544</v>
      </c>
      <c r="R86" s="112">
        <v>3.7946640513837337E-3</v>
      </c>
      <c r="S86" s="111">
        <v>254019</v>
      </c>
      <c r="T86" s="109">
        <v>3.191777229309082</v>
      </c>
      <c r="U86" s="111">
        <v>31353</v>
      </c>
      <c r="V86" s="112">
        <v>0.39443844556808472</v>
      </c>
      <c r="W86" s="111">
        <v>1913565</v>
      </c>
      <c r="X86" s="109">
        <v>99.532752990722656</v>
      </c>
      <c r="Y86" s="109">
        <v>99.140159606933594</v>
      </c>
      <c r="Z86" s="110">
        <v>13555</v>
      </c>
      <c r="AA86" s="112">
        <v>0.70836371183395386</v>
      </c>
      <c r="AB86" s="111">
        <v>1342397</v>
      </c>
      <c r="AC86" s="109">
        <v>97.471168518066406</v>
      </c>
      <c r="AD86" s="111">
        <v>1341085</v>
      </c>
      <c r="AE86" s="109">
        <v>97.687690734863281</v>
      </c>
      <c r="AF86" s="109">
        <v>34.473342895507812</v>
      </c>
      <c r="AG86" s="109">
        <v>34.219802856445313</v>
      </c>
      <c r="AH86" s="113">
        <v>34.726882934570313</v>
      </c>
      <c r="AI86" s="109">
        <v>94.8670654296875</v>
      </c>
      <c r="AJ86" s="113">
        <v>3.2492835521697998</v>
      </c>
      <c r="AK86" s="113">
        <v>1.8836524486541748</v>
      </c>
      <c r="AL86" s="109">
        <v>3.1795656681060791</v>
      </c>
      <c r="AM86" s="109">
        <v>22.80839729309082</v>
      </c>
      <c r="AN86" s="109">
        <v>7247.419921875</v>
      </c>
      <c r="AO86" s="109">
        <v>22037.4765625</v>
      </c>
      <c r="AP86" s="109">
        <v>356.82009887695312</v>
      </c>
      <c r="AQ86" s="109">
        <v>1.6191513538360596</v>
      </c>
      <c r="AR86" s="111"/>
    </row>
    <row r="87" spans="1:46" s="7" customFormat="1">
      <c r="A87" s="352">
        <v>41911</v>
      </c>
      <c r="B87" s="181" t="s">
        <v>130</v>
      </c>
      <c r="C87" s="181" t="s">
        <v>128</v>
      </c>
      <c r="D87" s="241"/>
      <c r="E87" s="219">
        <v>176</v>
      </c>
      <c r="F87" s="219">
        <v>5</v>
      </c>
      <c r="G87" s="219">
        <v>528</v>
      </c>
      <c r="H87" s="219">
        <v>15</v>
      </c>
      <c r="I87" s="219">
        <v>932</v>
      </c>
      <c r="J87" s="219">
        <v>35</v>
      </c>
      <c r="K87" s="229">
        <v>728746</v>
      </c>
      <c r="L87" s="230">
        <v>93.574853241046952</v>
      </c>
      <c r="M87" s="229">
        <v>1423982</v>
      </c>
      <c r="N87" s="230">
        <v>94.1595458984375</v>
      </c>
      <c r="O87" s="229">
        <v>13895950</v>
      </c>
      <c r="P87" s="230">
        <v>99.995071411132813</v>
      </c>
      <c r="Q87" s="229">
        <v>4505568</v>
      </c>
      <c r="R87" s="230">
        <v>8.8779037469066679E-5</v>
      </c>
      <c r="S87" s="229">
        <v>166396</v>
      </c>
      <c r="T87" s="230">
        <v>3.6931192874908447</v>
      </c>
      <c r="U87" s="229">
        <v>11803</v>
      </c>
      <c r="V87" s="230">
        <v>0.26220080256462097</v>
      </c>
      <c r="W87" s="229">
        <v>599730</v>
      </c>
      <c r="X87" s="230">
        <v>99.802139282226563</v>
      </c>
      <c r="Y87" s="230">
        <v>99.540458679199219</v>
      </c>
      <c r="Z87" s="229">
        <v>2703</v>
      </c>
      <c r="AA87" s="230">
        <v>0.45070281624794006</v>
      </c>
      <c r="AB87" s="229">
        <v>1064951</v>
      </c>
      <c r="AC87" s="230">
        <v>98.672706604003906</v>
      </c>
      <c r="AD87" s="229">
        <v>1063613</v>
      </c>
      <c r="AE87" s="230">
        <v>98.848556518554688</v>
      </c>
      <c r="AF87" s="230">
        <v>35.166172027587891</v>
      </c>
      <c r="AG87" s="230">
        <v>34.8372802734375</v>
      </c>
      <c r="AH87" s="230">
        <v>35.495063781738281</v>
      </c>
      <c r="AI87" s="230">
        <v>49.133895874023438</v>
      </c>
      <c r="AJ87" s="188">
        <v>0.25500941276550293</v>
      </c>
      <c r="AK87" s="188">
        <v>0.61109232902526855</v>
      </c>
      <c r="AL87" s="230">
        <v>4.5344200134277344</v>
      </c>
      <c r="AM87" s="230">
        <v>22.843526840209961</v>
      </c>
      <c r="AN87" s="230">
        <v>6172.45947265625</v>
      </c>
      <c r="AO87" s="230">
        <v>9719.1923828125</v>
      </c>
      <c r="AP87" s="230">
        <v>151.081787109375</v>
      </c>
      <c r="AQ87" s="230">
        <v>1.5544685125350952</v>
      </c>
      <c r="AR87" s="229"/>
    </row>
    <row r="88" spans="1:46" s="7" customFormat="1">
      <c r="A88" s="352">
        <v>41911</v>
      </c>
      <c r="B88" s="123" t="s">
        <v>132</v>
      </c>
      <c r="C88" s="123" t="s">
        <v>128</v>
      </c>
      <c r="D88" s="241"/>
      <c r="E88" s="219">
        <v>178</v>
      </c>
      <c r="F88" s="219">
        <v>5</v>
      </c>
      <c r="G88" s="219">
        <v>527</v>
      </c>
      <c r="H88" s="219">
        <v>15</v>
      </c>
      <c r="I88" s="219">
        <v>1097</v>
      </c>
      <c r="J88" s="219">
        <v>34</v>
      </c>
      <c r="K88" s="197">
        <v>911296</v>
      </c>
      <c r="L88" s="194">
        <v>90.936424608469707</v>
      </c>
      <c r="M88" s="197">
        <v>1410305</v>
      </c>
      <c r="N88" s="194">
        <v>88.758598327636719</v>
      </c>
      <c r="O88" s="197">
        <v>12585515</v>
      </c>
      <c r="P88" s="194">
        <v>99.994873046875</v>
      </c>
      <c r="Q88" s="197">
        <v>5468756</v>
      </c>
      <c r="R88" s="194">
        <v>0</v>
      </c>
      <c r="S88" s="197">
        <v>228242</v>
      </c>
      <c r="T88" s="194">
        <v>4.1735634803771973</v>
      </c>
      <c r="U88" s="197">
        <v>19113</v>
      </c>
      <c r="V88" s="194">
        <v>0.3497503399848938</v>
      </c>
      <c r="W88" s="197">
        <v>834876</v>
      </c>
      <c r="X88" s="194">
        <v>99.73455810546875</v>
      </c>
      <c r="Y88" s="231">
        <v>99.385734558105469</v>
      </c>
      <c r="Z88" s="197">
        <v>4540</v>
      </c>
      <c r="AA88" s="194">
        <v>0.54379332065582275</v>
      </c>
      <c r="AB88" s="197">
        <v>997396</v>
      </c>
      <c r="AC88" s="194">
        <v>98.277618408203125</v>
      </c>
      <c r="AD88" s="197">
        <v>995565</v>
      </c>
      <c r="AE88" s="194">
        <v>98.439987182617188</v>
      </c>
      <c r="AF88" s="231">
        <v>34.964981079101563</v>
      </c>
      <c r="AG88" s="231">
        <v>34.740585327148438</v>
      </c>
      <c r="AH88" s="231">
        <v>35.189380645751953</v>
      </c>
      <c r="AI88" s="194">
        <v>49.104228973388672</v>
      </c>
      <c r="AJ88" s="207">
        <v>0.26609170436859131</v>
      </c>
      <c r="AK88" s="207">
        <v>0.62967813014984131</v>
      </c>
      <c r="AL88" s="208">
        <v>4.6978769302368164</v>
      </c>
      <c r="AM88" s="208">
        <v>24.373193740844727</v>
      </c>
      <c r="AN88" s="197">
        <v>6977.8564453125</v>
      </c>
      <c r="AO88" s="197">
        <v>12079.7021484375</v>
      </c>
      <c r="AP88" s="197">
        <v>110.64476013183594</v>
      </c>
      <c r="AQ88" s="231">
        <v>0.91595602035522461</v>
      </c>
      <c r="AR88" s="198"/>
    </row>
    <row r="89" spans="1:46" s="7" customFormat="1">
      <c r="A89" s="352">
        <v>41910</v>
      </c>
      <c r="B89" s="181" t="s">
        <v>6</v>
      </c>
      <c r="C89" s="181"/>
      <c r="D89" s="241"/>
      <c r="E89" s="219">
        <v>1839</v>
      </c>
      <c r="F89" s="219">
        <v>176</v>
      </c>
      <c r="G89" s="219">
        <v>5456</v>
      </c>
      <c r="H89" s="219">
        <v>516</v>
      </c>
      <c r="I89" s="219">
        <v>15992</v>
      </c>
      <c r="J89" s="219">
        <v>1960</v>
      </c>
      <c r="K89" s="229">
        <v>30904323</v>
      </c>
      <c r="L89" s="230">
        <v>90.965377238647164</v>
      </c>
      <c r="M89" s="229">
        <v>46671722</v>
      </c>
      <c r="N89" s="230">
        <v>94.617245186694561</v>
      </c>
      <c r="O89" s="229">
        <v>199297091</v>
      </c>
      <c r="P89" s="230">
        <v>99.981130010201483</v>
      </c>
      <c r="Q89" s="229">
        <v>148079760</v>
      </c>
      <c r="R89" s="230">
        <v>3.1939544030031332E-2</v>
      </c>
      <c r="S89" s="229">
        <v>3650356</v>
      </c>
      <c r="T89" s="230">
        <v>5.1805024257263428</v>
      </c>
      <c r="U89" s="229">
        <v>183030</v>
      </c>
      <c r="V89" s="230">
        <v>0.12594767329663359</v>
      </c>
      <c r="W89" s="229">
        <v>43695065</v>
      </c>
      <c r="X89" s="230">
        <v>99.643626944111574</v>
      </c>
      <c r="Y89" s="230">
        <v>99.518128114387082</v>
      </c>
      <c r="Z89" s="229">
        <v>145768</v>
      </c>
      <c r="AA89" s="230">
        <v>0.33360288934463062</v>
      </c>
      <c r="AB89" s="229">
        <v>32779128</v>
      </c>
      <c r="AC89" s="230">
        <v>98.451822146316118</v>
      </c>
      <c r="AD89" s="229">
        <v>32734126</v>
      </c>
      <c r="AE89" s="230">
        <v>98.529392549403696</v>
      </c>
      <c r="AF89" s="230">
        <v>33.68171523416629</v>
      </c>
      <c r="AG89" s="230">
        <v>35.648170376200397</v>
      </c>
      <c r="AH89" s="230">
        <v>31.715260092132183</v>
      </c>
      <c r="AI89" s="230"/>
      <c r="AJ89" s="188"/>
      <c r="AK89" s="188"/>
      <c r="AL89" s="230">
        <v>3.4317318648293562</v>
      </c>
      <c r="AM89" s="230">
        <v>19.681718056629563</v>
      </c>
      <c r="AN89" s="230">
        <v>198604.16650390625</v>
      </c>
      <c r="AO89" s="230">
        <v>558179.7421875</v>
      </c>
      <c r="AP89" s="230">
        <v>286880.97570800781</v>
      </c>
      <c r="AQ89" s="230">
        <v>51.395805692217458</v>
      </c>
      <c r="AR89" s="229">
        <v>0</v>
      </c>
    </row>
    <row r="90" spans="1:46" s="212" customFormat="1">
      <c r="A90" s="352">
        <v>41910</v>
      </c>
      <c r="B90" s="123" t="s">
        <v>134</v>
      </c>
      <c r="C90" s="123"/>
      <c r="D90" s="241"/>
      <c r="E90" s="219">
        <v>668</v>
      </c>
      <c r="F90" s="219">
        <v>107</v>
      </c>
      <c r="G90" s="219">
        <v>2000</v>
      </c>
      <c r="H90" s="219">
        <v>321</v>
      </c>
      <c r="I90" s="219">
        <v>6857</v>
      </c>
      <c r="J90" s="219">
        <v>1331</v>
      </c>
      <c r="K90" s="197">
        <v>16297270</v>
      </c>
      <c r="L90" s="194">
        <v>91.507681961457337</v>
      </c>
      <c r="M90" s="197">
        <v>19885747</v>
      </c>
      <c r="N90" s="194">
        <v>96.398756487850505</v>
      </c>
      <c r="O90" s="197">
        <v>73751550</v>
      </c>
      <c r="P90" s="194">
        <v>99.964009262924222</v>
      </c>
      <c r="Q90" s="197">
        <v>73751363</v>
      </c>
      <c r="R90" s="194">
        <v>1.4885148426939524E-2</v>
      </c>
      <c r="S90" s="197">
        <v>13671</v>
      </c>
      <c r="T90" s="194">
        <v>2.6846146855140085E-2</v>
      </c>
      <c r="U90" s="197">
        <v>78881</v>
      </c>
      <c r="V90" s="194">
        <v>0.10699107823632595</v>
      </c>
      <c r="W90" s="197">
        <v>24343640</v>
      </c>
      <c r="X90" s="194">
        <v>99.57747811358125</v>
      </c>
      <c r="Y90" s="231">
        <v>99.470939096066985</v>
      </c>
      <c r="Z90" s="197">
        <v>72317</v>
      </c>
      <c r="AA90" s="194">
        <v>0.29706732118625673</v>
      </c>
      <c r="AB90" s="197">
        <v>20772133</v>
      </c>
      <c r="AC90" s="194">
        <v>98.907001872186981</v>
      </c>
      <c r="AD90" s="197">
        <v>20772764</v>
      </c>
      <c r="AE90" s="194">
        <v>98.860138972386011</v>
      </c>
      <c r="AF90" s="231">
        <v>54.946403309444335</v>
      </c>
      <c r="AG90" s="231">
        <v>58.750042596068631</v>
      </c>
      <c r="AH90" s="231">
        <v>51.142764022820032</v>
      </c>
      <c r="AI90" s="194"/>
      <c r="AJ90" s="207"/>
      <c r="AK90" s="207"/>
      <c r="AL90" s="208">
        <v>4.9907006909847258</v>
      </c>
      <c r="AM90" s="208">
        <v>27.345019359588623</v>
      </c>
      <c r="AN90" s="197">
        <v>103831.435546875</v>
      </c>
      <c r="AO90" s="197">
        <v>317755.7890625</v>
      </c>
      <c r="AP90" s="197">
        <v>205456.162109375</v>
      </c>
      <c r="AQ90" s="231">
        <v>64.658511089773867</v>
      </c>
      <c r="AR90" s="198"/>
      <c r="AS90" s="210"/>
      <c r="AT90" s="211"/>
    </row>
    <row r="91" spans="1:46" s="212" customFormat="1">
      <c r="A91" s="352">
        <v>41910</v>
      </c>
      <c r="B91" s="123" t="s">
        <v>175</v>
      </c>
      <c r="C91" s="123"/>
      <c r="D91" s="241"/>
      <c r="E91" s="219">
        <v>515</v>
      </c>
      <c r="F91" s="219">
        <v>40</v>
      </c>
      <c r="G91" s="219">
        <v>1499</v>
      </c>
      <c r="H91" s="219">
        <v>108</v>
      </c>
      <c r="I91" s="219">
        <v>4488</v>
      </c>
      <c r="J91" s="219">
        <v>370</v>
      </c>
      <c r="K91" s="197">
        <v>9607581</v>
      </c>
      <c r="L91" s="194">
        <v>91.465489596184511</v>
      </c>
      <c r="M91" s="197">
        <v>16661822</v>
      </c>
      <c r="N91" s="194">
        <v>94.154078339560527</v>
      </c>
      <c r="O91" s="197">
        <v>71705978</v>
      </c>
      <c r="P91" s="194">
        <v>99.991898107745527</v>
      </c>
      <c r="Q91" s="197">
        <v>47455347</v>
      </c>
      <c r="R91" s="194">
        <v>7.5036855784518006E-2</v>
      </c>
      <c r="S91" s="197">
        <v>2686070</v>
      </c>
      <c r="T91" s="194">
        <v>5.7811189088639026</v>
      </c>
      <c r="U91" s="197">
        <v>2850</v>
      </c>
      <c r="V91" s="194">
        <v>6.3714275658950017E-3</v>
      </c>
      <c r="W91" s="197">
        <v>13232177</v>
      </c>
      <c r="X91" s="194">
        <v>99.781029616683881</v>
      </c>
      <c r="Y91" s="231">
        <v>99.774672140657344</v>
      </c>
      <c r="Z91" s="197">
        <v>33655</v>
      </c>
      <c r="AA91" s="194">
        <v>0.25434212438105464</v>
      </c>
      <c r="AB91" s="197">
        <v>4100977</v>
      </c>
      <c r="AC91" s="194">
        <v>95.916412244917538</v>
      </c>
      <c r="AD91" s="197">
        <v>4069145</v>
      </c>
      <c r="AE91" s="194">
        <v>96.373684702567473</v>
      </c>
      <c r="AF91" s="231">
        <v>0</v>
      </c>
      <c r="AG91" s="231">
        <v>0</v>
      </c>
      <c r="AH91" s="231">
        <v>0</v>
      </c>
      <c r="AI91" s="194"/>
      <c r="AJ91" s="207"/>
      <c r="AK91" s="207"/>
      <c r="AL91" s="208">
        <v>4.8738865134649512</v>
      </c>
      <c r="AM91" s="208">
        <v>29.940198646242923</v>
      </c>
      <c r="AN91" s="197">
        <v>66042.8974609375</v>
      </c>
      <c r="AO91" s="197">
        <v>161096.1328125</v>
      </c>
      <c r="AP91" s="197">
        <v>80177.8564453125</v>
      </c>
      <c r="AQ91" s="231">
        <v>49.770193142147996</v>
      </c>
      <c r="AR91" s="198"/>
      <c r="AS91" s="210"/>
      <c r="AT91" s="211"/>
    </row>
    <row r="92" spans="1:46" s="8" customFormat="1">
      <c r="A92" s="352">
        <v>41910</v>
      </c>
      <c r="B92" s="124" t="s">
        <v>135</v>
      </c>
      <c r="C92" s="124"/>
      <c r="D92" s="241"/>
      <c r="E92" s="219">
        <v>656</v>
      </c>
      <c r="F92" s="219">
        <v>29</v>
      </c>
      <c r="G92" s="219">
        <v>1957</v>
      </c>
      <c r="H92" s="219">
        <v>87</v>
      </c>
      <c r="I92" s="219">
        <v>4647</v>
      </c>
      <c r="J92" s="219">
        <v>259</v>
      </c>
      <c r="K92" s="190">
        <v>4999472</v>
      </c>
      <c r="L92" s="191">
        <v>88.23649777416496</v>
      </c>
      <c r="M92" s="190">
        <v>10124153</v>
      </c>
      <c r="N92" s="191">
        <v>91.880277516492484</v>
      </c>
      <c r="O92" s="190">
        <v>53839563</v>
      </c>
      <c r="P92" s="191">
        <v>99.99024124097545</v>
      </c>
      <c r="Q92" s="190">
        <v>26873050</v>
      </c>
      <c r="R92" s="191">
        <v>2.638330985471218E-3</v>
      </c>
      <c r="S92" s="190">
        <v>950615</v>
      </c>
      <c r="T92" s="191">
        <v>3.5575085934463377</v>
      </c>
      <c r="U92" s="190">
        <v>101299</v>
      </c>
      <c r="V92" s="191">
        <v>0.3770724451254614</v>
      </c>
      <c r="W92" s="190">
        <v>6119248</v>
      </c>
      <c r="X92" s="191">
        <v>99.609663102982964</v>
      </c>
      <c r="Y92" s="232">
        <v>99.234062510739307</v>
      </c>
      <c r="Z92" s="190">
        <v>39796</v>
      </c>
      <c r="AA92" s="192">
        <v>0.65034135229009749</v>
      </c>
      <c r="AB92" s="190">
        <v>7906018</v>
      </c>
      <c r="AC92" s="191">
        <v>98.57104827083478</v>
      </c>
      <c r="AD92" s="190">
        <v>7892217</v>
      </c>
      <c r="AE92" s="191">
        <v>98.770309698280698</v>
      </c>
      <c r="AF92" s="232">
        <v>16.903444224467005</v>
      </c>
      <c r="AG92" s="232">
        <v>15.504275834496054</v>
      </c>
      <c r="AH92" s="232">
        <v>18.302612614437958</v>
      </c>
      <c r="AI92" s="191"/>
      <c r="AJ92" s="193"/>
      <c r="AK92" s="193"/>
      <c r="AL92" s="191">
        <v>4.156160729359045</v>
      </c>
      <c r="AM92" s="191">
        <v>22.541070632076895</v>
      </c>
      <c r="AN92" s="190">
        <v>28729.83349609375</v>
      </c>
      <c r="AO92" s="190">
        <v>79327.8203125</v>
      </c>
      <c r="AP92" s="190">
        <v>1246.9571533203125</v>
      </c>
      <c r="AQ92" s="232">
        <v>1.5719039656051468</v>
      </c>
      <c r="AR92" s="190"/>
      <c r="AT92" s="7"/>
    </row>
    <row r="93" spans="1:46" s="8" customFormat="1">
      <c r="A93" s="352">
        <v>41910</v>
      </c>
      <c r="B93" s="114" t="s">
        <v>121</v>
      </c>
      <c r="C93" s="114" t="s">
        <v>122</v>
      </c>
      <c r="D93" s="241"/>
      <c r="E93" s="305">
        <v>170</v>
      </c>
      <c r="F93" s="305">
        <v>64</v>
      </c>
      <c r="G93" s="305">
        <v>498</v>
      </c>
      <c r="H93" s="305">
        <v>191</v>
      </c>
      <c r="I93" s="305">
        <v>1901</v>
      </c>
      <c r="J93" s="305">
        <v>803</v>
      </c>
      <c r="K93" s="118">
        <v>5803287</v>
      </c>
      <c r="L93" s="116">
        <v>93.344823373374425</v>
      </c>
      <c r="M93" s="118">
        <v>6797775</v>
      </c>
      <c r="N93" s="116">
        <v>96.198989868164063</v>
      </c>
      <c r="O93" s="118">
        <v>23552382</v>
      </c>
      <c r="P93" s="116">
        <v>99.945075988769531</v>
      </c>
      <c r="Q93" s="118">
        <v>23552274</v>
      </c>
      <c r="R93" s="119">
        <v>1.7361380159854889E-2</v>
      </c>
      <c r="S93" s="118">
        <v>8453</v>
      </c>
      <c r="T93" s="116">
        <v>3.5890378057956696E-2</v>
      </c>
      <c r="U93" s="118">
        <v>24098</v>
      </c>
      <c r="V93" s="119">
        <v>0.10237162560224533</v>
      </c>
      <c r="W93" s="117">
        <v>8910382</v>
      </c>
      <c r="X93" s="119">
        <v>99.466239929199219</v>
      </c>
      <c r="Y93" s="119">
        <v>99.364418029785156</v>
      </c>
      <c r="Z93" s="117">
        <v>34223</v>
      </c>
      <c r="AA93" s="119">
        <v>0.38408005237579346</v>
      </c>
      <c r="AB93" s="118">
        <v>10662322</v>
      </c>
      <c r="AC93" s="120">
        <v>99.146125793457031</v>
      </c>
      <c r="AD93" s="118">
        <v>10661244</v>
      </c>
      <c r="AE93" s="116">
        <v>99.128494262695313</v>
      </c>
      <c r="AF93" s="116">
        <v>43.412391662597656</v>
      </c>
      <c r="AG93" s="116">
        <v>27.925470352172852</v>
      </c>
      <c r="AH93" s="121">
        <v>58.899314880371094</v>
      </c>
      <c r="AI93" s="116">
        <v>0</v>
      </c>
      <c r="AJ93" s="121">
        <v>0</v>
      </c>
      <c r="AK93" s="121">
        <v>0</v>
      </c>
      <c r="AL93" s="116">
        <v>4.907320499420166</v>
      </c>
      <c r="AM93" s="116">
        <v>26.092466354370117</v>
      </c>
      <c r="AN93" s="116">
        <v>32287.24609375</v>
      </c>
      <c r="AO93" s="116">
        <v>126008.359375</v>
      </c>
      <c r="AP93" s="116">
        <v>94983.84375</v>
      </c>
      <c r="AQ93" s="122">
        <v>75.379005432128906</v>
      </c>
      <c r="AR93" s="118"/>
      <c r="AT93" s="7"/>
    </row>
    <row r="94" spans="1:46" s="41" customFormat="1">
      <c r="A94" s="352">
        <v>41910</v>
      </c>
      <c r="B94" s="114" t="s">
        <v>123</v>
      </c>
      <c r="C94" s="114" t="s">
        <v>122</v>
      </c>
      <c r="D94" s="241"/>
      <c r="E94" s="305">
        <v>158</v>
      </c>
      <c r="F94" s="305">
        <v>11</v>
      </c>
      <c r="G94" s="305">
        <v>491</v>
      </c>
      <c r="H94" s="305">
        <v>34</v>
      </c>
      <c r="I94" s="305">
        <v>1479</v>
      </c>
      <c r="J94" s="305">
        <v>133</v>
      </c>
      <c r="K94" s="118">
        <v>2804222</v>
      </c>
      <c r="L94" s="116">
        <v>92.190311608710005</v>
      </c>
      <c r="M94" s="118">
        <v>3522894</v>
      </c>
      <c r="N94" s="116">
        <v>96.886367797851562</v>
      </c>
      <c r="O94" s="118">
        <v>13576120</v>
      </c>
      <c r="P94" s="116">
        <v>99.969871520996094</v>
      </c>
      <c r="Q94" s="118">
        <v>13576075</v>
      </c>
      <c r="R94" s="119">
        <v>1.791386678814888E-2</v>
      </c>
      <c r="S94" s="118">
        <v>1349</v>
      </c>
      <c r="T94" s="116">
        <v>9.9365981295704842E-3</v>
      </c>
      <c r="U94" s="118">
        <v>12462</v>
      </c>
      <c r="V94" s="119">
        <v>9.1819405555725098E-2</v>
      </c>
      <c r="W94" s="117">
        <v>3972429</v>
      </c>
      <c r="X94" s="119">
        <v>99.771995544433594</v>
      </c>
      <c r="Y94" s="119">
        <v>99.680381774902344</v>
      </c>
      <c r="Z94" s="117">
        <v>9952</v>
      </c>
      <c r="AA94" s="119">
        <v>0.25052681565284729</v>
      </c>
      <c r="AB94" s="118">
        <v>3153694</v>
      </c>
      <c r="AC94" s="120">
        <v>99.012298583984375</v>
      </c>
      <c r="AD94" s="118">
        <v>3154390</v>
      </c>
      <c r="AE94" s="116">
        <v>98.95849609375</v>
      </c>
      <c r="AF94" s="116">
        <v>46.388740539550781</v>
      </c>
      <c r="AG94" s="116">
        <v>58.101875305175781</v>
      </c>
      <c r="AH94" s="121">
        <v>34.675605773925781</v>
      </c>
      <c r="AI94" s="116">
        <v>0</v>
      </c>
      <c r="AJ94" s="121">
        <v>0</v>
      </c>
      <c r="AK94" s="121">
        <v>0</v>
      </c>
      <c r="AL94" s="116">
        <v>4.7054176330566406</v>
      </c>
      <c r="AM94" s="116">
        <v>27.53120231628418</v>
      </c>
      <c r="AN94" s="116">
        <v>18080.7265625</v>
      </c>
      <c r="AO94" s="116">
        <v>54118.734375</v>
      </c>
      <c r="AP94" s="116">
        <v>31699.58984375</v>
      </c>
      <c r="AQ94" s="116">
        <v>58.574153900146484</v>
      </c>
      <c r="AR94" s="118"/>
      <c r="AS94" s="106"/>
      <c r="AT94" s="7"/>
    </row>
    <row r="95" spans="1:46" s="41" customFormat="1">
      <c r="A95" s="352">
        <v>41910</v>
      </c>
      <c r="B95" s="114" t="s">
        <v>183</v>
      </c>
      <c r="C95" s="114" t="s">
        <v>122</v>
      </c>
      <c r="D95" s="241"/>
      <c r="E95" s="305">
        <v>130</v>
      </c>
      <c r="F95" s="305">
        <v>10</v>
      </c>
      <c r="G95" s="305">
        <v>391</v>
      </c>
      <c r="H95" s="305">
        <v>30</v>
      </c>
      <c r="I95" s="305">
        <v>1477</v>
      </c>
      <c r="J95" s="305">
        <v>114</v>
      </c>
      <c r="K95" s="118">
        <v>2749402</v>
      </c>
      <c r="L95" s="116">
        <v>91.214926009364945</v>
      </c>
      <c r="M95" s="118">
        <v>3522894</v>
      </c>
      <c r="N95" s="116">
        <v>96.886367797851562</v>
      </c>
      <c r="O95" s="118">
        <v>13581529</v>
      </c>
      <c r="P95" s="116">
        <v>99.980903625488281</v>
      </c>
      <c r="Q95" s="118">
        <v>13581519</v>
      </c>
      <c r="R95" s="119">
        <v>1.3172311708331108E-2</v>
      </c>
      <c r="S95" s="118">
        <v>541</v>
      </c>
      <c r="T95" s="116">
        <v>3.9833541959524155E-3</v>
      </c>
      <c r="U95" s="118">
        <v>7969</v>
      </c>
      <c r="V95" s="119">
        <v>5.8685388416051865E-2</v>
      </c>
      <c r="W95" s="117">
        <v>4273838</v>
      </c>
      <c r="X95" s="119">
        <v>99.724357604980469</v>
      </c>
      <c r="Y95" s="119">
        <v>99.66583251953125</v>
      </c>
      <c r="Z95" s="117">
        <v>9748</v>
      </c>
      <c r="AA95" s="119">
        <v>0.22808538377285004</v>
      </c>
      <c r="AB95" s="118">
        <v>2742280</v>
      </c>
      <c r="AC95" s="120">
        <v>98.224067687988281</v>
      </c>
      <c r="AD95" s="118">
        <v>2741749</v>
      </c>
      <c r="AE95" s="116">
        <v>98.088844299316406</v>
      </c>
      <c r="AF95" s="116">
        <v>68.480560302734375</v>
      </c>
      <c r="AG95" s="116">
        <v>89.930191040039063</v>
      </c>
      <c r="AH95" s="121">
        <v>47.030929565429687</v>
      </c>
      <c r="AI95" s="116">
        <v>79.236251831054687</v>
      </c>
      <c r="AJ95" s="121">
        <v>13.176806449890137</v>
      </c>
      <c r="AK95" s="121">
        <v>7.5869441032409668</v>
      </c>
      <c r="AL95" s="116">
        <v>5.0222129821777344</v>
      </c>
      <c r="AM95" s="116">
        <v>27.298145294189453</v>
      </c>
      <c r="AN95" s="116">
        <v>19045.6953125</v>
      </c>
      <c r="AO95" s="116">
        <v>52275.515625</v>
      </c>
      <c r="AP95" s="116">
        <v>26673.23828125</v>
      </c>
      <c r="AQ95" s="116">
        <v>51.024341583251953</v>
      </c>
      <c r="AR95" s="118"/>
      <c r="AS95" s="106"/>
      <c r="AT95" s="7"/>
    </row>
    <row r="96" spans="1:46" s="41" customFormat="1">
      <c r="A96" s="352">
        <v>41910</v>
      </c>
      <c r="B96" s="114" t="s">
        <v>126</v>
      </c>
      <c r="C96" s="114" t="s">
        <v>122</v>
      </c>
      <c r="D96" s="241"/>
      <c r="E96" s="305">
        <v>111</v>
      </c>
      <c r="F96" s="305">
        <v>7</v>
      </c>
      <c r="G96" s="305">
        <v>325</v>
      </c>
      <c r="H96" s="305">
        <v>21</v>
      </c>
      <c r="I96" s="305">
        <v>1001</v>
      </c>
      <c r="J96" s="305">
        <v>86</v>
      </c>
      <c r="K96" s="118">
        <v>1835439</v>
      </c>
      <c r="L96" s="116">
        <v>88.510487136864796</v>
      </c>
      <c r="M96" s="118">
        <v>3021092</v>
      </c>
      <c r="N96" s="116">
        <v>96.054901123046875</v>
      </c>
      <c r="O96" s="118">
        <v>8625486</v>
      </c>
      <c r="P96" s="116">
        <v>99.971420288085938</v>
      </c>
      <c r="Q96" s="118">
        <v>8625482</v>
      </c>
      <c r="R96" s="119">
        <v>8.718353696167469E-3</v>
      </c>
      <c r="S96" s="118">
        <v>1262</v>
      </c>
      <c r="T96" s="116">
        <v>1.4631066471338272E-2</v>
      </c>
      <c r="U96" s="118">
        <v>17357</v>
      </c>
      <c r="V96" s="119">
        <v>0.20127633213996887</v>
      </c>
      <c r="W96" s="117">
        <v>2574438</v>
      </c>
      <c r="X96" s="119">
        <v>99.559410095214844</v>
      </c>
      <c r="Y96" s="119">
        <v>99.359024047851563</v>
      </c>
      <c r="Z96" s="117">
        <v>7856</v>
      </c>
      <c r="AA96" s="119">
        <v>0.30515396595001221</v>
      </c>
      <c r="AB96" s="118">
        <v>1403366</v>
      </c>
      <c r="AC96" s="120">
        <v>98.80316162109375</v>
      </c>
      <c r="AD96" s="118">
        <v>1402590</v>
      </c>
      <c r="AE96" s="116">
        <v>98.733482360839844</v>
      </c>
      <c r="AF96" s="116">
        <v>56.401706695556641</v>
      </c>
      <c r="AG96" s="116">
        <v>71.009185791015625</v>
      </c>
      <c r="AH96" s="121">
        <v>41.794227600097656</v>
      </c>
      <c r="AI96" s="116">
        <v>0</v>
      </c>
      <c r="AJ96" s="121">
        <v>0</v>
      </c>
      <c r="AK96" s="121">
        <v>0</v>
      </c>
      <c r="AL96" s="116">
        <v>5.2308206558227539</v>
      </c>
      <c r="AM96" s="116">
        <v>29.422061920166016</v>
      </c>
      <c r="AN96" s="116">
        <v>12987.283203125</v>
      </c>
      <c r="AO96" s="116">
        <v>34168.6796875</v>
      </c>
      <c r="AP96" s="116">
        <v>19542.55859375</v>
      </c>
      <c r="AQ96" s="116">
        <v>57.194362640380859</v>
      </c>
      <c r="AR96" s="118"/>
      <c r="AS96" s="106"/>
      <c r="AT96" s="7"/>
    </row>
    <row r="97" spans="1:46" s="41" customFormat="1">
      <c r="A97" s="352">
        <v>41910</v>
      </c>
      <c r="B97" s="114" t="s">
        <v>184</v>
      </c>
      <c r="C97" s="114" t="s">
        <v>122</v>
      </c>
      <c r="D97" s="241"/>
      <c r="E97" s="305">
        <v>99</v>
      </c>
      <c r="F97" s="305">
        <v>15</v>
      </c>
      <c r="G97" s="305">
        <v>295</v>
      </c>
      <c r="H97" s="305">
        <v>45</v>
      </c>
      <c r="I97" s="305">
        <v>999</v>
      </c>
      <c r="J97" s="305">
        <v>195</v>
      </c>
      <c r="K97" s="118">
        <v>3104920</v>
      </c>
      <c r="L97" s="116">
        <v>89.488424822539713</v>
      </c>
      <c r="M97" s="118">
        <v>3021092</v>
      </c>
      <c r="N97" s="116">
        <v>96.054901123046875</v>
      </c>
      <c r="O97" s="118">
        <v>14416033</v>
      </c>
      <c r="P97" s="116">
        <v>99.969070434570313</v>
      </c>
      <c r="Q97" s="118">
        <v>14416013</v>
      </c>
      <c r="R97" s="119">
        <v>1.3290775939822197E-2</v>
      </c>
      <c r="S97" s="118">
        <v>2066</v>
      </c>
      <c r="T97" s="116">
        <v>1.433128584176302E-2</v>
      </c>
      <c r="U97" s="118">
        <v>16995</v>
      </c>
      <c r="V97" s="119">
        <v>0.11792231351137161</v>
      </c>
      <c r="W97" s="117">
        <v>4612553</v>
      </c>
      <c r="X97" s="119">
        <v>99.498832702636719</v>
      </c>
      <c r="Y97" s="119">
        <v>99.381500244140625</v>
      </c>
      <c r="Z97" s="117">
        <v>10538</v>
      </c>
      <c r="AA97" s="119">
        <v>0.22846350073814392</v>
      </c>
      <c r="AB97" s="118">
        <v>2810471</v>
      </c>
      <c r="AC97" s="120">
        <v>98.599876403808594</v>
      </c>
      <c r="AD97" s="118">
        <v>2812791</v>
      </c>
      <c r="AE97" s="116">
        <v>98.54766845703125</v>
      </c>
      <c r="AF97" s="116">
        <v>74.409652709960938</v>
      </c>
      <c r="AG97" s="116">
        <v>95.292251586914063</v>
      </c>
      <c r="AH97" s="121">
        <v>53.527061462402344</v>
      </c>
      <c r="AI97" s="116">
        <v>0</v>
      </c>
      <c r="AJ97" s="121">
        <v>0</v>
      </c>
      <c r="AK97" s="121">
        <v>0</v>
      </c>
      <c r="AL97" s="116">
        <v>5.2999787330627441</v>
      </c>
      <c r="AM97" s="116">
        <v>26.92347526550293</v>
      </c>
      <c r="AN97" s="116">
        <v>21430.484375</v>
      </c>
      <c r="AO97" s="116">
        <v>51184.5</v>
      </c>
      <c r="AP97" s="116">
        <v>32556.931640625</v>
      </c>
      <c r="AQ97" s="116">
        <v>63.607013702392578</v>
      </c>
      <c r="AR97" s="118"/>
      <c r="AS97" s="106"/>
      <c r="AT97" s="7"/>
    </row>
    <row r="98" spans="1:46" s="41" customFormat="1">
      <c r="A98" s="352">
        <v>41910</v>
      </c>
      <c r="B98" s="114" t="s">
        <v>131</v>
      </c>
      <c r="C98" s="114" t="s">
        <v>176</v>
      </c>
      <c r="D98" s="241"/>
      <c r="E98" s="305">
        <v>174</v>
      </c>
      <c r="F98" s="305">
        <v>20</v>
      </c>
      <c r="G98" s="305">
        <v>507</v>
      </c>
      <c r="H98" s="305">
        <v>50</v>
      </c>
      <c r="I98" s="305">
        <v>1467</v>
      </c>
      <c r="J98" s="305">
        <v>163</v>
      </c>
      <c r="K98" s="118">
        <v>2663547</v>
      </c>
      <c r="L98" s="116">
        <v>91.255607654004223</v>
      </c>
      <c r="M98" s="118">
        <v>4837819</v>
      </c>
      <c r="N98" s="116">
        <v>92.705947875976563</v>
      </c>
      <c r="O98" s="118">
        <v>21024664</v>
      </c>
      <c r="P98" s="116">
        <v>99.999809265136719</v>
      </c>
      <c r="Q98" s="118">
        <v>13444549</v>
      </c>
      <c r="R98" s="119">
        <v>9.4387698918581009E-3</v>
      </c>
      <c r="S98" s="118">
        <v>641193</v>
      </c>
      <c r="T98" s="116">
        <v>4.7691669464111328</v>
      </c>
      <c r="U98" s="118">
        <v>781</v>
      </c>
      <c r="V98" s="119">
        <v>6.1006280593574047E-3</v>
      </c>
      <c r="W98" s="117">
        <v>3588663</v>
      </c>
      <c r="X98" s="119">
        <v>99.7554931640625</v>
      </c>
      <c r="Y98" s="119">
        <v>99.749404907226563</v>
      </c>
      <c r="Z98" s="117">
        <v>9542</v>
      </c>
      <c r="AA98" s="119">
        <v>0.26589289307594299</v>
      </c>
      <c r="AB98" s="118">
        <v>1537093</v>
      </c>
      <c r="AC98" s="120">
        <v>95.245635986328125</v>
      </c>
      <c r="AD98" s="118">
        <v>1523897</v>
      </c>
      <c r="AE98" s="116">
        <v>96.041854858398438</v>
      </c>
      <c r="AF98" s="116">
        <v>0</v>
      </c>
      <c r="AG98" s="116">
        <v>0</v>
      </c>
      <c r="AH98" s="121">
        <v>0</v>
      </c>
      <c r="AI98" s="116">
        <v>0</v>
      </c>
      <c r="AJ98" s="121">
        <v>0</v>
      </c>
      <c r="AK98" s="121">
        <v>0</v>
      </c>
      <c r="AL98" s="116">
        <v>5.0415329933166504</v>
      </c>
      <c r="AM98" s="116">
        <v>27.943881988525391</v>
      </c>
      <c r="AN98" s="116">
        <v>20087.1640625</v>
      </c>
      <c r="AO98" s="116">
        <v>41859.80078125</v>
      </c>
      <c r="AP98" s="116">
        <v>23097.8515625</v>
      </c>
      <c r="AQ98" s="116">
        <v>55.1790771484375</v>
      </c>
      <c r="AR98" s="118"/>
      <c r="AS98" s="106"/>
      <c r="AT98" s="7"/>
    </row>
    <row r="99" spans="1:46" s="41" customFormat="1">
      <c r="A99" s="352">
        <v>41910</v>
      </c>
      <c r="B99" s="114" t="s">
        <v>124</v>
      </c>
      <c r="C99" s="114" t="s">
        <v>176</v>
      </c>
      <c r="D99" s="241"/>
      <c r="E99" s="180">
        <v>126</v>
      </c>
      <c r="F99" s="180">
        <v>33</v>
      </c>
      <c r="G99" s="180">
        <v>370</v>
      </c>
      <c r="H99" s="180">
        <v>87</v>
      </c>
      <c r="I99" s="180">
        <v>1364</v>
      </c>
      <c r="J99" s="180">
        <v>345</v>
      </c>
      <c r="K99" s="118">
        <v>2874092</v>
      </c>
      <c r="L99" s="116">
        <v>92.90742954644459</v>
      </c>
      <c r="M99" s="118">
        <v>4070938</v>
      </c>
      <c r="N99" s="116">
        <v>95.363670349121094</v>
      </c>
      <c r="O99" s="118">
        <v>17919416</v>
      </c>
      <c r="P99" s="116">
        <v>99.997177124023438</v>
      </c>
      <c r="Q99" s="118">
        <v>13356489</v>
      </c>
      <c r="R99" s="119">
        <v>0.11279162019491196</v>
      </c>
      <c r="S99" s="118">
        <v>922478</v>
      </c>
      <c r="T99" s="116">
        <v>6.906590461730957</v>
      </c>
      <c r="U99" s="118">
        <v>1542</v>
      </c>
      <c r="V99" s="119">
        <v>1.2416723184287548E-2</v>
      </c>
      <c r="W99" s="117">
        <v>4093730</v>
      </c>
      <c r="X99" s="119">
        <v>99.811653137207031</v>
      </c>
      <c r="Y99" s="119">
        <v>99.799263000488281</v>
      </c>
      <c r="Z99" s="117">
        <v>11145</v>
      </c>
      <c r="AA99" s="119">
        <v>0.2722456157207489</v>
      </c>
      <c r="AB99" s="118">
        <v>1190299</v>
      </c>
      <c r="AC99" s="120">
        <v>96.678901672363281</v>
      </c>
      <c r="AD99" s="118">
        <v>1182256</v>
      </c>
      <c r="AE99" s="116">
        <v>96.891708374023437</v>
      </c>
      <c r="AF99" s="116">
        <v>0</v>
      </c>
      <c r="AG99" s="116">
        <v>0</v>
      </c>
      <c r="AH99" s="121">
        <v>0</v>
      </c>
      <c r="AI99" s="116">
        <v>0</v>
      </c>
      <c r="AJ99" s="121">
        <v>0</v>
      </c>
      <c r="AK99" s="121">
        <v>0</v>
      </c>
      <c r="AL99" s="116">
        <v>4.5796928405761719</v>
      </c>
      <c r="AM99" s="116">
        <v>29.221284866333008</v>
      </c>
      <c r="AN99" s="116">
        <v>17893.353515625</v>
      </c>
      <c r="AO99" s="116">
        <v>47665.86328125</v>
      </c>
      <c r="AP99" s="116">
        <v>22526.912109375</v>
      </c>
      <c r="AQ99" s="116">
        <v>47.260051727294922</v>
      </c>
      <c r="AR99" s="118"/>
      <c r="AS99" s="106"/>
      <c r="AT99" s="7"/>
    </row>
    <row r="100" spans="1:46" s="299" customFormat="1">
      <c r="A100" s="352">
        <v>41910</v>
      </c>
      <c r="B100" s="206" t="s">
        <v>133</v>
      </c>
      <c r="C100" s="206" t="s">
        <v>176</v>
      </c>
      <c r="D100" s="241"/>
      <c r="E100" s="180">
        <v>164</v>
      </c>
      <c r="F100" s="180">
        <v>12</v>
      </c>
      <c r="G100" s="180">
        <v>485</v>
      </c>
      <c r="H100" s="180">
        <v>34</v>
      </c>
      <c r="I100" s="180">
        <v>1419</v>
      </c>
      <c r="J100" s="180">
        <v>114</v>
      </c>
      <c r="K100" s="248">
        <v>1970156</v>
      </c>
      <c r="L100" s="246">
        <v>90.721597680589767</v>
      </c>
      <c r="M100" s="248">
        <v>4232809</v>
      </c>
      <c r="N100" s="246">
        <v>95.746444702148438</v>
      </c>
      <c r="O100" s="248">
        <v>18168074</v>
      </c>
      <c r="P100" s="246">
        <v>99.971359252929688</v>
      </c>
      <c r="Q100" s="248">
        <v>11009147</v>
      </c>
      <c r="R100" s="249">
        <v>0.15771430730819702</v>
      </c>
      <c r="S100" s="248">
        <v>598511</v>
      </c>
      <c r="T100" s="246">
        <v>5.4364886283874512</v>
      </c>
      <c r="U100" s="248">
        <v>387</v>
      </c>
      <c r="V100" s="249">
        <v>3.7244020495563745E-3</v>
      </c>
      <c r="W100" s="248">
        <v>2741817</v>
      </c>
      <c r="X100" s="246">
        <v>99.698738098144531</v>
      </c>
      <c r="Y100" s="246">
        <v>99.695022583007812</v>
      </c>
      <c r="Z100" s="247">
        <v>7719</v>
      </c>
      <c r="AA100" s="249">
        <v>0.28152862191200256</v>
      </c>
      <c r="AB100" s="248">
        <v>629116</v>
      </c>
      <c r="AC100" s="246">
        <v>94.690483093261719</v>
      </c>
      <c r="AD100" s="248">
        <v>619146</v>
      </c>
      <c r="AE100" s="246">
        <v>94.930435180664063</v>
      </c>
      <c r="AF100" s="246">
        <v>0</v>
      </c>
      <c r="AG100" s="246">
        <v>0</v>
      </c>
      <c r="AH100" s="251">
        <v>0</v>
      </c>
      <c r="AI100" s="246">
        <v>0</v>
      </c>
      <c r="AJ100" s="251">
        <v>0</v>
      </c>
      <c r="AK100" s="251">
        <v>0</v>
      </c>
      <c r="AL100" s="246">
        <v>4.9230718612670898</v>
      </c>
      <c r="AM100" s="246">
        <v>32.575519561767578</v>
      </c>
      <c r="AN100" s="246">
        <v>15983.3427734375</v>
      </c>
      <c r="AO100" s="246">
        <v>36864.734375</v>
      </c>
      <c r="AP100" s="246">
        <v>20746.107421875</v>
      </c>
      <c r="AQ100" s="246">
        <v>56.276298522949219</v>
      </c>
      <c r="AR100" s="248"/>
    </row>
    <row r="101" spans="1:46" s="7" customFormat="1">
      <c r="A101" s="352">
        <v>41910</v>
      </c>
      <c r="B101" s="206" t="s">
        <v>125</v>
      </c>
      <c r="C101" s="206" t="s">
        <v>176</v>
      </c>
      <c r="D101" s="241"/>
      <c r="E101" s="180">
        <v>177</v>
      </c>
      <c r="F101" s="180">
        <v>8</v>
      </c>
      <c r="G101" s="180">
        <v>507</v>
      </c>
      <c r="H101" s="180">
        <v>24</v>
      </c>
      <c r="I101" s="180">
        <v>1602</v>
      </c>
      <c r="J101" s="180">
        <v>93</v>
      </c>
      <c r="K101" s="248">
        <v>2099786</v>
      </c>
      <c r="L101" s="246">
        <v>90.456027423746988</v>
      </c>
      <c r="M101" s="248">
        <v>3520256</v>
      </c>
      <c r="N101" s="246">
        <v>92.830718994140625</v>
      </c>
      <c r="O101" s="248">
        <v>14593824</v>
      </c>
      <c r="P101" s="246">
        <v>99.999588012695313</v>
      </c>
      <c r="Q101" s="248">
        <v>9645162</v>
      </c>
      <c r="R101" s="249">
        <v>1.9823409616947174E-2</v>
      </c>
      <c r="S101" s="248">
        <v>523888</v>
      </c>
      <c r="T101" s="246">
        <v>5.4316143989562988</v>
      </c>
      <c r="U101" s="248">
        <v>140</v>
      </c>
      <c r="V101" s="249">
        <v>1.5352016780525446E-3</v>
      </c>
      <c r="W101" s="248">
        <v>2807967</v>
      </c>
      <c r="X101" s="246">
        <v>99.849372863769531</v>
      </c>
      <c r="Y101" s="246">
        <v>99.84783935546875</v>
      </c>
      <c r="Z101" s="247">
        <v>5249</v>
      </c>
      <c r="AA101" s="249">
        <v>0.18693239986896515</v>
      </c>
      <c r="AB101" s="248">
        <v>744469</v>
      </c>
      <c r="AC101" s="246">
        <v>97.118217468261719</v>
      </c>
      <c r="AD101" s="248">
        <v>743846</v>
      </c>
      <c r="AE101" s="246">
        <v>97.43145751953125</v>
      </c>
      <c r="AF101" s="246">
        <v>0</v>
      </c>
      <c r="AG101" s="246">
        <v>0</v>
      </c>
      <c r="AH101" s="251">
        <v>0</v>
      </c>
      <c r="AI101" s="246">
        <v>0</v>
      </c>
      <c r="AJ101" s="251">
        <v>0</v>
      </c>
      <c r="AK101" s="251">
        <v>0</v>
      </c>
      <c r="AL101" s="246">
        <v>4.1175761222839355</v>
      </c>
      <c r="AM101" s="246">
        <v>30.422737121582031</v>
      </c>
      <c r="AN101" s="246">
        <v>12079.037109375</v>
      </c>
      <c r="AO101" s="246">
        <v>34705.734375</v>
      </c>
      <c r="AP101" s="246">
        <v>13806.9853515625</v>
      </c>
      <c r="AQ101" s="246">
        <v>39.783008575439453</v>
      </c>
      <c r="AR101" s="248"/>
    </row>
    <row r="102" spans="1:46" s="7" customFormat="1">
      <c r="A102" s="352">
        <v>41910</v>
      </c>
      <c r="B102" s="107" t="s">
        <v>127</v>
      </c>
      <c r="C102" s="107" t="s">
        <v>128</v>
      </c>
      <c r="D102" s="241"/>
      <c r="E102" s="388">
        <v>150</v>
      </c>
      <c r="F102" s="388">
        <v>16</v>
      </c>
      <c r="G102" s="388">
        <v>450</v>
      </c>
      <c r="H102" s="388">
        <v>48</v>
      </c>
      <c r="I102" s="388">
        <v>1448</v>
      </c>
      <c r="J102" s="388">
        <v>162</v>
      </c>
      <c r="K102" s="111">
        <v>2210733</v>
      </c>
      <c r="L102" s="109">
        <v>87.999907722913619</v>
      </c>
      <c r="M102" s="111">
        <v>3797284</v>
      </c>
      <c r="N102" s="109">
        <v>92.300521850585937</v>
      </c>
      <c r="O102" s="111">
        <v>16491770</v>
      </c>
      <c r="P102" s="109">
        <v>99.988990783691406</v>
      </c>
      <c r="Q102" s="111">
        <v>9682742</v>
      </c>
      <c r="R102" s="112">
        <v>5.3187413141131401E-3</v>
      </c>
      <c r="S102" s="111">
        <v>323117</v>
      </c>
      <c r="T102" s="109">
        <v>3.3370401859283447</v>
      </c>
      <c r="U102" s="111">
        <v>36442</v>
      </c>
      <c r="V102" s="112">
        <v>0.3764955997467041</v>
      </c>
      <c r="W102" s="111">
        <v>2828913</v>
      </c>
      <c r="X102" s="109">
        <v>99.5943603515625</v>
      </c>
      <c r="Y102" s="109">
        <v>99.219390869140625</v>
      </c>
      <c r="Z102" s="110">
        <v>18676</v>
      </c>
      <c r="AA102" s="112">
        <v>0.6601828932762146</v>
      </c>
      <c r="AB102" s="111">
        <v>4477410</v>
      </c>
      <c r="AC102" s="109">
        <v>98.959640502929687</v>
      </c>
      <c r="AD102" s="111">
        <v>4468164</v>
      </c>
      <c r="AE102" s="109">
        <v>99.165855407714844</v>
      </c>
      <c r="AF102" s="109">
        <v>34.594882965087891</v>
      </c>
      <c r="AG102" s="109">
        <v>34.263267517089844</v>
      </c>
      <c r="AH102" s="113">
        <v>34.926498413085938</v>
      </c>
      <c r="AI102" s="109">
        <v>48.772991180419922</v>
      </c>
      <c r="AJ102" s="113">
        <v>0.4713321328163147</v>
      </c>
      <c r="AK102" s="113">
        <v>0.75567877292633057</v>
      </c>
      <c r="AL102" s="109">
        <v>3.4434008598327637</v>
      </c>
      <c r="AM102" s="109">
        <v>19.394275665283203</v>
      </c>
      <c r="AN102" s="109">
        <v>8790.2607421875</v>
      </c>
      <c r="AO102" s="109">
        <v>35896.1796875</v>
      </c>
      <c r="AP102" s="109">
        <v>653.44580078125</v>
      </c>
      <c r="AQ102" s="109">
        <v>1.820376992225647</v>
      </c>
      <c r="AR102" s="111"/>
    </row>
    <row r="103" spans="1:46" s="7" customFormat="1">
      <c r="A103" s="352">
        <v>41910</v>
      </c>
      <c r="B103" s="107" t="s">
        <v>129</v>
      </c>
      <c r="C103" s="107" t="s">
        <v>128</v>
      </c>
      <c r="D103" s="241"/>
      <c r="E103" s="388">
        <v>152</v>
      </c>
      <c r="F103" s="388">
        <v>3</v>
      </c>
      <c r="G103" s="388">
        <v>452</v>
      </c>
      <c r="H103" s="388">
        <v>9</v>
      </c>
      <c r="I103" s="388">
        <v>1190</v>
      </c>
      <c r="J103" s="388">
        <v>29</v>
      </c>
      <c r="K103" s="111">
        <v>1506165</v>
      </c>
      <c r="L103" s="109">
        <v>85.355920500078014</v>
      </c>
      <c r="M103" s="111">
        <v>3472940</v>
      </c>
      <c r="N103" s="109">
        <v>93.802108764648438</v>
      </c>
      <c r="O103" s="111">
        <v>11899877</v>
      </c>
      <c r="P103" s="109">
        <v>99.98394775390625</v>
      </c>
      <c r="Q103" s="111">
        <v>7781498</v>
      </c>
      <c r="R103" s="112">
        <v>2.4673913139849901E-3</v>
      </c>
      <c r="S103" s="111">
        <v>261277</v>
      </c>
      <c r="T103" s="109">
        <v>3.3576695919036865</v>
      </c>
      <c r="U103" s="111">
        <v>34181</v>
      </c>
      <c r="V103" s="112">
        <v>0.43928593397140503</v>
      </c>
      <c r="W103" s="111">
        <v>1882745</v>
      </c>
      <c r="X103" s="109">
        <v>99.523406982421875</v>
      </c>
      <c r="Y103" s="109">
        <v>99.086212158203125</v>
      </c>
      <c r="Z103" s="110">
        <v>13901</v>
      </c>
      <c r="AA103" s="112">
        <v>0.73833686113357544</v>
      </c>
      <c r="AB103" s="111">
        <v>1318219</v>
      </c>
      <c r="AC103" s="109">
        <v>97.423110961914063</v>
      </c>
      <c r="AD103" s="111">
        <v>1316857</v>
      </c>
      <c r="AE103" s="109">
        <v>97.647880554199219</v>
      </c>
      <c r="AF103" s="109">
        <v>34.442874908447266</v>
      </c>
      <c r="AG103" s="109">
        <v>34.1990966796875</v>
      </c>
      <c r="AH103" s="113">
        <v>34.686653137207031</v>
      </c>
      <c r="AI103" s="109">
        <v>95.720489501953125</v>
      </c>
      <c r="AJ103" s="113">
        <v>2.662257194519043</v>
      </c>
      <c r="AK103" s="113">
        <v>1.6172522306442261</v>
      </c>
      <c r="AL103" s="109">
        <v>3.1835339069366455</v>
      </c>
      <c r="AM103" s="109">
        <v>22.762258529663086</v>
      </c>
      <c r="AN103" s="109">
        <v>7081.76806640625</v>
      </c>
      <c r="AO103" s="109">
        <v>21823.02734375</v>
      </c>
      <c r="AP103" s="109">
        <v>353.46478271484375</v>
      </c>
      <c r="AQ103" s="109">
        <v>1.6196871995925903</v>
      </c>
      <c r="AR103" s="111"/>
    </row>
    <row r="104" spans="1:46" s="300" customFormat="1">
      <c r="A104" s="352">
        <v>41910</v>
      </c>
      <c r="B104" s="181" t="s">
        <v>130</v>
      </c>
      <c r="C104" s="181" t="s">
        <v>128</v>
      </c>
      <c r="D104" s="241"/>
      <c r="E104" s="219">
        <v>176</v>
      </c>
      <c r="F104" s="219">
        <v>5</v>
      </c>
      <c r="G104" s="219">
        <v>528</v>
      </c>
      <c r="H104" s="219">
        <v>15</v>
      </c>
      <c r="I104" s="219">
        <v>928</v>
      </c>
      <c r="J104" s="219">
        <v>35</v>
      </c>
      <c r="K104" s="229">
        <v>536716</v>
      </c>
      <c r="L104" s="230">
        <v>93.29235573375864</v>
      </c>
      <c r="M104" s="229">
        <v>1389083</v>
      </c>
      <c r="N104" s="230">
        <v>91.51763916015625</v>
      </c>
      <c r="O104" s="229">
        <v>12544323</v>
      </c>
      <c r="P104" s="230">
        <v>99.995170593261719</v>
      </c>
      <c r="Q104" s="229">
        <v>4007971</v>
      </c>
      <c r="R104" s="230">
        <v>4.990056186215952E-5</v>
      </c>
      <c r="S104" s="229">
        <v>151619</v>
      </c>
      <c r="T104" s="230">
        <v>3.7829365730285645</v>
      </c>
      <c r="U104" s="229">
        <v>9612</v>
      </c>
      <c r="V104" s="230">
        <v>0.24001066386699677</v>
      </c>
      <c r="W104" s="229">
        <v>564180</v>
      </c>
      <c r="X104" s="230">
        <v>99.795516967773438</v>
      </c>
      <c r="Y104" s="230">
        <v>99.555999755859375</v>
      </c>
      <c r="Z104" s="229">
        <v>2789</v>
      </c>
      <c r="AA104" s="230">
        <v>0.49434578418731689</v>
      </c>
      <c r="AB104" s="229">
        <v>1059360</v>
      </c>
      <c r="AC104" s="230">
        <v>98.640594482421875</v>
      </c>
      <c r="AD104" s="229">
        <v>1058541</v>
      </c>
      <c r="AE104" s="230">
        <v>98.823104858398438</v>
      </c>
      <c r="AF104" s="230">
        <v>35.164657592773437</v>
      </c>
      <c r="AG104" s="230">
        <v>34.797737121582031</v>
      </c>
      <c r="AH104" s="230">
        <v>35.531581878662109</v>
      </c>
      <c r="AI104" s="230">
        <v>49.244407653808594</v>
      </c>
      <c r="AJ104" s="188">
        <v>0.22536209225654602</v>
      </c>
      <c r="AK104" s="188">
        <v>0.53022831678390503</v>
      </c>
      <c r="AL104" s="230">
        <v>4.6971588134765625</v>
      </c>
      <c r="AM104" s="230">
        <v>23.482704162597656</v>
      </c>
      <c r="AN104" s="230">
        <v>5535.25341796875</v>
      </c>
      <c r="AO104" s="230">
        <v>9299.6357421875</v>
      </c>
      <c r="AP104" s="230">
        <v>129.98077392578125</v>
      </c>
      <c r="AQ104" s="230">
        <v>1.3976974487304687</v>
      </c>
      <c r="AR104" s="229"/>
      <c r="AS104" s="210"/>
      <c r="AT104" s="211"/>
    </row>
    <row r="105" spans="1:46" s="300" customFormat="1">
      <c r="A105" s="352">
        <v>41910</v>
      </c>
      <c r="B105" s="123" t="s">
        <v>132</v>
      </c>
      <c r="C105" s="123" t="s">
        <v>128</v>
      </c>
      <c r="D105" s="241"/>
      <c r="E105" s="219">
        <v>178</v>
      </c>
      <c r="F105" s="219">
        <v>5</v>
      </c>
      <c r="G105" s="219">
        <v>527</v>
      </c>
      <c r="H105" s="219">
        <v>15</v>
      </c>
      <c r="I105" s="219">
        <v>1081</v>
      </c>
      <c r="J105" s="219">
        <v>33</v>
      </c>
      <c r="K105" s="197">
        <v>745858</v>
      </c>
      <c r="L105" s="194">
        <v>91.116539609416265</v>
      </c>
      <c r="M105" s="197">
        <v>1464846</v>
      </c>
      <c r="N105" s="194">
        <v>86.578384399414063</v>
      </c>
      <c r="O105" s="197">
        <v>12903593</v>
      </c>
      <c r="P105" s="194">
        <v>99.992851257324219</v>
      </c>
      <c r="Q105" s="197">
        <v>5400839</v>
      </c>
      <c r="R105" s="194">
        <v>0</v>
      </c>
      <c r="S105" s="197">
        <v>214602</v>
      </c>
      <c r="T105" s="194">
        <v>3.9734938144683838</v>
      </c>
      <c r="U105" s="197">
        <v>21064</v>
      </c>
      <c r="V105" s="194">
        <v>0.39011186361312866</v>
      </c>
      <c r="W105" s="197">
        <v>843410</v>
      </c>
      <c r="X105" s="194">
        <v>99.729217529296875</v>
      </c>
      <c r="Y105" s="231">
        <v>99.340164184570313</v>
      </c>
      <c r="Z105" s="197">
        <v>4430</v>
      </c>
      <c r="AA105" s="194">
        <v>0.52524870634078979</v>
      </c>
      <c r="AB105" s="197">
        <v>1051029</v>
      </c>
      <c r="AC105" s="194">
        <v>98.285301208496094</v>
      </c>
      <c r="AD105" s="197">
        <v>1048655</v>
      </c>
      <c r="AE105" s="194">
        <v>98.441154479980469</v>
      </c>
      <c r="AF105" s="231">
        <v>35.015602111816406</v>
      </c>
      <c r="AG105" s="231">
        <v>34.752727508544922</v>
      </c>
      <c r="AH105" s="231">
        <v>35.278480529785156</v>
      </c>
      <c r="AI105" s="194">
        <v>49.200431823730469</v>
      </c>
      <c r="AJ105" s="207">
        <v>0.2369273453950882</v>
      </c>
      <c r="AK105" s="207">
        <v>0.56263995170593262</v>
      </c>
      <c r="AL105" s="208">
        <v>5.0569620132446289</v>
      </c>
      <c r="AM105" s="208">
        <v>24.09495735168457</v>
      </c>
      <c r="AN105" s="197">
        <v>7322.55126953125</v>
      </c>
      <c r="AO105" s="197">
        <v>12308.9775390625</v>
      </c>
      <c r="AP105" s="197">
        <v>110.0657958984375</v>
      </c>
      <c r="AQ105" s="231">
        <v>0.8941912055015564</v>
      </c>
      <c r="AR105" s="198"/>
      <c r="AS105" s="210"/>
      <c r="AT105" s="211"/>
    </row>
    <row r="106" spans="1:46" s="8" customFormat="1">
      <c r="A106" s="352">
        <v>41909</v>
      </c>
      <c r="B106" s="181" t="s">
        <v>6</v>
      </c>
      <c r="C106" s="181"/>
      <c r="D106" s="241"/>
      <c r="E106" s="219">
        <v>1839</v>
      </c>
      <c r="F106" s="219">
        <v>176</v>
      </c>
      <c r="G106" s="219">
        <v>5456</v>
      </c>
      <c r="H106" s="219">
        <v>516</v>
      </c>
      <c r="I106" s="219">
        <v>15972</v>
      </c>
      <c r="J106" s="219">
        <v>1961</v>
      </c>
      <c r="K106" s="229">
        <v>35604813</v>
      </c>
      <c r="L106" s="230">
        <v>90.957391069572537</v>
      </c>
      <c r="M106" s="229">
        <v>47049662</v>
      </c>
      <c r="N106" s="230">
        <v>94.461596841609094</v>
      </c>
      <c r="O106" s="229">
        <v>207676091</v>
      </c>
      <c r="P106" s="230">
        <v>99.981161129905345</v>
      </c>
      <c r="Q106" s="229">
        <v>155912787</v>
      </c>
      <c r="R106" s="230">
        <v>1.9693060700183083E-2</v>
      </c>
      <c r="S106" s="229">
        <v>3914591</v>
      </c>
      <c r="T106" s="230">
        <v>5.011498804763554</v>
      </c>
      <c r="U106" s="229">
        <v>201108</v>
      </c>
      <c r="V106" s="230">
        <v>0.1319354603586558</v>
      </c>
      <c r="W106" s="229">
        <v>44876738</v>
      </c>
      <c r="X106" s="230">
        <v>99.646553399090195</v>
      </c>
      <c r="Y106" s="230">
        <v>99.515084260131573</v>
      </c>
      <c r="Z106" s="229">
        <v>147069</v>
      </c>
      <c r="AA106" s="230">
        <v>0.32771766916424616</v>
      </c>
      <c r="AB106" s="229">
        <v>34394987</v>
      </c>
      <c r="AC106" s="230">
        <v>98.47310207313744</v>
      </c>
      <c r="AD106" s="229">
        <v>34345724</v>
      </c>
      <c r="AE106" s="230">
        <v>98.555087971305952</v>
      </c>
      <c r="AF106" s="230">
        <v>32.651212563286713</v>
      </c>
      <c r="AG106" s="230">
        <v>34.139027765781634</v>
      </c>
      <c r="AH106" s="230">
        <v>31.163397360791794</v>
      </c>
      <c r="AI106" s="230"/>
      <c r="AJ106" s="188"/>
      <c r="AK106" s="188"/>
      <c r="AL106" s="230">
        <v>3.4422330628947946</v>
      </c>
      <c r="AM106" s="230">
        <v>19.296967449600256</v>
      </c>
      <c r="AN106" s="230">
        <v>211099.40966796875</v>
      </c>
      <c r="AO106" s="230">
        <v>570584.5009765625</v>
      </c>
      <c r="AP106" s="230">
        <v>290804.8391418457</v>
      </c>
      <c r="AQ106" s="230">
        <v>50.966130107657946</v>
      </c>
      <c r="AR106" s="229">
        <v>0</v>
      </c>
      <c r="AT106" s="7"/>
    </row>
    <row r="107" spans="1:46" s="8" customFormat="1">
      <c r="A107" s="352">
        <v>41909</v>
      </c>
      <c r="B107" s="123" t="s">
        <v>134</v>
      </c>
      <c r="C107" s="123"/>
      <c r="D107" s="241"/>
      <c r="E107" s="219">
        <v>668</v>
      </c>
      <c r="F107" s="219">
        <v>107</v>
      </c>
      <c r="G107" s="219">
        <v>2000</v>
      </c>
      <c r="H107" s="219">
        <v>321</v>
      </c>
      <c r="I107" s="219">
        <v>6857</v>
      </c>
      <c r="J107" s="219">
        <v>1331</v>
      </c>
      <c r="K107" s="197">
        <v>17828116</v>
      </c>
      <c r="L107" s="194">
        <v>91.591949480247933</v>
      </c>
      <c r="M107" s="197">
        <v>19401377</v>
      </c>
      <c r="N107" s="194">
        <v>96.418314940743741</v>
      </c>
      <c r="O107" s="197">
        <v>74688615</v>
      </c>
      <c r="P107" s="194">
        <v>99.964517500571617</v>
      </c>
      <c r="Q107" s="197">
        <v>74688334</v>
      </c>
      <c r="R107" s="194">
        <v>1.667462527027622E-2</v>
      </c>
      <c r="S107" s="197">
        <v>11883</v>
      </c>
      <c r="T107" s="194">
        <v>2.2853478175619068E-2</v>
      </c>
      <c r="U107" s="197">
        <v>77440</v>
      </c>
      <c r="V107" s="194">
        <v>0.10371799152608811</v>
      </c>
      <c r="W107" s="197">
        <v>24279976</v>
      </c>
      <c r="X107" s="194">
        <v>99.587958294328587</v>
      </c>
      <c r="Y107" s="231">
        <v>99.484667664183874</v>
      </c>
      <c r="Z107" s="197">
        <v>70359</v>
      </c>
      <c r="AA107" s="194">
        <v>0.28978200301286988</v>
      </c>
      <c r="AB107" s="197">
        <v>20814466</v>
      </c>
      <c r="AC107" s="194">
        <v>98.926696794338511</v>
      </c>
      <c r="AD107" s="197">
        <v>20814550</v>
      </c>
      <c r="AE107" s="194">
        <v>98.880911923840685</v>
      </c>
      <c r="AF107" s="231">
        <v>54.158517318086624</v>
      </c>
      <c r="AG107" s="231">
        <v>57.262885168619995</v>
      </c>
      <c r="AH107" s="231">
        <v>51.054149467553252</v>
      </c>
      <c r="AI107" s="194"/>
      <c r="AJ107" s="207"/>
      <c r="AK107" s="207"/>
      <c r="AL107" s="208">
        <v>5.0627422339916226</v>
      </c>
      <c r="AM107" s="208">
        <v>27.276489156723024</v>
      </c>
      <c r="AN107" s="197">
        <v>106603.3916015625</v>
      </c>
      <c r="AO107" s="197">
        <v>316195.23828125</v>
      </c>
      <c r="AP107" s="197">
        <v>204601.51171875</v>
      </c>
      <c r="AQ107" s="231">
        <v>64.707334883000556</v>
      </c>
      <c r="AR107" s="198"/>
      <c r="AT107" s="7"/>
    </row>
    <row r="108" spans="1:46" s="299" customFormat="1">
      <c r="A108" s="352">
        <v>41909</v>
      </c>
      <c r="B108" s="123" t="s">
        <v>175</v>
      </c>
      <c r="C108" s="123"/>
      <c r="D108" s="241"/>
      <c r="E108" s="219">
        <v>515</v>
      </c>
      <c r="F108" s="219">
        <v>40</v>
      </c>
      <c r="G108" s="219">
        <v>1499</v>
      </c>
      <c r="H108" s="219">
        <v>108</v>
      </c>
      <c r="I108" s="219">
        <v>4486</v>
      </c>
      <c r="J108" s="219">
        <v>370</v>
      </c>
      <c r="K108" s="197">
        <v>11012417</v>
      </c>
      <c r="L108" s="194">
        <v>91.584690263726841</v>
      </c>
      <c r="M108" s="197">
        <v>16745783</v>
      </c>
      <c r="N108" s="194">
        <v>94.129395104924939</v>
      </c>
      <c r="O108" s="197">
        <v>75230732</v>
      </c>
      <c r="P108" s="194">
        <v>99.991342085169478</v>
      </c>
      <c r="Q108" s="197">
        <v>50255243</v>
      </c>
      <c r="R108" s="194">
        <v>3.2384680766319646E-2</v>
      </c>
      <c r="S108" s="197">
        <v>2745358</v>
      </c>
      <c r="T108" s="194">
        <v>5.5685996597951677</v>
      </c>
      <c r="U108" s="197">
        <v>3117</v>
      </c>
      <c r="V108" s="194">
        <v>6.5641026257047819E-3</v>
      </c>
      <c r="W108" s="197">
        <v>13834697</v>
      </c>
      <c r="X108" s="194">
        <v>99.779424183593591</v>
      </c>
      <c r="Y108" s="231">
        <v>99.772874559790836</v>
      </c>
      <c r="Z108" s="197">
        <v>34455</v>
      </c>
      <c r="AA108" s="194">
        <v>0.24904773240108524</v>
      </c>
      <c r="AB108" s="197">
        <v>4342142</v>
      </c>
      <c r="AC108" s="194">
        <v>95.908173229246387</v>
      </c>
      <c r="AD108" s="197">
        <v>4309408</v>
      </c>
      <c r="AE108" s="194">
        <v>96.33032890350637</v>
      </c>
      <c r="AF108" s="231">
        <v>0</v>
      </c>
      <c r="AG108" s="231">
        <v>0</v>
      </c>
      <c r="AH108" s="231">
        <v>0</v>
      </c>
      <c r="AI108" s="194"/>
      <c r="AJ108" s="207"/>
      <c r="AK108" s="207"/>
      <c r="AL108" s="208">
        <v>4.9416674597848003</v>
      </c>
      <c r="AM108" s="208">
        <v>29.665248918463305</v>
      </c>
      <c r="AN108" s="197">
        <v>71214.7587890625</v>
      </c>
      <c r="AO108" s="197">
        <v>167873.03515625</v>
      </c>
      <c r="AP108" s="197">
        <v>84793.6025390625</v>
      </c>
      <c r="AQ108" s="231">
        <v>50.510555468387018</v>
      </c>
      <c r="AR108" s="198"/>
      <c r="AS108" s="106"/>
      <c r="AT108" s="7"/>
    </row>
    <row r="109" spans="1:46" s="299" customFormat="1">
      <c r="A109" s="352">
        <v>41909</v>
      </c>
      <c r="B109" s="124" t="s">
        <v>135</v>
      </c>
      <c r="C109" s="124"/>
      <c r="D109" s="241"/>
      <c r="E109" s="219">
        <v>656</v>
      </c>
      <c r="F109" s="219">
        <v>29</v>
      </c>
      <c r="G109" s="219">
        <v>1957</v>
      </c>
      <c r="H109" s="219">
        <v>87</v>
      </c>
      <c r="I109" s="219">
        <v>4629</v>
      </c>
      <c r="J109" s="219">
        <v>260</v>
      </c>
      <c r="K109" s="190">
        <v>6764280</v>
      </c>
      <c r="L109" s="191">
        <v>88.263673295605741</v>
      </c>
      <c r="M109" s="190">
        <v>10902502</v>
      </c>
      <c r="N109" s="191">
        <v>91.489797585869582</v>
      </c>
      <c r="O109" s="190">
        <v>57756744</v>
      </c>
      <c r="P109" s="191">
        <v>99.989422830158546</v>
      </c>
      <c r="Q109" s="190">
        <v>30969210</v>
      </c>
      <c r="R109" s="191">
        <v>6.3773016949953115E-3</v>
      </c>
      <c r="S109" s="190">
        <v>1157350</v>
      </c>
      <c r="T109" s="191">
        <v>3.7412165074878496</v>
      </c>
      <c r="U109" s="190">
        <v>120551</v>
      </c>
      <c r="V109" s="191">
        <v>0.39812707333386377</v>
      </c>
      <c r="W109" s="190">
        <v>6762065</v>
      </c>
      <c r="X109" s="191">
        <v>99.585101859297652</v>
      </c>
      <c r="Y109" s="232">
        <v>99.188626607788677</v>
      </c>
      <c r="Z109" s="190">
        <v>42255</v>
      </c>
      <c r="AA109" s="192">
        <v>0.62488307894354522</v>
      </c>
      <c r="AB109" s="190">
        <v>9238379</v>
      </c>
      <c r="AC109" s="191">
        <v>98.656679014270892</v>
      </c>
      <c r="AD109" s="190">
        <v>9221766</v>
      </c>
      <c r="AE109" s="191">
        <v>98.859315553486653</v>
      </c>
      <c r="AF109" s="232">
        <v>17.402637414711851</v>
      </c>
      <c r="AG109" s="232">
        <v>15.869259907107889</v>
      </c>
      <c r="AH109" s="232">
        <v>18.936014922315813</v>
      </c>
      <c r="AI109" s="191"/>
      <c r="AJ109" s="193"/>
      <c r="AK109" s="193"/>
      <c r="AL109" s="191">
        <v>4.1988637014865633</v>
      </c>
      <c r="AM109" s="191">
        <v>21.877034029914338</v>
      </c>
      <c r="AN109" s="190">
        <v>33281.25927734375</v>
      </c>
      <c r="AO109" s="190">
        <v>86516.2275390625</v>
      </c>
      <c r="AP109" s="190">
        <v>1409.7248840332031</v>
      </c>
      <c r="AQ109" s="232">
        <v>1.6294340658770694</v>
      </c>
      <c r="AR109" s="190"/>
      <c r="AS109" s="106"/>
      <c r="AT109" s="7"/>
    </row>
    <row r="110" spans="1:46" s="299" customFormat="1">
      <c r="A110" s="352">
        <v>41909</v>
      </c>
      <c r="B110" s="114" t="s">
        <v>121</v>
      </c>
      <c r="C110" s="114" t="s">
        <v>122</v>
      </c>
      <c r="D110" s="241"/>
      <c r="E110" s="305">
        <v>170</v>
      </c>
      <c r="F110" s="305">
        <v>64</v>
      </c>
      <c r="G110" s="305">
        <v>498</v>
      </c>
      <c r="H110" s="305">
        <v>191</v>
      </c>
      <c r="I110" s="305">
        <v>1901</v>
      </c>
      <c r="J110" s="305">
        <v>803</v>
      </c>
      <c r="K110" s="118">
        <v>6276959</v>
      </c>
      <c r="L110" s="116">
        <v>93.21603024649356</v>
      </c>
      <c r="M110" s="118">
        <v>6723141</v>
      </c>
      <c r="N110" s="116">
        <v>96.127044677734375</v>
      </c>
      <c r="O110" s="118">
        <v>23961868</v>
      </c>
      <c r="P110" s="116">
        <v>99.942169189453125</v>
      </c>
      <c r="Q110" s="118">
        <v>23961736</v>
      </c>
      <c r="R110" s="119">
        <v>2.5373786687850952E-2</v>
      </c>
      <c r="S110" s="118">
        <v>7356</v>
      </c>
      <c r="T110" s="116">
        <v>3.0698943883180618E-2</v>
      </c>
      <c r="U110" s="118">
        <v>25304</v>
      </c>
      <c r="V110" s="119">
        <v>0.10566093772649765</v>
      </c>
      <c r="W110" s="117">
        <v>8869887</v>
      </c>
      <c r="X110" s="119">
        <v>99.479011535644531</v>
      </c>
      <c r="Y110" s="119">
        <v>99.3739013671875</v>
      </c>
      <c r="Z110" s="117">
        <v>32027</v>
      </c>
      <c r="AA110" s="119">
        <v>0.36107563972473145</v>
      </c>
      <c r="AB110" s="118">
        <v>10630637</v>
      </c>
      <c r="AC110" s="120">
        <v>99.16046142578125</v>
      </c>
      <c r="AD110" s="118">
        <v>10629524</v>
      </c>
      <c r="AE110" s="116">
        <v>99.143608093261719</v>
      </c>
      <c r="AF110" s="116">
        <v>42.89801025390625</v>
      </c>
      <c r="AG110" s="116">
        <v>28.920978546142578</v>
      </c>
      <c r="AH110" s="121">
        <v>56.875038146972656</v>
      </c>
      <c r="AI110" s="116">
        <v>0</v>
      </c>
      <c r="AJ110" s="121">
        <v>0</v>
      </c>
      <c r="AK110" s="121">
        <v>0</v>
      </c>
      <c r="AL110" s="116">
        <v>4.9802989959716797</v>
      </c>
      <c r="AM110" s="116">
        <v>26.08226203918457</v>
      </c>
      <c r="AN110" s="116">
        <v>33349.2265625</v>
      </c>
      <c r="AO110" s="116">
        <v>125089.78125</v>
      </c>
      <c r="AP110" s="116">
        <v>94222.328125</v>
      </c>
      <c r="AQ110" s="122">
        <v>75.323760986328125</v>
      </c>
      <c r="AR110" s="118"/>
      <c r="AS110" s="106"/>
      <c r="AT110" s="7"/>
    </row>
    <row r="111" spans="1:46" s="299" customFormat="1">
      <c r="A111" s="352">
        <v>41909</v>
      </c>
      <c r="B111" s="114" t="s">
        <v>123</v>
      </c>
      <c r="C111" s="114" t="s">
        <v>122</v>
      </c>
      <c r="D111" s="241"/>
      <c r="E111" s="305">
        <v>158</v>
      </c>
      <c r="F111" s="305">
        <v>11</v>
      </c>
      <c r="G111" s="305">
        <v>491</v>
      </c>
      <c r="H111" s="305">
        <v>34</v>
      </c>
      <c r="I111" s="305">
        <v>1479</v>
      </c>
      <c r="J111" s="305">
        <v>133</v>
      </c>
      <c r="K111" s="118">
        <v>3071097</v>
      </c>
      <c r="L111" s="116">
        <v>92.312844563359604</v>
      </c>
      <c r="M111" s="118">
        <v>3432751</v>
      </c>
      <c r="N111" s="116">
        <v>96.951133728027344</v>
      </c>
      <c r="O111" s="118">
        <v>13578644</v>
      </c>
      <c r="P111" s="116">
        <v>99.960960388183594</v>
      </c>
      <c r="Q111" s="118">
        <v>13578609</v>
      </c>
      <c r="R111" s="119">
        <v>2.6129333302378654E-2</v>
      </c>
      <c r="S111" s="118">
        <v>1404</v>
      </c>
      <c r="T111" s="116">
        <v>1.0339792817831039E-2</v>
      </c>
      <c r="U111" s="118">
        <v>12453</v>
      </c>
      <c r="V111" s="119">
        <v>9.1743886470794678E-2</v>
      </c>
      <c r="W111" s="117">
        <v>3895962</v>
      </c>
      <c r="X111" s="119">
        <v>99.7669677734375</v>
      </c>
      <c r="Y111" s="119">
        <v>99.675437927246094</v>
      </c>
      <c r="Z111" s="117">
        <v>10158</v>
      </c>
      <c r="AA111" s="119">
        <v>0.26073148846626282</v>
      </c>
      <c r="AB111" s="118">
        <v>3131655</v>
      </c>
      <c r="AC111" s="120">
        <v>99.032623291015625</v>
      </c>
      <c r="AD111" s="118">
        <v>3132265</v>
      </c>
      <c r="AE111" s="116">
        <v>98.977005004882813</v>
      </c>
      <c r="AF111" s="116">
        <v>50.2393798828125</v>
      </c>
      <c r="AG111" s="116">
        <v>59.752758026123047</v>
      </c>
      <c r="AH111" s="121">
        <v>40.725997924804687</v>
      </c>
      <c r="AI111" s="116">
        <v>0</v>
      </c>
      <c r="AJ111" s="121">
        <v>0</v>
      </c>
      <c r="AK111" s="121">
        <v>0</v>
      </c>
      <c r="AL111" s="116">
        <v>4.8007335662841797</v>
      </c>
      <c r="AM111" s="116">
        <v>27.61027717590332</v>
      </c>
      <c r="AN111" s="116">
        <v>18405.453125</v>
      </c>
      <c r="AO111" s="116">
        <v>53204.03125</v>
      </c>
      <c r="AP111" s="116">
        <v>31068.4609375</v>
      </c>
      <c r="AQ111" s="116">
        <v>58.394939422607422</v>
      </c>
      <c r="AR111" s="118"/>
      <c r="AS111" s="106"/>
      <c r="AT111" s="7"/>
    </row>
    <row r="112" spans="1:46" s="299" customFormat="1">
      <c r="A112" s="352">
        <v>41909</v>
      </c>
      <c r="B112" s="114" t="s">
        <v>183</v>
      </c>
      <c r="C112" s="114" t="s">
        <v>122</v>
      </c>
      <c r="D112" s="241"/>
      <c r="E112" s="305">
        <v>130</v>
      </c>
      <c r="F112" s="305">
        <v>10</v>
      </c>
      <c r="G112" s="305">
        <v>391</v>
      </c>
      <c r="H112" s="305">
        <v>30</v>
      </c>
      <c r="I112" s="305">
        <v>1477</v>
      </c>
      <c r="J112" s="305">
        <v>114</v>
      </c>
      <c r="K112" s="118">
        <v>3106537</v>
      </c>
      <c r="L112" s="116">
        <v>91.549336125724551</v>
      </c>
      <c r="M112" s="118">
        <v>3432751</v>
      </c>
      <c r="N112" s="116">
        <v>96.951133728027344</v>
      </c>
      <c r="O112" s="118">
        <v>14032928</v>
      </c>
      <c r="P112" s="116">
        <v>99.985160827636719</v>
      </c>
      <c r="Q112" s="118">
        <v>14032880</v>
      </c>
      <c r="R112" s="119">
        <v>6.4776437357068062E-3</v>
      </c>
      <c r="S112" s="118">
        <v>861</v>
      </c>
      <c r="T112" s="116">
        <v>6.1355899088084698E-3</v>
      </c>
      <c r="U112" s="118">
        <v>8344</v>
      </c>
      <c r="V112" s="119">
        <v>5.9467852115631104E-2</v>
      </c>
      <c r="W112" s="117">
        <v>4345038</v>
      </c>
      <c r="X112" s="119">
        <v>99.73284912109375</v>
      </c>
      <c r="Y112" s="119">
        <v>99.673538208007813</v>
      </c>
      <c r="Z112" s="117">
        <v>9644</v>
      </c>
      <c r="AA112" s="119">
        <v>0.22195433080196381</v>
      </c>
      <c r="AB112" s="118">
        <v>2843248</v>
      </c>
      <c r="AC112" s="120">
        <v>98.295150756835938</v>
      </c>
      <c r="AD112" s="118">
        <v>2842904</v>
      </c>
      <c r="AE112" s="116">
        <v>98.158927917480469</v>
      </c>
      <c r="AF112" s="116">
        <v>63.598808288574219</v>
      </c>
      <c r="AG112" s="116">
        <v>79.960540771484375</v>
      </c>
      <c r="AH112" s="121">
        <v>47.237071990966797</v>
      </c>
      <c r="AI112" s="116">
        <v>79.126861572265625</v>
      </c>
      <c r="AJ112" s="121">
        <v>13.24714469909668</v>
      </c>
      <c r="AK112" s="121">
        <v>7.6259918212890625</v>
      </c>
      <c r="AL112" s="116">
        <v>5.1036205291748047</v>
      </c>
      <c r="AM112" s="116">
        <v>27.214643478393555</v>
      </c>
      <c r="AN112" s="116">
        <v>19987.5546875</v>
      </c>
      <c r="AO112" s="116">
        <v>53187.859375</v>
      </c>
      <c r="AP112" s="116">
        <v>27474.216796875</v>
      </c>
      <c r="AQ112" s="116">
        <v>51.655052185058594</v>
      </c>
      <c r="AR112" s="118"/>
      <c r="AS112" s="106"/>
      <c r="AT112" s="7"/>
    </row>
    <row r="113" spans="1:46" s="299" customFormat="1">
      <c r="A113" s="352">
        <v>41909</v>
      </c>
      <c r="B113" s="114" t="s">
        <v>126</v>
      </c>
      <c r="C113" s="114" t="s">
        <v>122</v>
      </c>
      <c r="D113" s="241"/>
      <c r="E113" s="305">
        <v>111</v>
      </c>
      <c r="F113" s="305">
        <v>7</v>
      </c>
      <c r="G113" s="305">
        <v>325</v>
      </c>
      <c r="H113" s="305">
        <v>21</v>
      </c>
      <c r="I113" s="305">
        <v>1001</v>
      </c>
      <c r="J113" s="305">
        <v>86</v>
      </c>
      <c r="K113" s="118">
        <v>2042292</v>
      </c>
      <c r="L113" s="116">
        <v>88.76688544047569</v>
      </c>
      <c r="M113" s="118">
        <v>2906367</v>
      </c>
      <c r="N113" s="116">
        <v>96.125885009765625</v>
      </c>
      <c r="O113" s="118">
        <v>8736203</v>
      </c>
      <c r="P113" s="116">
        <v>99.9708251953125</v>
      </c>
      <c r="Q113" s="118">
        <v>8736158</v>
      </c>
      <c r="R113" s="119">
        <v>6.7649874836206436E-3</v>
      </c>
      <c r="S113" s="118">
        <v>1310</v>
      </c>
      <c r="T113" s="116">
        <v>1.499515026807785E-2</v>
      </c>
      <c r="U113" s="118">
        <v>16306</v>
      </c>
      <c r="V113" s="119">
        <v>0.18669018149375916</v>
      </c>
      <c r="W113" s="117">
        <v>2609666</v>
      </c>
      <c r="X113" s="119">
        <v>99.559097290039063</v>
      </c>
      <c r="Y113" s="119">
        <v>99.37322998046875</v>
      </c>
      <c r="Z113" s="117">
        <v>7840</v>
      </c>
      <c r="AA113" s="119">
        <v>0.30042159557342529</v>
      </c>
      <c r="AB113" s="118">
        <v>1399775</v>
      </c>
      <c r="AC113" s="120">
        <v>98.84088134765625</v>
      </c>
      <c r="AD113" s="118">
        <v>1398815</v>
      </c>
      <c r="AE113" s="116">
        <v>98.776321411132813</v>
      </c>
      <c r="AF113" s="116">
        <v>54.236881256103516</v>
      </c>
      <c r="AG113" s="116">
        <v>67.511222839355469</v>
      </c>
      <c r="AH113" s="121">
        <v>40.962539672851563</v>
      </c>
      <c r="AI113" s="116">
        <v>0</v>
      </c>
      <c r="AJ113" s="121">
        <v>0</v>
      </c>
      <c r="AK113" s="121">
        <v>0</v>
      </c>
      <c r="AL113" s="116">
        <v>5.2718853950500488</v>
      </c>
      <c r="AM113" s="116">
        <v>28.915904998779297</v>
      </c>
      <c r="AN113" s="116">
        <v>13296.7001953125</v>
      </c>
      <c r="AO113" s="116">
        <v>33844.54296875</v>
      </c>
      <c r="AP113" s="116">
        <v>19045.537109375</v>
      </c>
      <c r="AQ113" s="116">
        <v>56.273582458496094</v>
      </c>
      <c r="AR113" s="118"/>
      <c r="AS113" s="106"/>
      <c r="AT113" s="7"/>
    </row>
    <row r="114" spans="1:46" s="41" customFormat="1">
      <c r="A114" s="352">
        <v>41909</v>
      </c>
      <c r="B114" s="114" t="s">
        <v>184</v>
      </c>
      <c r="C114" s="114" t="s">
        <v>122</v>
      </c>
      <c r="D114" s="241"/>
      <c r="E114" s="305">
        <v>99</v>
      </c>
      <c r="F114" s="305">
        <v>15</v>
      </c>
      <c r="G114" s="305">
        <v>295</v>
      </c>
      <c r="H114" s="305">
        <v>45</v>
      </c>
      <c r="I114" s="305">
        <v>999</v>
      </c>
      <c r="J114" s="305">
        <v>195</v>
      </c>
      <c r="K114" s="118">
        <v>3331231</v>
      </c>
      <c r="L114" s="116">
        <v>89.63884521968005</v>
      </c>
      <c r="M114" s="118">
        <v>2906367</v>
      </c>
      <c r="N114" s="116">
        <v>96.125885009765625</v>
      </c>
      <c r="O114" s="118">
        <v>14378972</v>
      </c>
      <c r="P114" s="116">
        <v>99.98114013671875</v>
      </c>
      <c r="Q114" s="118">
        <v>14378951</v>
      </c>
      <c r="R114" s="119">
        <v>9.2218136414885521E-3</v>
      </c>
      <c r="S114" s="118">
        <v>952</v>
      </c>
      <c r="T114" s="116">
        <v>6.6207889467477798E-3</v>
      </c>
      <c r="U114" s="118">
        <v>15033</v>
      </c>
      <c r="V114" s="119">
        <v>0.10456521809101105</v>
      </c>
      <c r="W114" s="117">
        <v>4559423</v>
      </c>
      <c r="X114" s="119">
        <v>99.525382995605469</v>
      </c>
      <c r="Y114" s="119">
        <v>99.421310424804688</v>
      </c>
      <c r="Z114" s="117">
        <v>10690</v>
      </c>
      <c r="AA114" s="119">
        <v>0.23445948958396912</v>
      </c>
      <c r="AB114" s="118">
        <v>2809151</v>
      </c>
      <c r="AC114" s="120">
        <v>98.605949401855469</v>
      </c>
      <c r="AD114" s="118">
        <v>2811042</v>
      </c>
      <c r="AE114" s="116">
        <v>98.562705993652344</v>
      </c>
      <c r="AF114" s="116">
        <v>73.487838745117188</v>
      </c>
      <c r="AG114" s="116">
        <v>93.80224609375</v>
      </c>
      <c r="AH114" s="121">
        <v>53.173435211181641</v>
      </c>
      <c r="AI114" s="116">
        <v>0</v>
      </c>
      <c r="AJ114" s="121">
        <v>0</v>
      </c>
      <c r="AK114" s="121">
        <v>0</v>
      </c>
      <c r="AL114" s="116">
        <v>5.3534135818481445</v>
      </c>
      <c r="AM114" s="116">
        <v>27.012783050537109</v>
      </c>
      <c r="AN114" s="116">
        <v>21564.45703125</v>
      </c>
      <c r="AO114" s="116">
        <v>50869.0234375</v>
      </c>
      <c r="AP114" s="116">
        <v>32790.96875</v>
      </c>
      <c r="AQ114" s="116">
        <v>64.461563110351563</v>
      </c>
      <c r="AR114" s="118"/>
    </row>
    <row r="115" spans="1:46" s="7" customFormat="1">
      <c r="A115" s="352">
        <v>41909</v>
      </c>
      <c r="B115" s="114" t="s">
        <v>131</v>
      </c>
      <c r="C115" s="114" t="s">
        <v>176</v>
      </c>
      <c r="D115" s="241"/>
      <c r="E115" s="305">
        <v>174</v>
      </c>
      <c r="F115" s="305">
        <v>20</v>
      </c>
      <c r="G115" s="305">
        <v>507</v>
      </c>
      <c r="H115" s="305">
        <v>50</v>
      </c>
      <c r="I115" s="305">
        <v>1465</v>
      </c>
      <c r="J115" s="305">
        <v>163</v>
      </c>
      <c r="K115" s="118">
        <v>3173960</v>
      </c>
      <c r="L115" s="116">
        <v>91.307861472734373</v>
      </c>
      <c r="M115" s="118">
        <v>4943726</v>
      </c>
      <c r="N115" s="116">
        <v>92.594131469726563</v>
      </c>
      <c r="O115" s="118">
        <v>21926736</v>
      </c>
      <c r="P115" s="116">
        <v>99.998886108398438</v>
      </c>
      <c r="Q115" s="118">
        <v>14351024</v>
      </c>
      <c r="R115" s="119">
        <v>1.7002271488308907E-2</v>
      </c>
      <c r="S115" s="118">
        <v>669871</v>
      </c>
      <c r="T115" s="116">
        <v>4.667757511138916</v>
      </c>
      <c r="U115" s="118">
        <v>898</v>
      </c>
      <c r="V115" s="119">
        <v>6.5652420744299889E-3</v>
      </c>
      <c r="W115" s="117">
        <v>3848538</v>
      </c>
      <c r="X115" s="119">
        <v>99.753631591796875</v>
      </c>
      <c r="Y115" s="119">
        <v>99.747085571289063</v>
      </c>
      <c r="Z115" s="117">
        <v>10286</v>
      </c>
      <c r="AA115" s="119">
        <v>0.26727032661437988</v>
      </c>
      <c r="AB115" s="118">
        <v>1663413</v>
      </c>
      <c r="AC115" s="120">
        <v>95.229629516601562</v>
      </c>
      <c r="AD115" s="118">
        <v>1650392</v>
      </c>
      <c r="AE115" s="116">
        <v>95.954170227050781</v>
      </c>
      <c r="AF115" s="116">
        <v>0</v>
      </c>
      <c r="AG115" s="116">
        <v>0</v>
      </c>
      <c r="AH115" s="121">
        <v>0</v>
      </c>
      <c r="AI115" s="116">
        <v>0</v>
      </c>
      <c r="AJ115" s="121">
        <v>0</v>
      </c>
      <c r="AK115" s="121">
        <v>0</v>
      </c>
      <c r="AL115" s="116">
        <v>5.1433167457580566</v>
      </c>
      <c r="AM115" s="116">
        <v>27.672779083251953</v>
      </c>
      <c r="AN115" s="116">
        <v>21913.56640625</v>
      </c>
      <c r="AO115" s="116">
        <v>44790.82421875</v>
      </c>
      <c r="AP115" s="116">
        <v>25368.8984375</v>
      </c>
      <c r="AQ115" s="116">
        <v>56.638607025146484</v>
      </c>
      <c r="AR115" s="118"/>
    </row>
    <row r="116" spans="1:46" s="7" customFormat="1">
      <c r="A116" s="352">
        <v>41909</v>
      </c>
      <c r="B116" s="114" t="s">
        <v>124</v>
      </c>
      <c r="C116" s="114" t="s">
        <v>176</v>
      </c>
      <c r="D116" s="241"/>
      <c r="E116" s="180">
        <v>126</v>
      </c>
      <c r="F116" s="180">
        <v>33</v>
      </c>
      <c r="G116" s="180">
        <v>370</v>
      </c>
      <c r="H116" s="180">
        <v>87</v>
      </c>
      <c r="I116" s="180">
        <v>1361</v>
      </c>
      <c r="J116" s="180">
        <v>345</v>
      </c>
      <c r="K116" s="118">
        <v>3156849</v>
      </c>
      <c r="L116" s="116">
        <v>92.972296109189884</v>
      </c>
      <c r="M116" s="118">
        <v>4012378</v>
      </c>
      <c r="N116" s="116">
        <v>95.274124145507813</v>
      </c>
      <c r="O116" s="118">
        <v>18397376</v>
      </c>
      <c r="P116" s="116">
        <v>99.999855041503906</v>
      </c>
      <c r="Q116" s="118">
        <v>13617030</v>
      </c>
      <c r="R116" s="119">
        <v>2.6422794908285141E-2</v>
      </c>
      <c r="S116" s="118">
        <v>902113</v>
      </c>
      <c r="T116" s="116">
        <v>6.6248879432678223</v>
      </c>
      <c r="U116" s="118">
        <v>1517</v>
      </c>
      <c r="V116" s="119">
        <v>1.1934241279959679E-2</v>
      </c>
      <c r="W116" s="117">
        <v>4110039</v>
      </c>
      <c r="X116" s="119">
        <v>99.80810546875</v>
      </c>
      <c r="Y116" s="119">
        <v>99.796195983886719</v>
      </c>
      <c r="Z116" s="117">
        <v>10954</v>
      </c>
      <c r="AA116" s="119">
        <v>0.26651814579963684</v>
      </c>
      <c r="AB116" s="118">
        <v>1209666</v>
      </c>
      <c r="AC116" s="120">
        <v>96.651473999023437</v>
      </c>
      <c r="AD116" s="118">
        <v>1202079</v>
      </c>
      <c r="AE116" s="116">
        <v>96.832984924316406</v>
      </c>
      <c r="AF116" s="116">
        <v>0</v>
      </c>
      <c r="AG116" s="116">
        <v>0</v>
      </c>
      <c r="AH116" s="121">
        <v>0</v>
      </c>
      <c r="AI116" s="116">
        <v>0</v>
      </c>
      <c r="AJ116" s="121">
        <v>0</v>
      </c>
      <c r="AK116" s="121">
        <v>0</v>
      </c>
      <c r="AL116" s="116">
        <v>4.6081943511962891</v>
      </c>
      <c r="AM116" s="116">
        <v>28.767234802246094</v>
      </c>
      <c r="AN116" s="116">
        <v>18598.19921875</v>
      </c>
      <c r="AO116" s="116">
        <v>48061.48828125</v>
      </c>
      <c r="AP116" s="116">
        <v>23251.966796875</v>
      </c>
      <c r="AQ116" s="116">
        <v>48.379623413085937</v>
      </c>
      <c r="AR116" s="118"/>
    </row>
    <row r="117" spans="1:46" s="7" customFormat="1">
      <c r="A117" s="352">
        <v>41909</v>
      </c>
      <c r="B117" s="206" t="s">
        <v>133</v>
      </c>
      <c r="C117" s="206" t="s">
        <v>176</v>
      </c>
      <c r="D117" s="241"/>
      <c r="E117" s="180">
        <v>164</v>
      </c>
      <c r="F117" s="180">
        <v>12</v>
      </c>
      <c r="G117" s="180">
        <v>485</v>
      </c>
      <c r="H117" s="180">
        <v>34</v>
      </c>
      <c r="I117" s="180">
        <v>1419</v>
      </c>
      <c r="J117" s="180">
        <v>114</v>
      </c>
      <c r="K117" s="248">
        <v>2339124</v>
      </c>
      <c r="L117" s="246">
        <v>91.090767312891501</v>
      </c>
      <c r="M117" s="248">
        <v>4332416</v>
      </c>
      <c r="N117" s="246">
        <v>95.690673828125</v>
      </c>
      <c r="O117" s="248">
        <v>18548100</v>
      </c>
      <c r="P117" s="246">
        <v>99.967750549316406</v>
      </c>
      <c r="Q117" s="248">
        <v>11560384</v>
      </c>
      <c r="R117" s="249">
        <v>7.8423000872135162E-2</v>
      </c>
      <c r="S117" s="248">
        <v>628418</v>
      </c>
      <c r="T117" s="246">
        <v>5.4359612464904785</v>
      </c>
      <c r="U117" s="248">
        <v>531</v>
      </c>
      <c r="V117" s="249">
        <v>4.8645548522472382E-3</v>
      </c>
      <c r="W117" s="248">
        <v>2878798</v>
      </c>
      <c r="X117" s="246">
        <v>99.682716369628906</v>
      </c>
      <c r="Y117" s="246">
        <v>99.677864074707031</v>
      </c>
      <c r="Z117" s="247">
        <v>8179</v>
      </c>
      <c r="AA117" s="249">
        <v>0.2841116189956665</v>
      </c>
      <c r="AB117" s="248">
        <v>675220</v>
      </c>
      <c r="AC117" s="246">
        <v>94.618942260742188</v>
      </c>
      <c r="AD117" s="248">
        <v>664651</v>
      </c>
      <c r="AE117" s="246">
        <v>94.712112426757813</v>
      </c>
      <c r="AF117" s="246">
        <v>0</v>
      </c>
      <c r="AG117" s="246">
        <v>0</v>
      </c>
      <c r="AH117" s="251">
        <v>0</v>
      </c>
      <c r="AI117" s="246">
        <v>0</v>
      </c>
      <c r="AJ117" s="251">
        <v>0</v>
      </c>
      <c r="AK117" s="251">
        <v>0</v>
      </c>
      <c r="AL117" s="246">
        <v>4.9852733612060547</v>
      </c>
      <c r="AM117" s="246">
        <v>32.433181762695312</v>
      </c>
      <c r="AN117" s="246">
        <v>17066.197265625</v>
      </c>
      <c r="AO117" s="246">
        <v>38462.72265625</v>
      </c>
      <c r="AP117" s="246">
        <v>22033.9609375</v>
      </c>
      <c r="AQ117" s="246">
        <v>57.286533355712891</v>
      </c>
      <c r="AR117" s="248"/>
    </row>
    <row r="118" spans="1:46" s="212" customFormat="1">
      <c r="A118" s="352">
        <v>41909</v>
      </c>
      <c r="B118" s="206" t="s">
        <v>125</v>
      </c>
      <c r="C118" s="206" t="s">
        <v>176</v>
      </c>
      <c r="D118" s="241"/>
      <c r="E118" s="180">
        <v>177</v>
      </c>
      <c r="F118" s="180">
        <v>8</v>
      </c>
      <c r="G118" s="180">
        <v>507</v>
      </c>
      <c r="H118" s="180">
        <v>24</v>
      </c>
      <c r="I118" s="180">
        <v>1602</v>
      </c>
      <c r="J118" s="180">
        <v>93</v>
      </c>
      <c r="K118" s="248">
        <v>2342484</v>
      </c>
      <c r="L118" s="246">
        <v>90.5829879734504</v>
      </c>
      <c r="M118" s="248">
        <v>3457263</v>
      </c>
      <c r="N118" s="246">
        <v>93.039726257324219</v>
      </c>
      <c r="O118" s="248">
        <v>16358520</v>
      </c>
      <c r="P118" s="246">
        <v>99.998405456542969</v>
      </c>
      <c r="Q118" s="248">
        <v>10726805</v>
      </c>
      <c r="R118" s="249">
        <v>1.0916577652096748E-2</v>
      </c>
      <c r="S118" s="248">
        <v>544956</v>
      </c>
      <c r="T118" s="246">
        <v>5.080319881439209</v>
      </c>
      <c r="U118" s="248">
        <v>171</v>
      </c>
      <c r="V118" s="249">
        <v>1.6796927666291595E-3</v>
      </c>
      <c r="W118" s="248">
        <v>2997322</v>
      </c>
      <c r="X118" s="246">
        <v>99.866096496582031</v>
      </c>
      <c r="Y118" s="246">
        <v>99.864418029785156</v>
      </c>
      <c r="Z118" s="247">
        <v>5036</v>
      </c>
      <c r="AA118" s="249">
        <v>0.16801664233207703</v>
      </c>
      <c r="AB118" s="248">
        <v>793843</v>
      </c>
      <c r="AC118" s="246">
        <v>97.293922424316406</v>
      </c>
      <c r="AD118" s="248">
        <v>792286</v>
      </c>
      <c r="AE118" s="246">
        <v>97.708778381347656</v>
      </c>
      <c r="AF118" s="246">
        <v>0</v>
      </c>
      <c r="AG118" s="246">
        <v>0</v>
      </c>
      <c r="AH118" s="251">
        <v>0</v>
      </c>
      <c r="AI118" s="246">
        <v>0</v>
      </c>
      <c r="AJ118" s="251">
        <v>0</v>
      </c>
      <c r="AK118" s="251">
        <v>0</v>
      </c>
      <c r="AL118" s="246">
        <v>4.1927938461303711</v>
      </c>
      <c r="AM118" s="246">
        <v>30.009883880615234</v>
      </c>
      <c r="AN118" s="246">
        <v>13636.7958984375</v>
      </c>
      <c r="AO118" s="246">
        <v>36558</v>
      </c>
      <c r="AP118" s="246">
        <v>14138.7763671875</v>
      </c>
      <c r="AQ118" s="246">
        <v>38.674919128417969</v>
      </c>
      <c r="AR118" s="248"/>
      <c r="AS118" s="210"/>
      <c r="AT118" s="211"/>
    </row>
    <row r="119" spans="1:46" s="212" customFormat="1">
      <c r="A119" s="352">
        <v>41909</v>
      </c>
      <c r="B119" s="107" t="s">
        <v>127</v>
      </c>
      <c r="C119" s="107" t="s">
        <v>128</v>
      </c>
      <c r="D119" s="241"/>
      <c r="E119" s="388">
        <v>150</v>
      </c>
      <c r="F119" s="388">
        <v>16</v>
      </c>
      <c r="G119" s="388">
        <v>450</v>
      </c>
      <c r="H119" s="388">
        <v>48</v>
      </c>
      <c r="I119" s="388">
        <v>1446</v>
      </c>
      <c r="J119" s="388">
        <v>161</v>
      </c>
      <c r="K119" s="111">
        <v>2968734</v>
      </c>
      <c r="L119" s="109">
        <v>87.761045617424799</v>
      </c>
      <c r="M119" s="111">
        <v>4079691</v>
      </c>
      <c r="N119" s="109">
        <v>92.250144958496094</v>
      </c>
      <c r="O119" s="111">
        <v>17916218</v>
      </c>
      <c r="P119" s="109">
        <v>99.988433837890625</v>
      </c>
      <c r="Q119" s="111">
        <v>11042064</v>
      </c>
      <c r="R119" s="112">
        <v>1.0278875008225441E-2</v>
      </c>
      <c r="S119" s="111">
        <v>405052</v>
      </c>
      <c r="T119" s="109">
        <v>3.6682634353637695</v>
      </c>
      <c r="U119" s="111">
        <v>44286</v>
      </c>
      <c r="V119" s="112">
        <v>0.40121760964393616</v>
      </c>
      <c r="W119" s="111">
        <v>3197172</v>
      </c>
      <c r="X119" s="109">
        <v>99.565818786621094</v>
      </c>
      <c r="Y119" s="109">
        <v>99.166343688964844</v>
      </c>
      <c r="Z119" s="110">
        <v>20311</v>
      </c>
      <c r="AA119" s="112">
        <v>0.63528019189834595</v>
      </c>
      <c r="AB119" s="111">
        <v>5510862</v>
      </c>
      <c r="AC119" s="109">
        <v>98.969741821289063</v>
      </c>
      <c r="AD119" s="111">
        <v>5498933</v>
      </c>
      <c r="AE119" s="109">
        <v>99.18292236328125</v>
      </c>
      <c r="AF119" s="109">
        <v>34.505649566650391</v>
      </c>
      <c r="AG119" s="109">
        <v>34.169479370117188</v>
      </c>
      <c r="AH119" s="113">
        <v>34.841819763183594</v>
      </c>
      <c r="AI119" s="109">
        <v>48.652698516845703</v>
      </c>
      <c r="AJ119" s="113">
        <v>0.52881354093551636</v>
      </c>
      <c r="AK119" s="113">
        <v>0.8184855580329895</v>
      </c>
      <c r="AL119" s="109">
        <v>3.504697322845459</v>
      </c>
      <c r="AM119" s="109">
        <v>18.627038955688477</v>
      </c>
      <c r="AN119" s="109">
        <v>10312.41015625</v>
      </c>
      <c r="AO119" s="109">
        <v>40180.55078125</v>
      </c>
      <c r="AP119" s="109">
        <v>766.1646728515625</v>
      </c>
      <c r="AQ119" s="109">
        <v>1.9068048000335693</v>
      </c>
      <c r="AR119" s="111"/>
      <c r="AS119" s="210"/>
      <c r="AT119" s="211"/>
    </row>
    <row r="120" spans="1:46" s="8" customFormat="1">
      <c r="A120" s="352">
        <v>41909</v>
      </c>
      <c r="B120" s="107" t="s">
        <v>129</v>
      </c>
      <c r="C120" s="107" t="s">
        <v>128</v>
      </c>
      <c r="D120" s="241"/>
      <c r="E120" s="388">
        <v>152</v>
      </c>
      <c r="F120" s="388">
        <v>3</v>
      </c>
      <c r="G120" s="388">
        <v>452</v>
      </c>
      <c r="H120" s="388">
        <v>9</v>
      </c>
      <c r="I120" s="388">
        <v>1190</v>
      </c>
      <c r="J120" s="388">
        <v>29</v>
      </c>
      <c r="K120" s="111">
        <v>2041620</v>
      </c>
      <c r="L120" s="109">
        <v>85.241376945758759</v>
      </c>
      <c r="M120" s="111">
        <v>3662027</v>
      </c>
      <c r="N120" s="109">
        <v>93.431755065917969</v>
      </c>
      <c r="O120" s="111">
        <v>12788864</v>
      </c>
      <c r="P120" s="109">
        <v>99.981224060058594</v>
      </c>
      <c r="Q120" s="111">
        <v>8569439</v>
      </c>
      <c r="R120" s="112">
        <v>9.790605865418911E-3</v>
      </c>
      <c r="S120" s="111">
        <v>315759</v>
      </c>
      <c r="T120" s="109">
        <v>3.6847102642059326</v>
      </c>
      <c r="U120" s="111">
        <v>42037</v>
      </c>
      <c r="V120" s="112">
        <v>0.49072059988975525</v>
      </c>
      <c r="W120" s="111">
        <v>2015567</v>
      </c>
      <c r="X120" s="109">
        <v>99.471000671386719</v>
      </c>
      <c r="Y120" s="109">
        <v>98.982879638671875</v>
      </c>
      <c r="Z120" s="110">
        <v>14880</v>
      </c>
      <c r="AA120" s="112">
        <v>0.73825377225875854</v>
      </c>
      <c r="AB120" s="111">
        <v>1429337</v>
      </c>
      <c r="AC120" s="109">
        <v>97.579719543457031</v>
      </c>
      <c r="AD120" s="111">
        <v>1428166</v>
      </c>
      <c r="AE120" s="109">
        <v>97.7872314453125</v>
      </c>
      <c r="AF120" s="109">
        <v>34.399524688720703</v>
      </c>
      <c r="AG120" s="109">
        <v>34.158012390136719</v>
      </c>
      <c r="AH120" s="113">
        <v>34.641036987304687</v>
      </c>
      <c r="AI120" s="109">
        <v>95.927978515625</v>
      </c>
      <c r="AJ120" s="113">
        <v>2.2940301895141602</v>
      </c>
      <c r="AK120" s="113">
        <v>1.7779912948608398</v>
      </c>
      <c r="AL120" s="109">
        <v>3.3514742851257324</v>
      </c>
      <c r="AM120" s="109">
        <v>22.644929885864258</v>
      </c>
      <c r="AN120" s="109">
        <v>8175.841796875</v>
      </c>
      <c r="AO120" s="109">
        <v>23205.484375</v>
      </c>
      <c r="AP120" s="109">
        <v>372.22994995117187</v>
      </c>
      <c r="AQ120" s="109">
        <v>1.6040602922439575</v>
      </c>
      <c r="AR120" s="111"/>
      <c r="AT120" s="7"/>
    </row>
    <row r="121" spans="1:46" s="8" customFormat="1">
      <c r="A121" s="352">
        <v>41909</v>
      </c>
      <c r="B121" s="181" t="s">
        <v>130</v>
      </c>
      <c r="C121" s="181" t="s">
        <v>128</v>
      </c>
      <c r="D121" s="241"/>
      <c r="E121" s="219">
        <v>176</v>
      </c>
      <c r="F121" s="219">
        <v>5</v>
      </c>
      <c r="G121" s="219">
        <v>528</v>
      </c>
      <c r="H121" s="219">
        <v>15</v>
      </c>
      <c r="I121" s="219">
        <v>920</v>
      </c>
      <c r="J121" s="219">
        <v>35</v>
      </c>
      <c r="K121" s="229">
        <v>757390</v>
      </c>
      <c r="L121" s="230">
        <v>93.82207317234186</v>
      </c>
      <c r="M121" s="229">
        <v>1566143</v>
      </c>
      <c r="N121" s="230">
        <v>90.831428527832031</v>
      </c>
      <c r="O121" s="229">
        <v>13496398</v>
      </c>
      <c r="P121" s="230">
        <v>99.993881225585938</v>
      </c>
      <c r="Q121" s="229">
        <v>4975630</v>
      </c>
      <c r="R121" s="230">
        <v>0</v>
      </c>
      <c r="S121" s="229">
        <v>182520</v>
      </c>
      <c r="T121" s="230">
        <v>3.6682791709899902</v>
      </c>
      <c r="U121" s="229">
        <v>12857</v>
      </c>
      <c r="V121" s="230">
        <v>0.27942770719528198</v>
      </c>
      <c r="W121" s="229">
        <v>621837</v>
      </c>
      <c r="X121" s="230">
        <v>99.818931579589844</v>
      </c>
      <c r="Y121" s="230">
        <v>99.540008544921875</v>
      </c>
      <c r="Z121" s="229">
        <v>2719</v>
      </c>
      <c r="AA121" s="230">
        <v>0.43725284934043884</v>
      </c>
      <c r="AB121" s="229">
        <v>1156888</v>
      </c>
      <c r="AC121" s="230">
        <v>98.638153076171875</v>
      </c>
      <c r="AD121" s="229">
        <v>1155369</v>
      </c>
      <c r="AE121" s="230">
        <v>98.821693420410156</v>
      </c>
      <c r="AF121" s="230">
        <v>35.167869567871094</v>
      </c>
      <c r="AG121" s="230">
        <v>34.797954559326172</v>
      </c>
      <c r="AH121" s="230">
        <v>35.537784576416016</v>
      </c>
      <c r="AI121" s="230">
        <v>49.208751678466797</v>
      </c>
      <c r="AJ121" s="188">
        <v>0.22265538573265076</v>
      </c>
      <c r="AK121" s="188">
        <v>0.56859219074249268</v>
      </c>
      <c r="AL121" s="230">
        <v>4.7429261207580566</v>
      </c>
      <c r="AM121" s="230">
        <v>22.476795196533203</v>
      </c>
      <c r="AN121" s="230">
        <v>6504.71826171875</v>
      </c>
      <c r="AO121" s="230">
        <v>9932.5830078125</v>
      </c>
      <c r="AP121" s="230">
        <v>147.55479431152344</v>
      </c>
      <c r="AQ121" s="230">
        <v>1.4855631589889526</v>
      </c>
      <c r="AR121" s="229"/>
      <c r="AT121" s="7"/>
    </row>
    <row r="122" spans="1:46" s="41" customFormat="1">
      <c r="A122" s="352">
        <v>41909</v>
      </c>
      <c r="B122" s="123" t="s">
        <v>132</v>
      </c>
      <c r="C122" s="123" t="s">
        <v>128</v>
      </c>
      <c r="D122" s="241"/>
      <c r="E122" s="219">
        <v>178</v>
      </c>
      <c r="F122" s="219">
        <v>5</v>
      </c>
      <c r="G122" s="219">
        <v>527</v>
      </c>
      <c r="H122" s="219">
        <v>15</v>
      </c>
      <c r="I122" s="219">
        <v>1073</v>
      </c>
      <c r="J122" s="219">
        <v>35</v>
      </c>
      <c r="K122" s="197">
        <v>996536</v>
      </c>
      <c r="L122" s="194">
        <v>91.728346993987174</v>
      </c>
      <c r="M122" s="197">
        <v>1594641</v>
      </c>
      <c r="N122" s="194">
        <v>85.731521606445312</v>
      </c>
      <c r="O122" s="197">
        <v>13555264</v>
      </c>
      <c r="P122" s="194">
        <v>99.994026184082031</v>
      </c>
      <c r="Q122" s="197">
        <v>6382077</v>
      </c>
      <c r="R122" s="194">
        <v>1.5668880223529413E-5</v>
      </c>
      <c r="S122" s="197">
        <v>254019</v>
      </c>
      <c r="T122" s="194">
        <v>3.9801933765411377</v>
      </c>
      <c r="U122" s="197">
        <v>21371</v>
      </c>
      <c r="V122" s="194">
        <v>0.35184067487716675</v>
      </c>
      <c r="W122" s="197">
        <v>927489</v>
      </c>
      <c r="X122" s="194">
        <v>99.742759704589844</v>
      </c>
      <c r="Y122" s="231">
        <v>99.391822814941406</v>
      </c>
      <c r="Z122" s="197">
        <v>4345</v>
      </c>
      <c r="AA122" s="194">
        <v>0.46846917271614075</v>
      </c>
      <c r="AB122" s="197">
        <v>1141292</v>
      </c>
      <c r="AC122" s="194">
        <v>98.512565612792969</v>
      </c>
      <c r="AD122" s="197">
        <v>1139298</v>
      </c>
      <c r="AE122" s="194">
        <v>98.679458618164062</v>
      </c>
      <c r="AF122" s="231">
        <v>35.004074096679688</v>
      </c>
      <c r="AG122" s="231">
        <v>34.707893371582031</v>
      </c>
      <c r="AH122" s="231">
        <v>35.300254821777344</v>
      </c>
      <c r="AI122" s="194">
        <v>49.190536499023438</v>
      </c>
      <c r="AJ122" s="207">
        <v>0.23036906123161316</v>
      </c>
      <c r="AK122" s="207">
        <v>0.57909440994262695</v>
      </c>
      <c r="AL122" s="208">
        <v>4.9733037948608398</v>
      </c>
      <c r="AM122" s="208">
        <v>23.392660140991211</v>
      </c>
      <c r="AN122" s="197">
        <v>8288.2890625</v>
      </c>
      <c r="AO122" s="197">
        <v>13197.609375</v>
      </c>
      <c r="AP122" s="197">
        <v>123.77546691894531</v>
      </c>
      <c r="AQ122" s="231">
        <v>0.9378628134727478</v>
      </c>
      <c r="AR122" s="198"/>
      <c r="AS122" s="106"/>
      <c r="AT122" s="7"/>
    </row>
    <row r="123" spans="1:46" s="299" customFormat="1">
      <c r="A123" s="352">
        <v>41908</v>
      </c>
      <c r="B123" s="181" t="s">
        <v>6</v>
      </c>
      <c r="C123" s="181"/>
      <c r="D123" s="241"/>
      <c r="E123" s="219">
        <v>1839</v>
      </c>
      <c r="F123" s="219">
        <v>176</v>
      </c>
      <c r="G123" s="219">
        <v>5456</v>
      </c>
      <c r="H123" s="219">
        <v>516</v>
      </c>
      <c r="I123" s="219">
        <v>16034</v>
      </c>
      <c r="J123" s="219">
        <v>1959</v>
      </c>
      <c r="K123" s="229">
        <v>34149811</v>
      </c>
      <c r="L123" s="230">
        <v>91.175561703694356</v>
      </c>
      <c r="M123" s="229">
        <v>45880526</v>
      </c>
      <c r="N123" s="230">
        <v>94.602168901845786</v>
      </c>
      <c r="O123" s="229">
        <v>199484532</v>
      </c>
      <c r="P123" s="230">
        <v>99.956371201516305</v>
      </c>
      <c r="Q123" s="229">
        <v>151152134</v>
      </c>
      <c r="R123" s="230">
        <v>5.5016093886774468E-2</v>
      </c>
      <c r="S123" s="229">
        <v>3502064</v>
      </c>
      <c r="T123" s="230">
        <v>4.7392890515489583</v>
      </c>
      <c r="U123" s="229">
        <v>182317</v>
      </c>
      <c r="V123" s="230">
        <v>0.12328610775599697</v>
      </c>
      <c r="W123" s="229">
        <v>44516591</v>
      </c>
      <c r="X123" s="230">
        <v>99.66503387518901</v>
      </c>
      <c r="Y123" s="230">
        <v>99.542160734130604</v>
      </c>
      <c r="Z123" s="229">
        <v>139996</v>
      </c>
      <c r="AA123" s="230">
        <v>0.31448050344539413</v>
      </c>
      <c r="AB123" s="229">
        <v>34218227</v>
      </c>
      <c r="AC123" s="230">
        <v>98.45455726474691</v>
      </c>
      <c r="AD123" s="229">
        <v>34171237</v>
      </c>
      <c r="AE123" s="230">
        <v>98.533705015793586</v>
      </c>
      <c r="AF123" s="230">
        <v>31.746473727543503</v>
      </c>
      <c r="AG123" s="230">
        <v>34.113716157718791</v>
      </c>
      <c r="AH123" s="230">
        <v>29.379231297368218</v>
      </c>
      <c r="AI123" s="230"/>
      <c r="AJ123" s="188"/>
      <c r="AK123" s="188"/>
      <c r="AL123" s="230">
        <v>3.4096113029676647</v>
      </c>
      <c r="AM123" s="230">
        <v>19.447748850669161</v>
      </c>
      <c r="AN123" s="230">
        <v>203195.041015625</v>
      </c>
      <c r="AO123" s="230">
        <v>567789.58544921875</v>
      </c>
      <c r="AP123" s="230">
        <v>285781.52600097656</v>
      </c>
      <c r="AQ123" s="230">
        <v>50.332294449338036</v>
      </c>
      <c r="AR123" s="229">
        <v>0</v>
      </c>
    </row>
    <row r="124" spans="1:46" s="7" customFormat="1">
      <c r="A124" s="352">
        <v>41908</v>
      </c>
      <c r="B124" s="123" t="s">
        <v>134</v>
      </c>
      <c r="C124" s="123"/>
      <c r="D124" s="241"/>
      <c r="E124" s="219">
        <v>668</v>
      </c>
      <c r="F124" s="219">
        <v>107</v>
      </c>
      <c r="G124" s="219">
        <v>2000</v>
      </c>
      <c r="H124" s="219">
        <v>321</v>
      </c>
      <c r="I124" s="219">
        <v>6841</v>
      </c>
      <c r="J124" s="219">
        <v>1331</v>
      </c>
      <c r="K124" s="197">
        <v>17490493</v>
      </c>
      <c r="L124" s="194">
        <v>91.795834457039021</v>
      </c>
      <c r="M124" s="197">
        <v>19023547</v>
      </c>
      <c r="N124" s="194">
        <v>96.328187062013228</v>
      </c>
      <c r="O124" s="197">
        <v>74335433</v>
      </c>
      <c r="P124" s="194">
        <v>99.934682853353138</v>
      </c>
      <c r="Q124" s="197">
        <v>74335193</v>
      </c>
      <c r="R124" s="194">
        <v>4.5218151703205152E-2</v>
      </c>
      <c r="S124" s="197">
        <v>12971</v>
      </c>
      <c r="T124" s="194">
        <v>1.8608092045205114E-2</v>
      </c>
      <c r="U124" s="197">
        <v>76890</v>
      </c>
      <c r="V124" s="194">
        <v>0.10350171294735502</v>
      </c>
      <c r="W124" s="197">
        <v>24476070</v>
      </c>
      <c r="X124" s="194">
        <v>99.620571262621723</v>
      </c>
      <c r="Y124" s="231">
        <v>99.517462264916972</v>
      </c>
      <c r="Z124" s="197">
        <v>65327</v>
      </c>
      <c r="AA124" s="194">
        <v>0.26690150604238577</v>
      </c>
      <c r="AB124" s="197">
        <v>21305900</v>
      </c>
      <c r="AC124" s="194">
        <v>98.913911027830309</v>
      </c>
      <c r="AD124" s="197">
        <v>21306431</v>
      </c>
      <c r="AE124" s="194">
        <v>98.867973897864232</v>
      </c>
      <c r="AF124" s="231">
        <v>51.851304353642561</v>
      </c>
      <c r="AG124" s="231">
        <v>56.334376344822942</v>
      </c>
      <c r="AH124" s="231">
        <v>47.368232362462187</v>
      </c>
      <c r="AI124" s="194"/>
      <c r="AJ124" s="207"/>
      <c r="AK124" s="207"/>
      <c r="AL124" s="208">
        <v>5.031266528367996</v>
      </c>
      <c r="AM124" s="208">
        <v>27.337241488456726</v>
      </c>
      <c r="AN124" s="197">
        <v>105464.591796875</v>
      </c>
      <c r="AO124" s="197">
        <v>319673.1796875</v>
      </c>
      <c r="AP124" s="197">
        <v>202198.48828125</v>
      </c>
      <c r="AQ124" s="231">
        <v>63.2516273272945</v>
      </c>
      <c r="AR124" s="198"/>
    </row>
    <row r="125" spans="1:46" s="7" customFormat="1">
      <c r="A125" s="352">
        <v>41908</v>
      </c>
      <c r="B125" s="123" t="s">
        <v>175</v>
      </c>
      <c r="C125" s="123"/>
      <c r="D125" s="241"/>
      <c r="E125" s="219">
        <v>515</v>
      </c>
      <c r="F125" s="219">
        <v>40</v>
      </c>
      <c r="G125" s="219">
        <v>1499</v>
      </c>
      <c r="H125" s="219">
        <v>108</v>
      </c>
      <c r="I125" s="219">
        <v>4484</v>
      </c>
      <c r="J125" s="219">
        <v>370</v>
      </c>
      <c r="K125" s="197">
        <v>10750764</v>
      </c>
      <c r="L125" s="194">
        <v>91.833185064800972</v>
      </c>
      <c r="M125" s="197">
        <v>16505295</v>
      </c>
      <c r="N125" s="194">
        <v>94.117504314769505</v>
      </c>
      <c r="O125" s="197">
        <v>73105250</v>
      </c>
      <c r="P125" s="194">
        <v>99.978676500740818</v>
      </c>
      <c r="Q125" s="197">
        <v>48732659</v>
      </c>
      <c r="R125" s="194">
        <v>9.8939808661076004E-2</v>
      </c>
      <c r="S125" s="197">
        <v>2534565</v>
      </c>
      <c r="T125" s="194">
        <v>5.2574237167302229</v>
      </c>
      <c r="U125" s="197">
        <v>2730</v>
      </c>
      <c r="V125" s="194">
        <v>5.9162127861670548E-3</v>
      </c>
      <c r="W125" s="197">
        <v>13693664</v>
      </c>
      <c r="X125" s="194">
        <v>99.773462491984205</v>
      </c>
      <c r="Y125" s="231">
        <v>99.767559681639042</v>
      </c>
      <c r="Z125" s="197">
        <v>34323</v>
      </c>
      <c r="AA125" s="194">
        <v>0.25064876985271206</v>
      </c>
      <c r="AB125" s="197">
        <v>4344691</v>
      </c>
      <c r="AC125" s="194">
        <v>95.840624698859983</v>
      </c>
      <c r="AD125" s="197">
        <v>4311696</v>
      </c>
      <c r="AE125" s="194">
        <v>96.278309039225263</v>
      </c>
      <c r="AF125" s="231">
        <v>0</v>
      </c>
      <c r="AG125" s="231">
        <v>0</v>
      </c>
      <c r="AH125" s="231">
        <v>0</v>
      </c>
      <c r="AI125" s="194"/>
      <c r="AJ125" s="207"/>
      <c r="AK125" s="207"/>
      <c r="AL125" s="208">
        <v>4.9180131298154812</v>
      </c>
      <c r="AM125" s="208">
        <v>29.78556349554076</v>
      </c>
      <c r="AN125" s="197">
        <v>68485.96484375</v>
      </c>
      <c r="AO125" s="197">
        <v>167624.80859375</v>
      </c>
      <c r="AP125" s="197">
        <v>82226.5888671875</v>
      </c>
      <c r="AQ125" s="231">
        <v>49.053949446390824</v>
      </c>
      <c r="AR125" s="198"/>
    </row>
    <row r="126" spans="1:46" s="7" customFormat="1">
      <c r="A126" s="352">
        <v>41908</v>
      </c>
      <c r="B126" s="124" t="s">
        <v>135</v>
      </c>
      <c r="C126" s="124"/>
      <c r="D126" s="241"/>
      <c r="E126" s="219">
        <v>656</v>
      </c>
      <c r="F126" s="219">
        <v>29</v>
      </c>
      <c r="G126" s="219">
        <v>1957</v>
      </c>
      <c r="H126" s="219">
        <v>87</v>
      </c>
      <c r="I126" s="219">
        <v>4709</v>
      </c>
      <c r="J126" s="219">
        <v>258</v>
      </c>
      <c r="K126" s="190">
        <v>5908554</v>
      </c>
      <c r="L126" s="191">
        <v>88.142868796663279</v>
      </c>
      <c r="M126" s="190">
        <v>10351684</v>
      </c>
      <c r="N126" s="191">
        <v>92.202998331429271</v>
      </c>
      <c r="O126" s="190">
        <v>52043849</v>
      </c>
      <c r="P126" s="191">
        <v>99.956017236067467</v>
      </c>
      <c r="Q126" s="190">
        <v>28084282</v>
      </c>
      <c r="R126" s="191">
        <v>4.7321845138792286E-3</v>
      </c>
      <c r="S126" s="190">
        <v>954528</v>
      </c>
      <c r="T126" s="191">
        <v>3.4276313160719187</v>
      </c>
      <c r="U126" s="190">
        <v>102697</v>
      </c>
      <c r="V126" s="191">
        <v>0.37414826887289271</v>
      </c>
      <c r="W126" s="190">
        <v>6346857</v>
      </c>
      <c r="X126" s="191">
        <v>99.602559641281033</v>
      </c>
      <c r="Y126" s="232">
        <v>99.22989838863009</v>
      </c>
      <c r="Z126" s="190">
        <v>40346</v>
      </c>
      <c r="AA126" s="192">
        <v>0.63568470762200591</v>
      </c>
      <c r="AB126" s="190">
        <v>8567636</v>
      </c>
      <c r="AC126" s="191">
        <v>98.637779795762171</v>
      </c>
      <c r="AD126" s="190">
        <v>8553110</v>
      </c>
      <c r="AE126" s="191">
        <v>98.837980880280327</v>
      </c>
      <c r="AF126" s="232">
        <v>18.012387312152512</v>
      </c>
      <c r="AG126" s="232">
        <v>16.906405032837004</v>
      </c>
      <c r="AH126" s="232">
        <v>19.118369591468021</v>
      </c>
      <c r="AI126" s="191"/>
      <c r="AJ126" s="193"/>
      <c r="AK126" s="193"/>
      <c r="AL126" s="191">
        <v>4.069751760456473</v>
      </c>
      <c r="AM126" s="191">
        <v>22.307100651760035</v>
      </c>
      <c r="AN126" s="190">
        <v>29244.484375</v>
      </c>
      <c r="AO126" s="190">
        <v>80491.59716796875</v>
      </c>
      <c r="AP126" s="190">
        <v>1356.4488525390625</v>
      </c>
      <c r="AQ126" s="232">
        <v>1.6852055373040291</v>
      </c>
      <c r="AR126" s="190"/>
    </row>
    <row r="127" spans="1:46" s="7" customFormat="1">
      <c r="A127" s="352">
        <v>41908</v>
      </c>
      <c r="B127" s="114" t="s">
        <v>121</v>
      </c>
      <c r="C127" s="114" t="s">
        <v>122</v>
      </c>
      <c r="D127" s="241"/>
      <c r="E127" s="305">
        <v>170</v>
      </c>
      <c r="F127" s="305">
        <v>64</v>
      </c>
      <c r="G127" s="305">
        <v>498</v>
      </c>
      <c r="H127" s="305">
        <v>191</v>
      </c>
      <c r="I127" s="305">
        <v>1893</v>
      </c>
      <c r="J127" s="305">
        <v>803</v>
      </c>
      <c r="K127" s="118">
        <v>6264569</v>
      </c>
      <c r="L127" s="116">
        <v>93.319987376625591</v>
      </c>
      <c r="M127" s="118">
        <v>6642621</v>
      </c>
      <c r="N127" s="116">
        <v>95.877815246582031</v>
      </c>
      <c r="O127" s="118">
        <v>23994804</v>
      </c>
      <c r="P127" s="116">
        <v>99.900245666503906</v>
      </c>
      <c r="Q127" s="118">
        <v>23994724</v>
      </c>
      <c r="R127" s="119">
        <v>8.0288484692573547E-2</v>
      </c>
      <c r="S127" s="118">
        <v>4335</v>
      </c>
      <c r="T127" s="116">
        <v>1.8066471442580223E-2</v>
      </c>
      <c r="U127" s="118">
        <v>25415</v>
      </c>
      <c r="V127" s="119">
        <v>0.10602332651615143</v>
      </c>
      <c r="W127" s="117">
        <v>9054015</v>
      </c>
      <c r="X127" s="119">
        <v>99.59417724609375</v>
      </c>
      <c r="Y127" s="119">
        <v>99.48858642578125</v>
      </c>
      <c r="Z127" s="117">
        <v>27509</v>
      </c>
      <c r="AA127" s="119">
        <v>0.30383205413818359</v>
      </c>
      <c r="AB127" s="118">
        <v>10938211</v>
      </c>
      <c r="AC127" s="120">
        <v>99.138214111328125</v>
      </c>
      <c r="AD127" s="118">
        <v>10936797</v>
      </c>
      <c r="AE127" s="116">
        <v>99.123542785644531</v>
      </c>
      <c r="AF127" s="116">
        <v>39.334152221679688</v>
      </c>
      <c r="AG127" s="116">
        <v>28.082592010498047</v>
      </c>
      <c r="AH127" s="121">
        <v>50.585712432861328</v>
      </c>
      <c r="AI127" s="116">
        <v>0</v>
      </c>
      <c r="AJ127" s="121">
        <v>0</v>
      </c>
      <c r="AK127" s="121">
        <v>0</v>
      </c>
      <c r="AL127" s="116">
        <v>4.9502334594726562</v>
      </c>
      <c r="AM127" s="116">
        <v>26.005245208740234</v>
      </c>
      <c r="AN127" s="116">
        <v>33115.63671875</v>
      </c>
      <c r="AO127" s="116">
        <v>127714.53125</v>
      </c>
      <c r="AP127" s="116">
        <v>93724.4765625</v>
      </c>
      <c r="AQ127" s="122">
        <v>73.385917663574219</v>
      </c>
      <c r="AR127" s="118"/>
    </row>
    <row r="128" spans="1:46" s="300" customFormat="1">
      <c r="A128" s="352">
        <v>41908</v>
      </c>
      <c r="B128" s="114" t="s">
        <v>123</v>
      </c>
      <c r="C128" s="114" t="s">
        <v>122</v>
      </c>
      <c r="D128" s="241"/>
      <c r="E128" s="305">
        <v>158</v>
      </c>
      <c r="F128" s="305">
        <v>11</v>
      </c>
      <c r="G128" s="305">
        <v>491</v>
      </c>
      <c r="H128" s="305">
        <v>34</v>
      </c>
      <c r="I128" s="305">
        <v>1479</v>
      </c>
      <c r="J128" s="305">
        <v>133</v>
      </c>
      <c r="K128" s="118">
        <v>2983449</v>
      </c>
      <c r="L128" s="116">
        <v>92.434729066928909</v>
      </c>
      <c r="M128" s="118">
        <v>3345045</v>
      </c>
      <c r="N128" s="116">
        <v>96.868804931640625</v>
      </c>
      <c r="O128" s="118">
        <v>13550697</v>
      </c>
      <c r="P128" s="116">
        <v>99.966743469238281</v>
      </c>
      <c r="Q128" s="118">
        <v>13550645</v>
      </c>
      <c r="R128" s="119">
        <v>1.9748138263821602E-2</v>
      </c>
      <c r="S128" s="118">
        <v>1501</v>
      </c>
      <c r="T128" s="116">
        <v>1.1076963506639004E-2</v>
      </c>
      <c r="U128" s="118">
        <v>12262</v>
      </c>
      <c r="V128" s="119">
        <v>9.0518057346343994E-2</v>
      </c>
      <c r="W128" s="117">
        <v>3903338</v>
      </c>
      <c r="X128" s="119">
        <v>99.769882202148438</v>
      </c>
      <c r="Y128" s="119">
        <v>99.679573059082031</v>
      </c>
      <c r="Z128" s="117">
        <v>9852</v>
      </c>
      <c r="AA128" s="119">
        <v>0.25239935517311096</v>
      </c>
      <c r="AB128" s="118">
        <v>3168020</v>
      </c>
      <c r="AC128" s="120">
        <v>99.071563720703125</v>
      </c>
      <c r="AD128" s="118">
        <v>3168942</v>
      </c>
      <c r="AE128" s="116">
        <v>99.017433166503906</v>
      </c>
      <c r="AF128" s="116">
        <v>44.677337646484375</v>
      </c>
      <c r="AG128" s="116">
        <v>54.193485260009766</v>
      </c>
      <c r="AH128" s="121">
        <v>35.16119384765625</v>
      </c>
      <c r="AI128" s="116">
        <v>0</v>
      </c>
      <c r="AJ128" s="121">
        <v>0</v>
      </c>
      <c r="AK128" s="121">
        <v>0</v>
      </c>
      <c r="AL128" s="116">
        <v>4.7339887619018555</v>
      </c>
      <c r="AM128" s="116">
        <v>27.449460983276367</v>
      </c>
      <c r="AN128" s="116">
        <v>18140.517578125</v>
      </c>
      <c r="AO128" s="116">
        <v>53414.94140625</v>
      </c>
      <c r="AP128" s="116">
        <v>30988.328125</v>
      </c>
      <c r="AQ128" s="116">
        <v>58.01434326171875</v>
      </c>
      <c r="AR128" s="118"/>
      <c r="AS128" s="210"/>
      <c r="AT128" s="211"/>
    </row>
    <row r="129" spans="1:46" s="300" customFormat="1">
      <c r="A129" s="352">
        <v>41908</v>
      </c>
      <c r="B129" s="114" t="s">
        <v>183</v>
      </c>
      <c r="C129" s="114" t="s">
        <v>122</v>
      </c>
      <c r="D129" s="241"/>
      <c r="E129" s="305">
        <v>130</v>
      </c>
      <c r="F129" s="305">
        <v>10</v>
      </c>
      <c r="G129" s="305">
        <v>391</v>
      </c>
      <c r="H129" s="305">
        <v>30</v>
      </c>
      <c r="I129" s="305">
        <v>1477</v>
      </c>
      <c r="J129" s="305">
        <v>114</v>
      </c>
      <c r="K129" s="118">
        <v>3096341</v>
      </c>
      <c r="L129" s="116">
        <v>91.640326436913767</v>
      </c>
      <c r="M129" s="118">
        <v>3345045</v>
      </c>
      <c r="N129" s="116">
        <v>96.868804931640625</v>
      </c>
      <c r="O129" s="118">
        <v>14222005</v>
      </c>
      <c r="P129" s="116">
        <v>99.927642822265625</v>
      </c>
      <c r="Q129" s="118">
        <v>14221989</v>
      </c>
      <c r="R129" s="119">
        <v>4.6118725091218948E-2</v>
      </c>
      <c r="S129" s="118">
        <v>3428</v>
      </c>
      <c r="T129" s="116">
        <v>2.4103520438075066E-2</v>
      </c>
      <c r="U129" s="118">
        <v>8392</v>
      </c>
      <c r="V129" s="119">
        <v>5.9048682451248169E-2</v>
      </c>
      <c r="W129" s="117">
        <v>4468754</v>
      </c>
      <c r="X129" s="119">
        <v>99.692138671875</v>
      </c>
      <c r="Y129" s="119">
        <v>99.633270263671875</v>
      </c>
      <c r="Z129" s="117">
        <v>9552</v>
      </c>
      <c r="AA129" s="119">
        <v>0.21375085413455963</v>
      </c>
      <c r="AB129" s="118">
        <v>3025664</v>
      </c>
      <c r="AC129" s="120">
        <v>98.2841796875</v>
      </c>
      <c r="AD129" s="118">
        <v>3025749</v>
      </c>
      <c r="AE129" s="116">
        <v>98.152656555175781</v>
      </c>
      <c r="AF129" s="116">
        <v>65.792655944824219</v>
      </c>
      <c r="AG129" s="116">
        <v>84.151397705078125</v>
      </c>
      <c r="AH129" s="121">
        <v>47.433917999267578</v>
      </c>
      <c r="AI129" s="116">
        <v>78.6761474609375</v>
      </c>
      <c r="AJ129" s="121">
        <v>13.467343330383301</v>
      </c>
      <c r="AK129" s="121">
        <v>7.8565077781677246</v>
      </c>
      <c r="AL129" s="116">
        <v>5.0877165794372559</v>
      </c>
      <c r="AM129" s="116">
        <v>27.200897216796875</v>
      </c>
      <c r="AN129" s="116">
        <v>20403.8359375</v>
      </c>
      <c r="AO129" s="116">
        <v>54781.6953125</v>
      </c>
      <c r="AP129" s="116">
        <v>28236.328125</v>
      </c>
      <c r="AQ129" s="116">
        <v>51.543361663818359</v>
      </c>
      <c r="AR129" s="118"/>
      <c r="AS129" s="210"/>
      <c r="AT129" s="211"/>
    </row>
    <row r="130" spans="1:46" s="8" customFormat="1">
      <c r="A130" s="352">
        <v>41908</v>
      </c>
      <c r="B130" s="114" t="s">
        <v>126</v>
      </c>
      <c r="C130" s="114" t="s">
        <v>122</v>
      </c>
      <c r="D130" s="241"/>
      <c r="E130" s="305">
        <v>111</v>
      </c>
      <c r="F130" s="305">
        <v>7</v>
      </c>
      <c r="G130" s="305">
        <v>325</v>
      </c>
      <c r="H130" s="305">
        <v>21</v>
      </c>
      <c r="I130" s="305">
        <v>997</v>
      </c>
      <c r="J130" s="305">
        <v>86</v>
      </c>
      <c r="K130" s="118">
        <v>1947325</v>
      </c>
      <c r="L130" s="116">
        <v>89.201288947658966</v>
      </c>
      <c r="M130" s="118">
        <v>2845418</v>
      </c>
      <c r="N130" s="116">
        <v>96.218338012695313</v>
      </c>
      <c r="O130" s="118">
        <v>8526637</v>
      </c>
      <c r="P130" s="116">
        <v>99.953231811523438</v>
      </c>
      <c r="Q130" s="118">
        <v>8526605</v>
      </c>
      <c r="R130" s="119">
        <v>1.9632667303085327E-2</v>
      </c>
      <c r="S130" s="118">
        <v>1793</v>
      </c>
      <c r="T130" s="116">
        <v>2.1028298884630203E-2</v>
      </c>
      <c r="U130" s="118">
        <v>16668</v>
      </c>
      <c r="V130" s="119">
        <v>0.19556178152561188</v>
      </c>
      <c r="W130" s="117">
        <v>2590168</v>
      </c>
      <c r="X130" s="119">
        <v>99.535865783691406</v>
      </c>
      <c r="Y130" s="119">
        <v>99.341209411621094</v>
      </c>
      <c r="Z130" s="117">
        <v>8005</v>
      </c>
      <c r="AA130" s="119">
        <v>0.30905330181121826</v>
      </c>
      <c r="AB130" s="118">
        <v>1383490</v>
      </c>
      <c r="AC130" s="120">
        <v>98.883186340332031</v>
      </c>
      <c r="AD130" s="118">
        <v>1382393</v>
      </c>
      <c r="AE130" s="116">
        <v>98.8082275390625</v>
      </c>
      <c r="AF130" s="116">
        <v>52.661281585693359</v>
      </c>
      <c r="AG130" s="116">
        <v>65.379585266113281</v>
      </c>
      <c r="AH130" s="121">
        <v>39.942977905273438</v>
      </c>
      <c r="AI130" s="116">
        <v>0</v>
      </c>
      <c r="AJ130" s="121">
        <v>0</v>
      </c>
      <c r="AK130" s="121">
        <v>0</v>
      </c>
      <c r="AL130" s="116">
        <v>5.2394237518310547</v>
      </c>
      <c r="AM130" s="116">
        <v>29.225826263427734</v>
      </c>
      <c r="AN130" s="116">
        <v>12836.357421875</v>
      </c>
      <c r="AO130" s="116">
        <v>33616.16796875</v>
      </c>
      <c r="AP130" s="116">
        <v>18037.01171875</v>
      </c>
      <c r="AQ130" s="116">
        <v>53.655765533447266</v>
      </c>
      <c r="AR130" s="118"/>
      <c r="AT130" s="7"/>
    </row>
    <row r="131" spans="1:46" s="8" customFormat="1">
      <c r="A131" s="352">
        <v>41908</v>
      </c>
      <c r="B131" s="114" t="s">
        <v>184</v>
      </c>
      <c r="C131" s="114" t="s">
        <v>122</v>
      </c>
      <c r="D131" s="241"/>
      <c r="E131" s="305">
        <v>99</v>
      </c>
      <c r="F131" s="305">
        <v>15</v>
      </c>
      <c r="G131" s="305">
        <v>295</v>
      </c>
      <c r="H131" s="305">
        <v>45</v>
      </c>
      <c r="I131" s="305">
        <v>995</v>
      </c>
      <c r="J131" s="305">
        <v>195</v>
      </c>
      <c r="K131" s="118">
        <v>3198809</v>
      </c>
      <c r="L131" s="116">
        <v>89.945038919172731</v>
      </c>
      <c r="M131" s="118">
        <v>2845418</v>
      </c>
      <c r="N131" s="116">
        <v>96.218338012695313</v>
      </c>
      <c r="O131" s="118">
        <v>14041290</v>
      </c>
      <c r="P131" s="116">
        <v>99.958457946777344</v>
      </c>
      <c r="Q131" s="118">
        <v>14041230</v>
      </c>
      <c r="R131" s="119">
        <v>2.4492155760526657E-2</v>
      </c>
      <c r="S131" s="118">
        <v>1914</v>
      </c>
      <c r="T131" s="116">
        <v>1.3631284236907959E-2</v>
      </c>
      <c r="U131" s="118">
        <v>14153</v>
      </c>
      <c r="V131" s="119">
        <v>0.10083445161581039</v>
      </c>
      <c r="W131" s="117">
        <v>4459795</v>
      </c>
      <c r="X131" s="119">
        <v>99.520957946777344</v>
      </c>
      <c r="Y131" s="119">
        <v>99.420608520507813</v>
      </c>
      <c r="Z131" s="117">
        <v>10409</v>
      </c>
      <c r="AA131" s="119">
        <v>0.23339638113975525</v>
      </c>
      <c r="AB131" s="118">
        <v>2790515</v>
      </c>
      <c r="AC131" s="120">
        <v>98.553741455078125</v>
      </c>
      <c r="AD131" s="118">
        <v>2792550</v>
      </c>
      <c r="AE131" s="116">
        <v>98.502082824707031</v>
      </c>
      <c r="AF131" s="116">
        <v>74.086837768554688</v>
      </c>
      <c r="AG131" s="116">
        <v>94.115974426269531</v>
      </c>
      <c r="AH131" s="121">
        <v>54.057693481445313</v>
      </c>
      <c r="AI131" s="116">
        <v>0</v>
      </c>
      <c r="AJ131" s="121">
        <v>0</v>
      </c>
      <c r="AK131" s="121">
        <v>0</v>
      </c>
      <c r="AL131" s="116">
        <v>5.3587064743041992</v>
      </c>
      <c r="AM131" s="116">
        <v>27.499122619628906</v>
      </c>
      <c r="AN131" s="116">
        <v>20968.244140625</v>
      </c>
      <c r="AO131" s="116">
        <v>50145.84375</v>
      </c>
      <c r="AP131" s="116">
        <v>31212.34375</v>
      </c>
      <c r="AQ131" s="116">
        <v>62.243133544921875</v>
      </c>
      <c r="AR131" s="118"/>
      <c r="AT131" s="7"/>
    </row>
    <row r="132" spans="1:46" s="299" customFormat="1">
      <c r="A132" s="352">
        <v>41908</v>
      </c>
      <c r="B132" s="114" t="s">
        <v>131</v>
      </c>
      <c r="C132" s="114" t="s">
        <v>176</v>
      </c>
      <c r="D132" s="241"/>
      <c r="E132" s="305">
        <v>174</v>
      </c>
      <c r="F132" s="305">
        <v>20</v>
      </c>
      <c r="G132" s="305">
        <v>507</v>
      </c>
      <c r="H132" s="305">
        <v>50</v>
      </c>
      <c r="I132" s="305">
        <v>1463</v>
      </c>
      <c r="J132" s="305">
        <v>163</v>
      </c>
      <c r="K132" s="118">
        <v>3097546</v>
      </c>
      <c r="L132" s="116">
        <v>91.553184359489734</v>
      </c>
      <c r="M132" s="118">
        <v>4850169</v>
      </c>
      <c r="N132" s="116">
        <v>92.654891967773438</v>
      </c>
      <c r="O132" s="118">
        <v>21555652</v>
      </c>
      <c r="P132" s="116">
        <v>99.993003845214844</v>
      </c>
      <c r="Q132" s="118">
        <v>13988277</v>
      </c>
      <c r="R132" s="119">
        <v>0.11035669595003128</v>
      </c>
      <c r="S132" s="118">
        <v>634550</v>
      </c>
      <c r="T132" s="116">
        <v>4.5362982749938965</v>
      </c>
      <c r="U132" s="118">
        <v>769</v>
      </c>
      <c r="V132" s="119">
        <v>5.765723530203104E-3</v>
      </c>
      <c r="W132" s="117">
        <v>3844731</v>
      </c>
      <c r="X132" s="119">
        <v>99.702865600585937</v>
      </c>
      <c r="Y132" s="119">
        <v>99.697120666503906</v>
      </c>
      <c r="Z132" s="117">
        <v>10468</v>
      </c>
      <c r="AA132" s="119">
        <v>0.27226871252059937</v>
      </c>
      <c r="AB132" s="118">
        <v>1687274</v>
      </c>
      <c r="AC132" s="120">
        <v>95.352149963378906</v>
      </c>
      <c r="AD132" s="118">
        <v>1674174</v>
      </c>
      <c r="AE132" s="116">
        <v>96.070777893066406</v>
      </c>
      <c r="AF132" s="116">
        <v>0</v>
      </c>
      <c r="AG132" s="116">
        <v>0</v>
      </c>
      <c r="AH132" s="121">
        <v>0</v>
      </c>
      <c r="AI132" s="116">
        <v>0</v>
      </c>
      <c r="AJ132" s="121">
        <v>0</v>
      </c>
      <c r="AK132" s="121">
        <v>0</v>
      </c>
      <c r="AL132" s="116">
        <v>5.1228723526000977</v>
      </c>
      <c r="AM132" s="116">
        <v>27.806697845458984</v>
      </c>
      <c r="AN132" s="116">
        <v>21190.8515625</v>
      </c>
      <c r="AO132" s="116">
        <v>45145.4375</v>
      </c>
      <c r="AP132" s="116">
        <v>24993.603515625</v>
      </c>
      <c r="AQ132" s="116">
        <v>55.362411499023438</v>
      </c>
      <c r="AR132" s="118"/>
      <c r="AS132" s="106"/>
      <c r="AT132" s="7"/>
    </row>
    <row r="133" spans="1:46" s="299" customFormat="1">
      <c r="A133" s="352">
        <v>41908</v>
      </c>
      <c r="B133" s="114" t="s">
        <v>124</v>
      </c>
      <c r="C133" s="114" t="s">
        <v>176</v>
      </c>
      <c r="D133" s="241"/>
      <c r="E133" s="180">
        <v>126</v>
      </c>
      <c r="F133" s="180">
        <v>33</v>
      </c>
      <c r="G133" s="180">
        <v>370</v>
      </c>
      <c r="H133" s="180">
        <v>87</v>
      </c>
      <c r="I133" s="180">
        <v>1358</v>
      </c>
      <c r="J133" s="180">
        <v>345</v>
      </c>
      <c r="K133" s="118">
        <v>3103339</v>
      </c>
      <c r="L133" s="116">
        <v>93.241118678945483</v>
      </c>
      <c r="M133" s="118">
        <v>3934788</v>
      </c>
      <c r="N133" s="116">
        <v>95.260276794433594</v>
      </c>
      <c r="O133" s="118">
        <v>17664538</v>
      </c>
      <c r="P133" s="116">
        <v>99.998893737792969</v>
      </c>
      <c r="Q133" s="118">
        <v>13123612</v>
      </c>
      <c r="R133" s="119">
        <v>4.5543864369392395E-2</v>
      </c>
      <c r="S133" s="118">
        <v>785558</v>
      </c>
      <c r="T133" s="116">
        <v>5.9858369827270508</v>
      </c>
      <c r="U133" s="118">
        <v>1407</v>
      </c>
      <c r="V133" s="119">
        <v>1.1409283615648746E-2</v>
      </c>
      <c r="W133" s="117">
        <v>4037490</v>
      </c>
      <c r="X133" s="119">
        <v>99.807579040527344</v>
      </c>
      <c r="Y133" s="119">
        <v>99.796188354492188</v>
      </c>
      <c r="Z133" s="117">
        <v>10797</v>
      </c>
      <c r="AA133" s="119">
        <v>0.26741862297058105</v>
      </c>
      <c r="AB133" s="118">
        <v>1192311</v>
      </c>
      <c r="AC133" s="120">
        <v>96.653053283691406</v>
      </c>
      <c r="AD133" s="118">
        <v>1184402</v>
      </c>
      <c r="AE133" s="116">
        <v>96.860694885253906</v>
      </c>
      <c r="AF133" s="116">
        <v>0</v>
      </c>
      <c r="AG133" s="116">
        <v>0</v>
      </c>
      <c r="AH133" s="121">
        <v>0</v>
      </c>
      <c r="AI133" s="116">
        <v>0</v>
      </c>
      <c r="AJ133" s="121">
        <v>0</v>
      </c>
      <c r="AK133" s="121">
        <v>0</v>
      </c>
      <c r="AL133" s="116">
        <v>4.5857758522033691</v>
      </c>
      <c r="AM133" s="116">
        <v>29.123449325561523</v>
      </c>
      <c r="AN133" s="116">
        <v>17766.39453125</v>
      </c>
      <c r="AO133" s="116">
        <v>47516.71484375</v>
      </c>
      <c r="AP133" s="116">
        <v>22053.966796875</v>
      </c>
      <c r="AQ133" s="116">
        <v>46.413070678710938</v>
      </c>
      <c r="AR133" s="118"/>
      <c r="AS133" s="106"/>
      <c r="AT133" s="7"/>
    </row>
    <row r="134" spans="1:46" s="299" customFormat="1">
      <c r="A134" s="352">
        <v>41908</v>
      </c>
      <c r="B134" s="206" t="s">
        <v>133</v>
      </c>
      <c r="C134" s="206" t="s">
        <v>176</v>
      </c>
      <c r="D134" s="241"/>
      <c r="E134" s="180">
        <v>164</v>
      </c>
      <c r="F134" s="180">
        <v>12</v>
      </c>
      <c r="G134" s="180">
        <v>485</v>
      </c>
      <c r="H134" s="180">
        <v>34</v>
      </c>
      <c r="I134" s="180">
        <v>1419</v>
      </c>
      <c r="J134" s="180">
        <v>114</v>
      </c>
      <c r="K134" s="248">
        <v>2286924</v>
      </c>
      <c r="L134" s="246">
        <v>91.368099683242647</v>
      </c>
      <c r="M134" s="248">
        <v>4293472</v>
      </c>
      <c r="N134" s="246">
        <v>95.551826477050781</v>
      </c>
      <c r="O134" s="248">
        <v>18019340</v>
      </c>
      <c r="P134" s="246">
        <v>99.973304748535156</v>
      </c>
      <c r="Q134" s="248">
        <v>11279788</v>
      </c>
      <c r="R134" s="249">
        <v>3.5346407443284988E-2</v>
      </c>
      <c r="S134" s="248">
        <v>580721</v>
      </c>
      <c r="T134" s="246">
        <v>5.1483325958251953</v>
      </c>
      <c r="U134" s="248">
        <v>363</v>
      </c>
      <c r="V134" s="249">
        <v>3.3954568207263947E-3</v>
      </c>
      <c r="W134" s="248">
        <v>2902258</v>
      </c>
      <c r="X134" s="246">
        <v>99.707839965820313</v>
      </c>
      <c r="Y134" s="246">
        <v>99.704452514648438</v>
      </c>
      <c r="Z134" s="247">
        <v>7907</v>
      </c>
      <c r="AA134" s="249">
        <v>0.27244305610656738</v>
      </c>
      <c r="AB134" s="248">
        <v>695586</v>
      </c>
      <c r="AC134" s="246">
        <v>94.467254638671875</v>
      </c>
      <c r="AD134" s="248">
        <v>686952</v>
      </c>
      <c r="AE134" s="246">
        <v>94.368309020996094</v>
      </c>
      <c r="AF134" s="246">
        <v>0</v>
      </c>
      <c r="AG134" s="246">
        <v>0</v>
      </c>
      <c r="AH134" s="251">
        <v>0</v>
      </c>
      <c r="AI134" s="246">
        <v>0</v>
      </c>
      <c r="AJ134" s="251">
        <v>0</v>
      </c>
      <c r="AK134" s="251">
        <v>0</v>
      </c>
      <c r="AL134" s="246">
        <v>4.9573206901550293</v>
      </c>
      <c r="AM134" s="246">
        <v>32.359310150146484</v>
      </c>
      <c r="AN134" s="246">
        <v>16558.310546875</v>
      </c>
      <c r="AO134" s="246">
        <v>38880.29296875</v>
      </c>
      <c r="AP134" s="246">
        <v>22142.849609375</v>
      </c>
      <c r="AQ134" s="246">
        <v>56.951343536376953</v>
      </c>
      <c r="AR134" s="248"/>
      <c r="AS134" s="106"/>
      <c r="AT134" s="7"/>
    </row>
    <row r="135" spans="1:46" s="299" customFormat="1">
      <c r="A135" s="352">
        <v>41908</v>
      </c>
      <c r="B135" s="206" t="s">
        <v>125</v>
      </c>
      <c r="C135" s="206" t="s">
        <v>176</v>
      </c>
      <c r="D135" s="241"/>
      <c r="E135" s="180">
        <v>177</v>
      </c>
      <c r="F135" s="180">
        <v>8</v>
      </c>
      <c r="G135" s="180">
        <v>507</v>
      </c>
      <c r="H135" s="180">
        <v>24</v>
      </c>
      <c r="I135" s="180">
        <v>1602</v>
      </c>
      <c r="J135" s="180">
        <v>93</v>
      </c>
      <c r="K135" s="248">
        <v>2262955</v>
      </c>
      <c r="L135" s="246">
        <v>90.755671235177019</v>
      </c>
      <c r="M135" s="248">
        <v>3426866</v>
      </c>
      <c r="N135" s="246">
        <v>93.078399658203125</v>
      </c>
      <c r="O135" s="248">
        <v>15865720</v>
      </c>
      <c r="P135" s="246">
        <v>99.942802429199219</v>
      </c>
      <c r="Q135" s="248">
        <v>10340982</v>
      </c>
      <c r="R135" s="249">
        <v>0.22062700986862183</v>
      </c>
      <c r="S135" s="248">
        <v>533736</v>
      </c>
      <c r="T135" s="246">
        <v>5.1613664627075195</v>
      </c>
      <c r="U135" s="248">
        <v>191</v>
      </c>
      <c r="V135" s="249">
        <v>1.9521418726071715E-3</v>
      </c>
      <c r="W135" s="248">
        <v>2909185</v>
      </c>
      <c r="X135" s="246">
        <v>99.884880065917969</v>
      </c>
      <c r="Y135" s="246">
        <v>99.882926940917969</v>
      </c>
      <c r="Z135" s="247">
        <v>5151</v>
      </c>
      <c r="AA135" s="249">
        <v>0.17705990374088287</v>
      </c>
      <c r="AB135" s="248">
        <v>769520</v>
      </c>
      <c r="AC135" s="246">
        <v>96.894294738769531</v>
      </c>
      <c r="AD135" s="248">
        <v>766168</v>
      </c>
      <c r="AE135" s="246">
        <v>97.544013977050781</v>
      </c>
      <c r="AF135" s="246">
        <v>0</v>
      </c>
      <c r="AG135" s="246">
        <v>0</v>
      </c>
      <c r="AH135" s="251">
        <v>0</v>
      </c>
      <c r="AI135" s="246">
        <v>0</v>
      </c>
      <c r="AJ135" s="251">
        <v>0</v>
      </c>
      <c r="AK135" s="251">
        <v>0</v>
      </c>
      <c r="AL135" s="246">
        <v>4.1462850570678711</v>
      </c>
      <c r="AM135" s="246">
        <v>30.528873443603516</v>
      </c>
      <c r="AN135" s="246">
        <v>12970.408203125</v>
      </c>
      <c r="AO135" s="246">
        <v>36082.36328125</v>
      </c>
      <c r="AP135" s="246">
        <v>13036.1689453125</v>
      </c>
      <c r="AQ135" s="246">
        <v>36.128921508789063</v>
      </c>
      <c r="AR135" s="248"/>
      <c r="AS135" s="106"/>
      <c r="AT135" s="7"/>
    </row>
    <row r="136" spans="1:46" s="299" customFormat="1">
      <c r="A136" s="352">
        <v>41908</v>
      </c>
      <c r="B136" s="107" t="s">
        <v>127</v>
      </c>
      <c r="C136" s="107" t="s">
        <v>128</v>
      </c>
      <c r="D136" s="241"/>
      <c r="E136" s="388">
        <v>150</v>
      </c>
      <c r="F136" s="388">
        <v>16</v>
      </c>
      <c r="G136" s="388">
        <v>450</v>
      </c>
      <c r="H136" s="388">
        <v>48</v>
      </c>
      <c r="I136" s="388">
        <v>1446</v>
      </c>
      <c r="J136" s="388">
        <v>160</v>
      </c>
      <c r="K136" s="111">
        <v>2769521</v>
      </c>
      <c r="L136" s="109">
        <v>87.942030408868533</v>
      </c>
      <c r="M136" s="111">
        <v>3770978</v>
      </c>
      <c r="N136" s="109">
        <v>92.977500915527344</v>
      </c>
      <c r="O136" s="111">
        <v>17122976</v>
      </c>
      <c r="P136" s="109">
        <v>99.913330078125</v>
      </c>
      <c r="Q136" s="111">
        <v>10322115</v>
      </c>
      <c r="R136" s="112">
        <v>1.0123894549906254E-2</v>
      </c>
      <c r="S136" s="111">
        <v>319846</v>
      </c>
      <c r="T136" s="109">
        <v>3.0986478328704834</v>
      </c>
      <c r="U136" s="111">
        <v>36824</v>
      </c>
      <c r="V136" s="112">
        <v>0.35695016384124756</v>
      </c>
      <c r="W136" s="111">
        <v>3126401</v>
      </c>
      <c r="X136" s="109">
        <v>99.593048095703125</v>
      </c>
      <c r="Y136" s="109">
        <v>99.237548828125</v>
      </c>
      <c r="Z136" s="110">
        <v>19841</v>
      </c>
      <c r="AA136" s="112">
        <v>0.63462746143341064</v>
      </c>
      <c r="AB136" s="111">
        <v>5491066</v>
      </c>
      <c r="AC136" s="109">
        <v>98.9931640625</v>
      </c>
      <c r="AD136" s="111">
        <v>5479478</v>
      </c>
      <c r="AE136" s="109">
        <v>99.202865600585938</v>
      </c>
      <c r="AF136" s="109">
        <v>34.588890075683594</v>
      </c>
      <c r="AG136" s="109">
        <v>34.255779266357422</v>
      </c>
      <c r="AH136" s="113">
        <v>34.922004699707031</v>
      </c>
      <c r="AI136" s="109">
        <v>48.703678131103516</v>
      </c>
      <c r="AJ136" s="113">
        <v>0.50890123844146729</v>
      </c>
      <c r="AK136" s="113">
        <v>0.78742134571075439</v>
      </c>
      <c r="AL136" s="109">
        <v>3.4567556381225586</v>
      </c>
      <c r="AM136" s="109">
        <v>18.802303314208984</v>
      </c>
      <c r="AN136" s="109">
        <v>9491.9365234375</v>
      </c>
      <c r="AO136" s="109">
        <v>39725.37109375</v>
      </c>
      <c r="AP136" s="109">
        <v>742.60028076171875</v>
      </c>
      <c r="AQ136" s="109">
        <v>1.8693350553512573</v>
      </c>
      <c r="AR136" s="111"/>
      <c r="AS136" s="106"/>
      <c r="AT136" s="7"/>
    </row>
    <row r="137" spans="1:46" s="299" customFormat="1">
      <c r="A137" s="352">
        <v>41908</v>
      </c>
      <c r="B137" s="107" t="s">
        <v>129</v>
      </c>
      <c r="C137" s="107" t="s">
        <v>128</v>
      </c>
      <c r="D137" s="241"/>
      <c r="E137" s="388">
        <v>152</v>
      </c>
      <c r="F137" s="388">
        <v>3</v>
      </c>
      <c r="G137" s="388">
        <v>452</v>
      </c>
      <c r="H137" s="388">
        <v>9</v>
      </c>
      <c r="I137" s="388">
        <v>1192</v>
      </c>
      <c r="J137" s="388">
        <v>29</v>
      </c>
      <c r="K137" s="111">
        <v>1612988</v>
      </c>
      <c r="L137" s="109">
        <v>84.676327412231217</v>
      </c>
      <c r="M137" s="111">
        <v>3553515</v>
      </c>
      <c r="N137" s="109">
        <v>93.578666687011719</v>
      </c>
      <c r="O137" s="111">
        <v>12288351</v>
      </c>
      <c r="P137" s="109">
        <v>99.970344543457031</v>
      </c>
      <c r="Q137" s="111">
        <v>8313272</v>
      </c>
      <c r="R137" s="112">
        <v>3.4162241499871016E-3</v>
      </c>
      <c r="S137" s="111">
        <v>275521</v>
      </c>
      <c r="T137" s="109">
        <v>3.3142304420471191</v>
      </c>
      <c r="U137" s="111">
        <v>37169</v>
      </c>
      <c r="V137" s="112">
        <v>0.44728323817253113</v>
      </c>
      <c r="W137" s="111">
        <v>2021478</v>
      </c>
      <c r="X137" s="109">
        <v>99.526466369628906</v>
      </c>
      <c r="Y137" s="109">
        <v>99.081298828125</v>
      </c>
      <c r="Z137" s="110">
        <v>15170</v>
      </c>
      <c r="AA137" s="112">
        <v>0.75044101476669312</v>
      </c>
      <c r="AB137" s="111">
        <v>1465552</v>
      </c>
      <c r="AC137" s="109">
        <v>97.404594421386719</v>
      </c>
      <c r="AD137" s="111">
        <v>1464028</v>
      </c>
      <c r="AE137" s="109">
        <v>97.614593505859375</v>
      </c>
      <c r="AF137" s="109">
        <v>34.483009338378906</v>
      </c>
      <c r="AG137" s="109">
        <v>34.252838134765625</v>
      </c>
      <c r="AH137" s="113">
        <v>34.713180541992187</v>
      </c>
      <c r="AI137" s="109">
        <v>96.113258361816406</v>
      </c>
      <c r="AJ137" s="113">
        <v>2.2916951179504395</v>
      </c>
      <c r="AK137" s="113">
        <v>1.5950418710708618</v>
      </c>
      <c r="AL137" s="109">
        <v>3.2855417728424072</v>
      </c>
      <c r="AM137" s="109">
        <v>22.399698257446289</v>
      </c>
      <c r="AN137" s="109">
        <v>7823.27294921875</v>
      </c>
      <c r="AO137" s="109">
        <v>23161.548828125</v>
      </c>
      <c r="AP137" s="109">
        <v>375.84454345703125</v>
      </c>
      <c r="AQ137" s="109">
        <v>1.6227090358734131</v>
      </c>
      <c r="AR137" s="111"/>
      <c r="AS137" s="106"/>
      <c r="AT137" s="7"/>
    </row>
    <row r="138" spans="1:46" s="41" customFormat="1">
      <c r="A138" s="352">
        <v>41908</v>
      </c>
      <c r="B138" s="181" t="s">
        <v>130</v>
      </c>
      <c r="C138" s="181" t="s">
        <v>128</v>
      </c>
      <c r="D138" s="241"/>
      <c r="E138" s="219">
        <v>176</v>
      </c>
      <c r="F138" s="219">
        <v>5</v>
      </c>
      <c r="G138" s="219">
        <v>528</v>
      </c>
      <c r="H138" s="219">
        <v>15</v>
      </c>
      <c r="I138" s="219">
        <v>948</v>
      </c>
      <c r="J138" s="219">
        <v>35</v>
      </c>
      <c r="K138" s="229">
        <v>662054</v>
      </c>
      <c r="L138" s="230">
        <v>93.584360188141758</v>
      </c>
      <c r="M138" s="229">
        <v>1532163</v>
      </c>
      <c r="N138" s="230">
        <v>92.346046447753906</v>
      </c>
      <c r="O138" s="229">
        <v>12033061</v>
      </c>
      <c r="P138" s="230">
        <v>99.994300842285156</v>
      </c>
      <c r="Q138" s="229">
        <v>4395327</v>
      </c>
      <c r="R138" s="230">
        <v>0</v>
      </c>
      <c r="S138" s="229">
        <v>159659</v>
      </c>
      <c r="T138" s="230">
        <v>3.6324715614318848</v>
      </c>
      <c r="U138" s="229">
        <v>10880</v>
      </c>
      <c r="V138" s="230">
        <v>0.26819133758544922</v>
      </c>
      <c r="W138" s="229">
        <v>497433</v>
      </c>
      <c r="X138" s="230">
        <v>99.8001708984375</v>
      </c>
      <c r="Y138" s="230">
        <v>99.532516479492187</v>
      </c>
      <c r="Z138" s="229">
        <v>2117</v>
      </c>
      <c r="AA138" s="230">
        <v>0.42558494210243225</v>
      </c>
      <c r="AB138" s="229">
        <v>815954</v>
      </c>
      <c r="AC138" s="230">
        <v>98.667816162109375</v>
      </c>
      <c r="AD138" s="229">
        <v>815787</v>
      </c>
      <c r="AE138" s="230">
        <v>98.822608947753906</v>
      </c>
      <c r="AF138" s="230">
        <v>35.215362548828125</v>
      </c>
      <c r="AG138" s="230">
        <v>34.875186920166016</v>
      </c>
      <c r="AH138" s="230">
        <v>35.5555419921875</v>
      </c>
      <c r="AI138" s="230">
        <v>49.195941925048828</v>
      </c>
      <c r="AJ138" s="188">
        <v>0.21721503138542175</v>
      </c>
      <c r="AK138" s="188">
        <v>0.58684521913528442</v>
      </c>
      <c r="AL138" s="230">
        <v>4.5753946304321289</v>
      </c>
      <c r="AM138" s="230">
        <v>23.315500259399414</v>
      </c>
      <c r="AN138" s="230">
        <v>5694.33837890625</v>
      </c>
      <c r="AO138" s="230">
        <v>7806.06787109375</v>
      </c>
      <c r="AP138" s="230">
        <v>137.10932922363281</v>
      </c>
      <c r="AQ138" s="230">
        <v>1.7564455270767212</v>
      </c>
      <c r="AR138" s="229"/>
    </row>
    <row r="139" spans="1:46" s="7" customFormat="1">
      <c r="A139" s="352">
        <v>41908</v>
      </c>
      <c r="B139" s="123" t="s">
        <v>132</v>
      </c>
      <c r="C139" s="123" t="s">
        <v>128</v>
      </c>
      <c r="D139" s="241"/>
      <c r="E139" s="219">
        <v>178</v>
      </c>
      <c r="F139" s="219">
        <v>5</v>
      </c>
      <c r="G139" s="219">
        <v>527</v>
      </c>
      <c r="H139" s="219">
        <v>15</v>
      </c>
      <c r="I139" s="219">
        <v>1123</v>
      </c>
      <c r="J139" s="219">
        <v>34</v>
      </c>
      <c r="K139" s="197">
        <v>863991</v>
      </c>
      <c r="L139" s="194">
        <v>91.088680321901506</v>
      </c>
      <c r="M139" s="197">
        <v>1495028</v>
      </c>
      <c r="N139" s="194">
        <v>86.833023071289062</v>
      </c>
      <c r="O139" s="197">
        <v>10599461</v>
      </c>
      <c r="P139" s="194">
        <v>99.96490478515625</v>
      </c>
      <c r="Q139" s="197">
        <v>5053568</v>
      </c>
      <c r="R139" s="194">
        <v>0</v>
      </c>
      <c r="S139" s="197">
        <v>199502</v>
      </c>
      <c r="T139" s="194">
        <v>3.9477453231811523</v>
      </c>
      <c r="U139" s="197">
        <v>17824</v>
      </c>
      <c r="V139" s="194">
        <v>0.37404742836952209</v>
      </c>
      <c r="W139" s="197">
        <v>701545</v>
      </c>
      <c r="X139" s="194">
        <v>99.724090576171875</v>
      </c>
      <c r="Y139" s="231">
        <v>99.35107421875</v>
      </c>
      <c r="Z139" s="197">
        <v>3218</v>
      </c>
      <c r="AA139" s="194">
        <v>0.45870187878608704</v>
      </c>
      <c r="AB139" s="197">
        <v>795064</v>
      </c>
      <c r="AC139" s="194">
        <v>98.4256591796875</v>
      </c>
      <c r="AD139" s="197">
        <v>793817</v>
      </c>
      <c r="AE139" s="194">
        <v>98.59136962890625</v>
      </c>
      <c r="AF139" s="231">
        <v>35.073898315429688</v>
      </c>
      <c r="AG139" s="231">
        <v>34.823673248291016</v>
      </c>
      <c r="AH139" s="231">
        <v>35.324119567871094</v>
      </c>
      <c r="AI139" s="194">
        <v>49.212421417236328</v>
      </c>
      <c r="AJ139" s="207">
        <v>0.21708598732948303</v>
      </c>
      <c r="AK139" s="207">
        <v>0.57049614191055298</v>
      </c>
      <c r="AL139" s="208">
        <v>4.759185791015625</v>
      </c>
      <c r="AM139" s="208">
        <v>24.210079193115234</v>
      </c>
      <c r="AN139" s="197">
        <v>6234.9365234375</v>
      </c>
      <c r="AO139" s="197">
        <v>9798.609375</v>
      </c>
      <c r="AP139" s="197">
        <v>100.89469909667969</v>
      </c>
      <c r="AQ139" s="231">
        <v>1.0296838283538818</v>
      </c>
      <c r="AR139" s="198"/>
    </row>
    <row r="140" spans="1:46" s="7" customFormat="1">
      <c r="A140" s="352">
        <v>41907</v>
      </c>
      <c r="B140" s="181" t="s">
        <v>6</v>
      </c>
      <c r="C140" s="181"/>
      <c r="D140" s="241"/>
      <c r="E140" s="219">
        <v>1838</v>
      </c>
      <c r="F140" s="219">
        <v>176</v>
      </c>
      <c r="G140" s="219">
        <v>5453</v>
      </c>
      <c r="H140" s="219">
        <v>516</v>
      </c>
      <c r="I140" s="219">
        <v>15929</v>
      </c>
      <c r="J140" s="219">
        <v>1958</v>
      </c>
      <c r="K140" s="229">
        <v>35233489</v>
      </c>
      <c r="L140" s="230">
        <v>91.287062147038583</v>
      </c>
      <c r="M140" s="229">
        <v>46151222</v>
      </c>
      <c r="N140" s="230">
        <v>94.72638148652014</v>
      </c>
      <c r="O140" s="229">
        <v>204439502</v>
      </c>
      <c r="P140" s="230">
        <v>99.96124662375918</v>
      </c>
      <c r="Q140" s="229">
        <v>153033691</v>
      </c>
      <c r="R140" s="230">
        <v>4.9915806179780198E-2</v>
      </c>
      <c r="S140" s="229">
        <v>3415778</v>
      </c>
      <c r="T140" s="230">
        <v>4.4194011168434315</v>
      </c>
      <c r="U140" s="229">
        <v>186286</v>
      </c>
      <c r="V140" s="230">
        <v>0.12372667272975124</v>
      </c>
      <c r="W140" s="229">
        <v>45138955</v>
      </c>
      <c r="X140" s="230">
        <v>99.649693891650898</v>
      </c>
      <c r="Y140" s="230">
        <v>99.526400641013382</v>
      </c>
      <c r="Z140" s="229">
        <v>141090</v>
      </c>
      <c r="AA140" s="230">
        <v>0.3125681538736888</v>
      </c>
      <c r="AB140" s="229">
        <v>35282495</v>
      </c>
      <c r="AC140" s="230">
        <v>98.447683325440465</v>
      </c>
      <c r="AD140" s="229">
        <v>35234861</v>
      </c>
      <c r="AE140" s="230">
        <v>98.525158934540414</v>
      </c>
      <c r="AF140" s="230">
        <v>32.120663366066609</v>
      </c>
      <c r="AG140" s="230">
        <v>34.631423384402076</v>
      </c>
      <c r="AH140" s="230">
        <v>29.609903347731148</v>
      </c>
      <c r="AI140" s="230"/>
      <c r="AJ140" s="188"/>
      <c r="AK140" s="188"/>
      <c r="AL140" s="230">
        <v>3.4755086365253054</v>
      </c>
      <c r="AM140" s="230">
        <v>19.67657332492514</v>
      </c>
      <c r="AN140" s="230">
        <v>209181.6572265625</v>
      </c>
      <c r="AO140" s="230">
        <v>587060.4140625</v>
      </c>
      <c r="AP140" s="230">
        <v>285736.71804046631</v>
      </c>
      <c r="AQ140" s="230">
        <v>48.672455371866725</v>
      </c>
      <c r="AR140" s="229">
        <v>0</v>
      </c>
    </row>
    <row r="141" spans="1:46" s="7" customFormat="1">
      <c r="A141" s="352">
        <v>41907</v>
      </c>
      <c r="B141" s="123" t="s">
        <v>134</v>
      </c>
      <c r="C141" s="123"/>
      <c r="D141" s="241"/>
      <c r="E141" s="219">
        <v>667</v>
      </c>
      <c r="F141" s="219">
        <v>107</v>
      </c>
      <c r="G141" s="219">
        <v>1997</v>
      </c>
      <c r="H141" s="219">
        <v>321</v>
      </c>
      <c r="I141" s="219">
        <v>6835</v>
      </c>
      <c r="J141" s="219">
        <v>1331</v>
      </c>
      <c r="K141" s="197">
        <v>17617728</v>
      </c>
      <c r="L141" s="194">
        <v>91.854698857877707</v>
      </c>
      <c r="M141" s="197">
        <v>19104875</v>
      </c>
      <c r="N141" s="194">
        <v>96.423250246836986</v>
      </c>
      <c r="O141" s="197">
        <v>74386427</v>
      </c>
      <c r="P141" s="194">
        <v>99.940672903136431</v>
      </c>
      <c r="Q141" s="197">
        <v>74386250</v>
      </c>
      <c r="R141" s="194">
        <v>4.3936884075713348E-2</v>
      </c>
      <c r="S141" s="197">
        <v>9376</v>
      </c>
      <c r="T141" s="194">
        <v>1.2917170677740928E-2</v>
      </c>
      <c r="U141" s="197">
        <v>76473</v>
      </c>
      <c r="V141" s="194">
        <v>0.10286342405841546</v>
      </c>
      <c r="W141" s="197">
        <v>24493987</v>
      </c>
      <c r="X141" s="194">
        <v>99.589439043852991</v>
      </c>
      <c r="Y141" s="231">
        <v>99.486997936851907</v>
      </c>
      <c r="Z141" s="197">
        <v>62493</v>
      </c>
      <c r="AA141" s="194">
        <v>0.25513608342768523</v>
      </c>
      <c r="AB141" s="197">
        <v>21706387</v>
      </c>
      <c r="AC141" s="194">
        <v>98.914236701197567</v>
      </c>
      <c r="AD141" s="197">
        <v>21706823</v>
      </c>
      <c r="AE141" s="194">
        <v>98.870980252788229</v>
      </c>
      <c r="AF141" s="231">
        <v>53.110162573093021</v>
      </c>
      <c r="AG141" s="231">
        <v>57.987010272901671</v>
      </c>
      <c r="AH141" s="231">
        <v>48.233314873284378</v>
      </c>
      <c r="AI141" s="194"/>
      <c r="AJ141" s="207"/>
      <c r="AK141" s="207"/>
      <c r="AL141" s="208">
        <v>5.1304024680590832</v>
      </c>
      <c r="AM141" s="208">
        <v>27.945754776612244</v>
      </c>
      <c r="AN141" s="197">
        <v>107073.8134765625</v>
      </c>
      <c r="AO141" s="197">
        <v>327261.92578125</v>
      </c>
      <c r="AP141" s="197">
        <v>200049.970703125</v>
      </c>
      <c r="AQ141" s="231">
        <v>61.128397452761853</v>
      </c>
      <c r="AR141" s="198"/>
    </row>
    <row r="142" spans="1:46" s="7" customFormat="1">
      <c r="A142" s="352">
        <v>41907</v>
      </c>
      <c r="B142" s="123" t="s">
        <v>175</v>
      </c>
      <c r="C142" s="123"/>
      <c r="D142" s="241"/>
      <c r="E142" s="219">
        <v>515</v>
      </c>
      <c r="F142" s="219">
        <v>40</v>
      </c>
      <c r="G142" s="219">
        <v>1499</v>
      </c>
      <c r="H142" s="219">
        <v>108</v>
      </c>
      <c r="I142" s="219">
        <v>4484</v>
      </c>
      <c r="J142" s="219">
        <v>370</v>
      </c>
      <c r="K142" s="197">
        <v>10759841</v>
      </c>
      <c r="L142" s="194">
        <v>91.941460845006901</v>
      </c>
      <c r="M142" s="197">
        <v>16652068</v>
      </c>
      <c r="N142" s="194">
        <v>94.074683706853932</v>
      </c>
      <c r="O142" s="197">
        <v>73337167</v>
      </c>
      <c r="P142" s="194">
        <v>99.991554208145857</v>
      </c>
      <c r="Q142" s="197">
        <v>49301404</v>
      </c>
      <c r="R142" s="194">
        <v>8.6437700926156741E-2</v>
      </c>
      <c r="S142" s="197">
        <v>2345066</v>
      </c>
      <c r="T142" s="194">
        <v>4.7899145108309282</v>
      </c>
      <c r="U142" s="197">
        <v>3156</v>
      </c>
      <c r="V142" s="194">
        <v>6.727791414777474E-3</v>
      </c>
      <c r="W142" s="197">
        <v>14009174</v>
      </c>
      <c r="X142" s="194">
        <v>99.773002509526535</v>
      </c>
      <c r="Y142" s="231">
        <v>99.766289990029435</v>
      </c>
      <c r="Z142" s="197">
        <v>35607</v>
      </c>
      <c r="AA142" s="194">
        <v>0.25416916007078388</v>
      </c>
      <c r="AB142" s="197">
        <v>4580174</v>
      </c>
      <c r="AC142" s="194">
        <v>95.899521893203527</v>
      </c>
      <c r="AD142" s="197">
        <v>4547824</v>
      </c>
      <c r="AE142" s="194">
        <v>96.301747761849924</v>
      </c>
      <c r="AF142" s="231">
        <v>0</v>
      </c>
      <c r="AG142" s="231">
        <v>0</v>
      </c>
      <c r="AH142" s="231">
        <v>0</v>
      </c>
      <c r="AI142" s="194"/>
      <c r="AJ142" s="207"/>
      <c r="AK142" s="207"/>
      <c r="AL142" s="208">
        <v>4.9435472645948639</v>
      </c>
      <c r="AM142" s="208">
        <v>29.900128392571045</v>
      </c>
      <c r="AN142" s="197">
        <v>70087.89453125</v>
      </c>
      <c r="AO142" s="197">
        <v>174079.984375</v>
      </c>
      <c r="AP142" s="197">
        <v>84278.1796875</v>
      </c>
      <c r="AQ142" s="231">
        <v>48.413480728461842</v>
      </c>
      <c r="AR142" s="198"/>
    </row>
    <row r="143" spans="1:46" s="212" customFormat="1">
      <c r="A143" s="352">
        <v>41907</v>
      </c>
      <c r="B143" s="124" t="s">
        <v>135</v>
      </c>
      <c r="C143" s="124"/>
      <c r="D143" s="241"/>
      <c r="E143" s="219">
        <v>656</v>
      </c>
      <c r="F143" s="219">
        <v>29</v>
      </c>
      <c r="G143" s="219">
        <v>1957</v>
      </c>
      <c r="H143" s="219">
        <v>87</v>
      </c>
      <c r="I143" s="219">
        <v>4610</v>
      </c>
      <c r="J143" s="219">
        <v>257</v>
      </c>
      <c r="K143" s="190">
        <v>6855920</v>
      </c>
      <c r="L143" s="191">
        <v>88.801371661279589</v>
      </c>
      <c r="M143" s="190">
        <v>10394279</v>
      </c>
      <c r="N143" s="191">
        <v>92.651552648963687</v>
      </c>
      <c r="O143" s="190">
        <v>56715908</v>
      </c>
      <c r="P143" s="191">
        <v>99.949040757103418</v>
      </c>
      <c r="Q143" s="190">
        <v>29346037</v>
      </c>
      <c r="R143" s="191">
        <v>3.7143005600283694E-3</v>
      </c>
      <c r="S143" s="190">
        <v>1061336</v>
      </c>
      <c r="T143" s="191">
        <v>3.6396639089230067</v>
      </c>
      <c r="U143" s="190">
        <v>106657</v>
      </c>
      <c r="V143" s="191">
        <v>0.36391253291539355</v>
      </c>
      <c r="W143" s="190">
        <v>6635794</v>
      </c>
      <c r="X143" s="191">
        <v>99.611782765285213</v>
      </c>
      <c r="Y143" s="232">
        <v>99.24928300354189</v>
      </c>
      <c r="Z143" s="190">
        <v>42990</v>
      </c>
      <c r="AA143" s="192">
        <v>0.64785011517674007</v>
      </c>
      <c r="AB143" s="190">
        <v>8995934</v>
      </c>
      <c r="AC143" s="191">
        <v>98.619298035974637</v>
      </c>
      <c r="AD143" s="190">
        <v>8980214</v>
      </c>
      <c r="AE143" s="191">
        <v>98.815241169573795</v>
      </c>
      <c r="AF143" s="232">
        <v>17.217237657736856</v>
      </c>
      <c r="AG143" s="232">
        <v>15.793522258560932</v>
      </c>
      <c r="AH143" s="232">
        <v>18.640953056912778</v>
      </c>
      <c r="AI143" s="191"/>
      <c r="AJ143" s="193"/>
      <c r="AK143" s="193"/>
      <c r="AL143" s="191">
        <v>4.2155209323491256</v>
      </c>
      <c r="AM143" s="191">
        <v>22.556289584160339</v>
      </c>
      <c r="AN143" s="190">
        <v>32019.94921875</v>
      </c>
      <c r="AO143" s="190">
        <v>85718.50390625</v>
      </c>
      <c r="AP143" s="190">
        <v>1408.5676498413086</v>
      </c>
      <c r="AQ143" s="232">
        <v>1.6432480568977892</v>
      </c>
      <c r="AR143" s="190"/>
      <c r="AS143" s="210"/>
      <c r="AT143" s="211"/>
    </row>
    <row r="144" spans="1:46" s="212" customFormat="1">
      <c r="A144" s="352">
        <v>41907</v>
      </c>
      <c r="B144" s="114" t="s">
        <v>121</v>
      </c>
      <c r="C144" s="114" t="s">
        <v>122</v>
      </c>
      <c r="D144" s="241"/>
      <c r="E144" s="305">
        <v>170</v>
      </c>
      <c r="F144" s="305">
        <v>64</v>
      </c>
      <c r="G144" s="305">
        <v>498</v>
      </c>
      <c r="H144" s="305">
        <v>191</v>
      </c>
      <c r="I144" s="305">
        <v>1893</v>
      </c>
      <c r="J144" s="305">
        <v>803</v>
      </c>
      <c r="K144" s="118">
        <v>6140533</v>
      </c>
      <c r="L144" s="116">
        <v>93.481885041575381</v>
      </c>
      <c r="M144" s="118">
        <v>6686897</v>
      </c>
      <c r="N144" s="116">
        <v>96.091583251953125</v>
      </c>
      <c r="O144" s="118">
        <v>23976610</v>
      </c>
      <c r="P144" s="116">
        <v>99.925384521484375</v>
      </c>
      <c r="Q144" s="118">
        <v>23976550</v>
      </c>
      <c r="R144" s="119">
        <v>6.0187976807355881E-2</v>
      </c>
      <c r="S144" s="118">
        <v>3081</v>
      </c>
      <c r="T144" s="116">
        <v>1.285005547106266E-2</v>
      </c>
      <c r="U144" s="118">
        <v>24693</v>
      </c>
      <c r="V144" s="119">
        <v>0.10306332260370255</v>
      </c>
      <c r="W144" s="117">
        <v>9045226</v>
      </c>
      <c r="X144" s="119">
        <v>99.610298156738281</v>
      </c>
      <c r="Y144" s="119">
        <v>99.507637023925781</v>
      </c>
      <c r="Z144" s="117">
        <v>25159</v>
      </c>
      <c r="AA144" s="119">
        <v>0.27814671397209167</v>
      </c>
      <c r="AB144" s="118">
        <v>11101481</v>
      </c>
      <c r="AC144" s="120">
        <v>99.15985107421875</v>
      </c>
      <c r="AD144" s="118">
        <v>11100235</v>
      </c>
      <c r="AE144" s="116">
        <v>99.145484924316406</v>
      </c>
      <c r="AF144" s="116">
        <v>40.323310852050781</v>
      </c>
      <c r="AG144" s="116">
        <v>28.709613800048828</v>
      </c>
      <c r="AH144" s="121">
        <v>51.937007904052734</v>
      </c>
      <c r="AI144" s="116">
        <v>0</v>
      </c>
      <c r="AJ144" s="121">
        <v>0</v>
      </c>
      <c r="AK144" s="121">
        <v>0</v>
      </c>
      <c r="AL144" s="116">
        <v>4.9919304847717285</v>
      </c>
      <c r="AM144" s="116">
        <v>26.436552047729492</v>
      </c>
      <c r="AN144" s="116">
        <v>33346.8671875</v>
      </c>
      <c r="AO144" s="116">
        <v>130165.28125</v>
      </c>
      <c r="AP144" s="116">
        <v>92165.1171875</v>
      </c>
      <c r="AQ144" s="122">
        <v>70.806221008300781</v>
      </c>
      <c r="AR144" s="118"/>
      <c r="AS144" s="210"/>
      <c r="AT144" s="211"/>
    </row>
    <row r="145" spans="1:46" s="8" customFormat="1">
      <c r="A145" s="352">
        <v>41907</v>
      </c>
      <c r="B145" s="114" t="s">
        <v>123</v>
      </c>
      <c r="C145" s="114" t="s">
        <v>122</v>
      </c>
      <c r="D145" s="241"/>
      <c r="E145" s="305">
        <v>158</v>
      </c>
      <c r="F145" s="305">
        <v>11</v>
      </c>
      <c r="G145" s="305">
        <v>491</v>
      </c>
      <c r="H145" s="305">
        <v>34</v>
      </c>
      <c r="I145" s="305">
        <v>1479</v>
      </c>
      <c r="J145" s="305">
        <v>133</v>
      </c>
      <c r="K145" s="118">
        <v>2899862</v>
      </c>
      <c r="L145" s="116">
        <v>92.452192552611123</v>
      </c>
      <c r="M145" s="118">
        <v>3346172</v>
      </c>
      <c r="N145" s="116">
        <v>96.874908447265625</v>
      </c>
      <c r="O145" s="118">
        <v>13402260</v>
      </c>
      <c r="P145" s="116">
        <v>99.968917846679688</v>
      </c>
      <c r="Q145" s="118">
        <v>13402235</v>
      </c>
      <c r="R145" s="119">
        <v>1.4542350545525551E-2</v>
      </c>
      <c r="S145" s="118">
        <v>1874</v>
      </c>
      <c r="T145" s="116">
        <v>1.3982742093503475E-2</v>
      </c>
      <c r="U145" s="118">
        <v>12678</v>
      </c>
      <c r="V145" s="119">
        <v>9.4623155891895294E-2</v>
      </c>
      <c r="W145" s="117">
        <v>3914482</v>
      </c>
      <c r="X145" s="119">
        <v>99.76898193359375</v>
      </c>
      <c r="Y145" s="119">
        <v>99.674575805664063</v>
      </c>
      <c r="Z145" s="117">
        <v>9823</v>
      </c>
      <c r="AA145" s="119">
        <v>0.25093996524810791</v>
      </c>
      <c r="AB145" s="118">
        <v>3238296</v>
      </c>
      <c r="AC145" s="120">
        <v>99.0340576171875</v>
      </c>
      <c r="AD145" s="118">
        <v>3239281</v>
      </c>
      <c r="AE145" s="116">
        <v>98.984771728515625</v>
      </c>
      <c r="AF145" s="116">
        <v>42.379035949707031</v>
      </c>
      <c r="AG145" s="116">
        <v>49.492328643798828</v>
      </c>
      <c r="AH145" s="121">
        <v>35.265739440917969</v>
      </c>
      <c r="AI145" s="116">
        <v>0</v>
      </c>
      <c r="AJ145" s="121">
        <v>0</v>
      </c>
      <c r="AK145" s="121">
        <v>0</v>
      </c>
      <c r="AL145" s="116">
        <v>4.8212103843688965</v>
      </c>
      <c r="AM145" s="116">
        <v>27.89402961730957</v>
      </c>
      <c r="AN145" s="116">
        <v>18227.857421875</v>
      </c>
      <c r="AO145" s="116">
        <v>54792.8984375</v>
      </c>
      <c r="AP145" s="116">
        <v>31856.765625</v>
      </c>
      <c r="AQ145" s="116">
        <v>58.14031982421875</v>
      </c>
      <c r="AR145" s="118"/>
      <c r="AT145" s="7"/>
    </row>
    <row r="146" spans="1:46" s="8" customFormat="1">
      <c r="A146" s="352">
        <v>41907</v>
      </c>
      <c r="B146" s="114" t="s">
        <v>183</v>
      </c>
      <c r="C146" s="114" t="s">
        <v>122</v>
      </c>
      <c r="D146" s="241"/>
      <c r="E146" s="305">
        <v>130</v>
      </c>
      <c r="F146" s="305">
        <v>10</v>
      </c>
      <c r="G146" s="305">
        <v>391</v>
      </c>
      <c r="H146" s="305">
        <v>30</v>
      </c>
      <c r="I146" s="305">
        <v>1477</v>
      </c>
      <c r="J146" s="305">
        <v>114</v>
      </c>
      <c r="K146" s="118">
        <v>2926260</v>
      </c>
      <c r="L146" s="116">
        <v>91.70432565800715</v>
      </c>
      <c r="M146" s="118">
        <v>3346172</v>
      </c>
      <c r="N146" s="116">
        <v>96.874908447265625</v>
      </c>
      <c r="O146" s="118">
        <v>13710415</v>
      </c>
      <c r="P146" s="116">
        <v>99.97705078125</v>
      </c>
      <c r="Q146" s="118">
        <v>13710407</v>
      </c>
      <c r="R146" s="119">
        <v>1.2041947804391384E-2</v>
      </c>
      <c r="S146" s="118">
        <v>1202</v>
      </c>
      <c r="T146" s="116">
        <v>8.7670627981424332E-3</v>
      </c>
      <c r="U146" s="118">
        <v>8962</v>
      </c>
      <c r="V146" s="119">
        <v>6.5380007028579712E-2</v>
      </c>
      <c r="W146" s="117">
        <v>4304716</v>
      </c>
      <c r="X146" s="119">
        <v>99.723350524902344</v>
      </c>
      <c r="Y146" s="119">
        <v>99.658149719238281</v>
      </c>
      <c r="Z146" s="117">
        <v>9131</v>
      </c>
      <c r="AA146" s="119">
        <v>0.21211619675159454</v>
      </c>
      <c r="AB146" s="118">
        <v>2944394</v>
      </c>
      <c r="AC146" s="120">
        <v>98.187065124511719</v>
      </c>
      <c r="AD146" s="118">
        <v>2943512</v>
      </c>
      <c r="AE146" s="116">
        <v>98.069717407226563</v>
      </c>
      <c r="AF146" s="116">
        <v>73.496009826660156</v>
      </c>
      <c r="AG146" s="116">
        <v>97.644180297851563</v>
      </c>
      <c r="AH146" s="121">
        <v>49.34783935546875</v>
      </c>
      <c r="AI146" s="116">
        <v>79.5184326171875</v>
      </c>
      <c r="AJ146" s="121">
        <v>13.009027481079102</v>
      </c>
      <c r="AK146" s="121">
        <v>7.472538948059082</v>
      </c>
      <c r="AL146" s="116">
        <v>5.1257410049438477</v>
      </c>
      <c r="AM146" s="116">
        <v>27.626911163330078</v>
      </c>
      <c r="AN146" s="116">
        <v>19699.296875</v>
      </c>
      <c r="AO146" s="116">
        <v>53804.49609375</v>
      </c>
      <c r="AP146" s="116">
        <v>26033.7890625</v>
      </c>
      <c r="AQ146" s="116">
        <v>48.385898590087891</v>
      </c>
      <c r="AR146" s="118"/>
      <c r="AT146" s="7"/>
    </row>
    <row r="147" spans="1:46" s="41" customFormat="1">
      <c r="A147" s="352">
        <v>41907</v>
      </c>
      <c r="B147" s="114" t="s">
        <v>126</v>
      </c>
      <c r="C147" s="114" t="s">
        <v>122</v>
      </c>
      <c r="D147" s="241"/>
      <c r="E147" s="305">
        <v>111</v>
      </c>
      <c r="F147" s="305">
        <v>7</v>
      </c>
      <c r="G147" s="305">
        <v>325</v>
      </c>
      <c r="H147" s="305">
        <v>21</v>
      </c>
      <c r="I147" s="305">
        <v>997</v>
      </c>
      <c r="J147" s="305">
        <v>86</v>
      </c>
      <c r="K147" s="118">
        <v>2150058</v>
      </c>
      <c r="L147" s="116">
        <v>89.42056446849341</v>
      </c>
      <c r="M147" s="118">
        <v>2862817</v>
      </c>
      <c r="N147" s="116">
        <v>96.282684326171875</v>
      </c>
      <c r="O147" s="118">
        <v>8848100</v>
      </c>
      <c r="P147" s="116">
        <v>99.851539611816406</v>
      </c>
      <c r="Q147" s="118">
        <v>8848060</v>
      </c>
      <c r="R147" s="119">
        <v>0.12955382466316223</v>
      </c>
      <c r="S147" s="118">
        <v>1094</v>
      </c>
      <c r="T147" s="116">
        <v>1.236429251730442E-2</v>
      </c>
      <c r="U147" s="118">
        <v>15942</v>
      </c>
      <c r="V147" s="119">
        <v>0.18043115735054016</v>
      </c>
      <c r="W147" s="117">
        <v>2645083</v>
      </c>
      <c r="X147" s="119">
        <v>99.226615905761719</v>
      </c>
      <c r="Y147" s="119">
        <v>99.047576904296875</v>
      </c>
      <c r="Z147" s="117">
        <v>7720</v>
      </c>
      <c r="AA147" s="119">
        <v>0.29186230897903442</v>
      </c>
      <c r="AB147" s="118">
        <v>1442616</v>
      </c>
      <c r="AC147" s="120">
        <v>98.909690856933594</v>
      </c>
      <c r="AD147" s="118">
        <v>1441647</v>
      </c>
      <c r="AE147" s="116">
        <v>98.837860107421875</v>
      </c>
      <c r="AF147" s="116">
        <v>51.817508697509766</v>
      </c>
      <c r="AG147" s="116">
        <v>64.890449523925781</v>
      </c>
      <c r="AH147" s="121">
        <v>38.74456787109375</v>
      </c>
      <c r="AI147" s="116">
        <v>0</v>
      </c>
      <c r="AJ147" s="121">
        <v>0</v>
      </c>
      <c r="AK147" s="121">
        <v>0</v>
      </c>
      <c r="AL147" s="116">
        <v>5.5370612144470215</v>
      </c>
      <c r="AM147" s="116">
        <v>30.640590667724609</v>
      </c>
      <c r="AN147" s="116">
        <v>13861.4677734375</v>
      </c>
      <c r="AO147" s="116">
        <v>35739.2734375</v>
      </c>
      <c r="AP147" s="116">
        <v>18159.537109375</v>
      </c>
      <c r="AQ147" s="116">
        <v>50.811153411865234</v>
      </c>
      <c r="AR147" s="118"/>
      <c r="AS147" s="106"/>
      <c r="AT147" s="7"/>
    </row>
    <row r="148" spans="1:46" s="41" customFormat="1">
      <c r="A148" s="352">
        <v>41907</v>
      </c>
      <c r="B148" s="114" t="s">
        <v>184</v>
      </c>
      <c r="C148" s="114" t="s">
        <v>122</v>
      </c>
      <c r="D148" s="241"/>
      <c r="E148" s="305">
        <v>98</v>
      </c>
      <c r="F148" s="305">
        <v>15</v>
      </c>
      <c r="G148" s="305">
        <v>292</v>
      </c>
      <c r="H148" s="305">
        <v>45</v>
      </c>
      <c r="I148" s="305">
        <v>989</v>
      </c>
      <c r="J148" s="305">
        <v>195</v>
      </c>
      <c r="K148" s="118">
        <v>3501015</v>
      </c>
      <c r="L148" s="116">
        <v>90.126377636199777</v>
      </c>
      <c r="M148" s="118">
        <v>2862817</v>
      </c>
      <c r="N148" s="116">
        <v>96.282684326171875</v>
      </c>
      <c r="O148" s="118">
        <v>14449042</v>
      </c>
      <c r="P148" s="116">
        <v>99.959907531738281</v>
      </c>
      <c r="Q148" s="118">
        <v>14448998</v>
      </c>
      <c r="R148" s="119">
        <v>2.2070733830332756E-2</v>
      </c>
      <c r="S148" s="118">
        <v>2125</v>
      </c>
      <c r="T148" s="116">
        <v>1.4706902205944061E-2</v>
      </c>
      <c r="U148" s="118">
        <v>14198</v>
      </c>
      <c r="V148" s="119">
        <v>9.8299019038677216E-2</v>
      </c>
      <c r="W148" s="117">
        <v>4584480</v>
      </c>
      <c r="X148" s="119">
        <v>99.47857666015625</v>
      </c>
      <c r="Y148" s="119">
        <v>99.380790710449219</v>
      </c>
      <c r="Z148" s="117">
        <v>10660</v>
      </c>
      <c r="AA148" s="119">
        <v>0.23252364993095398</v>
      </c>
      <c r="AB148" s="118">
        <v>2979600</v>
      </c>
      <c r="AC148" s="120">
        <v>98.589675903320313</v>
      </c>
      <c r="AD148" s="118">
        <v>2982148</v>
      </c>
      <c r="AE148" s="116">
        <v>98.532501220703125</v>
      </c>
      <c r="AF148" s="116">
        <v>74.454887390136719</v>
      </c>
      <c r="AG148" s="116">
        <v>93.921272277832031</v>
      </c>
      <c r="AH148" s="121">
        <v>54.988498687744141</v>
      </c>
      <c r="AI148" s="116">
        <v>0</v>
      </c>
      <c r="AJ148" s="121">
        <v>0</v>
      </c>
      <c r="AK148" s="121">
        <v>0</v>
      </c>
      <c r="AL148" s="116">
        <v>5.4400973320007324</v>
      </c>
      <c r="AM148" s="116">
        <v>28.034200668334961</v>
      </c>
      <c r="AN148" s="116">
        <v>21938.32421875</v>
      </c>
      <c r="AO148" s="116">
        <v>52759.9765625</v>
      </c>
      <c r="AP148" s="116">
        <v>31834.76171875</v>
      </c>
      <c r="AQ148" s="116">
        <v>60.338848114013672</v>
      </c>
      <c r="AR148" s="118"/>
      <c r="AS148" s="106"/>
      <c r="AT148" s="7"/>
    </row>
    <row r="149" spans="1:46" s="41" customFormat="1">
      <c r="A149" s="352">
        <v>41907</v>
      </c>
      <c r="B149" s="114" t="s">
        <v>131</v>
      </c>
      <c r="C149" s="114" t="s">
        <v>176</v>
      </c>
      <c r="D149" s="241"/>
      <c r="E149" s="305">
        <v>174</v>
      </c>
      <c r="F149" s="305">
        <v>20</v>
      </c>
      <c r="G149" s="305">
        <v>507</v>
      </c>
      <c r="H149" s="305">
        <v>50</v>
      </c>
      <c r="I149" s="305">
        <v>1463</v>
      </c>
      <c r="J149" s="305">
        <v>163</v>
      </c>
      <c r="K149" s="118">
        <v>3160589</v>
      </c>
      <c r="L149" s="116">
        <v>91.709773083434769</v>
      </c>
      <c r="M149" s="118">
        <v>4890999</v>
      </c>
      <c r="N149" s="116">
        <v>92.704681396484375</v>
      </c>
      <c r="O149" s="118">
        <v>22446916</v>
      </c>
      <c r="P149" s="116">
        <v>99.990333557128906</v>
      </c>
      <c r="Q149" s="118">
        <v>14815261</v>
      </c>
      <c r="R149" s="119">
        <v>0.13756085932254791</v>
      </c>
      <c r="S149" s="118">
        <v>616330</v>
      </c>
      <c r="T149" s="116">
        <v>4.160102367401123</v>
      </c>
      <c r="U149" s="118">
        <v>858</v>
      </c>
      <c r="V149" s="119">
        <v>6.0520707629621029E-3</v>
      </c>
      <c r="W149" s="117">
        <v>4132305</v>
      </c>
      <c r="X149" s="119">
        <v>99.764442443847656</v>
      </c>
      <c r="Y149" s="119">
        <v>99.758407592773438</v>
      </c>
      <c r="Z149" s="117">
        <v>11599</v>
      </c>
      <c r="AA149" s="119">
        <v>0.28069078922271729</v>
      </c>
      <c r="AB149" s="118">
        <v>1856973</v>
      </c>
      <c r="AC149" s="120">
        <v>95.465682983398438</v>
      </c>
      <c r="AD149" s="118">
        <v>1844192</v>
      </c>
      <c r="AE149" s="116">
        <v>96.10479736328125</v>
      </c>
      <c r="AF149" s="116">
        <v>0</v>
      </c>
      <c r="AG149" s="116">
        <v>0</v>
      </c>
      <c r="AH149" s="121">
        <v>0</v>
      </c>
      <c r="AI149" s="116">
        <v>0</v>
      </c>
      <c r="AJ149" s="121">
        <v>0</v>
      </c>
      <c r="AK149" s="121">
        <v>0</v>
      </c>
      <c r="AL149" s="116">
        <v>5.1178598403930664</v>
      </c>
      <c r="AM149" s="116">
        <v>27.900659561157227</v>
      </c>
      <c r="AN149" s="116">
        <v>22376.478515625</v>
      </c>
      <c r="AO149" s="116">
        <v>48844.890625</v>
      </c>
      <c r="AP149" s="116">
        <v>26754.9453125</v>
      </c>
      <c r="AQ149" s="116">
        <v>54.775321960449219</v>
      </c>
      <c r="AR149" s="118"/>
      <c r="AS149" s="106"/>
      <c r="AT149" s="7"/>
    </row>
    <row r="150" spans="1:46" s="41" customFormat="1">
      <c r="A150" s="352">
        <v>41907</v>
      </c>
      <c r="B150" s="114" t="s">
        <v>124</v>
      </c>
      <c r="C150" s="114" t="s">
        <v>176</v>
      </c>
      <c r="D150" s="241"/>
      <c r="E150" s="180">
        <v>126</v>
      </c>
      <c r="F150" s="180">
        <v>33</v>
      </c>
      <c r="G150" s="180">
        <v>370</v>
      </c>
      <c r="H150" s="180">
        <v>87</v>
      </c>
      <c r="I150" s="180">
        <v>1358</v>
      </c>
      <c r="J150" s="180">
        <v>345</v>
      </c>
      <c r="K150" s="118">
        <v>3056797</v>
      </c>
      <c r="L150" s="116">
        <v>93.282674642771497</v>
      </c>
      <c r="M150" s="118">
        <v>3939621</v>
      </c>
      <c r="N150" s="116">
        <v>95.195556640625</v>
      </c>
      <c r="O150" s="118">
        <v>17594728</v>
      </c>
      <c r="P150" s="116">
        <v>99.999946594238281</v>
      </c>
      <c r="Q150" s="118">
        <v>13155324</v>
      </c>
      <c r="R150" s="119">
        <v>1.7491016536951065E-2</v>
      </c>
      <c r="S150" s="118">
        <v>673396</v>
      </c>
      <c r="T150" s="116">
        <v>5.118809700012207</v>
      </c>
      <c r="U150" s="118">
        <v>1618</v>
      </c>
      <c r="V150" s="119">
        <v>1.2965173460543156E-2</v>
      </c>
      <c r="W150" s="117">
        <v>4130849</v>
      </c>
      <c r="X150" s="119">
        <v>99.741470336914062</v>
      </c>
      <c r="Y150" s="119">
        <v>99.728538513183594</v>
      </c>
      <c r="Z150" s="117">
        <v>11276</v>
      </c>
      <c r="AA150" s="119">
        <v>0.2729705274105072</v>
      </c>
      <c r="AB150" s="118">
        <v>1259636</v>
      </c>
      <c r="AC150" s="120">
        <v>96.744697570800781</v>
      </c>
      <c r="AD150" s="118">
        <v>1252086</v>
      </c>
      <c r="AE150" s="116">
        <v>96.922256469726563</v>
      </c>
      <c r="AF150" s="116">
        <v>0</v>
      </c>
      <c r="AG150" s="116">
        <v>0</v>
      </c>
      <c r="AH150" s="121">
        <v>0</v>
      </c>
      <c r="AI150" s="116">
        <v>0</v>
      </c>
      <c r="AJ150" s="121">
        <v>0</v>
      </c>
      <c r="AK150" s="121">
        <v>0</v>
      </c>
      <c r="AL150" s="116">
        <v>4.660125732421875</v>
      </c>
      <c r="AM150" s="116">
        <v>29.293405532836914</v>
      </c>
      <c r="AN150" s="116">
        <v>18166.443359375</v>
      </c>
      <c r="AO150" s="116">
        <v>49345.9453125</v>
      </c>
      <c r="AP150" s="116">
        <v>22551.443359375</v>
      </c>
      <c r="AQ150" s="116">
        <v>45.700702667236328</v>
      </c>
      <c r="AR150" s="118"/>
      <c r="AS150" s="106"/>
      <c r="AT150" s="7"/>
    </row>
    <row r="151" spans="1:46" s="41" customFormat="1">
      <c r="A151" s="352">
        <v>41907</v>
      </c>
      <c r="B151" s="206" t="s">
        <v>133</v>
      </c>
      <c r="C151" s="206" t="s">
        <v>176</v>
      </c>
      <c r="D151" s="241"/>
      <c r="E151" s="180">
        <v>164</v>
      </c>
      <c r="F151" s="180">
        <v>12</v>
      </c>
      <c r="G151" s="180">
        <v>485</v>
      </c>
      <c r="H151" s="180">
        <v>34</v>
      </c>
      <c r="I151" s="180">
        <v>1419</v>
      </c>
      <c r="J151" s="180">
        <v>114</v>
      </c>
      <c r="K151" s="248">
        <v>2323348</v>
      </c>
      <c r="L151" s="246">
        <v>91.468949119976855</v>
      </c>
      <c r="M151" s="248">
        <v>4346419</v>
      </c>
      <c r="N151" s="246">
        <v>95.721031188964844</v>
      </c>
      <c r="O151" s="248">
        <v>18758624</v>
      </c>
      <c r="P151" s="246">
        <v>99.988655090332031</v>
      </c>
      <c r="Q151" s="248">
        <v>11837898</v>
      </c>
      <c r="R151" s="249">
        <v>7.0282749831676483E-2</v>
      </c>
      <c r="S151" s="248">
        <v>581086</v>
      </c>
      <c r="T151" s="246">
        <v>4.9086923599243164</v>
      </c>
      <c r="U151" s="248">
        <v>463</v>
      </c>
      <c r="V151" s="249">
        <v>4.1168690659105778E-3</v>
      </c>
      <c r="W151" s="248">
        <v>3050890</v>
      </c>
      <c r="X151" s="246">
        <v>99.712425231933594</v>
      </c>
      <c r="Y151" s="246">
        <v>99.708320617675781</v>
      </c>
      <c r="Z151" s="247">
        <v>8190</v>
      </c>
      <c r="AA151" s="249">
        <v>0.26844626665115356</v>
      </c>
      <c r="AB151" s="248">
        <v>743656</v>
      </c>
      <c r="AC151" s="246">
        <v>94.46881103515625</v>
      </c>
      <c r="AD151" s="248">
        <v>732598</v>
      </c>
      <c r="AE151" s="246">
        <v>94.648361206054688</v>
      </c>
      <c r="AF151" s="246">
        <v>0</v>
      </c>
      <c r="AG151" s="246">
        <v>0</v>
      </c>
      <c r="AH151" s="251">
        <v>0</v>
      </c>
      <c r="AI151" s="246">
        <v>0</v>
      </c>
      <c r="AJ151" s="251">
        <v>0</v>
      </c>
      <c r="AK151" s="251">
        <v>0</v>
      </c>
      <c r="AL151" s="246">
        <v>4.977546215057373</v>
      </c>
      <c r="AM151" s="246">
        <v>32.453155517578125</v>
      </c>
      <c r="AN151" s="246">
        <v>17426.654296875</v>
      </c>
      <c r="AO151" s="246">
        <v>41531.6484375</v>
      </c>
      <c r="AP151" s="246">
        <v>22877.69921875</v>
      </c>
      <c r="AQ151" s="246">
        <v>55.084976196289063</v>
      </c>
      <c r="AR151" s="248"/>
      <c r="AS151" s="106"/>
      <c r="AT151" s="7"/>
    </row>
    <row r="152" spans="1:46" s="41" customFormat="1">
      <c r="A152" s="352">
        <v>41907</v>
      </c>
      <c r="B152" s="206" t="s">
        <v>125</v>
      </c>
      <c r="C152" s="206" t="s">
        <v>176</v>
      </c>
      <c r="D152" s="241"/>
      <c r="E152" s="180">
        <v>177</v>
      </c>
      <c r="F152" s="180">
        <v>8</v>
      </c>
      <c r="G152" s="180">
        <v>507</v>
      </c>
      <c r="H152" s="180">
        <v>24</v>
      </c>
      <c r="I152" s="180">
        <v>1602</v>
      </c>
      <c r="J152" s="180">
        <v>93</v>
      </c>
      <c r="K152" s="248">
        <v>2219107</v>
      </c>
      <c r="L152" s="246">
        <v>90.918644301514078</v>
      </c>
      <c r="M152" s="248">
        <v>3475029</v>
      </c>
      <c r="N152" s="246">
        <v>92.673011779785156</v>
      </c>
      <c r="O152" s="248">
        <v>14536899</v>
      </c>
      <c r="P152" s="246">
        <v>99.987022399902344</v>
      </c>
      <c r="Q152" s="248">
        <v>9492921</v>
      </c>
      <c r="R152" s="249">
        <v>0.12234379351139069</v>
      </c>
      <c r="S152" s="248">
        <v>474254</v>
      </c>
      <c r="T152" s="246">
        <v>4.9958701133728027</v>
      </c>
      <c r="U152" s="248">
        <v>217</v>
      </c>
      <c r="V152" s="249">
        <v>2.4092548992484808E-3</v>
      </c>
      <c r="W152" s="248">
        <v>2695130</v>
      </c>
      <c r="X152" s="246">
        <v>99.903030395507813</v>
      </c>
      <c r="Y152" s="246">
        <v>99.900627136230469</v>
      </c>
      <c r="Z152" s="247">
        <v>4542</v>
      </c>
      <c r="AA152" s="249">
        <v>0.16852618753910065</v>
      </c>
      <c r="AB152" s="248">
        <v>719909</v>
      </c>
      <c r="AC152" s="246">
        <v>97.017677307128906</v>
      </c>
      <c r="AD152" s="248">
        <v>718948</v>
      </c>
      <c r="AE152" s="246">
        <v>97.411079406738281</v>
      </c>
      <c r="AF152" s="246">
        <v>0</v>
      </c>
      <c r="AG152" s="246">
        <v>0</v>
      </c>
      <c r="AH152" s="251">
        <v>0</v>
      </c>
      <c r="AI152" s="246">
        <v>0</v>
      </c>
      <c r="AJ152" s="251">
        <v>0</v>
      </c>
      <c r="AK152" s="251">
        <v>0</v>
      </c>
      <c r="AL152" s="246">
        <v>4.2091822624206543</v>
      </c>
      <c r="AM152" s="246">
        <v>30.633527755737305</v>
      </c>
      <c r="AN152" s="246">
        <v>12118.318359375</v>
      </c>
      <c r="AO152" s="246">
        <v>34357.5</v>
      </c>
      <c r="AP152" s="246">
        <v>12094.091796875</v>
      </c>
      <c r="AQ152" s="246">
        <v>35.200733184814453</v>
      </c>
      <c r="AR152" s="248"/>
      <c r="AS152" s="106"/>
      <c r="AT152" s="7"/>
    </row>
    <row r="153" spans="1:46" s="299" customFormat="1">
      <c r="A153" s="352">
        <v>41907</v>
      </c>
      <c r="B153" s="107" t="s">
        <v>127</v>
      </c>
      <c r="C153" s="107" t="s">
        <v>128</v>
      </c>
      <c r="D153" s="241"/>
      <c r="E153" s="388">
        <v>150</v>
      </c>
      <c r="F153" s="388">
        <v>16</v>
      </c>
      <c r="G153" s="388">
        <v>450</v>
      </c>
      <c r="H153" s="388">
        <v>48</v>
      </c>
      <c r="I153" s="388">
        <v>1449</v>
      </c>
      <c r="J153" s="388">
        <v>160</v>
      </c>
      <c r="K153" s="111">
        <v>2960698</v>
      </c>
      <c r="L153" s="109">
        <v>88.271481927572481</v>
      </c>
      <c r="M153" s="111">
        <v>3944428</v>
      </c>
      <c r="N153" s="109">
        <v>93.268501281738281</v>
      </c>
      <c r="O153" s="111">
        <v>17566644</v>
      </c>
      <c r="P153" s="109">
        <v>99.907600402832031</v>
      </c>
      <c r="Q153" s="111">
        <v>10705425</v>
      </c>
      <c r="R153" s="112">
        <v>8.7899360805749893E-3</v>
      </c>
      <c r="S153" s="111">
        <v>388872</v>
      </c>
      <c r="T153" s="109">
        <v>3.6324760913848877</v>
      </c>
      <c r="U153" s="111">
        <v>40450</v>
      </c>
      <c r="V153" s="112">
        <v>0.37831541895866394</v>
      </c>
      <c r="W153" s="111">
        <v>3127247</v>
      </c>
      <c r="X153" s="109">
        <v>99.579078674316406</v>
      </c>
      <c r="Y153" s="109">
        <v>99.202354431152344</v>
      </c>
      <c r="Z153" s="110">
        <v>21192</v>
      </c>
      <c r="AA153" s="112">
        <v>0.67765671014785767</v>
      </c>
      <c r="AB153" s="111">
        <v>5451109</v>
      </c>
      <c r="AC153" s="109">
        <v>98.988792419433594</v>
      </c>
      <c r="AD153" s="111">
        <v>5440028</v>
      </c>
      <c r="AE153" s="109">
        <v>99.191436767578125</v>
      </c>
      <c r="AF153" s="109">
        <v>34.543281555175781</v>
      </c>
      <c r="AG153" s="109">
        <v>34.220706939697266</v>
      </c>
      <c r="AH153" s="113">
        <v>34.865856170654297</v>
      </c>
      <c r="AI153" s="109">
        <v>48.701423645019531</v>
      </c>
      <c r="AJ153" s="113">
        <v>0.50425863265991211</v>
      </c>
      <c r="AK153" s="113">
        <v>0.7943190336227417</v>
      </c>
      <c r="AL153" s="109">
        <v>3.5214283466339111</v>
      </c>
      <c r="AM153" s="109">
        <v>18.820650100708008</v>
      </c>
      <c r="AN153" s="109">
        <v>10036.2421875</v>
      </c>
      <c r="AO153" s="109">
        <v>39560.7578125</v>
      </c>
      <c r="AP153" s="109">
        <v>753.08758544921875</v>
      </c>
      <c r="AQ153" s="109">
        <v>1.9036227464675903</v>
      </c>
      <c r="AR153" s="111"/>
    </row>
    <row r="154" spans="1:46" s="7" customFormat="1">
      <c r="A154" s="352">
        <v>41907</v>
      </c>
      <c r="B154" s="107" t="s">
        <v>129</v>
      </c>
      <c r="C154" s="107" t="s">
        <v>128</v>
      </c>
      <c r="D154" s="241"/>
      <c r="E154" s="388">
        <v>152</v>
      </c>
      <c r="F154" s="388">
        <v>3</v>
      </c>
      <c r="G154" s="388">
        <v>452</v>
      </c>
      <c r="H154" s="388">
        <v>9</v>
      </c>
      <c r="I154" s="388">
        <v>1187</v>
      </c>
      <c r="J154" s="388">
        <v>29</v>
      </c>
      <c r="K154" s="111">
        <v>2047290</v>
      </c>
      <c r="L154" s="109">
        <v>85.989527619438377</v>
      </c>
      <c r="M154" s="111">
        <v>3569799</v>
      </c>
      <c r="N154" s="109">
        <v>93.767379760742187</v>
      </c>
      <c r="O154" s="111">
        <v>12464318</v>
      </c>
      <c r="P154" s="109">
        <v>99.916030883789063</v>
      </c>
      <c r="Q154" s="111">
        <v>8482422</v>
      </c>
      <c r="R154" s="112">
        <v>1.7565737944096327E-3</v>
      </c>
      <c r="S154" s="111">
        <v>280240</v>
      </c>
      <c r="T154" s="109">
        <v>3.3037734031677246</v>
      </c>
      <c r="U154" s="111">
        <v>36859</v>
      </c>
      <c r="V154" s="112">
        <v>0.4347347617149353</v>
      </c>
      <c r="W154" s="111">
        <v>2009652</v>
      </c>
      <c r="X154" s="109">
        <v>99.545036315917969</v>
      </c>
      <c r="Y154" s="109">
        <v>99.112281799316406</v>
      </c>
      <c r="Z154" s="110">
        <v>14318</v>
      </c>
      <c r="AA154" s="112">
        <v>0.71246165037155151</v>
      </c>
      <c r="AB154" s="111">
        <v>1430759</v>
      </c>
      <c r="AC154" s="109">
        <v>97.283187866210937</v>
      </c>
      <c r="AD154" s="111">
        <v>1429418</v>
      </c>
      <c r="AE154" s="109">
        <v>97.493385314941406</v>
      </c>
      <c r="AF154" s="109">
        <v>34.482460021972656</v>
      </c>
      <c r="AG154" s="109">
        <v>34.245662689208984</v>
      </c>
      <c r="AH154" s="113">
        <v>34.719261169433594</v>
      </c>
      <c r="AI154" s="109">
        <v>96.036018371582031</v>
      </c>
      <c r="AJ154" s="113">
        <v>2.3940560817718506</v>
      </c>
      <c r="AK154" s="113">
        <v>1.5699243545532227</v>
      </c>
      <c r="AL154" s="109">
        <v>3.3127372264862061</v>
      </c>
      <c r="AM154" s="109">
        <v>22.950244903564453</v>
      </c>
      <c r="AN154" s="109">
        <v>8033.912109375</v>
      </c>
      <c r="AO154" s="109">
        <v>23224.109375</v>
      </c>
      <c r="AP154" s="109">
        <v>376.48757934570312</v>
      </c>
      <c r="AQ154" s="109">
        <v>1.6211066246032715</v>
      </c>
      <c r="AR154" s="111"/>
    </row>
    <row r="155" spans="1:46" s="7" customFormat="1">
      <c r="A155" s="352">
        <v>41907</v>
      </c>
      <c r="B155" s="181" t="s">
        <v>130</v>
      </c>
      <c r="C155" s="181" t="s">
        <v>128</v>
      </c>
      <c r="D155" s="241"/>
      <c r="E155" s="219">
        <v>176</v>
      </c>
      <c r="F155" s="219">
        <v>5</v>
      </c>
      <c r="G155" s="219">
        <v>528</v>
      </c>
      <c r="H155" s="219">
        <v>15</v>
      </c>
      <c r="I155" s="219">
        <v>910</v>
      </c>
      <c r="J155" s="219">
        <v>34</v>
      </c>
      <c r="K155" s="229">
        <v>790922</v>
      </c>
      <c r="L155" s="230">
        <v>93.858560009710189</v>
      </c>
      <c r="M155" s="229">
        <v>1413533</v>
      </c>
      <c r="N155" s="230">
        <v>92.612480163574219</v>
      </c>
      <c r="O155" s="229">
        <v>13376673</v>
      </c>
      <c r="P155" s="230">
        <v>99.995536804199219</v>
      </c>
      <c r="Q155" s="229">
        <v>4353536</v>
      </c>
      <c r="R155" s="230">
        <v>0</v>
      </c>
      <c r="S155" s="229">
        <v>152286</v>
      </c>
      <c r="T155" s="230">
        <v>3.4979841709136963</v>
      </c>
      <c r="U155" s="229">
        <v>9769</v>
      </c>
      <c r="V155" s="230">
        <v>0.22501896321773529</v>
      </c>
      <c r="W155" s="229">
        <v>599392</v>
      </c>
      <c r="X155" s="230">
        <v>99.814155578613281</v>
      </c>
      <c r="Y155" s="230">
        <v>99.589553833007812</v>
      </c>
      <c r="Z155" s="229">
        <v>3050</v>
      </c>
      <c r="AA155" s="230">
        <v>0.50884896516799927</v>
      </c>
      <c r="AB155" s="229">
        <v>1038704</v>
      </c>
      <c r="AC155" s="230">
        <v>98.58111572265625</v>
      </c>
      <c r="AD155" s="229">
        <v>1037058</v>
      </c>
      <c r="AE155" s="230">
        <v>98.755050659179688</v>
      </c>
      <c r="AF155" s="230">
        <v>35.194534301757813</v>
      </c>
      <c r="AG155" s="230">
        <v>34.83270263671875</v>
      </c>
      <c r="AH155" s="230">
        <v>35.556362152099609</v>
      </c>
      <c r="AI155" s="230">
        <v>49.226886749267578</v>
      </c>
      <c r="AJ155" s="188">
        <v>0.22308057546615601</v>
      </c>
      <c r="AK155" s="188">
        <v>0.5500296950340271</v>
      </c>
      <c r="AL155" s="230">
        <v>4.7906994819641113</v>
      </c>
      <c r="AM155" s="230">
        <v>23.814184188842773</v>
      </c>
      <c r="AN155" s="230">
        <v>6059.48291015625</v>
      </c>
      <c r="AO155" s="230">
        <v>9881.37890625</v>
      </c>
      <c r="AP155" s="230">
        <v>153.94277954101562</v>
      </c>
      <c r="AQ155" s="230">
        <v>1.5579078197479248</v>
      </c>
      <c r="AR155" s="229"/>
    </row>
    <row r="156" spans="1:46" s="7" customFormat="1">
      <c r="A156" s="352">
        <v>41907</v>
      </c>
      <c r="B156" s="123" t="s">
        <v>132</v>
      </c>
      <c r="C156" s="123" t="s">
        <v>128</v>
      </c>
      <c r="D156" s="241"/>
      <c r="E156" s="219">
        <v>178</v>
      </c>
      <c r="F156" s="219">
        <v>5</v>
      </c>
      <c r="G156" s="219">
        <v>527</v>
      </c>
      <c r="H156" s="219">
        <v>15</v>
      </c>
      <c r="I156" s="219">
        <v>1064</v>
      </c>
      <c r="J156" s="219">
        <v>34</v>
      </c>
      <c r="K156" s="197">
        <v>1057010</v>
      </c>
      <c r="L156" s="194">
        <v>91.947663692869511</v>
      </c>
      <c r="M156" s="197">
        <v>1466519</v>
      </c>
      <c r="N156" s="194">
        <v>88.313690185546875</v>
      </c>
      <c r="O156" s="197">
        <v>13308273</v>
      </c>
      <c r="P156" s="194">
        <v>99.987922668457031</v>
      </c>
      <c r="Q156" s="197">
        <v>5804654</v>
      </c>
      <c r="R156" s="194">
        <v>0</v>
      </c>
      <c r="S156" s="197">
        <v>239938</v>
      </c>
      <c r="T156" s="194">
        <v>4.1335453987121582</v>
      </c>
      <c r="U156" s="197">
        <v>19579</v>
      </c>
      <c r="V156" s="194">
        <v>0.3377806544303894</v>
      </c>
      <c r="W156" s="197">
        <v>899503</v>
      </c>
      <c r="X156" s="194">
        <v>99.739753723144531</v>
      </c>
      <c r="Y156" s="231">
        <v>99.402854919433594</v>
      </c>
      <c r="Z156" s="197">
        <v>4430</v>
      </c>
      <c r="AA156" s="194">
        <v>0.49249419569969177</v>
      </c>
      <c r="AB156" s="197">
        <v>1075362</v>
      </c>
      <c r="AC156" s="194">
        <v>98.560859680175781</v>
      </c>
      <c r="AD156" s="197">
        <v>1073710</v>
      </c>
      <c r="AE156" s="194">
        <v>98.727127075195313</v>
      </c>
      <c r="AF156" s="231">
        <v>35.04681396484375</v>
      </c>
      <c r="AG156" s="231">
        <v>34.761302947998047</v>
      </c>
      <c r="AH156" s="231">
        <v>35.332328796386719</v>
      </c>
      <c r="AI156" s="194">
        <v>49.221317291259766</v>
      </c>
      <c r="AJ156" s="207">
        <v>0.22499118745326996</v>
      </c>
      <c r="AK156" s="207">
        <v>0.5536913275718689</v>
      </c>
      <c r="AL156" s="208">
        <v>5.0062336921691895</v>
      </c>
      <c r="AM156" s="208">
        <v>24.147943496704102</v>
      </c>
      <c r="AN156" s="197">
        <v>7890.31201171875</v>
      </c>
      <c r="AO156" s="197">
        <v>13052.2578125</v>
      </c>
      <c r="AP156" s="197">
        <v>125.04970550537109</v>
      </c>
      <c r="AQ156" s="231">
        <v>0.9580695629119873</v>
      </c>
      <c r="AR156" s="198"/>
    </row>
    <row r="157" spans="1:46" s="7" customFormat="1">
      <c r="A157" s="352">
        <v>41906</v>
      </c>
      <c r="B157" s="181" t="s">
        <v>6</v>
      </c>
      <c r="C157" s="181"/>
      <c r="D157" s="241"/>
      <c r="E157" s="219">
        <v>1836</v>
      </c>
      <c r="F157" s="219">
        <v>176</v>
      </c>
      <c r="G157" s="219">
        <v>5447</v>
      </c>
      <c r="H157" s="219">
        <v>516</v>
      </c>
      <c r="I157" s="219">
        <v>15965</v>
      </c>
      <c r="J157" s="219">
        <v>1958</v>
      </c>
      <c r="K157" s="229">
        <v>32455977</v>
      </c>
      <c r="L157" s="230">
        <v>90.995270301060415</v>
      </c>
      <c r="M157" s="229">
        <v>45953314</v>
      </c>
      <c r="N157" s="230">
        <v>94.64028543411456</v>
      </c>
      <c r="O157" s="229">
        <v>201621959</v>
      </c>
      <c r="P157" s="230">
        <v>99.971141782135035</v>
      </c>
      <c r="Q157" s="229">
        <v>149518341</v>
      </c>
      <c r="R157" s="230">
        <v>2.9482002054969019E-2</v>
      </c>
      <c r="S157" s="229">
        <v>3282858</v>
      </c>
      <c r="T157" s="230">
        <v>4.3349158315023031</v>
      </c>
      <c r="U157" s="229">
        <v>180503</v>
      </c>
      <c r="V157" s="230">
        <v>0.12265868118245236</v>
      </c>
      <c r="W157" s="229">
        <v>43362058</v>
      </c>
      <c r="X157" s="230">
        <v>99.699349027204903</v>
      </c>
      <c r="Y157" s="230">
        <v>99.577059120540639</v>
      </c>
      <c r="Z157" s="229">
        <v>132182</v>
      </c>
      <c r="AA157" s="230">
        <v>0.30483331523379215</v>
      </c>
      <c r="AB157" s="229">
        <v>33022810</v>
      </c>
      <c r="AC157" s="230">
        <v>98.497787545199515</v>
      </c>
      <c r="AD157" s="229">
        <v>32976510</v>
      </c>
      <c r="AE157" s="230">
        <v>98.57640892088321</v>
      </c>
      <c r="AF157" s="230">
        <v>34.14907422589863</v>
      </c>
      <c r="AG157" s="230">
        <v>34.195712647106262</v>
      </c>
      <c r="AH157" s="230">
        <v>34.102435804691005</v>
      </c>
      <c r="AI157" s="230"/>
      <c r="AJ157" s="188"/>
      <c r="AK157" s="188"/>
      <c r="AL157" s="230">
        <v>3.4861663725635492</v>
      </c>
      <c r="AM157" s="230">
        <v>19.551674770455168</v>
      </c>
      <c r="AN157" s="230">
        <v>205447.6572265625</v>
      </c>
      <c r="AO157" s="230">
        <v>557329.6953125</v>
      </c>
      <c r="AP157" s="230">
        <v>263258.71076965332</v>
      </c>
      <c r="AQ157" s="230">
        <v>47.235722945292139</v>
      </c>
      <c r="AR157" s="229">
        <v>0</v>
      </c>
    </row>
    <row r="158" spans="1:46" s="300" customFormat="1">
      <c r="A158" s="352">
        <v>41906</v>
      </c>
      <c r="B158" s="123" t="s">
        <v>134</v>
      </c>
      <c r="C158" s="123"/>
      <c r="D158" s="241"/>
      <c r="E158" s="219">
        <v>665</v>
      </c>
      <c r="F158" s="219">
        <v>107</v>
      </c>
      <c r="G158" s="219">
        <v>1991</v>
      </c>
      <c r="H158" s="219">
        <v>321</v>
      </c>
      <c r="I158" s="219">
        <v>6823</v>
      </c>
      <c r="J158" s="219">
        <v>1331</v>
      </c>
      <c r="K158" s="197">
        <v>16498660</v>
      </c>
      <c r="L158" s="194">
        <v>91.734134772157248</v>
      </c>
      <c r="M158" s="197">
        <v>19075140</v>
      </c>
      <c r="N158" s="194">
        <v>96.335885906609946</v>
      </c>
      <c r="O158" s="197">
        <v>72466528</v>
      </c>
      <c r="P158" s="194">
        <v>99.962615473617376</v>
      </c>
      <c r="Q158" s="197">
        <v>72466202</v>
      </c>
      <c r="R158" s="194">
        <v>2.2621580991726387E-2</v>
      </c>
      <c r="S158" s="197">
        <v>8613</v>
      </c>
      <c r="T158" s="194">
        <v>1.2208438027833073E-2</v>
      </c>
      <c r="U158" s="197">
        <v>74491</v>
      </c>
      <c r="V158" s="194">
        <v>0.1028296129080167</v>
      </c>
      <c r="W158" s="197">
        <v>23550949</v>
      </c>
      <c r="X158" s="194">
        <v>99.669787891856984</v>
      </c>
      <c r="Y158" s="231">
        <v>99.567297834781542</v>
      </c>
      <c r="Z158" s="197">
        <v>57790</v>
      </c>
      <c r="AA158" s="194">
        <v>0.2453828922850517</v>
      </c>
      <c r="AB158" s="197">
        <v>20599183</v>
      </c>
      <c r="AC158" s="194">
        <v>98.923638926092906</v>
      </c>
      <c r="AD158" s="197">
        <v>20600011</v>
      </c>
      <c r="AE158" s="194">
        <v>98.879943341928765</v>
      </c>
      <c r="AF158" s="231">
        <v>56.791150234567695</v>
      </c>
      <c r="AG158" s="231">
        <v>57.22401238566615</v>
      </c>
      <c r="AH158" s="231">
        <v>56.35828808346924</v>
      </c>
      <c r="AI158" s="194"/>
      <c r="AJ158" s="207"/>
      <c r="AK158" s="207"/>
      <c r="AL158" s="208">
        <v>5.1316047531465143</v>
      </c>
      <c r="AM158" s="208">
        <v>27.50926838275597</v>
      </c>
      <c r="AN158" s="197">
        <v>104458.20703125</v>
      </c>
      <c r="AO158" s="197">
        <v>310492.5625</v>
      </c>
      <c r="AP158" s="197">
        <v>185982.0927734375</v>
      </c>
      <c r="AQ158" s="231">
        <v>59.899049199749356</v>
      </c>
      <c r="AR158" s="198"/>
      <c r="AS158" s="210"/>
      <c r="AT158" s="211"/>
    </row>
    <row r="159" spans="1:46" s="300" customFormat="1">
      <c r="A159" s="352">
        <v>41906</v>
      </c>
      <c r="B159" s="123" t="s">
        <v>175</v>
      </c>
      <c r="C159" s="123"/>
      <c r="D159" s="241"/>
      <c r="E159" s="219">
        <v>515</v>
      </c>
      <c r="F159" s="219">
        <v>40</v>
      </c>
      <c r="G159" s="219">
        <v>1499</v>
      </c>
      <c r="H159" s="219">
        <v>108</v>
      </c>
      <c r="I159" s="219">
        <v>4484</v>
      </c>
      <c r="J159" s="219">
        <v>370</v>
      </c>
      <c r="K159" s="197">
        <v>10192990</v>
      </c>
      <c r="L159" s="194">
        <v>91.588797791423332</v>
      </c>
      <c r="M159" s="197">
        <v>16611827</v>
      </c>
      <c r="N159" s="194">
        <v>94.012401724336925</v>
      </c>
      <c r="O159" s="197">
        <v>73068609</v>
      </c>
      <c r="P159" s="194">
        <v>99.992189710722997</v>
      </c>
      <c r="Q159" s="197">
        <v>48404870</v>
      </c>
      <c r="R159" s="194">
        <v>5.5717533768746025E-2</v>
      </c>
      <c r="S159" s="197">
        <v>2251701</v>
      </c>
      <c r="T159" s="194">
        <v>4.6705661677890289</v>
      </c>
      <c r="U159" s="197">
        <v>3048</v>
      </c>
      <c r="V159" s="194">
        <v>6.6090494147831051E-3</v>
      </c>
      <c r="W159" s="197">
        <v>13378276</v>
      </c>
      <c r="X159" s="194">
        <v>99.796880122325021</v>
      </c>
      <c r="Y159" s="231">
        <v>99.790284497203317</v>
      </c>
      <c r="Z159" s="197">
        <v>34326</v>
      </c>
      <c r="AA159" s="194">
        <v>0.25658014358684156</v>
      </c>
      <c r="AB159" s="197">
        <v>4237161</v>
      </c>
      <c r="AC159" s="194">
        <v>95.96179903728661</v>
      </c>
      <c r="AD159" s="197">
        <v>4204568</v>
      </c>
      <c r="AE159" s="194">
        <v>96.387259824363738</v>
      </c>
      <c r="AF159" s="231">
        <v>0</v>
      </c>
      <c r="AG159" s="231">
        <v>0</v>
      </c>
      <c r="AH159" s="231">
        <v>0</v>
      </c>
      <c r="AI159" s="194"/>
      <c r="AJ159" s="207"/>
      <c r="AK159" s="207"/>
      <c r="AL159" s="208">
        <v>4.9979221642279938</v>
      </c>
      <c r="AM159" s="208">
        <v>29.710085744199599</v>
      </c>
      <c r="AN159" s="197">
        <v>69480.5205078125</v>
      </c>
      <c r="AO159" s="197">
        <v>164001.66796875</v>
      </c>
      <c r="AP159" s="197">
        <v>75932.0166015625</v>
      </c>
      <c r="AQ159" s="231">
        <v>46.299539231534588</v>
      </c>
      <c r="AR159" s="198"/>
      <c r="AS159" s="210"/>
      <c r="AT159" s="211"/>
    </row>
    <row r="160" spans="1:46" s="8" customFormat="1">
      <c r="A160" s="352">
        <v>41906</v>
      </c>
      <c r="B160" s="124" t="s">
        <v>135</v>
      </c>
      <c r="C160" s="124"/>
      <c r="D160" s="241"/>
      <c r="E160" s="219">
        <v>656</v>
      </c>
      <c r="F160" s="219">
        <v>29</v>
      </c>
      <c r="G160" s="219">
        <v>1957</v>
      </c>
      <c r="H160" s="219">
        <v>87</v>
      </c>
      <c r="I160" s="219">
        <v>4658</v>
      </c>
      <c r="J160" s="219">
        <v>257</v>
      </c>
      <c r="K160" s="190">
        <v>5764327</v>
      </c>
      <c r="L160" s="191">
        <v>87.83096448206355</v>
      </c>
      <c r="M160" s="190">
        <v>10266347</v>
      </c>
      <c r="N160" s="191">
        <v>92.505785126072041</v>
      </c>
      <c r="O160" s="190">
        <v>56086822</v>
      </c>
      <c r="P160" s="191">
        <v>99.954737378096581</v>
      </c>
      <c r="Q160" s="190">
        <v>28647269</v>
      </c>
      <c r="R160" s="191">
        <v>2.5063471186378182E-3</v>
      </c>
      <c r="S160" s="190">
        <v>1022544</v>
      </c>
      <c r="T160" s="191">
        <v>3.6322050248405255</v>
      </c>
      <c r="U160" s="190">
        <v>102964</v>
      </c>
      <c r="V160" s="191">
        <v>0.36002674854994487</v>
      </c>
      <c r="W160" s="190">
        <v>6432833</v>
      </c>
      <c r="X160" s="191">
        <v>99.604739837422116</v>
      </c>
      <c r="Y160" s="232">
        <v>99.246136131183817</v>
      </c>
      <c r="Z160" s="190">
        <v>40066</v>
      </c>
      <c r="AA160" s="192">
        <v>0.6228359866894525</v>
      </c>
      <c r="AB160" s="190">
        <v>8186466</v>
      </c>
      <c r="AC160" s="191">
        <v>98.73881964334187</v>
      </c>
      <c r="AD160" s="190">
        <v>8171931</v>
      </c>
      <c r="AE160" s="191">
        <v>98.93759819500184</v>
      </c>
      <c r="AF160" s="232">
        <v>16.889666431034613</v>
      </c>
      <c r="AG160" s="232">
        <v>15.580957635510849</v>
      </c>
      <c r="AH160" s="232">
        <v>18.198375226558372</v>
      </c>
      <c r="AI160" s="191"/>
      <c r="AJ160" s="193"/>
      <c r="AK160" s="193"/>
      <c r="AL160" s="191">
        <v>4.2206430946860802</v>
      </c>
      <c r="AM160" s="191">
        <v>22.993720733455451</v>
      </c>
      <c r="AN160" s="190">
        <v>31508.9296875</v>
      </c>
      <c r="AO160" s="190">
        <v>82835.46484375</v>
      </c>
      <c r="AP160" s="190">
        <v>1344.6013946533203</v>
      </c>
      <c r="AQ160" s="232">
        <v>1.6232194715024546</v>
      </c>
      <c r="AR160" s="190"/>
      <c r="AT160" s="7"/>
    </row>
    <row r="161" spans="1:46" s="8" customFormat="1">
      <c r="A161" s="352">
        <v>41906</v>
      </c>
      <c r="B161" s="114" t="s">
        <v>121</v>
      </c>
      <c r="C161" s="114" t="s">
        <v>122</v>
      </c>
      <c r="D161" s="241"/>
      <c r="E161" s="305">
        <v>170</v>
      </c>
      <c r="F161" s="305">
        <v>64</v>
      </c>
      <c r="G161" s="305">
        <v>498</v>
      </c>
      <c r="H161" s="305">
        <v>191</v>
      </c>
      <c r="I161" s="305">
        <v>1893</v>
      </c>
      <c r="J161" s="305">
        <v>803</v>
      </c>
      <c r="K161" s="118">
        <v>5938614</v>
      </c>
      <c r="L161" s="116">
        <v>93.417167709502593</v>
      </c>
      <c r="M161" s="118">
        <v>6644154</v>
      </c>
      <c r="N161" s="116">
        <v>95.841468811035156</v>
      </c>
      <c r="O161" s="118">
        <v>23581880</v>
      </c>
      <c r="P161" s="116">
        <v>99.945892333984375</v>
      </c>
      <c r="Q161" s="118">
        <v>23581772</v>
      </c>
      <c r="R161" s="119">
        <v>4.1027452796697617E-2</v>
      </c>
      <c r="S161" s="118">
        <v>2685</v>
      </c>
      <c r="T161" s="116">
        <v>1.1385913006961346E-2</v>
      </c>
      <c r="U161" s="118">
        <v>23861</v>
      </c>
      <c r="V161" s="119">
        <v>0.10123714804649353</v>
      </c>
      <c r="W161" s="117">
        <v>8754412</v>
      </c>
      <c r="X161" s="119">
        <v>99.719062805175781</v>
      </c>
      <c r="Y161" s="119">
        <v>99.618110656738281</v>
      </c>
      <c r="Z161" s="117">
        <v>21826</v>
      </c>
      <c r="AA161" s="119">
        <v>0.24931429326534271</v>
      </c>
      <c r="AB161" s="118">
        <v>10693621</v>
      </c>
      <c r="AC161" s="120">
        <v>99.148757934570313</v>
      </c>
      <c r="AD161" s="118">
        <v>10692715</v>
      </c>
      <c r="AE161" s="116">
        <v>99.133888244628906</v>
      </c>
      <c r="AF161" s="116">
        <v>50.992271423339844</v>
      </c>
      <c r="AG161" s="116">
        <v>31.498380661010742</v>
      </c>
      <c r="AH161" s="121">
        <v>70.486160278320313</v>
      </c>
      <c r="AI161" s="116">
        <v>0</v>
      </c>
      <c r="AJ161" s="121">
        <v>0</v>
      </c>
      <c r="AK161" s="121">
        <v>0</v>
      </c>
      <c r="AL161" s="116">
        <v>5.0470390319824219</v>
      </c>
      <c r="AM161" s="116">
        <v>26.514108657836914</v>
      </c>
      <c r="AN161" s="116">
        <v>33043.5859375</v>
      </c>
      <c r="AO161" s="116">
        <v>125330.890625</v>
      </c>
      <c r="AP161" s="116">
        <v>87607.640625</v>
      </c>
      <c r="AQ161" s="122">
        <v>69.901077270507813</v>
      </c>
      <c r="AR161" s="118"/>
      <c r="AT161" s="7"/>
    </row>
    <row r="162" spans="1:46" s="299" customFormat="1">
      <c r="A162" s="352">
        <v>41906</v>
      </c>
      <c r="B162" s="114" t="s">
        <v>123</v>
      </c>
      <c r="C162" s="114" t="s">
        <v>122</v>
      </c>
      <c r="D162" s="241"/>
      <c r="E162" s="305">
        <v>158</v>
      </c>
      <c r="F162" s="305">
        <v>11</v>
      </c>
      <c r="G162" s="305">
        <v>491</v>
      </c>
      <c r="H162" s="305">
        <v>34</v>
      </c>
      <c r="I162" s="305">
        <v>1479</v>
      </c>
      <c r="J162" s="305">
        <v>133</v>
      </c>
      <c r="K162" s="118">
        <v>2837096</v>
      </c>
      <c r="L162" s="116">
        <v>92.179468019411402</v>
      </c>
      <c r="M162" s="118">
        <v>3364619</v>
      </c>
      <c r="N162" s="116">
        <v>96.897689819335938</v>
      </c>
      <c r="O162" s="118">
        <v>13301179</v>
      </c>
      <c r="P162" s="116">
        <v>99.966171264648438</v>
      </c>
      <c r="Q162" s="118">
        <v>13301126</v>
      </c>
      <c r="R162" s="119">
        <v>2.083282358944416E-2</v>
      </c>
      <c r="S162" s="118">
        <v>1388</v>
      </c>
      <c r="T162" s="116">
        <v>1.0435206815600395E-2</v>
      </c>
      <c r="U162" s="118">
        <v>13011</v>
      </c>
      <c r="V162" s="119">
        <v>9.7849383950233459E-2</v>
      </c>
      <c r="W162" s="117">
        <v>3809268</v>
      </c>
      <c r="X162" s="119">
        <v>99.772781372070313</v>
      </c>
      <c r="Y162" s="119">
        <v>99.675155639648438</v>
      </c>
      <c r="Z162" s="117">
        <v>9887</v>
      </c>
      <c r="AA162" s="119">
        <v>0.25955116748809814</v>
      </c>
      <c r="AB162" s="118">
        <v>3088782</v>
      </c>
      <c r="AC162" s="120">
        <v>99.0511474609375</v>
      </c>
      <c r="AD162" s="118">
        <v>3090366</v>
      </c>
      <c r="AE162" s="116">
        <v>98.99261474609375</v>
      </c>
      <c r="AF162" s="116">
        <v>40.768058776855469</v>
      </c>
      <c r="AG162" s="116">
        <v>47.744094848632812</v>
      </c>
      <c r="AH162" s="121">
        <v>33.792018890380859</v>
      </c>
      <c r="AI162" s="116">
        <v>0</v>
      </c>
      <c r="AJ162" s="121">
        <v>0</v>
      </c>
      <c r="AK162" s="121">
        <v>100</v>
      </c>
      <c r="AL162" s="116">
        <v>4.8629927635192871</v>
      </c>
      <c r="AM162" s="116">
        <v>27.626789093017578</v>
      </c>
      <c r="AN162" s="116">
        <v>18228.0546875</v>
      </c>
      <c r="AO162" s="116">
        <v>52359.5390625</v>
      </c>
      <c r="AP162" s="116">
        <v>29906.55859375</v>
      </c>
      <c r="AQ162" s="116">
        <v>57.117687225341797</v>
      </c>
      <c r="AR162" s="118"/>
      <c r="AS162" s="106"/>
      <c r="AT162" s="7"/>
    </row>
    <row r="163" spans="1:46" s="299" customFormat="1">
      <c r="A163" s="352">
        <v>41906</v>
      </c>
      <c r="B163" s="114" t="s">
        <v>183</v>
      </c>
      <c r="C163" s="114" t="s">
        <v>122</v>
      </c>
      <c r="D163" s="241"/>
      <c r="E163" s="305">
        <v>130</v>
      </c>
      <c r="F163" s="305">
        <v>10</v>
      </c>
      <c r="G163" s="305">
        <v>391</v>
      </c>
      <c r="H163" s="305">
        <v>30</v>
      </c>
      <c r="I163" s="305">
        <v>1477</v>
      </c>
      <c r="J163" s="305">
        <v>114</v>
      </c>
      <c r="K163" s="118">
        <v>2824276</v>
      </c>
      <c r="L163" s="116">
        <v>91.478382424380627</v>
      </c>
      <c r="M163" s="118">
        <v>3364619</v>
      </c>
      <c r="N163" s="116">
        <v>96.897689819335938</v>
      </c>
      <c r="O163" s="118">
        <v>13510086</v>
      </c>
      <c r="P163" s="116">
        <v>99.975906372070313</v>
      </c>
      <c r="Q163" s="118">
        <v>13510037</v>
      </c>
      <c r="R163" s="119">
        <v>1.1672803200781345E-2</v>
      </c>
      <c r="S163" s="118">
        <v>1359</v>
      </c>
      <c r="T163" s="116">
        <v>1.005918812006712E-2</v>
      </c>
      <c r="U163" s="118">
        <v>8797</v>
      </c>
      <c r="V163" s="119">
        <v>6.5128706395626068E-2</v>
      </c>
      <c r="W163" s="117">
        <v>4160914</v>
      </c>
      <c r="X163" s="119">
        <v>99.729591369628906</v>
      </c>
      <c r="Y163" s="119">
        <v>99.664642333984375</v>
      </c>
      <c r="Z163" s="117">
        <v>9050</v>
      </c>
      <c r="AA163" s="119">
        <v>0.21750028431415558</v>
      </c>
      <c r="AB163" s="118">
        <v>2757110</v>
      </c>
      <c r="AC163" s="120">
        <v>98.188140869140625</v>
      </c>
      <c r="AD163" s="118">
        <v>2755809</v>
      </c>
      <c r="AE163" s="116">
        <v>98.07501220703125</v>
      </c>
      <c r="AF163" s="116">
        <v>69.362541198730469</v>
      </c>
      <c r="AG163" s="116">
        <v>89.723182678222656</v>
      </c>
      <c r="AH163" s="121">
        <v>49.001903533935547</v>
      </c>
      <c r="AI163" s="116">
        <v>80.084457397460938</v>
      </c>
      <c r="AJ163" s="121">
        <v>12.710307121276855</v>
      </c>
      <c r="AK163" s="121">
        <v>7.2052340507507324</v>
      </c>
      <c r="AL163" s="116">
        <v>5.1944293975830078</v>
      </c>
      <c r="AM163" s="116">
        <v>27.407257080078125</v>
      </c>
      <c r="AN163" s="116">
        <v>19608.615234375</v>
      </c>
      <c r="AO163" s="116">
        <v>51452.296875</v>
      </c>
      <c r="AP163" s="116">
        <v>23930.8046875</v>
      </c>
      <c r="AQ163" s="116">
        <v>46.510662078857422</v>
      </c>
      <c r="AR163" s="118"/>
      <c r="AS163" s="106"/>
      <c r="AT163" s="7"/>
    </row>
    <row r="164" spans="1:46" s="299" customFormat="1">
      <c r="A164" s="352">
        <v>41906</v>
      </c>
      <c r="B164" s="114" t="s">
        <v>126</v>
      </c>
      <c r="C164" s="114" t="s">
        <v>122</v>
      </c>
      <c r="D164" s="241"/>
      <c r="E164" s="305">
        <v>110</v>
      </c>
      <c r="F164" s="305">
        <v>7</v>
      </c>
      <c r="G164" s="305">
        <v>322</v>
      </c>
      <c r="H164" s="305">
        <v>21</v>
      </c>
      <c r="I164" s="305">
        <v>991</v>
      </c>
      <c r="J164" s="305">
        <v>86</v>
      </c>
      <c r="K164" s="118">
        <v>1858991</v>
      </c>
      <c r="L164" s="116">
        <v>89.058096569590703</v>
      </c>
      <c r="M164" s="118">
        <v>2850874</v>
      </c>
      <c r="N164" s="116">
        <v>96.248977661132813</v>
      </c>
      <c r="O164" s="118">
        <v>8428204</v>
      </c>
      <c r="P164" s="116">
        <v>99.962318420410156</v>
      </c>
      <c r="Q164" s="118">
        <v>8428109</v>
      </c>
      <c r="R164" s="119">
        <v>1.4392315410077572E-2</v>
      </c>
      <c r="S164" s="118">
        <v>1389</v>
      </c>
      <c r="T164" s="116">
        <v>1.6480565071105957E-2</v>
      </c>
      <c r="U164" s="118">
        <v>15437</v>
      </c>
      <c r="V164" s="119">
        <v>0.18321746587753296</v>
      </c>
      <c r="W164" s="117">
        <v>2506470</v>
      </c>
      <c r="X164" s="119">
        <v>99.54083251953125</v>
      </c>
      <c r="Y164" s="119">
        <v>99.35845947265625</v>
      </c>
      <c r="Z164" s="117">
        <v>7604</v>
      </c>
      <c r="AA164" s="119">
        <v>0.30337485671043396</v>
      </c>
      <c r="AB164" s="118">
        <v>1345797</v>
      </c>
      <c r="AC164" s="120">
        <v>98.908676147460938</v>
      </c>
      <c r="AD164" s="118">
        <v>1345334</v>
      </c>
      <c r="AE164" s="116">
        <v>98.809440612792969</v>
      </c>
      <c r="AF164" s="116">
        <v>51.607589721679688</v>
      </c>
      <c r="AG164" s="116">
        <v>64.781463623046875</v>
      </c>
      <c r="AH164" s="121">
        <v>38.433712005615234</v>
      </c>
      <c r="AI164" s="116">
        <v>0</v>
      </c>
      <c r="AJ164" s="121">
        <v>0</v>
      </c>
      <c r="AK164" s="121">
        <v>0</v>
      </c>
      <c r="AL164" s="116">
        <v>5.3557095527648926</v>
      </c>
      <c r="AM164" s="116">
        <v>29.354795455932617</v>
      </c>
      <c r="AN164" s="116">
        <v>12911.666015625</v>
      </c>
      <c r="AO164" s="116">
        <v>32751.09765625</v>
      </c>
      <c r="AP164" s="116">
        <v>16133.3056640625</v>
      </c>
      <c r="AQ164" s="116">
        <v>49.260349273681641</v>
      </c>
      <c r="AR164" s="118"/>
      <c r="AS164" s="106"/>
      <c r="AT164" s="7"/>
    </row>
    <row r="165" spans="1:46" s="299" customFormat="1">
      <c r="A165" s="352">
        <v>41906</v>
      </c>
      <c r="B165" s="114" t="s">
        <v>184</v>
      </c>
      <c r="C165" s="114" t="s">
        <v>122</v>
      </c>
      <c r="D165" s="241"/>
      <c r="E165" s="305">
        <v>97</v>
      </c>
      <c r="F165" s="305">
        <v>15</v>
      </c>
      <c r="G165" s="305">
        <v>289</v>
      </c>
      <c r="H165" s="305">
        <v>45</v>
      </c>
      <c r="I165" s="305">
        <v>983</v>
      </c>
      <c r="J165" s="305">
        <v>195</v>
      </c>
      <c r="K165" s="118">
        <v>3039683</v>
      </c>
      <c r="L165" s="116">
        <v>89.904572285991662</v>
      </c>
      <c r="M165" s="118">
        <v>2850874</v>
      </c>
      <c r="N165" s="116">
        <v>96.248977661132813</v>
      </c>
      <c r="O165" s="118">
        <v>13645179</v>
      </c>
      <c r="P165" s="116">
        <v>99.975074768066406</v>
      </c>
      <c r="Q165" s="118">
        <v>13645158</v>
      </c>
      <c r="R165" s="119">
        <v>8.4791984409093857E-3</v>
      </c>
      <c r="S165" s="118">
        <v>1792</v>
      </c>
      <c r="T165" s="116">
        <v>1.313286367803812E-2</v>
      </c>
      <c r="U165" s="118">
        <v>13385</v>
      </c>
      <c r="V165" s="119">
        <v>9.8114609718322754E-2</v>
      </c>
      <c r="W165" s="117">
        <v>4319885</v>
      </c>
      <c r="X165" s="119">
        <v>99.496330261230469</v>
      </c>
      <c r="Y165" s="119">
        <v>99.398712158203125</v>
      </c>
      <c r="Z165" s="117">
        <v>9423</v>
      </c>
      <c r="AA165" s="119">
        <v>0.21813081204891205</v>
      </c>
      <c r="AB165" s="118">
        <v>2713873</v>
      </c>
      <c r="AC165" s="120">
        <v>98.646102905273438</v>
      </c>
      <c r="AD165" s="118">
        <v>2715787</v>
      </c>
      <c r="AE165" s="116">
        <v>98.603607177734375</v>
      </c>
      <c r="AF165" s="116">
        <v>73.601364135742187</v>
      </c>
      <c r="AG165" s="116">
        <v>94.280708312988281</v>
      </c>
      <c r="AH165" s="121">
        <v>52.922012329101563</v>
      </c>
      <c r="AI165" s="116">
        <v>0</v>
      </c>
      <c r="AJ165" s="121">
        <v>0</v>
      </c>
      <c r="AK165" s="121">
        <v>0</v>
      </c>
      <c r="AL165" s="116">
        <v>5.3989958763122559</v>
      </c>
      <c r="AM165" s="116">
        <v>27.106201171875</v>
      </c>
      <c r="AN165" s="116">
        <v>20666.28515625</v>
      </c>
      <c r="AO165" s="116">
        <v>48598.73828125</v>
      </c>
      <c r="AP165" s="116">
        <v>28403.783203125</v>
      </c>
      <c r="AQ165" s="116">
        <v>58.445514678955078</v>
      </c>
      <c r="AR165" s="118"/>
      <c r="AS165" s="106"/>
      <c r="AT165" s="7"/>
    </row>
    <row r="166" spans="1:46" s="299" customFormat="1">
      <c r="A166" s="352">
        <v>41906</v>
      </c>
      <c r="B166" s="114" t="s">
        <v>131</v>
      </c>
      <c r="C166" s="114" t="s">
        <v>176</v>
      </c>
      <c r="D166" s="241"/>
      <c r="E166" s="305">
        <v>174</v>
      </c>
      <c r="F166" s="305">
        <v>20</v>
      </c>
      <c r="G166" s="305">
        <v>507</v>
      </c>
      <c r="H166" s="305">
        <v>50</v>
      </c>
      <c r="I166" s="305">
        <v>1463</v>
      </c>
      <c r="J166" s="305">
        <v>163</v>
      </c>
      <c r="K166" s="118">
        <v>2925152</v>
      </c>
      <c r="L166" s="116">
        <v>91.361577107787909</v>
      </c>
      <c r="M166" s="118">
        <v>4851068</v>
      </c>
      <c r="N166" s="116">
        <v>92.579383850097656</v>
      </c>
      <c r="O166" s="118">
        <v>21590532</v>
      </c>
      <c r="P166" s="116">
        <v>99.998367309570313</v>
      </c>
      <c r="Q166" s="118">
        <v>14020228</v>
      </c>
      <c r="R166" s="119">
        <v>2.1333461627364159E-2</v>
      </c>
      <c r="S166" s="118">
        <v>624970</v>
      </c>
      <c r="T166" s="116">
        <v>4.4576306343078613</v>
      </c>
      <c r="U166" s="118">
        <v>851</v>
      </c>
      <c r="V166" s="119">
        <v>6.3545047305524349E-3</v>
      </c>
      <c r="W166" s="117">
        <v>3765692</v>
      </c>
      <c r="X166" s="119">
        <v>99.790702819824219</v>
      </c>
      <c r="Y166" s="119">
        <v>99.78436279296875</v>
      </c>
      <c r="Z166" s="117">
        <v>10336</v>
      </c>
      <c r="AA166" s="119">
        <v>0.27447810769081116</v>
      </c>
      <c r="AB166" s="118">
        <v>1645726</v>
      </c>
      <c r="AC166" s="120">
        <v>95.497001647949219</v>
      </c>
      <c r="AD166" s="118">
        <v>1633345</v>
      </c>
      <c r="AE166" s="116">
        <v>96.180656433105469</v>
      </c>
      <c r="AF166" s="116">
        <v>0</v>
      </c>
      <c r="AG166" s="116">
        <v>0</v>
      </c>
      <c r="AH166" s="121">
        <v>0</v>
      </c>
      <c r="AI166" s="116">
        <v>0</v>
      </c>
      <c r="AJ166" s="121">
        <v>0</v>
      </c>
      <c r="AK166" s="121">
        <v>0</v>
      </c>
      <c r="AL166" s="116">
        <v>5.1495323181152344</v>
      </c>
      <c r="AM166" s="116">
        <v>27.545761108398438</v>
      </c>
      <c r="AN166" s="116">
        <v>21504.728515625</v>
      </c>
      <c r="AO166" s="116">
        <v>44233.328125</v>
      </c>
      <c r="AP166" s="116">
        <v>23446.65625</v>
      </c>
      <c r="AQ166" s="116">
        <v>53.006763458251953</v>
      </c>
      <c r="AR166" s="118"/>
      <c r="AS166" s="106"/>
      <c r="AT166" s="7"/>
    </row>
    <row r="167" spans="1:46" s="299" customFormat="1">
      <c r="A167" s="352">
        <v>41906</v>
      </c>
      <c r="B167" s="114" t="s">
        <v>124</v>
      </c>
      <c r="C167" s="114" t="s">
        <v>176</v>
      </c>
      <c r="D167" s="241"/>
      <c r="E167" s="180">
        <v>126</v>
      </c>
      <c r="F167" s="180">
        <v>33</v>
      </c>
      <c r="G167" s="180">
        <v>370</v>
      </c>
      <c r="H167" s="180">
        <v>87</v>
      </c>
      <c r="I167" s="180">
        <v>1358</v>
      </c>
      <c r="J167" s="180">
        <v>345</v>
      </c>
      <c r="K167" s="118">
        <v>2971245</v>
      </c>
      <c r="L167" s="116">
        <v>92.862823496547747</v>
      </c>
      <c r="M167" s="118">
        <v>4020321</v>
      </c>
      <c r="N167" s="116">
        <v>94.983283996582031</v>
      </c>
      <c r="O167" s="118">
        <v>17332026</v>
      </c>
      <c r="P167" s="116">
        <v>99.997932434082031</v>
      </c>
      <c r="Q167" s="118">
        <v>12942906</v>
      </c>
      <c r="R167" s="119">
        <v>0.1291441023349762</v>
      </c>
      <c r="S167" s="118">
        <v>559888</v>
      </c>
      <c r="T167" s="116">
        <v>4.325829029083252</v>
      </c>
      <c r="U167" s="118">
        <v>1610</v>
      </c>
      <c r="V167" s="119">
        <v>1.3019482605159283E-2</v>
      </c>
      <c r="W167" s="117">
        <v>3989769</v>
      </c>
      <c r="X167" s="119">
        <v>99.781715393066406</v>
      </c>
      <c r="Y167" s="119">
        <v>99.768722534179688</v>
      </c>
      <c r="Z167" s="117">
        <v>11172</v>
      </c>
      <c r="AA167" s="119">
        <v>0.2800162136554718</v>
      </c>
      <c r="AB167" s="118">
        <v>1171475</v>
      </c>
      <c r="AC167" s="120">
        <v>96.789344787597656</v>
      </c>
      <c r="AD167" s="118">
        <v>1163964</v>
      </c>
      <c r="AE167" s="116">
        <v>96.967170715332031</v>
      </c>
      <c r="AF167" s="116">
        <v>0</v>
      </c>
      <c r="AG167" s="116">
        <v>0</v>
      </c>
      <c r="AH167" s="121">
        <v>0</v>
      </c>
      <c r="AI167" s="116">
        <v>0</v>
      </c>
      <c r="AJ167" s="121">
        <v>0</v>
      </c>
      <c r="AK167" s="121">
        <v>0</v>
      </c>
      <c r="AL167" s="116">
        <v>4.805030345916748</v>
      </c>
      <c r="AM167" s="116">
        <v>29.33494758605957</v>
      </c>
      <c r="AN167" s="116">
        <v>18148.064453125</v>
      </c>
      <c r="AO167" s="116">
        <v>46937.16796875</v>
      </c>
      <c r="AP167" s="116">
        <v>20562.72265625</v>
      </c>
      <c r="AQ167" s="116">
        <v>43.809040069580078</v>
      </c>
      <c r="AR167" s="118"/>
      <c r="AS167" s="106"/>
      <c r="AT167" s="7"/>
    </row>
    <row r="168" spans="1:46" s="41" customFormat="1">
      <c r="A168" s="352">
        <v>41906</v>
      </c>
      <c r="B168" s="206" t="s">
        <v>133</v>
      </c>
      <c r="C168" s="206" t="s">
        <v>176</v>
      </c>
      <c r="D168" s="241"/>
      <c r="E168" s="180">
        <v>164</v>
      </c>
      <c r="F168" s="180">
        <v>12</v>
      </c>
      <c r="G168" s="180">
        <v>485</v>
      </c>
      <c r="H168" s="180">
        <v>34</v>
      </c>
      <c r="I168" s="180">
        <v>1419</v>
      </c>
      <c r="J168" s="180">
        <v>114</v>
      </c>
      <c r="K168" s="248">
        <v>2150620</v>
      </c>
      <c r="L168" s="246">
        <v>91.150877421394767</v>
      </c>
      <c r="M168" s="248">
        <v>4264358</v>
      </c>
      <c r="N168" s="246">
        <v>95.743858337402344</v>
      </c>
      <c r="O168" s="248">
        <v>18468306</v>
      </c>
      <c r="P168" s="246">
        <v>99.976860046386719</v>
      </c>
      <c r="Q168" s="248">
        <v>11355890</v>
      </c>
      <c r="R168" s="249">
        <v>4.4382255524396896E-2</v>
      </c>
      <c r="S168" s="248">
        <v>558777</v>
      </c>
      <c r="T168" s="246">
        <v>4.9205918312072754</v>
      </c>
      <c r="U168" s="248">
        <v>422</v>
      </c>
      <c r="V168" s="249">
        <v>3.9125550538301468E-3</v>
      </c>
      <c r="W168" s="248">
        <v>2831396</v>
      </c>
      <c r="X168" s="246">
        <v>99.722076416015625</v>
      </c>
      <c r="Y168" s="246">
        <v>99.718177795410156</v>
      </c>
      <c r="Z168" s="247">
        <v>7943</v>
      </c>
      <c r="AA168" s="249">
        <v>0.28053298592567444</v>
      </c>
      <c r="AB168" s="248">
        <v>698490</v>
      </c>
      <c r="AC168" s="246">
        <v>94.359115600585937</v>
      </c>
      <c r="AD168" s="248">
        <v>686849</v>
      </c>
      <c r="AE168" s="246">
        <v>94.550186157226563</v>
      </c>
      <c r="AF168" s="246">
        <v>0</v>
      </c>
      <c r="AG168" s="246">
        <v>0</v>
      </c>
      <c r="AH168" s="251">
        <v>0</v>
      </c>
      <c r="AI168" s="246">
        <v>0</v>
      </c>
      <c r="AJ168" s="251">
        <v>0</v>
      </c>
      <c r="AK168" s="251">
        <v>0</v>
      </c>
      <c r="AL168" s="246">
        <v>4.9865894317626953</v>
      </c>
      <c r="AM168" s="246">
        <v>32.258773803710937</v>
      </c>
      <c r="AN168" s="246">
        <v>16787</v>
      </c>
      <c r="AO168" s="246">
        <v>38118.05859375</v>
      </c>
      <c r="AP168" s="246">
        <v>20358.927734375</v>
      </c>
      <c r="AQ168" s="246">
        <v>53.410190582275391</v>
      </c>
      <c r="AR168" s="248"/>
    </row>
    <row r="169" spans="1:46" s="7" customFormat="1">
      <c r="A169" s="352">
        <v>41906</v>
      </c>
      <c r="B169" s="206" t="s">
        <v>125</v>
      </c>
      <c r="C169" s="206" t="s">
        <v>176</v>
      </c>
      <c r="D169" s="241"/>
      <c r="E169" s="180">
        <v>177</v>
      </c>
      <c r="F169" s="180">
        <v>8</v>
      </c>
      <c r="G169" s="180">
        <v>507</v>
      </c>
      <c r="H169" s="180">
        <v>24</v>
      </c>
      <c r="I169" s="180">
        <v>1602</v>
      </c>
      <c r="J169" s="180">
        <v>93</v>
      </c>
      <c r="K169" s="248">
        <v>2145973</v>
      </c>
      <c r="L169" s="246">
        <v>90.573413551801437</v>
      </c>
      <c r="M169" s="248">
        <v>3476080</v>
      </c>
      <c r="N169" s="246">
        <v>92.765266418457031</v>
      </c>
      <c r="O169" s="248">
        <v>15677745</v>
      </c>
      <c r="P169" s="246">
        <v>99.995391845703125</v>
      </c>
      <c r="Q169" s="248">
        <v>10085846</v>
      </c>
      <c r="R169" s="249">
        <v>2.2050702944397926E-2</v>
      </c>
      <c r="S169" s="248">
        <v>508066</v>
      </c>
      <c r="T169" s="246">
        <v>5.0374159812927246</v>
      </c>
      <c r="U169" s="248">
        <v>165</v>
      </c>
      <c r="V169" s="249">
        <v>1.7233031103387475E-3</v>
      </c>
      <c r="W169" s="248">
        <v>2791419</v>
      </c>
      <c r="X169" s="246">
        <v>99.902763366699219</v>
      </c>
      <c r="Y169" s="246">
        <v>99.901039123535156</v>
      </c>
      <c r="Z169" s="247">
        <v>4875</v>
      </c>
      <c r="AA169" s="249">
        <v>0.17464235424995422</v>
      </c>
      <c r="AB169" s="248">
        <v>721470</v>
      </c>
      <c r="AC169" s="246">
        <v>97.229957580566406</v>
      </c>
      <c r="AD169" s="248">
        <v>720410</v>
      </c>
      <c r="AE169" s="246">
        <v>97.670211791992188</v>
      </c>
      <c r="AF169" s="246">
        <v>0</v>
      </c>
      <c r="AG169" s="246">
        <v>0</v>
      </c>
      <c r="AH169" s="251">
        <v>0</v>
      </c>
      <c r="AI169" s="246">
        <v>0</v>
      </c>
      <c r="AJ169" s="251">
        <v>0</v>
      </c>
      <c r="AK169" s="251">
        <v>0</v>
      </c>
      <c r="AL169" s="246">
        <v>4.2707638740539551</v>
      </c>
      <c r="AM169" s="246">
        <v>30.289421081542969</v>
      </c>
      <c r="AN169" s="246">
        <v>13040.7275390625</v>
      </c>
      <c r="AO169" s="246">
        <v>34713.11328125</v>
      </c>
      <c r="AP169" s="246">
        <v>11563.7099609375</v>
      </c>
      <c r="AQ169" s="246">
        <v>33.312225341796875</v>
      </c>
      <c r="AR169" s="248"/>
    </row>
    <row r="170" spans="1:46" s="7" customFormat="1">
      <c r="A170" s="352">
        <v>41906</v>
      </c>
      <c r="B170" s="107" t="s">
        <v>127</v>
      </c>
      <c r="C170" s="107" t="s">
        <v>128</v>
      </c>
      <c r="D170" s="241"/>
      <c r="E170" s="388">
        <v>150</v>
      </c>
      <c r="F170" s="388">
        <v>16</v>
      </c>
      <c r="G170" s="388">
        <v>450</v>
      </c>
      <c r="H170" s="388">
        <v>48</v>
      </c>
      <c r="I170" s="388">
        <v>1449</v>
      </c>
      <c r="J170" s="388">
        <v>160</v>
      </c>
      <c r="K170" s="111">
        <v>2586946</v>
      </c>
      <c r="L170" s="109">
        <v>87.563868747163639</v>
      </c>
      <c r="M170" s="111">
        <v>3864743</v>
      </c>
      <c r="N170" s="109">
        <v>93.210983276367188</v>
      </c>
      <c r="O170" s="111">
        <v>17089468</v>
      </c>
      <c r="P170" s="109">
        <v>99.931961059570313</v>
      </c>
      <c r="Q170" s="111">
        <v>10182886</v>
      </c>
      <c r="R170" s="112">
        <v>4.7923545353114605E-3</v>
      </c>
      <c r="S170" s="111">
        <v>334503</v>
      </c>
      <c r="T170" s="109">
        <v>3.2849528789520264</v>
      </c>
      <c r="U170" s="111">
        <v>37726</v>
      </c>
      <c r="V170" s="112">
        <v>0.37054511904716492</v>
      </c>
      <c r="W170" s="111">
        <v>2953154</v>
      </c>
      <c r="X170" s="109">
        <v>99.584251403808594</v>
      </c>
      <c r="Y170" s="109">
        <v>99.215248107910156</v>
      </c>
      <c r="Z170" s="110">
        <v>18387</v>
      </c>
      <c r="AA170" s="112">
        <v>0.62262243032455444</v>
      </c>
      <c r="AB170" s="111">
        <v>5061794</v>
      </c>
      <c r="AC170" s="109">
        <v>99.203025817871094</v>
      </c>
      <c r="AD170" s="111">
        <v>5051179</v>
      </c>
      <c r="AE170" s="109">
        <v>99.412139892578125</v>
      </c>
      <c r="AF170" s="109">
        <v>34.522907257080078</v>
      </c>
      <c r="AG170" s="109">
        <v>34.157218933105469</v>
      </c>
      <c r="AH170" s="113">
        <v>34.888595581054688</v>
      </c>
      <c r="AI170" s="109">
        <v>94.048240661621094</v>
      </c>
      <c r="AJ170" s="113">
        <v>2.5886878967285156</v>
      </c>
      <c r="AK170" s="113">
        <v>3.3630673885345459</v>
      </c>
      <c r="AL170" s="109">
        <v>3.4415283203125</v>
      </c>
      <c r="AM170" s="109">
        <v>18.965913772583008</v>
      </c>
      <c r="AN170" s="109">
        <v>9445.3173828125</v>
      </c>
      <c r="AO170" s="109">
        <v>37785.7421875</v>
      </c>
      <c r="AP170" s="109">
        <v>701.36273193359375</v>
      </c>
      <c r="AQ170" s="109">
        <v>1.8561570644378662</v>
      </c>
      <c r="AR170" s="111"/>
    </row>
    <row r="171" spans="1:46" s="7" customFormat="1">
      <c r="A171" s="352">
        <v>41906</v>
      </c>
      <c r="B171" s="107" t="s">
        <v>129</v>
      </c>
      <c r="C171" s="107" t="s">
        <v>128</v>
      </c>
      <c r="D171" s="241"/>
      <c r="E171" s="388">
        <v>152</v>
      </c>
      <c r="F171" s="388">
        <v>3</v>
      </c>
      <c r="G171" s="388">
        <v>452</v>
      </c>
      <c r="H171" s="388">
        <v>9</v>
      </c>
      <c r="I171" s="388">
        <v>1192</v>
      </c>
      <c r="J171" s="388">
        <v>29</v>
      </c>
      <c r="K171" s="111">
        <v>1732641</v>
      </c>
      <c r="L171" s="109">
        <v>84.663066382476231</v>
      </c>
      <c r="M171" s="111">
        <v>3487182</v>
      </c>
      <c r="N171" s="109">
        <v>93.8668212890625</v>
      </c>
      <c r="O171" s="111">
        <v>12405626</v>
      </c>
      <c r="P171" s="109">
        <v>99.976455688476562</v>
      </c>
      <c r="Q171" s="111">
        <v>8281838</v>
      </c>
      <c r="R171" s="112">
        <v>2.7650867123156786E-3</v>
      </c>
      <c r="S171" s="111">
        <v>264851</v>
      </c>
      <c r="T171" s="109">
        <v>3.1979737281799316</v>
      </c>
      <c r="U171" s="111">
        <v>33952</v>
      </c>
      <c r="V171" s="112">
        <v>0.41017240285873413</v>
      </c>
      <c r="W171" s="111">
        <v>2029721</v>
      </c>
      <c r="X171" s="109">
        <v>99.52081298828125</v>
      </c>
      <c r="Y171" s="109">
        <v>99.11260986328125</v>
      </c>
      <c r="Z171" s="110">
        <v>14750</v>
      </c>
      <c r="AA171" s="112">
        <v>0.72670084238052368</v>
      </c>
      <c r="AB171" s="111">
        <v>1152669</v>
      </c>
      <c r="AC171" s="109">
        <v>96.898765563964844</v>
      </c>
      <c r="AD171" s="111">
        <v>1151735</v>
      </c>
      <c r="AE171" s="109">
        <v>97.108100891113281</v>
      </c>
      <c r="AF171" s="109">
        <v>34.439437866210937</v>
      </c>
      <c r="AG171" s="109">
        <v>34.151706695556641</v>
      </c>
      <c r="AH171" s="113">
        <v>34.727165222167969</v>
      </c>
      <c r="AI171" s="109">
        <v>95.085060119628906</v>
      </c>
      <c r="AJ171" s="113">
        <v>2.2587769031524658</v>
      </c>
      <c r="AK171" s="113">
        <v>2.6561579704284668</v>
      </c>
      <c r="AL171" s="109">
        <v>3.3010976314544678</v>
      </c>
      <c r="AM171" s="109">
        <v>24.755260467529297</v>
      </c>
      <c r="AN171" s="109">
        <v>7767.90771484375</v>
      </c>
      <c r="AO171" s="109">
        <v>23107.908203125</v>
      </c>
      <c r="AP171" s="109">
        <v>381.18350219726562</v>
      </c>
      <c r="AQ171" s="109">
        <v>1.6495803594589233</v>
      </c>
      <c r="AR171" s="111"/>
    </row>
    <row r="172" spans="1:46" s="7" customFormat="1">
      <c r="A172" s="352">
        <v>41906</v>
      </c>
      <c r="B172" s="181" t="s">
        <v>130</v>
      </c>
      <c r="C172" s="181" t="s">
        <v>128</v>
      </c>
      <c r="D172" s="241"/>
      <c r="E172" s="219">
        <v>176</v>
      </c>
      <c r="F172" s="219">
        <v>5</v>
      </c>
      <c r="G172" s="219">
        <v>528</v>
      </c>
      <c r="H172" s="219">
        <v>15</v>
      </c>
      <c r="I172" s="219">
        <v>923</v>
      </c>
      <c r="J172" s="219">
        <v>34</v>
      </c>
      <c r="K172" s="229">
        <v>629435</v>
      </c>
      <c r="L172" s="230">
        <v>93.52721091137289</v>
      </c>
      <c r="M172" s="229">
        <v>1455468</v>
      </c>
      <c r="N172" s="230">
        <v>92.221473693847656</v>
      </c>
      <c r="O172" s="229">
        <v>13990996</v>
      </c>
      <c r="P172" s="230">
        <v>99.99462890625</v>
      </c>
      <c r="Q172" s="229">
        <v>4614520</v>
      </c>
      <c r="R172" s="230">
        <v>0</v>
      </c>
      <c r="S172" s="229">
        <v>176311</v>
      </c>
      <c r="T172" s="230">
        <v>3.8207874298095703</v>
      </c>
      <c r="U172" s="229">
        <v>10595</v>
      </c>
      <c r="V172" s="230">
        <v>0.23158414661884308</v>
      </c>
      <c r="W172" s="229">
        <v>595024</v>
      </c>
      <c r="X172" s="230">
        <v>99.818489074707031</v>
      </c>
      <c r="Y172" s="230">
        <v>99.587326049804688</v>
      </c>
      <c r="Z172" s="229">
        <v>2766</v>
      </c>
      <c r="AA172" s="230">
        <v>0.46485519409179688</v>
      </c>
      <c r="AB172" s="229">
        <v>1015163</v>
      </c>
      <c r="AC172" s="230">
        <v>98.701393127441406</v>
      </c>
      <c r="AD172" s="229">
        <v>1013748</v>
      </c>
      <c r="AE172" s="230">
        <v>98.875762939453125</v>
      </c>
      <c r="AF172" s="230">
        <v>35.199344635009766</v>
      </c>
      <c r="AG172" s="230">
        <v>34.846687316894531</v>
      </c>
      <c r="AH172" s="230">
        <v>35.552001953125</v>
      </c>
      <c r="AI172" s="230">
        <v>93.413360595703125</v>
      </c>
      <c r="AJ172" s="188">
        <v>1.1769047975540161</v>
      </c>
      <c r="AK172" s="188">
        <v>5.4097375869750977</v>
      </c>
      <c r="AL172" s="230">
        <v>4.8248682022094727</v>
      </c>
      <c r="AM172" s="230">
        <v>23.63090705871582</v>
      </c>
      <c r="AN172" s="230">
        <v>6620.27197265625</v>
      </c>
      <c r="AO172" s="230">
        <v>9712.4677734375</v>
      </c>
      <c r="AP172" s="230">
        <v>152.41754150390625</v>
      </c>
      <c r="AQ172" s="230">
        <v>1.5692977905273437</v>
      </c>
      <c r="AR172" s="229"/>
    </row>
    <row r="173" spans="1:46" s="212" customFormat="1">
      <c r="A173" s="352">
        <v>41906</v>
      </c>
      <c r="B173" s="123" t="s">
        <v>132</v>
      </c>
      <c r="C173" s="123" t="s">
        <v>128</v>
      </c>
      <c r="D173" s="241"/>
      <c r="E173" s="219">
        <v>178</v>
      </c>
      <c r="F173" s="219">
        <v>5</v>
      </c>
      <c r="G173" s="219">
        <v>527</v>
      </c>
      <c r="H173" s="219">
        <v>15</v>
      </c>
      <c r="I173" s="219">
        <v>1094</v>
      </c>
      <c r="J173" s="219">
        <v>34</v>
      </c>
      <c r="K173" s="197">
        <v>815305</v>
      </c>
      <c r="L173" s="194">
        <v>91.013056463532052</v>
      </c>
      <c r="M173" s="197">
        <v>1458954</v>
      </c>
      <c r="N173" s="194">
        <v>87.668220520019531</v>
      </c>
      <c r="O173" s="197">
        <v>12600732</v>
      </c>
      <c r="P173" s="194">
        <v>99.919952392578125</v>
      </c>
      <c r="Q173" s="197">
        <v>5568025</v>
      </c>
      <c r="R173" s="194">
        <v>1.7959690012503415E-5</v>
      </c>
      <c r="S173" s="197">
        <v>246879</v>
      </c>
      <c r="T173" s="194">
        <v>4.4338703155517578</v>
      </c>
      <c r="U173" s="197">
        <v>20691</v>
      </c>
      <c r="V173" s="194">
        <v>0.37178829312324524</v>
      </c>
      <c r="W173" s="197">
        <v>854934</v>
      </c>
      <c r="X173" s="194">
        <v>99.725997924804688</v>
      </c>
      <c r="Y173" s="231">
        <v>99.355224609375</v>
      </c>
      <c r="Z173" s="197">
        <v>4163</v>
      </c>
      <c r="AA173" s="194">
        <v>0.48693817853927612</v>
      </c>
      <c r="AB173" s="197">
        <v>956840</v>
      </c>
      <c r="AC173" s="194">
        <v>98.539466857910156</v>
      </c>
      <c r="AD173" s="197">
        <v>955269</v>
      </c>
      <c r="AE173" s="194">
        <v>98.699745178222656</v>
      </c>
      <c r="AF173" s="231">
        <v>35.016365051269531</v>
      </c>
      <c r="AG173" s="231">
        <v>34.737819671630859</v>
      </c>
      <c r="AH173" s="231">
        <v>35.294910430908203</v>
      </c>
      <c r="AI173" s="194">
        <v>95.683799743652344</v>
      </c>
      <c r="AJ173" s="207">
        <v>0.58046990633010864</v>
      </c>
      <c r="AK173" s="207">
        <v>3.7357287406921387</v>
      </c>
      <c r="AL173" s="208">
        <v>5.0692300796508789</v>
      </c>
      <c r="AM173" s="208">
        <v>24.283782958984375</v>
      </c>
      <c r="AN173" s="197">
        <v>7675.4326171875</v>
      </c>
      <c r="AO173" s="197">
        <v>12229.3466796875</v>
      </c>
      <c r="AP173" s="197">
        <v>109.63761901855469</v>
      </c>
      <c r="AQ173" s="231">
        <v>0.89651244878768921</v>
      </c>
      <c r="AR173" s="198"/>
      <c r="AS173" s="210"/>
      <c r="AT173" s="211"/>
    </row>
    <row r="174" spans="1:46" s="212" customFormat="1">
      <c r="A174" s="352">
        <v>41905</v>
      </c>
      <c r="B174" s="181" t="s">
        <v>6</v>
      </c>
      <c r="C174" s="181"/>
      <c r="D174" s="241"/>
      <c r="E174" s="219">
        <v>1837</v>
      </c>
      <c r="F174" s="219">
        <v>176</v>
      </c>
      <c r="G174" s="219">
        <v>5450</v>
      </c>
      <c r="H174" s="219">
        <v>516</v>
      </c>
      <c r="I174" s="219">
        <v>15932</v>
      </c>
      <c r="J174" s="219">
        <v>1956</v>
      </c>
      <c r="K174" s="229">
        <v>28750339</v>
      </c>
      <c r="L174" s="230">
        <v>90.946228494905739</v>
      </c>
      <c r="M174" s="229">
        <v>45634644</v>
      </c>
      <c r="N174" s="230">
        <v>93.508525662060975</v>
      </c>
      <c r="O174" s="229">
        <v>198911161</v>
      </c>
      <c r="P174" s="230">
        <v>99.963427789329018</v>
      </c>
      <c r="Q174" s="229">
        <v>146356013</v>
      </c>
      <c r="R174" s="230">
        <v>0.24130883838133294</v>
      </c>
      <c r="S174" s="229">
        <v>3188269</v>
      </c>
      <c r="T174" s="230">
        <v>4.2904773817795219</v>
      </c>
      <c r="U174" s="229">
        <v>184182</v>
      </c>
      <c r="V174" s="230">
        <v>0.12817222649936702</v>
      </c>
      <c r="W174" s="229">
        <v>41761299</v>
      </c>
      <c r="X174" s="230">
        <v>99.664726276306311</v>
      </c>
      <c r="Y174" s="230">
        <v>99.536983777603467</v>
      </c>
      <c r="Z174" s="229">
        <v>155628</v>
      </c>
      <c r="AA174" s="230">
        <v>0.37266082327796862</v>
      </c>
      <c r="AB174" s="229">
        <v>31058526</v>
      </c>
      <c r="AC174" s="230">
        <v>98.499607229959324</v>
      </c>
      <c r="AD174" s="229">
        <v>31013766</v>
      </c>
      <c r="AE174" s="230">
        <v>98.580805127174372</v>
      </c>
      <c r="AF174" s="230">
        <v>34.978722359821326</v>
      </c>
      <c r="AG174" s="230">
        <v>34.942544085356268</v>
      </c>
      <c r="AH174" s="230">
        <v>35.014900634286384</v>
      </c>
      <c r="AI174" s="230"/>
      <c r="AJ174" s="188"/>
      <c r="AK174" s="188"/>
      <c r="AL174" s="230">
        <v>3.7485701352600569</v>
      </c>
      <c r="AM174" s="230">
        <v>18.955987131164385</v>
      </c>
      <c r="AN174" s="230">
        <v>214808.158203125</v>
      </c>
      <c r="AO174" s="230">
        <v>524525.009765625</v>
      </c>
      <c r="AP174" s="230">
        <v>245878.08462524414</v>
      </c>
      <c r="AQ174" s="230">
        <v>46.876331928407097</v>
      </c>
      <c r="AR174" s="229">
        <v>0</v>
      </c>
      <c r="AS174" s="210"/>
      <c r="AT174" s="211"/>
    </row>
    <row r="175" spans="1:46" s="8" customFormat="1">
      <c r="A175" s="352">
        <v>41905</v>
      </c>
      <c r="B175" s="123" t="s">
        <v>134</v>
      </c>
      <c r="C175" s="123"/>
      <c r="D175" s="241"/>
      <c r="E175" s="219">
        <v>666</v>
      </c>
      <c r="F175" s="219">
        <v>107</v>
      </c>
      <c r="G175" s="219">
        <v>1994</v>
      </c>
      <c r="H175" s="219">
        <v>321</v>
      </c>
      <c r="I175" s="219">
        <v>6829</v>
      </c>
      <c r="J175" s="219">
        <v>1331</v>
      </c>
      <c r="K175" s="197">
        <v>15132207</v>
      </c>
      <c r="L175" s="194">
        <v>91.284800690342124</v>
      </c>
      <c r="M175" s="197">
        <v>19017395</v>
      </c>
      <c r="N175" s="194">
        <v>94.734513913073314</v>
      </c>
      <c r="O175" s="197">
        <v>70873709</v>
      </c>
      <c r="P175" s="194">
        <v>99.959037641723143</v>
      </c>
      <c r="Q175" s="197">
        <v>70873437</v>
      </c>
      <c r="R175" s="194">
        <v>2.724857220767676E-2</v>
      </c>
      <c r="S175" s="197">
        <v>7673</v>
      </c>
      <c r="T175" s="194">
        <v>1.2086206115721573E-2</v>
      </c>
      <c r="U175" s="197">
        <v>78430</v>
      </c>
      <c r="V175" s="194">
        <v>0.11070418984229692</v>
      </c>
      <c r="W175" s="197">
        <v>22508058</v>
      </c>
      <c r="X175" s="194">
        <v>99.595628153303181</v>
      </c>
      <c r="Y175" s="231">
        <v>99.485371620037725</v>
      </c>
      <c r="Z175" s="197">
        <v>85846</v>
      </c>
      <c r="AA175" s="194">
        <v>0.38140118687893082</v>
      </c>
      <c r="AB175" s="197">
        <v>18972140</v>
      </c>
      <c r="AC175" s="194">
        <v>98.93393783889357</v>
      </c>
      <c r="AD175" s="197">
        <v>18972526</v>
      </c>
      <c r="AE175" s="194">
        <v>98.892834745612831</v>
      </c>
      <c r="AF175" s="231">
        <v>59.164733724289214</v>
      </c>
      <c r="AG175" s="231">
        <v>59.438934623384071</v>
      </c>
      <c r="AH175" s="231">
        <v>58.890532825194356</v>
      </c>
      <c r="AI175" s="194"/>
      <c r="AJ175" s="207"/>
      <c r="AK175" s="207"/>
      <c r="AL175" s="208">
        <v>5.6616889275423619</v>
      </c>
      <c r="AM175" s="208">
        <v>26.903817913357688</v>
      </c>
      <c r="AN175" s="197">
        <v>113214.4150390625</v>
      </c>
      <c r="AO175" s="197">
        <v>286929.384765625</v>
      </c>
      <c r="AP175" s="197">
        <v>172123.8642578125</v>
      </c>
      <c r="AQ175" s="231">
        <v>59.988231738066808</v>
      </c>
      <c r="AR175" s="198"/>
      <c r="AT175" s="7"/>
    </row>
    <row r="176" spans="1:46" s="8" customFormat="1">
      <c r="A176" s="352">
        <v>41905</v>
      </c>
      <c r="B176" s="123" t="s">
        <v>175</v>
      </c>
      <c r="C176" s="123"/>
      <c r="D176" s="241"/>
      <c r="E176" s="219">
        <v>515</v>
      </c>
      <c r="F176" s="219">
        <v>40</v>
      </c>
      <c r="G176" s="219">
        <v>1499</v>
      </c>
      <c r="H176" s="219">
        <v>108</v>
      </c>
      <c r="I176" s="219">
        <v>4484</v>
      </c>
      <c r="J176" s="219">
        <v>370</v>
      </c>
      <c r="K176" s="197">
        <v>9444253</v>
      </c>
      <c r="L176" s="194">
        <v>91.288638709699967</v>
      </c>
      <c r="M176" s="197">
        <v>16510632</v>
      </c>
      <c r="N176" s="194">
        <v>92.736802513530989</v>
      </c>
      <c r="O176" s="197">
        <v>72127342</v>
      </c>
      <c r="P176" s="194">
        <v>99.976427367645073</v>
      </c>
      <c r="Q176" s="197">
        <v>47638611</v>
      </c>
      <c r="R176" s="194">
        <v>0.69899392162790841</v>
      </c>
      <c r="S176" s="197">
        <v>2171855</v>
      </c>
      <c r="T176" s="194">
        <v>4.5892239055037107</v>
      </c>
      <c r="U176" s="197">
        <v>4404</v>
      </c>
      <c r="V176" s="194">
        <v>9.7583024918044877E-3</v>
      </c>
      <c r="W176" s="197">
        <v>12983626</v>
      </c>
      <c r="X176" s="194">
        <v>99.807299923502171</v>
      </c>
      <c r="Y176" s="231">
        <v>99.797560425266738</v>
      </c>
      <c r="Z176" s="197">
        <v>31687</v>
      </c>
      <c r="AA176" s="194">
        <v>0.244053550583294</v>
      </c>
      <c r="AB176" s="197">
        <v>4008660</v>
      </c>
      <c r="AC176" s="194">
        <v>95.900100876401638</v>
      </c>
      <c r="AD176" s="197">
        <v>3978064</v>
      </c>
      <c r="AE176" s="194">
        <v>96.301893457310356</v>
      </c>
      <c r="AF176" s="231">
        <v>0</v>
      </c>
      <c r="AG176" s="231">
        <v>0</v>
      </c>
      <c r="AH176" s="231">
        <v>0</v>
      </c>
      <c r="AI176" s="194"/>
      <c r="AJ176" s="207"/>
      <c r="AK176" s="207"/>
      <c r="AL176" s="208">
        <v>5.1155599907106239</v>
      </c>
      <c r="AM176" s="208">
        <v>29.335572601239935</v>
      </c>
      <c r="AN176" s="197">
        <v>71163.1728515625</v>
      </c>
      <c r="AO176" s="197">
        <v>156450.9609375</v>
      </c>
      <c r="AP176" s="197">
        <v>72458.3427734375</v>
      </c>
      <c r="AQ176" s="231">
        <v>46.313772915964137</v>
      </c>
      <c r="AR176" s="198"/>
      <c r="AT176" s="7"/>
    </row>
    <row r="177" spans="1:46" s="41" customFormat="1">
      <c r="A177" s="352">
        <v>41905</v>
      </c>
      <c r="B177" s="124" t="s">
        <v>135</v>
      </c>
      <c r="C177" s="124"/>
      <c r="D177" s="241"/>
      <c r="E177" s="219">
        <v>656</v>
      </c>
      <c r="F177" s="219">
        <v>29</v>
      </c>
      <c r="G177" s="219">
        <v>1957</v>
      </c>
      <c r="H177" s="219">
        <v>87</v>
      </c>
      <c r="I177" s="219">
        <v>4619</v>
      </c>
      <c r="J177" s="219">
        <v>255</v>
      </c>
      <c r="K177" s="190">
        <v>4173879</v>
      </c>
      <c r="L177" s="191">
        <v>88.943977532650081</v>
      </c>
      <c r="M177" s="190">
        <v>10106617</v>
      </c>
      <c r="N177" s="191">
        <v>92.462333259242016</v>
      </c>
      <c r="O177" s="190">
        <v>55910110</v>
      </c>
      <c r="P177" s="191">
        <v>99.952222678354033</v>
      </c>
      <c r="Q177" s="190">
        <v>27843965</v>
      </c>
      <c r="R177" s="191">
        <v>3.1137805860664974E-3</v>
      </c>
      <c r="S177" s="190">
        <v>1008741</v>
      </c>
      <c r="T177" s="191">
        <v>3.6798091965940993</v>
      </c>
      <c r="U177" s="190">
        <v>101348</v>
      </c>
      <c r="V177" s="191">
        <v>0.36559247260057975</v>
      </c>
      <c r="W177" s="190">
        <v>6269615</v>
      </c>
      <c r="X177" s="191">
        <v>99.617537038625656</v>
      </c>
      <c r="Y177" s="232">
        <v>99.253342821822343</v>
      </c>
      <c r="Z177" s="190">
        <v>38095</v>
      </c>
      <c r="AA177" s="192">
        <v>0.60761306558617889</v>
      </c>
      <c r="AB177" s="190">
        <v>8077726</v>
      </c>
      <c r="AC177" s="191">
        <v>98.769529237745516</v>
      </c>
      <c r="AD177" s="190">
        <v>8063176</v>
      </c>
      <c r="AE177" s="191">
        <v>98.970932593630778</v>
      </c>
      <c r="AF177" s="232">
        <v>16.897155911397501</v>
      </c>
      <c r="AG177" s="232">
        <v>15.69371627461075</v>
      </c>
      <c r="AH177" s="232">
        <v>18.100595548184252</v>
      </c>
      <c r="AI177" s="191"/>
      <c r="AJ177" s="193"/>
      <c r="AK177" s="193"/>
      <c r="AL177" s="191">
        <v>4.2111686583252421</v>
      </c>
      <c r="AM177" s="191">
        <v>23.206439863740027</v>
      </c>
      <c r="AN177" s="190">
        <v>30430.5703125</v>
      </c>
      <c r="AO177" s="190">
        <v>81144.6640625</v>
      </c>
      <c r="AP177" s="190">
        <v>1295.8775939941406</v>
      </c>
      <c r="AQ177" s="232">
        <v>1.5969966835971097</v>
      </c>
      <c r="AR177" s="190"/>
      <c r="AS177" s="106"/>
      <c r="AT177" s="7"/>
    </row>
    <row r="178" spans="1:46" s="41" customFormat="1">
      <c r="A178" s="352">
        <v>41905</v>
      </c>
      <c r="B178" s="114" t="s">
        <v>121</v>
      </c>
      <c r="C178" s="114" t="s">
        <v>122</v>
      </c>
      <c r="D178" s="241"/>
      <c r="E178" s="305">
        <v>170</v>
      </c>
      <c r="F178" s="305">
        <v>64</v>
      </c>
      <c r="G178" s="305">
        <v>498</v>
      </c>
      <c r="H178" s="305">
        <v>191</v>
      </c>
      <c r="I178" s="305">
        <v>1893</v>
      </c>
      <c r="J178" s="305">
        <v>803</v>
      </c>
      <c r="K178" s="118">
        <v>5518284</v>
      </c>
      <c r="L178" s="116">
        <v>93.014676301545919</v>
      </c>
      <c r="M178" s="118">
        <v>6632365</v>
      </c>
      <c r="N178" s="116">
        <v>94.378143310546875</v>
      </c>
      <c r="O178" s="118">
        <v>23172438</v>
      </c>
      <c r="P178" s="116">
        <v>99.948455810546875</v>
      </c>
      <c r="Q178" s="118">
        <v>23172394</v>
      </c>
      <c r="R178" s="119">
        <v>3.7902858108282089E-2</v>
      </c>
      <c r="S178" s="118">
        <v>2857</v>
      </c>
      <c r="T178" s="116">
        <v>1.2329326011240482E-2</v>
      </c>
      <c r="U178" s="118">
        <v>24513</v>
      </c>
      <c r="V178" s="119">
        <v>0.10583848506212234</v>
      </c>
      <c r="W178" s="117">
        <v>8368855</v>
      </c>
      <c r="X178" s="119">
        <v>99.667274475097656</v>
      </c>
      <c r="Y178" s="119">
        <v>99.561790466308594</v>
      </c>
      <c r="Z178" s="117">
        <v>30641</v>
      </c>
      <c r="AA178" s="119">
        <v>0.36613133549690247</v>
      </c>
      <c r="AB178" s="118">
        <v>9802642</v>
      </c>
      <c r="AC178" s="120">
        <v>99.11669921875</v>
      </c>
      <c r="AD178" s="118">
        <v>9801446</v>
      </c>
      <c r="AE178" s="116">
        <v>99.103897094726563</v>
      </c>
      <c r="AF178" s="116">
        <v>54.130424499511719</v>
      </c>
      <c r="AG178" s="116">
        <v>33.391925811767578</v>
      </c>
      <c r="AH178" s="121">
        <v>74.868927001953125</v>
      </c>
      <c r="AI178" s="116">
        <v>0</v>
      </c>
      <c r="AJ178" s="121">
        <v>0</v>
      </c>
      <c r="AK178" s="121">
        <v>0</v>
      </c>
      <c r="AL178" s="116">
        <v>5.6265888214111328</v>
      </c>
      <c r="AM178" s="116">
        <v>25.650772094726563</v>
      </c>
      <c r="AN178" s="116">
        <v>36491.64453125</v>
      </c>
      <c r="AO178" s="116">
        <v>115202.71875</v>
      </c>
      <c r="AP178" s="116">
        <v>81271.0078125</v>
      </c>
      <c r="AQ178" s="122">
        <v>70.54608154296875</v>
      </c>
      <c r="AR178" s="118"/>
      <c r="AS178" s="106"/>
      <c r="AT178" s="7"/>
    </row>
    <row r="179" spans="1:46" s="41" customFormat="1">
      <c r="A179" s="352">
        <v>41905</v>
      </c>
      <c r="B179" s="114" t="s">
        <v>123</v>
      </c>
      <c r="C179" s="114" t="s">
        <v>122</v>
      </c>
      <c r="D179" s="241"/>
      <c r="E179" s="305">
        <v>158</v>
      </c>
      <c r="F179" s="305">
        <v>11</v>
      </c>
      <c r="G179" s="305">
        <v>491</v>
      </c>
      <c r="H179" s="305">
        <v>34</v>
      </c>
      <c r="I179" s="305">
        <v>1479</v>
      </c>
      <c r="J179" s="305">
        <v>133</v>
      </c>
      <c r="K179" s="118">
        <v>2578019</v>
      </c>
      <c r="L179" s="116">
        <v>91.940400749567786</v>
      </c>
      <c r="M179" s="118">
        <v>3357691</v>
      </c>
      <c r="N179" s="116">
        <v>95.324165344238281</v>
      </c>
      <c r="O179" s="118">
        <v>12984834</v>
      </c>
      <c r="P179" s="116">
        <v>99.952445983886719</v>
      </c>
      <c r="Q179" s="118">
        <v>12984753</v>
      </c>
      <c r="R179" s="119">
        <v>3.3269789069890976E-2</v>
      </c>
      <c r="S179" s="118">
        <v>1473</v>
      </c>
      <c r="T179" s="116">
        <v>1.134407427161932E-2</v>
      </c>
      <c r="U179" s="118">
        <v>13195</v>
      </c>
      <c r="V179" s="119">
        <v>0.10166454315185547</v>
      </c>
      <c r="W179" s="117">
        <v>3644261</v>
      </c>
      <c r="X179" s="119">
        <v>99.677955627441406</v>
      </c>
      <c r="Y179" s="119">
        <v>99.576622009277344</v>
      </c>
      <c r="Z179" s="117">
        <v>14733</v>
      </c>
      <c r="AA179" s="119">
        <v>0.40427950024604797</v>
      </c>
      <c r="AB179" s="118">
        <v>2864219</v>
      </c>
      <c r="AC179" s="120">
        <v>99.098777770996094</v>
      </c>
      <c r="AD179" s="118">
        <v>2865289</v>
      </c>
      <c r="AE179" s="116">
        <v>99.039955139160156</v>
      </c>
      <c r="AF179" s="116">
        <v>44.124267578125</v>
      </c>
      <c r="AG179" s="116">
        <v>53.302539825439453</v>
      </c>
      <c r="AH179" s="121">
        <v>34.945995330810547</v>
      </c>
      <c r="AI179" s="116">
        <v>0</v>
      </c>
      <c r="AJ179" s="121">
        <v>0</v>
      </c>
      <c r="AK179" s="121">
        <v>0</v>
      </c>
      <c r="AL179" s="116">
        <v>5.3484320640563965</v>
      </c>
      <c r="AM179" s="116">
        <v>27.047677993774414</v>
      </c>
      <c r="AN179" s="116">
        <v>19551.91796875</v>
      </c>
      <c r="AO179" s="116">
        <v>48533.1953125</v>
      </c>
      <c r="AP179" s="116">
        <v>27464.923828125</v>
      </c>
      <c r="AQ179" s="116">
        <v>56.589977264404297</v>
      </c>
      <c r="AR179" s="118"/>
      <c r="AS179" s="106"/>
      <c r="AT179" s="7"/>
    </row>
    <row r="180" spans="1:46" s="41" customFormat="1">
      <c r="A180" s="352">
        <v>41905</v>
      </c>
      <c r="B180" s="114" t="s">
        <v>183</v>
      </c>
      <c r="C180" s="114" t="s">
        <v>122</v>
      </c>
      <c r="D180" s="241"/>
      <c r="E180" s="305">
        <v>130</v>
      </c>
      <c r="F180" s="305">
        <v>10</v>
      </c>
      <c r="G180" s="305">
        <v>391</v>
      </c>
      <c r="H180" s="305">
        <v>30</v>
      </c>
      <c r="I180" s="305">
        <v>1477</v>
      </c>
      <c r="J180" s="305">
        <v>114</v>
      </c>
      <c r="K180" s="118">
        <v>2575172</v>
      </c>
      <c r="L180" s="116">
        <v>90.989766897123772</v>
      </c>
      <c r="M180" s="118">
        <v>3357691</v>
      </c>
      <c r="N180" s="116">
        <v>95.324165344238281</v>
      </c>
      <c r="O180" s="118">
        <v>13213805</v>
      </c>
      <c r="P180" s="116">
        <v>99.976264953613281</v>
      </c>
      <c r="Q180" s="118">
        <v>13213803</v>
      </c>
      <c r="R180" s="119">
        <v>1.8034173175692558E-2</v>
      </c>
      <c r="S180" s="118">
        <v>475</v>
      </c>
      <c r="T180" s="116">
        <v>3.5947258584201336E-3</v>
      </c>
      <c r="U180" s="118">
        <v>10374</v>
      </c>
      <c r="V180" s="119">
        <v>7.852579653263092E-2</v>
      </c>
      <c r="W180" s="117">
        <v>3957742</v>
      </c>
      <c r="X180" s="119">
        <v>99.636093139648437</v>
      </c>
      <c r="Y180" s="119">
        <v>99.557853698730469</v>
      </c>
      <c r="Z180" s="117">
        <v>13956</v>
      </c>
      <c r="AA180" s="119">
        <v>0.35262531042098999</v>
      </c>
      <c r="AB180" s="118">
        <v>2499702</v>
      </c>
      <c r="AC180" s="120">
        <v>98.234870910644531</v>
      </c>
      <c r="AD180" s="118">
        <v>2498727</v>
      </c>
      <c r="AE180" s="116">
        <v>98.124603271484375</v>
      </c>
      <c r="AF180" s="116">
        <v>72.158226013183594</v>
      </c>
      <c r="AG180" s="116">
        <v>92.512184143066406</v>
      </c>
      <c r="AH180" s="121">
        <v>51.804264068603516</v>
      </c>
      <c r="AI180" s="116">
        <v>80.351707458496094</v>
      </c>
      <c r="AJ180" s="121">
        <v>12.624659538269043</v>
      </c>
      <c r="AK180" s="121">
        <v>7.0236287117004395</v>
      </c>
      <c r="AL180" s="116">
        <v>5.746375560760498</v>
      </c>
      <c r="AM180" s="116">
        <v>26.989177703857422</v>
      </c>
      <c r="AN180" s="116">
        <v>21252.529296875</v>
      </c>
      <c r="AO180" s="116">
        <v>47453.515625</v>
      </c>
      <c r="AP180" s="116">
        <v>21828.6015625</v>
      </c>
      <c r="AQ180" s="116">
        <v>45.999965667724609</v>
      </c>
      <c r="AR180" s="118"/>
      <c r="AS180" s="106"/>
      <c r="AT180" s="7"/>
    </row>
    <row r="181" spans="1:46" s="41" customFormat="1">
      <c r="A181" s="352">
        <v>41905</v>
      </c>
      <c r="B181" s="114" t="s">
        <v>126</v>
      </c>
      <c r="C181" s="114" t="s">
        <v>122</v>
      </c>
      <c r="D181" s="241"/>
      <c r="E181" s="305">
        <v>110</v>
      </c>
      <c r="F181" s="305">
        <v>7</v>
      </c>
      <c r="G181" s="305">
        <v>322</v>
      </c>
      <c r="H181" s="305">
        <v>21</v>
      </c>
      <c r="I181" s="305">
        <v>991</v>
      </c>
      <c r="J181" s="305">
        <v>86</v>
      </c>
      <c r="K181" s="118">
        <v>1701879</v>
      </c>
      <c r="L181" s="116">
        <v>88.33583351107805</v>
      </c>
      <c r="M181" s="118">
        <v>2834824</v>
      </c>
      <c r="N181" s="116">
        <v>94.452987670898437</v>
      </c>
      <c r="O181" s="118">
        <v>8233603</v>
      </c>
      <c r="P181" s="116">
        <v>99.965431213378906</v>
      </c>
      <c r="Q181" s="118">
        <v>8233461</v>
      </c>
      <c r="R181" s="119">
        <v>1.0603074915707111E-2</v>
      </c>
      <c r="S181" s="118">
        <v>1305</v>
      </c>
      <c r="T181" s="116">
        <v>1.584995724260807E-2</v>
      </c>
      <c r="U181" s="118">
        <v>16342</v>
      </c>
      <c r="V181" s="119">
        <v>0.1985352635383606</v>
      </c>
      <c r="W181" s="117">
        <v>2427122</v>
      </c>
      <c r="X181" s="119">
        <v>99.476737976074219</v>
      </c>
      <c r="Y181" s="119">
        <v>99.279243469238281</v>
      </c>
      <c r="Z181" s="117">
        <v>11811</v>
      </c>
      <c r="AA181" s="119">
        <v>0.48662573099136353</v>
      </c>
      <c r="AB181" s="118">
        <v>1265857</v>
      </c>
      <c r="AC181" s="120">
        <v>98.970344543457031</v>
      </c>
      <c r="AD181" s="118">
        <v>1264930</v>
      </c>
      <c r="AE181" s="116">
        <v>98.90728759765625</v>
      </c>
      <c r="AF181" s="116">
        <v>51.85772705078125</v>
      </c>
      <c r="AG181" s="116">
        <v>65.677650451660156</v>
      </c>
      <c r="AH181" s="121">
        <v>38.037807464599609</v>
      </c>
      <c r="AI181" s="116">
        <v>0</v>
      </c>
      <c r="AJ181" s="121">
        <v>0</v>
      </c>
      <c r="AK181" s="121">
        <v>0</v>
      </c>
      <c r="AL181" s="116">
        <v>5.8672618865966797</v>
      </c>
      <c r="AM181" s="116">
        <v>28.804540634155273</v>
      </c>
      <c r="AN181" s="116">
        <v>13891.2451171875</v>
      </c>
      <c r="AO181" s="116">
        <v>30782.666015625</v>
      </c>
      <c r="AP181" s="116">
        <v>15402.7880859375</v>
      </c>
      <c r="AQ181" s="116">
        <v>50.037212371826172</v>
      </c>
      <c r="AR181" s="118"/>
      <c r="AS181" s="106"/>
      <c r="AT181" s="7"/>
    </row>
    <row r="182" spans="1:46" s="41" customFormat="1">
      <c r="A182" s="352">
        <v>41905</v>
      </c>
      <c r="B182" s="114" t="s">
        <v>184</v>
      </c>
      <c r="C182" s="114" t="s">
        <v>122</v>
      </c>
      <c r="D182" s="241"/>
      <c r="E182" s="305">
        <v>98</v>
      </c>
      <c r="F182" s="305">
        <v>15</v>
      </c>
      <c r="G182" s="305">
        <v>292</v>
      </c>
      <c r="H182" s="305">
        <v>45</v>
      </c>
      <c r="I182" s="305">
        <v>989</v>
      </c>
      <c r="J182" s="305">
        <v>195</v>
      </c>
      <c r="K182" s="118">
        <v>2758853</v>
      </c>
      <c r="L182" s="116">
        <v>89.306606767377602</v>
      </c>
      <c r="M182" s="118">
        <v>2834824</v>
      </c>
      <c r="N182" s="116">
        <v>94.452987670898437</v>
      </c>
      <c r="O182" s="118">
        <v>13269029</v>
      </c>
      <c r="P182" s="116">
        <v>99.962844848632812</v>
      </c>
      <c r="Q182" s="118">
        <v>13269026</v>
      </c>
      <c r="R182" s="119">
        <v>2.2254835814237595E-2</v>
      </c>
      <c r="S182" s="118">
        <v>1563</v>
      </c>
      <c r="T182" s="116">
        <v>1.1779312044382095E-2</v>
      </c>
      <c r="U182" s="118">
        <v>14006</v>
      </c>
      <c r="V182" s="119">
        <v>0.10559003055095673</v>
      </c>
      <c r="W182" s="117">
        <v>4110078</v>
      </c>
      <c r="X182" s="119">
        <v>99.407989501953125</v>
      </c>
      <c r="Y182" s="119">
        <v>99.303024291992188</v>
      </c>
      <c r="Z182" s="117">
        <v>14705</v>
      </c>
      <c r="AA182" s="119">
        <v>0.35777908563613892</v>
      </c>
      <c r="AB182" s="118">
        <v>2539720</v>
      </c>
      <c r="AC182" s="120">
        <v>98.712532043457031</v>
      </c>
      <c r="AD182" s="118">
        <v>2542134</v>
      </c>
      <c r="AE182" s="116">
        <v>98.661163330078125</v>
      </c>
      <c r="AF182" s="116">
        <v>73.103485107421875</v>
      </c>
      <c r="AG182" s="116">
        <v>93.627357482910156</v>
      </c>
      <c r="AH182" s="121">
        <v>52.579612731933594</v>
      </c>
      <c r="AI182" s="116">
        <v>0</v>
      </c>
      <c r="AJ182" s="121">
        <v>0</v>
      </c>
      <c r="AK182" s="121">
        <v>0</v>
      </c>
      <c r="AL182" s="116">
        <v>5.9082026481628418</v>
      </c>
      <c r="AM182" s="116">
        <v>26.588657379150391</v>
      </c>
      <c r="AN182" s="116">
        <v>22027.078125</v>
      </c>
      <c r="AO182" s="116">
        <v>44957.2890625</v>
      </c>
      <c r="AP182" s="116">
        <v>26156.54296875</v>
      </c>
      <c r="AQ182" s="116">
        <v>58.180873870849609</v>
      </c>
      <c r="AR182" s="118"/>
      <c r="AS182" s="106"/>
      <c r="AT182" s="7"/>
    </row>
    <row r="183" spans="1:46" s="299" customFormat="1">
      <c r="A183" s="352">
        <v>41905</v>
      </c>
      <c r="B183" s="114" t="s">
        <v>131</v>
      </c>
      <c r="C183" s="114" t="s">
        <v>176</v>
      </c>
      <c r="D183" s="241"/>
      <c r="E183" s="305">
        <v>174</v>
      </c>
      <c r="F183" s="305">
        <v>20</v>
      </c>
      <c r="G183" s="305">
        <v>507</v>
      </c>
      <c r="H183" s="305">
        <v>50</v>
      </c>
      <c r="I183" s="305">
        <v>1463</v>
      </c>
      <c r="J183" s="305">
        <v>163</v>
      </c>
      <c r="K183" s="118">
        <v>2667821</v>
      </c>
      <c r="L183" s="116">
        <v>91.150155876275051</v>
      </c>
      <c r="M183" s="118">
        <v>4703883</v>
      </c>
      <c r="N183" s="116">
        <v>92.415733337402344</v>
      </c>
      <c r="O183" s="118">
        <v>20672462</v>
      </c>
      <c r="P183" s="116">
        <v>99.987052917480469</v>
      </c>
      <c r="Q183" s="118">
        <v>13253721</v>
      </c>
      <c r="R183" s="119">
        <v>2.8029864653944969E-2</v>
      </c>
      <c r="S183" s="118">
        <v>587859</v>
      </c>
      <c r="T183" s="116">
        <v>4.4354262351989746</v>
      </c>
      <c r="U183" s="118">
        <v>879</v>
      </c>
      <c r="V183" s="119">
        <v>6.9421925581991673E-3</v>
      </c>
      <c r="W183" s="117">
        <v>3541411</v>
      </c>
      <c r="X183" s="119">
        <v>99.800338745117188</v>
      </c>
      <c r="Y183" s="119">
        <v>99.793411254882813</v>
      </c>
      <c r="Z183" s="117">
        <v>9966</v>
      </c>
      <c r="AA183" s="119">
        <v>0.28141325712203979</v>
      </c>
      <c r="AB183" s="118">
        <v>1541640</v>
      </c>
      <c r="AC183" s="120">
        <v>95.565177917480469</v>
      </c>
      <c r="AD183" s="118">
        <v>1531046</v>
      </c>
      <c r="AE183" s="116">
        <v>96.202789306640625</v>
      </c>
      <c r="AF183" s="116">
        <v>0</v>
      </c>
      <c r="AG183" s="116">
        <v>0</v>
      </c>
      <c r="AH183" s="121">
        <v>0</v>
      </c>
      <c r="AI183" s="116">
        <v>0</v>
      </c>
      <c r="AJ183" s="121">
        <v>0</v>
      </c>
      <c r="AK183" s="121">
        <v>0</v>
      </c>
      <c r="AL183" s="116">
        <v>5.1197090148925781</v>
      </c>
      <c r="AM183" s="116">
        <v>27.520120620727539</v>
      </c>
      <c r="AN183" s="116">
        <v>20243.015625</v>
      </c>
      <c r="AO183" s="116">
        <v>41444.74609375</v>
      </c>
      <c r="AP183" s="116">
        <v>21743.232421875</v>
      </c>
      <c r="AQ183" s="116">
        <v>52.463180541992188</v>
      </c>
      <c r="AR183" s="118"/>
    </row>
    <row r="184" spans="1:46" s="7" customFormat="1">
      <c r="A184" s="352">
        <v>41905</v>
      </c>
      <c r="B184" s="114" t="s">
        <v>124</v>
      </c>
      <c r="C184" s="114" t="s">
        <v>176</v>
      </c>
      <c r="D184" s="241"/>
      <c r="E184" s="180">
        <v>126</v>
      </c>
      <c r="F184" s="180">
        <v>33</v>
      </c>
      <c r="G184" s="180">
        <v>370</v>
      </c>
      <c r="H184" s="180">
        <v>87</v>
      </c>
      <c r="I184" s="180">
        <v>1358</v>
      </c>
      <c r="J184" s="180">
        <v>345</v>
      </c>
      <c r="K184" s="118">
        <v>2801868</v>
      </c>
      <c r="L184" s="116">
        <v>92.565531281273778</v>
      </c>
      <c r="M184" s="118">
        <v>4023957</v>
      </c>
      <c r="N184" s="116">
        <v>93.554977416992187</v>
      </c>
      <c r="O184" s="118">
        <v>17240802</v>
      </c>
      <c r="P184" s="116">
        <v>99.999893188476563</v>
      </c>
      <c r="Q184" s="118">
        <v>12871061</v>
      </c>
      <c r="R184" s="119">
        <v>9.3007095158100128E-2</v>
      </c>
      <c r="S184" s="118">
        <v>521946</v>
      </c>
      <c r="T184" s="116">
        <v>4.0551900863647461</v>
      </c>
      <c r="U184" s="118">
        <v>1845</v>
      </c>
      <c r="V184" s="119">
        <v>1.4954912476241589E-2</v>
      </c>
      <c r="W184" s="117">
        <v>3936898</v>
      </c>
      <c r="X184" s="119">
        <v>99.827728271484375</v>
      </c>
      <c r="Y184" s="119">
        <v>99.812797546386719</v>
      </c>
      <c r="Z184" s="117">
        <v>9946</v>
      </c>
      <c r="AA184" s="119">
        <v>0.25263544917106628</v>
      </c>
      <c r="AB184" s="118">
        <v>1118447</v>
      </c>
      <c r="AC184" s="120">
        <v>96.644989013671875</v>
      </c>
      <c r="AD184" s="118">
        <v>1110697</v>
      </c>
      <c r="AE184" s="116">
        <v>96.822715759277344</v>
      </c>
      <c r="AF184" s="116">
        <v>0</v>
      </c>
      <c r="AG184" s="116">
        <v>0</v>
      </c>
      <c r="AH184" s="121">
        <v>0</v>
      </c>
      <c r="AI184" s="116">
        <v>0</v>
      </c>
      <c r="AJ184" s="121">
        <v>0</v>
      </c>
      <c r="AK184" s="121">
        <v>0</v>
      </c>
      <c r="AL184" s="116">
        <v>5.2436513900756836</v>
      </c>
      <c r="AM184" s="116">
        <v>28.313631057739258</v>
      </c>
      <c r="AN184" s="116">
        <v>20009.943359375</v>
      </c>
      <c r="AO184" s="116">
        <v>44825.30078125</v>
      </c>
      <c r="AP184" s="116">
        <v>19701.357421875</v>
      </c>
      <c r="AQ184" s="116">
        <v>43.951423645019531</v>
      </c>
      <c r="AR184" s="118"/>
    </row>
    <row r="185" spans="1:46" s="7" customFormat="1">
      <c r="A185" s="352">
        <v>41905</v>
      </c>
      <c r="B185" s="206" t="s">
        <v>133</v>
      </c>
      <c r="C185" s="206" t="s">
        <v>176</v>
      </c>
      <c r="D185" s="241"/>
      <c r="E185" s="180">
        <v>164</v>
      </c>
      <c r="F185" s="180">
        <v>12</v>
      </c>
      <c r="G185" s="180">
        <v>485</v>
      </c>
      <c r="H185" s="180">
        <v>34</v>
      </c>
      <c r="I185" s="180">
        <v>1419</v>
      </c>
      <c r="J185" s="180">
        <v>114</v>
      </c>
      <c r="K185" s="248">
        <v>2017003</v>
      </c>
      <c r="L185" s="246">
        <v>90.90150089018212</v>
      </c>
      <c r="M185" s="248">
        <v>4217496</v>
      </c>
      <c r="N185" s="246">
        <v>95.845451354980469</v>
      </c>
      <c r="O185" s="248">
        <v>18128212</v>
      </c>
      <c r="P185" s="246">
        <v>99.990501403808594</v>
      </c>
      <c r="Q185" s="248">
        <v>11040613</v>
      </c>
      <c r="R185" s="249">
        <v>2.4110980331897736E-2</v>
      </c>
      <c r="S185" s="248">
        <v>541546</v>
      </c>
      <c r="T185" s="246">
        <v>4.9050354957580566</v>
      </c>
      <c r="U185" s="248">
        <v>356</v>
      </c>
      <c r="V185" s="249">
        <v>3.3921259455382824E-3</v>
      </c>
      <c r="W185" s="248">
        <v>2749305</v>
      </c>
      <c r="X185" s="246">
        <v>99.693191528320313</v>
      </c>
      <c r="Y185" s="246">
        <v>99.689811706542969</v>
      </c>
      <c r="Z185" s="247">
        <v>7402</v>
      </c>
      <c r="AA185" s="249">
        <v>0.26923167705535889</v>
      </c>
      <c r="AB185" s="248">
        <v>655192</v>
      </c>
      <c r="AC185" s="246">
        <v>94.471542358398438</v>
      </c>
      <c r="AD185" s="248">
        <v>644285</v>
      </c>
      <c r="AE185" s="246">
        <v>94.617446899414063</v>
      </c>
      <c r="AF185" s="246">
        <v>0</v>
      </c>
      <c r="AG185" s="246">
        <v>0</v>
      </c>
      <c r="AH185" s="251">
        <v>0</v>
      </c>
      <c r="AI185" s="246">
        <v>0</v>
      </c>
      <c r="AJ185" s="251">
        <v>0</v>
      </c>
      <c r="AK185" s="251">
        <v>0</v>
      </c>
      <c r="AL185" s="246">
        <v>5.0135035514831543</v>
      </c>
      <c r="AM185" s="246">
        <v>32.01300048828125</v>
      </c>
      <c r="AN185" s="246">
        <v>16356.6376953125</v>
      </c>
      <c r="AO185" s="246">
        <v>36647.2578125</v>
      </c>
      <c r="AP185" s="246">
        <v>19547.98828125</v>
      </c>
      <c r="AQ185" s="246">
        <v>53.340930938720703</v>
      </c>
      <c r="AR185" s="248"/>
    </row>
    <row r="186" spans="1:46" s="7" customFormat="1">
      <c r="A186" s="352">
        <v>41905</v>
      </c>
      <c r="B186" s="206" t="s">
        <v>125</v>
      </c>
      <c r="C186" s="206" t="s">
        <v>176</v>
      </c>
      <c r="D186" s="241"/>
      <c r="E186" s="180">
        <v>177</v>
      </c>
      <c r="F186" s="180">
        <v>8</v>
      </c>
      <c r="G186" s="180">
        <v>507</v>
      </c>
      <c r="H186" s="180">
        <v>24</v>
      </c>
      <c r="I186" s="180">
        <v>1602</v>
      </c>
      <c r="J186" s="180">
        <v>93</v>
      </c>
      <c r="K186" s="248">
        <v>1957561</v>
      </c>
      <c r="L186" s="246">
        <v>90.048637053966644</v>
      </c>
      <c r="M186" s="248">
        <v>3565296</v>
      </c>
      <c r="N186" s="246">
        <v>88.559661865234375</v>
      </c>
      <c r="O186" s="248">
        <v>16085866</v>
      </c>
      <c r="P186" s="246">
        <v>99.921760559082031</v>
      </c>
      <c r="Q186" s="248">
        <v>10473216</v>
      </c>
      <c r="R186" s="249">
        <v>3.0042634010314941</v>
      </c>
      <c r="S186" s="248">
        <v>520504</v>
      </c>
      <c r="T186" s="246">
        <v>4.9698581695556641</v>
      </c>
      <c r="U186" s="248">
        <v>1324</v>
      </c>
      <c r="V186" s="249">
        <v>1.3738547451794147E-2</v>
      </c>
      <c r="W186" s="248">
        <v>2756012</v>
      </c>
      <c r="X186" s="246">
        <v>99.900894165039063</v>
      </c>
      <c r="Y186" s="246">
        <v>99.887168884277344</v>
      </c>
      <c r="Z186" s="247">
        <v>4373</v>
      </c>
      <c r="AA186" s="249">
        <v>0.1586713045835495</v>
      </c>
      <c r="AB186" s="248">
        <v>693381</v>
      </c>
      <c r="AC186" s="246">
        <v>96.793106079101563</v>
      </c>
      <c r="AD186" s="248">
        <v>692036</v>
      </c>
      <c r="AE186" s="246">
        <v>97.253463745117188</v>
      </c>
      <c r="AF186" s="246">
        <v>0</v>
      </c>
      <c r="AG186" s="246">
        <v>0</v>
      </c>
      <c r="AH186" s="251">
        <v>0</v>
      </c>
      <c r="AI186" s="246">
        <v>0</v>
      </c>
      <c r="AJ186" s="251">
        <v>0</v>
      </c>
      <c r="AK186" s="251">
        <v>0</v>
      </c>
      <c r="AL186" s="246">
        <v>4.6731820106506348</v>
      </c>
      <c r="AM186" s="246">
        <v>29.72315788269043</v>
      </c>
      <c r="AN186" s="246">
        <v>14553.576171875</v>
      </c>
      <c r="AO186" s="246">
        <v>33533.65625</v>
      </c>
      <c r="AP186" s="246">
        <v>11465.7646484375</v>
      </c>
      <c r="AQ186" s="246">
        <v>34.191810607910156</v>
      </c>
      <c r="AR186" s="248"/>
    </row>
    <row r="187" spans="1:46" s="7" customFormat="1">
      <c r="A187" s="352">
        <v>41905</v>
      </c>
      <c r="B187" s="107" t="s">
        <v>127</v>
      </c>
      <c r="C187" s="107" t="s">
        <v>128</v>
      </c>
      <c r="D187" s="241"/>
      <c r="E187" s="388">
        <v>150</v>
      </c>
      <c r="F187" s="388">
        <v>16</v>
      </c>
      <c r="G187" s="388">
        <v>450</v>
      </c>
      <c r="H187" s="388">
        <v>48</v>
      </c>
      <c r="I187" s="388">
        <v>1443</v>
      </c>
      <c r="J187" s="388">
        <v>160</v>
      </c>
      <c r="K187" s="111">
        <v>1293204</v>
      </c>
      <c r="L187" s="109">
        <v>90.777557137157018</v>
      </c>
      <c r="M187" s="111">
        <v>3855680</v>
      </c>
      <c r="N187" s="109">
        <v>93.224227905273438</v>
      </c>
      <c r="O187" s="111">
        <v>16926996</v>
      </c>
      <c r="P187" s="109">
        <v>99.874610900878906</v>
      </c>
      <c r="Q187" s="111">
        <v>10067391</v>
      </c>
      <c r="R187" s="112">
        <v>6.4266896806657314E-3</v>
      </c>
      <c r="S187" s="111">
        <v>346233</v>
      </c>
      <c r="T187" s="109">
        <v>3.4391531944274902</v>
      </c>
      <c r="U187" s="111">
        <v>38352</v>
      </c>
      <c r="V187" s="112">
        <v>0.38362529873847961</v>
      </c>
      <c r="W187" s="111">
        <v>2917832</v>
      </c>
      <c r="X187" s="109">
        <v>99.586441040039063</v>
      </c>
      <c r="Y187" s="109">
        <v>99.204399108886719</v>
      </c>
      <c r="Z187" s="110">
        <v>17912</v>
      </c>
      <c r="AA187" s="112">
        <v>0.613880455493927</v>
      </c>
      <c r="AB187" s="111">
        <v>4981613</v>
      </c>
      <c r="AC187" s="109">
        <v>99.285491943359375</v>
      </c>
      <c r="AD187" s="111">
        <v>4971027</v>
      </c>
      <c r="AE187" s="109">
        <v>99.497772216796875</v>
      </c>
      <c r="AF187" s="109">
        <v>34.508754730224609</v>
      </c>
      <c r="AG187" s="109">
        <v>34.138526916503906</v>
      </c>
      <c r="AH187" s="113">
        <v>34.878982543945313</v>
      </c>
      <c r="AI187" s="109">
        <v>93.96075439453125</v>
      </c>
      <c r="AJ187" s="113">
        <v>2.7174069881439209</v>
      </c>
      <c r="AK187" s="113">
        <v>3.321843147277832</v>
      </c>
      <c r="AL187" s="109">
        <v>3.4000923633575439</v>
      </c>
      <c r="AM187" s="109">
        <v>19.410923004150391</v>
      </c>
      <c r="AN187" s="109">
        <v>9083.8251953125</v>
      </c>
      <c r="AO187" s="109">
        <v>37302.76171875</v>
      </c>
      <c r="AP187" s="109">
        <v>672.50115966796875</v>
      </c>
      <c r="AQ187" s="109">
        <v>1.8028186559677124</v>
      </c>
      <c r="AR187" s="111"/>
    </row>
    <row r="188" spans="1:46" s="300" customFormat="1">
      <c r="A188" s="352">
        <v>41905</v>
      </c>
      <c r="B188" s="107" t="s">
        <v>129</v>
      </c>
      <c r="C188" s="107" t="s">
        <v>128</v>
      </c>
      <c r="D188" s="241"/>
      <c r="E188" s="388">
        <v>152</v>
      </c>
      <c r="F188" s="388">
        <v>3</v>
      </c>
      <c r="G188" s="388">
        <v>452</v>
      </c>
      <c r="H188" s="388">
        <v>9</v>
      </c>
      <c r="I188" s="388">
        <v>1193</v>
      </c>
      <c r="J188" s="388">
        <v>29</v>
      </c>
      <c r="K188" s="111">
        <v>1553231</v>
      </c>
      <c r="L188" s="109">
        <v>84.970168635573202</v>
      </c>
      <c r="M188" s="111">
        <v>3419568</v>
      </c>
      <c r="N188" s="109">
        <v>93.62811279296875</v>
      </c>
      <c r="O188" s="111">
        <v>12021466</v>
      </c>
      <c r="P188" s="109">
        <v>99.997322082519531</v>
      </c>
      <c r="Q188" s="111">
        <v>7770920</v>
      </c>
      <c r="R188" s="112">
        <v>2.8181991074234247E-3</v>
      </c>
      <c r="S188" s="111">
        <v>247750</v>
      </c>
      <c r="T188" s="109">
        <v>3.1881682872772217</v>
      </c>
      <c r="U188" s="111">
        <v>31471</v>
      </c>
      <c r="V188" s="112">
        <v>0.40501216053962708</v>
      </c>
      <c r="W188" s="111">
        <v>1907159</v>
      </c>
      <c r="X188" s="109">
        <v>99.546310424804688</v>
      </c>
      <c r="Y188" s="109">
        <v>99.143135070800781</v>
      </c>
      <c r="Z188" s="110">
        <v>13473</v>
      </c>
      <c r="AA188" s="112">
        <v>0.7064434289932251</v>
      </c>
      <c r="AB188" s="111">
        <v>1120534</v>
      </c>
      <c r="AC188" s="109">
        <v>96.917182922363281</v>
      </c>
      <c r="AD188" s="111">
        <v>1119726</v>
      </c>
      <c r="AE188" s="109">
        <v>97.128150939941406</v>
      </c>
      <c r="AF188" s="109">
        <v>34.387794494628906</v>
      </c>
      <c r="AG188" s="109">
        <v>34.067478179931641</v>
      </c>
      <c r="AH188" s="113">
        <v>34.708106994628906</v>
      </c>
      <c r="AI188" s="109">
        <v>94.971237182617188</v>
      </c>
      <c r="AJ188" s="113">
        <v>2.4540534019470215</v>
      </c>
      <c r="AK188" s="113">
        <v>2.5747091770172119</v>
      </c>
      <c r="AL188" s="109">
        <v>3.3376896381378174</v>
      </c>
      <c r="AM188" s="109">
        <v>25.656093597412109</v>
      </c>
      <c r="AN188" s="109">
        <v>7262.26904296875</v>
      </c>
      <c r="AO188" s="109">
        <v>22096.787109375</v>
      </c>
      <c r="AP188" s="109">
        <v>355.04891967773437</v>
      </c>
      <c r="AQ188" s="109">
        <v>1.6067898273468018</v>
      </c>
      <c r="AR188" s="111"/>
      <c r="AS188" s="210"/>
      <c r="AT188" s="211"/>
    </row>
    <row r="189" spans="1:46" s="300" customFormat="1">
      <c r="A189" s="352">
        <v>41905</v>
      </c>
      <c r="B189" s="181" t="s">
        <v>130</v>
      </c>
      <c r="C189" s="181" t="s">
        <v>128</v>
      </c>
      <c r="D189" s="241"/>
      <c r="E189" s="219">
        <v>176</v>
      </c>
      <c r="F189" s="219">
        <v>5</v>
      </c>
      <c r="G189" s="219">
        <v>528</v>
      </c>
      <c r="H189" s="219">
        <v>15</v>
      </c>
      <c r="I189" s="219">
        <v>890</v>
      </c>
      <c r="J189" s="219">
        <v>33</v>
      </c>
      <c r="K189" s="229">
        <v>574201</v>
      </c>
      <c r="L189" s="230">
        <v>93.184442381674714</v>
      </c>
      <c r="M189" s="229">
        <v>1423353</v>
      </c>
      <c r="N189" s="230">
        <v>92.816680908203125</v>
      </c>
      <c r="O189" s="229">
        <v>14320979</v>
      </c>
      <c r="P189" s="230">
        <v>99.993888854980469</v>
      </c>
      <c r="Q189" s="229">
        <v>4541122</v>
      </c>
      <c r="R189" s="230">
        <v>0</v>
      </c>
      <c r="S189" s="229">
        <v>170926</v>
      </c>
      <c r="T189" s="230">
        <v>3.7639596462249756</v>
      </c>
      <c r="U189" s="229">
        <v>12179</v>
      </c>
      <c r="V189" s="230">
        <v>0.27089992165565491</v>
      </c>
      <c r="W189" s="229">
        <v>590352</v>
      </c>
      <c r="X189" s="230">
        <v>99.820259094238281</v>
      </c>
      <c r="Y189" s="230">
        <v>99.549842834472656</v>
      </c>
      <c r="Z189" s="229">
        <v>2683</v>
      </c>
      <c r="AA189" s="230">
        <v>0.45447462797164917</v>
      </c>
      <c r="AB189" s="229">
        <v>989582</v>
      </c>
      <c r="AC189" s="230">
        <v>98.62689208984375</v>
      </c>
      <c r="AD189" s="229">
        <v>989042</v>
      </c>
      <c r="AE189" s="230">
        <v>98.804000854492187</v>
      </c>
      <c r="AF189" s="230">
        <v>35.204792022705078</v>
      </c>
      <c r="AG189" s="230">
        <v>34.838134765625</v>
      </c>
      <c r="AH189" s="230">
        <v>35.571449279785156</v>
      </c>
      <c r="AI189" s="230">
        <v>93.912307739257813</v>
      </c>
      <c r="AJ189" s="188">
        <v>0.70537197589874268</v>
      </c>
      <c r="AK189" s="188">
        <v>5.3823223114013672</v>
      </c>
      <c r="AL189" s="230">
        <v>4.845421314239502</v>
      </c>
      <c r="AM189" s="230">
        <v>23.452220916748047</v>
      </c>
      <c r="AN189" s="230">
        <v>6578.16357421875</v>
      </c>
      <c r="AO189" s="230">
        <v>9530.3720703125</v>
      </c>
      <c r="AP189" s="230">
        <v>151.68601989746094</v>
      </c>
      <c r="AQ189" s="230">
        <v>1.5916064977645874</v>
      </c>
      <c r="AR189" s="229"/>
      <c r="AS189" s="210"/>
      <c r="AT189" s="211"/>
    </row>
    <row r="190" spans="1:46" s="8" customFormat="1">
      <c r="A190" s="352">
        <v>41905</v>
      </c>
      <c r="B190" s="123" t="s">
        <v>132</v>
      </c>
      <c r="C190" s="123" t="s">
        <v>128</v>
      </c>
      <c r="D190" s="241"/>
      <c r="E190" s="219">
        <v>178</v>
      </c>
      <c r="F190" s="219">
        <v>5</v>
      </c>
      <c r="G190" s="219">
        <v>527</v>
      </c>
      <c r="H190" s="219">
        <v>15</v>
      </c>
      <c r="I190" s="219">
        <v>1093</v>
      </c>
      <c r="J190" s="219">
        <v>33</v>
      </c>
      <c r="K190" s="197">
        <v>753243</v>
      </c>
      <c r="L190" s="194">
        <v>90.757697051283586</v>
      </c>
      <c r="M190" s="197">
        <v>1408016</v>
      </c>
      <c r="N190" s="194">
        <v>87.186508178710938</v>
      </c>
      <c r="O190" s="197">
        <v>12640669</v>
      </c>
      <c r="P190" s="194">
        <v>99.966056823730469</v>
      </c>
      <c r="Q190" s="197">
        <v>5464532</v>
      </c>
      <c r="R190" s="194">
        <v>1.8299828298040666E-5</v>
      </c>
      <c r="S190" s="197">
        <v>243832</v>
      </c>
      <c r="T190" s="194">
        <v>4.4620838165283203</v>
      </c>
      <c r="U190" s="197">
        <v>19346</v>
      </c>
      <c r="V190" s="194">
        <v>0.3544403612613678</v>
      </c>
      <c r="W190" s="197">
        <v>854272</v>
      </c>
      <c r="X190" s="194">
        <v>99.742668151855469</v>
      </c>
      <c r="Y190" s="231">
        <v>99.389137268066406</v>
      </c>
      <c r="Z190" s="197">
        <v>4027</v>
      </c>
      <c r="AA190" s="194">
        <v>0.47139552235603333</v>
      </c>
      <c r="AB190" s="197">
        <v>985997</v>
      </c>
      <c r="AC190" s="194">
        <v>98.41094970703125</v>
      </c>
      <c r="AD190" s="197">
        <v>983381</v>
      </c>
      <c r="AE190" s="194">
        <v>98.57391357421875</v>
      </c>
      <c r="AF190" s="231">
        <v>35.032642364501953</v>
      </c>
      <c r="AG190" s="231">
        <v>34.741992950439453</v>
      </c>
      <c r="AH190" s="231">
        <v>35.323291778564453</v>
      </c>
      <c r="AI190" s="194">
        <v>95.136322021484375</v>
      </c>
      <c r="AJ190" s="207">
        <v>0.5671117901802063</v>
      </c>
      <c r="AK190" s="207">
        <v>4.2965602874755859</v>
      </c>
      <c r="AL190" s="208">
        <v>5.0174522399902344</v>
      </c>
      <c r="AM190" s="208">
        <v>24.100114822387695</v>
      </c>
      <c r="AN190" s="197">
        <v>7506.3125</v>
      </c>
      <c r="AO190" s="197">
        <v>12214.7431640625</v>
      </c>
      <c r="AP190" s="197">
        <v>116.64149475097656</v>
      </c>
      <c r="AQ190" s="231">
        <v>0.95492386817932129</v>
      </c>
      <c r="AR190" s="198"/>
      <c r="AT190" s="7"/>
    </row>
    <row r="191" spans="1:46">
      <c r="A191" s="352">
        <v>41904</v>
      </c>
      <c r="B191" s="181" t="s">
        <v>6</v>
      </c>
      <c r="C191" s="181"/>
      <c r="D191" s="241"/>
      <c r="E191" s="219">
        <v>1835</v>
      </c>
      <c r="F191" s="219">
        <v>176</v>
      </c>
      <c r="G191" s="219">
        <v>5444</v>
      </c>
      <c r="H191" s="219">
        <v>516</v>
      </c>
      <c r="I191" s="219">
        <v>15934</v>
      </c>
      <c r="J191" s="219">
        <v>1956</v>
      </c>
      <c r="K191" s="229">
        <v>31897763</v>
      </c>
      <c r="L191" s="230">
        <v>91.177826482690961</v>
      </c>
      <c r="M191" s="229">
        <v>44017578</v>
      </c>
      <c r="N191" s="230">
        <v>93.997554823787851</v>
      </c>
      <c r="O191" s="229">
        <v>197411770</v>
      </c>
      <c r="P191" s="230">
        <v>99.971793565197316</v>
      </c>
      <c r="Q191" s="229">
        <v>145856292</v>
      </c>
      <c r="R191" s="230">
        <v>6.4866587106290494E-2</v>
      </c>
      <c r="S191" s="229">
        <v>3082181</v>
      </c>
      <c r="T191" s="230">
        <v>4.2460701347859828</v>
      </c>
      <c r="U191" s="229">
        <v>184940</v>
      </c>
      <c r="V191" s="230">
        <v>0.12887902050348488</v>
      </c>
      <c r="W191" s="229">
        <v>42088728</v>
      </c>
      <c r="X191" s="230">
        <v>99.638073281030572</v>
      </c>
      <c r="Y191" s="230">
        <v>99.509660708137446</v>
      </c>
      <c r="Z191" s="229">
        <v>127959</v>
      </c>
      <c r="AA191" s="230">
        <v>0.30402201839172288</v>
      </c>
      <c r="AB191" s="229">
        <v>31403727</v>
      </c>
      <c r="AC191" s="230">
        <v>98.495346665223948</v>
      </c>
      <c r="AD191" s="229">
        <v>31358796</v>
      </c>
      <c r="AE191" s="230">
        <v>98.57246214211024</v>
      </c>
      <c r="AF191" s="230">
        <v>34.273267663970664</v>
      </c>
      <c r="AG191" s="230">
        <v>36.325262768662327</v>
      </c>
      <c r="AH191" s="230">
        <v>32.221272559279001</v>
      </c>
      <c r="AI191" s="230"/>
      <c r="AJ191" s="188"/>
      <c r="AK191" s="188"/>
      <c r="AL191" s="230">
        <v>3.7916371789207597</v>
      </c>
      <c r="AM191" s="230">
        <v>19.50550217769409</v>
      </c>
      <c r="AN191" s="230">
        <v>214444.89990234375</v>
      </c>
      <c r="AO191" s="230">
        <v>529810.755859375</v>
      </c>
      <c r="AP191" s="230">
        <v>261356.17710113525</v>
      </c>
      <c r="AQ191" s="230">
        <v>49.330100268954467</v>
      </c>
      <c r="AR191" s="229">
        <v>0</v>
      </c>
    </row>
    <row r="192" spans="1:46">
      <c r="A192" s="352">
        <v>41904</v>
      </c>
      <c r="B192" s="123" t="s">
        <v>134</v>
      </c>
      <c r="C192" s="123"/>
      <c r="D192" s="241"/>
      <c r="E192" s="219">
        <v>664</v>
      </c>
      <c r="F192" s="219">
        <v>107</v>
      </c>
      <c r="G192" s="219">
        <v>1988</v>
      </c>
      <c r="H192" s="219">
        <v>321</v>
      </c>
      <c r="I192" s="219">
        <v>6817</v>
      </c>
      <c r="J192" s="219">
        <v>1331</v>
      </c>
      <c r="K192" s="197">
        <v>16919189</v>
      </c>
      <c r="L192" s="194">
        <v>91.412478458630602</v>
      </c>
      <c r="M192" s="197">
        <v>18701457</v>
      </c>
      <c r="N192" s="194">
        <v>95.373856925038709</v>
      </c>
      <c r="O192" s="197">
        <v>71630586</v>
      </c>
      <c r="P192" s="194">
        <v>99.961687634032216</v>
      </c>
      <c r="Q192" s="197">
        <v>71630426</v>
      </c>
      <c r="R192" s="194">
        <v>2.2089774716181988E-2</v>
      </c>
      <c r="S192" s="197">
        <v>9694</v>
      </c>
      <c r="T192" s="194">
        <v>1.397949720377209E-2</v>
      </c>
      <c r="U192" s="197">
        <v>85256</v>
      </c>
      <c r="V192" s="194">
        <v>0.11906444957485536</v>
      </c>
      <c r="W192" s="197">
        <v>23105718</v>
      </c>
      <c r="X192" s="194">
        <v>99.572823900112709</v>
      </c>
      <c r="Y192" s="231">
        <v>99.454268065409892</v>
      </c>
      <c r="Z192" s="197">
        <v>58515</v>
      </c>
      <c r="AA192" s="194">
        <v>0.25324900299644038</v>
      </c>
      <c r="AB192" s="197">
        <v>19519456</v>
      </c>
      <c r="AC192" s="194">
        <v>98.899625929883982</v>
      </c>
      <c r="AD192" s="197">
        <v>19519921</v>
      </c>
      <c r="AE192" s="194">
        <v>98.856573888454818</v>
      </c>
      <c r="AF192" s="231">
        <v>56.629251564673126</v>
      </c>
      <c r="AG192" s="231">
        <v>60.605858822854181</v>
      </c>
      <c r="AH192" s="231">
        <v>52.652644306492064</v>
      </c>
      <c r="AI192" s="194"/>
      <c r="AJ192" s="207"/>
      <c r="AK192" s="207"/>
      <c r="AL192" s="208">
        <v>5.6249808327293014</v>
      </c>
      <c r="AM192" s="208">
        <v>27.218594954047404</v>
      </c>
      <c r="AN192" s="197">
        <v>113666.5810546875</v>
      </c>
      <c r="AO192" s="197">
        <v>296955.8046875</v>
      </c>
      <c r="AP192" s="197">
        <v>186210.12109375</v>
      </c>
      <c r="AQ192" s="231">
        <v>62.706341534460762</v>
      </c>
      <c r="AR192" s="198"/>
    </row>
    <row r="193" spans="1:44">
      <c r="A193" s="352">
        <v>41904</v>
      </c>
      <c r="B193" s="123" t="s">
        <v>175</v>
      </c>
      <c r="C193" s="123"/>
      <c r="D193" s="241"/>
      <c r="E193" s="219">
        <v>515</v>
      </c>
      <c r="F193" s="219">
        <v>40</v>
      </c>
      <c r="G193" s="219">
        <v>1499</v>
      </c>
      <c r="H193" s="219">
        <v>108</v>
      </c>
      <c r="I193" s="219">
        <v>4484</v>
      </c>
      <c r="J193" s="219">
        <v>370</v>
      </c>
      <c r="K193" s="197">
        <v>10067997</v>
      </c>
      <c r="L193" s="194">
        <v>91.149490807357211</v>
      </c>
      <c r="M193" s="197">
        <v>15695162</v>
      </c>
      <c r="N193" s="194">
        <v>93.777778376016215</v>
      </c>
      <c r="O193" s="197">
        <v>70039922</v>
      </c>
      <c r="P193" s="194">
        <v>99.98306068444559</v>
      </c>
      <c r="Q193" s="197">
        <v>46104454</v>
      </c>
      <c r="R193" s="194">
        <v>0.16921358389030378</v>
      </c>
      <c r="S193" s="197">
        <v>2038552</v>
      </c>
      <c r="T193" s="194">
        <v>4.4448782620345728</v>
      </c>
      <c r="U193" s="197">
        <v>3413</v>
      </c>
      <c r="V193" s="194">
        <v>7.7593798621488621E-3</v>
      </c>
      <c r="W193" s="197">
        <v>12763964</v>
      </c>
      <c r="X193" s="194">
        <v>99.776412361342963</v>
      </c>
      <c r="Y193" s="231">
        <v>99.768670330495027</v>
      </c>
      <c r="Z193" s="197">
        <v>32272</v>
      </c>
      <c r="AA193" s="194">
        <v>0.25283681217817949</v>
      </c>
      <c r="AB193" s="197">
        <v>3897421</v>
      </c>
      <c r="AC193" s="194">
        <v>95.995812127450421</v>
      </c>
      <c r="AD193" s="197">
        <v>3866276</v>
      </c>
      <c r="AE193" s="194">
        <v>96.405481498989005</v>
      </c>
      <c r="AF193" s="231">
        <v>0</v>
      </c>
      <c r="AG193" s="231">
        <v>0</v>
      </c>
      <c r="AH193" s="231">
        <v>0</v>
      </c>
      <c r="AI193" s="194"/>
      <c r="AJ193" s="207"/>
      <c r="AK193" s="207"/>
      <c r="AL193" s="208">
        <v>5.1808153469657059</v>
      </c>
      <c r="AM193" s="208">
        <v>29.313537286766824</v>
      </c>
      <c r="AN193" s="197">
        <v>69791.193359375</v>
      </c>
      <c r="AO193" s="197">
        <v>152799.9453125</v>
      </c>
      <c r="AP193" s="197">
        <v>73871.2783203125</v>
      </c>
      <c r="AQ193" s="231">
        <v>48.345094737589129</v>
      </c>
      <c r="AR193" s="198"/>
    </row>
    <row r="194" spans="1:44">
      <c r="A194" s="352">
        <v>41904</v>
      </c>
      <c r="B194" s="124" t="s">
        <v>135</v>
      </c>
      <c r="C194" s="124"/>
      <c r="D194" s="241"/>
      <c r="E194" s="219">
        <v>656</v>
      </c>
      <c r="F194" s="219">
        <v>29</v>
      </c>
      <c r="G194" s="219">
        <v>1957</v>
      </c>
      <c r="H194" s="219">
        <v>87</v>
      </c>
      <c r="I194" s="219">
        <v>4633</v>
      </c>
      <c r="J194" s="219">
        <v>255</v>
      </c>
      <c r="K194" s="190">
        <v>4910577</v>
      </c>
      <c r="L194" s="191">
        <v>90.427438567809844</v>
      </c>
      <c r="M194" s="190">
        <v>9620959</v>
      </c>
      <c r="N194" s="191">
        <v>91.680797459579949</v>
      </c>
      <c r="O194" s="190">
        <v>55741262</v>
      </c>
      <c r="P194" s="191">
        <v>99.970622899526305</v>
      </c>
      <c r="Q194" s="190">
        <v>28121412</v>
      </c>
      <c r="R194" s="191">
        <v>2.7523512051509046E-3</v>
      </c>
      <c r="S194" s="190">
        <v>1033935</v>
      </c>
      <c r="T194" s="191">
        <v>3.8937706006971418</v>
      </c>
      <c r="U194" s="190">
        <v>96271</v>
      </c>
      <c r="V194" s="191">
        <v>0.34495191555955262</v>
      </c>
      <c r="W194" s="190">
        <v>6219046</v>
      </c>
      <c r="X194" s="191">
        <v>99.596568322595232</v>
      </c>
      <c r="Y194" s="232">
        <v>99.253008052334863</v>
      </c>
      <c r="Z194" s="190">
        <v>37172</v>
      </c>
      <c r="AA194" s="192">
        <v>0.59771225978452913</v>
      </c>
      <c r="AB194" s="190">
        <v>7986850</v>
      </c>
      <c r="AC194" s="191">
        <v>98.727030881091267</v>
      </c>
      <c r="AD194" s="190">
        <v>7972599</v>
      </c>
      <c r="AE194" s="191">
        <v>98.927717236358163</v>
      </c>
      <c r="AF194" s="232">
        <v>16.762985214664702</v>
      </c>
      <c r="AG194" s="232">
        <v>15.592445910633051</v>
      </c>
      <c r="AH194" s="232">
        <v>17.933524518696355</v>
      </c>
      <c r="AI194" s="191"/>
      <c r="AJ194" s="193"/>
      <c r="AK194" s="193"/>
      <c r="AL194" s="191">
        <v>4.2280860083652625</v>
      </c>
      <c r="AM194" s="191">
        <v>23.145697876818641</v>
      </c>
      <c r="AN194" s="190">
        <v>30987.12548828125</v>
      </c>
      <c r="AO194" s="190">
        <v>80055.005859375</v>
      </c>
      <c r="AP194" s="190">
        <v>1274.7776870727539</v>
      </c>
      <c r="AQ194" s="232">
        <v>1.5923772328641566</v>
      </c>
      <c r="AR194" s="190"/>
    </row>
    <row r="195" spans="1:44">
      <c r="A195" s="352">
        <v>41904</v>
      </c>
      <c r="B195" s="114" t="s">
        <v>121</v>
      </c>
      <c r="C195" s="114" t="s">
        <v>122</v>
      </c>
      <c r="D195" s="241"/>
      <c r="E195" s="305">
        <v>168</v>
      </c>
      <c r="F195" s="305">
        <v>64</v>
      </c>
      <c r="G195" s="305">
        <v>492</v>
      </c>
      <c r="H195" s="305">
        <v>191</v>
      </c>
      <c r="I195" s="305">
        <v>1881</v>
      </c>
      <c r="J195" s="305">
        <v>803</v>
      </c>
      <c r="K195" s="118">
        <v>5912637</v>
      </c>
      <c r="L195" s="116">
        <v>93.059898654356772</v>
      </c>
      <c r="M195" s="118">
        <v>6572881</v>
      </c>
      <c r="N195" s="116">
        <v>94.995681762695313</v>
      </c>
      <c r="O195" s="118">
        <v>23237378</v>
      </c>
      <c r="P195" s="116">
        <v>99.966453552246094</v>
      </c>
      <c r="Q195" s="118">
        <v>23237346</v>
      </c>
      <c r="R195" s="119">
        <v>2.0600458607077599E-2</v>
      </c>
      <c r="S195" s="118">
        <v>2731</v>
      </c>
      <c r="T195" s="116">
        <v>1.175263337790966E-2</v>
      </c>
      <c r="U195" s="118">
        <v>27418</v>
      </c>
      <c r="V195" s="119">
        <v>0.11802925169467926</v>
      </c>
      <c r="W195" s="117">
        <v>8561470</v>
      </c>
      <c r="X195" s="119">
        <v>99.655921936035156</v>
      </c>
      <c r="Y195" s="119">
        <v>99.538299560546875</v>
      </c>
      <c r="Z195" s="117">
        <v>23130</v>
      </c>
      <c r="AA195" s="119">
        <v>0.270163893699646</v>
      </c>
      <c r="AB195" s="118">
        <v>10103474</v>
      </c>
      <c r="AC195" s="120">
        <v>99.056472778320313</v>
      </c>
      <c r="AD195" s="118">
        <v>10102440</v>
      </c>
      <c r="AE195" s="116">
        <v>99.042778015136719</v>
      </c>
      <c r="AF195" s="116">
        <v>49.686073303222656</v>
      </c>
      <c r="AG195" s="116">
        <v>37.590347290039063</v>
      </c>
      <c r="AH195" s="121">
        <v>61.781795501708984</v>
      </c>
      <c r="AI195" s="116">
        <v>0</v>
      </c>
      <c r="AJ195" s="121">
        <v>0</v>
      </c>
      <c r="AK195" s="121">
        <v>0</v>
      </c>
      <c r="AL195" s="116">
        <v>5.5962886810302734</v>
      </c>
      <c r="AM195" s="116">
        <v>26.260066986083984</v>
      </c>
      <c r="AN195" s="116">
        <v>36133.734375</v>
      </c>
      <c r="AO195" s="116">
        <v>119433.265625</v>
      </c>
      <c r="AP195" s="116">
        <v>86680.0078125</v>
      </c>
      <c r="AQ195" s="122">
        <v>72.576103210449219</v>
      </c>
      <c r="AR195" s="118"/>
    </row>
    <row r="196" spans="1:44">
      <c r="A196" s="352">
        <v>41904</v>
      </c>
      <c r="B196" s="114" t="s">
        <v>123</v>
      </c>
      <c r="C196" s="114" t="s">
        <v>122</v>
      </c>
      <c r="D196" s="241"/>
      <c r="E196" s="305">
        <v>158</v>
      </c>
      <c r="F196" s="305">
        <v>11</v>
      </c>
      <c r="G196" s="305">
        <v>491</v>
      </c>
      <c r="H196" s="305">
        <v>34</v>
      </c>
      <c r="I196" s="305">
        <v>1479</v>
      </c>
      <c r="J196" s="305">
        <v>133</v>
      </c>
      <c r="K196" s="118">
        <v>2905262</v>
      </c>
      <c r="L196" s="116">
        <v>92.085051193317497</v>
      </c>
      <c r="M196" s="118">
        <v>3307335</v>
      </c>
      <c r="N196" s="116">
        <v>96.212387084960938</v>
      </c>
      <c r="O196" s="118">
        <v>13201613</v>
      </c>
      <c r="P196" s="116">
        <v>99.965194702148438</v>
      </c>
      <c r="Q196" s="118">
        <v>13201556</v>
      </c>
      <c r="R196" s="119">
        <v>1.883111335337162E-2</v>
      </c>
      <c r="S196" s="118">
        <v>1747</v>
      </c>
      <c r="T196" s="116">
        <v>1.3233288191258907E-2</v>
      </c>
      <c r="U196" s="118">
        <v>14591</v>
      </c>
      <c r="V196" s="119">
        <v>0.11056029796600342</v>
      </c>
      <c r="W196" s="117">
        <v>3816855</v>
      </c>
      <c r="X196" s="119">
        <v>99.668235778808594</v>
      </c>
      <c r="Y196" s="119">
        <v>99.55804443359375</v>
      </c>
      <c r="Z196" s="117">
        <v>9515</v>
      </c>
      <c r="AA196" s="119">
        <v>0.24928900599479675</v>
      </c>
      <c r="AB196" s="118">
        <v>2979749</v>
      </c>
      <c r="AC196" s="120">
        <v>99.047233581542969</v>
      </c>
      <c r="AD196" s="118">
        <v>2980223</v>
      </c>
      <c r="AE196" s="116">
        <v>98.986549377441406</v>
      </c>
      <c r="AF196" s="116">
        <v>44.778713226318359</v>
      </c>
      <c r="AG196" s="116">
        <v>54.438953399658203</v>
      </c>
      <c r="AH196" s="121">
        <v>35.118473052978516</v>
      </c>
      <c r="AI196" s="116">
        <v>0</v>
      </c>
      <c r="AJ196" s="121">
        <v>0</v>
      </c>
      <c r="AK196" s="121">
        <v>100</v>
      </c>
      <c r="AL196" s="116">
        <v>5.2130255699157715</v>
      </c>
      <c r="AM196" s="116">
        <v>27.368827819824219</v>
      </c>
      <c r="AN196" s="116">
        <v>19414.21484375</v>
      </c>
      <c r="AO196" s="116">
        <v>51278.5</v>
      </c>
      <c r="AP196" s="116">
        <v>30078.85546875</v>
      </c>
      <c r="AQ196" s="116">
        <v>58.657829284667969</v>
      </c>
      <c r="AR196" s="118"/>
    </row>
    <row r="197" spans="1:44">
      <c r="A197" s="352">
        <v>41904</v>
      </c>
      <c r="B197" s="114" t="s">
        <v>183</v>
      </c>
      <c r="C197" s="114" t="s">
        <v>122</v>
      </c>
      <c r="D197" s="241"/>
      <c r="E197" s="305">
        <v>130</v>
      </c>
      <c r="F197" s="305">
        <v>10</v>
      </c>
      <c r="G197" s="305">
        <v>391</v>
      </c>
      <c r="H197" s="305">
        <v>30</v>
      </c>
      <c r="I197" s="305">
        <v>1477</v>
      </c>
      <c r="J197" s="305">
        <v>114</v>
      </c>
      <c r="K197" s="118">
        <v>2887928</v>
      </c>
      <c r="L197" s="116">
        <v>91.385865575596071</v>
      </c>
      <c r="M197" s="118">
        <v>3307335</v>
      </c>
      <c r="N197" s="116">
        <v>96.212387084960938</v>
      </c>
      <c r="O197" s="118">
        <v>13404021</v>
      </c>
      <c r="P197" s="116">
        <v>99.955490112304688</v>
      </c>
      <c r="Q197" s="118">
        <v>13404040</v>
      </c>
      <c r="R197" s="119">
        <v>2.3671967908740044E-2</v>
      </c>
      <c r="S197" s="118">
        <v>2485</v>
      </c>
      <c r="T197" s="116">
        <v>1.85391865670681E-2</v>
      </c>
      <c r="U197" s="118">
        <v>11210</v>
      </c>
      <c r="V197" s="119">
        <v>8.3666816353797913E-2</v>
      </c>
      <c r="W197" s="117">
        <v>4140040</v>
      </c>
      <c r="X197" s="119">
        <v>99.619956970214844</v>
      </c>
      <c r="Y197" s="119">
        <v>99.536605834960938</v>
      </c>
      <c r="Z197" s="117">
        <v>8585</v>
      </c>
      <c r="AA197" s="119">
        <v>0.20736514031887054</v>
      </c>
      <c r="AB197" s="118">
        <v>2610205</v>
      </c>
      <c r="AC197" s="120">
        <v>98.299179077148438</v>
      </c>
      <c r="AD197" s="118">
        <v>2609533</v>
      </c>
      <c r="AE197" s="116">
        <v>98.17974853515625</v>
      </c>
      <c r="AF197" s="116">
        <v>68.790046691894531</v>
      </c>
      <c r="AG197" s="116">
        <v>88.454475402832031</v>
      </c>
      <c r="AH197" s="121">
        <v>49.125617980957031</v>
      </c>
      <c r="AI197" s="116">
        <v>79.749107360839844</v>
      </c>
      <c r="AJ197" s="121">
        <v>13.118964195251465</v>
      </c>
      <c r="AK197" s="121">
        <v>7.1319303512573242</v>
      </c>
      <c r="AL197" s="116">
        <v>5.6986598968505859</v>
      </c>
      <c r="AM197" s="116">
        <v>27.279159545898438</v>
      </c>
      <c r="AN197" s="116">
        <v>21485.52734375</v>
      </c>
      <c r="AO197" s="116">
        <v>50083.1328125</v>
      </c>
      <c r="AP197" s="116">
        <v>24667.796875</v>
      </c>
      <c r="AQ197" s="116">
        <v>49.253700256347656</v>
      </c>
      <c r="AR197" s="118"/>
    </row>
    <row r="198" spans="1:44">
      <c r="A198" s="352">
        <v>41904</v>
      </c>
      <c r="B198" s="114" t="s">
        <v>126</v>
      </c>
      <c r="C198" s="114" t="s">
        <v>122</v>
      </c>
      <c r="D198" s="241"/>
      <c r="E198" s="305">
        <v>110</v>
      </c>
      <c r="F198" s="305">
        <v>7</v>
      </c>
      <c r="G198" s="305">
        <v>322</v>
      </c>
      <c r="H198" s="305">
        <v>21</v>
      </c>
      <c r="I198" s="305">
        <v>991</v>
      </c>
      <c r="J198" s="305">
        <v>86</v>
      </c>
      <c r="K198" s="118">
        <v>1985627</v>
      </c>
      <c r="L198" s="116">
        <v>88.66720688225935</v>
      </c>
      <c r="M198" s="118">
        <v>2756953</v>
      </c>
      <c r="N198" s="116">
        <v>94.818733215332031</v>
      </c>
      <c r="O198" s="118">
        <v>8326105</v>
      </c>
      <c r="P198" s="116">
        <v>99.948020935058594</v>
      </c>
      <c r="Q198" s="118">
        <v>8325980</v>
      </c>
      <c r="R198" s="119">
        <v>3.245263546705246E-2</v>
      </c>
      <c r="S198" s="118">
        <v>1042</v>
      </c>
      <c r="T198" s="116">
        <v>1.2515042908489704E-2</v>
      </c>
      <c r="U198" s="118">
        <v>17152</v>
      </c>
      <c r="V198" s="119">
        <v>0.20609845221042633</v>
      </c>
      <c r="W198" s="117">
        <v>2427257</v>
      </c>
      <c r="X198" s="119">
        <v>99.387519836425781</v>
      </c>
      <c r="Y198" s="119">
        <v>99.182685852050781</v>
      </c>
      <c r="Z198" s="117">
        <v>8156</v>
      </c>
      <c r="AA198" s="119">
        <v>0.33601716160774231</v>
      </c>
      <c r="AB198" s="118">
        <v>1254408</v>
      </c>
      <c r="AC198" s="120">
        <v>98.914230346679688</v>
      </c>
      <c r="AD198" s="118">
        <v>1253651</v>
      </c>
      <c r="AE198" s="116">
        <v>98.841300964355469</v>
      </c>
      <c r="AF198" s="116">
        <v>51.813442230224609</v>
      </c>
      <c r="AG198" s="116">
        <v>65.2650146484375</v>
      </c>
      <c r="AH198" s="121">
        <v>38.361869812011719</v>
      </c>
      <c r="AI198" s="116">
        <v>0</v>
      </c>
      <c r="AJ198" s="121">
        <v>0</v>
      </c>
      <c r="AK198" s="121">
        <v>0</v>
      </c>
      <c r="AL198" s="116">
        <v>5.9382877349853516</v>
      </c>
      <c r="AM198" s="116">
        <v>28.930562973022461</v>
      </c>
      <c r="AN198" s="116">
        <v>14218.8720703125</v>
      </c>
      <c r="AO198" s="116">
        <v>30757.84765625</v>
      </c>
      <c r="AP198" s="116">
        <v>16853.51953125</v>
      </c>
      <c r="AQ198" s="116">
        <v>54.794208526611328</v>
      </c>
      <c r="AR198" s="118"/>
    </row>
    <row r="199" spans="1:44">
      <c r="A199" s="352">
        <v>41904</v>
      </c>
      <c r="B199" s="114" t="s">
        <v>184</v>
      </c>
      <c r="C199" s="114" t="s">
        <v>122</v>
      </c>
      <c r="D199" s="241"/>
      <c r="E199" s="305">
        <v>98</v>
      </c>
      <c r="F199" s="305">
        <v>15</v>
      </c>
      <c r="G199" s="305">
        <v>292</v>
      </c>
      <c r="H199" s="305">
        <v>45</v>
      </c>
      <c r="I199" s="305">
        <v>989</v>
      </c>
      <c r="J199" s="305">
        <v>195</v>
      </c>
      <c r="K199" s="118">
        <v>3227735</v>
      </c>
      <c r="L199" s="116">
        <v>89.501957254855185</v>
      </c>
      <c r="M199" s="118">
        <v>2756953</v>
      </c>
      <c r="N199" s="116">
        <v>94.818733215332031</v>
      </c>
      <c r="O199" s="118">
        <v>13461469</v>
      </c>
      <c r="P199" s="116">
        <v>99.964645385742187</v>
      </c>
      <c r="Q199" s="118">
        <v>13461504</v>
      </c>
      <c r="R199" s="119">
        <v>1.9871478900313377E-2</v>
      </c>
      <c r="S199" s="118">
        <v>1689</v>
      </c>
      <c r="T199" s="116">
        <v>1.254688948392868E-2</v>
      </c>
      <c r="U199" s="118">
        <v>14885</v>
      </c>
      <c r="V199" s="119">
        <v>0.11061042547225952</v>
      </c>
      <c r="W199" s="117">
        <v>4160096</v>
      </c>
      <c r="X199" s="119">
        <v>99.375480651855469</v>
      </c>
      <c r="Y199" s="119">
        <v>99.26556396484375</v>
      </c>
      <c r="Z199" s="117">
        <v>9129</v>
      </c>
      <c r="AA199" s="119">
        <v>0.21944205462932587</v>
      </c>
      <c r="AB199" s="118">
        <v>2571620</v>
      </c>
      <c r="AC199" s="120">
        <v>98.714698791503906</v>
      </c>
      <c r="AD199" s="118">
        <v>2574074</v>
      </c>
      <c r="AE199" s="116">
        <v>98.66888427734375</v>
      </c>
      <c r="AF199" s="116">
        <v>74.59002685546875</v>
      </c>
      <c r="AG199" s="116">
        <v>94.237861633300781</v>
      </c>
      <c r="AH199" s="121">
        <v>54.942184448242188</v>
      </c>
      <c r="AI199" s="116">
        <v>0</v>
      </c>
      <c r="AJ199" s="121">
        <v>0</v>
      </c>
      <c r="AK199" s="121">
        <v>0</v>
      </c>
      <c r="AL199" s="116">
        <v>5.9218754768371582</v>
      </c>
      <c r="AM199" s="116">
        <v>26.612077713012695</v>
      </c>
      <c r="AN199" s="116">
        <v>22414.232421875</v>
      </c>
      <c r="AO199" s="116">
        <v>45403.05859375</v>
      </c>
      <c r="AP199" s="116">
        <v>27929.94140625</v>
      </c>
      <c r="AQ199" s="116">
        <v>61.515548706054687</v>
      </c>
      <c r="AR199" s="118"/>
    </row>
    <row r="200" spans="1:44">
      <c r="A200" s="352">
        <v>41904</v>
      </c>
      <c r="B200" s="114" t="s">
        <v>131</v>
      </c>
      <c r="C200" s="114" t="s">
        <v>176</v>
      </c>
      <c r="D200" s="241"/>
      <c r="E200" s="305">
        <v>174</v>
      </c>
      <c r="F200" s="305">
        <v>20</v>
      </c>
      <c r="G200" s="305">
        <v>507</v>
      </c>
      <c r="H200" s="305">
        <v>50</v>
      </c>
      <c r="I200" s="305">
        <v>1463</v>
      </c>
      <c r="J200" s="305">
        <v>163</v>
      </c>
      <c r="K200" s="118">
        <v>2779447</v>
      </c>
      <c r="L200" s="116">
        <v>90.333149004100449</v>
      </c>
      <c r="M200" s="118">
        <v>4424581</v>
      </c>
      <c r="N200" s="116">
        <v>92.589584350585937</v>
      </c>
      <c r="O200" s="118">
        <v>20110800</v>
      </c>
      <c r="P200" s="116">
        <v>99.944534301757813</v>
      </c>
      <c r="Q200" s="118">
        <v>12743246</v>
      </c>
      <c r="R200" s="119">
        <v>0.56224292516708374</v>
      </c>
      <c r="S200" s="118">
        <v>547592</v>
      </c>
      <c r="T200" s="116">
        <v>4.2971153259277344</v>
      </c>
      <c r="U200" s="118">
        <v>876</v>
      </c>
      <c r="V200" s="119">
        <v>7.2264038026332855E-3</v>
      </c>
      <c r="W200" s="117">
        <v>3362472</v>
      </c>
      <c r="X200" s="119">
        <v>99.703865051269531</v>
      </c>
      <c r="Y200" s="119">
        <v>99.696662902832031</v>
      </c>
      <c r="Z200" s="117">
        <v>9706</v>
      </c>
      <c r="AA200" s="119">
        <v>0.28865668177604675</v>
      </c>
      <c r="AB200" s="118">
        <v>1424806</v>
      </c>
      <c r="AC200" s="120">
        <v>95.504859924316406</v>
      </c>
      <c r="AD200" s="118">
        <v>1414238</v>
      </c>
      <c r="AE200" s="116">
        <v>96.169242858886719</v>
      </c>
      <c r="AF200" s="116">
        <v>0</v>
      </c>
      <c r="AG200" s="116">
        <v>0</v>
      </c>
      <c r="AH200" s="121">
        <v>0</v>
      </c>
      <c r="AI200" s="116">
        <v>0</v>
      </c>
      <c r="AJ200" s="121">
        <v>0</v>
      </c>
      <c r="AK200" s="121">
        <v>0</v>
      </c>
      <c r="AL200" s="116">
        <v>5.1612668037414551</v>
      </c>
      <c r="AM200" s="116">
        <v>27.376823425292969</v>
      </c>
      <c r="AN200" s="116">
        <v>19516.224609375</v>
      </c>
      <c r="AO200" s="116">
        <v>38721.74609375</v>
      </c>
      <c r="AP200" s="116">
        <v>20435.095703125</v>
      </c>
      <c r="AQ200" s="116">
        <v>52.774211883544922</v>
      </c>
      <c r="AR200" s="118"/>
    </row>
    <row r="201" spans="1:44">
      <c r="A201" s="352">
        <v>41904</v>
      </c>
      <c r="B201" s="114" t="s">
        <v>124</v>
      </c>
      <c r="C201" s="114" t="s">
        <v>176</v>
      </c>
      <c r="D201" s="241"/>
      <c r="E201" s="180">
        <v>126</v>
      </c>
      <c r="F201" s="180">
        <v>33</v>
      </c>
      <c r="G201" s="180">
        <v>370</v>
      </c>
      <c r="H201" s="180">
        <v>87</v>
      </c>
      <c r="I201" s="180">
        <v>1358</v>
      </c>
      <c r="J201" s="180">
        <v>345</v>
      </c>
      <c r="K201" s="118">
        <v>3030078</v>
      </c>
      <c r="L201" s="116">
        <v>92.632532891892552</v>
      </c>
      <c r="M201" s="118">
        <v>3942957</v>
      </c>
      <c r="N201" s="116">
        <v>94.313179016113281</v>
      </c>
      <c r="O201" s="118">
        <v>17333836</v>
      </c>
      <c r="P201" s="116">
        <v>99.999412536621094</v>
      </c>
      <c r="Q201" s="118">
        <v>12965134</v>
      </c>
      <c r="R201" s="119">
        <v>3.634362667798996E-2</v>
      </c>
      <c r="S201" s="118">
        <v>520159</v>
      </c>
      <c r="T201" s="116">
        <v>4.0119833946228027</v>
      </c>
      <c r="U201" s="118">
        <v>1904</v>
      </c>
      <c r="V201" s="119">
        <v>1.5305371955037117E-2</v>
      </c>
      <c r="W201" s="117">
        <v>4029978</v>
      </c>
      <c r="X201" s="119">
        <v>99.792091369628906</v>
      </c>
      <c r="Y201" s="119">
        <v>99.776817321777344</v>
      </c>
      <c r="Z201" s="117">
        <v>10628</v>
      </c>
      <c r="AA201" s="119">
        <v>0.26372352242469788</v>
      </c>
      <c r="AB201" s="118">
        <v>1142372</v>
      </c>
      <c r="AC201" s="120">
        <v>96.756309509277344</v>
      </c>
      <c r="AD201" s="118">
        <v>1134282</v>
      </c>
      <c r="AE201" s="116">
        <v>96.945381164550781</v>
      </c>
      <c r="AF201" s="116">
        <v>0</v>
      </c>
      <c r="AG201" s="116">
        <v>0</v>
      </c>
      <c r="AH201" s="121">
        <v>0</v>
      </c>
      <c r="AI201" s="116">
        <v>0</v>
      </c>
      <c r="AJ201" s="121">
        <v>0</v>
      </c>
      <c r="AK201" s="121">
        <v>0</v>
      </c>
      <c r="AL201" s="116">
        <v>5.3859152793884277</v>
      </c>
      <c r="AM201" s="116">
        <v>28.597314834594727</v>
      </c>
      <c r="AN201" s="116">
        <v>20602.421875</v>
      </c>
      <c r="AO201" s="116">
        <v>45989.359375</v>
      </c>
      <c r="AP201" s="116">
        <v>22042.798828125</v>
      </c>
      <c r="AQ201" s="116">
        <v>47.930213928222656</v>
      </c>
      <c r="AR201" s="118"/>
    </row>
    <row r="202" spans="1:44">
      <c r="A202" s="352">
        <v>41904</v>
      </c>
      <c r="B202" s="206" t="s">
        <v>133</v>
      </c>
      <c r="C202" s="206" t="s">
        <v>176</v>
      </c>
      <c r="D202" s="241"/>
      <c r="E202" s="180">
        <v>164</v>
      </c>
      <c r="F202" s="180">
        <v>12</v>
      </c>
      <c r="G202" s="180">
        <v>485</v>
      </c>
      <c r="H202" s="180">
        <v>34</v>
      </c>
      <c r="I202" s="180">
        <v>1419</v>
      </c>
      <c r="J202" s="180">
        <v>114</v>
      </c>
      <c r="K202" s="248">
        <v>2126958</v>
      </c>
      <c r="L202" s="246">
        <v>90.928405732506235</v>
      </c>
      <c r="M202" s="248">
        <v>4033750</v>
      </c>
      <c r="N202" s="246">
        <v>95.638427734375</v>
      </c>
      <c r="O202" s="248">
        <v>17438640</v>
      </c>
      <c r="P202" s="246">
        <v>99.997077941894531</v>
      </c>
      <c r="Q202" s="248">
        <v>10636643</v>
      </c>
      <c r="R202" s="249">
        <v>1.1761229485273361E-2</v>
      </c>
      <c r="S202" s="248">
        <v>510876</v>
      </c>
      <c r="T202" s="246">
        <v>4.8029813766479492</v>
      </c>
      <c r="U202" s="248">
        <v>400</v>
      </c>
      <c r="V202" s="249">
        <v>3.950976300984621E-3</v>
      </c>
      <c r="W202" s="248">
        <v>2631759</v>
      </c>
      <c r="X202" s="246">
        <v>99.744056701660156</v>
      </c>
      <c r="Y202" s="246">
        <v>99.7401123046875</v>
      </c>
      <c r="Z202" s="247">
        <v>7367</v>
      </c>
      <c r="AA202" s="249">
        <v>0.2799268364906311</v>
      </c>
      <c r="AB202" s="248">
        <v>634905</v>
      </c>
      <c r="AC202" s="246">
        <v>94.389236450195313</v>
      </c>
      <c r="AD202" s="248">
        <v>623409</v>
      </c>
      <c r="AE202" s="246">
        <v>94.577560424804688</v>
      </c>
      <c r="AF202" s="246">
        <v>0</v>
      </c>
      <c r="AG202" s="246">
        <v>0</v>
      </c>
      <c r="AH202" s="251">
        <v>0</v>
      </c>
      <c r="AI202" s="246">
        <v>0</v>
      </c>
      <c r="AJ202" s="251">
        <v>0</v>
      </c>
      <c r="AK202" s="251">
        <v>0</v>
      </c>
      <c r="AL202" s="246">
        <v>5.0447826385498047</v>
      </c>
      <c r="AM202" s="246">
        <v>31.884498596191406</v>
      </c>
      <c r="AN202" s="246">
        <v>15835.15234375</v>
      </c>
      <c r="AO202" s="246">
        <v>35067.0390625</v>
      </c>
      <c r="AP202" s="246">
        <v>18855.60546875</v>
      </c>
      <c r="AQ202" s="246">
        <v>53.770168304443359</v>
      </c>
      <c r="AR202" s="248"/>
    </row>
    <row r="203" spans="1:44">
      <c r="A203" s="352">
        <v>41904</v>
      </c>
      <c r="B203" s="206" t="s">
        <v>125</v>
      </c>
      <c r="C203" s="206" t="s">
        <v>176</v>
      </c>
      <c r="D203" s="241"/>
      <c r="E203" s="180">
        <v>177</v>
      </c>
      <c r="F203" s="180">
        <v>8</v>
      </c>
      <c r="G203" s="180">
        <v>507</v>
      </c>
      <c r="H203" s="180">
        <v>24</v>
      </c>
      <c r="I203" s="180">
        <v>1602</v>
      </c>
      <c r="J203" s="180">
        <v>93</v>
      </c>
      <c r="K203" s="248">
        <v>2131514</v>
      </c>
      <c r="L203" s="246">
        <v>90.326359573523803</v>
      </c>
      <c r="M203" s="248">
        <v>3293874</v>
      </c>
      <c r="N203" s="246">
        <v>92.454353332519531</v>
      </c>
      <c r="O203" s="248">
        <v>15156646</v>
      </c>
      <c r="P203" s="246">
        <v>99.999351501464844</v>
      </c>
      <c r="Q203" s="248">
        <v>9759431</v>
      </c>
      <c r="R203" s="249">
        <v>4.1395854204893112E-3</v>
      </c>
      <c r="S203" s="248">
        <v>459925</v>
      </c>
      <c r="T203" s="246">
        <v>4.7126212120056152</v>
      </c>
      <c r="U203" s="248">
        <v>233</v>
      </c>
      <c r="V203" s="249">
        <v>2.5056174490600824E-3</v>
      </c>
      <c r="W203" s="248">
        <v>2739755</v>
      </c>
      <c r="X203" s="246">
        <v>99.873466491699219</v>
      </c>
      <c r="Y203" s="246">
        <v>99.870964050292969</v>
      </c>
      <c r="Z203" s="247">
        <v>4571</v>
      </c>
      <c r="AA203" s="249">
        <v>0.16683973371982574</v>
      </c>
      <c r="AB203" s="248">
        <v>695338</v>
      </c>
      <c r="AC203" s="246">
        <v>97.219337463378906</v>
      </c>
      <c r="AD203" s="248">
        <v>694347</v>
      </c>
      <c r="AE203" s="246">
        <v>97.645843505859375</v>
      </c>
      <c r="AF203" s="246">
        <v>0</v>
      </c>
      <c r="AG203" s="246">
        <v>0</v>
      </c>
      <c r="AH203" s="251">
        <v>0</v>
      </c>
      <c r="AI203" s="246">
        <v>0</v>
      </c>
      <c r="AJ203" s="251">
        <v>0</v>
      </c>
      <c r="AK203" s="251">
        <v>0</v>
      </c>
      <c r="AL203" s="246">
        <v>4.6042361259460449</v>
      </c>
      <c r="AM203" s="246">
        <v>29.088275909423828</v>
      </c>
      <c r="AN203" s="246">
        <v>13837.39453125</v>
      </c>
      <c r="AO203" s="246">
        <v>33021.80078125</v>
      </c>
      <c r="AP203" s="246">
        <v>12537.7783203125</v>
      </c>
      <c r="AQ203" s="246">
        <v>37.968185424804688</v>
      </c>
      <c r="AR203" s="248"/>
    </row>
    <row r="204" spans="1:44">
      <c r="A204" s="352">
        <v>41904</v>
      </c>
      <c r="B204" s="107" t="s">
        <v>127</v>
      </c>
      <c r="C204" s="107" t="s">
        <v>128</v>
      </c>
      <c r="D204" s="241"/>
      <c r="E204" s="388">
        <v>150</v>
      </c>
      <c r="F204" s="388">
        <v>16</v>
      </c>
      <c r="G204" s="388">
        <v>450</v>
      </c>
      <c r="H204" s="388">
        <v>48</v>
      </c>
      <c r="I204" s="388">
        <v>1447</v>
      </c>
      <c r="J204" s="388">
        <v>160</v>
      </c>
      <c r="K204" s="111">
        <v>1666421</v>
      </c>
      <c r="L204" s="109">
        <v>91.148215246927407</v>
      </c>
      <c r="M204" s="111">
        <v>3589998</v>
      </c>
      <c r="N204" s="109">
        <v>93.35211181640625</v>
      </c>
      <c r="O204" s="111">
        <v>16530895</v>
      </c>
      <c r="P204" s="109">
        <v>99.9473876953125</v>
      </c>
      <c r="Q204" s="111">
        <v>9898548</v>
      </c>
      <c r="R204" s="112">
        <v>4.950221162289381E-3</v>
      </c>
      <c r="S204" s="111">
        <v>306513</v>
      </c>
      <c r="T204" s="109">
        <v>3.0965449810028076</v>
      </c>
      <c r="U204" s="111">
        <v>36504</v>
      </c>
      <c r="V204" s="112">
        <v>0.36882457137107849</v>
      </c>
      <c r="W204" s="111">
        <v>2876918</v>
      </c>
      <c r="X204" s="109">
        <v>99.5662841796875</v>
      </c>
      <c r="Y204" s="109">
        <v>99.199058532714844</v>
      </c>
      <c r="Z204" s="110">
        <v>17373</v>
      </c>
      <c r="AA204" s="112">
        <v>0.60387539863586426</v>
      </c>
      <c r="AB204" s="111">
        <v>4947337</v>
      </c>
      <c r="AC204" s="109">
        <v>99.263298034667969</v>
      </c>
      <c r="AD204" s="111">
        <v>4936590</v>
      </c>
      <c r="AE204" s="109">
        <v>99.476280212402344</v>
      </c>
      <c r="AF204" s="109">
        <v>34.538936614990234</v>
      </c>
      <c r="AG204" s="109">
        <v>34.1817626953125</v>
      </c>
      <c r="AH204" s="113">
        <v>34.896110534667969</v>
      </c>
      <c r="AI204" s="109">
        <v>94.147857666015625</v>
      </c>
      <c r="AJ204" s="113">
        <v>2.6365213394165039</v>
      </c>
      <c r="AK204" s="113">
        <v>3.2156238555908203</v>
      </c>
      <c r="AL204" s="109">
        <v>3.4225521087646484</v>
      </c>
      <c r="AM204" s="109">
        <v>19.412378311157227</v>
      </c>
      <c r="AN204" s="109">
        <v>9116.7080078125</v>
      </c>
      <c r="AO204" s="109">
        <v>36518.109375</v>
      </c>
      <c r="AP204" s="109">
        <v>655.12335205078125</v>
      </c>
      <c r="AQ204" s="109">
        <v>1.7939684391021729</v>
      </c>
      <c r="AR204" s="111"/>
    </row>
    <row r="205" spans="1:44">
      <c r="A205" s="352">
        <v>41904</v>
      </c>
      <c r="B205" s="107" t="s">
        <v>129</v>
      </c>
      <c r="C205" s="107" t="s">
        <v>128</v>
      </c>
      <c r="D205" s="241"/>
      <c r="E205" s="388">
        <v>152</v>
      </c>
      <c r="F205" s="388">
        <v>3</v>
      </c>
      <c r="G205" s="388">
        <v>452</v>
      </c>
      <c r="H205" s="388">
        <v>9</v>
      </c>
      <c r="I205" s="388">
        <v>1190</v>
      </c>
      <c r="J205" s="388">
        <v>29</v>
      </c>
      <c r="K205" s="111">
        <v>1502793</v>
      </c>
      <c r="L205" s="109">
        <v>87.513782670001788</v>
      </c>
      <c r="M205" s="111">
        <v>3129843</v>
      </c>
      <c r="N205" s="109">
        <v>93.804290771484375</v>
      </c>
      <c r="O205" s="111">
        <v>11801555</v>
      </c>
      <c r="P205" s="109">
        <v>99.982658386230469</v>
      </c>
      <c r="Q205" s="111">
        <v>7704316</v>
      </c>
      <c r="R205" s="112">
        <v>3.6862455308437347E-3</v>
      </c>
      <c r="S205" s="111">
        <v>243128</v>
      </c>
      <c r="T205" s="109">
        <v>3.1557376384735107</v>
      </c>
      <c r="U205" s="111">
        <v>29877</v>
      </c>
      <c r="V205" s="112">
        <v>0.38780805468559265</v>
      </c>
      <c r="W205" s="111">
        <v>1857813</v>
      </c>
      <c r="X205" s="109">
        <v>99.503929138183594</v>
      </c>
      <c r="Y205" s="109">
        <v>99.1180419921875</v>
      </c>
      <c r="Z205" s="110">
        <v>13030</v>
      </c>
      <c r="AA205" s="112">
        <v>0.70136231184005737</v>
      </c>
      <c r="AB205" s="111">
        <v>1006886</v>
      </c>
      <c r="AC205" s="109">
        <v>96.725547790527344</v>
      </c>
      <c r="AD205" s="111">
        <v>1006508</v>
      </c>
      <c r="AE205" s="109">
        <v>96.928092956542969</v>
      </c>
      <c r="AF205" s="109">
        <v>34.428878784179688</v>
      </c>
      <c r="AG205" s="109">
        <v>34.120735168457031</v>
      </c>
      <c r="AH205" s="113">
        <v>34.737022399902344</v>
      </c>
      <c r="AI205" s="109">
        <v>95.452987670898437</v>
      </c>
      <c r="AJ205" s="113">
        <v>2.1588599681854248</v>
      </c>
      <c r="AK205" s="113">
        <v>2.3881552219390869</v>
      </c>
      <c r="AL205" s="109">
        <v>3.3962523937225342</v>
      </c>
      <c r="AM205" s="109">
        <v>25.359832763671875</v>
      </c>
      <c r="AN205" s="109">
        <v>7344.76171875</v>
      </c>
      <c r="AO205" s="109">
        <v>21357.11328125</v>
      </c>
      <c r="AP205" s="109">
        <v>337.32342529296875</v>
      </c>
      <c r="AQ205" s="109">
        <v>1.5794429779052734</v>
      </c>
      <c r="AR205" s="111"/>
    </row>
    <row r="206" spans="1:44">
      <c r="A206" s="352">
        <v>41904</v>
      </c>
      <c r="B206" s="181" t="s">
        <v>130</v>
      </c>
      <c r="C206" s="181" t="s">
        <v>128</v>
      </c>
      <c r="D206" s="241"/>
      <c r="E206" s="219">
        <v>176</v>
      </c>
      <c r="F206" s="219">
        <v>5</v>
      </c>
      <c r="G206" s="219">
        <v>528</v>
      </c>
      <c r="H206" s="219">
        <v>15</v>
      </c>
      <c r="I206" s="219">
        <v>903</v>
      </c>
      <c r="J206" s="219">
        <v>31</v>
      </c>
      <c r="K206" s="229">
        <v>768163</v>
      </c>
      <c r="L206" s="230">
        <v>93.602659852140761</v>
      </c>
      <c r="M206" s="229">
        <v>1435248</v>
      </c>
      <c r="N206" s="230">
        <v>92.34515380859375</v>
      </c>
      <c r="O206" s="229">
        <v>14230151</v>
      </c>
      <c r="P206" s="230">
        <v>99.99591064453125</v>
      </c>
      <c r="Q206" s="229">
        <v>4611610</v>
      </c>
      <c r="R206" s="230">
        <v>0</v>
      </c>
      <c r="S206" s="229">
        <v>166883</v>
      </c>
      <c r="T206" s="230">
        <v>3.618757963180542</v>
      </c>
      <c r="U206" s="229">
        <v>10477</v>
      </c>
      <c r="V206" s="230">
        <v>0.22775813937187195</v>
      </c>
      <c r="W206" s="229">
        <v>610001</v>
      </c>
      <c r="X206" s="230">
        <v>99.828819274902344</v>
      </c>
      <c r="Y206" s="230">
        <v>99.601448059082031</v>
      </c>
      <c r="Z206" s="229">
        <v>2646</v>
      </c>
      <c r="AA206" s="230">
        <v>0.43376979231834412</v>
      </c>
      <c r="AB206" s="229">
        <v>1029993</v>
      </c>
      <c r="AC206" s="230">
        <v>98.666885375976563</v>
      </c>
      <c r="AD206" s="229">
        <v>1029261</v>
      </c>
      <c r="AE206" s="230">
        <v>98.832756042480469</v>
      </c>
      <c r="AF206" s="230">
        <v>35.201835632324219</v>
      </c>
      <c r="AG206" s="230">
        <v>34.842350006103516</v>
      </c>
      <c r="AH206" s="230">
        <v>35.561317443847656</v>
      </c>
      <c r="AI206" s="230">
        <v>93.314186096191406</v>
      </c>
      <c r="AJ206" s="188">
        <v>0.86322516202926636</v>
      </c>
      <c r="AK206" s="188">
        <v>5.8225913047790527</v>
      </c>
      <c r="AL206" s="230">
        <v>4.8683996200561523</v>
      </c>
      <c r="AM206" s="230">
        <v>23.279254913330078</v>
      </c>
      <c r="AN206" s="230">
        <v>6735.267578125</v>
      </c>
      <c r="AO206" s="230">
        <v>9762.0869140625</v>
      </c>
      <c r="AP206" s="230">
        <v>159.24424743652344</v>
      </c>
      <c r="AQ206" s="230">
        <v>1.6312520503997803</v>
      </c>
      <c r="AR206" s="229"/>
    </row>
    <row r="207" spans="1:44">
      <c r="A207" s="352">
        <v>41904</v>
      </c>
      <c r="B207" s="123" t="s">
        <v>132</v>
      </c>
      <c r="C207" s="123" t="s">
        <v>128</v>
      </c>
      <c r="D207" s="241"/>
      <c r="E207" s="219">
        <v>178</v>
      </c>
      <c r="F207" s="219">
        <v>5</v>
      </c>
      <c r="G207" s="219">
        <v>527</v>
      </c>
      <c r="H207" s="219">
        <v>15</v>
      </c>
      <c r="I207" s="219">
        <v>1093</v>
      </c>
      <c r="J207" s="219">
        <v>35</v>
      </c>
      <c r="K207" s="197">
        <v>973200</v>
      </c>
      <c r="L207" s="194">
        <v>91.186189889025897</v>
      </c>
      <c r="M207" s="197">
        <v>1465870</v>
      </c>
      <c r="N207" s="194">
        <v>82.403213500976563</v>
      </c>
      <c r="O207" s="197">
        <v>13178661</v>
      </c>
      <c r="P207" s="194">
        <v>99.961685180664063</v>
      </c>
      <c r="Q207" s="197">
        <v>5906938</v>
      </c>
      <c r="R207" s="194">
        <v>0</v>
      </c>
      <c r="S207" s="197">
        <v>317411</v>
      </c>
      <c r="T207" s="194">
        <v>5.3735284805297852</v>
      </c>
      <c r="U207" s="197">
        <v>19413</v>
      </c>
      <c r="V207" s="194">
        <v>0.3401603102684021</v>
      </c>
      <c r="W207" s="197">
        <v>874314</v>
      </c>
      <c r="X207" s="194">
        <v>99.731025695800781</v>
      </c>
      <c r="Y207" s="231">
        <v>99.391777038574219</v>
      </c>
      <c r="Z207" s="197">
        <v>4123</v>
      </c>
      <c r="AA207" s="194">
        <v>0.4715697169303894</v>
      </c>
      <c r="AB207" s="197">
        <v>1002634</v>
      </c>
      <c r="AC207" s="194">
        <v>98.152664184570313</v>
      </c>
      <c r="AD207" s="197">
        <v>1000240</v>
      </c>
      <c r="AE207" s="194">
        <v>98.330207824707031</v>
      </c>
      <c r="AF207" s="231">
        <v>35.051624298095703</v>
      </c>
      <c r="AG207" s="231">
        <v>34.767433166503906</v>
      </c>
      <c r="AH207" s="231">
        <v>35.3358154296875</v>
      </c>
      <c r="AI207" s="194">
        <v>95.044670104980469</v>
      </c>
      <c r="AJ207" s="207">
        <v>0.74095267057418823</v>
      </c>
      <c r="AK207" s="207">
        <v>4.2143793106079102</v>
      </c>
      <c r="AL207" s="208">
        <v>4.9878458976745605</v>
      </c>
      <c r="AM207" s="208">
        <v>24.300701141357422</v>
      </c>
      <c r="AN207" s="197">
        <v>7790.38818359375</v>
      </c>
      <c r="AO207" s="197">
        <v>12417.6962890625</v>
      </c>
      <c r="AP207" s="197">
        <v>123.08666229248047</v>
      </c>
      <c r="AQ207" s="231">
        <v>0.99121975898742676</v>
      </c>
      <c r="AR207" s="198"/>
    </row>
    <row r="208" spans="1:44">
      <c r="A208" s="352">
        <v>41903</v>
      </c>
      <c r="B208" s="181" t="s">
        <v>6</v>
      </c>
      <c r="C208" s="181"/>
      <c r="D208" s="241"/>
      <c r="E208" s="219">
        <v>1835</v>
      </c>
      <c r="F208" s="219">
        <v>176</v>
      </c>
      <c r="G208" s="219">
        <v>5444</v>
      </c>
      <c r="H208" s="219">
        <v>516</v>
      </c>
      <c r="I208" s="219">
        <v>15878</v>
      </c>
      <c r="J208" s="219">
        <v>1956</v>
      </c>
      <c r="K208" s="229">
        <v>29128534</v>
      </c>
      <c r="L208" s="230">
        <v>90.432834690547764</v>
      </c>
      <c r="M208" s="229">
        <v>45107135</v>
      </c>
      <c r="N208" s="230">
        <v>93.526366255163779</v>
      </c>
      <c r="O208" s="229">
        <v>195851309</v>
      </c>
      <c r="P208" s="230">
        <v>99.978818268380081</v>
      </c>
      <c r="Q208" s="229">
        <v>145053294</v>
      </c>
      <c r="R208" s="230">
        <v>2.6030432856752102E-2</v>
      </c>
      <c r="S208" s="229">
        <v>3090422</v>
      </c>
      <c r="T208" s="230">
        <v>4.4170633475104095</v>
      </c>
      <c r="U208" s="229">
        <v>186889</v>
      </c>
      <c r="V208" s="230">
        <v>0.13086583928489467</v>
      </c>
      <c r="W208" s="229">
        <v>43358493</v>
      </c>
      <c r="X208" s="230">
        <v>99.647046871382443</v>
      </c>
      <c r="Y208" s="230">
        <v>99.516642927171588</v>
      </c>
      <c r="Z208" s="229">
        <v>134703</v>
      </c>
      <c r="AA208" s="230">
        <v>0.31067269687187049</v>
      </c>
      <c r="AB208" s="229">
        <v>31886939</v>
      </c>
      <c r="AC208" s="230">
        <v>98.482657425366355</v>
      </c>
      <c r="AD208" s="229">
        <v>31840784</v>
      </c>
      <c r="AE208" s="230">
        <v>98.567185746037808</v>
      </c>
      <c r="AF208" s="230">
        <v>35.026398795506076</v>
      </c>
      <c r="AG208" s="230">
        <v>37.177582345152601</v>
      </c>
      <c r="AH208" s="230">
        <v>32.87521524585955</v>
      </c>
      <c r="AI208" s="230"/>
      <c r="AJ208" s="188"/>
      <c r="AK208" s="188"/>
      <c r="AL208" s="230">
        <v>3.8046438359378238</v>
      </c>
      <c r="AM208" s="230">
        <v>19.470217195997165</v>
      </c>
      <c r="AN208" s="230">
        <v>213937.87255859375</v>
      </c>
      <c r="AO208" s="230">
        <v>547557.712890625</v>
      </c>
      <c r="AP208" s="230">
        <v>275612.57585144043</v>
      </c>
      <c r="AQ208" s="230">
        <v>50.334890617547423</v>
      </c>
      <c r="AR208" s="229">
        <v>0</v>
      </c>
    </row>
    <row r="209" spans="1:44">
      <c r="A209" s="352">
        <v>41903</v>
      </c>
      <c r="B209" s="123" t="s">
        <v>134</v>
      </c>
      <c r="C209" s="123"/>
      <c r="D209" s="241"/>
      <c r="E209" s="219">
        <v>664</v>
      </c>
      <c r="F209" s="219">
        <v>107</v>
      </c>
      <c r="G209" s="219">
        <v>1988</v>
      </c>
      <c r="H209" s="219">
        <v>321</v>
      </c>
      <c r="I209" s="219">
        <v>6809</v>
      </c>
      <c r="J209" s="219">
        <v>1331</v>
      </c>
      <c r="K209" s="197">
        <v>15521644</v>
      </c>
      <c r="L209" s="194">
        <v>90.788495084670146</v>
      </c>
      <c r="M209" s="197">
        <v>19620656</v>
      </c>
      <c r="N209" s="194">
        <v>94.147342258321316</v>
      </c>
      <c r="O209" s="197">
        <v>73148296</v>
      </c>
      <c r="P209" s="194">
        <v>99.957908188839355</v>
      </c>
      <c r="Q209" s="197">
        <v>73148102</v>
      </c>
      <c r="R209" s="194">
        <v>2.8190752318870953E-2</v>
      </c>
      <c r="S209" s="197">
        <v>8404</v>
      </c>
      <c r="T209" s="194">
        <v>1.1988937637229219E-2</v>
      </c>
      <c r="U209" s="197">
        <v>88878</v>
      </c>
      <c r="V209" s="194">
        <v>0.12155243943988538</v>
      </c>
      <c r="W209" s="197">
        <v>24186995</v>
      </c>
      <c r="X209" s="194">
        <v>99.578960062299046</v>
      </c>
      <c r="Y209" s="231">
        <v>99.457919407174444</v>
      </c>
      <c r="Z209" s="197">
        <v>62497</v>
      </c>
      <c r="AA209" s="194">
        <v>0.25839092757709403</v>
      </c>
      <c r="AB209" s="197">
        <v>20170254</v>
      </c>
      <c r="AC209" s="194">
        <v>98.891868352720351</v>
      </c>
      <c r="AD209" s="197">
        <v>20171465</v>
      </c>
      <c r="AE209" s="194">
        <v>98.842232491340212</v>
      </c>
      <c r="AF209" s="231">
        <v>57.539811488873852</v>
      </c>
      <c r="AG209" s="231">
        <v>61.645845172818689</v>
      </c>
      <c r="AH209" s="231">
        <v>53.433777804929008</v>
      </c>
      <c r="AI209" s="194"/>
      <c r="AJ209" s="207"/>
      <c r="AK209" s="207"/>
      <c r="AL209" s="208">
        <v>5.6636588218466377</v>
      </c>
      <c r="AM209" s="208">
        <v>27.238198942341796</v>
      </c>
      <c r="AN209" s="197">
        <v>117172.841796875</v>
      </c>
      <c r="AO209" s="197">
        <v>310416.1953125</v>
      </c>
      <c r="AP209" s="197">
        <v>195907.732421875</v>
      </c>
      <c r="AQ209" s="231">
        <v>63.111311645531941</v>
      </c>
      <c r="AR209" s="198"/>
    </row>
    <row r="210" spans="1:44">
      <c r="A210" s="352">
        <v>41903</v>
      </c>
      <c r="B210" s="123" t="s">
        <v>175</v>
      </c>
      <c r="C210" s="123"/>
      <c r="D210" s="241"/>
      <c r="E210" s="219">
        <v>515</v>
      </c>
      <c r="F210" s="219">
        <v>40</v>
      </c>
      <c r="G210" s="219">
        <v>1499</v>
      </c>
      <c r="H210" s="219">
        <v>108</v>
      </c>
      <c r="I210" s="219">
        <v>4484</v>
      </c>
      <c r="J210" s="219">
        <v>370</v>
      </c>
      <c r="K210" s="197">
        <v>9000070</v>
      </c>
      <c r="L210" s="194">
        <v>90.928081670475891</v>
      </c>
      <c r="M210" s="197">
        <v>16088300</v>
      </c>
      <c r="N210" s="194">
        <v>93.290901339509077</v>
      </c>
      <c r="O210" s="197">
        <v>69875686</v>
      </c>
      <c r="P210" s="194">
        <v>99.994984754130272</v>
      </c>
      <c r="Q210" s="197">
        <v>46419687</v>
      </c>
      <c r="R210" s="194">
        <v>3.5282443996430907E-2</v>
      </c>
      <c r="S210" s="197">
        <v>2147416</v>
      </c>
      <c r="T210" s="194">
        <v>4.6533619500691801</v>
      </c>
      <c r="U210" s="197">
        <v>3477</v>
      </c>
      <c r="V210" s="194">
        <v>7.8572956252878669E-3</v>
      </c>
      <c r="W210" s="197">
        <v>13184287</v>
      </c>
      <c r="X210" s="194">
        <v>99.795685266852374</v>
      </c>
      <c r="Y210" s="231">
        <v>99.787844024839671</v>
      </c>
      <c r="Z210" s="197">
        <v>33781</v>
      </c>
      <c r="AA210" s="194">
        <v>0.25622166190341678</v>
      </c>
      <c r="AB210" s="197">
        <v>4021122</v>
      </c>
      <c r="AC210" s="194">
        <v>95.81455171611448</v>
      </c>
      <c r="AD210" s="197">
        <v>3987412</v>
      </c>
      <c r="AE210" s="194">
        <v>96.32571422467808</v>
      </c>
      <c r="AF210" s="231">
        <v>0</v>
      </c>
      <c r="AG210" s="231">
        <v>0</v>
      </c>
      <c r="AH210" s="231">
        <v>0</v>
      </c>
      <c r="AI210" s="194"/>
      <c r="AJ210" s="207"/>
      <c r="AK210" s="207"/>
      <c r="AL210" s="208">
        <v>5.0748664688608898</v>
      </c>
      <c r="AM210" s="208">
        <v>29.638729210292016</v>
      </c>
      <c r="AN210" s="197">
        <v>69322.4951171875</v>
      </c>
      <c r="AO210" s="197">
        <v>158770.796875</v>
      </c>
      <c r="AP210" s="197">
        <v>78416.455078125</v>
      </c>
      <c r="AQ210" s="231">
        <v>49.389721927176666</v>
      </c>
      <c r="AR210" s="198"/>
    </row>
    <row r="211" spans="1:44">
      <c r="A211" s="352">
        <v>41903</v>
      </c>
      <c r="B211" s="124" t="s">
        <v>135</v>
      </c>
      <c r="C211" s="124"/>
      <c r="D211" s="241"/>
      <c r="E211" s="219">
        <v>656</v>
      </c>
      <c r="F211" s="219">
        <v>29</v>
      </c>
      <c r="G211" s="219">
        <v>1957</v>
      </c>
      <c r="H211" s="219">
        <v>87</v>
      </c>
      <c r="I211" s="219">
        <v>4585</v>
      </c>
      <c r="J211" s="219">
        <v>255</v>
      </c>
      <c r="K211" s="190">
        <v>4606820</v>
      </c>
      <c r="L211" s="191">
        <v>88.266982430396666</v>
      </c>
      <c r="M211" s="190">
        <v>9398179</v>
      </c>
      <c r="N211" s="191">
        <v>92.633030818620028</v>
      </c>
      <c r="O211" s="190">
        <v>52827327</v>
      </c>
      <c r="P211" s="191">
        <v>99.986388070380954</v>
      </c>
      <c r="Q211" s="190">
        <v>25485505</v>
      </c>
      <c r="R211" s="191">
        <v>2.9781633572048883E-3</v>
      </c>
      <c r="S211" s="190">
        <v>934602</v>
      </c>
      <c r="T211" s="191">
        <v>3.9137355624513481</v>
      </c>
      <c r="U211" s="190">
        <v>94534</v>
      </c>
      <c r="V211" s="191">
        <v>0.37161507558240858</v>
      </c>
      <c r="W211" s="190">
        <v>5987211</v>
      </c>
      <c r="X211" s="191">
        <v>99.594789492407656</v>
      </c>
      <c r="Y211" s="232">
        <v>99.224680240159302</v>
      </c>
      <c r="Z211" s="190">
        <v>38425</v>
      </c>
      <c r="AA211" s="192">
        <v>0.64178461472076909</v>
      </c>
      <c r="AB211" s="190">
        <v>7695563</v>
      </c>
      <c r="AC211" s="191">
        <v>98.804257056412581</v>
      </c>
      <c r="AD211" s="190">
        <v>7681907</v>
      </c>
      <c r="AE211" s="191">
        <v>99.008427047930255</v>
      </c>
      <c r="AF211" s="232">
        <v>16.813491595656732</v>
      </c>
      <c r="AG211" s="232">
        <v>15.579839427151377</v>
      </c>
      <c r="AH211" s="232">
        <v>18.047143764162087</v>
      </c>
      <c r="AI211" s="191"/>
      <c r="AJ211" s="193"/>
      <c r="AK211" s="193"/>
      <c r="AL211" s="191">
        <v>4.1491344117606603</v>
      </c>
      <c r="AM211" s="191">
        <v>23.333743814186715</v>
      </c>
      <c r="AN211" s="190">
        <v>27442.53564453125</v>
      </c>
      <c r="AO211" s="190">
        <v>78370.720703125</v>
      </c>
      <c r="AP211" s="190">
        <v>1288.3883514404297</v>
      </c>
      <c r="AQ211" s="232">
        <v>1.6439664454802643</v>
      </c>
      <c r="AR211" s="190"/>
    </row>
    <row r="212" spans="1:44">
      <c r="A212" s="352">
        <v>41903</v>
      </c>
      <c r="B212" s="114" t="s">
        <v>121</v>
      </c>
      <c r="C212" s="114" t="s">
        <v>122</v>
      </c>
      <c r="D212" s="241"/>
      <c r="E212" s="305">
        <v>168</v>
      </c>
      <c r="F212" s="305">
        <v>64</v>
      </c>
      <c r="G212" s="305">
        <v>492</v>
      </c>
      <c r="H212" s="305">
        <v>191</v>
      </c>
      <c r="I212" s="305">
        <v>1881</v>
      </c>
      <c r="J212" s="305">
        <v>803</v>
      </c>
      <c r="K212" s="118">
        <v>5551143</v>
      </c>
      <c r="L212" s="116">
        <v>92.677580094766071</v>
      </c>
      <c r="M212" s="118">
        <v>6905064</v>
      </c>
      <c r="N212" s="116">
        <v>93.906906127929688</v>
      </c>
      <c r="O212" s="118">
        <v>23662608</v>
      </c>
      <c r="P212" s="116">
        <v>99.959770202636719</v>
      </c>
      <c r="Q212" s="118">
        <v>23662604</v>
      </c>
      <c r="R212" s="119">
        <v>2.8302041813731194E-2</v>
      </c>
      <c r="S212" s="118">
        <v>2540</v>
      </c>
      <c r="T212" s="116">
        <v>1.0734236799180508E-2</v>
      </c>
      <c r="U212" s="118">
        <v>27476</v>
      </c>
      <c r="V212" s="119">
        <v>0.11616114526987076</v>
      </c>
      <c r="W212" s="117">
        <v>8846438</v>
      </c>
      <c r="X212" s="119">
        <v>99.663238525390625</v>
      </c>
      <c r="Y212" s="119">
        <v>99.547470092773438</v>
      </c>
      <c r="Z212" s="117">
        <v>24886</v>
      </c>
      <c r="AA212" s="119">
        <v>0.28131097555160522</v>
      </c>
      <c r="AB212" s="118">
        <v>10431768</v>
      </c>
      <c r="AC212" s="120">
        <v>99.055442810058594</v>
      </c>
      <c r="AD212" s="118">
        <v>10430957</v>
      </c>
      <c r="AE212" s="116">
        <v>99.035354614257813</v>
      </c>
      <c r="AF212" s="116">
        <v>50.938835144042969</v>
      </c>
      <c r="AG212" s="116">
        <v>38.738430023193359</v>
      </c>
      <c r="AH212" s="121">
        <v>63.139240264892578</v>
      </c>
      <c r="AI212" s="116">
        <v>0</v>
      </c>
      <c r="AJ212" s="121">
        <v>0</v>
      </c>
      <c r="AK212" s="121">
        <v>0</v>
      </c>
      <c r="AL212" s="116">
        <v>5.6465725898742676</v>
      </c>
      <c r="AM212" s="116">
        <v>26.218940734863281</v>
      </c>
      <c r="AN212" s="116">
        <v>37279.87109375</v>
      </c>
      <c r="AO212" s="116">
        <v>123571.984375</v>
      </c>
      <c r="AP212" s="116">
        <v>89477.6796875</v>
      </c>
      <c r="AQ212" s="122">
        <v>72.409355163574219</v>
      </c>
      <c r="AR212" s="118"/>
    </row>
    <row r="213" spans="1:44">
      <c r="A213" s="352">
        <v>41903</v>
      </c>
      <c r="B213" s="114" t="s">
        <v>123</v>
      </c>
      <c r="C213" s="114" t="s">
        <v>122</v>
      </c>
      <c r="D213" s="241"/>
      <c r="E213" s="305">
        <v>158</v>
      </c>
      <c r="F213" s="305">
        <v>11</v>
      </c>
      <c r="G213" s="305">
        <v>491</v>
      </c>
      <c r="H213" s="305">
        <v>34</v>
      </c>
      <c r="I213" s="305">
        <v>1479</v>
      </c>
      <c r="J213" s="305">
        <v>133</v>
      </c>
      <c r="K213" s="118">
        <v>2642716</v>
      </c>
      <c r="L213" s="116">
        <v>91.27935048639354</v>
      </c>
      <c r="M213" s="118">
        <v>3493247</v>
      </c>
      <c r="N213" s="116">
        <v>94.42498779296875</v>
      </c>
      <c r="O213" s="118">
        <v>13346351</v>
      </c>
      <c r="P213" s="116">
        <v>99.951942443847656</v>
      </c>
      <c r="Q213" s="118">
        <v>13346329</v>
      </c>
      <c r="R213" s="119">
        <v>3.0113149434328079E-2</v>
      </c>
      <c r="S213" s="118">
        <v>2110</v>
      </c>
      <c r="T213" s="116">
        <v>1.5809589996933937E-2</v>
      </c>
      <c r="U213" s="118">
        <v>15288</v>
      </c>
      <c r="V213" s="119">
        <v>0.11460097879171371</v>
      </c>
      <c r="W213" s="117">
        <v>3939219</v>
      </c>
      <c r="X213" s="119">
        <v>99.656044006347656</v>
      </c>
      <c r="Y213" s="119">
        <v>99.541839599609375</v>
      </c>
      <c r="Z213" s="117">
        <v>9895</v>
      </c>
      <c r="AA213" s="119">
        <v>0.25119191408157349</v>
      </c>
      <c r="AB213" s="118">
        <v>3016521</v>
      </c>
      <c r="AC213" s="120">
        <v>99.060371398925781</v>
      </c>
      <c r="AD213" s="118">
        <v>3016808</v>
      </c>
      <c r="AE213" s="116">
        <v>98.995132446289063</v>
      </c>
      <c r="AF213" s="116">
        <v>45.444541931152344</v>
      </c>
      <c r="AG213" s="116">
        <v>55.799251556396484</v>
      </c>
      <c r="AH213" s="121">
        <v>35.089828491210937</v>
      </c>
      <c r="AI213" s="116">
        <v>0</v>
      </c>
      <c r="AJ213" s="121">
        <v>0</v>
      </c>
      <c r="AK213" s="121">
        <v>0</v>
      </c>
      <c r="AL213" s="116">
        <v>5.3212809562683105</v>
      </c>
      <c r="AM213" s="116">
        <v>27.459070205688477</v>
      </c>
      <c r="AN213" s="116">
        <v>20062.705078125</v>
      </c>
      <c r="AO213" s="116">
        <v>52708.7109375</v>
      </c>
      <c r="AP213" s="116">
        <v>30928.85546875</v>
      </c>
      <c r="AQ213" s="116">
        <v>58.6788330078125</v>
      </c>
      <c r="AR213" s="118"/>
    </row>
    <row r="214" spans="1:44">
      <c r="A214" s="352">
        <v>41903</v>
      </c>
      <c r="B214" s="114" t="s">
        <v>183</v>
      </c>
      <c r="C214" s="114" t="s">
        <v>122</v>
      </c>
      <c r="D214" s="241"/>
      <c r="E214" s="305">
        <v>130</v>
      </c>
      <c r="F214" s="305">
        <v>10</v>
      </c>
      <c r="G214" s="305">
        <v>391</v>
      </c>
      <c r="H214" s="305">
        <v>30</v>
      </c>
      <c r="I214" s="305">
        <v>1477</v>
      </c>
      <c r="J214" s="305">
        <v>114</v>
      </c>
      <c r="K214" s="118">
        <v>2656338</v>
      </c>
      <c r="L214" s="116">
        <v>90.628414004543103</v>
      </c>
      <c r="M214" s="118">
        <v>3493247</v>
      </c>
      <c r="N214" s="116">
        <v>94.42498779296875</v>
      </c>
      <c r="O214" s="118">
        <v>13675721</v>
      </c>
      <c r="P214" s="116">
        <v>99.96197509765625</v>
      </c>
      <c r="Q214" s="118">
        <v>13675601</v>
      </c>
      <c r="R214" s="119">
        <v>2.6741055771708488E-2</v>
      </c>
      <c r="S214" s="118">
        <v>1145</v>
      </c>
      <c r="T214" s="116">
        <v>8.372575044631958E-3</v>
      </c>
      <c r="U214" s="118">
        <v>11831</v>
      </c>
      <c r="V214" s="119">
        <v>8.6542122066020966E-2</v>
      </c>
      <c r="W214" s="117">
        <v>4310028</v>
      </c>
      <c r="X214" s="119">
        <v>99.625221252441406</v>
      </c>
      <c r="Y214" s="119">
        <v>99.53900146484375</v>
      </c>
      <c r="Z214" s="117">
        <v>9462</v>
      </c>
      <c r="AA214" s="119">
        <v>0.21953453123569489</v>
      </c>
      <c r="AB214" s="118">
        <v>2681370</v>
      </c>
      <c r="AC214" s="120">
        <v>98.266410827636719</v>
      </c>
      <c r="AD214" s="118">
        <v>2680607</v>
      </c>
      <c r="AE214" s="116">
        <v>98.1314697265625</v>
      </c>
      <c r="AF214" s="116">
        <v>65.9202880859375</v>
      </c>
      <c r="AG214" s="116">
        <v>84.876136779785156</v>
      </c>
      <c r="AH214" s="121">
        <v>46.964447021484375</v>
      </c>
      <c r="AI214" s="116">
        <v>79.567939758300781</v>
      </c>
      <c r="AJ214" s="121">
        <v>13.152950286865234</v>
      </c>
      <c r="AK214" s="121">
        <v>7.2791118621826172</v>
      </c>
      <c r="AL214" s="116">
        <v>5.7259087562561035</v>
      </c>
      <c r="AM214" s="116">
        <v>26.97651481628418</v>
      </c>
      <c r="AN214" s="116">
        <v>22055.185546875</v>
      </c>
      <c r="AO214" s="116">
        <v>51667.08984375</v>
      </c>
      <c r="AP214" s="116">
        <v>25244.51953125</v>
      </c>
      <c r="AQ214" s="116">
        <v>48.859958648681641</v>
      </c>
      <c r="AR214" s="118"/>
    </row>
    <row r="215" spans="1:44">
      <c r="A215" s="352">
        <v>41903</v>
      </c>
      <c r="B215" s="114" t="s">
        <v>126</v>
      </c>
      <c r="C215" s="114" t="s">
        <v>122</v>
      </c>
      <c r="D215" s="241"/>
      <c r="E215" s="305">
        <v>110</v>
      </c>
      <c r="F215" s="305">
        <v>7</v>
      </c>
      <c r="G215" s="305">
        <v>322</v>
      </c>
      <c r="H215" s="305">
        <v>21</v>
      </c>
      <c r="I215" s="305">
        <v>984</v>
      </c>
      <c r="J215" s="305">
        <v>86</v>
      </c>
      <c r="K215" s="118">
        <v>1748565</v>
      </c>
      <c r="L215" s="116">
        <v>87.599831862126948</v>
      </c>
      <c r="M215" s="118">
        <v>2864549</v>
      </c>
      <c r="N215" s="116">
        <v>94.098548889160156</v>
      </c>
      <c r="O215" s="118">
        <v>8478014</v>
      </c>
      <c r="P215" s="116">
        <v>99.928520202636719</v>
      </c>
      <c r="Q215" s="118">
        <v>8477962</v>
      </c>
      <c r="R215" s="119">
        <v>5.3102385252714157E-2</v>
      </c>
      <c r="S215" s="118">
        <v>1098</v>
      </c>
      <c r="T215" s="116">
        <v>1.2951225973665714E-2</v>
      </c>
      <c r="U215" s="118">
        <v>17528</v>
      </c>
      <c r="V215" s="119">
        <v>0.20688445866107941</v>
      </c>
      <c r="W215" s="117">
        <v>2583064</v>
      </c>
      <c r="X215" s="119">
        <v>99.43524169921875</v>
      </c>
      <c r="Y215" s="119">
        <v>99.229522705078125</v>
      </c>
      <c r="Z215" s="117">
        <v>8571</v>
      </c>
      <c r="AA215" s="119">
        <v>0.33181524276733398</v>
      </c>
      <c r="AB215" s="118">
        <v>1315012</v>
      </c>
      <c r="AC215" s="120">
        <v>98.903205871582031</v>
      </c>
      <c r="AD215" s="118">
        <v>1314375</v>
      </c>
      <c r="AE215" s="116">
        <v>98.841049194335938</v>
      </c>
      <c r="AF215" s="116">
        <v>54.403022766113281</v>
      </c>
      <c r="AG215" s="116">
        <v>68.661331176757812</v>
      </c>
      <c r="AH215" s="121">
        <v>40.144718170166016</v>
      </c>
      <c r="AI215" s="116">
        <v>0</v>
      </c>
      <c r="AJ215" s="121">
        <v>0</v>
      </c>
      <c r="AK215" s="121">
        <v>0</v>
      </c>
      <c r="AL215" s="116">
        <v>5.8457121849060059</v>
      </c>
      <c r="AM215" s="116">
        <v>29.238086700439453</v>
      </c>
      <c r="AN215" s="116">
        <v>14171.013671875</v>
      </c>
      <c r="AO215" s="116">
        <v>33278.73828125</v>
      </c>
      <c r="AP215" s="116">
        <v>19097.18359375</v>
      </c>
      <c r="AQ215" s="116">
        <v>57.385540008544922</v>
      </c>
      <c r="AR215" s="118"/>
    </row>
    <row r="216" spans="1:44">
      <c r="A216" s="352">
        <v>41903</v>
      </c>
      <c r="B216" s="114" t="s">
        <v>184</v>
      </c>
      <c r="C216" s="114" t="s">
        <v>122</v>
      </c>
      <c r="D216" s="241"/>
      <c r="E216" s="305">
        <v>98</v>
      </c>
      <c r="F216" s="305">
        <v>15</v>
      </c>
      <c r="G216" s="305">
        <v>292</v>
      </c>
      <c r="H216" s="305">
        <v>45</v>
      </c>
      <c r="I216" s="305">
        <v>988</v>
      </c>
      <c r="J216" s="305">
        <v>195</v>
      </c>
      <c r="K216" s="118">
        <v>2922882</v>
      </c>
      <c r="L216" s="116">
        <v>88.809982749902332</v>
      </c>
      <c r="M216" s="118">
        <v>2864549</v>
      </c>
      <c r="N216" s="116">
        <v>94.098548889160156</v>
      </c>
      <c r="O216" s="118">
        <v>13985602</v>
      </c>
      <c r="P216" s="116">
        <v>99.974288940429688</v>
      </c>
      <c r="Q216" s="118">
        <v>13985606</v>
      </c>
      <c r="R216" s="119">
        <v>1.2484264560043812E-2</v>
      </c>
      <c r="S216" s="118">
        <v>1511</v>
      </c>
      <c r="T216" s="116">
        <v>1.0803964920341969E-2</v>
      </c>
      <c r="U216" s="118">
        <v>16755</v>
      </c>
      <c r="V216" s="119">
        <v>0.11982964724302292</v>
      </c>
      <c r="W216" s="117">
        <v>4508246</v>
      </c>
      <c r="X216" s="119">
        <v>99.384346008300781</v>
      </c>
      <c r="Y216" s="119">
        <v>99.265251159667969</v>
      </c>
      <c r="Z216" s="117">
        <v>9683</v>
      </c>
      <c r="AA216" s="119">
        <v>0.21478420495986938</v>
      </c>
      <c r="AB216" s="118">
        <v>2725583</v>
      </c>
      <c r="AC216" s="120">
        <v>98.689163208007813</v>
      </c>
      <c r="AD216" s="118">
        <v>2728718</v>
      </c>
      <c r="AE216" s="116">
        <v>98.633750915527344</v>
      </c>
      <c r="AF216" s="116">
        <v>76.734375</v>
      </c>
      <c r="AG216" s="116">
        <v>96.311111450195313</v>
      </c>
      <c r="AH216" s="121">
        <v>57.157646179199219</v>
      </c>
      <c r="AI216" s="116">
        <v>0</v>
      </c>
      <c r="AJ216" s="121">
        <v>0</v>
      </c>
      <c r="AK216" s="121">
        <v>0</v>
      </c>
      <c r="AL216" s="116">
        <v>5.9840459823608398</v>
      </c>
      <c r="AM216" s="116">
        <v>26.729232788085938</v>
      </c>
      <c r="AN216" s="116">
        <v>23604.06640625</v>
      </c>
      <c r="AO216" s="116">
        <v>49189.671875</v>
      </c>
      <c r="AP216" s="116">
        <v>31159.494140625</v>
      </c>
      <c r="AQ216" s="116">
        <v>63.345603942871094</v>
      </c>
      <c r="AR216" s="118"/>
    </row>
    <row r="217" spans="1:44">
      <c r="A217" s="352">
        <v>41903</v>
      </c>
      <c r="B217" s="114" t="s">
        <v>131</v>
      </c>
      <c r="C217" s="114" t="s">
        <v>176</v>
      </c>
      <c r="D217" s="241"/>
      <c r="E217" s="305">
        <v>174</v>
      </c>
      <c r="F217" s="305">
        <v>20</v>
      </c>
      <c r="G217" s="305">
        <v>507</v>
      </c>
      <c r="H217" s="305">
        <v>50</v>
      </c>
      <c r="I217" s="305">
        <v>1463</v>
      </c>
      <c r="J217" s="305">
        <v>163</v>
      </c>
      <c r="K217" s="118">
        <v>2389874</v>
      </c>
      <c r="L217" s="116">
        <v>90.813950861007726</v>
      </c>
      <c r="M217" s="118">
        <v>4446055</v>
      </c>
      <c r="N217" s="116">
        <v>92.771392822265625</v>
      </c>
      <c r="O217" s="118">
        <v>19282016</v>
      </c>
      <c r="P217" s="116">
        <v>99.999114990234375</v>
      </c>
      <c r="Q217" s="118">
        <v>12312127</v>
      </c>
      <c r="R217" s="119">
        <v>3.6102615296840668E-2</v>
      </c>
      <c r="S217" s="118">
        <v>528716</v>
      </c>
      <c r="T217" s="116">
        <v>4.2942700386047363</v>
      </c>
      <c r="U217" s="118">
        <v>682</v>
      </c>
      <c r="V217" s="119">
        <v>5.7900398969650269E-3</v>
      </c>
      <c r="W217" s="117">
        <v>3335193</v>
      </c>
      <c r="X217" s="119">
        <v>99.778312683105469</v>
      </c>
      <c r="Y217" s="119">
        <v>99.772537231445313</v>
      </c>
      <c r="Z217" s="117">
        <v>9323</v>
      </c>
      <c r="AA217" s="119">
        <v>0.27953404188156128</v>
      </c>
      <c r="AB217" s="118">
        <v>1466446</v>
      </c>
      <c r="AC217" s="120">
        <v>95.14056396484375</v>
      </c>
      <c r="AD217" s="118">
        <v>1453556</v>
      </c>
      <c r="AE217" s="116">
        <v>95.958534240722656</v>
      </c>
      <c r="AF217" s="116">
        <v>0</v>
      </c>
      <c r="AG217" s="116">
        <v>0</v>
      </c>
      <c r="AH217" s="121">
        <v>0</v>
      </c>
      <c r="AI217" s="116">
        <v>0</v>
      </c>
      <c r="AJ217" s="121">
        <v>0</v>
      </c>
      <c r="AK217" s="121">
        <v>0</v>
      </c>
      <c r="AL217" s="116">
        <v>5.0909743309020996</v>
      </c>
      <c r="AM217" s="116">
        <v>27.821685791015625</v>
      </c>
      <c r="AN217" s="116">
        <v>18607.6796875</v>
      </c>
      <c r="AO217" s="116">
        <v>39063.671875</v>
      </c>
      <c r="AP217" s="116">
        <v>21059.755859375</v>
      </c>
      <c r="AQ217" s="116">
        <v>53.911357879638672</v>
      </c>
      <c r="AR217" s="118"/>
    </row>
    <row r="218" spans="1:44">
      <c r="A218" s="352">
        <v>41903</v>
      </c>
      <c r="B218" s="114" t="s">
        <v>124</v>
      </c>
      <c r="C218" s="114" t="s">
        <v>176</v>
      </c>
      <c r="D218" s="241"/>
      <c r="E218" s="180">
        <v>126</v>
      </c>
      <c r="F218" s="180">
        <v>33</v>
      </c>
      <c r="G218" s="180">
        <v>370</v>
      </c>
      <c r="H218" s="180">
        <v>87</v>
      </c>
      <c r="I218" s="180">
        <v>1358</v>
      </c>
      <c r="J218" s="180">
        <v>345</v>
      </c>
      <c r="K218" s="118">
        <v>2789663</v>
      </c>
      <c r="L218" s="116">
        <v>92.264621210518968</v>
      </c>
      <c r="M218" s="118">
        <v>4092553</v>
      </c>
      <c r="N218" s="116">
        <v>93.720619201660156</v>
      </c>
      <c r="O218" s="118">
        <v>17336620</v>
      </c>
      <c r="P218" s="116">
        <v>99.999610900878906</v>
      </c>
      <c r="Q218" s="118">
        <v>13057291</v>
      </c>
      <c r="R218" s="119">
        <v>3.7343122065067291E-2</v>
      </c>
      <c r="S218" s="118">
        <v>562900</v>
      </c>
      <c r="T218" s="116">
        <v>4.3110013008117676</v>
      </c>
      <c r="U218" s="118">
        <v>1991</v>
      </c>
      <c r="V218" s="119">
        <v>1.5941396355628967E-2</v>
      </c>
      <c r="W218" s="117">
        <v>4178831</v>
      </c>
      <c r="X218" s="119">
        <v>99.790336608886719</v>
      </c>
      <c r="Y218" s="119">
        <v>99.774429321289063</v>
      </c>
      <c r="Z218" s="117">
        <v>11518</v>
      </c>
      <c r="AA218" s="119">
        <v>0.27562731504440308</v>
      </c>
      <c r="AB218" s="118">
        <v>1173905</v>
      </c>
      <c r="AC218" s="120">
        <v>96.702629089355469</v>
      </c>
      <c r="AD218" s="118">
        <v>1165934</v>
      </c>
      <c r="AE218" s="116">
        <v>96.951889038085938</v>
      </c>
      <c r="AF218" s="116">
        <v>0</v>
      </c>
      <c r="AG218" s="116">
        <v>0</v>
      </c>
      <c r="AH218" s="121">
        <v>0</v>
      </c>
      <c r="AI218" s="116">
        <v>0</v>
      </c>
      <c r="AJ218" s="121">
        <v>0</v>
      </c>
      <c r="AK218" s="121">
        <v>0</v>
      </c>
      <c r="AL218" s="116">
        <v>5.2068614959716797</v>
      </c>
      <c r="AM218" s="116">
        <v>28.563447952270508</v>
      </c>
      <c r="AN218" s="116">
        <v>20238.830078125</v>
      </c>
      <c r="AO218" s="116">
        <v>47782.26171875</v>
      </c>
      <c r="AP218" s="116">
        <v>23370.845703125</v>
      </c>
      <c r="AQ218" s="116">
        <v>48.9111328125</v>
      </c>
      <c r="AR218" s="118"/>
    </row>
    <row r="219" spans="1:44">
      <c r="A219" s="352">
        <v>41903</v>
      </c>
      <c r="B219" s="206" t="s">
        <v>133</v>
      </c>
      <c r="C219" s="206" t="s">
        <v>176</v>
      </c>
      <c r="D219" s="241"/>
      <c r="E219" s="180">
        <v>164</v>
      </c>
      <c r="F219" s="180">
        <v>12</v>
      </c>
      <c r="G219" s="180">
        <v>485</v>
      </c>
      <c r="H219" s="180">
        <v>34</v>
      </c>
      <c r="I219" s="180">
        <v>1419</v>
      </c>
      <c r="J219" s="180">
        <v>114</v>
      </c>
      <c r="K219" s="248">
        <v>1882792</v>
      </c>
      <c r="L219" s="246">
        <v>90.506386260404753</v>
      </c>
      <c r="M219" s="248">
        <v>4074349</v>
      </c>
      <c r="N219" s="246">
        <v>95.844856262207031</v>
      </c>
      <c r="O219" s="248">
        <v>17647872</v>
      </c>
      <c r="P219" s="246">
        <v>99.992652893066406</v>
      </c>
      <c r="Q219" s="248">
        <v>10773629</v>
      </c>
      <c r="R219" s="249">
        <v>1.8925841897726059E-2</v>
      </c>
      <c r="S219" s="248">
        <v>537981</v>
      </c>
      <c r="T219" s="246">
        <v>4.9934983253479004</v>
      </c>
      <c r="U219" s="248">
        <v>321</v>
      </c>
      <c r="V219" s="249">
        <v>3.1376290135085583E-3</v>
      </c>
      <c r="W219" s="248">
        <v>2728017</v>
      </c>
      <c r="X219" s="246">
        <v>99.745704650878906</v>
      </c>
      <c r="Y219" s="246">
        <v>99.742576599121094</v>
      </c>
      <c r="Z219" s="247">
        <v>7801</v>
      </c>
      <c r="AA219" s="249">
        <v>0.28595861792564392</v>
      </c>
      <c r="AB219" s="248">
        <v>625022</v>
      </c>
      <c r="AC219" s="246">
        <v>94.027572631835938</v>
      </c>
      <c r="AD219" s="248">
        <v>614243</v>
      </c>
      <c r="AE219" s="246">
        <v>94.278648376464844</v>
      </c>
      <c r="AF219" s="246">
        <v>0</v>
      </c>
      <c r="AG219" s="246">
        <v>0</v>
      </c>
      <c r="AH219" s="251">
        <v>0</v>
      </c>
      <c r="AI219" s="246">
        <v>0</v>
      </c>
      <c r="AJ219" s="251">
        <v>0</v>
      </c>
      <c r="AK219" s="251">
        <v>0</v>
      </c>
      <c r="AL219" s="246">
        <v>4.9573307037353516</v>
      </c>
      <c r="AM219" s="246">
        <v>32.358512878417969</v>
      </c>
      <c r="AN219" s="246">
        <v>15783.0498046875</v>
      </c>
      <c r="AO219" s="246">
        <v>36600.01171875</v>
      </c>
      <c r="AP219" s="246">
        <v>20153.412109375</v>
      </c>
      <c r="AQ219" s="246">
        <v>55.063949584960938</v>
      </c>
      <c r="AR219" s="248"/>
    </row>
    <row r="220" spans="1:44">
      <c r="A220" s="352">
        <v>41903</v>
      </c>
      <c r="B220" s="206" t="s">
        <v>125</v>
      </c>
      <c r="C220" s="206" t="s">
        <v>176</v>
      </c>
      <c r="D220" s="241"/>
      <c r="E220" s="180">
        <v>177</v>
      </c>
      <c r="F220" s="180">
        <v>8</v>
      </c>
      <c r="G220" s="180">
        <v>507</v>
      </c>
      <c r="H220" s="180">
        <v>24</v>
      </c>
      <c r="I220" s="180">
        <v>1602</v>
      </c>
      <c r="J220" s="180">
        <v>93</v>
      </c>
      <c r="K220" s="248">
        <v>1937741</v>
      </c>
      <c r="L220" s="246">
        <v>89.554434777403173</v>
      </c>
      <c r="M220" s="248">
        <v>3475343</v>
      </c>
      <c r="N220" s="246">
        <v>90.455329895019531</v>
      </c>
      <c r="O220" s="248">
        <v>15609178</v>
      </c>
      <c r="P220" s="246">
        <v>99.987380981445313</v>
      </c>
      <c r="Q220" s="248">
        <v>10276640</v>
      </c>
      <c r="R220" s="249">
        <v>4.882919043302536E-2</v>
      </c>
      <c r="S220" s="248">
        <v>517819</v>
      </c>
      <c r="T220" s="246">
        <v>5.0387969017028809</v>
      </c>
      <c r="U220" s="248">
        <v>483</v>
      </c>
      <c r="V220" s="249">
        <v>4.9523892812430859E-3</v>
      </c>
      <c r="W220" s="248">
        <v>2942246</v>
      </c>
      <c r="X220" s="246">
        <v>99.869316101074219</v>
      </c>
      <c r="Y220" s="246">
        <v>99.864372253417969</v>
      </c>
      <c r="Z220" s="247">
        <v>5139</v>
      </c>
      <c r="AA220" s="249">
        <v>0.17466248571872711</v>
      </c>
      <c r="AB220" s="248">
        <v>755749</v>
      </c>
      <c r="AC220" s="246">
        <v>97.220771789550781</v>
      </c>
      <c r="AD220" s="248">
        <v>753679</v>
      </c>
      <c r="AE220" s="246">
        <v>97.7335205078125</v>
      </c>
      <c r="AF220" s="246">
        <v>0</v>
      </c>
      <c r="AG220" s="246">
        <v>0</v>
      </c>
      <c r="AH220" s="251">
        <v>0</v>
      </c>
      <c r="AI220" s="246">
        <v>0</v>
      </c>
      <c r="AJ220" s="251">
        <v>0</v>
      </c>
      <c r="AK220" s="251">
        <v>0</v>
      </c>
      <c r="AL220" s="246">
        <v>4.6212501525878906</v>
      </c>
      <c r="AM220" s="246">
        <v>29.058340072631836</v>
      </c>
      <c r="AN220" s="246">
        <v>14692.935546875</v>
      </c>
      <c r="AO220" s="246">
        <v>35324.8515625</v>
      </c>
      <c r="AP220" s="246">
        <v>13832.44140625</v>
      </c>
      <c r="AQ220" s="246">
        <v>39.157817840576172</v>
      </c>
      <c r="AR220" s="248"/>
    </row>
    <row r="221" spans="1:44">
      <c r="A221" s="352">
        <v>41903</v>
      </c>
      <c r="B221" s="107" t="s">
        <v>127</v>
      </c>
      <c r="C221" s="107" t="s">
        <v>128</v>
      </c>
      <c r="D221" s="241"/>
      <c r="E221" s="388">
        <v>150</v>
      </c>
      <c r="F221" s="388">
        <v>16</v>
      </c>
      <c r="G221" s="388">
        <v>450</v>
      </c>
      <c r="H221" s="388">
        <v>48</v>
      </c>
      <c r="I221" s="388">
        <v>1441</v>
      </c>
      <c r="J221" s="388">
        <v>160</v>
      </c>
      <c r="K221" s="111">
        <v>2054458</v>
      </c>
      <c r="L221" s="109">
        <v>88.321396689540492</v>
      </c>
      <c r="M221" s="111">
        <v>3471432</v>
      </c>
      <c r="N221" s="109">
        <v>93.30987548828125</v>
      </c>
      <c r="O221" s="111">
        <v>15704655</v>
      </c>
      <c r="P221" s="109">
        <v>99.985763549804688</v>
      </c>
      <c r="Q221" s="111">
        <v>9004209</v>
      </c>
      <c r="R221" s="112">
        <v>5.3308401256799698E-3</v>
      </c>
      <c r="S221" s="111">
        <v>266011</v>
      </c>
      <c r="T221" s="109">
        <v>2.9542961120605469</v>
      </c>
      <c r="U221" s="111">
        <v>35652</v>
      </c>
      <c r="V221" s="112">
        <v>0.39716055989265442</v>
      </c>
      <c r="W221" s="111">
        <v>2786503</v>
      </c>
      <c r="X221" s="109">
        <v>99.600486755371094</v>
      </c>
      <c r="Y221" s="109">
        <v>99.204910278320313</v>
      </c>
      <c r="Z221" s="110">
        <v>17842</v>
      </c>
      <c r="AA221" s="112">
        <v>0.64030075073242188</v>
      </c>
      <c r="AB221" s="111">
        <v>4676078</v>
      </c>
      <c r="AC221" s="109">
        <v>99.304222106933594</v>
      </c>
      <c r="AD221" s="111">
        <v>4665927</v>
      </c>
      <c r="AE221" s="109">
        <v>99.518508911132813</v>
      </c>
      <c r="AF221" s="109">
        <v>34.59552001953125</v>
      </c>
      <c r="AG221" s="109">
        <v>34.234416961669922</v>
      </c>
      <c r="AH221" s="113">
        <v>34.956626892089844</v>
      </c>
      <c r="AI221" s="109">
        <v>94.190254211425781</v>
      </c>
      <c r="AJ221" s="113">
        <v>2.6301472187042236</v>
      </c>
      <c r="AK221" s="113">
        <v>3.1795957088470459</v>
      </c>
      <c r="AL221" s="109">
        <v>3.3696424961090088</v>
      </c>
      <c r="AM221" s="109">
        <v>19.522134780883789</v>
      </c>
      <c r="AN221" s="109">
        <v>8048.47265625</v>
      </c>
      <c r="AO221" s="109">
        <v>35665.95703125</v>
      </c>
      <c r="AP221" s="109">
        <v>665.159423828125</v>
      </c>
      <c r="AQ221" s="109">
        <v>1.8649700880050659</v>
      </c>
      <c r="AR221" s="111"/>
    </row>
    <row r="222" spans="1:44">
      <c r="A222" s="352">
        <v>41903</v>
      </c>
      <c r="B222" s="107" t="s">
        <v>129</v>
      </c>
      <c r="C222" s="107" t="s">
        <v>128</v>
      </c>
      <c r="D222" s="241"/>
      <c r="E222" s="388">
        <v>152</v>
      </c>
      <c r="F222" s="388">
        <v>3</v>
      </c>
      <c r="G222" s="388">
        <v>452</v>
      </c>
      <c r="H222" s="388">
        <v>9</v>
      </c>
      <c r="I222" s="388">
        <v>1187</v>
      </c>
      <c r="J222" s="388">
        <v>29</v>
      </c>
      <c r="K222" s="111">
        <v>1311044</v>
      </c>
      <c r="L222" s="109">
        <v>84.570311904100862</v>
      </c>
      <c r="M222" s="111">
        <v>3173073</v>
      </c>
      <c r="N222" s="109">
        <v>94.175491333007813</v>
      </c>
      <c r="O222" s="111">
        <v>11042668</v>
      </c>
      <c r="P222" s="109">
        <v>99.995895385742188</v>
      </c>
      <c r="Q222" s="111">
        <v>7068435</v>
      </c>
      <c r="R222" s="112">
        <v>3.947125282138586E-3</v>
      </c>
      <c r="S222" s="111">
        <v>232171</v>
      </c>
      <c r="T222" s="109">
        <v>3.2846167087554932</v>
      </c>
      <c r="U222" s="111">
        <v>30766</v>
      </c>
      <c r="V222" s="112">
        <v>0.43530118465423584</v>
      </c>
      <c r="W222" s="111">
        <v>1707551</v>
      </c>
      <c r="X222" s="109">
        <v>99.430221557617188</v>
      </c>
      <c r="Y222" s="109">
        <v>98.997398376464844</v>
      </c>
      <c r="Z222" s="110">
        <v>13220</v>
      </c>
      <c r="AA222" s="112">
        <v>0.7742081880569458</v>
      </c>
      <c r="AB222" s="111">
        <v>869244</v>
      </c>
      <c r="AC222" s="109">
        <v>97.552703857421875</v>
      </c>
      <c r="AD222" s="111">
        <v>869368</v>
      </c>
      <c r="AE222" s="109">
        <v>97.750320434570313</v>
      </c>
      <c r="AF222" s="109">
        <v>34.383121490478516</v>
      </c>
      <c r="AG222" s="109">
        <v>34.051643371582031</v>
      </c>
      <c r="AH222" s="113">
        <v>34.714599609375</v>
      </c>
      <c r="AI222" s="109">
        <v>95.064949035644531</v>
      </c>
      <c r="AJ222" s="113">
        <v>2.1422281265258789</v>
      </c>
      <c r="AK222" s="113">
        <v>2.7928252220153809</v>
      </c>
      <c r="AL222" s="109">
        <v>3.2191636562347412</v>
      </c>
      <c r="AM222" s="109">
        <v>25.878273010253906</v>
      </c>
      <c r="AN222" s="109">
        <v>6458.1240234375</v>
      </c>
      <c r="AO222" s="109">
        <v>20015.056640625</v>
      </c>
      <c r="AP222" s="109">
        <v>332.36163330078125</v>
      </c>
      <c r="AQ222" s="109">
        <v>1.6605581045150757</v>
      </c>
      <c r="AR222" s="111"/>
    </row>
    <row r="223" spans="1:44">
      <c r="A223" s="352">
        <v>41903</v>
      </c>
      <c r="B223" s="181" t="s">
        <v>130</v>
      </c>
      <c r="C223" s="181" t="s">
        <v>128</v>
      </c>
      <c r="D223" s="241"/>
      <c r="E223" s="219">
        <v>176</v>
      </c>
      <c r="F223" s="219">
        <v>5</v>
      </c>
      <c r="G223" s="219">
        <v>528</v>
      </c>
      <c r="H223" s="219">
        <v>15</v>
      </c>
      <c r="I223" s="219">
        <v>896</v>
      </c>
      <c r="J223" s="219">
        <v>32</v>
      </c>
      <c r="K223" s="229">
        <v>519810</v>
      </c>
      <c r="L223" s="230">
        <v>93.25099555606856</v>
      </c>
      <c r="M223" s="229">
        <v>1366764</v>
      </c>
      <c r="N223" s="230">
        <v>92.374107360839844</v>
      </c>
      <c r="O223" s="229">
        <v>13012059</v>
      </c>
      <c r="P223" s="230">
        <v>99.99517822265625</v>
      </c>
      <c r="Q223" s="229">
        <v>3981939</v>
      </c>
      <c r="R223" s="230">
        <v>0</v>
      </c>
      <c r="S223" s="229">
        <v>140198</v>
      </c>
      <c r="T223" s="230">
        <v>3.5208475589752197</v>
      </c>
      <c r="U223" s="229">
        <v>9962</v>
      </c>
      <c r="V223" s="230">
        <v>0.25103089213371277</v>
      </c>
      <c r="W223" s="229">
        <v>595056</v>
      </c>
      <c r="X223" s="230">
        <v>99.810630798339844</v>
      </c>
      <c r="Y223" s="230">
        <v>99.560073852539062</v>
      </c>
      <c r="Z223" s="229">
        <v>2812</v>
      </c>
      <c r="AA223" s="230">
        <v>0.47256055474281311</v>
      </c>
      <c r="AB223" s="229">
        <v>1037558</v>
      </c>
      <c r="AC223" s="230">
        <v>98.467071533203125</v>
      </c>
      <c r="AD223" s="229">
        <v>1036385</v>
      </c>
      <c r="AE223" s="230">
        <v>98.67010498046875</v>
      </c>
      <c r="AF223" s="230">
        <v>35.203521728515625</v>
      </c>
      <c r="AG223" s="230">
        <v>34.834190368652344</v>
      </c>
      <c r="AH223" s="230">
        <v>35.572853088378906</v>
      </c>
      <c r="AI223" s="230">
        <v>94.662109375</v>
      </c>
      <c r="AJ223" s="188">
        <v>1.1843831539154053</v>
      </c>
      <c r="AK223" s="188">
        <v>4.1535043716430664</v>
      </c>
      <c r="AL223" s="230">
        <v>4.7880721092224121</v>
      </c>
      <c r="AM223" s="230">
        <v>23.884147644042969</v>
      </c>
      <c r="AN223" s="230">
        <v>5587.4521484375</v>
      </c>
      <c r="AO223" s="230">
        <v>9750.5400390625</v>
      </c>
      <c r="AP223" s="230">
        <v>158.19551086425781</v>
      </c>
      <c r="AQ223" s="230">
        <v>1.6224281787872314</v>
      </c>
      <c r="AR223" s="229"/>
    </row>
    <row r="224" spans="1:44">
      <c r="A224" s="352">
        <v>41903</v>
      </c>
      <c r="B224" s="123" t="s">
        <v>132</v>
      </c>
      <c r="C224" s="123" t="s">
        <v>128</v>
      </c>
      <c r="D224" s="241"/>
      <c r="E224" s="219">
        <v>178</v>
      </c>
      <c r="F224" s="219">
        <v>5</v>
      </c>
      <c r="G224" s="219">
        <v>527</v>
      </c>
      <c r="H224" s="219">
        <v>15</v>
      </c>
      <c r="I224" s="219">
        <v>1061</v>
      </c>
      <c r="J224" s="219">
        <v>34</v>
      </c>
      <c r="K224" s="197">
        <v>721508</v>
      </c>
      <c r="L224" s="194">
        <v>91.23848938611907</v>
      </c>
      <c r="M224" s="197">
        <v>1386910</v>
      </c>
      <c r="N224" s="194">
        <v>87.66510009765625</v>
      </c>
      <c r="O224" s="197">
        <v>13067945</v>
      </c>
      <c r="P224" s="194">
        <v>99.970352172851562</v>
      </c>
      <c r="Q224" s="197">
        <v>5430922</v>
      </c>
      <c r="R224" s="194">
        <v>0</v>
      </c>
      <c r="S224" s="197">
        <v>296222</v>
      </c>
      <c r="T224" s="194">
        <v>5.4543595314025879</v>
      </c>
      <c r="U224" s="197">
        <v>18154</v>
      </c>
      <c r="V224" s="194">
        <v>0.33458784222602844</v>
      </c>
      <c r="W224" s="197">
        <v>898101</v>
      </c>
      <c r="X224" s="194">
        <v>99.746994018554687</v>
      </c>
      <c r="Y224" s="231">
        <v>99.413253784179688</v>
      </c>
      <c r="Z224" s="197">
        <v>4551</v>
      </c>
      <c r="AA224" s="194">
        <v>0.50673586130142212</v>
      </c>
      <c r="AB224" s="197">
        <v>1112683</v>
      </c>
      <c r="AC224" s="194">
        <v>97.995292663574219</v>
      </c>
      <c r="AD224" s="197">
        <v>1110227</v>
      </c>
      <c r="AE224" s="194">
        <v>98.165702819824219</v>
      </c>
      <c r="AF224" s="231">
        <v>35.073890686035156</v>
      </c>
      <c r="AG224" s="231">
        <v>34.798667907714844</v>
      </c>
      <c r="AH224" s="231">
        <v>35.349113464355469</v>
      </c>
      <c r="AI224" s="194">
        <v>95.346885681152344</v>
      </c>
      <c r="AJ224" s="207">
        <v>0.57627373933792114</v>
      </c>
      <c r="AK224" s="207">
        <v>4.0768413543701172</v>
      </c>
      <c r="AL224" s="208">
        <v>4.9722065925598145</v>
      </c>
      <c r="AM224" s="208">
        <v>23.854585647583008</v>
      </c>
      <c r="AN224" s="197">
        <v>7348.48681640625</v>
      </c>
      <c r="AO224" s="197">
        <v>12939.1669921875</v>
      </c>
      <c r="AP224" s="197">
        <v>132.67178344726562</v>
      </c>
      <c r="AQ224" s="231">
        <v>1.0253502130508423</v>
      </c>
      <c r="AR224" s="198"/>
    </row>
    <row r="225" spans="1:44">
      <c r="A225" s="352">
        <v>41902</v>
      </c>
      <c r="B225" s="181" t="s">
        <v>6</v>
      </c>
      <c r="C225" s="181"/>
      <c r="D225" s="241"/>
      <c r="E225" s="219">
        <v>1835</v>
      </c>
      <c r="F225" s="219">
        <v>176</v>
      </c>
      <c r="G225" s="219">
        <v>5444</v>
      </c>
      <c r="H225" s="219">
        <v>516</v>
      </c>
      <c r="I225" s="219">
        <v>15883</v>
      </c>
      <c r="J225" s="219">
        <v>1958</v>
      </c>
      <c r="K225" s="229">
        <v>32139374</v>
      </c>
      <c r="L225" s="230">
        <v>90.933641084608553</v>
      </c>
      <c r="M225" s="229">
        <v>45383858</v>
      </c>
      <c r="N225" s="230">
        <v>94.753213566267462</v>
      </c>
      <c r="O225" s="229">
        <v>201674240</v>
      </c>
      <c r="P225" s="230">
        <v>99.96365412189796</v>
      </c>
      <c r="Q225" s="229">
        <v>150157026</v>
      </c>
      <c r="R225" s="230">
        <v>2.626050931621959E-2</v>
      </c>
      <c r="S225" s="229">
        <v>3331461</v>
      </c>
      <c r="T225" s="230">
        <v>4.4288295245867282</v>
      </c>
      <c r="U225" s="229">
        <v>185460</v>
      </c>
      <c r="V225" s="230">
        <v>0.12568023878065751</v>
      </c>
      <c r="W225" s="229">
        <v>43968397</v>
      </c>
      <c r="X225" s="230">
        <v>99.628995195837987</v>
      </c>
      <c r="Y225" s="230">
        <v>99.503781236781094</v>
      </c>
      <c r="Z225" s="229">
        <v>146263</v>
      </c>
      <c r="AA225" s="230">
        <v>0.33265483826766323</v>
      </c>
      <c r="AB225" s="229">
        <v>32450607</v>
      </c>
      <c r="AC225" s="230">
        <v>98.475355737301371</v>
      </c>
      <c r="AD225" s="229">
        <v>32402693</v>
      </c>
      <c r="AE225" s="230">
        <v>98.557002246377493</v>
      </c>
      <c r="AF225" s="230">
        <v>35.350611224386952</v>
      </c>
      <c r="AG225" s="230">
        <v>38.229906643832507</v>
      </c>
      <c r="AH225" s="230">
        <v>32.471315804941391</v>
      </c>
      <c r="AI225" s="230"/>
      <c r="AJ225" s="188"/>
      <c r="AK225" s="188"/>
      <c r="AL225" s="230">
        <v>3.5191131151185036</v>
      </c>
      <c r="AM225" s="230">
        <v>19.444612687451251</v>
      </c>
      <c r="AN225" s="230">
        <v>207095.41455078125</v>
      </c>
      <c r="AO225" s="230">
        <v>555947.0068359375</v>
      </c>
      <c r="AP225" s="230">
        <v>280757.35384368896</v>
      </c>
      <c r="AQ225" s="230">
        <v>50.500740248888818</v>
      </c>
      <c r="AR225" s="229">
        <v>0</v>
      </c>
    </row>
    <row r="226" spans="1:44">
      <c r="A226" s="352">
        <v>41902</v>
      </c>
      <c r="B226" s="123" t="s">
        <v>134</v>
      </c>
      <c r="C226" s="123"/>
      <c r="D226" s="241"/>
      <c r="E226" s="219">
        <v>664</v>
      </c>
      <c r="F226" s="219">
        <v>107</v>
      </c>
      <c r="G226" s="219">
        <v>1988</v>
      </c>
      <c r="H226" s="219">
        <v>321</v>
      </c>
      <c r="I226" s="219">
        <v>6809</v>
      </c>
      <c r="J226" s="219">
        <v>1331</v>
      </c>
      <c r="K226" s="197">
        <v>16687967</v>
      </c>
      <c r="L226" s="194">
        <v>91.517157242700691</v>
      </c>
      <c r="M226" s="197">
        <v>19063532</v>
      </c>
      <c r="N226" s="194">
        <v>96.401615642568686</v>
      </c>
      <c r="O226" s="197">
        <v>73825533</v>
      </c>
      <c r="P226" s="194">
        <v>99.954396307837754</v>
      </c>
      <c r="Q226" s="197">
        <v>73825331</v>
      </c>
      <c r="R226" s="194">
        <v>2.0828894104815893E-2</v>
      </c>
      <c r="S226" s="197">
        <v>16366</v>
      </c>
      <c r="T226" s="194">
        <v>2.7856687764691461E-2</v>
      </c>
      <c r="U226" s="197">
        <v>78294</v>
      </c>
      <c r="V226" s="194">
        <v>0.10609863476144558</v>
      </c>
      <c r="W226" s="197">
        <v>24233421</v>
      </c>
      <c r="X226" s="194">
        <v>99.564801747601635</v>
      </c>
      <c r="Y226" s="231">
        <v>99.459164852244498</v>
      </c>
      <c r="Z226" s="197">
        <v>72504</v>
      </c>
      <c r="AA226" s="194">
        <v>0.29919011822135488</v>
      </c>
      <c r="AB226" s="197">
        <v>20578959</v>
      </c>
      <c r="AC226" s="194">
        <v>98.876919716799463</v>
      </c>
      <c r="AD226" s="197">
        <v>20579662</v>
      </c>
      <c r="AE226" s="194">
        <v>98.82962082918489</v>
      </c>
      <c r="AF226" s="231">
        <v>58.451341962715944</v>
      </c>
      <c r="AG226" s="231">
        <v>63.85700277307221</v>
      </c>
      <c r="AH226" s="231">
        <v>53.045681152359677</v>
      </c>
      <c r="AI226" s="194"/>
      <c r="AJ226" s="207"/>
      <c r="AK226" s="207"/>
      <c r="AL226" s="208">
        <v>5.1796242979690579</v>
      </c>
      <c r="AM226" s="208">
        <v>27.484757306350311</v>
      </c>
      <c r="AN226" s="197">
        <v>107393.1494140625</v>
      </c>
      <c r="AO226" s="197">
        <v>313912.58203125</v>
      </c>
      <c r="AP226" s="197">
        <v>197575.46875</v>
      </c>
      <c r="AQ226" s="231">
        <v>62.939646277170048</v>
      </c>
      <c r="AR226" s="198"/>
    </row>
    <row r="227" spans="1:44">
      <c r="A227" s="352">
        <v>41902</v>
      </c>
      <c r="B227" s="123" t="s">
        <v>175</v>
      </c>
      <c r="C227" s="123"/>
      <c r="D227" s="241"/>
      <c r="E227" s="219">
        <v>515</v>
      </c>
      <c r="F227" s="219">
        <v>40</v>
      </c>
      <c r="G227" s="219">
        <v>1499</v>
      </c>
      <c r="H227" s="219">
        <v>108</v>
      </c>
      <c r="I227" s="219">
        <v>4484</v>
      </c>
      <c r="J227" s="219">
        <v>370</v>
      </c>
      <c r="K227" s="197">
        <v>9988347</v>
      </c>
      <c r="L227" s="194">
        <v>91.599751190061781</v>
      </c>
      <c r="M227" s="197">
        <v>16164479</v>
      </c>
      <c r="N227" s="194">
        <v>94.20800455701621</v>
      </c>
      <c r="O227" s="197">
        <v>72278142</v>
      </c>
      <c r="P227" s="194">
        <v>99.991839386884735</v>
      </c>
      <c r="Q227" s="197">
        <v>48367950</v>
      </c>
      <c r="R227" s="194">
        <v>4.7785775081325685E-2</v>
      </c>
      <c r="S227" s="197">
        <v>2214521</v>
      </c>
      <c r="T227" s="194">
        <v>4.6099549046979336</v>
      </c>
      <c r="U227" s="197">
        <v>3280</v>
      </c>
      <c r="V227" s="194">
        <v>7.1106686819189706E-3</v>
      </c>
      <c r="W227" s="197">
        <v>13678795</v>
      </c>
      <c r="X227" s="194">
        <v>99.7965333179787</v>
      </c>
      <c r="Y227" s="231">
        <v>99.789437117138419</v>
      </c>
      <c r="Z227" s="197">
        <v>33647</v>
      </c>
      <c r="AA227" s="194">
        <v>0.24597926346838458</v>
      </c>
      <c r="AB227" s="197">
        <v>4192494</v>
      </c>
      <c r="AC227" s="194">
        <v>96.047626824720538</v>
      </c>
      <c r="AD227" s="197">
        <v>4157620</v>
      </c>
      <c r="AE227" s="194">
        <v>96.522408736984502</v>
      </c>
      <c r="AF227" s="231">
        <v>0</v>
      </c>
      <c r="AG227" s="231">
        <v>0</v>
      </c>
      <c r="AH227" s="231">
        <v>0</v>
      </c>
      <c r="AI227" s="194"/>
      <c r="AJ227" s="207"/>
      <c r="AK227" s="207"/>
      <c r="AL227" s="208">
        <v>4.9754067948211134</v>
      </c>
      <c r="AM227" s="208">
        <v>29.433447483527679</v>
      </c>
      <c r="AN227" s="197">
        <v>69128.2001953125</v>
      </c>
      <c r="AO227" s="197">
        <v>164245.5703125</v>
      </c>
      <c r="AP227" s="197">
        <v>81937.623046875</v>
      </c>
      <c r="AQ227" s="231">
        <v>49.887265081778033</v>
      </c>
      <c r="AR227" s="198"/>
    </row>
    <row r="228" spans="1:44">
      <c r="A228" s="352">
        <v>41902</v>
      </c>
      <c r="B228" s="124" t="s">
        <v>135</v>
      </c>
      <c r="C228" s="124"/>
      <c r="D228" s="241"/>
      <c r="E228" s="219">
        <v>656</v>
      </c>
      <c r="F228" s="219">
        <v>29</v>
      </c>
      <c r="G228" s="219">
        <v>1957</v>
      </c>
      <c r="H228" s="219">
        <v>87</v>
      </c>
      <c r="I228" s="219">
        <v>4590</v>
      </c>
      <c r="J228" s="219">
        <v>257</v>
      </c>
      <c r="K228" s="190">
        <v>5463060</v>
      </c>
      <c r="L228" s="191">
        <v>87.933301116956429</v>
      </c>
      <c r="M228" s="190">
        <v>10155847</v>
      </c>
      <c r="N228" s="191">
        <v>92.526777292682226</v>
      </c>
      <c r="O228" s="190">
        <v>55570565</v>
      </c>
      <c r="P228" s="191">
        <v>99.93929382382268</v>
      </c>
      <c r="Q228" s="190">
        <v>27963745</v>
      </c>
      <c r="R228" s="191">
        <v>3.3686474637799248E-3</v>
      </c>
      <c r="S228" s="190">
        <v>1100574</v>
      </c>
      <c r="T228" s="191">
        <v>4.129822246164907</v>
      </c>
      <c r="U228" s="190">
        <v>103886</v>
      </c>
      <c r="V228" s="191">
        <v>0.37580629082848482</v>
      </c>
      <c r="W228" s="190">
        <v>6056181</v>
      </c>
      <c r="X228" s="191">
        <v>99.507451145074853</v>
      </c>
      <c r="Y228" s="232">
        <v>99.133495883828587</v>
      </c>
      <c r="Z228" s="190">
        <v>40112</v>
      </c>
      <c r="AA228" s="192">
        <v>0.66233159073586023</v>
      </c>
      <c r="AB228" s="190">
        <v>7679154</v>
      </c>
      <c r="AC228" s="191">
        <v>98.724663177893589</v>
      </c>
      <c r="AD228" s="190">
        <v>7665411</v>
      </c>
      <c r="AE228" s="191">
        <v>98.928628552837438</v>
      </c>
      <c r="AF228" s="232">
        <v>16.769173808082165</v>
      </c>
      <c r="AG228" s="232">
        <v>15.532887800855395</v>
      </c>
      <c r="AH228" s="232">
        <v>18.005459815308935</v>
      </c>
      <c r="AI228" s="191"/>
      <c r="AJ228" s="193"/>
      <c r="AK228" s="193"/>
      <c r="AL228" s="191">
        <v>4.2485670716895338</v>
      </c>
      <c r="AM228" s="191">
        <v>23.229991171149251</v>
      </c>
      <c r="AN228" s="190">
        <v>30574.06494140625</v>
      </c>
      <c r="AO228" s="190">
        <v>77788.8544921875</v>
      </c>
      <c r="AP228" s="190">
        <v>1244.2620468139648</v>
      </c>
      <c r="AQ228" s="232">
        <v>1.5995376907612502</v>
      </c>
      <c r="AR228" s="190"/>
    </row>
    <row r="229" spans="1:44">
      <c r="A229" s="352">
        <v>41902</v>
      </c>
      <c r="B229" s="114" t="s">
        <v>121</v>
      </c>
      <c r="C229" s="114" t="s">
        <v>122</v>
      </c>
      <c r="D229" s="241"/>
      <c r="E229" s="305">
        <v>168</v>
      </c>
      <c r="F229" s="305">
        <v>64</v>
      </c>
      <c r="G229" s="305">
        <v>492</v>
      </c>
      <c r="H229" s="305">
        <v>191</v>
      </c>
      <c r="I229" s="305">
        <v>1881</v>
      </c>
      <c r="J229" s="305">
        <v>803</v>
      </c>
      <c r="K229" s="118">
        <v>6030302</v>
      </c>
      <c r="L229" s="116">
        <v>93.237187789268262</v>
      </c>
      <c r="M229" s="118">
        <v>6701828</v>
      </c>
      <c r="N229" s="116">
        <v>96.103164672851563</v>
      </c>
      <c r="O229" s="118">
        <v>23981580</v>
      </c>
      <c r="P229" s="116">
        <v>99.945831298828125</v>
      </c>
      <c r="Q229" s="118">
        <v>23981532</v>
      </c>
      <c r="R229" s="119">
        <v>1.9156407564878464E-2</v>
      </c>
      <c r="S229" s="118">
        <v>8088</v>
      </c>
      <c r="T229" s="116">
        <v>3.3725950866937637E-2</v>
      </c>
      <c r="U229" s="118">
        <v>26055</v>
      </c>
      <c r="V229" s="119">
        <v>0.10870354622602463</v>
      </c>
      <c r="W229" s="117">
        <v>8947114</v>
      </c>
      <c r="X229" s="119">
        <v>99.526603698730469</v>
      </c>
      <c r="Y229" s="119">
        <v>99.418411254882813</v>
      </c>
      <c r="Z229" s="117">
        <v>32598</v>
      </c>
      <c r="AA229" s="119">
        <v>0.36434096097946167</v>
      </c>
      <c r="AB229" s="118">
        <v>10731387</v>
      </c>
      <c r="AC229" s="120">
        <v>99.029945373535156</v>
      </c>
      <c r="AD229" s="118">
        <v>10730370</v>
      </c>
      <c r="AE229" s="116">
        <v>99.014396667480469</v>
      </c>
      <c r="AF229" s="116">
        <v>52.481521606445313</v>
      </c>
      <c r="AG229" s="116">
        <v>42.967929840087891</v>
      </c>
      <c r="AH229" s="121">
        <v>61.9951171875</v>
      </c>
      <c r="AI229" s="116">
        <v>0</v>
      </c>
      <c r="AJ229" s="121">
        <v>0</v>
      </c>
      <c r="AK229" s="121">
        <v>0</v>
      </c>
      <c r="AL229" s="116">
        <v>5.0746445655822754</v>
      </c>
      <c r="AM229" s="116">
        <v>26.224994659423828</v>
      </c>
      <c r="AN229" s="116">
        <v>33949.52734375</v>
      </c>
      <c r="AO229" s="116">
        <v>125814.203125</v>
      </c>
      <c r="AP229" s="116">
        <v>90660.4765625</v>
      </c>
      <c r="AQ229" s="122">
        <v>72.059013366699219</v>
      </c>
      <c r="AR229" s="118"/>
    </row>
    <row r="230" spans="1:44">
      <c r="A230" s="352">
        <v>41902</v>
      </c>
      <c r="B230" s="114" t="s">
        <v>123</v>
      </c>
      <c r="C230" s="114" t="s">
        <v>122</v>
      </c>
      <c r="D230" s="241"/>
      <c r="E230" s="305">
        <v>158</v>
      </c>
      <c r="F230" s="305">
        <v>11</v>
      </c>
      <c r="G230" s="305">
        <v>491</v>
      </c>
      <c r="H230" s="305">
        <v>34</v>
      </c>
      <c r="I230" s="305">
        <v>1479</v>
      </c>
      <c r="J230" s="305">
        <v>133</v>
      </c>
      <c r="K230" s="118">
        <v>2854021</v>
      </c>
      <c r="L230" s="116">
        <v>92.233589031054791</v>
      </c>
      <c r="M230" s="118">
        <v>3365334</v>
      </c>
      <c r="N230" s="116">
        <v>96.794197082519531</v>
      </c>
      <c r="O230" s="118">
        <v>13651102</v>
      </c>
      <c r="P230" s="116">
        <v>99.961463928222656</v>
      </c>
      <c r="Q230" s="118">
        <v>13651034</v>
      </c>
      <c r="R230" s="119">
        <v>2.1024048328399658E-2</v>
      </c>
      <c r="S230" s="118">
        <v>2048</v>
      </c>
      <c r="T230" s="116">
        <v>1.5002526342868805E-2</v>
      </c>
      <c r="U230" s="118">
        <v>12363</v>
      </c>
      <c r="V230" s="119">
        <v>9.0597204864025116E-2</v>
      </c>
      <c r="W230" s="117">
        <v>3936150</v>
      </c>
      <c r="X230" s="119">
        <v>99.748435974121094</v>
      </c>
      <c r="Y230" s="119">
        <v>99.658065795898438</v>
      </c>
      <c r="Z230" s="117">
        <v>10162</v>
      </c>
      <c r="AA230" s="119">
        <v>0.25817105174064636</v>
      </c>
      <c r="AB230" s="118">
        <v>3113740</v>
      </c>
      <c r="AC230" s="120">
        <v>99.045906066894531</v>
      </c>
      <c r="AD230" s="118">
        <v>3114041</v>
      </c>
      <c r="AE230" s="116">
        <v>98.983055114746094</v>
      </c>
      <c r="AF230" s="116">
        <v>49.024051666259766</v>
      </c>
      <c r="AG230" s="116">
        <v>60.606319427490234</v>
      </c>
      <c r="AH230" s="121">
        <v>37.441783905029297</v>
      </c>
      <c r="AI230" s="116">
        <v>0</v>
      </c>
      <c r="AJ230" s="121">
        <v>0</v>
      </c>
      <c r="AK230" s="121">
        <v>0</v>
      </c>
      <c r="AL230" s="116">
        <v>4.8469505310058594</v>
      </c>
      <c r="AM230" s="116">
        <v>27.526208877563477</v>
      </c>
      <c r="AN230" s="116">
        <v>18704.361328125</v>
      </c>
      <c r="AO230" s="116">
        <v>53343.671875</v>
      </c>
      <c r="AP230" s="116">
        <v>31570.03515625</v>
      </c>
      <c r="AQ230" s="116">
        <v>59.182342529296875</v>
      </c>
      <c r="AR230" s="118"/>
    </row>
    <row r="231" spans="1:44">
      <c r="A231" s="352">
        <v>41902</v>
      </c>
      <c r="B231" s="114" t="s">
        <v>183</v>
      </c>
      <c r="C231" s="114" t="s">
        <v>122</v>
      </c>
      <c r="D231" s="241"/>
      <c r="E231" s="305">
        <v>130</v>
      </c>
      <c r="F231" s="305">
        <v>10</v>
      </c>
      <c r="G231" s="305">
        <v>391</v>
      </c>
      <c r="H231" s="305">
        <v>30</v>
      </c>
      <c r="I231" s="305">
        <v>1477</v>
      </c>
      <c r="J231" s="305">
        <v>114</v>
      </c>
      <c r="K231" s="118">
        <v>2906105</v>
      </c>
      <c r="L231" s="116">
        <v>91.079503321456031</v>
      </c>
      <c r="M231" s="118">
        <v>3365334</v>
      </c>
      <c r="N231" s="116">
        <v>96.794197082519531</v>
      </c>
      <c r="O231" s="118">
        <v>13995061</v>
      </c>
      <c r="P231" s="116">
        <v>99.982795715332031</v>
      </c>
      <c r="Q231" s="118">
        <v>13995053</v>
      </c>
      <c r="R231" s="119">
        <v>1.009642519056797E-2</v>
      </c>
      <c r="S231" s="118">
        <v>675</v>
      </c>
      <c r="T231" s="116">
        <v>4.8231328837573528E-3</v>
      </c>
      <c r="U231" s="118">
        <v>9602</v>
      </c>
      <c r="V231" s="119">
        <v>6.8620197474956512E-2</v>
      </c>
      <c r="W231" s="117">
        <v>4369756</v>
      </c>
      <c r="X231" s="119">
        <v>99.727775573730469</v>
      </c>
      <c r="Y231" s="119">
        <v>99.659339904785156</v>
      </c>
      <c r="Z231" s="117">
        <v>11352</v>
      </c>
      <c r="AA231" s="119">
        <v>0.25978568196296692</v>
      </c>
      <c r="AB231" s="118">
        <v>2723772</v>
      </c>
      <c r="AC231" s="120">
        <v>98.242256164550781</v>
      </c>
      <c r="AD231" s="118">
        <v>2722780</v>
      </c>
      <c r="AE231" s="116">
        <v>98.110237121582031</v>
      </c>
      <c r="AF231" s="116">
        <v>67.337059020996094</v>
      </c>
      <c r="AG231" s="116">
        <v>86.99822998046875</v>
      </c>
      <c r="AH231" s="121">
        <v>47.675888061523438</v>
      </c>
      <c r="AI231" s="116">
        <v>79.872413635253906</v>
      </c>
      <c r="AJ231" s="121">
        <v>13.001779556274414</v>
      </c>
      <c r="AK231" s="121">
        <v>7.1258049011230469</v>
      </c>
      <c r="AL231" s="116">
        <v>5.2257299423217773</v>
      </c>
      <c r="AM231" s="116">
        <v>27.169416427612305</v>
      </c>
      <c r="AN231" s="116">
        <v>20446.560546875</v>
      </c>
      <c r="AO231" s="116">
        <v>52735.1640625</v>
      </c>
      <c r="AP231" s="116">
        <v>25584.234375</v>
      </c>
      <c r="AQ231" s="116">
        <v>48.514564514160156</v>
      </c>
      <c r="AR231" s="118"/>
    </row>
    <row r="232" spans="1:44">
      <c r="A232" s="352">
        <v>41902</v>
      </c>
      <c r="B232" s="114" t="s">
        <v>126</v>
      </c>
      <c r="C232" s="114" t="s">
        <v>122</v>
      </c>
      <c r="D232" s="241"/>
      <c r="E232" s="305">
        <v>110</v>
      </c>
      <c r="F232" s="305">
        <v>7</v>
      </c>
      <c r="G232" s="305">
        <v>322</v>
      </c>
      <c r="H232" s="305">
        <v>21</v>
      </c>
      <c r="I232" s="305">
        <v>984</v>
      </c>
      <c r="J232" s="305">
        <v>86</v>
      </c>
      <c r="K232" s="118">
        <v>1845034</v>
      </c>
      <c r="L232" s="116">
        <v>88.777008987368262</v>
      </c>
      <c r="M232" s="118">
        <v>2815518</v>
      </c>
      <c r="N232" s="116">
        <v>96.287574768066406</v>
      </c>
      <c r="O232" s="118">
        <v>8402179</v>
      </c>
      <c r="P232" s="116">
        <v>99.910118103027344</v>
      </c>
      <c r="Q232" s="118">
        <v>8402092</v>
      </c>
      <c r="R232" s="119">
        <v>4.9975648522377014E-2</v>
      </c>
      <c r="S232" s="118">
        <v>2830</v>
      </c>
      <c r="T232" s="116">
        <v>3.3682089298963547E-2</v>
      </c>
      <c r="U232" s="118">
        <v>16931</v>
      </c>
      <c r="V232" s="119">
        <v>0.20167805254459381</v>
      </c>
      <c r="W232" s="117">
        <v>2539328</v>
      </c>
      <c r="X232" s="119">
        <v>99.283798217773437</v>
      </c>
      <c r="Y232" s="119">
        <v>99.083564758300781</v>
      </c>
      <c r="Z232" s="117">
        <v>8485</v>
      </c>
      <c r="AA232" s="119">
        <v>0.33414351940155029</v>
      </c>
      <c r="AB232" s="118">
        <v>1295064</v>
      </c>
      <c r="AC232" s="120">
        <v>98.976264953613281</v>
      </c>
      <c r="AD232" s="118">
        <v>1294475</v>
      </c>
      <c r="AE232" s="116">
        <v>98.90936279296875</v>
      </c>
      <c r="AF232" s="116">
        <v>52.825431823730469</v>
      </c>
      <c r="AG232" s="116">
        <v>65.950225830078125</v>
      </c>
      <c r="AH232" s="121">
        <v>39.700641632080078</v>
      </c>
      <c r="AI232" s="116">
        <v>0</v>
      </c>
      <c r="AJ232" s="121">
        <v>0</v>
      </c>
      <c r="AK232" s="121">
        <v>0</v>
      </c>
      <c r="AL232" s="116">
        <v>5.474452018737793</v>
      </c>
      <c r="AM232" s="116">
        <v>29.446956634521484</v>
      </c>
      <c r="AN232" s="116">
        <v>13107.4365234375</v>
      </c>
      <c r="AO232" s="116">
        <v>32721.64453125</v>
      </c>
      <c r="AP232" s="116">
        <v>18503.54296875</v>
      </c>
      <c r="AQ232" s="116">
        <v>56.548328399658203</v>
      </c>
      <c r="AR232" s="118"/>
    </row>
    <row r="233" spans="1:44">
      <c r="A233" s="352">
        <v>41902</v>
      </c>
      <c r="B233" s="114" t="s">
        <v>184</v>
      </c>
      <c r="C233" s="114" t="s">
        <v>122</v>
      </c>
      <c r="D233" s="241"/>
      <c r="E233" s="305">
        <v>98</v>
      </c>
      <c r="F233" s="305">
        <v>15</v>
      </c>
      <c r="G233" s="305">
        <v>292</v>
      </c>
      <c r="H233" s="305">
        <v>45</v>
      </c>
      <c r="I233" s="305">
        <v>988</v>
      </c>
      <c r="J233" s="305">
        <v>195</v>
      </c>
      <c r="K233" s="118">
        <v>3052505</v>
      </c>
      <c r="L233" s="116">
        <v>89.522244844807787</v>
      </c>
      <c r="M233" s="118">
        <v>2815518</v>
      </c>
      <c r="N233" s="116">
        <v>96.287574768066406</v>
      </c>
      <c r="O233" s="118">
        <v>13795611</v>
      </c>
      <c r="P233" s="116">
        <v>99.96044921875</v>
      </c>
      <c r="Q233" s="118">
        <v>13795620</v>
      </c>
      <c r="R233" s="119">
        <v>1.6679206863045692E-2</v>
      </c>
      <c r="S233" s="118">
        <v>2725</v>
      </c>
      <c r="T233" s="116">
        <v>1.9752645865082741E-2</v>
      </c>
      <c r="U233" s="118">
        <v>13343</v>
      </c>
      <c r="V233" s="119">
        <v>9.6754349768161774E-2</v>
      </c>
      <c r="W233" s="117">
        <v>4441073</v>
      </c>
      <c r="X233" s="119">
        <v>99.479316711425781</v>
      </c>
      <c r="Y233" s="119">
        <v>99.383064270019531</v>
      </c>
      <c r="Z233" s="117">
        <v>9907</v>
      </c>
      <c r="AA233" s="119">
        <v>0.2230767160654068</v>
      </c>
      <c r="AB233" s="118">
        <v>2714996</v>
      </c>
      <c r="AC233" s="120">
        <v>98.667587280273438</v>
      </c>
      <c r="AD233" s="118">
        <v>2717996</v>
      </c>
      <c r="AE233" s="116">
        <v>98.607025146484375</v>
      </c>
      <c r="AF233" s="116">
        <v>74.842582702636719</v>
      </c>
      <c r="AG233" s="116">
        <v>94.541786193847656</v>
      </c>
      <c r="AH233" s="121">
        <v>55.143375396728516</v>
      </c>
      <c r="AI233" s="116">
        <v>0</v>
      </c>
      <c r="AJ233" s="121">
        <v>0</v>
      </c>
      <c r="AK233" s="121">
        <v>0</v>
      </c>
      <c r="AL233" s="116">
        <v>5.529045581817627</v>
      </c>
      <c r="AM233" s="116">
        <v>27.79612922668457</v>
      </c>
      <c r="AN233" s="116">
        <v>21185.263671875</v>
      </c>
      <c r="AO233" s="116">
        <v>49297.8984375</v>
      </c>
      <c r="AP233" s="116">
        <v>31257.1796875</v>
      </c>
      <c r="AQ233" s="116">
        <v>63.404689788818359</v>
      </c>
      <c r="AR233" s="118"/>
    </row>
    <row r="234" spans="1:44">
      <c r="A234" s="352">
        <v>41902</v>
      </c>
      <c r="B234" s="114" t="s">
        <v>131</v>
      </c>
      <c r="C234" s="114" t="s">
        <v>176</v>
      </c>
      <c r="D234" s="241"/>
      <c r="E234" s="305">
        <v>174</v>
      </c>
      <c r="F234" s="305">
        <v>20</v>
      </c>
      <c r="G234" s="305">
        <v>507</v>
      </c>
      <c r="H234" s="305">
        <v>50</v>
      </c>
      <c r="I234" s="305">
        <v>1463</v>
      </c>
      <c r="J234" s="305">
        <v>163</v>
      </c>
      <c r="K234" s="118">
        <v>2648434</v>
      </c>
      <c r="L234" s="116">
        <v>91.352776772991135</v>
      </c>
      <c r="M234" s="118">
        <v>4616963</v>
      </c>
      <c r="N234" s="116">
        <v>92.932868957519531</v>
      </c>
      <c r="O234" s="118">
        <v>20171960</v>
      </c>
      <c r="P234" s="116">
        <v>99.983184814453125</v>
      </c>
      <c r="Q234" s="118">
        <v>12975114</v>
      </c>
      <c r="R234" s="119">
        <v>2.5610564276576042E-2</v>
      </c>
      <c r="S234" s="118">
        <v>569964</v>
      </c>
      <c r="T234" s="116">
        <v>4.3927474021911621</v>
      </c>
      <c r="U234" s="118">
        <v>787</v>
      </c>
      <c r="V234" s="119">
        <v>6.346934475004673E-3</v>
      </c>
      <c r="W234" s="117">
        <v>3446742</v>
      </c>
      <c r="X234" s="119">
        <v>99.794059753417969</v>
      </c>
      <c r="Y234" s="119">
        <v>99.787727355957031</v>
      </c>
      <c r="Z234" s="117">
        <v>9110</v>
      </c>
      <c r="AA234" s="119">
        <v>0.26430755853652954</v>
      </c>
      <c r="AB234" s="118">
        <v>1534973</v>
      </c>
      <c r="AC234" s="120">
        <v>95.324348449707031</v>
      </c>
      <c r="AD234" s="118">
        <v>1521045</v>
      </c>
      <c r="AE234" s="116">
        <v>96.153633117675781</v>
      </c>
      <c r="AF234" s="116">
        <v>0</v>
      </c>
      <c r="AG234" s="116">
        <v>0</v>
      </c>
      <c r="AH234" s="121">
        <v>0</v>
      </c>
      <c r="AI234" s="116">
        <v>0</v>
      </c>
      <c r="AJ234" s="121">
        <v>0</v>
      </c>
      <c r="AK234" s="121">
        <v>0</v>
      </c>
      <c r="AL234" s="116">
        <v>5.14959716796875</v>
      </c>
      <c r="AM234" s="116">
        <v>27.527679443359375</v>
      </c>
      <c r="AN234" s="116">
        <v>19888.560546875</v>
      </c>
      <c r="AO234" s="116">
        <v>40042.35546875</v>
      </c>
      <c r="AP234" s="116">
        <v>21749.755859375</v>
      </c>
      <c r="AQ234" s="116">
        <v>54.316875457763672</v>
      </c>
      <c r="AR234" s="118"/>
    </row>
    <row r="235" spans="1:44">
      <c r="A235" s="352">
        <v>41902</v>
      </c>
      <c r="B235" s="114" t="s">
        <v>124</v>
      </c>
      <c r="C235" s="114" t="s">
        <v>176</v>
      </c>
      <c r="D235" s="241"/>
      <c r="E235" s="180">
        <v>126</v>
      </c>
      <c r="F235" s="180">
        <v>33</v>
      </c>
      <c r="G235" s="180">
        <v>370</v>
      </c>
      <c r="H235" s="180">
        <v>87</v>
      </c>
      <c r="I235" s="180">
        <v>1358</v>
      </c>
      <c r="J235" s="180">
        <v>345</v>
      </c>
      <c r="K235" s="118">
        <v>3153567</v>
      </c>
      <c r="L235" s="116">
        <v>92.842707955784675</v>
      </c>
      <c r="M235" s="118">
        <v>4055107</v>
      </c>
      <c r="N235" s="116">
        <v>95.204269409179687</v>
      </c>
      <c r="O235" s="118">
        <v>18272488</v>
      </c>
      <c r="P235" s="116">
        <v>99.998809814453125</v>
      </c>
      <c r="Q235" s="118">
        <v>13782363</v>
      </c>
      <c r="R235" s="119">
        <v>5.4649554193019867E-2</v>
      </c>
      <c r="S235" s="118">
        <v>567270</v>
      </c>
      <c r="T235" s="116">
        <v>4.1159124374389648</v>
      </c>
      <c r="U235" s="118">
        <v>1702</v>
      </c>
      <c r="V235" s="119">
        <v>1.2886644341051579E-2</v>
      </c>
      <c r="W235" s="117">
        <v>4450012</v>
      </c>
      <c r="X235" s="119">
        <v>99.785720825195313</v>
      </c>
      <c r="Y235" s="119">
        <v>99.772865295410156</v>
      </c>
      <c r="Z235" s="117">
        <v>11978</v>
      </c>
      <c r="AA235" s="119">
        <v>0.26916781067848206</v>
      </c>
      <c r="AB235" s="118">
        <v>1270392</v>
      </c>
      <c r="AC235" s="120">
        <v>96.840423583984375</v>
      </c>
      <c r="AD235" s="118">
        <v>1262050</v>
      </c>
      <c r="AE235" s="116">
        <v>97.052650451660156</v>
      </c>
      <c r="AF235" s="116">
        <v>0</v>
      </c>
      <c r="AG235" s="116">
        <v>0</v>
      </c>
      <c r="AH235" s="121">
        <v>0</v>
      </c>
      <c r="AI235" s="116">
        <v>0</v>
      </c>
      <c r="AJ235" s="121">
        <v>0</v>
      </c>
      <c r="AK235" s="121">
        <v>0</v>
      </c>
      <c r="AL235" s="116">
        <v>4.7350058555603027</v>
      </c>
      <c r="AM235" s="116">
        <v>28.489896774291992</v>
      </c>
      <c r="AN235" s="116">
        <v>19375.3359375</v>
      </c>
      <c r="AO235" s="116">
        <v>51480.2109375</v>
      </c>
      <c r="AP235" s="116">
        <v>25662.650390625</v>
      </c>
      <c r="AQ235" s="116">
        <v>49.849544525146484</v>
      </c>
      <c r="AR235" s="118"/>
    </row>
    <row r="236" spans="1:44">
      <c r="A236" s="352">
        <v>41902</v>
      </c>
      <c r="B236" s="206" t="s">
        <v>133</v>
      </c>
      <c r="C236" s="206" t="s">
        <v>176</v>
      </c>
      <c r="D236" s="241"/>
      <c r="E236" s="180">
        <v>164</v>
      </c>
      <c r="F236" s="180">
        <v>12</v>
      </c>
      <c r="G236" s="180">
        <v>485</v>
      </c>
      <c r="H236" s="180">
        <v>34</v>
      </c>
      <c r="I236" s="180">
        <v>1419</v>
      </c>
      <c r="J236" s="180">
        <v>114</v>
      </c>
      <c r="K236" s="248">
        <v>2081572</v>
      </c>
      <c r="L236" s="246">
        <v>90.989213921017381</v>
      </c>
      <c r="M236" s="248">
        <v>4112268</v>
      </c>
      <c r="N236" s="246">
        <v>95.959403991699219</v>
      </c>
      <c r="O236" s="248">
        <v>17900292</v>
      </c>
      <c r="P236" s="246">
        <v>99.99957275390625</v>
      </c>
      <c r="Q236" s="248">
        <v>11127542</v>
      </c>
      <c r="R236" s="249">
        <v>1.3560946099460125E-2</v>
      </c>
      <c r="S236" s="248">
        <v>554585</v>
      </c>
      <c r="T236" s="246">
        <v>4.9838948249816895</v>
      </c>
      <c r="U236" s="248">
        <v>351</v>
      </c>
      <c r="V236" s="249">
        <v>3.3202865161001682E-3</v>
      </c>
      <c r="W236" s="248">
        <v>2808434</v>
      </c>
      <c r="X236" s="246">
        <v>99.729904174804688</v>
      </c>
      <c r="Y236" s="246">
        <v>99.726593017578125</v>
      </c>
      <c r="Z236" s="247">
        <v>7525</v>
      </c>
      <c r="AA236" s="249">
        <v>0.26794290542602539</v>
      </c>
      <c r="AB236" s="248">
        <v>631813</v>
      </c>
      <c r="AC236" s="246">
        <v>94.656486511230469</v>
      </c>
      <c r="AD236" s="248">
        <v>621047</v>
      </c>
      <c r="AE236" s="246">
        <v>94.830986022949219</v>
      </c>
      <c r="AF236" s="246">
        <v>0</v>
      </c>
      <c r="AG236" s="246">
        <v>0</v>
      </c>
      <c r="AH236" s="251">
        <v>0</v>
      </c>
      <c r="AI236" s="246">
        <v>0</v>
      </c>
      <c r="AJ236" s="251">
        <v>0</v>
      </c>
      <c r="AK236" s="251">
        <v>0</v>
      </c>
      <c r="AL236" s="246">
        <v>4.9767136573791504</v>
      </c>
      <c r="AM236" s="246">
        <v>32.145484924316406</v>
      </c>
      <c r="AN236" s="246">
        <v>16396.1171875</v>
      </c>
      <c r="AO236" s="246">
        <v>36975.02734375</v>
      </c>
      <c r="AP236" s="246">
        <v>20556.90625</v>
      </c>
      <c r="AQ236" s="246">
        <v>55.596729278564453</v>
      </c>
      <c r="AR236" s="248"/>
    </row>
    <row r="237" spans="1:44">
      <c r="A237" s="352">
        <v>41902</v>
      </c>
      <c r="B237" s="206" t="s">
        <v>125</v>
      </c>
      <c r="C237" s="206" t="s">
        <v>176</v>
      </c>
      <c r="D237" s="241"/>
      <c r="E237" s="180">
        <v>177</v>
      </c>
      <c r="F237" s="180">
        <v>8</v>
      </c>
      <c r="G237" s="180">
        <v>507</v>
      </c>
      <c r="H237" s="180">
        <v>24</v>
      </c>
      <c r="I237" s="180">
        <v>1602</v>
      </c>
      <c r="J237" s="180">
        <v>93</v>
      </c>
      <c r="K237" s="248">
        <v>2104774</v>
      </c>
      <c r="L237" s="246">
        <v>90.652012995219451</v>
      </c>
      <c r="M237" s="248">
        <v>3380141</v>
      </c>
      <c r="N237" s="246">
        <v>92.623771667480469</v>
      </c>
      <c r="O237" s="248">
        <v>15933402</v>
      </c>
      <c r="P237" s="246">
        <v>99.986114501953125</v>
      </c>
      <c r="Q237" s="248">
        <v>10482931</v>
      </c>
      <c r="R237" s="249">
        <v>0.10253811627626419</v>
      </c>
      <c r="S237" s="248">
        <v>522702</v>
      </c>
      <c r="T237" s="246">
        <v>4.9862198829650879</v>
      </c>
      <c r="U237" s="248">
        <v>440</v>
      </c>
      <c r="V237" s="249">
        <v>4.4224066659808159E-3</v>
      </c>
      <c r="W237" s="248">
        <v>2973607</v>
      </c>
      <c r="X237" s="246">
        <v>99.878509521484375</v>
      </c>
      <c r="Y237" s="246">
        <v>99.874092102050781</v>
      </c>
      <c r="Z237" s="247">
        <v>5034</v>
      </c>
      <c r="AA237" s="249">
        <v>0.16928935050964355</v>
      </c>
      <c r="AB237" s="248">
        <v>755316</v>
      </c>
      <c r="AC237" s="246">
        <v>97.347732543945313</v>
      </c>
      <c r="AD237" s="248">
        <v>753478</v>
      </c>
      <c r="AE237" s="246">
        <v>97.772857666015625</v>
      </c>
      <c r="AF237" s="246">
        <v>0</v>
      </c>
      <c r="AG237" s="246">
        <v>0</v>
      </c>
      <c r="AH237" s="251">
        <v>0</v>
      </c>
      <c r="AI237" s="246">
        <v>0</v>
      </c>
      <c r="AJ237" s="251">
        <v>0</v>
      </c>
      <c r="AK237" s="251">
        <v>0</v>
      </c>
      <c r="AL237" s="246">
        <v>4.1971492767333984</v>
      </c>
      <c r="AM237" s="246">
        <v>29.062801361083984</v>
      </c>
      <c r="AN237" s="246">
        <v>13468.1865234375</v>
      </c>
      <c r="AO237" s="246">
        <v>35747.9765625</v>
      </c>
      <c r="AP237" s="246">
        <v>13968.310546875</v>
      </c>
      <c r="AQ237" s="246">
        <v>39.074409484863281</v>
      </c>
      <c r="AR237" s="248"/>
    </row>
    <row r="238" spans="1:44">
      <c r="A238" s="352">
        <v>41902</v>
      </c>
      <c r="B238" s="107" t="s">
        <v>127</v>
      </c>
      <c r="C238" s="107" t="s">
        <v>128</v>
      </c>
      <c r="D238" s="241"/>
      <c r="E238" s="388">
        <v>150</v>
      </c>
      <c r="F238" s="388">
        <v>16</v>
      </c>
      <c r="G238" s="388">
        <v>450</v>
      </c>
      <c r="H238" s="388">
        <v>48</v>
      </c>
      <c r="I238" s="388">
        <v>1446</v>
      </c>
      <c r="J238" s="388">
        <v>160</v>
      </c>
      <c r="K238" s="111">
        <v>2334326</v>
      </c>
      <c r="L238" s="109">
        <v>87.317709694361454</v>
      </c>
      <c r="M238" s="111">
        <v>3869049</v>
      </c>
      <c r="N238" s="109">
        <v>93.460617065429688</v>
      </c>
      <c r="O238" s="111">
        <v>16670791</v>
      </c>
      <c r="P238" s="109">
        <v>99.839729309082031</v>
      </c>
      <c r="Q238" s="111">
        <v>9940148</v>
      </c>
      <c r="R238" s="112">
        <v>8.551180362701416E-3</v>
      </c>
      <c r="S238" s="111">
        <v>346564</v>
      </c>
      <c r="T238" s="109">
        <v>3.4865074157714844</v>
      </c>
      <c r="U238" s="111">
        <v>42506</v>
      </c>
      <c r="V238" s="112">
        <v>0.42811977863311768</v>
      </c>
      <c r="W238" s="111">
        <v>2813181</v>
      </c>
      <c r="X238" s="109">
        <v>99.547126770019531</v>
      </c>
      <c r="Y238" s="109">
        <v>99.120948791503906</v>
      </c>
      <c r="Z238" s="110">
        <v>19454</v>
      </c>
      <c r="AA238" s="112">
        <v>0.69153034687042236</v>
      </c>
      <c r="AB238" s="111">
        <v>4721127</v>
      </c>
      <c r="AC238" s="109">
        <v>99.243759155273437</v>
      </c>
      <c r="AD238" s="111">
        <v>4710803</v>
      </c>
      <c r="AE238" s="109">
        <v>99.458793640136719</v>
      </c>
      <c r="AF238" s="109">
        <v>34.516670227050781</v>
      </c>
      <c r="AG238" s="109">
        <v>34.146312713623047</v>
      </c>
      <c r="AH238" s="113">
        <v>34.88702392578125</v>
      </c>
      <c r="AI238" s="109">
        <v>94.055076599121094</v>
      </c>
      <c r="AJ238" s="113">
        <v>2.7272038459777832</v>
      </c>
      <c r="AK238" s="113">
        <v>3.2177207469940186</v>
      </c>
      <c r="AL238" s="109">
        <v>3.4925069808959961</v>
      </c>
      <c r="AM238" s="109">
        <v>19.393320083618164</v>
      </c>
      <c r="AN238" s="109">
        <v>9252.4501953125</v>
      </c>
      <c r="AO238" s="109">
        <v>35385.53515625</v>
      </c>
      <c r="AP238" s="109">
        <v>642.17315673828125</v>
      </c>
      <c r="AQ238" s="109">
        <v>1.8147900104522705</v>
      </c>
      <c r="AR238" s="111"/>
    </row>
    <row r="239" spans="1:44">
      <c r="A239" s="352">
        <v>41902</v>
      </c>
      <c r="B239" s="107" t="s">
        <v>129</v>
      </c>
      <c r="C239" s="107" t="s">
        <v>128</v>
      </c>
      <c r="D239" s="241"/>
      <c r="E239" s="388">
        <v>152</v>
      </c>
      <c r="F239" s="388">
        <v>3</v>
      </c>
      <c r="G239" s="388">
        <v>452</v>
      </c>
      <c r="H239" s="388">
        <v>9</v>
      </c>
      <c r="I239" s="388">
        <v>1184</v>
      </c>
      <c r="J239" s="388">
        <v>29</v>
      </c>
      <c r="K239" s="111">
        <v>1657696</v>
      </c>
      <c r="L239" s="109">
        <v>84.760293805378069</v>
      </c>
      <c r="M239" s="111">
        <v>3305942</v>
      </c>
      <c r="N239" s="109">
        <v>94.375457763671875</v>
      </c>
      <c r="O239" s="111">
        <v>11674774</v>
      </c>
      <c r="P239" s="109">
        <v>99.968666076660156</v>
      </c>
      <c r="Q239" s="111">
        <v>7600226</v>
      </c>
      <c r="R239" s="112">
        <v>1.2104903580620885E-3</v>
      </c>
      <c r="S239" s="111">
        <v>260864</v>
      </c>
      <c r="T239" s="109">
        <v>3.4323189258575439</v>
      </c>
      <c r="U239" s="111">
        <v>31741</v>
      </c>
      <c r="V239" s="112">
        <v>0.41773846745491028</v>
      </c>
      <c r="W239" s="111">
        <v>1751038</v>
      </c>
      <c r="X239" s="109">
        <v>99.209739685058594</v>
      </c>
      <c r="Y239" s="109">
        <v>98.795303344726563</v>
      </c>
      <c r="Z239" s="110">
        <v>13468</v>
      </c>
      <c r="AA239" s="112">
        <v>0.76914376020431519</v>
      </c>
      <c r="AB239" s="111">
        <v>863045</v>
      </c>
      <c r="AC239" s="109">
        <v>96.60736083984375</v>
      </c>
      <c r="AD239" s="111">
        <v>863015</v>
      </c>
      <c r="AE239" s="109">
        <v>96.816970825195313</v>
      </c>
      <c r="AF239" s="109">
        <v>34.356208801269531</v>
      </c>
      <c r="AG239" s="109">
        <v>34.033733367919922</v>
      </c>
      <c r="AH239" s="113">
        <v>34.678680419921875</v>
      </c>
      <c r="AI239" s="109">
        <v>94.69232177734375</v>
      </c>
      <c r="AJ239" s="113">
        <v>2.495164155960083</v>
      </c>
      <c r="AK239" s="113">
        <v>2.812511682510376</v>
      </c>
      <c r="AL239" s="109">
        <v>3.3566200733184814</v>
      </c>
      <c r="AM239" s="109">
        <v>25.705598831176758</v>
      </c>
      <c r="AN239" s="109">
        <v>7153.4755859375</v>
      </c>
      <c r="AO239" s="109">
        <v>20138.548828125</v>
      </c>
      <c r="AP239" s="109">
        <v>326.05169677734375</v>
      </c>
      <c r="AQ239" s="109">
        <v>1.6190426349639893</v>
      </c>
      <c r="AR239" s="111"/>
    </row>
    <row r="240" spans="1:44">
      <c r="A240" s="352">
        <v>41902</v>
      </c>
      <c r="B240" s="181" t="s">
        <v>130</v>
      </c>
      <c r="C240" s="181" t="s">
        <v>128</v>
      </c>
      <c r="D240" s="241"/>
      <c r="E240" s="219">
        <v>176</v>
      </c>
      <c r="F240" s="219">
        <v>5</v>
      </c>
      <c r="G240" s="219">
        <v>528</v>
      </c>
      <c r="H240" s="219">
        <v>15</v>
      </c>
      <c r="I240" s="219">
        <v>892</v>
      </c>
      <c r="J240" s="219">
        <v>33</v>
      </c>
      <c r="K240" s="229">
        <v>637154</v>
      </c>
      <c r="L240" s="230">
        <v>93.715491074371343</v>
      </c>
      <c r="M240" s="229">
        <v>1475794</v>
      </c>
      <c r="N240" s="230">
        <v>92.168556213378906</v>
      </c>
      <c r="O240" s="229">
        <v>13494637</v>
      </c>
      <c r="P240" s="230">
        <v>99.996353149414063</v>
      </c>
      <c r="Q240" s="229">
        <v>4367321</v>
      </c>
      <c r="R240" s="230">
        <v>0</v>
      </c>
      <c r="S240" s="229">
        <v>154189</v>
      </c>
      <c r="T240" s="230">
        <v>3.5305168628692627</v>
      </c>
      <c r="U240" s="229">
        <v>9770</v>
      </c>
      <c r="V240" s="230">
        <v>0.22375181317329407</v>
      </c>
      <c r="W240" s="229">
        <v>611087</v>
      </c>
      <c r="X240" s="230">
        <v>99.819503784179688</v>
      </c>
      <c r="Y240" s="230">
        <v>99.596153259277344</v>
      </c>
      <c r="Z240" s="229">
        <v>2763</v>
      </c>
      <c r="AA240" s="230">
        <v>0.45214509963989258</v>
      </c>
      <c r="AB240" s="229">
        <v>1018296</v>
      </c>
      <c r="AC240" s="230">
        <v>98.63861083984375</v>
      </c>
      <c r="AD240" s="229">
        <v>1017423</v>
      </c>
      <c r="AE240" s="230">
        <v>98.827934265136719</v>
      </c>
      <c r="AF240" s="230">
        <v>35.211341857910156</v>
      </c>
      <c r="AG240" s="230">
        <v>34.845306396484375</v>
      </c>
      <c r="AH240" s="230">
        <v>35.577381134033203</v>
      </c>
      <c r="AI240" s="230">
        <v>94.897705078125</v>
      </c>
      <c r="AJ240" s="188">
        <v>0.74561655521392822</v>
      </c>
      <c r="AK240" s="188">
        <v>4.3566775321960449</v>
      </c>
      <c r="AL240" s="230">
        <v>4.8845882415771484</v>
      </c>
      <c r="AM240" s="230">
        <v>23.619140625</v>
      </c>
      <c r="AN240" s="230">
        <v>6300.5107421875</v>
      </c>
      <c r="AO240" s="230">
        <v>9758.1982421875</v>
      </c>
      <c r="AP240" s="230">
        <v>153.17910766601562</v>
      </c>
      <c r="AQ240" s="230">
        <v>1.5697478055953979</v>
      </c>
      <c r="AR240" s="229"/>
    </row>
    <row r="241" spans="1:44">
      <c r="A241" s="352">
        <v>41902</v>
      </c>
      <c r="B241" s="123" t="s">
        <v>132</v>
      </c>
      <c r="C241" s="123" t="s">
        <v>128</v>
      </c>
      <c r="D241" s="241"/>
      <c r="E241" s="219">
        <v>178</v>
      </c>
      <c r="F241" s="219">
        <v>5</v>
      </c>
      <c r="G241" s="219">
        <v>527</v>
      </c>
      <c r="H241" s="219">
        <v>15</v>
      </c>
      <c r="I241" s="219">
        <v>1068</v>
      </c>
      <c r="J241" s="219">
        <v>35</v>
      </c>
      <c r="K241" s="197">
        <v>833884</v>
      </c>
      <c r="L241" s="194">
        <v>91.546186280106099</v>
      </c>
      <c r="M241" s="197">
        <v>1505062</v>
      </c>
      <c r="N241" s="194">
        <v>86.416702270507813</v>
      </c>
      <c r="O241" s="197">
        <v>13730363</v>
      </c>
      <c r="P241" s="194">
        <v>99.9791259765625</v>
      </c>
      <c r="Q241" s="197">
        <v>6056050</v>
      </c>
      <c r="R241" s="194">
        <v>0</v>
      </c>
      <c r="S241" s="197">
        <v>338957</v>
      </c>
      <c r="T241" s="194">
        <v>5.5969982147216797</v>
      </c>
      <c r="U241" s="197">
        <v>19869</v>
      </c>
      <c r="V241" s="194">
        <v>0.34553417563438416</v>
      </c>
      <c r="W241" s="197">
        <v>880875</v>
      </c>
      <c r="X241" s="194">
        <v>99.756065368652344</v>
      </c>
      <c r="Y241" s="231">
        <v>99.411376953125</v>
      </c>
      <c r="Z241" s="197">
        <v>4427</v>
      </c>
      <c r="AA241" s="194">
        <v>0.50256848335266113</v>
      </c>
      <c r="AB241" s="197">
        <v>1076686</v>
      </c>
      <c r="AC241" s="194">
        <v>98.227058410644531</v>
      </c>
      <c r="AD241" s="197">
        <v>1074170</v>
      </c>
      <c r="AE241" s="194">
        <v>98.3955078125</v>
      </c>
      <c r="AF241" s="231">
        <v>35.071689605712891</v>
      </c>
      <c r="AG241" s="231">
        <v>34.808303833007812</v>
      </c>
      <c r="AH241" s="231">
        <v>35.335075378417969</v>
      </c>
      <c r="AI241" s="194">
        <v>95.238563537597656</v>
      </c>
      <c r="AJ241" s="207">
        <v>0.5754130482673645</v>
      </c>
      <c r="AK241" s="207">
        <v>4.1860184669494629</v>
      </c>
      <c r="AL241" s="208">
        <v>5.0219407081604004</v>
      </c>
      <c r="AM241" s="208">
        <v>23.99290657043457</v>
      </c>
      <c r="AN241" s="197">
        <v>7867.62841796875</v>
      </c>
      <c r="AO241" s="197">
        <v>12506.572265625</v>
      </c>
      <c r="AP241" s="197">
        <v>122.85808563232422</v>
      </c>
      <c r="AQ241" s="231">
        <v>0.98234820365905762</v>
      </c>
      <c r="AR241" s="198"/>
    </row>
    <row r="242" spans="1:44">
      <c r="A242" s="352">
        <v>41901</v>
      </c>
      <c r="B242" s="181" t="s">
        <v>6</v>
      </c>
      <c r="C242" s="181"/>
      <c r="D242" s="241"/>
      <c r="E242" s="219">
        <v>1834</v>
      </c>
      <c r="F242" s="219">
        <v>176</v>
      </c>
      <c r="G242" s="219">
        <v>5441</v>
      </c>
      <c r="H242" s="219">
        <v>516</v>
      </c>
      <c r="I242" s="219">
        <v>15902</v>
      </c>
      <c r="J242" s="219">
        <v>1957</v>
      </c>
      <c r="K242" s="229">
        <v>31417373</v>
      </c>
      <c r="L242" s="230">
        <v>91.216929563143296</v>
      </c>
      <c r="M242" s="229">
        <v>45836891</v>
      </c>
      <c r="N242" s="230">
        <v>94.800764916510872</v>
      </c>
      <c r="O242" s="229">
        <v>202124549</v>
      </c>
      <c r="P242" s="230">
        <v>99.977586179149938</v>
      </c>
      <c r="Q242" s="229">
        <v>149900846</v>
      </c>
      <c r="R242" s="230">
        <v>2.18310974637725E-2</v>
      </c>
      <c r="S242" s="229">
        <v>3457897</v>
      </c>
      <c r="T242" s="230">
        <v>4.5042048694729457</v>
      </c>
      <c r="U242" s="229">
        <v>176993</v>
      </c>
      <c r="V242" s="230">
        <v>0.12002219895933253</v>
      </c>
      <c r="W242" s="229">
        <v>43798271</v>
      </c>
      <c r="X242" s="230">
        <v>99.63788755174383</v>
      </c>
      <c r="Y242" s="230">
        <v>99.518299968107598</v>
      </c>
      <c r="Z242" s="229">
        <v>146757</v>
      </c>
      <c r="AA242" s="230">
        <v>0.33507487180964951</v>
      </c>
      <c r="AB242" s="229">
        <v>31922030</v>
      </c>
      <c r="AC242" s="230">
        <v>98.41674150870179</v>
      </c>
      <c r="AD242" s="229">
        <v>31876041</v>
      </c>
      <c r="AE242" s="230">
        <v>98.496874886792966</v>
      </c>
      <c r="AF242" s="230">
        <v>34.39372130311876</v>
      </c>
      <c r="AG242" s="230">
        <v>36.907867821781664</v>
      </c>
      <c r="AH242" s="230">
        <v>31.879574784455855</v>
      </c>
      <c r="AI242" s="230"/>
      <c r="AJ242" s="188"/>
      <c r="AK242" s="188"/>
      <c r="AL242" s="230">
        <v>3.3976251116139089</v>
      </c>
      <c r="AM242" s="230">
        <v>19.159015526888275</v>
      </c>
      <c r="AN242" s="230">
        <v>202972.3935546875</v>
      </c>
      <c r="AO242" s="230">
        <v>552798.5703125</v>
      </c>
      <c r="AP242" s="230">
        <v>275610.46878814697</v>
      </c>
      <c r="AQ242" s="230">
        <v>49.857304918922438</v>
      </c>
      <c r="AR242" s="229">
        <v>0</v>
      </c>
    </row>
    <row r="243" spans="1:44">
      <c r="A243" s="352">
        <v>41901</v>
      </c>
      <c r="B243" s="123" t="s">
        <v>134</v>
      </c>
      <c r="C243" s="123"/>
      <c r="D243" s="241"/>
      <c r="E243" s="219">
        <v>663</v>
      </c>
      <c r="F243" s="219">
        <v>107</v>
      </c>
      <c r="G243" s="219">
        <v>1985</v>
      </c>
      <c r="H243" s="219">
        <v>321</v>
      </c>
      <c r="I243" s="219">
        <v>6803</v>
      </c>
      <c r="J243" s="219">
        <v>1331</v>
      </c>
      <c r="K243" s="197">
        <v>16234571</v>
      </c>
      <c r="L243" s="194">
        <v>91.66356166725933</v>
      </c>
      <c r="M243" s="197">
        <v>18993691</v>
      </c>
      <c r="N243" s="194">
        <v>96.390940240139429</v>
      </c>
      <c r="O243" s="197">
        <v>72062845</v>
      </c>
      <c r="P243" s="194">
        <v>99.95143877320659</v>
      </c>
      <c r="Q243" s="197">
        <v>72062633</v>
      </c>
      <c r="R243" s="194">
        <v>2.2666393361236329E-2</v>
      </c>
      <c r="S243" s="197">
        <v>16719</v>
      </c>
      <c r="T243" s="194">
        <v>3.4720547628902088E-2</v>
      </c>
      <c r="U243" s="197">
        <v>74596</v>
      </c>
      <c r="V243" s="194">
        <v>0.10356298697713455</v>
      </c>
      <c r="W243" s="197">
        <v>23651325</v>
      </c>
      <c r="X243" s="194">
        <v>99.553745297887247</v>
      </c>
      <c r="Y243" s="231">
        <v>99.450644465609145</v>
      </c>
      <c r="Z243" s="197">
        <v>68325</v>
      </c>
      <c r="AA243" s="194">
        <v>0.28888445043061695</v>
      </c>
      <c r="AB243" s="197">
        <v>19986082</v>
      </c>
      <c r="AC243" s="194">
        <v>98.852849717158463</v>
      </c>
      <c r="AD243" s="197">
        <v>19987254</v>
      </c>
      <c r="AE243" s="194">
        <v>98.807224572336182</v>
      </c>
      <c r="AF243" s="231">
        <v>57.826465360406729</v>
      </c>
      <c r="AG243" s="231">
        <v>62.680074646600318</v>
      </c>
      <c r="AH243" s="231">
        <v>52.972856074213134</v>
      </c>
      <c r="AI243" s="194"/>
      <c r="AJ243" s="207"/>
      <c r="AK243" s="207"/>
      <c r="AL243" s="208">
        <v>5.0476614757509015</v>
      </c>
      <c r="AM243" s="208">
        <v>27.420579686393065</v>
      </c>
      <c r="AN243" s="197">
        <v>102422.2900390625</v>
      </c>
      <c r="AO243" s="197">
        <v>306047.041015625</v>
      </c>
      <c r="AP243" s="197">
        <v>191494.42578125</v>
      </c>
      <c r="AQ243" s="231">
        <v>62.570258854903749</v>
      </c>
      <c r="AR243" s="198"/>
    </row>
    <row r="244" spans="1:44">
      <c r="A244" s="352">
        <v>41901</v>
      </c>
      <c r="B244" s="123" t="s">
        <v>175</v>
      </c>
      <c r="C244" s="123"/>
      <c r="D244" s="241"/>
      <c r="E244" s="219">
        <v>515</v>
      </c>
      <c r="F244" s="219">
        <v>40</v>
      </c>
      <c r="G244" s="219">
        <v>1499</v>
      </c>
      <c r="H244" s="219">
        <v>108</v>
      </c>
      <c r="I244" s="219">
        <v>4492</v>
      </c>
      <c r="J244" s="219">
        <v>370</v>
      </c>
      <c r="K244" s="197">
        <v>10331976</v>
      </c>
      <c r="L244" s="194">
        <v>91.401625400601006</v>
      </c>
      <c r="M244" s="197">
        <v>16701044</v>
      </c>
      <c r="N244" s="194">
        <v>94.182631937490513</v>
      </c>
      <c r="O244" s="197">
        <v>74142731</v>
      </c>
      <c r="P244" s="194">
        <v>99.996182898409273</v>
      </c>
      <c r="Q244" s="197">
        <v>49514714</v>
      </c>
      <c r="R244" s="194">
        <v>3.1170532313633616E-2</v>
      </c>
      <c r="S244" s="197">
        <v>2348648</v>
      </c>
      <c r="T244" s="194">
        <v>4.7796196124999293</v>
      </c>
      <c r="U244" s="197">
        <v>2872</v>
      </c>
      <c r="V244" s="194">
        <v>6.0914780701720912E-3</v>
      </c>
      <c r="W244" s="197">
        <v>13854548</v>
      </c>
      <c r="X244" s="194">
        <v>99.791047531513001</v>
      </c>
      <c r="Y244" s="231">
        <v>99.784968781736623</v>
      </c>
      <c r="Z244" s="197">
        <v>34855</v>
      </c>
      <c r="AA244" s="194">
        <v>0.25157804099834064</v>
      </c>
      <c r="AB244" s="197">
        <v>4299321</v>
      </c>
      <c r="AC244" s="194">
        <v>95.852206052442696</v>
      </c>
      <c r="AD244" s="197">
        <v>4265244</v>
      </c>
      <c r="AE244" s="194">
        <v>96.290974289756079</v>
      </c>
      <c r="AF244" s="231">
        <v>0</v>
      </c>
      <c r="AG244" s="231">
        <v>0</v>
      </c>
      <c r="AH244" s="231">
        <v>0</v>
      </c>
      <c r="AI244" s="194"/>
      <c r="AJ244" s="207"/>
      <c r="AK244" s="207"/>
      <c r="AL244" s="208">
        <v>4.9122131105386559</v>
      </c>
      <c r="AM244" s="208">
        <v>29.325585193045864</v>
      </c>
      <c r="AN244" s="197">
        <v>69697.541015625</v>
      </c>
      <c r="AO244" s="197">
        <v>167147.56640625</v>
      </c>
      <c r="AP244" s="197">
        <v>82833.134765625</v>
      </c>
      <c r="AQ244" s="231">
        <v>49.55688948787931</v>
      </c>
      <c r="AR244" s="198"/>
    </row>
    <row r="245" spans="1:44">
      <c r="A245" s="352">
        <v>41901</v>
      </c>
      <c r="B245" s="124" t="s">
        <v>135</v>
      </c>
      <c r="C245" s="124"/>
      <c r="D245" s="241"/>
      <c r="E245" s="219">
        <v>656</v>
      </c>
      <c r="F245" s="219">
        <v>29</v>
      </c>
      <c r="G245" s="219">
        <v>1957</v>
      </c>
      <c r="H245" s="219">
        <v>87</v>
      </c>
      <c r="I245" s="219">
        <v>4607</v>
      </c>
      <c r="J245" s="219">
        <v>256</v>
      </c>
      <c r="K245" s="190">
        <v>4850826</v>
      </c>
      <c r="L245" s="191">
        <v>89.328765863793095</v>
      </c>
      <c r="M245" s="190">
        <v>10142156</v>
      </c>
      <c r="N245" s="191">
        <v>92.840645918897749</v>
      </c>
      <c r="O245" s="190">
        <v>55918973</v>
      </c>
      <c r="P245" s="191">
        <v>99.986625059533509</v>
      </c>
      <c r="Q245" s="190">
        <v>28323499</v>
      </c>
      <c r="R245" s="191">
        <v>3.3788198261173715E-3</v>
      </c>
      <c r="S245" s="190">
        <v>1092530</v>
      </c>
      <c r="T245" s="191">
        <v>3.9805332293313205</v>
      </c>
      <c r="U245" s="190">
        <v>99525</v>
      </c>
      <c r="V245" s="191">
        <v>0.35180950802476563</v>
      </c>
      <c r="W245" s="190">
        <v>6292398</v>
      </c>
      <c r="X245" s="191">
        <v>99.616927895473452</v>
      </c>
      <c r="Y245" s="232">
        <v>99.266466071534992</v>
      </c>
      <c r="Z245" s="190">
        <v>43577</v>
      </c>
      <c r="AA245" s="192">
        <v>0.69253405493598885</v>
      </c>
      <c r="AB245" s="190">
        <v>7636627</v>
      </c>
      <c r="AC245" s="191">
        <v>98.719187435057876</v>
      </c>
      <c r="AD245" s="190">
        <v>7623543</v>
      </c>
      <c r="AE245" s="191">
        <v>98.917370487373375</v>
      </c>
      <c r="AF245" s="232">
        <v>16.521556218911559</v>
      </c>
      <c r="AG245" s="232">
        <v>15.320407987838166</v>
      </c>
      <c r="AH245" s="232">
        <v>17.722704449984953</v>
      </c>
      <c r="AI245" s="191"/>
      <c r="AJ245" s="193"/>
      <c r="AK245" s="193"/>
      <c r="AL245" s="191">
        <v>4.1879880517249086</v>
      </c>
      <c r="AM245" s="191">
        <v>23.023540031928217</v>
      </c>
      <c r="AN245" s="190">
        <v>30852.5625</v>
      </c>
      <c r="AO245" s="190">
        <v>79603.962890625</v>
      </c>
      <c r="AP245" s="190">
        <v>1282.9082412719727</v>
      </c>
      <c r="AQ245" s="232">
        <v>1.611613536168639</v>
      </c>
      <c r="AR245" s="190"/>
    </row>
    <row r="246" spans="1:44">
      <c r="A246" s="352">
        <v>41901</v>
      </c>
      <c r="B246" s="114" t="s">
        <v>121</v>
      </c>
      <c r="C246" s="114" t="s">
        <v>122</v>
      </c>
      <c r="D246" s="241"/>
      <c r="E246" s="305">
        <v>168</v>
      </c>
      <c r="F246" s="305">
        <v>64</v>
      </c>
      <c r="G246" s="305">
        <v>492</v>
      </c>
      <c r="H246" s="305">
        <v>191</v>
      </c>
      <c r="I246" s="305">
        <v>1881</v>
      </c>
      <c r="J246" s="305">
        <v>803</v>
      </c>
      <c r="K246" s="118">
        <v>5848404</v>
      </c>
      <c r="L246" s="116">
        <v>93.385785250129786</v>
      </c>
      <c r="M246" s="118">
        <v>6644447</v>
      </c>
      <c r="N246" s="116">
        <v>96.066642761230469</v>
      </c>
      <c r="O246" s="118">
        <v>23426920</v>
      </c>
      <c r="P246" s="116">
        <v>99.934349060058594</v>
      </c>
      <c r="Q246" s="118">
        <v>23426800</v>
      </c>
      <c r="R246" s="119">
        <v>1.8747758120298386E-2</v>
      </c>
      <c r="S246" s="118">
        <v>10599</v>
      </c>
      <c r="T246" s="116">
        <v>4.5243054628372192E-2</v>
      </c>
      <c r="U246" s="118">
        <v>23931</v>
      </c>
      <c r="V246" s="119">
        <v>0.10221757739782333</v>
      </c>
      <c r="W246" s="117">
        <v>8779165</v>
      </c>
      <c r="X246" s="119">
        <v>99.460762023925781</v>
      </c>
      <c r="Y246" s="119">
        <v>99.359092712402344</v>
      </c>
      <c r="Z246" s="117">
        <v>33662</v>
      </c>
      <c r="AA246" s="119">
        <v>0.38343054056167603</v>
      </c>
      <c r="AB246" s="118">
        <v>10443240</v>
      </c>
      <c r="AC246" s="120">
        <v>99.017791748046875</v>
      </c>
      <c r="AD246" s="118">
        <v>10442261</v>
      </c>
      <c r="AE246" s="116">
        <v>99.002449035644531</v>
      </c>
      <c r="AF246" s="116">
        <v>51.229896545410156</v>
      </c>
      <c r="AG246" s="116">
        <v>39.393203735351562</v>
      </c>
      <c r="AH246" s="121">
        <v>63.06658935546875</v>
      </c>
      <c r="AI246" s="116">
        <v>0</v>
      </c>
      <c r="AJ246" s="121">
        <v>0</v>
      </c>
      <c r="AK246" s="121">
        <v>0</v>
      </c>
      <c r="AL246" s="116">
        <v>4.9922103881835937</v>
      </c>
      <c r="AM246" s="116">
        <v>26.352813720703125</v>
      </c>
      <c r="AN246" s="116">
        <v>32564.982421875</v>
      </c>
      <c r="AO246" s="116">
        <v>123332.9375</v>
      </c>
      <c r="AP246" s="116">
        <v>89315.28125</v>
      </c>
      <c r="AQ246" s="122">
        <v>72.41802978515625</v>
      </c>
      <c r="AR246" s="118"/>
    </row>
    <row r="247" spans="1:44">
      <c r="A247" s="352">
        <v>41901</v>
      </c>
      <c r="B247" s="114" t="s">
        <v>123</v>
      </c>
      <c r="C247" s="114" t="s">
        <v>122</v>
      </c>
      <c r="D247" s="241"/>
      <c r="E247" s="305">
        <v>158</v>
      </c>
      <c r="F247" s="305">
        <v>11</v>
      </c>
      <c r="G247" s="305">
        <v>491</v>
      </c>
      <c r="H247" s="305">
        <v>34</v>
      </c>
      <c r="I247" s="305">
        <v>1479</v>
      </c>
      <c r="J247" s="305">
        <v>133</v>
      </c>
      <c r="K247" s="118">
        <v>2798012</v>
      </c>
      <c r="L247" s="116">
        <v>92.381876846846978</v>
      </c>
      <c r="M247" s="118">
        <v>3299205</v>
      </c>
      <c r="N247" s="116">
        <v>96.802474975585938</v>
      </c>
      <c r="O247" s="118">
        <v>13121285</v>
      </c>
      <c r="P247" s="116">
        <v>99.95458984375</v>
      </c>
      <c r="Q247" s="118">
        <v>13121273</v>
      </c>
      <c r="R247" s="119">
        <v>2.9372150078415871E-2</v>
      </c>
      <c r="S247" s="118">
        <v>1804</v>
      </c>
      <c r="T247" s="116">
        <v>1.3748666271567345E-2</v>
      </c>
      <c r="U247" s="118">
        <v>11923</v>
      </c>
      <c r="V247" s="119">
        <v>9.0906910598278046E-2</v>
      </c>
      <c r="W247" s="117">
        <v>3860505</v>
      </c>
      <c r="X247" s="119">
        <v>99.773109436035156</v>
      </c>
      <c r="Y247" s="119">
        <v>99.682411193847656</v>
      </c>
      <c r="Z247" s="117">
        <v>9405</v>
      </c>
      <c r="AA247" s="119">
        <v>0.24362097680568695</v>
      </c>
      <c r="AB247" s="118">
        <v>3026971</v>
      </c>
      <c r="AC247" s="120">
        <v>99.049049377441406</v>
      </c>
      <c r="AD247" s="118">
        <v>3027141</v>
      </c>
      <c r="AE247" s="116">
        <v>98.995025634765625</v>
      </c>
      <c r="AF247" s="116">
        <v>46.630645751953125</v>
      </c>
      <c r="AG247" s="116">
        <v>56.939250946044922</v>
      </c>
      <c r="AH247" s="121">
        <v>36.322040557861328</v>
      </c>
      <c r="AI247" s="116">
        <v>0</v>
      </c>
      <c r="AJ247" s="121">
        <v>0</v>
      </c>
      <c r="AK247" s="121">
        <v>0</v>
      </c>
      <c r="AL247" s="116">
        <v>4.7605495452880859</v>
      </c>
      <c r="AM247" s="116">
        <v>27.501115798950195</v>
      </c>
      <c r="AN247" s="116">
        <v>17702.79296875</v>
      </c>
      <c r="AO247" s="116">
        <v>52091.68359375</v>
      </c>
      <c r="AP247" s="116">
        <v>30507.41796875</v>
      </c>
      <c r="AQ247" s="116">
        <v>58.564853668212891</v>
      </c>
      <c r="AR247" s="118"/>
    </row>
    <row r="248" spans="1:44">
      <c r="A248" s="352">
        <v>41901</v>
      </c>
      <c r="B248" s="114" t="s">
        <v>183</v>
      </c>
      <c r="C248" s="114" t="s">
        <v>122</v>
      </c>
      <c r="D248" s="241"/>
      <c r="E248" s="305">
        <v>130</v>
      </c>
      <c r="F248" s="305">
        <v>10</v>
      </c>
      <c r="G248" s="305">
        <v>391</v>
      </c>
      <c r="H248" s="305">
        <v>30</v>
      </c>
      <c r="I248" s="305">
        <v>1477</v>
      </c>
      <c r="J248" s="305">
        <v>114</v>
      </c>
      <c r="K248" s="118">
        <v>2675421</v>
      </c>
      <c r="L248" s="116">
        <v>91.161764821312232</v>
      </c>
      <c r="M248" s="118">
        <v>3299205</v>
      </c>
      <c r="N248" s="116">
        <v>96.802474975585938</v>
      </c>
      <c r="O248" s="118">
        <v>13181734</v>
      </c>
      <c r="P248" s="116">
        <v>99.985755920410156</v>
      </c>
      <c r="Q248" s="118">
        <v>13181735</v>
      </c>
      <c r="R248" s="119">
        <v>9.5662670210003853E-3</v>
      </c>
      <c r="S248" s="118">
        <v>346</v>
      </c>
      <c r="T248" s="116">
        <v>2.6248442009091377E-3</v>
      </c>
      <c r="U248" s="118">
        <v>8528</v>
      </c>
      <c r="V248" s="119">
        <v>6.4703471958637238E-2</v>
      </c>
      <c r="W248" s="117">
        <v>4042790</v>
      </c>
      <c r="X248" s="119">
        <v>99.741592407226563</v>
      </c>
      <c r="Y248" s="119">
        <v>99.677055358886719</v>
      </c>
      <c r="Z248" s="117">
        <v>8250</v>
      </c>
      <c r="AA248" s="119">
        <v>0.20406699180603027</v>
      </c>
      <c r="AB248" s="118">
        <v>2481236</v>
      </c>
      <c r="AC248" s="120">
        <v>98.181671142578125</v>
      </c>
      <c r="AD248" s="118">
        <v>2480855</v>
      </c>
      <c r="AE248" s="116">
        <v>98.054336547851562</v>
      </c>
      <c r="AF248" s="116">
        <v>68.9708251953125</v>
      </c>
      <c r="AG248" s="116">
        <v>93.055328369140625</v>
      </c>
      <c r="AH248" s="121">
        <v>44.886329650878906</v>
      </c>
      <c r="AI248" s="116">
        <v>80.2158203125</v>
      </c>
      <c r="AJ248" s="121">
        <v>12.786742210388184</v>
      </c>
      <c r="AK248" s="121">
        <v>6.9974360466003418</v>
      </c>
      <c r="AL248" s="116">
        <v>5.1247715950012207</v>
      </c>
      <c r="AM248" s="116">
        <v>27.265430450439453</v>
      </c>
      <c r="AN248" s="116">
        <v>18843.6796875</v>
      </c>
      <c r="AO248" s="116">
        <v>48766.578125</v>
      </c>
      <c r="AP248" s="116">
        <v>22886.11328125</v>
      </c>
      <c r="AQ248" s="116">
        <v>46.929912567138672</v>
      </c>
      <c r="AR248" s="118"/>
    </row>
    <row r="249" spans="1:44">
      <c r="A249" s="352">
        <v>41901</v>
      </c>
      <c r="B249" s="114" t="s">
        <v>126</v>
      </c>
      <c r="C249" s="114" t="s">
        <v>122</v>
      </c>
      <c r="D249" s="241"/>
      <c r="E249" s="305">
        <v>110</v>
      </c>
      <c r="F249" s="305">
        <v>7</v>
      </c>
      <c r="G249" s="305">
        <v>322</v>
      </c>
      <c r="H249" s="305">
        <v>21</v>
      </c>
      <c r="I249" s="305">
        <v>984</v>
      </c>
      <c r="J249" s="305">
        <v>86</v>
      </c>
      <c r="K249" s="118">
        <v>1834351</v>
      </c>
      <c r="L249" s="116">
        <v>88.950860549589478</v>
      </c>
      <c r="M249" s="118">
        <v>2875417</v>
      </c>
      <c r="N249" s="116">
        <v>96.293441772460938</v>
      </c>
      <c r="O249" s="118">
        <v>8393484</v>
      </c>
      <c r="P249" s="116">
        <v>99.94873046875</v>
      </c>
      <c r="Q249" s="118">
        <v>8393410</v>
      </c>
      <c r="R249" s="119">
        <v>3.3204622566699982E-2</v>
      </c>
      <c r="S249" s="118">
        <v>997</v>
      </c>
      <c r="T249" s="116">
        <v>1.1878366582095623E-2</v>
      </c>
      <c r="U249" s="118">
        <v>16577</v>
      </c>
      <c r="V249" s="119">
        <v>0.19758926331996918</v>
      </c>
      <c r="W249" s="117">
        <v>2504960</v>
      </c>
      <c r="X249" s="119">
        <v>99.387237548828125</v>
      </c>
      <c r="Y249" s="119">
        <v>99.19085693359375</v>
      </c>
      <c r="Z249" s="117">
        <v>7485</v>
      </c>
      <c r="AA249" s="119">
        <v>0.29880717396736145</v>
      </c>
      <c r="AB249" s="118">
        <v>1296097</v>
      </c>
      <c r="AC249" s="120">
        <v>98.933181762695313</v>
      </c>
      <c r="AD249" s="118">
        <v>1295190</v>
      </c>
      <c r="AE249" s="116">
        <v>98.862869262695312</v>
      </c>
      <c r="AF249" s="116">
        <v>52.975715637207031</v>
      </c>
      <c r="AG249" s="116">
        <v>66.829391479492188</v>
      </c>
      <c r="AH249" s="121">
        <v>39.122043609619141</v>
      </c>
      <c r="AI249" s="116">
        <v>0</v>
      </c>
      <c r="AJ249" s="121">
        <v>0</v>
      </c>
      <c r="AK249" s="121">
        <v>0</v>
      </c>
      <c r="AL249" s="116">
        <v>5.2646074295043945</v>
      </c>
      <c r="AM249" s="116">
        <v>29.489212036132813</v>
      </c>
      <c r="AN249" s="116">
        <v>12623.5224609375</v>
      </c>
      <c r="AO249" s="116">
        <v>32430.052734375</v>
      </c>
      <c r="AP249" s="116">
        <v>17810.8828125</v>
      </c>
      <c r="AQ249" s="116">
        <v>54.920917510986328</v>
      </c>
      <c r="AR249" s="118"/>
    </row>
    <row r="250" spans="1:44">
      <c r="A250" s="352">
        <v>41901</v>
      </c>
      <c r="B250" s="114" t="s">
        <v>184</v>
      </c>
      <c r="C250" s="114" t="s">
        <v>122</v>
      </c>
      <c r="D250" s="241"/>
      <c r="E250" s="305">
        <v>97</v>
      </c>
      <c r="F250" s="305">
        <v>15</v>
      </c>
      <c r="G250" s="305">
        <v>289</v>
      </c>
      <c r="H250" s="305">
        <v>45</v>
      </c>
      <c r="I250" s="305">
        <v>982</v>
      </c>
      <c r="J250" s="305">
        <v>195</v>
      </c>
      <c r="K250" s="118">
        <v>3078383</v>
      </c>
      <c r="L250" s="116">
        <v>89.791296274700059</v>
      </c>
      <c r="M250" s="118">
        <v>2875417</v>
      </c>
      <c r="N250" s="116">
        <v>96.293441772460938</v>
      </c>
      <c r="O250" s="118">
        <v>13939422</v>
      </c>
      <c r="P250" s="116">
        <v>99.946372985839844</v>
      </c>
      <c r="Q250" s="118">
        <v>13939415</v>
      </c>
      <c r="R250" s="119">
        <v>2.8982564806938171E-2</v>
      </c>
      <c r="S250" s="118">
        <v>2973</v>
      </c>
      <c r="T250" s="116">
        <v>2.1328011527657509E-2</v>
      </c>
      <c r="U250" s="118">
        <v>13637</v>
      </c>
      <c r="V250" s="119">
        <v>9.7879745066165924E-2</v>
      </c>
      <c r="W250" s="117">
        <v>4463905</v>
      </c>
      <c r="X250" s="119">
        <v>99.47021484375</v>
      </c>
      <c r="Y250" s="119">
        <v>99.372856140136719</v>
      </c>
      <c r="Z250" s="117">
        <v>9523</v>
      </c>
      <c r="AA250" s="119">
        <v>0.21333339810371399</v>
      </c>
      <c r="AB250" s="118">
        <v>2738538</v>
      </c>
      <c r="AC250" s="120">
        <v>98.57708740234375</v>
      </c>
      <c r="AD250" s="118">
        <v>2741807</v>
      </c>
      <c r="AE250" s="116">
        <v>98.511306762695313</v>
      </c>
      <c r="AF250" s="116">
        <v>74.17626953125</v>
      </c>
      <c r="AG250" s="116">
        <v>94.145988464355469</v>
      </c>
      <c r="AH250" s="121">
        <v>54.20654296875</v>
      </c>
      <c r="AI250" s="116">
        <v>0</v>
      </c>
      <c r="AJ250" s="121">
        <v>0</v>
      </c>
      <c r="AK250" s="121">
        <v>0</v>
      </c>
      <c r="AL250" s="116">
        <v>5.283811092376709</v>
      </c>
      <c r="AM250" s="116">
        <v>27.00660514831543</v>
      </c>
      <c r="AN250" s="116">
        <v>20687.3125</v>
      </c>
      <c r="AO250" s="116">
        <v>49425.7890625</v>
      </c>
      <c r="AP250" s="116">
        <v>30974.73046875</v>
      </c>
      <c r="AQ250" s="116">
        <v>62.669166564941406</v>
      </c>
      <c r="AR250" s="118"/>
    </row>
    <row r="251" spans="1:44">
      <c r="A251" s="352">
        <v>41901</v>
      </c>
      <c r="B251" s="114" t="s">
        <v>131</v>
      </c>
      <c r="C251" s="114" t="s">
        <v>176</v>
      </c>
      <c r="D251" s="241"/>
      <c r="E251" s="305">
        <v>174</v>
      </c>
      <c r="F251" s="305">
        <v>20</v>
      </c>
      <c r="G251" s="305">
        <v>507</v>
      </c>
      <c r="H251" s="305">
        <v>50</v>
      </c>
      <c r="I251" s="305">
        <v>1471</v>
      </c>
      <c r="J251" s="305">
        <v>163</v>
      </c>
      <c r="K251" s="118">
        <v>2953682</v>
      </c>
      <c r="L251" s="116">
        <v>91.26608754767777</v>
      </c>
      <c r="M251" s="118">
        <v>4909536</v>
      </c>
      <c r="N251" s="116">
        <v>92.5169677734375</v>
      </c>
      <c r="O251" s="118">
        <v>21434384</v>
      </c>
      <c r="P251" s="116">
        <v>99.988113403320312</v>
      </c>
      <c r="Q251" s="118">
        <v>13992978</v>
      </c>
      <c r="R251" s="119">
        <v>4.6058814972639084E-2</v>
      </c>
      <c r="S251" s="118">
        <v>663483</v>
      </c>
      <c r="T251" s="116">
        <v>4.7415423393249512</v>
      </c>
      <c r="U251" s="118">
        <v>798</v>
      </c>
      <c r="V251" s="119">
        <v>5.990596953779459E-3</v>
      </c>
      <c r="W251" s="117">
        <v>3790991</v>
      </c>
      <c r="X251" s="119">
        <v>99.772689819335938</v>
      </c>
      <c r="Y251" s="119">
        <v>99.766716003417969</v>
      </c>
      <c r="Z251" s="117">
        <v>10057</v>
      </c>
      <c r="AA251" s="119">
        <v>0.26528683304786682</v>
      </c>
      <c r="AB251" s="118">
        <v>1635628</v>
      </c>
      <c r="AC251" s="120">
        <v>95.224037170410156</v>
      </c>
      <c r="AD251" s="118">
        <v>1623707</v>
      </c>
      <c r="AE251" s="116">
        <v>95.899749755859375</v>
      </c>
      <c r="AF251" s="116">
        <v>0</v>
      </c>
      <c r="AG251" s="116">
        <v>0</v>
      </c>
      <c r="AH251" s="121">
        <v>0</v>
      </c>
      <c r="AI251" s="116">
        <v>0</v>
      </c>
      <c r="AJ251" s="121">
        <v>0</v>
      </c>
      <c r="AK251" s="121">
        <v>0</v>
      </c>
      <c r="AL251" s="116">
        <v>5.0969367027282715</v>
      </c>
      <c r="AM251" s="116">
        <v>27.410556793212891</v>
      </c>
      <c r="AN251" s="116">
        <v>21253.326171875</v>
      </c>
      <c r="AO251" s="116">
        <v>43973.38671875</v>
      </c>
      <c r="AP251" s="116">
        <v>24082.65234375</v>
      </c>
      <c r="AQ251" s="116">
        <v>54.766426086425781</v>
      </c>
      <c r="AR251" s="118"/>
    </row>
    <row r="252" spans="1:44">
      <c r="A252" s="352">
        <v>41901</v>
      </c>
      <c r="B252" s="114" t="s">
        <v>124</v>
      </c>
      <c r="C252" s="114" t="s">
        <v>176</v>
      </c>
      <c r="D252" s="241"/>
      <c r="E252" s="180">
        <v>126</v>
      </c>
      <c r="F252" s="180">
        <v>33</v>
      </c>
      <c r="G252" s="180">
        <v>370</v>
      </c>
      <c r="H252" s="180">
        <v>87</v>
      </c>
      <c r="I252" s="180">
        <v>1358</v>
      </c>
      <c r="J252" s="180">
        <v>345</v>
      </c>
      <c r="K252" s="118">
        <v>3027897</v>
      </c>
      <c r="L252" s="116">
        <v>92.967759471342646</v>
      </c>
      <c r="M252" s="118">
        <v>4000135</v>
      </c>
      <c r="N252" s="116">
        <v>95.35693359375</v>
      </c>
      <c r="O252" s="118">
        <v>17716122</v>
      </c>
      <c r="P252" s="116">
        <v>99.999946594238281</v>
      </c>
      <c r="Q252" s="118">
        <v>13198416</v>
      </c>
      <c r="R252" s="119">
        <v>1.6214067116379738E-2</v>
      </c>
      <c r="S252" s="118">
        <v>549784</v>
      </c>
      <c r="T252" s="116">
        <v>4.1655302047729492</v>
      </c>
      <c r="U252" s="118">
        <v>1511</v>
      </c>
      <c r="V252" s="119">
        <v>1.194804348051548E-2</v>
      </c>
      <c r="W252" s="117">
        <v>4219368</v>
      </c>
      <c r="X252" s="119">
        <v>99.806221008300781</v>
      </c>
      <c r="Y252" s="119">
        <v>99.794296264648437</v>
      </c>
      <c r="Z252" s="117">
        <v>11173</v>
      </c>
      <c r="AA252" s="119">
        <v>0.26480269432067871</v>
      </c>
      <c r="AB252" s="118">
        <v>1214866</v>
      </c>
      <c r="AC252" s="120">
        <v>96.666793823242188</v>
      </c>
      <c r="AD252" s="118">
        <v>1206439</v>
      </c>
      <c r="AE252" s="116">
        <v>96.885879516601562</v>
      </c>
      <c r="AF252" s="116">
        <v>0</v>
      </c>
      <c r="AG252" s="116">
        <v>0</v>
      </c>
      <c r="AH252" s="121">
        <v>0</v>
      </c>
      <c r="AI252" s="116">
        <v>0</v>
      </c>
      <c r="AJ252" s="121">
        <v>0</v>
      </c>
      <c r="AK252" s="121">
        <v>0</v>
      </c>
      <c r="AL252" s="116">
        <v>4.5961103439331055</v>
      </c>
      <c r="AM252" s="116">
        <v>28.196317672729492</v>
      </c>
      <c r="AN252" s="116">
        <v>18145.919921875</v>
      </c>
      <c r="AO252" s="116">
        <v>48707.359375</v>
      </c>
      <c r="AP252" s="116">
        <v>23695.822265625</v>
      </c>
      <c r="AQ252" s="116">
        <v>48.649368286132812</v>
      </c>
      <c r="AR252" s="118"/>
    </row>
    <row r="253" spans="1:44">
      <c r="A253" s="352">
        <v>41901</v>
      </c>
      <c r="B253" s="206" t="s">
        <v>133</v>
      </c>
      <c r="C253" s="206" t="s">
        <v>176</v>
      </c>
      <c r="D253" s="241"/>
      <c r="E253" s="180">
        <v>164</v>
      </c>
      <c r="F253" s="180">
        <v>12</v>
      </c>
      <c r="G253" s="180">
        <v>485</v>
      </c>
      <c r="H253" s="180">
        <v>34</v>
      </c>
      <c r="I253" s="180">
        <v>1419</v>
      </c>
      <c r="J253" s="180">
        <v>114</v>
      </c>
      <c r="K253" s="248">
        <v>2190368</v>
      </c>
      <c r="L253" s="246">
        <v>90.50561366857076</v>
      </c>
      <c r="M253" s="248">
        <v>4322227</v>
      </c>
      <c r="N253" s="246">
        <v>95.961502075195313</v>
      </c>
      <c r="O253" s="248">
        <v>18579116</v>
      </c>
      <c r="P253" s="246">
        <v>99.998908996582031</v>
      </c>
      <c r="Q253" s="248">
        <v>11552422</v>
      </c>
      <c r="R253" s="249">
        <v>5.1859255880117416E-2</v>
      </c>
      <c r="S253" s="248">
        <v>616418</v>
      </c>
      <c r="T253" s="246">
        <v>5.3358335494995117</v>
      </c>
      <c r="U253" s="248">
        <v>391</v>
      </c>
      <c r="V253" s="249">
        <v>3.5774772986769676E-3</v>
      </c>
      <c r="W253" s="248">
        <v>2890181</v>
      </c>
      <c r="X253" s="246">
        <v>99.699745178222656</v>
      </c>
      <c r="Y253" s="246">
        <v>99.696182250976563</v>
      </c>
      <c r="Z253" s="247">
        <v>8596</v>
      </c>
      <c r="AA253" s="249">
        <v>0.29742082953453064</v>
      </c>
      <c r="AB253" s="248">
        <v>686916</v>
      </c>
      <c r="AC253" s="246">
        <v>94.466423034667969</v>
      </c>
      <c r="AD253" s="248">
        <v>674305</v>
      </c>
      <c r="AE253" s="246">
        <v>94.628692626953125</v>
      </c>
      <c r="AF253" s="246">
        <v>0</v>
      </c>
      <c r="AG253" s="246">
        <v>0</v>
      </c>
      <c r="AH253" s="251">
        <v>0</v>
      </c>
      <c r="AI253" s="246">
        <v>0</v>
      </c>
      <c r="AJ253" s="251">
        <v>0</v>
      </c>
      <c r="AK253" s="251">
        <v>0</v>
      </c>
      <c r="AL253" s="246">
        <v>4.9602608680725098</v>
      </c>
      <c r="AM253" s="246">
        <v>32.188983917236328</v>
      </c>
      <c r="AN253" s="246">
        <v>16863.388671875</v>
      </c>
      <c r="AO253" s="246">
        <v>38502.16015625</v>
      </c>
      <c r="AP253" s="246">
        <v>21201.73046875</v>
      </c>
      <c r="AQ253" s="246">
        <v>55.066341400146484</v>
      </c>
      <c r="AR253" s="248"/>
    </row>
    <row r="254" spans="1:44">
      <c r="A254" s="352">
        <v>41901</v>
      </c>
      <c r="B254" s="206" t="s">
        <v>125</v>
      </c>
      <c r="C254" s="206" t="s">
        <v>176</v>
      </c>
      <c r="D254" s="241"/>
      <c r="E254" s="180">
        <v>177</v>
      </c>
      <c r="F254" s="180">
        <v>8</v>
      </c>
      <c r="G254" s="180">
        <v>507</v>
      </c>
      <c r="H254" s="180">
        <v>24</v>
      </c>
      <c r="I254" s="180">
        <v>1602</v>
      </c>
      <c r="J254" s="180">
        <v>93</v>
      </c>
      <c r="K254" s="248">
        <v>2160029</v>
      </c>
      <c r="L254" s="246">
        <v>90.300176525407764</v>
      </c>
      <c r="M254" s="248">
        <v>3469146</v>
      </c>
      <c r="N254" s="246">
        <v>92.969535827636719</v>
      </c>
      <c r="O254" s="248">
        <v>16413109</v>
      </c>
      <c r="P254" s="246">
        <v>99.99957275390625</v>
      </c>
      <c r="Q254" s="248">
        <v>10770898</v>
      </c>
      <c r="R254" s="249">
        <v>7.9659093171358109E-3</v>
      </c>
      <c r="S254" s="248">
        <v>518963</v>
      </c>
      <c r="T254" s="246">
        <v>4.8181962966918945</v>
      </c>
      <c r="U254" s="248">
        <v>172</v>
      </c>
      <c r="V254" s="249">
        <v>1.6778773861005902E-3</v>
      </c>
      <c r="W254" s="248">
        <v>2954008</v>
      </c>
      <c r="X254" s="246">
        <v>99.88226318359375</v>
      </c>
      <c r="Y254" s="246">
        <v>99.880584716796875</v>
      </c>
      <c r="Z254" s="247">
        <v>5029</v>
      </c>
      <c r="AA254" s="249">
        <v>0.1702432781457901</v>
      </c>
      <c r="AB254" s="248">
        <v>761911</v>
      </c>
      <c r="AC254" s="246">
        <v>97.1512451171875</v>
      </c>
      <c r="AD254" s="248">
        <v>760793</v>
      </c>
      <c r="AE254" s="246">
        <v>97.655868530273438</v>
      </c>
      <c r="AF254" s="246">
        <v>0</v>
      </c>
      <c r="AG254" s="246">
        <v>0</v>
      </c>
      <c r="AH254" s="251">
        <v>0</v>
      </c>
      <c r="AI254" s="246">
        <v>0</v>
      </c>
      <c r="AJ254" s="251">
        <v>0</v>
      </c>
      <c r="AK254" s="251">
        <v>0</v>
      </c>
      <c r="AL254" s="246">
        <v>4.0507946014404297</v>
      </c>
      <c r="AM254" s="246">
        <v>29.291942596435547</v>
      </c>
      <c r="AN254" s="246">
        <v>13434.90625</v>
      </c>
      <c r="AO254" s="246">
        <v>35964.66015625</v>
      </c>
      <c r="AP254" s="246">
        <v>13852.9296875</v>
      </c>
      <c r="AQ254" s="246">
        <v>38.518173217773438</v>
      </c>
      <c r="AR254" s="248"/>
    </row>
    <row r="255" spans="1:44">
      <c r="A255" s="352">
        <v>41901</v>
      </c>
      <c r="B255" s="107" t="s">
        <v>127</v>
      </c>
      <c r="C255" s="107" t="s">
        <v>128</v>
      </c>
      <c r="D255" s="241"/>
      <c r="E255" s="388">
        <v>150</v>
      </c>
      <c r="F255" s="388">
        <v>16</v>
      </c>
      <c r="G255" s="388">
        <v>450</v>
      </c>
      <c r="H255" s="388">
        <v>48</v>
      </c>
      <c r="I255" s="388">
        <v>1446</v>
      </c>
      <c r="J255" s="388">
        <v>160</v>
      </c>
      <c r="K255" s="111">
        <v>1493977</v>
      </c>
      <c r="L255" s="109">
        <v>91.661049668100645</v>
      </c>
      <c r="M255" s="111">
        <v>3717156</v>
      </c>
      <c r="N255" s="109">
        <v>93.346473693847656</v>
      </c>
      <c r="O255" s="111">
        <v>16661397</v>
      </c>
      <c r="P255" s="109">
        <v>99.969772338867187</v>
      </c>
      <c r="Q255" s="111">
        <v>9806580</v>
      </c>
      <c r="R255" s="112">
        <v>6.6282027401030064E-3</v>
      </c>
      <c r="S255" s="111">
        <v>312871</v>
      </c>
      <c r="T255" s="109">
        <v>3.1904191970825195</v>
      </c>
      <c r="U255" s="111">
        <v>35253</v>
      </c>
      <c r="V255" s="112">
        <v>0.36028480529785156</v>
      </c>
      <c r="W255" s="111">
        <v>2845853</v>
      </c>
      <c r="X255" s="109">
        <v>99.60247802734375</v>
      </c>
      <c r="Y255" s="109">
        <v>99.243621826171875</v>
      </c>
      <c r="Z255" s="110">
        <v>21517</v>
      </c>
      <c r="AA255" s="112">
        <v>0.75608259439468384</v>
      </c>
      <c r="AB255" s="111">
        <v>4636280</v>
      </c>
      <c r="AC255" s="109">
        <v>99.262039184570313</v>
      </c>
      <c r="AD255" s="111">
        <v>4626315</v>
      </c>
      <c r="AE255" s="109">
        <v>99.473037719726563</v>
      </c>
      <c r="AF255" s="109">
        <v>34.557712554931641</v>
      </c>
      <c r="AG255" s="109">
        <v>34.176021575927734</v>
      </c>
      <c r="AH255" s="113">
        <v>34.939403533935547</v>
      </c>
      <c r="AI255" s="109">
        <v>93.656753540039063</v>
      </c>
      <c r="AJ255" s="113">
        <v>2.9477138519287109</v>
      </c>
      <c r="AK255" s="113">
        <v>3.3955276012420654</v>
      </c>
      <c r="AL255" s="109">
        <v>3.4110984802246094</v>
      </c>
      <c r="AM255" s="109">
        <v>19.518810272216797</v>
      </c>
      <c r="AN255" s="109">
        <v>8976.236328125</v>
      </c>
      <c r="AO255" s="109">
        <v>35684.8203125</v>
      </c>
      <c r="AP255" s="109">
        <v>650.743896484375</v>
      </c>
      <c r="AQ255" s="109">
        <v>1.8235874176025391</v>
      </c>
      <c r="AR255" s="111"/>
    </row>
    <row r="256" spans="1:44">
      <c r="A256" s="352">
        <v>41901</v>
      </c>
      <c r="B256" s="107" t="s">
        <v>129</v>
      </c>
      <c r="C256" s="107" t="s">
        <v>128</v>
      </c>
      <c r="D256" s="241"/>
      <c r="E256" s="388">
        <v>152</v>
      </c>
      <c r="F256" s="388">
        <v>3</v>
      </c>
      <c r="G256" s="388">
        <v>452</v>
      </c>
      <c r="H256" s="388">
        <v>9</v>
      </c>
      <c r="I256" s="388">
        <v>1187</v>
      </c>
      <c r="J256" s="388">
        <v>29</v>
      </c>
      <c r="K256" s="111">
        <v>1876699</v>
      </c>
      <c r="L256" s="109">
        <v>85.113862159035619</v>
      </c>
      <c r="M256" s="111">
        <v>3562669</v>
      </c>
      <c r="N256" s="109">
        <v>94.438301086425781</v>
      </c>
      <c r="O256" s="111">
        <v>12720278</v>
      </c>
      <c r="P256" s="109">
        <v>99.993316650390625</v>
      </c>
      <c r="Q256" s="111">
        <v>8444834</v>
      </c>
      <c r="R256" s="112">
        <v>3.6235169973224401E-3</v>
      </c>
      <c r="S256" s="111">
        <v>319102</v>
      </c>
      <c r="T256" s="109">
        <v>3.7786650657653809</v>
      </c>
      <c r="U256" s="111">
        <v>35748</v>
      </c>
      <c r="V256" s="112">
        <v>0.42347833514213562</v>
      </c>
      <c r="W256" s="111">
        <v>1994967</v>
      </c>
      <c r="X256" s="109">
        <v>99.519157409667969</v>
      </c>
      <c r="Y256" s="109">
        <v>99.09771728515625</v>
      </c>
      <c r="Z256" s="110">
        <v>15599</v>
      </c>
      <c r="AA256" s="112">
        <v>0.78191769123077393</v>
      </c>
      <c r="AB256" s="111">
        <v>1033007</v>
      </c>
      <c r="AC256" s="109">
        <v>96.749298095703125</v>
      </c>
      <c r="AD256" s="111">
        <v>1032826</v>
      </c>
      <c r="AE256" s="109">
        <v>96.956222534179688</v>
      </c>
      <c r="AF256" s="109">
        <v>34.395118713378906</v>
      </c>
      <c r="AG256" s="109">
        <v>34.077445983886719</v>
      </c>
      <c r="AH256" s="113">
        <v>34.712791442871094</v>
      </c>
      <c r="AI256" s="109">
        <v>95.047775268554687</v>
      </c>
      <c r="AJ256" s="113">
        <v>2.3131484985351562</v>
      </c>
      <c r="AK256" s="113">
        <v>2.6390790939331055</v>
      </c>
      <c r="AL256" s="109">
        <v>3.288952112197876</v>
      </c>
      <c r="AM256" s="109">
        <v>24.927349090576172</v>
      </c>
      <c r="AN256" s="109">
        <v>7839.5224609375</v>
      </c>
      <c r="AO256" s="109">
        <v>22353.787109375</v>
      </c>
      <c r="AP256" s="109">
        <v>369.24298095703125</v>
      </c>
      <c r="AQ256" s="109">
        <v>1.6518139839172363</v>
      </c>
      <c r="AR256" s="111"/>
    </row>
    <row r="257" spans="1:44">
      <c r="A257" s="352">
        <v>41901</v>
      </c>
      <c r="B257" s="181" t="s">
        <v>130</v>
      </c>
      <c r="C257" s="181" t="s">
        <v>128</v>
      </c>
      <c r="D257" s="241"/>
      <c r="E257" s="219">
        <v>176</v>
      </c>
      <c r="F257" s="219">
        <v>5</v>
      </c>
      <c r="G257" s="219">
        <v>528</v>
      </c>
      <c r="H257" s="219">
        <v>15</v>
      </c>
      <c r="I257" s="219">
        <v>892</v>
      </c>
      <c r="J257" s="219">
        <v>33</v>
      </c>
      <c r="K257" s="229">
        <v>656174</v>
      </c>
      <c r="L257" s="230">
        <v>93.659456180830077</v>
      </c>
      <c r="M257" s="229">
        <v>1446793</v>
      </c>
      <c r="N257" s="230">
        <v>92.406997680664063</v>
      </c>
      <c r="O257" s="229">
        <v>14029551</v>
      </c>
      <c r="P257" s="230">
        <v>99.996490478515625</v>
      </c>
      <c r="Q257" s="229">
        <v>4543700</v>
      </c>
      <c r="R257" s="230">
        <v>0</v>
      </c>
      <c r="S257" s="229">
        <v>176604</v>
      </c>
      <c r="T257" s="230">
        <v>3.8867883682250977</v>
      </c>
      <c r="U257" s="229">
        <v>10723</v>
      </c>
      <c r="V257" s="230">
        <v>0.23605398833751678</v>
      </c>
      <c r="W257" s="229">
        <v>606315</v>
      </c>
      <c r="X257" s="230">
        <v>99.805923461914063</v>
      </c>
      <c r="Y257" s="230">
        <v>99.570327758789063</v>
      </c>
      <c r="Z257" s="229">
        <v>2422</v>
      </c>
      <c r="AA257" s="230">
        <v>0.39946231245994568</v>
      </c>
      <c r="AB257" s="229">
        <v>1019215</v>
      </c>
      <c r="AC257" s="230">
        <v>98.731575012207031</v>
      </c>
      <c r="AD257" s="229">
        <v>1018663</v>
      </c>
      <c r="AE257" s="230">
        <v>98.906021118164063</v>
      </c>
      <c r="AF257" s="230">
        <v>35.185676574707031</v>
      </c>
      <c r="AG257" s="230">
        <v>34.819988250732422</v>
      </c>
      <c r="AH257" s="230">
        <v>35.551364898681641</v>
      </c>
      <c r="AI257" s="230">
        <v>92.602424621582031</v>
      </c>
      <c r="AJ257" s="188">
        <v>0.77675420045852661</v>
      </c>
      <c r="AK257" s="188">
        <v>6.6208233833312988</v>
      </c>
      <c r="AL257" s="230">
        <v>4.7790641784667969</v>
      </c>
      <c r="AM257" s="230">
        <v>23.278324127197266</v>
      </c>
      <c r="AN257" s="230">
        <v>6523.060546875</v>
      </c>
      <c r="AO257" s="230">
        <v>9662.1875</v>
      </c>
      <c r="AP257" s="230">
        <v>151.12852478027344</v>
      </c>
      <c r="AQ257" s="230">
        <v>1.564123272895813</v>
      </c>
      <c r="AR257" s="229"/>
    </row>
    <row r="258" spans="1:44">
      <c r="A258" s="352">
        <v>41901</v>
      </c>
      <c r="B258" s="123" t="s">
        <v>132</v>
      </c>
      <c r="C258" s="123" t="s">
        <v>128</v>
      </c>
      <c r="D258" s="241"/>
      <c r="E258" s="219">
        <v>178</v>
      </c>
      <c r="F258" s="219">
        <v>5</v>
      </c>
      <c r="G258" s="219">
        <v>527</v>
      </c>
      <c r="H258" s="219">
        <v>15</v>
      </c>
      <c r="I258" s="219">
        <v>1082</v>
      </c>
      <c r="J258" s="219">
        <v>34</v>
      </c>
      <c r="K258" s="197">
        <v>823976</v>
      </c>
      <c r="L258" s="194">
        <v>91.251201491305565</v>
      </c>
      <c r="M258" s="197">
        <v>1415538</v>
      </c>
      <c r="N258" s="194">
        <v>87.934555053710938</v>
      </c>
      <c r="O258" s="197">
        <v>12507747</v>
      </c>
      <c r="P258" s="194">
        <v>99.991203308105469</v>
      </c>
      <c r="Q258" s="197">
        <v>5528385</v>
      </c>
      <c r="R258" s="194">
        <v>1.8088465367327444E-5</v>
      </c>
      <c r="S258" s="197">
        <v>283953</v>
      </c>
      <c r="T258" s="194">
        <v>5.1362738609313965</v>
      </c>
      <c r="U258" s="197">
        <v>17801</v>
      </c>
      <c r="V258" s="194">
        <v>0.32244828343391418</v>
      </c>
      <c r="W258" s="197">
        <v>845263</v>
      </c>
      <c r="X258" s="194">
        <v>99.760765075683594</v>
      </c>
      <c r="Y258" s="231">
        <v>99.4390869140625</v>
      </c>
      <c r="Z258" s="197">
        <v>4039</v>
      </c>
      <c r="AA258" s="194">
        <v>0.47783944010734558</v>
      </c>
      <c r="AB258" s="197">
        <v>948125</v>
      </c>
      <c r="AC258" s="194">
        <v>98.197601318359375</v>
      </c>
      <c r="AD258" s="197">
        <v>945739</v>
      </c>
      <c r="AE258" s="194">
        <v>98.3531494140625</v>
      </c>
      <c r="AF258" s="231">
        <v>35.037532806396484</v>
      </c>
      <c r="AG258" s="231">
        <v>34.756454467773438</v>
      </c>
      <c r="AH258" s="231">
        <v>35.318611145019531</v>
      </c>
      <c r="AI258" s="194">
        <v>94.025527954101563</v>
      </c>
      <c r="AJ258" s="207">
        <v>0.70715802907943726</v>
      </c>
      <c r="AK258" s="207">
        <v>5.2673115730285645</v>
      </c>
      <c r="AL258" s="208">
        <v>5.0302581787109375</v>
      </c>
      <c r="AM258" s="208">
        <v>24.128057479858398</v>
      </c>
      <c r="AN258" s="197">
        <v>7513.7431640625</v>
      </c>
      <c r="AO258" s="197">
        <v>11903.16796875</v>
      </c>
      <c r="AP258" s="197">
        <v>111.79283905029297</v>
      </c>
      <c r="AQ258" s="231">
        <v>0.93918561935424805</v>
      </c>
      <c r="AR258" s="198"/>
    </row>
    <row r="259" spans="1:44">
      <c r="A259" s="352">
        <v>41900</v>
      </c>
      <c r="B259" s="181" t="s">
        <v>6</v>
      </c>
      <c r="C259" s="181"/>
      <c r="D259" s="241"/>
      <c r="E259" s="219">
        <v>1834</v>
      </c>
      <c r="F259" s="219">
        <v>176</v>
      </c>
      <c r="G259" s="219">
        <v>5441</v>
      </c>
      <c r="H259" s="219">
        <v>516</v>
      </c>
      <c r="I259" s="219">
        <v>15926</v>
      </c>
      <c r="J259" s="219">
        <v>1957</v>
      </c>
      <c r="K259" s="229">
        <v>33865608</v>
      </c>
      <c r="L259" s="230">
        <v>90.965737275409325</v>
      </c>
      <c r="M259" s="229">
        <v>46086314</v>
      </c>
      <c r="N259" s="230">
        <v>94.673791930717556</v>
      </c>
      <c r="O259" s="229">
        <v>202220606</v>
      </c>
      <c r="P259" s="230">
        <v>99.93746498068154</v>
      </c>
      <c r="Q259" s="229">
        <v>150691343</v>
      </c>
      <c r="R259" s="230">
        <v>4.1638092195082764E-2</v>
      </c>
      <c r="S259" s="229">
        <v>3706611</v>
      </c>
      <c r="T259" s="230">
        <v>4.742327731331712</v>
      </c>
      <c r="U259" s="229">
        <v>192980</v>
      </c>
      <c r="V259" s="230">
        <v>0.13016346580247551</v>
      </c>
      <c r="W259" s="229">
        <v>43349003</v>
      </c>
      <c r="X259" s="230">
        <v>99.59052990075844</v>
      </c>
      <c r="Y259" s="230">
        <v>99.460899415428557</v>
      </c>
      <c r="Z259" s="229">
        <v>158035</v>
      </c>
      <c r="AA259" s="230">
        <v>0.36456432575350939</v>
      </c>
      <c r="AB259" s="229">
        <v>32585703</v>
      </c>
      <c r="AC259" s="230">
        <v>98.452145709222279</v>
      </c>
      <c r="AD259" s="229">
        <v>32540365</v>
      </c>
      <c r="AE259" s="230">
        <v>98.531107513010568</v>
      </c>
      <c r="AF259" s="230">
        <v>34.225214784999018</v>
      </c>
      <c r="AG259" s="230">
        <v>37.064776890897186</v>
      </c>
      <c r="AH259" s="230">
        <v>31.385652679100847</v>
      </c>
      <c r="AI259" s="230"/>
      <c r="AJ259" s="188"/>
      <c r="AK259" s="188"/>
      <c r="AL259" s="230">
        <v>3.5383710946311</v>
      </c>
      <c r="AM259" s="230">
        <v>19.526985476183693</v>
      </c>
      <c r="AN259" s="230">
        <v>209692.35107421875</v>
      </c>
      <c r="AO259" s="230">
        <v>554839.69140625</v>
      </c>
      <c r="AP259" s="230">
        <v>273278.89573669434</v>
      </c>
      <c r="AQ259" s="230">
        <v>49.253667314979694</v>
      </c>
      <c r="AR259" s="229">
        <v>0</v>
      </c>
    </row>
    <row r="260" spans="1:44">
      <c r="A260" s="352">
        <v>41900</v>
      </c>
      <c r="B260" s="123" t="s">
        <v>134</v>
      </c>
      <c r="C260" s="123"/>
      <c r="D260" s="241"/>
      <c r="E260" s="219">
        <v>663</v>
      </c>
      <c r="F260" s="219">
        <v>107</v>
      </c>
      <c r="G260" s="219">
        <v>1985</v>
      </c>
      <c r="H260" s="219">
        <v>321</v>
      </c>
      <c r="I260" s="219">
        <v>6803</v>
      </c>
      <c r="J260" s="219">
        <v>1331</v>
      </c>
      <c r="K260" s="197">
        <v>16921611</v>
      </c>
      <c r="L260" s="194">
        <v>91.522627485054471</v>
      </c>
      <c r="M260" s="197">
        <v>18978799</v>
      </c>
      <c r="N260" s="194">
        <v>96.315473317101507</v>
      </c>
      <c r="O260" s="197">
        <v>72404832</v>
      </c>
      <c r="P260" s="194">
        <v>99.891835076410317</v>
      </c>
      <c r="Q260" s="197">
        <v>72404561</v>
      </c>
      <c r="R260" s="194">
        <v>7.421770032340104E-2</v>
      </c>
      <c r="S260" s="197">
        <v>22553</v>
      </c>
      <c r="T260" s="194">
        <v>4.6824753208554427E-2</v>
      </c>
      <c r="U260" s="197">
        <v>83083</v>
      </c>
      <c r="V260" s="194">
        <v>0.11486931338999255</v>
      </c>
      <c r="W260" s="197">
        <v>23341335</v>
      </c>
      <c r="X260" s="194">
        <v>99.471535868198572</v>
      </c>
      <c r="Y260" s="231">
        <v>99.357273597928284</v>
      </c>
      <c r="Z260" s="197">
        <v>73556</v>
      </c>
      <c r="AA260" s="194">
        <v>0.31513193600743628</v>
      </c>
      <c r="AB260" s="197">
        <v>19993693</v>
      </c>
      <c r="AC260" s="194">
        <v>98.810604029315499</v>
      </c>
      <c r="AD260" s="197">
        <v>19994742</v>
      </c>
      <c r="AE260" s="194">
        <v>98.763750178463326</v>
      </c>
      <c r="AF260" s="231">
        <v>57.266925141683103</v>
      </c>
      <c r="AG260" s="231">
        <v>62.822484850822029</v>
      </c>
      <c r="AH260" s="231">
        <v>51.711365432544177</v>
      </c>
      <c r="AI260" s="194"/>
      <c r="AJ260" s="207"/>
      <c r="AK260" s="207"/>
      <c r="AL260" s="208">
        <v>5.2538756106302182</v>
      </c>
      <c r="AM260" s="208">
        <v>27.690291220715423</v>
      </c>
      <c r="AN260" s="197">
        <v>107391.345703125</v>
      </c>
      <c r="AO260" s="197">
        <v>305989.25</v>
      </c>
      <c r="AP260" s="197">
        <v>191549.515625</v>
      </c>
      <c r="AQ260" s="231">
        <v>62.600080109023438</v>
      </c>
      <c r="AR260" s="198"/>
    </row>
    <row r="261" spans="1:44">
      <c r="A261" s="352">
        <v>41900</v>
      </c>
      <c r="B261" s="123" t="s">
        <v>175</v>
      </c>
      <c r="C261" s="123"/>
      <c r="D261" s="241"/>
      <c r="E261" s="219">
        <v>515</v>
      </c>
      <c r="F261" s="219">
        <v>40</v>
      </c>
      <c r="G261" s="219">
        <v>1499</v>
      </c>
      <c r="H261" s="219">
        <v>108</v>
      </c>
      <c r="I261" s="219">
        <v>4490</v>
      </c>
      <c r="J261" s="219">
        <v>370</v>
      </c>
      <c r="K261" s="197">
        <v>10474479</v>
      </c>
      <c r="L261" s="194">
        <v>91.535292590686367</v>
      </c>
      <c r="M261" s="197">
        <v>16674580</v>
      </c>
      <c r="N261" s="194">
        <v>94.010056222062659</v>
      </c>
      <c r="O261" s="197">
        <v>72768010</v>
      </c>
      <c r="P261" s="194">
        <v>99.998123094761084</v>
      </c>
      <c r="Q261" s="197">
        <v>48457859</v>
      </c>
      <c r="R261" s="194">
        <v>1.593962338993871E-2</v>
      </c>
      <c r="S261" s="197">
        <v>2321479</v>
      </c>
      <c r="T261" s="194">
        <v>4.8353971859532168</v>
      </c>
      <c r="U261" s="197">
        <v>2712</v>
      </c>
      <c r="V261" s="194">
        <v>5.8794298260843566E-3</v>
      </c>
      <c r="W261" s="197">
        <v>13486969</v>
      </c>
      <c r="X261" s="194">
        <v>99.796733751008674</v>
      </c>
      <c r="Y261" s="231">
        <v>99.790866272079057</v>
      </c>
      <c r="Z261" s="197">
        <v>33407</v>
      </c>
      <c r="AA261" s="194">
        <v>0.24769835012172203</v>
      </c>
      <c r="AB261" s="197">
        <v>4225473</v>
      </c>
      <c r="AC261" s="194">
        <v>95.964049693775337</v>
      </c>
      <c r="AD261" s="197">
        <v>4193403</v>
      </c>
      <c r="AE261" s="194">
        <v>96.391520414328141</v>
      </c>
      <c r="AF261" s="231">
        <v>0</v>
      </c>
      <c r="AG261" s="231">
        <v>0</v>
      </c>
      <c r="AH261" s="231">
        <v>0</v>
      </c>
      <c r="AI261" s="194"/>
      <c r="AJ261" s="207"/>
      <c r="AK261" s="207"/>
      <c r="AL261" s="208">
        <v>4.9550560409977225</v>
      </c>
      <c r="AM261" s="208">
        <v>29.606881292906102</v>
      </c>
      <c r="AN261" s="197">
        <v>69461.5439453125</v>
      </c>
      <c r="AO261" s="197">
        <v>164955.8203125</v>
      </c>
      <c r="AP261" s="197">
        <v>80330.822265625</v>
      </c>
      <c r="AQ261" s="231">
        <v>48.698386097224422</v>
      </c>
      <c r="AR261" s="198"/>
    </row>
    <row r="262" spans="1:44">
      <c r="A262" s="352">
        <v>41900</v>
      </c>
      <c r="B262" s="124" t="s">
        <v>135</v>
      </c>
      <c r="C262" s="124"/>
      <c r="D262" s="241"/>
      <c r="E262" s="219">
        <v>656</v>
      </c>
      <c r="F262" s="219">
        <v>29</v>
      </c>
      <c r="G262" s="219">
        <v>1957</v>
      </c>
      <c r="H262" s="219">
        <v>87</v>
      </c>
      <c r="I262" s="219">
        <v>4633</v>
      </c>
      <c r="J262" s="219">
        <v>256</v>
      </c>
      <c r="K262" s="190">
        <v>6469518</v>
      </c>
      <c r="L262" s="191">
        <v>88.587001380937508</v>
      </c>
      <c r="M262" s="190">
        <v>10432935</v>
      </c>
      <c r="N262" s="191">
        <v>92.748195070255989</v>
      </c>
      <c r="O262" s="190">
        <v>57047764</v>
      </c>
      <c r="P262" s="191">
        <v>99.918005064619166</v>
      </c>
      <c r="Q262" s="190">
        <v>29828923</v>
      </c>
      <c r="R262" s="191">
        <v>4.3045469575511332E-3</v>
      </c>
      <c r="S262" s="190">
        <v>1362579</v>
      </c>
      <c r="T262" s="191">
        <v>4.6614802312750827</v>
      </c>
      <c r="U262" s="190">
        <v>107185</v>
      </c>
      <c r="V262" s="191">
        <v>0.35962660396998986</v>
      </c>
      <c r="W262" s="190">
        <v>6520699</v>
      </c>
      <c r="X262" s="191">
        <v>99.589980058015399</v>
      </c>
      <c r="Y262" s="232">
        <v>99.231827994838369</v>
      </c>
      <c r="Z262" s="190">
        <v>51072</v>
      </c>
      <c r="AA262" s="192">
        <v>0.78322891274848327</v>
      </c>
      <c r="AB262" s="190">
        <v>8366537</v>
      </c>
      <c r="AC262" s="191">
        <v>98.852129230413823</v>
      </c>
      <c r="AD262" s="190">
        <v>8352220</v>
      </c>
      <c r="AE262" s="191">
        <v>99.048397632817753</v>
      </c>
      <c r="AF262" s="232">
        <v>17.479596624830222</v>
      </c>
      <c r="AG262" s="232">
        <v>15.996309799740931</v>
      </c>
      <c r="AH262" s="232">
        <v>18.962883449919509</v>
      </c>
      <c r="AI262" s="191"/>
      <c r="AJ262" s="193"/>
      <c r="AK262" s="193"/>
      <c r="AL262" s="191">
        <v>4.2386420476052855</v>
      </c>
      <c r="AM262" s="191">
        <v>23.060295464618509</v>
      </c>
      <c r="AN262" s="190">
        <v>32839.46142578125</v>
      </c>
      <c r="AO262" s="190">
        <v>83894.62109375</v>
      </c>
      <c r="AP262" s="190">
        <v>1398.5578460693359</v>
      </c>
      <c r="AQ262" s="232">
        <v>1.6670411378418231</v>
      </c>
      <c r="AR262" s="190"/>
    </row>
    <row r="263" spans="1:44">
      <c r="A263" s="352">
        <v>41900</v>
      </c>
      <c r="B263" s="114" t="s">
        <v>121</v>
      </c>
      <c r="C263" s="114" t="s">
        <v>122</v>
      </c>
      <c r="D263" s="241"/>
      <c r="E263" s="305">
        <v>168</v>
      </c>
      <c r="F263" s="305">
        <v>64</v>
      </c>
      <c r="G263" s="305">
        <v>492</v>
      </c>
      <c r="H263" s="305">
        <v>191</v>
      </c>
      <c r="I263" s="305">
        <v>1881</v>
      </c>
      <c r="J263" s="305">
        <v>803</v>
      </c>
      <c r="K263" s="118">
        <v>5906188</v>
      </c>
      <c r="L263" s="116">
        <v>93.212153084188984</v>
      </c>
      <c r="M263" s="118">
        <v>6595141</v>
      </c>
      <c r="N263" s="116">
        <v>95.959434509277344</v>
      </c>
      <c r="O263" s="118">
        <v>23227882</v>
      </c>
      <c r="P263" s="116">
        <v>99.845901489257813</v>
      </c>
      <c r="Q263" s="118">
        <v>23227732</v>
      </c>
      <c r="R263" s="119">
        <v>8.976338803768158E-2</v>
      </c>
      <c r="S263" s="118">
        <v>14504</v>
      </c>
      <c r="T263" s="116">
        <v>6.2442600727081299E-2</v>
      </c>
      <c r="U263" s="118">
        <v>24653</v>
      </c>
      <c r="V263" s="119">
        <v>0.1062978059053421</v>
      </c>
      <c r="W263" s="117">
        <v>8550559</v>
      </c>
      <c r="X263" s="119">
        <v>99.349174499511719</v>
      </c>
      <c r="Y263" s="119">
        <v>99.243568420410156</v>
      </c>
      <c r="Z263" s="117">
        <v>33396</v>
      </c>
      <c r="AA263" s="119">
        <v>0.39057096838951111</v>
      </c>
      <c r="AB263" s="118">
        <v>10367967</v>
      </c>
      <c r="AC263" s="120">
        <v>98.996589660644531</v>
      </c>
      <c r="AD263" s="118">
        <v>10367199</v>
      </c>
      <c r="AE263" s="116">
        <v>98.98309326171875</v>
      </c>
      <c r="AF263" s="116">
        <v>48.790241241455078</v>
      </c>
      <c r="AG263" s="116">
        <v>37.957759857177734</v>
      </c>
      <c r="AH263" s="121">
        <v>59.622722625732422</v>
      </c>
      <c r="AI263" s="116">
        <v>0</v>
      </c>
      <c r="AJ263" s="121">
        <v>0</v>
      </c>
      <c r="AK263" s="121">
        <v>0</v>
      </c>
      <c r="AL263" s="116">
        <v>5.2551913261413574</v>
      </c>
      <c r="AM263" s="116">
        <v>26.559101104736328</v>
      </c>
      <c r="AN263" s="116">
        <v>34009.8203125</v>
      </c>
      <c r="AO263" s="116">
        <v>121838.84375</v>
      </c>
      <c r="AP263" s="116">
        <v>88979.265625</v>
      </c>
      <c r="AQ263" s="122">
        <v>73.030296325683594</v>
      </c>
      <c r="AR263" s="118"/>
    </row>
    <row r="264" spans="1:44">
      <c r="A264" s="352">
        <v>41900</v>
      </c>
      <c r="B264" s="114" t="s">
        <v>123</v>
      </c>
      <c r="C264" s="114" t="s">
        <v>122</v>
      </c>
      <c r="D264" s="241"/>
      <c r="E264" s="305">
        <v>158</v>
      </c>
      <c r="F264" s="305">
        <v>11</v>
      </c>
      <c r="G264" s="305">
        <v>491</v>
      </c>
      <c r="H264" s="305">
        <v>34</v>
      </c>
      <c r="I264" s="305">
        <v>1479</v>
      </c>
      <c r="J264" s="305">
        <v>133</v>
      </c>
      <c r="K264" s="118">
        <v>2833435</v>
      </c>
      <c r="L264" s="116">
        <v>92.312899360670002</v>
      </c>
      <c r="M264" s="118">
        <v>3319252</v>
      </c>
      <c r="N264" s="116">
        <v>96.752220153808594</v>
      </c>
      <c r="O264" s="118">
        <v>13151049</v>
      </c>
      <c r="P264" s="116">
        <v>99.891609191894531</v>
      </c>
      <c r="Q264" s="118">
        <v>13150972</v>
      </c>
      <c r="R264" s="119">
        <v>8.6115308105945587E-2</v>
      </c>
      <c r="S264" s="118">
        <v>2555</v>
      </c>
      <c r="T264" s="116">
        <v>1.9428221508860588E-2</v>
      </c>
      <c r="U264" s="118">
        <v>13732</v>
      </c>
      <c r="V264" s="119">
        <v>0.10452845692634583</v>
      </c>
      <c r="W264" s="117">
        <v>3833490</v>
      </c>
      <c r="X264" s="119">
        <v>99.710708618164063</v>
      </c>
      <c r="Y264" s="119">
        <v>99.606483459472656</v>
      </c>
      <c r="Z264" s="117">
        <v>10880</v>
      </c>
      <c r="AA264" s="119">
        <v>0.28381448984146118</v>
      </c>
      <c r="AB264" s="118">
        <v>3033062</v>
      </c>
      <c r="AC264" s="120">
        <v>98.963493347167969</v>
      </c>
      <c r="AD264" s="118">
        <v>3033434</v>
      </c>
      <c r="AE264" s="116">
        <v>98.896858215332031</v>
      </c>
      <c r="AF264" s="116">
        <v>46.0596923828125</v>
      </c>
      <c r="AG264" s="116">
        <v>57.952491760253906</v>
      </c>
      <c r="AH264" s="121">
        <v>34.166896820068359</v>
      </c>
      <c r="AI264" s="116">
        <v>0</v>
      </c>
      <c r="AJ264" s="121">
        <v>0</v>
      </c>
      <c r="AK264" s="121">
        <v>0</v>
      </c>
      <c r="AL264" s="116">
        <v>4.9061946868896484</v>
      </c>
      <c r="AM264" s="116">
        <v>27.568367004394531</v>
      </c>
      <c r="AN264" s="116">
        <v>18307.314453125</v>
      </c>
      <c r="AO264" s="116">
        <v>52031.828125</v>
      </c>
      <c r="AP264" s="116">
        <v>30225.3046875</v>
      </c>
      <c r="AQ264" s="116">
        <v>58.090030670166016</v>
      </c>
      <c r="AR264" s="118"/>
    </row>
    <row r="265" spans="1:44">
      <c r="A265" s="352">
        <v>41900</v>
      </c>
      <c r="B265" s="114" t="s">
        <v>183</v>
      </c>
      <c r="C265" s="114" t="s">
        <v>122</v>
      </c>
      <c r="D265" s="241"/>
      <c r="E265" s="305">
        <v>130</v>
      </c>
      <c r="F265" s="305">
        <v>10</v>
      </c>
      <c r="G265" s="305">
        <v>391</v>
      </c>
      <c r="H265" s="305">
        <v>30</v>
      </c>
      <c r="I265" s="305">
        <v>1477</v>
      </c>
      <c r="J265" s="305">
        <v>114</v>
      </c>
      <c r="K265" s="118">
        <v>2807855</v>
      </c>
      <c r="L265" s="116">
        <v>91.141137986113947</v>
      </c>
      <c r="M265" s="118">
        <v>3319252</v>
      </c>
      <c r="N265" s="116">
        <v>96.752220153808594</v>
      </c>
      <c r="O265" s="118">
        <v>13410554</v>
      </c>
      <c r="P265" s="116">
        <v>99.965629577636719</v>
      </c>
      <c r="Q265" s="118">
        <v>13410539</v>
      </c>
      <c r="R265" s="119">
        <v>2.4719364941120148E-2</v>
      </c>
      <c r="S265" s="118">
        <v>954</v>
      </c>
      <c r="T265" s="116">
        <v>7.1138078346848488E-3</v>
      </c>
      <c r="U265" s="118">
        <v>10395</v>
      </c>
      <c r="V265" s="119">
        <v>7.7538348734378815E-2</v>
      </c>
      <c r="W265" s="117">
        <v>4089133</v>
      </c>
      <c r="X265" s="119">
        <v>99.693077087402344</v>
      </c>
      <c r="Y265" s="119">
        <v>99.615776062011719</v>
      </c>
      <c r="Z265" s="117">
        <v>11190</v>
      </c>
      <c r="AA265" s="119">
        <v>0.27365213632583618</v>
      </c>
      <c r="AB265" s="118">
        <v>2601846</v>
      </c>
      <c r="AC265" s="120">
        <v>98.122024536132813</v>
      </c>
      <c r="AD265" s="118">
        <v>2601065</v>
      </c>
      <c r="AE265" s="116">
        <v>97.994895935058594</v>
      </c>
      <c r="AF265" s="116">
        <v>71.717697143554688</v>
      </c>
      <c r="AG265" s="116">
        <v>93.102386474609375</v>
      </c>
      <c r="AH265" s="121">
        <v>50.333011627197266</v>
      </c>
      <c r="AI265" s="116">
        <v>80.046966552734375</v>
      </c>
      <c r="AJ265" s="121">
        <v>12.838922500610352</v>
      </c>
      <c r="AK265" s="121">
        <v>7.1141128540039062</v>
      </c>
      <c r="AL265" s="116">
        <v>5.3325605392456055</v>
      </c>
      <c r="AM265" s="116">
        <v>27.426418304443359</v>
      </c>
      <c r="AN265" s="116">
        <v>20028.01953125</v>
      </c>
      <c r="AO265" s="116">
        <v>50182.6796875</v>
      </c>
      <c r="AP265" s="116">
        <v>23766.408203125</v>
      </c>
      <c r="AQ265" s="116">
        <v>47.359783172607422</v>
      </c>
      <c r="AR265" s="118"/>
    </row>
    <row r="266" spans="1:44">
      <c r="A266" s="352">
        <v>41900</v>
      </c>
      <c r="B266" s="114" t="s">
        <v>126</v>
      </c>
      <c r="C266" s="114" t="s">
        <v>122</v>
      </c>
      <c r="D266" s="241"/>
      <c r="E266" s="305">
        <v>110</v>
      </c>
      <c r="F266" s="305">
        <v>7</v>
      </c>
      <c r="G266" s="305">
        <v>322</v>
      </c>
      <c r="H266" s="305">
        <v>21</v>
      </c>
      <c r="I266" s="305">
        <v>984</v>
      </c>
      <c r="J266" s="305">
        <v>86</v>
      </c>
      <c r="K266" s="118">
        <v>2039317</v>
      </c>
      <c r="L266" s="116">
        <v>88.727843684920003</v>
      </c>
      <c r="M266" s="118">
        <v>2872577</v>
      </c>
      <c r="N266" s="116">
        <v>96.219528198242188</v>
      </c>
      <c r="O266" s="118">
        <v>8585665</v>
      </c>
      <c r="P266" s="116">
        <v>99.844032287597656</v>
      </c>
      <c r="Q266" s="118">
        <v>8585639</v>
      </c>
      <c r="R266" s="119">
        <v>0.13538888096809387</v>
      </c>
      <c r="S266" s="118">
        <v>1337</v>
      </c>
      <c r="T266" s="116">
        <v>1.5572516247630119E-2</v>
      </c>
      <c r="U266" s="118">
        <v>18449</v>
      </c>
      <c r="V266" s="119">
        <v>0.21520696580410004</v>
      </c>
      <c r="W266" s="117">
        <v>2482023</v>
      </c>
      <c r="X266" s="119">
        <v>99.237808227539063</v>
      </c>
      <c r="Y266" s="119">
        <v>99.024238586425781</v>
      </c>
      <c r="Z266" s="117">
        <v>8313</v>
      </c>
      <c r="AA266" s="119">
        <v>0.33492839336395264</v>
      </c>
      <c r="AB266" s="118">
        <v>1299392</v>
      </c>
      <c r="AC266" s="120">
        <v>98.901252746582031</v>
      </c>
      <c r="AD266" s="118">
        <v>1298611</v>
      </c>
      <c r="AE266" s="116">
        <v>98.8275146484375</v>
      </c>
      <c r="AF266" s="116">
        <v>54.916965484619141</v>
      </c>
      <c r="AG266" s="116">
        <v>69.5001220703125</v>
      </c>
      <c r="AH266" s="121">
        <v>40.333808898925781</v>
      </c>
      <c r="AI266" s="116">
        <v>0</v>
      </c>
      <c r="AJ266" s="121">
        <v>0</v>
      </c>
      <c r="AK266" s="121">
        <v>0</v>
      </c>
      <c r="AL266" s="116">
        <v>5.507476806640625</v>
      </c>
      <c r="AM266" s="116">
        <v>30.326976776123047</v>
      </c>
      <c r="AN266" s="116">
        <v>13495.8515625</v>
      </c>
      <c r="AO266" s="116">
        <v>32789.3515625</v>
      </c>
      <c r="AP266" s="116">
        <v>17966.1796875</v>
      </c>
      <c r="AQ266" s="116">
        <v>54.792724609375</v>
      </c>
      <c r="AR266" s="118"/>
    </row>
    <row r="267" spans="1:44">
      <c r="A267" s="352">
        <v>41900</v>
      </c>
      <c r="B267" s="114" t="s">
        <v>184</v>
      </c>
      <c r="C267" s="114" t="s">
        <v>122</v>
      </c>
      <c r="D267" s="241"/>
      <c r="E267" s="305">
        <v>97</v>
      </c>
      <c r="F267" s="305">
        <v>15</v>
      </c>
      <c r="G267" s="305">
        <v>289</v>
      </c>
      <c r="H267" s="305">
        <v>45</v>
      </c>
      <c r="I267" s="305">
        <v>982</v>
      </c>
      <c r="J267" s="305">
        <v>195</v>
      </c>
      <c r="K267" s="118">
        <v>3334816</v>
      </c>
      <c r="L267" s="116">
        <v>89.889187289493634</v>
      </c>
      <c r="M267" s="118">
        <v>2872577</v>
      </c>
      <c r="N267" s="116">
        <v>96.219528198242188</v>
      </c>
      <c r="O267" s="118">
        <v>14029682</v>
      </c>
      <c r="P267" s="116">
        <v>99.926811218261719</v>
      </c>
      <c r="Q267" s="118">
        <v>14029679</v>
      </c>
      <c r="R267" s="119">
        <v>4.7207068651914597E-2</v>
      </c>
      <c r="S267" s="118">
        <v>3203</v>
      </c>
      <c r="T267" s="116">
        <v>2.2830173373222351E-2</v>
      </c>
      <c r="U267" s="118">
        <v>15854</v>
      </c>
      <c r="V267" s="119">
        <v>0.11308249831199646</v>
      </c>
      <c r="W267" s="117">
        <v>4386130</v>
      </c>
      <c r="X267" s="119">
        <v>99.4267578125</v>
      </c>
      <c r="Y267" s="119">
        <v>99.314323425292969</v>
      </c>
      <c r="Z267" s="117">
        <v>9777</v>
      </c>
      <c r="AA267" s="119">
        <v>0.22290721535682678</v>
      </c>
      <c r="AB267" s="118">
        <v>2691426</v>
      </c>
      <c r="AC267" s="120">
        <v>98.543746948242187</v>
      </c>
      <c r="AD267" s="118">
        <v>2694433</v>
      </c>
      <c r="AE267" s="116">
        <v>98.481422424316406</v>
      </c>
      <c r="AF267" s="116">
        <v>74.016464233398438</v>
      </c>
      <c r="AG267" s="116">
        <v>94.246910095214844</v>
      </c>
      <c r="AH267" s="121">
        <v>53.786014556884766</v>
      </c>
      <c r="AI267" s="116">
        <v>0</v>
      </c>
      <c r="AJ267" s="121">
        <v>0</v>
      </c>
      <c r="AK267" s="121">
        <v>0</v>
      </c>
      <c r="AL267" s="116">
        <v>5.4533171653747559</v>
      </c>
      <c r="AM267" s="116">
        <v>27.242443084716797</v>
      </c>
      <c r="AN267" s="116">
        <v>21550.33984375</v>
      </c>
      <c r="AO267" s="116">
        <v>49146.546875</v>
      </c>
      <c r="AP267" s="116">
        <v>30612.357421875</v>
      </c>
      <c r="AQ267" s="116">
        <v>62.287910461425781</v>
      </c>
      <c r="AR267" s="118"/>
    </row>
    <row r="268" spans="1:44">
      <c r="A268" s="352">
        <v>41900</v>
      </c>
      <c r="B268" s="114" t="s">
        <v>131</v>
      </c>
      <c r="C268" s="114" t="s">
        <v>176</v>
      </c>
      <c r="D268" s="241"/>
      <c r="E268" s="305">
        <v>174</v>
      </c>
      <c r="F268" s="305">
        <v>20</v>
      </c>
      <c r="G268" s="305">
        <v>507</v>
      </c>
      <c r="H268" s="305">
        <v>50</v>
      </c>
      <c r="I268" s="305">
        <v>1470</v>
      </c>
      <c r="J268" s="305">
        <v>163</v>
      </c>
      <c r="K268" s="118">
        <v>3001251</v>
      </c>
      <c r="L268" s="116">
        <v>91.448865822951831</v>
      </c>
      <c r="M268" s="118">
        <v>4916732</v>
      </c>
      <c r="N268" s="116">
        <v>92.387893676757813</v>
      </c>
      <c r="O268" s="118">
        <v>21305836</v>
      </c>
      <c r="P268" s="116">
        <v>99.997108459472656</v>
      </c>
      <c r="Q268" s="118">
        <v>13824562</v>
      </c>
      <c r="R268" s="119">
        <v>9.4107864424586296E-3</v>
      </c>
      <c r="S268" s="118">
        <v>657883</v>
      </c>
      <c r="T268" s="116">
        <v>4.7587981224060059</v>
      </c>
      <c r="U268" s="118">
        <v>811</v>
      </c>
      <c r="V268" s="119">
        <v>6.1602452769875526E-3</v>
      </c>
      <c r="W268" s="117">
        <v>3701446</v>
      </c>
      <c r="X268" s="119">
        <v>99.763381958007813</v>
      </c>
      <c r="Y268" s="119">
        <v>99.757232666015625</v>
      </c>
      <c r="Z268" s="117">
        <v>9833</v>
      </c>
      <c r="AA268" s="119">
        <v>0.26565292477607727</v>
      </c>
      <c r="AB268" s="118">
        <v>1614200</v>
      </c>
      <c r="AC268" s="120">
        <v>95.401435852050781</v>
      </c>
      <c r="AD268" s="118">
        <v>1602380</v>
      </c>
      <c r="AE268" s="116">
        <v>96.070343017578125</v>
      </c>
      <c r="AF268" s="116">
        <v>0</v>
      </c>
      <c r="AG268" s="116">
        <v>0</v>
      </c>
      <c r="AH268" s="121">
        <v>0</v>
      </c>
      <c r="AI268" s="116">
        <v>0</v>
      </c>
      <c r="AJ268" s="121">
        <v>0</v>
      </c>
      <c r="AK268" s="121">
        <v>0</v>
      </c>
      <c r="AL268" s="116">
        <v>5.0719833374023438</v>
      </c>
      <c r="AM268" s="116">
        <v>27.497976303100586</v>
      </c>
      <c r="AN268" s="116">
        <v>21040.4609375</v>
      </c>
      <c r="AO268" s="116">
        <v>43444.21875</v>
      </c>
      <c r="AP268" s="116">
        <v>23221.525390625</v>
      </c>
      <c r="AQ268" s="116">
        <v>53.451358795166016</v>
      </c>
      <c r="AR268" s="118"/>
    </row>
    <row r="269" spans="1:44">
      <c r="A269" s="352">
        <v>41900</v>
      </c>
      <c r="B269" s="114" t="s">
        <v>124</v>
      </c>
      <c r="C269" s="114" t="s">
        <v>176</v>
      </c>
      <c r="D269" s="241"/>
      <c r="E269" s="180">
        <v>126</v>
      </c>
      <c r="F269" s="180">
        <v>33</v>
      </c>
      <c r="G269" s="180">
        <v>370</v>
      </c>
      <c r="H269" s="180">
        <v>87</v>
      </c>
      <c r="I269" s="180">
        <v>1358</v>
      </c>
      <c r="J269" s="180">
        <v>345</v>
      </c>
      <c r="K269" s="118">
        <v>3090174</v>
      </c>
      <c r="L269" s="116">
        <v>93.039906490702464</v>
      </c>
      <c r="M269" s="118">
        <v>3955212</v>
      </c>
      <c r="N269" s="116">
        <v>95.164710998535156</v>
      </c>
      <c r="O269" s="118">
        <v>17579162</v>
      </c>
      <c r="P269" s="116">
        <v>99.999900817871094</v>
      </c>
      <c r="Q269" s="118">
        <v>13124822</v>
      </c>
      <c r="R269" s="119">
        <v>3.0011836439371109E-2</v>
      </c>
      <c r="S269" s="118">
        <v>547363</v>
      </c>
      <c r="T269" s="116">
        <v>4.1704411506652832</v>
      </c>
      <c r="U269" s="118">
        <v>1428</v>
      </c>
      <c r="V269" s="119">
        <v>1.1357259936630726E-2</v>
      </c>
      <c r="W269" s="117">
        <v>4151884</v>
      </c>
      <c r="X269" s="119">
        <v>99.791206359863281</v>
      </c>
      <c r="Y269" s="119">
        <v>99.779869079589844</v>
      </c>
      <c r="Z269" s="117">
        <v>11191</v>
      </c>
      <c r="AA269" s="119">
        <v>0.26954028010368347</v>
      </c>
      <c r="AB269" s="118">
        <v>1209247</v>
      </c>
      <c r="AC269" s="120">
        <v>96.610702514648438</v>
      </c>
      <c r="AD269" s="118">
        <v>1201286</v>
      </c>
      <c r="AE269" s="116">
        <v>96.828811645507813</v>
      </c>
      <c r="AF269" s="116">
        <v>0</v>
      </c>
      <c r="AG269" s="116">
        <v>0</v>
      </c>
      <c r="AH269" s="121">
        <v>0</v>
      </c>
      <c r="AI269" s="116">
        <v>0</v>
      </c>
      <c r="AJ269" s="121">
        <v>0</v>
      </c>
      <c r="AK269" s="121">
        <v>0</v>
      </c>
      <c r="AL269" s="116">
        <v>4.7379717826843262</v>
      </c>
      <c r="AM269" s="116">
        <v>28.846864700317383</v>
      </c>
      <c r="AN269" s="116">
        <v>18634.802734375</v>
      </c>
      <c r="AO269" s="116">
        <v>49043.75</v>
      </c>
      <c r="AP269" s="116">
        <v>23538.232421875</v>
      </c>
      <c r="AQ269" s="116">
        <v>47.994358062744141</v>
      </c>
      <c r="AR269" s="118"/>
    </row>
    <row r="270" spans="1:44">
      <c r="A270" s="352">
        <v>41900</v>
      </c>
      <c r="B270" s="206" t="s">
        <v>133</v>
      </c>
      <c r="C270" s="206" t="s">
        <v>176</v>
      </c>
      <c r="D270" s="241"/>
      <c r="E270" s="180">
        <v>164</v>
      </c>
      <c r="F270" s="180">
        <v>12</v>
      </c>
      <c r="G270" s="180">
        <v>485</v>
      </c>
      <c r="H270" s="180">
        <v>34</v>
      </c>
      <c r="I270" s="180">
        <v>1419</v>
      </c>
      <c r="J270" s="180">
        <v>114</v>
      </c>
      <c r="K270" s="248">
        <v>2256153</v>
      </c>
      <c r="L270" s="246">
        <v>90.732144495519577</v>
      </c>
      <c r="M270" s="248">
        <v>4394694</v>
      </c>
      <c r="N270" s="246">
        <v>95.741317749023438</v>
      </c>
      <c r="O270" s="248">
        <v>18242344</v>
      </c>
      <c r="P270" s="246">
        <v>99.996162414550781</v>
      </c>
      <c r="Q270" s="248">
        <v>11445597</v>
      </c>
      <c r="R270" s="249">
        <v>1.8373878672719002E-2</v>
      </c>
      <c r="S270" s="248">
        <v>625760</v>
      </c>
      <c r="T270" s="246">
        <v>5.4672551155090332</v>
      </c>
      <c r="U270" s="248">
        <v>323</v>
      </c>
      <c r="V270" s="249">
        <v>2.9862085357308388E-3</v>
      </c>
      <c r="W270" s="248">
        <v>2821922</v>
      </c>
      <c r="X270" s="246">
        <v>99.781089782714844</v>
      </c>
      <c r="Y270" s="246">
        <v>99.778106689453125</v>
      </c>
      <c r="Z270" s="247">
        <v>7638</v>
      </c>
      <c r="AA270" s="249">
        <v>0.27066659927368164</v>
      </c>
      <c r="AB270" s="248">
        <v>687171</v>
      </c>
      <c r="AC270" s="246">
        <v>94.930809020996094</v>
      </c>
      <c r="AD270" s="248">
        <v>675487</v>
      </c>
      <c r="AE270" s="246">
        <v>95.04534912109375</v>
      </c>
      <c r="AF270" s="246">
        <v>0</v>
      </c>
      <c r="AG270" s="246">
        <v>0</v>
      </c>
      <c r="AH270" s="251">
        <v>0</v>
      </c>
      <c r="AI270" s="246">
        <v>0</v>
      </c>
      <c r="AJ270" s="251">
        <v>0</v>
      </c>
      <c r="AK270" s="251">
        <v>0</v>
      </c>
      <c r="AL270" s="246">
        <v>4.9984354972839355</v>
      </c>
      <c r="AM270" s="246">
        <v>32.391254425048828</v>
      </c>
      <c r="AN270" s="246">
        <v>16743.876953125</v>
      </c>
      <c r="AO270" s="246">
        <v>38066.75390625</v>
      </c>
      <c r="AP270" s="246">
        <v>20329.50390625</v>
      </c>
      <c r="AQ270" s="246">
        <v>53.404880523681641</v>
      </c>
      <c r="AR270" s="248"/>
    </row>
    <row r="271" spans="1:44">
      <c r="A271" s="352">
        <v>41900</v>
      </c>
      <c r="B271" s="206" t="s">
        <v>125</v>
      </c>
      <c r="C271" s="206" t="s">
        <v>176</v>
      </c>
      <c r="D271" s="241"/>
      <c r="E271" s="180">
        <v>177</v>
      </c>
      <c r="F271" s="180">
        <v>8</v>
      </c>
      <c r="G271" s="180">
        <v>507</v>
      </c>
      <c r="H271" s="180">
        <v>24</v>
      </c>
      <c r="I271" s="180">
        <v>1601</v>
      </c>
      <c r="J271" s="180">
        <v>93</v>
      </c>
      <c r="K271" s="248">
        <v>2126901</v>
      </c>
      <c r="L271" s="246">
        <v>90.323150912995004</v>
      </c>
      <c r="M271" s="248">
        <v>3407942</v>
      </c>
      <c r="N271" s="246">
        <v>92.777778625488281</v>
      </c>
      <c r="O271" s="248">
        <v>15640668</v>
      </c>
      <c r="P271" s="246">
        <v>99.999794006347656</v>
      </c>
      <c r="Q271" s="248">
        <v>10062878</v>
      </c>
      <c r="R271" s="249">
        <v>3.7861932069063187E-3</v>
      </c>
      <c r="S271" s="248">
        <v>490473</v>
      </c>
      <c r="T271" s="246">
        <v>4.8740825653076172</v>
      </c>
      <c r="U271" s="248">
        <v>150</v>
      </c>
      <c r="V271" s="249">
        <v>1.5670681605115533E-3</v>
      </c>
      <c r="W271" s="248">
        <v>2811717</v>
      </c>
      <c r="X271" s="246">
        <v>99.864501953125</v>
      </c>
      <c r="Y271" s="246">
        <v>99.862937927246094</v>
      </c>
      <c r="Z271" s="247">
        <v>4745</v>
      </c>
      <c r="AA271" s="249">
        <v>0.1687580943107605</v>
      </c>
      <c r="AB271" s="248">
        <v>714855</v>
      </c>
      <c r="AC271" s="246">
        <v>97.133827209472656</v>
      </c>
      <c r="AD271" s="248">
        <v>714250</v>
      </c>
      <c r="AE271" s="246">
        <v>97.649703979492188</v>
      </c>
      <c r="AF271" s="246">
        <v>0</v>
      </c>
      <c r="AG271" s="246">
        <v>0</v>
      </c>
      <c r="AH271" s="251">
        <v>0</v>
      </c>
      <c r="AI271" s="246">
        <v>0</v>
      </c>
      <c r="AJ271" s="251">
        <v>0</v>
      </c>
      <c r="AK271" s="251">
        <v>0</v>
      </c>
      <c r="AL271" s="246">
        <v>4.1907691955566406</v>
      </c>
      <c r="AM271" s="246">
        <v>29.616437911987305</v>
      </c>
      <c r="AN271" s="246">
        <v>13042.4033203125</v>
      </c>
      <c r="AO271" s="246">
        <v>34401.09765625</v>
      </c>
      <c r="AP271" s="246">
        <v>13241.560546875</v>
      </c>
      <c r="AQ271" s="246">
        <v>38.491680145263672</v>
      </c>
      <c r="AR271" s="248"/>
    </row>
    <row r="272" spans="1:44">
      <c r="A272" s="352">
        <v>41900</v>
      </c>
      <c r="B272" s="107" t="s">
        <v>127</v>
      </c>
      <c r="C272" s="107" t="s">
        <v>128</v>
      </c>
      <c r="D272" s="241"/>
      <c r="E272" s="388">
        <v>150</v>
      </c>
      <c r="F272" s="388">
        <v>16</v>
      </c>
      <c r="G272" s="388">
        <v>450</v>
      </c>
      <c r="H272" s="388">
        <v>48</v>
      </c>
      <c r="I272" s="388">
        <v>1446</v>
      </c>
      <c r="J272" s="388">
        <v>160</v>
      </c>
      <c r="K272" s="111">
        <v>2863464</v>
      </c>
      <c r="L272" s="109">
        <v>88.587179723579553</v>
      </c>
      <c r="M272" s="111">
        <v>3941962</v>
      </c>
      <c r="N272" s="109">
        <v>93.115203857421875</v>
      </c>
      <c r="O272" s="111">
        <v>17318930</v>
      </c>
      <c r="P272" s="109">
        <v>99.907501220703125</v>
      </c>
      <c r="Q272" s="111">
        <v>10680917</v>
      </c>
      <c r="R272" s="112">
        <v>7.6772435568273067E-3</v>
      </c>
      <c r="S272" s="111">
        <v>418668</v>
      </c>
      <c r="T272" s="109">
        <v>3.9197757244110107</v>
      </c>
      <c r="U272" s="111">
        <v>38429</v>
      </c>
      <c r="V272" s="112">
        <v>0.35987788438796997</v>
      </c>
      <c r="W272" s="111">
        <v>3102165</v>
      </c>
      <c r="X272" s="109">
        <v>99.552261352539062</v>
      </c>
      <c r="Y272" s="109">
        <v>99.193992614746094</v>
      </c>
      <c r="Z272" s="110">
        <v>30091</v>
      </c>
      <c r="AA272" s="112">
        <v>0.96999996900558472</v>
      </c>
      <c r="AB272" s="111">
        <v>5343523</v>
      </c>
      <c r="AC272" s="109">
        <v>99.2706298828125</v>
      </c>
      <c r="AD272" s="111">
        <v>5332418</v>
      </c>
      <c r="AE272" s="109">
        <v>99.477569580078125</v>
      </c>
      <c r="AF272" s="109">
        <v>34.551200866699219</v>
      </c>
      <c r="AG272" s="109">
        <v>34.176418304443359</v>
      </c>
      <c r="AH272" s="113">
        <v>34.925987243652344</v>
      </c>
      <c r="AI272" s="109">
        <v>93.835746765136719</v>
      </c>
      <c r="AJ272" s="113">
        <v>2.8596887588500977</v>
      </c>
      <c r="AK272" s="113">
        <v>3.3045616149902344</v>
      </c>
      <c r="AL272" s="109">
        <v>3.4348011016845703</v>
      </c>
      <c r="AM272" s="109">
        <v>19.160039901733398</v>
      </c>
      <c r="AN272" s="109">
        <v>9900.939453125</v>
      </c>
      <c r="AO272" s="109">
        <v>39266.96875</v>
      </c>
      <c r="AP272" s="109">
        <v>759.3397216796875</v>
      </c>
      <c r="AQ272" s="109">
        <v>1.93378746509552</v>
      </c>
      <c r="AR272" s="111"/>
    </row>
    <row r="273" spans="1:44">
      <c r="A273" s="352">
        <v>41900</v>
      </c>
      <c r="B273" s="107" t="s">
        <v>129</v>
      </c>
      <c r="C273" s="107" t="s">
        <v>128</v>
      </c>
      <c r="D273" s="241"/>
      <c r="E273" s="388">
        <v>152</v>
      </c>
      <c r="F273" s="388">
        <v>3</v>
      </c>
      <c r="G273" s="388">
        <v>452</v>
      </c>
      <c r="H273" s="388">
        <v>9</v>
      </c>
      <c r="I273" s="388">
        <v>1185</v>
      </c>
      <c r="J273" s="388">
        <v>29</v>
      </c>
      <c r="K273" s="111">
        <v>1856914</v>
      </c>
      <c r="L273" s="109">
        <v>85.091016600661092</v>
      </c>
      <c r="M273" s="111">
        <v>3642869</v>
      </c>
      <c r="N273" s="109">
        <v>94.281402587890625</v>
      </c>
      <c r="O273" s="111">
        <v>13000032</v>
      </c>
      <c r="P273" s="109">
        <v>99.984268188476562</v>
      </c>
      <c r="Q273" s="111">
        <v>8738259</v>
      </c>
      <c r="R273" s="112">
        <v>5.2985381335020065E-3</v>
      </c>
      <c r="S273" s="111">
        <v>426500</v>
      </c>
      <c r="T273" s="109">
        <v>4.8808350563049316</v>
      </c>
      <c r="U273" s="111">
        <v>36453</v>
      </c>
      <c r="V273" s="112">
        <v>0.41735795140266418</v>
      </c>
      <c r="W273" s="111">
        <v>1944494</v>
      </c>
      <c r="X273" s="109">
        <v>99.522117614746094</v>
      </c>
      <c r="Y273" s="109">
        <v>99.10675048828125</v>
      </c>
      <c r="Z273" s="110">
        <v>13851</v>
      </c>
      <c r="AA273" s="112">
        <v>0.712319016456604</v>
      </c>
      <c r="AB273" s="111">
        <v>945475</v>
      </c>
      <c r="AC273" s="109">
        <v>97.271530151367188</v>
      </c>
      <c r="AD273" s="111">
        <v>945325</v>
      </c>
      <c r="AE273" s="109">
        <v>97.478218078613281</v>
      </c>
      <c r="AF273" s="109">
        <v>34.338951110839844</v>
      </c>
      <c r="AG273" s="109">
        <v>33.966346740722656</v>
      </c>
      <c r="AH273" s="113">
        <v>34.711555480957031</v>
      </c>
      <c r="AI273" s="109">
        <v>94.967994689941406</v>
      </c>
      <c r="AJ273" s="113">
        <v>2.3494048118591309</v>
      </c>
      <c r="AK273" s="113">
        <v>2.6825997829437256</v>
      </c>
      <c r="AL273" s="109">
        <v>3.38881516456604</v>
      </c>
      <c r="AM273" s="109">
        <v>25.510162353515625</v>
      </c>
      <c r="AN273" s="109">
        <v>8319.1611328125</v>
      </c>
      <c r="AO273" s="109">
        <v>22335.55078125</v>
      </c>
      <c r="AP273" s="109">
        <v>360.2532958984375</v>
      </c>
      <c r="AQ273" s="109">
        <v>1.6129143238067627</v>
      </c>
      <c r="AR273" s="111"/>
    </row>
    <row r="274" spans="1:44">
      <c r="A274" s="352">
        <v>41900</v>
      </c>
      <c r="B274" s="181" t="s">
        <v>130</v>
      </c>
      <c r="C274" s="181" t="s">
        <v>128</v>
      </c>
      <c r="D274" s="241"/>
      <c r="E274" s="219">
        <v>176</v>
      </c>
      <c r="F274" s="219">
        <v>5</v>
      </c>
      <c r="G274" s="219">
        <v>528</v>
      </c>
      <c r="H274" s="219">
        <v>15</v>
      </c>
      <c r="I274" s="219">
        <v>904</v>
      </c>
      <c r="J274" s="219">
        <v>33</v>
      </c>
      <c r="K274" s="229">
        <v>759055</v>
      </c>
      <c r="L274" s="230">
        <v>93.732338236359681</v>
      </c>
      <c r="M274" s="229">
        <v>1411365</v>
      </c>
      <c r="N274" s="230">
        <v>92.749923706054688</v>
      </c>
      <c r="O274" s="229">
        <v>13822785</v>
      </c>
      <c r="P274" s="230">
        <v>99.995285034179688</v>
      </c>
      <c r="Q274" s="229">
        <v>4615746</v>
      </c>
      <c r="R274" s="230">
        <v>0</v>
      </c>
      <c r="S274" s="229">
        <v>191119</v>
      </c>
      <c r="T274" s="230">
        <v>4.140587329864502</v>
      </c>
      <c r="U274" s="229">
        <v>11638</v>
      </c>
      <c r="V274" s="230">
        <v>0.25220829248428345</v>
      </c>
      <c r="W274" s="229">
        <v>598021</v>
      </c>
      <c r="X274" s="230">
        <v>99.806068420410156</v>
      </c>
      <c r="Y274" s="230">
        <v>99.554351806640625</v>
      </c>
      <c r="Z274" s="229">
        <v>2574</v>
      </c>
      <c r="AA274" s="230">
        <v>0.43041965365409851</v>
      </c>
      <c r="AB274" s="229">
        <v>1038071</v>
      </c>
      <c r="AC274" s="230">
        <v>98.678031921386719</v>
      </c>
      <c r="AD274" s="229">
        <v>1036634</v>
      </c>
      <c r="AE274" s="230">
        <v>98.856605529785156</v>
      </c>
      <c r="AF274" s="230">
        <v>35.184844970703125</v>
      </c>
      <c r="AG274" s="230">
        <v>34.823951721191406</v>
      </c>
      <c r="AH274" s="230">
        <v>35.545734405517578</v>
      </c>
      <c r="AI274" s="230">
        <v>95.290718078613281</v>
      </c>
      <c r="AJ274" s="188">
        <v>0.7915489673614502</v>
      </c>
      <c r="AK274" s="188">
        <v>3.9177305698394775</v>
      </c>
      <c r="AL274" s="230">
        <v>4.8498106002807617</v>
      </c>
      <c r="AM274" s="230">
        <v>23.412130355834961</v>
      </c>
      <c r="AN274" s="230">
        <v>6699.27685546875</v>
      </c>
      <c r="AO274" s="230">
        <v>9762.974609375</v>
      </c>
      <c r="AP274" s="230">
        <v>154.87922668457031</v>
      </c>
      <c r="AQ274" s="230">
        <v>1.5863938331604004</v>
      </c>
      <c r="AR274" s="229"/>
    </row>
    <row r="275" spans="1:44">
      <c r="A275" s="352">
        <v>41900</v>
      </c>
      <c r="B275" s="123" t="s">
        <v>132</v>
      </c>
      <c r="C275" s="123" t="s">
        <v>128</v>
      </c>
      <c r="D275" s="241"/>
      <c r="E275" s="219">
        <v>178</v>
      </c>
      <c r="F275" s="219">
        <v>5</v>
      </c>
      <c r="G275" s="219">
        <v>527</v>
      </c>
      <c r="H275" s="219">
        <v>15</v>
      </c>
      <c r="I275" s="219">
        <v>1098</v>
      </c>
      <c r="J275" s="219">
        <v>34</v>
      </c>
      <c r="K275" s="197">
        <v>990085</v>
      </c>
      <c r="L275" s="194">
        <v>91.198533459248438</v>
      </c>
      <c r="M275" s="197">
        <v>1436739</v>
      </c>
      <c r="N275" s="194">
        <v>87.852073669433594</v>
      </c>
      <c r="O275" s="197">
        <v>12906017</v>
      </c>
      <c r="P275" s="194">
        <v>99.782585144042969</v>
      </c>
      <c r="Q275" s="197">
        <v>5794001</v>
      </c>
      <c r="R275" s="194">
        <v>1.725922993500717E-5</v>
      </c>
      <c r="S275" s="197">
        <v>326292</v>
      </c>
      <c r="T275" s="194">
        <v>5.6315488815307617</v>
      </c>
      <c r="U275" s="197">
        <v>20665</v>
      </c>
      <c r="V275" s="194">
        <v>0.35767996311187744</v>
      </c>
      <c r="W275" s="197">
        <v>876019</v>
      </c>
      <c r="X275" s="194">
        <v>99.726669311523438</v>
      </c>
      <c r="Y275" s="231">
        <v>99.369964599609375</v>
      </c>
      <c r="Z275" s="197">
        <v>4556</v>
      </c>
      <c r="AA275" s="194">
        <v>0.52008002996444702</v>
      </c>
      <c r="AB275" s="197">
        <v>1039468</v>
      </c>
      <c r="AC275" s="194">
        <v>98.312309265136719</v>
      </c>
      <c r="AD275" s="197">
        <v>1037843</v>
      </c>
      <c r="AE275" s="194">
        <v>98.465095520019531</v>
      </c>
      <c r="AF275" s="231">
        <v>34.96820068359375</v>
      </c>
      <c r="AG275" s="231">
        <v>34.64691162109375</v>
      </c>
      <c r="AH275" s="231">
        <v>35.28948974609375</v>
      </c>
      <c r="AI275" s="194">
        <v>94.454704284667969</v>
      </c>
      <c r="AJ275" s="207">
        <v>0.5392335057258606</v>
      </c>
      <c r="AK275" s="207">
        <v>5.0060601234436035</v>
      </c>
      <c r="AL275" s="208">
        <v>5.0415892601013184</v>
      </c>
      <c r="AM275" s="208">
        <v>23.936967849731445</v>
      </c>
      <c r="AN275" s="197">
        <v>7920.083984375</v>
      </c>
      <c r="AO275" s="197">
        <v>12529.126953125</v>
      </c>
      <c r="AP275" s="197">
        <v>124.08560180664062</v>
      </c>
      <c r="AQ275" s="231">
        <v>0.99037706851959229</v>
      </c>
      <c r="AR275" s="198"/>
    </row>
    <row r="276" spans="1:44">
      <c r="A276" s="352">
        <v>41899</v>
      </c>
      <c r="B276" s="181" t="s">
        <v>6</v>
      </c>
      <c r="C276" s="181"/>
      <c r="D276" s="241"/>
      <c r="E276" s="219">
        <v>1833</v>
      </c>
      <c r="F276" s="219">
        <v>176</v>
      </c>
      <c r="G276" s="219">
        <v>5438</v>
      </c>
      <c r="H276" s="219">
        <v>516</v>
      </c>
      <c r="I276" s="219">
        <v>15901</v>
      </c>
      <c r="J276" s="219">
        <v>1957</v>
      </c>
      <c r="K276" s="229">
        <v>31718241</v>
      </c>
      <c r="L276" s="230">
        <v>90.571214210775423</v>
      </c>
      <c r="M276" s="229">
        <v>47419636</v>
      </c>
      <c r="N276" s="230">
        <v>94.676379694699008</v>
      </c>
      <c r="O276" s="229">
        <v>201505148</v>
      </c>
      <c r="P276" s="230">
        <v>99.942774033321086</v>
      </c>
      <c r="Q276" s="229">
        <v>150130401</v>
      </c>
      <c r="R276" s="230">
        <v>6.2995235147693701E-2</v>
      </c>
      <c r="S276" s="229">
        <v>4032585</v>
      </c>
      <c r="T276" s="230">
        <v>5.1877248759005754</v>
      </c>
      <c r="U276" s="229">
        <v>203774</v>
      </c>
      <c r="V276" s="230">
        <v>0.13818542833470787</v>
      </c>
      <c r="W276" s="229">
        <v>42341509</v>
      </c>
      <c r="X276" s="230">
        <v>99.697167423322369</v>
      </c>
      <c r="Y276" s="230">
        <v>99.559400465480891</v>
      </c>
      <c r="Z276" s="229">
        <v>136814</v>
      </c>
      <c r="AA276" s="230">
        <v>0.32312027226953577</v>
      </c>
      <c r="AB276" s="229">
        <v>31217951</v>
      </c>
      <c r="AC276" s="230">
        <v>98.164414687832704</v>
      </c>
      <c r="AD276" s="229">
        <v>31174331</v>
      </c>
      <c r="AE276" s="230">
        <v>98.241898455678026</v>
      </c>
      <c r="AF276" s="230">
        <v>33.257369457692789</v>
      </c>
      <c r="AG276" s="230">
        <v>36.135676706884063</v>
      </c>
      <c r="AH276" s="230">
        <v>30.379062208501523</v>
      </c>
      <c r="AI276" s="230"/>
      <c r="AJ276" s="188"/>
      <c r="AK276" s="188"/>
      <c r="AL276" s="230">
        <v>3.4977248088298536</v>
      </c>
      <c r="AM276" s="230">
        <v>19.375625210147131</v>
      </c>
      <c r="AN276" s="230">
        <v>208465.9951171875</v>
      </c>
      <c r="AO276" s="230">
        <v>535839.71484375</v>
      </c>
      <c r="AP276" s="230">
        <v>259919.95881652832</v>
      </c>
      <c r="AQ276" s="230">
        <v>48.507035148061121</v>
      </c>
      <c r="AR276" s="229">
        <v>0</v>
      </c>
    </row>
    <row r="277" spans="1:44">
      <c r="A277" s="352">
        <v>41899</v>
      </c>
      <c r="B277" s="123" t="s">
        <v>134</v>
      </c>
      <c r="C277" s="123"/>
      <c r="D277" s="241"/>
      <c r="E277" s="219">
        <v>662</v>
      </c>
      <c r="F277" s="219">
        <v>107</v>
      </c>
      <c r="G277" s="219">
        <v>1982</v>
      </c>
      <c r="H277" s="219">
        <v>321</v>
      </c>
      <c r="I277" s="219">
        <v>6791</v>
      </c>
      <c r="J277" s="219">
        <v>1330</v>
      </c>
      <c r="K277" s="197">
        <v>16321291</v>
      </c>
      <c r="L277" s="194">
        <v>91.322340861393869</v>
      </c>
      <c r="M277" s="197">
        <v>19353623</v>
      </c>
      <c r="N277" s="194">
        <v>96.333435240182709</v>
      </c>
      <c r="O277" s="197">
        <v>71983217</v>
      </c>
      <c r="P277" s="194">
        <v>99.861718393176886</v>
      </c>
      <c r="Q277" s="197">
        <v>71982567</v>
      </c>
      <c r="R277" s="194">
        <v>0.10687309816337429</v>
      </c>
      <c r="S277" s="197">
        <v>20163</v>
      </c>
      <c r="T277" s="194">
        <v>4.4607295766446953E-2</v>
      </c>
      <c r="U277" s="197">
        <v>79704</v>
      </c>
      <c r="V277" s="194">
        <v>0.11087637105691958</v>
      </c>
      <c r="W277" s="197">
        <v>22957125</v>
      </c>
      <c r="X277" s="194">
        <v>99.672523828527858</v>
      </c>
      <c r="Y277" s="231">
        <v>99.56201055116594</v>
      </c>
      <c r="Z277" s="197">
        <v>63200</v>
      </c>
      <c r="AA277" s="194">
        <v>0.27529579236763202</v>
      </c>
      <c r="AB277" s="197">
        <v>19473063</v>
      </c>
      <c r="AC277" s="194">
        <v>98.825978246295151</v>
      </c>
      <c r="AD277" s="197">
        <v>19473959</v>
      </c>
      <c r="AE277" s="194">
        <v>98.779807053740882</v>
      </c>
      <c r="AF277" s="231">
        <v>55.258817177394462</v>
      </c>
      <c r="AG277" s="231">
        <v>60.824687742528845</v>
      </c>
      <c r="AH277" s="231">
        <v>49.69294661226008</v>
      </c>
      <c r="AI277" s="194"/>
      <c r="AJ277" s="207"/>
      <c r="AK277" s="207"/>
      <c r="AL277" s="208">
        <v>5.1603325467056749</v>
      </c>
      <c r="AM277" s="208">
        <v>27.333002259825122</v>
      </c>
      <c r="AN277" s="197">
        <v>104683.064453125</v>
      </c>
      <c r="AO277" s="197">
        <v>297644.380859375</v>
      </c>
      <c r="AP277" s="197">
        <v>183163.0390625</v>
      </c>
      <c r="AQ277" s="231">
        <v>61.537543068564482</v>
      </c>
      <c r="AR277" s="198"/>
    </row>
    <row r="278" spans="1:44">
      <c r="A278" s="352">
        <v>41899</v>
      </c>
      <c r="B278" s="123" t="s">
        <v>175</v>
      </c>
      <c r="C278" s="123"/>
      <c r="D278" s="241"/>
      <c r="E278" s="219">
        <v>515</v>
      </c>
      <c r="F278" s="219">
        <v>40</v>
      </c>
      <c r="G278" s="219">
        <v>1499</v>
      </c>
      <c r="H278" s="219">
        <v>108</v>
      </c>
      <c r="I278" s="219">
        <v>4490</v>
      </c>
      <c r="J278" s="219">
        <v>370</v>
      </c>
      <c r="K278" s="197">
        <v>10187721</v>
      </c>
      <c r="L278" s="194">
        <v>91.303638959095963</v>
      </c>
      <c r="M278" s="197">
        <v>16859094</v>
      </c>
      <c r="N278" s="194">
        <v>93.860428317373305</v>
      </c>
      <c r="O278" s="197">
        <v>72499374</v>
      </c>
      <c r="P278" s="194">
        <v>99.991537668418999</v>
      </c>
      <c r="Q278" s="197">
        <v>48293521</v>
      </c>
      <c r="R278" s="194">
        <v>3.4930150691788023E-2</v>
      </c>
      <c r="S278" s="197">
        <v>2450095</v>
      </c>
      <c r="T278" s="194">
        <v>5.1333964009163813</v>
      </c>
      <c r="U278" s="197">
        <v>4150</v>
      </c>
      <c r="V278" s="194">
        <v>9.0568046497694066E-3</v>
      </c>
      <c r="W278" s="197">
        <v>13110295</v>
      </c>
      <c r="X278" s="194">
        <v>99.789603682319708</v>
      </c>
      <c r="Y278" s="231">
        <v>99.78056593285342</v>
      </c>
      <c r="Z278" s="197">
        <v>33488</v>
      </c>
      <c r="AA278" s="194">
        <v>0.25543285128256144</v>
      </c>
      <c r="AB278" s="197">
        <v>3935744</v>
      </c>
      <c r="AC278" s="194">
        <v>93.759400180854897</v>
      </c>
      <c r="AD278" s="197">
        <v>3905031</v>
      </c>
      <c r="AE278" s="194">
        <v>94.169956977284244</v>
      </c>
      <c r="AF278" s="231">
        <v>0</v>
      </c>
      <c r="AG278" s="231">
        <v>0</v>
      </c>
      <c r="AH278" s="231">
        <v>0</v>
      </c>
      <c r="AI278" s="194"/>
      <c r="AJ278" s="207"/>
      <c r="AK278" s="207"/>
      <c r="AL278" s="208">
        <v>5.0037433225852981</v>
      </c>
      <c r="AM278" s="208">
        <v>29.134893668030504</v>
      </c>
      <c r="AN278" s="197">
        <v>70861.458984375</v>
      </c>
      <c r="AO278" s="197">
        <v>158062.89453125</v>
      </c>
      <c r="AP278" s="197">
        <v>75464.31640625</v>
      </c>
      <c r="AQ278" s="231">
        <v>47.743220589529464</v>
      </c>
      <c r="AR278" s="198"/>
    </row>
    <row r="279" spans="1:44">
      <c r="A279" s="352">
        <v>41899</v>
      </c>
      <c r="B279" s="124" t="s">
        <v>135</v>
      </c>
      <c r="C279" s="124"/>
      <c r="D279" s="241"/>
      <c r="E279" s="219">
        <v>656</v>
      </c>
      <c r="F279" s="219">
        <v>29</v>
      </c>
      <c r="G279" s="219">
        <v>1957</v>
      </c>
      <c r="H279" s="219">
        <v>87</v>
      </c>
      <c r="I279" s="219">
        <v>4620</v>
      </c>
      <c r="J279" s="219">
        <v>257</v>
      </c>
      <c r="K279" s="190">
        <v>5209229</v>
      </c>
      <c r="L279" s="191">
        <v>86.785414885772923</v>
      </c>
      <c r="M279" s="190">
        <v>11206919</v>
      </c>
      <c r="N279" s="191">
        <v>93.042226066249683</v>
      </c>
      <c r="O279" s="190">
        <v>57022557</v>
      </c>
      <c r="P279" s="191">
        <v>99.983096895640458</v>
      </c>
      <c r="Q279" s="190">
        <v>29854313</v>
      </c>
      <c r="R279" s="191">
        <v>2.5992893825040795E-3</v>
      </c>
      <c r="S279" s="190">
        <v>1562327</v>
      </c>
      <c r="T279" s="191">
        <v>5.3393004453457973</v>
      </c>
      <c r="U279" s="190">
        <v>119920</v>
      </c>
      <c r="V279" s="191">
        <v>0.40300027214637879</v>
      </c>
      <c r="W279" s="190">
        <v>6274089</v>
      </c>
      <c r="X279" s="191">
        <v>99.594185056001038</v>
      </c>
      <c r="Y279" s="232">
        <v>99.192820219183389</v>
      </c>
      <c r="Z279" s="190">
        <v>40126</v>
      </c>
      <c r="AA279" s="192">
        <v>0.6395510079387966</v>
      </c>
      <c r="AB279" s="190">
        <v>7809144</v>
      </c>
      <c r="AC279" s="191">
        <v>98.734815305788743</v>
      </c>
      <c r="AD279" s="190">
        <v>7795341</v>
      </c>
      <c r="AE279" s="191">
        <v>98.937935706503907</v>
      </c>
      <c r="AF279" s="232">
        <v>17.13591836524111</v>
      </c>
      <c r="AG279" s="232">
        <v>15.709046009378545</v>
      </c>
      <c r="AH279" s="232">
        <v>18.562790721103678</v>
      </c>
      <c r="AI279" s="191"/>
      <c r="AJ279" s="193"/>
      <c r="AK279" s="193"/>
      <c r="AL279" s="191">
        <v>4.2214598804331578</v>
      </c>
      <c r="AM279" s="191">
        <v>22.989222567972018</v>
      </c>
      <c r="AN279" s="190">
        <v>32921.4716796875</v>
      </c>
      <c r="AO279" s="190">
        <v>80132.439453125</v>
      </c>
      <c r="AP279" s="190">
        <v>1292.6033477783203</v>
      </c>
      <c r="AQ279" s="232">
        <v>1.6130837356255121</v>
      </c>
      <c r="AR279" s="190"/>
    </row>
    <row r="280" spans="1:44">
      <c r="A280" s="352">
        <v>41899</v>
      </c>
      <c r="B280" s="114" t="s">
        <v>121</v>
      </c>
      <c r="C280" s="114" t="s">
        <v>122</v>
      </c>
      <c r="D280" s="241"/>
      <c r="E280" s="305">
        <v>168</v>
      </c>
      <c r="F280" s="305">
        <v>64</v>
      </c>
      <c r="G280" s="305">
        <v>492</v>
      </c>
      <c r="H280" s="305">
        <v>191</v>
      </c>
      <c r="I280" s="305">
        <v>1881</v>
      </c>
      <c r="J280" s="305">
        <v>803</v>
      </c>
      <c r="K280" s="118">
        <v>5830905</v>
      </c>
      <c r="L280" s="116">
        <v>93.042692343641349</v>
      </c>
      <c r="M280" s="118">
        <v>6582279</v>
      </c>
      <c r="N280" s="116">
        <v>95.9661865234375</v>
      </c>
      <c r="O280" s="118">
        <v>23110996</v>
      </c>
      <c r="P280" s="116">
        <v>99.795120239257813</v>
      </c>
      <c r="Q280" s="118">
        <v>23110964</v>
      </c>
      <c r="R280" s="119">
        <v>0.18311221897602081</v>
      </c>
      <c r="S280" s="118">
        <v>4650</v>
      </c>
      <c r="T280" s="116">
        <v>2.0120320841670036E-2</v>
      </c>
      <c r="U280" s="118">
        <v>24841</v>
      </c>
      <c r="V280" s="119">
        <v>0.10770469158887863</v>
      </c>
      <c r="W280" s="117">
        <v>8322793</v>
      </c>
      <c r="X280" s="119">
        <v>99.746498107910156</v>
      </c>
      <c r="Y280" s="119">
        <v>99.639068603515625</v>
      </c>
      <c r="Z280" s="117">
        <v>26957</v>
      </c>
      <c r="AA280" s="119">
        <v>0.32389366626739502</v>
      </c>
      <c r="AB280" s="118">
        <v>9938461</v>
      </c>
      <c r="AC280" s="120">
        <v>99.021469116210937</v>
      </c>
      <c r="AD280" s="118">
        <v>9937470</v>
      </c>
      <c r="AE280" s="116">
        <v>99.005081176757813</v>
      </c>
      <c r="AF280" s="116">
        <v>47.94110107421875</v>
      </c>
      <c r="AG280" s="116">
        <v>38.130645751953125</v>
      </c>
      <c r="AH280" s="121">
        <v>57.751560211181641</v>
      </c>
      <c r="AI280" s="116">
        <v>0</v>
      </c>
      <c r="AJ280" s="121">
        <v>0</v>
      </c>
      <c r="AK280" s="121">
        <v>0</v>
      </c>
      <c r="AL280" s="116">
        <v>5.0787563323974609</v>
      </c>
      <c r="AM280" s="116">
        <v>26.374679565429687</v>
      </c>
      <c r="AN280" s="116">
        <v>32556.6796875</v>
      </c>
      <c r="AO280" s="116">
        <v>117231.8125</v>
      </c>
      <c r="AP280" s="116">
        <v>84552.953125</v>
      </c>
      <c r="AQ280" s="122">
        <v>72.124580383300781</v>
      </c>
      <c r="AR280" s="118"/>
    </row>
    <row r="281" spans="1:44">
      <c r="A281" s="352">
        <v>41899</v>
      </c>
      <c r="B281" s="114" t="s">
        <v>123</v>
      </c>
      <c r="C281" s="114" t="s">
        <v>122</v>
      </c>
      <c r="D281" s="241"/>
      <c r="E281" s="305">
        <v>158</v>
      </c>
      <c r="F281" s="305">
        <v>11</v>
      </c>
      <c r="G281" s="305">
        <v>491</v>
      </c>
      <c r="H281" s="305">
        <v>34</v>
      </c>
      <c r="I281" s="305">
        <v>1478</v>
      </c>
      <c r="J281" s="305">
        <v>132</v>
      </c>
      <c r="K281" s="118">
        <v>2835480</v>
      </c>
      <c r="L281" s="116">
        <v>91.983050488806128</v>
      </c>
      <c r="M281" s="118">
        <v>3374877</v>
      </c>
      <c r="N281" s="116">
        <v>96.708084106445313</v>
      </c>
      <c r="O281" s="118">
        <v>13155250</v>
      </c>
      <c r="P281" s="116">
        <v>99.855949401855469</v>
      </c>
      <c r="Q281" s="118">
        <v>13155170</v>
      </c>
      <c r="R281" s="119">
        <v>0.11117301881313324</v>
      </c>
      <c r="S281" s="118">
        <v>3940</v>
      </c>
      <c r="T281" s="116">
        <v>2.9950201511383057E-2</v>
      </c>
      <c r="U281" s="118">
        <v>11730</v>
      </c>
      <c r="V281" s="119">
        <v>8.9292474091053009E-2</v>
      </c>
      <c r="W281" s="117">
        <v>3787595</v>
      </c>
      <c r="X281" s="119">
        <v>99.700233459472656</v>
      </c>
      <c r="Y281" s="119">
        <v>99.6112060546875</v>
      </c>
      <c r="Z281" s="117">
        <v>9832</v>
      </c>
      <c r="AA281" s="119">
        <v>0.25958424806594849</v>
      </c>
      <c r="AB281" s="118">
        <v>2977988</v>
      </c>
      <c r="AC281" s="120">
        <v>98.969703674316406</v>
      </c>
      <c r="AD281" s="118">
        <v>2978407</v>
      </c>
      <c r="AE281" s="116">
        <v>98.918075561523438</v>
      </c>
      <c r="AF281" s="116">
        <v>40.830787658691406</v>
      </c>
      <c r="AG281" s="116">
        <v>50.947463989257813</v>
      </c>
      <c r="AH281" s="121">
        <v>30.714107513427734</v>
      </c>
      <c r="AI281" s="116">
        <v>0</v>
      </c>
      <c r="AJ281" s="121">
        <v>0</v>
      </c>
      <c r="AK281" s="121">
        <v>100</v>
      </c>
      <c r="AL281" s="116">
        <v>4.8495550155639648</v>
      </c>
      <c r="AM281" s="116">
        <v>27.311832427978516</v>
      </c>
      <c r="AN281" s="116">
        <v>18105.431640625</v>
      </c>
      <c r="AO281" s="116">
        <v>50993.015625</v>
      </c>
      <c r="AP281" s="116">
        <v>29010.7109375</v>
      </c>
      <c r="AQ281" s="116">
        <v>56.891536712646484</v>
      </c>
      <c r="AR281" s="118"/>
    </row>
    <row r="282" spans="1:44">
      <c r="A282" s="352">
        <v>41899</v>
      </c>
      <c r="B282" s="114" t="s">
        <v>183</v>
      </c>
      <c r="C282" s="114" t="s">
        <v>122</v>
      </c>
      <c r="D282" s="241"/>
      <c r="E282" s="305">
        <v>130</v>
      </c>
      <c r="F282" s="305">
        <v>10</v>
      </c>
      <c r="G282" s="305">
        <v>391</v>
      </c>
      <c r="H282" s="305">
        <v>30</v>
      </c>
      <c r="I282" s="305">
        <v>1476</v>
      </c>
      <c r="J282" s="305">
        <v>114</v>
      </c>
      <c r="K282" s="118">
        <v>2861861</v>
      </c>
      <c r="L282" s="116">
        <v>91.233990749376019</v>
      </c>
      <c r="M282" s="118">
        <v>3374877</v>
      </c>
      <c r="N282" s="116">
        <v>96.708084106445313</v>
      </c>
      <c r="O282" s="118">
        <v>13369152</v>
      </c>
      <c r="P282" s="116">
        <v>99.984046936035156</v>
      </c>
      <c r="Q282" s="118">
        <v>13369079</v>
      </c>
      <c r="R282" s="119">
        <v>6.8591111339628696E-3</v>
      </c>
      <c r="S282" s="118">
        <v>841</v>
      </c>
      <c r="T282" s="116">
        <v>6.2906350940465927E-3</v>
      </c>
      <c r="U282" s="118">
        <v>8650</v>
      </c>
      <c r="V282" s="119">
        <v>6.4710050821304321E-2</v>
      </c>
      <c r="W282" s="117">
        <v>4125695</v>
      </c>
      <c r="X282" s="119">
        <v>99.730812072753906</v>
      </c>
      <c r="Y282" s="119">
        <v>99.666275024414063</v>
      </c>
      <c r="Z282" s="117">
        <v>9195</v>
      </c>
      <c r="AA282" s="119">
        <v>0.22287154197692871</v>
      </c>
      <c r="AB282" s="118">
        <v>2663531</v>
      </c>
      <c r="AC282" s="120">
        <v>98.1275634765625</v>
      </c>
      <c r="AD282" s="118">
        <v>2662931</v>
      </c>
      <c r="AE282" s="116">
        <v>98.004714965820313</v>
      </c>
      <c r="AF282" s="116">
        <v>65.795150756835937</v>
      </c>
      <c r="AG282" s="116">
        <v>85.164009094238281</v>
      </c>
      <c r="AH282" s="121">
        <v>46.426300048828125</v>
      </c>
      <c r="AI282" s="116">
        <v>80.410438537597656</v>
      </c>
      <c r="AJ282" s="121">
        <v>12.734172821044922</v>
      </c>
      <c r="AK282" s="121">
        <v>6.8553953170776367</v>
      </c>
      <c r="AL282" s="116">
        <v>5.1891317367553711</v>
      </c>
      <c r="AM282" s="116">
        <v>27.180871963500977</v>
      </c>
      <c r="AN282" s="116">
        <v>19384.47265625</v>
      </c>
      <c r="AO282" s="116">
        <v>50306.0234375</v>
      </c>
      <c r="AP282" s="116">
        <v>23505.53125</v>
      </c>
      <c r="AQ282" s="116">
        <v>46.725082397460938</v>
      </c>
      <c r="AR282" s="118"/>
    </row>
    <row r="283" spans="1:44">
      <c r="A283" s="352">
        <v>41899</v>
      </c>
      <c r="B283" s="114" t="s">
        <v>126</v>
      </c>
      <c r="C283" s="114" t="s">
        <v>122</v>
      </c>
      <c r="D283" s="241"/>
      <c r="E283" s="305">
        <v>109</v>
      </c>
      <c r="F283" s="305">
        <v>7</v>
      </c>
      <c r="G283" s="305">
        <v>319</v>
      </c>
      <c r="H283" s="305">
        <v>21</v>
      </c>
      <c r="I283" s="305">
        <v>976</v>
      </c>
      <c r="J283" s="305">
        <v>86</v>
      </c>
      <c r="K283" s="118">
        <v>1818444</v>
      </c>
      <c r="L283" s="116">
        <v>87.634813059956755</v>
      </c>
      <c r="M283" s="118">
        <v>3010795</v>
      </c>
      <c r="N283" s="116">
        <v>96.314926147460938</v>
      </c>
      <c r="O283" s="118">
        <v>8558838</v>
      </c>
      <c r="P283" s="116">
        <v>99.960952758789063</v>
      </c>
      <c r="Q283" s="118">
        <v>8558787</v>
      </c>
      <c r="R283" s="119">
        <v>2.0049570128321648E-2</v>
      </c>
      <c r="S283" s="118">
        <v>1139</v>
      </c>
      <c r="T283" s="116">
        <v>1.3307960703969002E-2</v>
      </c>
      <c r="U283" s="118">
        <v>20372</v>
      </c>
      <c r="V283" s="119">
        <v>0.23810380697250366</v>
      </c>
      <c r="W283" s="117">
        <v>2439249</v>
      </c>
      <c r="X283" s="119">
        <v>99.569351196289063</v>
      </c>
      <c r="Y283" s="119">
        <v>99.332275390625</v>
      </c>
      <c r="Z283" s="117">
        <v>7570</v>
      </c>
      <c r="AA283" s="119">
        <v>0.31034141778945923</v>
      </c>
      <c r="AB283" s="118">
        <v>1293735</v>
      </c>
      <c r="AC283" s="120">
        <v>98.858192443847656</v>
      </c>
      <c r="AD283" s="118">
        <v>1293123</v>
      </c>
      <c r="AE283" s="116">
        <v>98.771888732910156</v>
      </c>
      <c r="AF283" s="116">
        <v>56.256492614746094</v>
      </c>
      <c r="AG283" s="116">
        <v>72.123992919921875</v>
      </c>
      <c r="AH283" s="121">
        <v>40.388992309570313</v>
      </c>
      <c r="AI283" s="116">
        <v>0</v>
      </c>
      <c r="AJ283" s="121">
        <v>0</v>
      </c>
      <c r="AK283" s="121">
        <v>0</v>
      </c>
      <c r="AL283" s="116">
        <v>5.3928704261779785</v>
      </c>
      <c r="AM283" s="116">
        <v>29.230440139770508</v>
      </c>
      <c r="AN283" s="116">
        <v>13165.03125</v>
      </c>
      <c r="AO283" s="116">
        <v>31547.466796875</v>
      </c>
      <c r="AP283" s="116">
        <v>16733.6640625</v>
      </c>
      <c r="AQ283" s="116">
        <v>53.042812347412109</v>
      </c>
      <c r="AR283" s="118"/>
    </row>
    <row r="284" spans="1:44">
      <c r="A284" s="352">
        <v>41899</v>
      </c>
      <c r="B284" s="114" t="s">
        <v>184</v>
      </c>
      <c r="C284" s="114" t="s">
        <v>122</v>
      </c>
      <c r="D284" s="241"/>
      <c r="E284" s="305">
        <v>97</v>
      </c>
      <c r="F284" s="305">
        <v>15</v>
      </c>
      <c r="G284" s="305">
        <v>289</v>
      </c>
      <c r="H284" s="305">
        <v>45</v>
      </c>
      <c r="I284" s="305">
        <v>980</v>
      </c>
      <c r="J284" s="305">
        <v>195</v>
      </c>
      <c r="K284" s="118">
        <v>2974601</v>
      </c>
      <c r="L284" s="116">
        <v>89.659520722275019</v>
      </c>
      <c r="M284" s="118">
        <v>3010795</v>
      </c>
      <c r="N284" s="116">
        <v>96.314926147460938</v>
      </c>
      <c r="O284" s="118">
        <v>13788981</v>
      </c>
      <c r="P284" s="116">
        <v>99.79864501953125</v>
      </c>
      <c r="Q284" s="118">
        <v>13788567</v>
      </c>
      <c r="R284" s="119">
        <v>0.12585064768791199</v>
      </c>
      <c r="S284" s="118">
        <v>9593</v>
      </c>
      <c r="T284" s="116">
        <v>6.9572128355503082E-2</v>
      </c>
      <c r="U284" s="118">
        <v>14111</v>
      </c>
      <c r="V284" s="119">
        <v>0.10253879427909851</v>
      </c>
      <c r="W284" s="117">
        <v>4281793</v>
      </c>
      <c r="X284" s="119">
        <v>99.5068359375</v>
      </c>
      <c r="Y284" s="119">
        <v>99.404800415039063</v>
      </c>
      <c r="Z284" s="117">
        <v>9646</v>
      </c>
      <c r="AA284" s="119">
        <v>0.22527945041656494</v>
      </c>
      <c r="AB284" s="118">
        <v>2599348</v>
      </c>
      <c r="AC284" s="120">
        <v>98.613494873046875</v>
      </c>
      <c r="AD284" s="118">
        <v>2602028</v>
      </c>
      <c r="AE284" s="116">
        <v>98.558357238769531</v>
      </c>
      <c r="AF284" s="116">
        <v>73.633163452148438</v>
      </c>
      <c r="AG284" s="116">
        <v>94.110061645507813</v>
      </c>
      <c r="AH284" s="121">
        <v>53.156261444091797</v>
      </c>
      <c r="AI284" s="116">
        <v>0</v>
      </c>
      <c r="AJ284" s="121">
        <v>0</v>
      </c>
      <c r="AK284" s="121">
        <v>0</v>
      </c>
      <c r="AL284" s="116">
        <v>5.5315685272216797</v>
      </c>
      <c r="AM284" s="116">
        <v>27.111858367919922</v>
      </c>
      <c r="AN284" s="116">
        <v>21471.44921875</v>
      </c>
      <c r="AO284" s="116">
        <v>47566.0625</v>
      </c>
      <c r="AP284" s="116">
        <v>29360.1796875</v>
      </c>
      <c r="AQ284" s="116">
        <v>61.725059509277344</v>
      </c>
      <c r="AR284" s="118"/>
    </row>
    <row r="285" spans="1:44">
      <c r="A285" s="352">
        <v>41899</v>
      </c>
      <c r="B285" s="114" t="s">
        <v>131</v>
      </c>
      <c r="C285" s="114" t="s">
        <v>176</v>
      </c>
      <c r="D285" s="241"/>
      <c r="E285" s="305">
        <v>174</v>
      </c>
      <c r="F285" s="305">
        <v>20</v>
      </c>
      <c r="G285" s="305">
        <v>507</v>
      </c>
      <c r="H285" s="305">
        <v>50</v>
      </c>
      <c r="I285" s="305">
        <v>1470</v>
      </c>
      <c r="J285" s="305">
        <v>163</v>
      </c>
      <c r="K285" s="118">
        <v>2906947</v>
      </c>
      <c r="L285" s="116">
        <v>91.223472598571632</v>
      </c>
      <c r="M285" s="118">
        <v>4993637</v>
      </c>
      <c r="N285" s="116">
        <v>92.047340393066406</v>
      </c>
      <c r="O285" s="118">
        <v>21485112</v>
      </c>
      <c r="P285" s="116">
        <v>99.990257263183594</v>
      </c>
      <c r="Q285" s="118">
        <v>13803939</v>
      </c>
      <c r="R285" s="119">
        <v>3.0100103467702866E-2</v>
      </c>
      <c r="S285" s="118">
        <v>698732</v>
      </c>
      <c r="T285" s="116">
        <v>5.0618305206298828</v>
      </c>
      <c r="U285" s="118">
        <v>1244</v>
      </c>
      <c r="V285" s="119">
        <v>9.496237151324749E-3</v>
      </c>
      <c r="W285" s="117">
        <v>3623568</v>
      </c>
      <c r="X285" s="119">
        <v>99.706924438476563</v>
      </c>
      <c r="Y285" s="119">
        <v>99.697456359863281</v>
      </c>
      <c r="Z285" s="117">
        <v>10467</v>
      </c>
      <c r="AA285" s="119">
        <v>0.28885895013809204</v>
      </c>
      <c r="AB285" s="118">
        <v>1515593</v>
      </c>
      <c r="AC285" s="120">
        <v>94.788703918457031</v>
      </c>
      <c r="AD285" s="118">
        <v>1504267</v>
      </c>
      <c r="AE285" s="116">
        <v>95.475273132324219</v>
      </c>
      <c r="AF285" s="116">
        <v>0</v>
      </c>
      <c r="AG285" s="116">
        <v>0</v>
      </c>
      <c r="AH285" s="121">
        <v>0</v>
      </c>
      <c r="AI285" s="116">
        <v>0</v>
      </c>
      <c r="AJ285" s="121">
        <v>0</v>
      </c>
      <c r="AK285" s="121">
        <v>0</v>
      </c>
      <c r="AL285" s="116">
        <v>5.1536765098571777</v>
      </c>
      <c r="AM285" s="116">
        <v>27.207054138183594</v>
      </c>
      <c r="AN285" s="116">
        <v>21534.046875</v>
      </c>
      <c r="AO285" s="116">
        <v>41876.078125</v>
      </c>
      <c r="AP285" s="116">
        <v>22033.958984375</v>
      </c>
      <c r="AQ285" s="116">
        <v>52.617053985595703</v>
      </c>
      <c r="AR285" s="118"/>
    </row>
    <row r="286" spans="1:44">
      <c r="A286" s="352">
        <v>41899</v>
      </c>
      <c r="B286" s="114" t="s">
        <v>124</v>
      </c>
      <c r="C286" s="114" t="s">
        <v>176</v>
      </c>
      <c r="D286" s="241"/>
      <c r="E286" s="180">
        <v>126</v>
      </c>
      <c r="F286" s="180">
        <v>33</v>
      </c>
      <c r="G286" s="180">
        <v>370</v>
      </c>
      <c r="H286" s="180">
        <v>87</v>
      </c>
      <c r="I286" s="180">
        <v>1358</v>
      </c>
      <c r="J286" s="180">
        <v>345</v>
      </c>
      <c r="K286" s="118">
        <v>3018320</v>
      </c>
      <c r="L286" s="116">
        <v>92.905854912666655</v>
      </c>
      <c r="M286" s="118">
        <v>4020949</v>
      </c>
      <c r="N286" s="116">
        <v>95.061958312988281</v>
      </c>
      <c r="O286" s="118">
        <v>17417188</v>
      </c>
      <c r="P286" s="116">
        <v>99.999664306640625</v>
      </c>
      <c r="Q286" s="118">
        <v>13040165</v>
      </c>
      <c r="R286" s="119">
        <v>2.8358537703752518E-2</v>
      </c>
      <c r="S286" s="118">
        <v>563941</v>
      </c>
      <c r="T286" s="116">
        <v>4.32464599609375</v>
      </c>
      <c r="U286" s="118">
        <v>1931</v>
      </c>
      <c r="V286" s="119">
        <v>1.5482272952795029E-2</v>
      </c>
      <c r="W286" s="117">
        <v>4002372</v>
      </c>
      <c r="X286" s="119">
        <v>99.818336486816406</v>
      </c>
      <c r="Y286" s="119">
        <v>99.802879333496094</v>
      </c>
      <c r="Z286" s="117">
        <v>10472</v>
      </c>
      <c r="AA286" s="119">
        <v>0.26164484024047852</v>
      </c>
      <c r="AB286" s="118">
        <v>1066437</v>
      </c>
      <c r="AC286" s="120">
        <v>94.603996276855469</v>
      </c>
      <c r="AD286" s="118">
        <v>1058782</v>
      </c>
      <c r="AE286" s="116">
        <v>94.808845520019531</v>
      </c>
      <c r="AF286" s="116">
        <v>0</v>
      </c>
      <c r="AG286" s="116">
        <v>0</v>
      </c>
      <c r="AH286" s="121">
        <v>0</v>
      </c>
      <c r="AI286" s="116">
        <v>0</v>
      </c>
      <c r="AJ286" s="121">
        <v>0</v>
      </c>
      <c r="AK286" s="121">
        <v>0</v>
      </c>
      <c r="AL286" s="116">
        <v>4.7631320953369141</v>
      </c>
      <c r="AM286" s="116">
        <v>28.408126831054688</v>
      </c>
      <c r="AN286" s="116">
        <v>18717.44921875</v>
      </c>
      <c r="AO286" s="116">
        <v>46484.1484375</v>
      </c>
      <c r="AP286" s="116">
        <v>21882.857421875</v>
      </c>
      <c r="AQ286" s="116">
        <v>47.075954437255859</v>
      </c>
      <c r="AR286" s="118"/>
    </row>
    <row r="287" spans="1:44">
      <c r="A287" s="352">
        <v>41899</v>
      </c>
      <c r="B287" s="206" t="s">
        <v>133</v>
      </c>
      <c r="C287" s="206" t="s">
        <v>176</v>
      </c>
      <c r="D287" s="241"/>
      <c r="E287" s="180">
        <v>164</v>
      </c>
      <c r="F287" s="180">
        <v>12</v>
      </c>
      <c r="G287" s="180">
        <v>485</v>
      </c>
      <c r="H287" s="180">
        <v>34</v>
      </c>
      <c r="I287" s="180">
        <v>1419</v>
      </c>
      <c r="J287" s="180">
        <v>114</v>
      </c>
      <c r="K287" s="248">
        <v>2153589</v>
      </c>
      <c r="L287" s="246">
        <v>90.114919792030889</v>
      </c>
      <c r="M287" s="248">
        <v>4444080</v>
      </c>
      <c r="N287" s="246">
        <v>95.793663024902344</v>
      </c>
      <c r="O287" s="248">
        <v>18043294</v>
      </c>
      <c r="P287" s="246">
        <v>99.978462219238281</v>
      </c>
      <c r="Q287" s="248">
        <v>11345003</v>
      </c>
      <c r="R287" s="249">
        <v>6.8805620074272156E-2</v>
      </c>
      <c r="S287" s="248">
        <v>666824</v>
      </c>
      <c r="T287" s="246">
        <v>5.8776888847351074</v>
      </c>
      <c r="U287" s="248">
        <v>419</v>
      </c>
      <c r="V287" s="249">
        <v>3.9279800839722157E-3</v>
      </c>
      <c r="W287" s="248">
        <v>2744715</v>
      </c>
      <c r="X287" s="246">
        <v>99.766464233398438</v>
      </c>
      <c r="Y287" s="246">
        <v>99.762542724609375</v>
      </c>
      <c r="Z287" s="247">
        <v>7696</v>
      </c>
      <c r="AA287" s="249">
        <v>0.28039342164993286</v>
      </c>
      <c r="AB287" s="248">
        <v>669276</v>
      </c>
      <c r="AC287" s="246">
        <v>90.159065246582031</v>
      </c>
      <c r="AD287" s="248">
        <v>661484</v>
      </c>
      <c r="AE287" s="246">
        <v>89.712074279785156</v>
      </c>
      <c r="AF287" s="246">
        <v>0</v>
      </c>
      <c r="AG287" s="246">
        <v>0</v>
      </c>
      <c r="AH287" s="251">
        <v>0</v>
      </c>
      <c r="AI287" s="246">
        <v>0</v>
      </c>
      <c r="AJ287" s="251">
        <v>0</v>
      </c>
      <c r="AK287" s="251">
        <v>0</v>
      </c>
      <c r="AL287" s="246">
        <v>5.0305681228637695</v>
      </c>
      <c r="AM287" s="246">
        <v>31.704622268676758</v>
      </c>
      <c r="AN287" s="246">
        <v>16844.060546875</v>
      </c>
      <c r="AO287" s="246">
        <v>36402.98046875</v>
      </c>
      <c r="AP287" s="246">
        <v>19040.419921875</v>
      </c>
      <c r="AQ287" s="246">
        <v>52.304561614990234</v>
      </c>
      <c r="AR287" s="248"/>
    </row>
    <row r="288" spans="1:44">
      <c r="A288" s="352">
        <v>41899</v>
      </c>
      <c r="B288" s="206" t="s">
        <v>125</v>
      </c>
      <c r="C288" s="206" t="s">
        <v>176</v>
      </c>
      <c r="D288" s="241"/>
      <c r="E288" s="180">
        <v>177</v>
      </c>
      <c r="F288" s="180">
        <v>8</v>
      </c>
      <c r="G288" s="180">
        <v>507</v>
      </c>
      <c r="H288" s="180">
        <v>24</v>
      </c>
      <c r="I288" s="180">
        <v>1601</v>
      </c>
      <c r="J288" s="180">
        <v>93</v>
      </c>
      <c r="K288" s="248">
        <v>2108865</v>
      </c>
      <c r="L288" s="246">
        <v>90.334895785173543</v>
      </c>
      <c r="M288" s="248">
        <v>3400428</v>
      </c>
      <c r="N288" s="246">
        <v>92.575637817382813</v>
      </c>
      <c r="O288" s="248">
        <v>15553780</v>
      </c>
      <c r="P288" s="246">
        <v>99.999374389648438</v>
      </c>
      <c r="Q288" s="248">
        <v>10104414</v>
      </c>
      <c r="R288" s="249">
        <v>1.1974964290857315E-2</v>
      </c>
      <c r="S288" s="248">
        <v>520598</v>
      </c>
      <c r="T288" s="246">
        <v>5.152184009552002</v>
      </c>
      <c r="U288" s="248">
        <v>556</v>
      </c>
      <c r="V288" s="249">
        <v>5.8021917939186096E-3</v>
      </c>
      <c r="W288" s="248">
        <v>2739640</v>
      </c>
      <c r="X288" s="246">
        <v>99.880165100097656</v>
      </c>
      <c r="Y288" s="246">
        <v>99.874366760253906</v>
      </c>
      <c r="Z288" s="247">
        <v>4853</v>
      </c>
      <c r="AA288" s="249">
        <v>0.17714005708694458</v>
      </c>
      <c r="AB288" s="248">
        <v>684438</v>
      </c>
      <c r="AC288" s="246">
        <v>93.684745788574219</v>
      </c>
      <c r="AD288" s="248">
        <v>680498</v>
      </c>
      <c r="AE288" s="246">
        <v>94.623786926269531</v>
      </c>
      <c r="AF288" s="246">
        <v>0</v>
      </c>
      <c r="AG288" s="246">
        <v>0</v>
      </c>
      <c r="AH288" s="251">
        <v>0</v>
      </c>
      <c r="AI288" s="246">
        <v>0</v>
      </c>
      <c r="AJ288" s="251">
        <v>0</v>
      </c>
      <c r="AK288" s="251">
        <v>0</v>
      </c>
      <c r="AL288" s="246">
        <v>4.2912430763244629</v>
      </c>
      <c r="AM288" s="246">
        <v>29.547500610351563</v>
      </c>
      <c r="AN288" s="246">
        <v>13765.90234375</v>
      </c>
      <c r="AO288" s="246">
        <v>33299.6875</v>
      </c>
      <c r="AP288" s="246">
        <v>12507.080078125</v>
      </c>
      <c r="AQ288" s="246">
        <v>37.559150695800781</v>
      </c>
      <c r="AR288" s="248"/>
    </row>
    <row r="289" spans="1:44">
      <c r="A289" s="352">
        <v>41899</v>
      </c>
      <c r="B289" s="107" t="s">
        <v>127</v>
      </c>
      <c r="C289" s="107" t="s">
        <v>128</v>
      </c>
      <c r="D289" s="241"/>
      <c r="E289" s="388">
        <v>150</v>
      </c>
      <c r="F289" s="388">
        <v>16</v>
      </c>
      <c r="G289" s="388">
        <v>450</v>
      </c>
      <c r="H289" s="388">
        <v>48</v>
      </c>
      <c r="I289" s="388">
        <v>1449</v>
      </c>
      <c r="J289" s="388">
        <v>160</v>
      </c>
      <c r="K289" s="111">
        <v>2076203</v>
      </c>
      <c r="L289" s="109">
        <v>86.313910537649747</v>
      </c>
      <c r="M289" s="111">
        <v>4286017</v>
      </c>
      <c r="N289" s="109">
        <v>93.393165588378906</v>
      </c>
      <c r="O289" s="111">
        <v>17561642</v>
      </c>
      <c r="P289" s="109">
        <v>99.991188049316406</v>
      </c>
      <c r="Q289" s="111">
        <v>10815449</v>
      </c>
      <c r="R289" s="112">
        <v>4.4103576801717281E-3</v>
      </c>
      <c r="S289" s="111">
        <v>534909</v>
      </c>
      <c r="T289" s="109">
        <v>4.9457864761352539</v>
      </c>
      <c r="U289" s="111">
        <v>44191</v>
      </c>
      <c r="V289" s="112">
        <v>0.40894514322280884</v>
      </c>
      <c r="W289" s="111">
        <v>2947227</v>
      </c>
      <c r="X289" s="109">
        <v>99.586448669433594</v>
      </c>
      <c r="Y289" s="109">
        <v>99.179191589355469</v>
      </c>
      <c r="Z289" s="110">
        <v>19401</v>
      </c>
      <c r="AA289" s="112">
        <v>0.65827977657318115</v>
      </c>
      <c r="AB289" s="111">
        <v>4946569</v>
      </c>
      <c r="AC289" s="109">
        <v>99.166793823242188</v>
      </c>
      <c r="AD289" s="111">
        <v>4935610</v>
      </c>
      <c r="AE289" s="109">
        <v>99.384925842285156</v>
      </c>
      <c r="AF289" s="109">
        <v>34.451686859130859</v>
      </c>
      <c r="AG289" s="109">
        <v>34.005851745605469</v>
      </c>
      <c r="AH289" s="113">
        <v>34.89752197265625</v>
      </c>
      <c r="AI289" s="109">
        <v>94.062721252441406</v>
      </c>
      <c r="AJ289" s="113">
        <v>2.7800683975219727</v>
      </c>
      <c r="AK289" s="113">
        <v>3.1572108268737793</v>
      </c>
      <c r="AL289" s="109">
        <v>3.4950418472290039</v>
      </c>
      <c r="AM289" s="109">
        <v>18.975908279418945</v>
      </c>
      <c r="AN289" s="109">
        <v>10219.9833984375</v>
      </c>
      <c r="AO289" s="109">
        <v>37017.28125</v>
      </c>
      <c r="AP289" s="109">
        <v>687.5653076171875</v>
      </c>
      <c r="AQ289" s="109">
        <v>1.857417106628418</v>
      </c>
      <c r="AR289" s="111"/>
    </row>
    <row r="290" spans="1:44">
      <c r="A290" s="352">
        <v>41899</v>
      </c>
      <c r="B290" s="107" t="s">
        <v>129</v>
      </c>
      <c r="C290" s="107" t="s">
        <v>128</v>
      </c>
      <c r="D290" s="241"/>
      <c r="E290" s="388">
        <v>152</v>
      </c>
      <c r="F290" s="388">
        <v>3</v>
      </c>
      <c r="G290" s="388">
        <v>452</v>
      </c>
      <c r="H290" s="388">
        <v>9</v>
      </c>
      <c r="I290" s="388">
        <v>1183</v>
      </c>
      <c r="J290" s="388">
        <v>29</v>
      </c>
      <c r="K290" s="111">
        <v>1721920</v>
      </c>
      <c r="L290" s="109">
        <v>83.314788143467752</v>
      </c>
      <c r="M290" s="111">
        <v>4020191</v>
      </c>
      <c r="N290" s="109">
        <v>94.45660400390625</v>
      </c>
      <c r="O290" s="111">
        <v>13014707</v>
      </c>
      <c r="P290" s="109">
        <v>99.980445861816406</v>
      </c>
      <c r="Q290" s="111">
        <v>8834279</v>
      </c>
      <c r="R290" s="112">
        <v>3.3845433499664068E-3</v>
      </c>
      <c r="S290" s="111">
        <v>530894</v>
      </c>
      <c r="T290" s="109">
        <v>6.0094776153564453</v>
      </c>
      <c r="U290" s="111">
        <v>43388</v>
      </c>
      <c r="V290" s="112">
        <v>0.49311387538909912</v>
      </c>
      <c r="W290" s="111">
        <v>1871838</v>
      </c>
      <c r="X290" s="109">
        <v>99.479072570800781</v>
      </c>
      <c r="Y290" s="109">
        <v>98.988525390625</v>
      </c>
      <c r="Z290" s="110">
        <v>13682</v>
      </c>
      <c r="AA290" s="112">
        <v>0.73093932867050171</v>
      </c>
      <c r="AB290" s="111">
        <v>899538</v>
      </c>
      <c r="AC290" s="109">
        <v>96.88629150390625</v>
      </c>
      <c r="AD290" s="111">
        <v>899340</v>
      </c>
      <c r="AE290" s="109">
        <v>97.114219665527344</v>
      </c>
      <c r="AF290" s="109">
        <v>34.362232208251953</v>
      </c>
      <c r="AG290" s="109">
        <v>33.970787048339844</v>
      </c>
      <c r="AH290" s="113">
        <v>34.753677368164062</v>
      </c>
      <c r="AI290" s="109">
        <v>94.822494506835938</v>
      </c>
      <c r="AJ290" s="113">
        <v>2.3380796909332275</v>
      </c>
      <c r="AK290" s="113">
        <v>2.8394284248352051</v>
      </c>
      <c r="AL290" s="109">
        <v>3.4499640464782715</v>
      </c>
      <c r="AM290" s="109">
        <v>25.324819564819336</v>
      </c>
      <c r="AN290" s="109">
        <v>8595.833984375</v>
      </c>
      <c r="AO290" s="109">
        <v>21426.3984375</v>
      </c>
      <c r="AP290" s="109">
        <v>338.43606567382812</v>
      </c>
      <c r="AQ290" s="109">
        <v>1.5795284509658813</v>
      </c>
      <c r="AR290" s="111"/>
    </row>
    <row r="291" spans="1:44">
      <c r="A291" s="352">
        <v>41899</v>
      </c>
      <c r="B291" s="181" t="s">
        <v>130</v>
      </c>
      <c r="C291" s="181" t="s">
        <v>128</v>
      </c>
      <c r="D291" s="241"/>
      <c r="E291" s="219">
        <v>176</v>
      </c>
      <c r="F291" s="219">
        <v>5</v>
      </c>
      <c r="G291" s="219">
        <v>528</v>
      </c>
      <c r="H291" s="219">
        <v>15</v>
      </c>
      <c r="I291" s="219">
        <v>902</v>
      </c>
      <c r="J291" s="219">
        <v>33</v>
      </c>
      <c r="K291" s="229">
        <v>610012</v>
      </c>
      <c r="L291" s="230">
        <v>93.53766811144699</v>
      </c>
      <c r="M291" s="229">
        <v>1420931</v>
      </c>
      <c r="N291" s="230">
        <v>93.059341430664063</v>
      </c>
      <c r="O291" s="229">
        <v>13585225</v>
      </c>
      <c r="P291" s="230">
        <v>99.978279113769531</v>
      </c>
      <c r="Q291" s="229">
        <v>4483713</v>
      </c>
      <c r="R291" s="230">
        <v>0</v>
      </c>
      <c r="S291" s="229">
        <v>170638</v>
      </c>
      <c r="T291" s="230">
        <v>3.805729866027832</v>
      </c>
      <c r="U291" s="229">
        <v>10716</v>
      </c>
      <c r="V291" s="230">
        <v>0.23984351754188538</v>
      </c>
      <c r="W291" s="229">
        <v>597930</v>
      </c>
      <c r="X291" s="230">
        <v>99.826866149902344</v>
      </c>
      <c r="Y291" s="230">
        <v>99.587440490722656</v>
      </c>
      <c r="Z291" s="229">
        <v>2626</v>
      </c>
      <c r="AA291" s="230">
        <v>0.43918183445930481</v>
      </c>
      <c r="AB291" s="229">
        <v>988772</v>
      </c>
      <c r="AC291" s="230">
        <v>98.687667846679688</v>
      </c>
      <c r="AD291" s="229">
        <v>987670</v>
      </c>
      <c r="AE291" s="230">
        <v>98.871498107910156</v>
      </c>
      <c r="AF291" s="230">
        <v>35.199546813964844</v>
      </c>
      <c r="AG291" s="230">
        <v>34.844863891601563</v>
      </c>
      <c r="AH291" s="230">
        <v>35.554233551025391</v>
      </c>
      <c r="AI291" s="230">
        <v>93.848686218261719</v>
      </c>
      <c r="AJ291" s="188">
        <v>0.68865656852722168</v>
      </c>
      <c r="AK291" s="188">
        <v>5.4626588821411133</v>
      </c>
      <c r="AL291" s="230">
        <v>4.7202906608581543</v>
      </c>
      <c r="AM291" s="230">
        <v>23.334495544433594</v>
      </c>
      <c r="AN291" s="230">
        <v>6390.91552734375</v>
      </c>
      <c r="AO291" s="230">
        <v>9550.2255859375</v>
      </c>
      <c r="AP291" s="230">
        <v>150.75254821777344</v>
      </c>
      <c r="AQ291" s="230">
        <v>1.5785233974456787</v>
      </c>
      <c r="AR291" s="229"/>
    </row>
    <row r="292" spans="1:44">
      <c r="A292" s="352">
        <v>41899</v>
      </c>
      <c r="B292" s="123" t="s">
        <v>132</v>
      </c>
      <c r="C292" s="123" t="s">
        <v>128</v>
      </c>
      <c r="D292" s="241"/>
      <c r="E292" s="219">
        <v>178</v>
      </c>
      <c r="F292" s="219">
        <v>5</v>
      </c>
      <c r="G292" s="219">
        <v>527</v>
      </c>
      <c r="H292" s="219">
        <v>15</v>
      </c>
      <c r="I292" s="219">
        <v>1086</v>
      </c>
      <c r="J292" s="219">
        <v>35</v>
      </c>
      <c r="K292" s="197">
        <v>801094</v>
      </c>
      <c r="L292" s="194">
        <v>90.325729564820108</v>
      </c>
      <c r="M292" s="197">
        <v>1479780</v>
      </c>
      <c r="N292" s="194">
        <v>88.166824340820312</v>
      </c>
      <c r="O292" s="197">
        <v>12860983</v>
      </c>
      <c r="P292" s="194">
        <v>99.979820251464844</v>
      </c>
      <c r="Q292" s="197">
        <v>5720872</v>
      </c>
      <c r="R292" s="194">
        <v>0</v>
      </c>
      <c r="S292" s="197">
        <v>325886</v>
      </c>
      <c r="T292" s="194">
        <v>5.696439266204834</v>
      </c>
      <c r="U292" s="197">
        <v>21625</v>
      </c>
      <c r="V292" s="194">
        <v>0.38045278191566467</v>
      </c>
      <c r="W292" s="197">
        <v>857094</v>
      </c>
      <c r="X292" s="194">
        <v>99.709861755371094</v>
      </c>
      <c r="Y292" s="231">
        <v>99.330513000488281</v>
      </c>
      <c r="Z292" s="197">
        <v>4417</v>
      </c>
      <c r="AA292" s="194">
        <v>0.51534605026245117</v>
      </c>
      <c r="AB292" s="197">
        <v>974265</v>
      </c>
      <c r="AC292" s="194">
        <v>98.296150207519531</v>
      </c>
      <c r="AD292" s="197">
        <v>972721</v>
      </c>
      <c r="AE292" s="194">
        <v>98.423492431640625</v>
      </c>
      <c r="AF292" s="231">
        <v>34.944732666015625</v>
      </c>
      <c r="AG292" s="231">
        <v>34.623432159423828</v>
      </c>
      <c r="AH292" s="231">
        <v>35.266029357910156</v>
      </c>
      <c r="AI292" s="194">
        <v>95.374839782714844</v>
      </c>
      <c r="AJ292" s="207">
        <v>0.70440351963043213</v>
      </c>
      <c r="AK292" s="207">
        <v>3.9207587242126465</v>
      </c>
      <c r="AL292" s="208">
        <v>5.0036640167236328</v>
      </c>
      <c r="AM292" s="208">
        <v>24.0670166015625</v>
      </c>
      <c r="AN292" s="197">
        <v>7714.73876953125</v>
      </c>
      <c r="AO292" s="197">
        <v>12138.5341796875</v>
      </c>
      <c r="AP292" s="197">
        <v>115.84942626953125</v>
      </c>
      <c r="AQ292" s="231">
        <v>0.95439386367797852</v>
      </c>
      <c r="AR292" s="198"/>
    </row>
    <row r="293" spans="1:44">
      <c r="A293" s="352">
        <v>41898</v>
      </c>
      <c r="B293" s="181" t="s">
        <v>6</v>
      </c>
      <c r="C293" s="181"/>
      <c r="D293" s="241"/>
      <c r="E293" s="219">
        <v>1833</v>
      </c>
      <c r="F293" s="219">
        <v>176</v>
      </c>
      <c r="G293" s="219">
        <v>5438</v>
      </c>
      <c r="H293" s="219">
        <v>516</v>
      </c>
      <c r="I293" s="219">
        <v>15888</v>
      </c>
      <c r="J293" s="219">
        <v>1956</v>
      </c>
      <c r="K293" s="229">
        <v>32031672</v>
      </c>
      <c r="L293" s="230">
        <v>90.777356236664758</v>
      </c>
      <c r="M293" s="229">
        <v>47199452</v>
      </c>
      <c r="N293" s="230">
        <v>94.671185556693487</v>
      </c>
      <c r="O293" s="229">
        <v>191906048</v>
      </c>
      <c r="P293" s="230">
        <v>99.966207180920648</v>
      </c>
      <c r="Q293" s="229">
        <v>143550850</v>
      </c>
      <c r="R293" s="230">
        <v>2.8482589989683824E-2</v>
      </c>
      <c r="S293" s="229">
        <v>3460087</v>
      </c>
      <c r="T293" s="230">
        <v>4.8969812068223533</v>
      </c>
      <c r="U293" s="229">
        <v>198772</v>
      </c>
      <c r="V293" s="230">
        <v>0.14058643818406735</v>
      </c>
      <c r="W293" s="229">
        <v>41180750</v>
      </c>
      <c r="X293" s="230">
        <v>99.658924461540892</v>
      </c>
      <c r="Y293" s="230">
        <v>99.518817529307867</v>
      </c>
      <c r="Z293" s="229">
        <v>135061</v>
      </c>
      <c r="AA293" s="230">
        <v>0.32797119850457257</v>
      </c>
      <c r="AB293" s="229">
        <v>31269307</v>
      </c>
      <c r="AC293" s="230">
        <v>98.182423877826125</v>
      </c>
      <c r="AD293" s="229">
        <v>31228803</v>
      </c>
      <c r="AE293" s="230">
        <v>98.247528703906511</v>
      </c>
      <c r="AF293" s="230">
        <v>34.66808441697124</v>
      </c>
      <c r="AG293" s="230">
        <v>37.908428304143037</v>
      </c>
      <c r="AH293" s="230">
        <v>31.42774052979944</v>
      </c>
      <c r="AI293" s="230"/>
      <c r="AJ293" s="188"/>
      <c r="AK293" s="188"/>
      <c r="AL293" s="230">
        <v>3.6085270066519115</v>
      </c>
      <c r="AM293" s="230">
        <v>19.724909790668939</v>
      </c>
      <c r="AN293" s="230">
        <v>198228.853515625</v>
      </c>
      <c r="AO293" s="230">
        <v>521821.314453125</v>
      </c>
      <c r="AP293" s="230">
        <v>256484.09509277344</v>
      </c>
      <c r="AQ293" s="230">
        <v>49.151709213252786</v>
      </c>
      <c r="AR293" s="229">
        <v>0</v>
      </c>
    </row>
    <row r="294" spans="1:44">
      <c r="A294" s="352">
        <v>41898</v>
      </c>
      <c r="B294" s="123" t="s">
        <v>134</v>
      </c>
      <c r="C294" s="123"/>
      <c r="D294" s="241"/>
      <c r="E294" s="219">
        <v>662</v>
      </c>
      <c r="F294" s="219">
        <v>107</v>
      </c>
      <c r="G294" s="219">
        <v>1982</v>
      </c>
      <c r="H294" s="219">
        <v>321</v>
      </c>
      <c r="I294" s="219">
        <v>6791</v>
      </c>
      <c r="J294" s="219">
        <v>1330</v>
      </c>
      <c r="K294" s="197">
        <v>16321291</v>
      </c>
      <c r="L294" s="194">
        <v>91.322340861393869</v>
      </c>
      <c r="M294" s="197">
        <v>19353623</v>
      </c>
      <c r="N294" s="194">
        <v>96.333435240182709</v>
      </c>
      <c r="O294" s="197">
        <v>72107262</v>
      </c>
      <c r="P294" s="194">
        <v>99.938087601305</v>
      </c>
      <c r="Q294" s="197">
        <v>72107168</v>
      </c>
      <c r="R294" s="194">
        <v>4.541850831504058E-2</v>
      </c>
      <c r="S294" s="197">
        <v>10147</v>
      </c>
      <c r="T294" s="194">
        <v>1.621910168201824E-2</v>
      </c>
      <c r="U294" s="197">
        <v>80179</v>
      </c>
      <c r="V294" s="194">
        <v>0.11126043673457695</v>
      </c>
      <c r="W294" s="197">
        <v>23211977</v>
      </c>
      <c r="X294" s="194">
        <v>99.648845464533494</v>
      </c>
      <c r="Y294" s="231">
        <v>99.537975723868698</v>
      </c>
      <c r="Z294" s="197">
        <v>63799</v>
      </c>
      <c r="AA294" s="194">
        <v>0.27485379422944828</v>
      </c>
      <c r="AB294" s="197">
        <v>19742912</v>
      </c>
      <c r="AC294" s="194">
        <v>98.822237814952757</v>
      </c>
      <c r="AD294" s="197">
        <v>19743907</v>
      </c>
      <c r="AE294" s="194">
        <v>98.77619986586609</v>
      </c>
      <c r="AF294" s="231">
        <v>55.706948771302606</v>
      </c>
      <c r="AG294" s="231">
        <v>61.746227119810939</v>
      </c>
      <c r="AH294" s="231">
        <v>49.667670422794266</v>
      </c>
      <c r="AI294" s="194"/>
      <c r="AJ294" s="207"/>
      <c r="AK294" s="207"/>
      <c r="AL294" s="208">
        <v>5.1292280032103044</v>
      </c>
      <c r="AM294" s="208">
        <v>27.262370789929186</v>
      </c>
      <c r="AN294" s="197">
        <v>103944.9365234375</v>
      </c>
      <c r="AO294" s="197">
        <v>299657.359375</v>
      </c>
      <c r="AP294" s="197">
        <v>184447.388671875</v>
      </c>
      <c r="AQ294" s="231">
        <v>61.552764482934698</v>
      </c>
      <c r="AR294" s="198"/>
    </row>
    <row r="295" spans="1:44">
      <c r="A295" s="352">
        <v>41898</v>
      </c>
      <c r="B295" s="123" t="s">
        <v>175</v>
      </c>
      <c r="C295" s="123"/>
      <c r="D295" s="241"/>
      <c r="E295" s="219">
        <v>515</v>
      </c>
      <c r="F295" s="219">
        <v>40</v>
      </c>
      <c r="G295" s="219">
        <v>1499</v>
      </c>
      <c r="H295" s="219">
        <v>108</v>
      </c>
      <c r="I295" s="219">
        <v>4490</v>
      </c>
      <c r="J295" s="219">
        <v>370</v>
      </c>
      <c r="K295" s="197">
        <v>10187721</v>
      </c>
      <c r="L295" s="194">
        <v>91.303638959095963</v>
      </c>
      <c r="M295" s="197">
        <v>16859094</v>
      </c>
      <c r="N295" s="194">
        <v>93.860428317373305</v>
      </c>
      <c r="O295" s="197">
        <v>62799535</v>
      </c>
      <c r="P295" s="194">
        <v>99.994355610991931</v>
      </c>
      <c r="Q295" s="197">
        <v>41979949</v>
      </c>
      <c r="R295" s="194">
        <v>1.4616501666104651E-2</v>
      </c>
      <c r="S295" s="197">
        <v>2042517</v>
      </c>
      <c r="T295" s="194">
        <v>4.9360270405112958</v>
      </c>
      <c r="U295" s="197">
        <v>3791</v>
      </c>
      <c r="V295" s="194">
        <v>9.494594618926714E-3</v>
      </c>
      <c r="W295" s="197">
        <v>11606764</v>
      </c>
      <c r="X295" s="194">
        <v>99.771672916197176</v>
      </c>
      <c r="Y295" s="231">
        <v>99.762200000309264</v>
      </c>
      <c r="Z295" s="197">
        <v>31426</v>
      </c>
      <c r="AA295" s="194">
        <v>0.2707559149153756</v>
      </c>
      <c r="AB295" s="197">
        <v>3580497</v>
      </c>
      <c r="AC295" s="194">
        <v>93.410942902421723</v>
      </c>
      <c r="AD295" s="197">
        <v>3552070</v>
      </c>
      <c r="AE295" s="194">
        <v>93.763580500051503</v>
      </c>
      <c r="AF295" s="231">
        <v>0</v>
      </c>
      <c r="AG295" s="231">
        <v>0</v>
      </c>
      <c r="AH295" s="231">
        <v>0</v>
      </c>
      <c r="AI295" s="194"/>
      <c r="AJ295" s="207"/>
      <c r="AK295" s="207"/>
      <c r="AL295" s="208">
        <v>4.9716346677004326</v>
      </c>
      <c r="AM295" s="208">
        <v>29.04997750140847</v>
      </c>
      <c r="AN295" s="197">
        <v>61730.85009765625</v>
      </c>
      <c r="AO295" s="197">
        <v>140970.0908203125</v>
      </c>
      <c r="AP295" s="197">
        <v>70694.9697265625</v>
      </c>
      <c r="AQ295" s="231">
        <v>50.148914081834441</v>
      </c>
      <c r="AR295" s="198"/>
    </row>
    <row r="296" spans="1:44">
      <c r="A296" s="352">
        <v>41898</v>
      </c>
      <c r="B296" s="124" t="s">
        <v>135</v>
      </c>
      <c r="C296" s="124"/>
      <c r="D296" s="241"/>
      <c r="E296" s="219">
        <v>656</v>
      </c>
      <c r="F296" s="219">
        <v>29</v>
      </c>
      <c r="G296" s="219">
        <v>1957</v>
      </c>
      <c r="H296" s="219">
        <v>87</v>
      </c>
      <c r="I296" s="219">
        <v>4607</v>
      </c>
      <c r="J296" s="219">
        <v>256</v>
      </c>
      <c r="K296" s="190">
        <v>5522660</v>
      </c>
      <c r="L296" s="191">
        <v>88.195905596216321</v>
      </c>
      <c r="M296" s="190">
        <v>10986735</v>
      </c>
      <c r="N296" s="191">
        <v>92.987161941193506</v>
      </c>
      <c r="O296" s="190">
        <v>56999251</v>
      </c>
      <c r="P296" s="191">
        <v>99.970767198300848</v>
      </c>
      <c r="Q296" s="190">
        <v>29463733</v>
      </c>
      <c r="R296" s="191">
        <v>6.7914001032078264E-3</v>
      </c>
      <c r="S296" s="190">
        <v>1407423</v>
      </c>
      <c r="T296" s="191">
        <v>4.8755045889129001</v>
      </c>
      <c r="U296" s="190">
        <v>114802</v>
      </c>
      <c r="V296" s="191">
        <v>0.39054255192677889</v>
      </c>
      <c r="W296" s="190">
        <v>6362009</v>
      </c>
      <c r="X296" s="191">
        <v>99.490001208234972</v>
      </c>
      <c r="Y296" s="232">
        <v>99.101450418604344</v>
      </c>
      <c r="Z296" s="190">
        <v>39836</v>
      </c>
      <c r="AA296" s="192">
        <v>0.62615440683395174</v>
      </c>
      <c r="AB296" s="190">
        <v>7945898</v>
      </c>
      <c r="AC296" s="191">
        <v>98.742773766652775</v>
      </c>
      <c r="AD296" s="190">
        <v>7932826</v>
      </c>
      <c r="AE296" s="191">
        <v>98.939496943365597</v>
      </c>
      <c r="AF296" s="232">
        <v>17.21248551431545</v>
      </c>
      <c r="AG296" s="232">
        <v>15.7489057592843</v>
      </c>
      <c r="AH296" s="232">
        <v>18.676065269346601</v>
      </c>
      <c r="AI296" s="191"/>
      <c r="AJ296" s="193"/>
      <c r="AK296" s="193"/>
      <c r="AL296" s="191">
        <v>4.2613489324484908</v>
      </c>
      <c r="AM296" s="191">
        <v>22.845419201000528</v>
      </c>
      <c r="AN296" s="190">
        <v>32553.06689453125</v>
      </c>
      <c r="AO296" s="190">
        <v>81193.8642578125</v>
      </c>
      <c r="AP296" s="190">
        <v>1341.7366943359375</v>
      </c>
      <c r="AQ296" s="232">
        <v>1.6525099606979663</v>
      </c>
      <c r="AR296" s="190"/>
    </row>
    <row r="297" spans="1:44">
      <c r="A297" s="352">
        <v>41898</v>
      </c>
      <c r="B297" s="114" t="s">
        <v>121</v>
      </c>
      <c r="C297" s="114" t="s">
        <v>122</v>
      </c>
      <c r="D297" s="241"/>
      <c r="E297" s="305">
        <v>168</v>
      </c>
      <c r="F297" s="305">
        <v>64</v>
      </c>
      <c r="G297" s="305">
        <v>492</v>
      </c>
      <c r="H297" s="305">
        <v>191</v>
      </c>
      <c r="I297" s="305">
        <v>1881</v>
      </c>
      <c r="J297" s="305">
        <v>803</v>
      </c>
      <c r="K297" s="118">
        <v>5830905</v>
      </c>
      <c r="L297" s="116">
        <v>93.042692343641349</v>
      </c>
      <c r="M297" s="118">
        <v>6582279</v>
      </c>
      <c r="N297" s="116">
        <v>95.9661865234375</v>
      </c>
      <c r="O297" s="118">
        <v>23190280</v>
      </c>
      <c r="P297" s="116">
        <v>99.939498901367188</v>
      </c>
      <c r="Q297" s="118">
        <v>23190300</v>
      </c>
      <c r="R297" s="119">
        <v>4.8356425017118454E-2</v>
      </c>
      <c r="S297" s="118">
        <v>2595</v>
      </c>
      <c r="T297" s="116">
        <v>1.1190023273229599E-2</v>
      </c>
      <c r="U297" s="118">
        <v>23101</v>
      </c>
      <c r="V297" s="119">
        <v>9.9674366414546967E-2</v>
      </c>
      <c r="W297" s="117">
        <v>8483943</v>
      </c>
      <c r="X297" s="119">
        <v>99.699516296386719</v>
      </c>
      <c r="Y297" s="119">
        <v>99.600143432617188</v>
      </c>
      <c r="Z297" s="117">
        <v>25263</v>
      </c>
      <c r="AA297" s="119">
        <v>0.29777428507804871</v>
      </c>
      <c r="AB297" s="118">
        <v>10197040</v>
      </c>
      <c r="AC297" s="120">
        <v>99.029182434082031</v>
      </c>
      <c r="AD297" s="118">
        <v>10196003</v>
      </c>
      <c r="AE297" s="116">
        <v>99.014457702636719</v>
      </c>
      <c r="AF297" s="116">
        <v>46.990245819091797</v>
      </c>
      <c r="AG297" s="116">
        <v>38.458484649658203</v>
      </c>
      <c r="AH297" s="121">
        <v>55.522006988525391</v>
      </c>
      <c r="AI297" s="116">
        <v>0</v>
      </c>
      <c r="AJ297" s="121">
        <v>0</v>
      </c>
      <c r="AK297" s="121">
        <v>0</v>
      </c>
      <c r="AL297" s="116">
        <v>5.0365920066833496</v>
      </c>
      <c r="AM297" s="116">
        <v>26.299346923828125</v>
      </c>
      <c r="AN297" s="116">
        <v>32455.8125</v>
      </c>
      <c r="AO297" s="116">
        <v>119187.484375</v>
      </c>
      <c r="AP297" s="116">
        <v>86186.2421875</v>
      </c>
      <c r="AQ297" s="122">
        <v>72.311485290527344</v>
      </c>
      <c r="AR297" s="118"/>
    </row>
    <row r="298" spans="1:44">
      <c r="A298" s="352">
        <v>41898</v>
      </c>
      <c r="B298" s="114" t="s">
        <v>123</v>
      </c>
      <c r="C298" s="114" t="s">
        <v>122</v>
      </c>
      <c r="D298" s="241"/>
      <c r="E298" s="305">
        <v>158</v>
      </c>
      <c r="F298" s="305">
        <v>11</v>
      </c>
      <c r="G298" s="305">
        <v>491</v>
      </c>
      <c r="H298" s="305">
        <v>34</v>
      </c>
      <c r="I298" s="305">
        <v>1478</v>
      </c>
      <c r="J298" s="305">
        <v>132</v>
      </c>
      <c r="K298" s="118">
        <v>2835480</v>
      </c>
      <c r="L298" s="116">
        <v>91.983050488806128</v>
      </c>
      <c r="M298" s="118">
        <v>3374877</v>
      </c>
      <c r="N298" s="116">
        <v>96.708084106445313</v>
      </c>
      <c r="O298" s="118">
        <v>13307365</v>
      </c>
      <c r="P298" s="116">
        <v>99.929893493652344</v>
      </c>
      <c r="Q298" s="118">
        <v>13307324</v>
      </c>
      <c r="R298" s="119">
        <v>4.1909251362085342E-2</v>
      </c>
      <c r="S298" s="118">
        <v>3393</v>
      </c>
      <c r="T298" s="116">
        <v>2.5497237220406532E-2</v>
      </c>
      <c r="U298" s="118">
        <v>12643</v>
      </c>
      <c r="V298" s="119">
        <v>9.507191926240921E-2</v>
      </c>
      <c r="W298" s="117">
        <v>3829191</v>
      </c>
      <c r="X298" s="119">
        <v>99.714149475097656</v>
      </c>
      <c r="Y298" s="119">
        <v>99.619346618652344</v>
      </c>
      <c r="Z298" s="117">
        <v>12330</v>
      </c>
      <c r="AA298" s="119">
        <v>0.32200011610984802</v>
      </c>
      <c r="AB298" s="118">
        <v>2989366</v>
      </c>
      <c r="AC298" s="120">
        <v>99.005340576171875</v>
      </c>
      <c r="AD298" s="118">
        <v>2989934</v>
      </c>
      <c r="AE298" s="116">
        <v>98.9444580078125</v>
      </c>
      <c r="AF298" s="116">
        <v>41.687309265136719</v>
      </c>
      <c r="AG298" s="116">
        <v>50.268669128417969</v>
      </c>
      <c r="AH298" s="121">
        <v>33.105953216552734</v>
      </c>
      <c r="AI298" s="116">
        <v>0</v>
      </c>
      <c r="AJ298" s="121">
        <v>0</v>
      </c>
      <c r="AK298" s="121">
        <v>0</v>
      </c>
      <c r="AL298" s="116">
        <v>4.8811426162719727</v>
      </c>
      <c r="AM298" s="116">
        <v>27.301895141601562</v>
      </c>
      <c r="AN298" s="116">
        <v>18332.91015625</v>
      </c>
      <c r="AO298" s="116">
        <v>51345.9140625</v>
      </c>
      <c r="AP298" s="116">
        <v>29073.685546875</v>
      </c>
      <c r="AQ298" s="116">
        <v>56.623172760009766</v>
      </c>
      <c r="AR298" s="118"/>
    </row>
    <row r="299" spans="1:44">
      <c r="A299" s="352">
        <v>41898</v>
      </c>
      <c r="B299" s="114" t="s">
        <v>183</v>
      </c>
      <c r="C299" s="114" t="s">
        <v>122</v>
      </c>
      <c r="D299" s="241"/>
      <c r="E299" s="305">
        <v>130</v>
      </c>
      <c r="F299" s="305">
        <v>10</v>
      </c>
      <c r="G299" s="305">
        <v>391</v>
      </c>
      <c r="H299" s="305">
        <v>30</v>
      </c>
      <c r="I299" s="305">
        <v>1476</v>
      </c>
      <c r="J299" s="305">
        <v>114</v>
      </c>
      <c r="K299" s="118">
        <v>2861861</v>
      </c>
      <c r="L299" s="116">
        <v>91.233990749376019</v>
      </c>
      <c r="M299" s="118">
        <v>3374877</v>
      </c>
      <c r="N299" s="116">
        <v>96.708084106445313</v>
      </c>
      <c r="O299" s="118">
        <v>13657950</v>
      </c>
      <c r="P299" s="116">
        <v>99.892951965332031</v>
      </c>
      <c r="Q299" s="118">
        <v>13657927</v>
      </c>
      <c r="R299" s="119">
        <v>9.2459127306938171E-2</v>
      </c>
      <c r="S299" s="118">
        <v>1605</v>
      </c>
      <c r="T299" s="116">
        <v>1.1751417070627213E-2</v>
      </c>
      <c r="U299" s="118">
        <v>8728</v>
      </c>
      <c r="V299" s="119">
        <v>6.3970945775508881E-2</v>
      </c>
      <c r="W299" s="117">
        <v>4239404</v>
      </c>
      <c r="X299" s="119">
        <v>99.656257629394531</v>
      </c>
      <c r="Y299" s="119">
        <v>99.592506408691406</v>
      </c>
      <c r="Z299" s="117">
        <v>9250</v>
      </c>
      <c r="AA299" s="119">
        <v>0.21819104254245758</v>
      </c>
      <c r="AB299" s="118">
        <v>2729206</v>
      </c>
      <c r="AC299" s="120">
        <v>98.070503234863281</v>
      </c>
      <c r="AD299" s="118">
        <v>2728201</v>
      </c>
      <c r="AE299" s="116">
        <v>97.952751159667969</v>
      </c>
      <c r="AF299" s="116">
        <v>70.560737609863281</v>
      </c>
      <c r="AG299" s="116">
        <v>90.427276611328125</v>
      </c>
      <c r="AH299" s="121">
        <v>50.694202423095703</v>
      </c>
      <c r="AI299" s="116">
        <v>80.240493774414063</v>
      </c>
      <c r="AJ299" s="121">
        <v>12.89815616607666</v>
      </c>
      <c r="AK299" s="121">
        <v>6.8613524436950684</v>
      </c>
      <c r="AL299" s="116">
        <v>5.1857647895812988</v>
      </c>
      <c r="AM299" s="116">
        <v>27.124717712402344</v>
      </c>
      <c r="AN299" s="116">
        <v>19807.4453125</v>
      </c>
      <c r="AO299" s="116">
        <v>51268.0234375</v>
      </c>
      <c r="AP299" s="116">
        <v>24386.826171875</v>
      </c>
      <c r="AQ299" s="116">
        <v>47.56732177734375</v>
      </c>
      <c r="AR299" s="118"/>
    </row>
    <row r="300" spans="1:44">
      <c r="A300" s="352">
        <v>41898</v>
      </c>
      <c r="B300" s="114" t="s">
        <v>126</v>
      </c>
      <c r="C300" s="114" t="s">
        <v>122</v>
      </c>
      <c r="D300" s="241"/>
      <c r="E300" s="305">
        <v>109</v>
      </c>
      <c r="F300" s="305">
        <v>7</v>
      </c>
      <c r="G300" s="305">
        <v>319</v>
      </c>
      <c r="H300" s="305">
        <v>21</v>
      </c>
      <c r="I300" s="305">
        <v>976</v>
      </c>
      <c r="J300" s="305">
        <v>86</v>
      </c>
      <c r="K300" s="118">
        <v>1818444</v>
      </c>
      <c r="L300" s="116">
        <v>87.634813059956755</v>
      </c>
      <c r="M300" s="118">
        <v>3010795</v>
      </c>
      <c r="N300" s="116">
        <v>96.314926147460938</v>
      </c>
      <c r="O300" s="118">
        <v>8442609</v>
      </c>
      <c r="P300" s="116">
        <v>99.973388671875</v>
      </c>
      <c r="Q300" s="118">
        <v>8442566</v>
      </c>
      <c r="R300" s="119">
        <v>8.0425785854458809E-3</v>
      </c>
      <c r="S300" s="118">
        <v>1135</v>
      </c>
      <c r="T300" s="116">
        <v>1.344378013163805E-2</v>
      </c>
      <c r="U300" s="118">
        <v>22058</v>
      </c>
      <c r="V300" s="119">
        <v>0.26132741570472717</v>
      </c>
      <c r="W300" s="117">
        <v>2418698</v>
      </c>
      <c r="X300" s="119">
        <v>99.55169677734375</v>
      </c>
      <c r="Y300" s="119">
        <v>99.291542053222656</v>
      </c>
      <c r="Z300" s="117">
        <v>7816</v>
      </c>
      <c r="AA300" s="119">
        <v>0.32314905524253845</v>
      </c>
      <c r="AB300" s="118">
        <v>1258970</v>
      </c>
      <c r="AC300" s="120">
        <v>98.705764770507813</v>
      </c>
      <c r="AD300" s="118">
        <v>1258688</v>
      </c>
      <c r="AE300" s="116">
        <v>98.615699768066406</v>
      </c>
      <c r="AF300" s="116">
        <v>57.301773071289063</v>
      </c>
      <c r="AG300" s="116">
        <v>73.575798034667969</v>
      </c>
      <c r="AH300" s="121">
        <v>41.027744293212891</v>
      </c>
      <c r="AI300" s="116">
        <v>0</v>
      </c>
      <c r="AJ300" s="121">
        <v>0</v>
      </c>
      <c r="AK300" s="121">
        <v>0</v>
      </c>
      <c r="AL300" s="116">
        <v>5.36004638671875</v>
      </c>
      <c r="AM300" s="116">
        <v>29.087642669677734</v>
      </c>
      <c r="AN300" s="116">
        <v>12929.1123046875</v>
      </c>
      <c r="AO300" s="116">
        <v>31063.25</v>
      </c>
      <c r="AP300" s="116">
        <v>16517.283203125</v>
      </c>
      <c r="AQ300" s="116">
        <v>53.173069000244141</v>
      </c>
      <c r="AR300" s="118"/>
    </row>
    <row r="301" spans="1:44">
      <c r="A301" s="352">
        <v>41898</v>
      </c>
      <c r="B301" s="114" t="s">
        <v>184</v>
      </c>
      <c r="C301" s="114" t="s">
        <v>122</v>
      </c>
      <c r="D301" s="241"/>
      <c r="E301" s="305">
        <v>97</v>
      </c>
      <c r="F301" s="305">
        <v>15</v>
      </c>
      <c r="G301" s="305">
        <v>289</v>
      </c>
      <c r="H301" s="305">
        <v>45</v>
      </c>
      <c r="I301" s="305">
        <v>980</v>
      </c>
      <c r="J301" s="305">
        <v>195</v>
      </c>
      <c r="K301" s="118">
        <v>2974601</v>
      </c>
      <c r="L301" s="116">
        <v>89.659520722275019</v>
      </c>
      <c r="M301" s="118">
        <v>3010795</v>
      </c>
      <c r="N301" s="116">
        <v>96.314926147460938</v>
      </c>
      <c r="O301" s="118">
        <v>13509058</v>
      </c>
      <c r="P301" s="116">
        <v>99.967308044433594</v>
      </c>
      <c r="Q301" s="118">
        <v>13509051</v>
      </c>
      <c r="R301" s="119">
        <v>1.9631283357739449E-2</v>
      </c>
      <c r="S301" s="118">
        <v>1419</v>
      </c>
      <c r="T301" s="116">
        <v>1.0504068806767464E-2</v>
      </c>
      <c r="U301" s="118">
        <v>13649</v>
      </c>
      <c r="V301" s="119">
        <v>0.10106641799211502</v>
      </c>
      <c r="W301" s="117">
        <v>4240741</v>
      </c>
      <c r="X301" s="119">
        <v>99.536506652832031</v>
      </c>
      <c r="Y301" s="119">
        <v>99.435905456542969</v>
      </c>
      <c r="Z301" s="117">
        <v>9140</v>
      </c>
      <c r="AA301" s="119">
        <v>0.21552836894989014</v>
      </c>
      <c r="AB301" s="118">
        <v>2568330</v>
      </c>
      <c r="AC301" s="120">
        <v>98.643402099609375</v>
      </c>
      <c r="AD301" s="118">
        <v>2571081</v>
      </c>
      <c r="AE301" s="116">
        <v>98.588027954101563</v>
      </c>
      <c r="AF301" s="116">
        <v>73.696846008300781</v>
      </c>
      <c r="AG301" s="116">
        <v>94.380546569824219</v>
      </c>
      <c r="AH301" s="121">
        <v>53.013141632080078</v>
      </c>
      <c r="AI301" s="116">
        <v>0</v>
      </c>
      <c r="AJ301" s="121">
        <v>0</v>
      </c>
      <c r="AK301" s="121">
        <v>0</v>
      </c>
      <c r="AL301" s="116">
        <v>5.3771514892578125</v>
      </c>
      <c r="AM301" s="116">
        <v>27.006183624267578</v>
      </c>
      <c r="AN301" s="116">
        <v>20419.65625</v>
      </c>
      <c r="AO301" s="116">
        <v>46792.6875</v>
      </c>
      <c r="AP301" s="116">
        <v>28283.3515625</v>
      </c>
      <c r="AQ301" s="116">
        <v>60.443954467773438</v>
      </c>
      <c r="AR301" s="118"/>
    </row>
    <row r="302" spans="1:44">
      <c r="A302" s="352">
        <v>41898</v>
      </c>
      <c r="B302" s="114" t="s">
        <v>131</v>
      </c>
      <c r="C302" s="114" t="s">
        <v>176</v>
      </c>
      <c r="D302" s="241"/>
      <c r="E302" s="305">
        <v>174</v>
      </c>
      <c r="F302" s="305">
        <v>20</v>
      </c>
      <c r="G302" s="305">
        <v>507</v>
      </c>
      <c r="H302" s="305">
        <v>50</v>
      </c>
      <c r="I302" s="305">
        <v>1470</v>
      </c>
      <c r="J302" s="305">
        <v>163</v>
      </c>
      <c r="K302" s="118">
        <v>2906947</v>
      </c>
      <c r="L302" s="116">
        <v>91.223472598571632</v>
      </c>
      <c r="M302" s="118">
        <v>4993637</v>
      </c>
      <c r="N302" s="116">
        <v>92.047340393066406</v>
      </c>
      <c r="O302" s="118">
        <v>21475048</v>
      </c>
      <c r="P302" s="116">
        <v>99.998603820800781</v>
      </c>
      <c r="Q302" s="118">
        <v>13877282</v>
      </c>
      <c r="R302" s="119">
        <v>1.2978045269846916E-2</v>
      </c>
      <c r="S302" s="118">
        <v>662521</v>
      </c>
      <c r="T302" s="116">
        <v>4.7741408348083496</v>
      </c>
      <c r="U302" s="118">
        <v>1262</v>
      </c>
      <c r="V302" s="119">
        <v>9.5518911257386208E-3</v>
      </c>
      <c r="W302" s="117">
        <v>3670108</v>
      </c>
      <c r="X302" s="119">
        <v>99.7041015625</v>
      </c>
      <c r="Y302" s="119">
        <v>99.694580078125</v>
      </c>
      <c r="Z302" s="117">
        <v>10454</v>
      </c>
      <c r="AA302" s="119">
        <v>0.28484174609184265</v>
      </c>
      <c r="AB302" s="118">
        <v>1536511</v>
      </c>
      <c r="AC302" s="120">
        <v>94.585136413574219</v>
      </c>
      <c r="AD302" s="118">
        <v>1524973</v>
      </c>
      <c r="AE302" s="116">
        <v>95.262016296386719</v>
      </c>
      <c r="AF302" s="116">
        <v>0</v>
      </c>
      <c r="AG302" s="116">
        <v>0</v>
      </c>
      <c r="AH302" s="121">
        <v>0</v>
      </c>
      <c r="AI302" s="116">
        <v>0</v>
      </c>
      <c r="AJ302" s="121">
        <v>0</v>
      </c>
      <c r="AK302" s="121">
        <v>0</v>
      </c>
      <c r="AL302" s="116">
        <v>5.1367592811584473</v>
      </c>
      <c r="AM302" s="116">
        <v>27.254539489746094</v>
      </c>
      <c r="AN302" s="116">
        <v>21660.998046875</v>
      </c>
      <c r="AO302" s="116">
        <v>42339.3828125</v>
      </c>
      <c r="AP302" s="116">
        <v>22418.51953125</v>
      </c>
      <c r="AQ302" s="116">
        <v>52.949565887451172</v>
      </c>
      <c r="AR302" s="118"/>
    </row>
    <row r="303" spans="1:44">
      <c r="A303" s="352">
        <v>41898</v>
      </c>
      <c r="B303" s="114" t="s">
        <v>124</v>
      </c>
      <c r="C303" s="114" t="s">
        <v>176</v>
      </c>
      <c r="D303" s="241"/>
      <c r="E303" s="180">
        <v>126</v>
      </c>
      <c r="F303" s="180">
        <v>33</v>
      </c>
      <c r="G303" s="180">
        <v>370</v>
      </c>
      <c r="H303" s="180">
        <v>87</v>
      </c>
      <c r="I303" s="180">
        <v>1358</v>
      </c>
      <c r="J303" s="180">
        <v>345</v>
      </c>
      <c r="K303" s="118">
        <v>3018320</v>
      </c>
      <c r="L303" s="116">
        <v>92.905854912666655</v>
      </c>
      <c r="M303" s="118">
        <v>4020949</v>
      </c>
      <c r="N303" s="116">
        <v>95.061958312988281</v>
      </c>
      <c r="O303" s="118">
        <v>17621388</v>
      </c>
      <c r="P303" s="116">
        <v>99.999946594238281</v>
      </c>
      <c r="Q303" s="118">
        <v>13137904</v>
      </c>
      <c r="R303" s="119">
        <v>6.4089372754096985E-3</v>
      </c>
      <c r="S303" s="118">
        <v>555984</v>
      </c>
      <c r="T303" s="116">
        <v>4.231907844543457</v>
      </c>
      <c r="U303" s="118">
        <v>1948</v>
      </c>
      <c r="V303" s="119">
        <v>1.5483620576560497E-2</v>
      </c>
      <c r="W303" s="117">
        <v>4085719</v>
      </c>
      <c r="X303" s="119">
        <v>99.817573547363281</v>
      </c>
      <c r="Y303" s="119">
        <v>99.802116394042969</v>
      </c>
      <c r="Z303" s="117">
        <v>10826</v>
      </c>
      <c r="AA303" s="119">
        <v>0.26497173309326172</v>
      </c>
      <c r="AB303" s="118">
        <v>1072447</v>
      </c>
      <c r="AC303" s="120">
        <v>94.388252258300781</v>
      </c>
      <c r="AD303" s="118">
        <v>1065140</v>
      </c>
      <c r="AE303" s="116">
        <v>94.585594177246094</v>
      </c>
      <c r="AF303" s="116">
        <v>0</v>
      </c>
      <c r="AG303" s="116">
        <v>0</v>
      </c>
      <c r="AH303" s="121">
        <v>0</v>
      </c>
      <c r="AI303" s="116">
        <v>0</v>
      </c>
      <c r="AJ303" s="121">
        <v>0</v>
      </c>
      <c r="AK303" s="121">
        <v>0</v>
      </c>
      <c r="AL303" s="116">
        <v>4.6694550514221191</v>
      </c>
      <c r="AM303" s="116">
        <v>28.290353775024414</v>
      </c>
      <c r="AN303" s="116">
        <v>18411.58203125</v>
      </c>
      <c r="AO303" s="116">
        <v>47300.703125</v>
      </c>
      <c r="AP303" s="116">
        <v>22372.474609375</v>
      </c>
      <c r="AQ303" s="116">
        <v>47.298397064208984</v>
      </c>
      <c r="AR303" s="118"/>
    </row>
    <row r="304" spans="1:44">
      <c r="A304" s="352">
        <v>41898</v>
      </c>
      <c r="B304" s="206" t="s">
        <v>133</v>
      </c>
      <c r="C304" s="206" t="s">
        <v>176</v>
      </c>
      <c r="D304" s="241"/>
      <c r="E304" s="180">
        <v>164</v>
      </c>
      <c r="F304" s="180">
        <v>12</v>
      </c>
      <c r="G304" s="180">
        <v>485</v>
      </c>
      <c r="H304" s="180">
        <v>34</v>
      </c>
      <c r="I304" s="180">
        <v>1419</v>
      </c>
      <c r="J304" s="180">
        <v>114</v>
      </c>
      <c r="K304" s="248">
        <v>2153589</v>
      </c>
      <c r="L304" s="246">
        <v>90.114919792030889</v>
      </c>
      <c r="M304" s="248">
        <v>4444080</v>
      </c>
      <c r="N304" s="246">
        <v>95.793663024902344</v>
      </c>
      <c r="O304" s="248">
        <v>18343088</v>
      </c>
      <c r="P304" s="246">
        <v>99.992179870605469</v>
      </c>
      <c r="Q304" s="248">
        <v>11456494</v>
      </c>
      <c r="R304" s="249">
        <v>1.2988266535103321E-2</v>
      </c>
      <c r="S304" s="248">
        <v>658637</v>
      </c>
      <c r="T304" s="246">
        <v>5.7490277290344238</v>
      </c>
      <c r="U304" s="248">
        <v>495</v>
      </c>
      <c r="V304" s="249">
        <v>4.5854737982153893E-3</v>
      </c>
      <c r="W304" s="248">
        <v>2781252</v>
      </c>
      <c r="X304" s="246">
        <v>99.76812744140625</v>
      </c>
      <c r="Y304" s="246">
        <v>99.7635498046875</v>
      </c>
      <c r="Z304" s="247">
        <v>8034</v>
      </c>
      <c r="AA304" s="249">
        <v>0.28886270523071289</v>
      </c>
      <c r="AB304" s="248">
        <v>678139</v>
      </c>
      <c r="AC304" s="246">
        <v>89.482688903808594</v>
      </c>
      <c r="AD304" s="248">
        <v>669821</v>
      </c>
      <c r="AE304" s="246">
        <v>89.128585815429688</v>
      </c>
      <c r="AF304" s="246">
        <v>0</v>
      </c>
      <c r="AG304" s="246">
        <v>0</v>
      </c>
      <c r="AH304" s="251">
        <v>0</v>
      </c>
      <c r="AI304" s="246">
        <v>0</v>
      </c>
      <c r="AJ304" s="251">
        <v>0</v>
      </c>
      <c r="AK304" s="251">
        <v>0</v>
      </c>
      <c r="AL304" s="246">
        <v>5.0295486450195312</v>
      </c>
      <c r="AM304" s="246">
        <v>31.506364822387695</v>
      </c>
      <c r="AN304" s="246">
        <v>17018.607421875</v>
      </c>
      <c r="AO304" s="246">
        <v>36602.203125</v>
      </c>
      <c r="AP304" s="246">
        <v>19152.087890625</v>
      </c>
      <c r="AQ304" s="246">
        <v>52.324958801269531</v>
      </c>
      <c r="AR304" s="248"/>
    </row>
    <row r="305" spans="1:44">
      <c r="A305" s="352">
        <v>41898</v>
      </c>
      <c r="B305" s="206" t="s">
        <v>125</v>
      </c>
      <c r="C305" s="206" t="s">
        <v>176</v>
      </c>
      <c r="D305" s="241"/>
      <c r="E305" s="180">
        <v>177</v>
      </c>
      <c r="F305" s="180">
        <v>8</v>
      </c>
      <c r="G305" s="180">
        <v>507</v>
      </c>
      <c r="H305" s="180">
        <v>24</v>
      </c>
      <c r="I305" s="180">
        <v>1601</v>
      </c>
      <c r="J305" s="180">
        <v>93</v>
      </c>
      <c r="K305" s="248">
        <v>2108865</v>
      </c>
      <c r="L305" s="246">
        <v>90.334895785173543</v>
      </c>
      <c r="M305" s="248">
        <v>3400428</v>
      </c>
      <c r="N305" s="246">
        <v>92.575637817382813</v>
      </c>
      <c r="O305" s="248">
        <v>5360011</v>
      </c>
      <c r="P305" s="246">
        <v>99.966400146484375</v>
      </c>
      <c r="Q305" s="248">
        <v>3508269</v>
      </c>
      <c r="R305" s="249">
        <v>5.7150691747665405E-2</v>
      </c>
      <c r="S305" s="248">
        <v>165375</v>
      </c>
      <c r="T305" s="246">
        <v>4.7138633728027344</v>
      </c>
      <c r="U305" s="248">
        <v>86</v>
      </c>
      <c r="V305" s="249">
        <v>2.5748943444341421E-3</v>
      </c>
      <c r="W305" s="248">
        <v>1069685</v>
      </c>
      <c r="X305" s="246">
        <v>99.837409973144531</v>
      </c>
      <c r="Y305" s="246">
        <v>99.8348388671875</v>
      </c>
      <c r="Z305" s="247">
        <v>2112</v>
      </c>
      <c r="AA305" s="249">
        <v>0.19744130969047546</v>
      </c>
      <c r="AB305" s="248">
        <v>293400</v>
      </c>
      <c r="AC305" s="246">
        <v>92.768913269042969</v>
      </c>
      <c r="AD305" s="248">
        <v>292136</v>
      </c>
      <c r="AE305" s="246">
        <v>93.571830749511719</v>
      </c>
      <c r="AF305" s="246">
        <v>0</v>
      </c>
      <c r="AG305" s="246">
        <v>0</v>
      </c>
      <c r="AH305" s="251">
        <v>0</v>
      </c>
      <c r="AI305" s="246">
        <v>0</v>
      </c>
      <c r="AJ305" s="251">
        <v>0</v>
      </c>
      <c r="AK305" s="251">
        <v>0</v>
      </c>
      <c r="AL305" s="246">
        <v>4.261134147644043</v>
      </c>
      <c r="AM305" s="246">
        <v>31.735963821411133</v>
      </c>
      <c r="AN305" s="246">
        <v>4639.66259765625</v>
      </c>
      <c r="AO305" s="246">
        <v>14727.8017578125</v>
      </c>
      <c r="AP305" s="246">
        <v>6751.8876953125</v>
      </c>
      <c r="AQ305" s="246">
        <v>45.844505310058594</v>
      </c>
      <c r="AR305" s="248"/>
    </row>
    <row r="306" spans="1:44">
      <c r="A306" s="352">
        <v>41898</v>
      </c>
      <c r="B306" s="107" t="s">
        <v>127</v>
      </c>
      <c r="C306" s="107" t="s">
        <v>128</v>
      </c>
      <c r="D306" s="241"/>
      <c r="E306" s="388">
        <v>150</v>
      </c>
      <c r="F306" s="388">
        <v>16</v>
      </c>
      <c r="G306" s="388">
        <v>450</v>
      </c>
      <c r="H306" s="388">
        <v>48</v>
      </c>
      <c r="I306" s="388">
        <v>1447</v>
      </c>
      <c r="J306" s="388">
        <v>160</v>
      </c>
      <c r="K306" s="111">
        <v>2496799</v>
      </c>
      <c r="L306" s="109">
        <v>88.603608059759722</v>
      </c>
      <c r="M306" s="111">
        <v>4132279</v>
      </c>
      <c r="N306" s="109">
        <v>93.353767395019531</v>
      </c>
      <c r="O306" s="111">
        <v>17511788</v>
      </c>
      <c r="P306" s="109">
        <v>99.968132019042969</v>
      </c>
      <c r="Q306" s="111">
        <v>10546698</v>
      </c>
      <c r="R306" s="112">
        <v>3.2616844400763512E-3</v>
      </c>
      <c r="S306" s="111">
        <v>497175</v>
      </c>
      <c r="T306" s="109">
        <v>4.7140345573425293</v>
      </c>
      <c r="U306" s="111">
        <v>44074</v>
      </c>
      <c r="V306" s="112">
        <v>0.41813528537750244</v>
      </c>
      <c r="W306" s="111">
        <v>2973314</v>
      </c>
      <c r="X306" s="109">
        <v>99.4432373046875</v>
      </c>
      <c r="Y306" s="109">
        <v>99.027427673339844</v>
      </c>
      <c r="Z306" s="110">
        <v>18599</v>
      </c>
      <c r="AA306" s="112">
        <v>0.62553095817565918</v>
      </c>
      <c r="AB306" s="111">
        <v>5043646</v>
      </c>
      <c r="AC306" s="109">
        <v>99.184440612792969</v>
      </c>
      <c r="AD306" s="111">
        <v>5033250</v>
      </c>
      <c r="AE306" s="109">
        <v>99.389358520507813</v>
      </c>
      <c r="AF306" s="109">
        <v>34.511215209960938</v>
      </c>
      <c r="AG306" s="109">
        <v>34.074722290039063</v>
      </c>
      <c r="AH306" s="113">
        <v>34.947708129882813</v>
      </c>
      <c r="AI306" s="109">
        <v>94.018852233886719</v>
      </c>
      <c r="AJ306" s="113">
        <v>2.7940142154693604</v>
      </c>
      <c r="AK306" s="113">
        <v>3.1871364116668701</v>
      </c>
      <c r="AL306" s="109">
        <v>3.4950737953186035</v>
      </c>
      <c r="AM306" s="109">
        <v>18.873287200927734</v>
      </c>
      <c r="AN306" s="109">
        <v>9831.87109375</v>
      </c>
      <c r="AO306" s="109">
        <v>37526.77734375</v>
      </c>
      <c r="AP306" s="109">
        <v>717.02447509765625</v>
      </c>
      <c r="AQ306" s="109">
        <v>1.9107009172439575</v>
      </c>
      <c r="AR306" s="111"/>
    </row>
    <row r="307" spans="1:44">
      <c r="A307" s="352">
        <v>41898</v>
      </c>
      <c r="B307" s="107" t="s">
        <v>129</v>
      </c>
      <c r="C307" s="107" t="s">
        <v>128</v>
      </c>
      <c r="D307" s="241"/>
      <c r="E307" s="388">
        <v>152</v>
      </c>
      <c r="F307" s="388">
        <v>3</v>
      </c>
      <c r="G307" s="388">
        <v>452</v>
      </c>
      <c r="H307" s="388">
        <v>9</v>
      </c>
      <c r="I307" s="388">
        <v>1183</v>
      </c>
      <c r="J307" s="388">
        <v>29</v>
      </c>
      <c r="K307" s="111">
        <v>1706029</v>
      </c>
      <c r="L307" s="109">
        <v>84.501787484269016</v>
      </c>
      <c r="M307" s="111">
        <v>3973622</v>
      </c>
      <c r="N307" s="109">
        <v>94.528518676757813</v>
      </c>
      <c r="O307" s="111">
        <v>12628489</v>
      </c>
      <c r="P307" s="109">
        <v>99.996841430664063</v>
      </c>
      <c r="Q307" s="111">
        <v>8746134</v>
      </c>
      <c r="R307" s="112">
        <v>1.5000913292169571E-2</v>
      </c>
      <c r="S307" s="111">
        <v>489204</v>
      </c>
      <c r="T307" s="109">
        <v>5.5933742523193359</v>
      </c>
      <c r="U307" s="111">
        <v>41758</v>
      </c>
      <c r="V307" s="112">
        <v>0.47782418131828308</v>
      </c>
      <c r="W307" s="111">
        <v>1901983</v>
      </c>
      <c r="X307" s="109">
        <v>99.368675231933594</v>
      </c>
      <c r="Y307" s="109">
        <v>98.893867492675781</v>
      </c>
      <c r="Z307" s="110">
        <v>14149</v>
      </c>
      <c r="AA307" s="112">
        <v>0.74390780925750732</v>
      </c>
      <c r="AB307" s="111">
        <v>902404</v>
      </c>
      <c r="AC307" s="109">
        <v>96.694053649902344</v>
      </c>
      <c r="AD307" s="111">
        <v>902698</v>
      </c>
      <c r="AE307" s="109">
        <v>96.903289794921875</v>
      </c>
      <c r="AF307" s="109">
        <v>34.397804260253906</v>
      </c>
      <c r="AG307" s="109">
        <v>34.046199798583984</v>
      </c>
      <c r="AH307" s="113">
        <v>34.749404907226563</v>
      </c>
      <c r="AI307" s="109">
        <v>95.027702331542969</v>
      </c>
      <c r="AJ307" s="113">
        <v>2.3527960777282715</v>
      </c>
      <c r="AK307" s="113">
        <v>2.6195051670074463</v>
      </c>
      <c r="AL307" s="109">
        <v>3.4049744606018066</v>
      </c>
      <c r="AM307" s="109">
        <v>24.930841445922852</v>
      </c>
      <c r="AN307" s="109">
        <v>8434.0302734375</v>
      </c>
      <c r="AO307" s="109">
        <v>21597.642578125</v>
      </c>
      <c r="AP307" s="109">
        <v>354.05783081054687</v>
      </c>
      <c r="AQ307" s="109">
        <v>1.6393355131149292</v>
      </c>
      <c r="AR307" s="111"/>
    </row>
    <row r="308" spans="1:44">
      <c r="A308" s="352">
        <v>41898</v>
      </c>
      <c r="B308" s="181" t="s">
        <v>130</v>
      </c>
      <c r="C308" s="181" t="s">
        <v>128</v>
      </c>
      <c r="D308" s="241"/>
      <c r="E308" s="219">
        <v>176</v>
      </c>
      <c r="F308" s="219">
        <v>5</v>
      </c>
      <c r="G308" s="219">
        <v>528</v>
      </c>
      <c r="H308" s="219">
        <v>15</v>
      </c>
      <c r="I308" s="219">
        <v>901</v>
      </c>
      <c r="J308" s="219">
        <v>32</v>
      </c>
      <c r="K308" s="229">
        <v>643572</v>
      </c>
      <c r="L308" s="230">
        <v>93.662092197920359</v>
      </c>
      <c r="M308" s="229">
        <v>1439205</v>
      </c>
      <c r="N308" s="230">
        <v>92.568672180175781</v>
      </c>
      <c r="O308" s="229">
        <v>13814121</v>
      </c>
      <c r="P308" s="230">
        <v>99.990684509277344</v>
      </c>
      <c r="Q308" s="229">
        <v>4518442</v>
      </c>
      <c r="R308" s="230">
        <v>0</v>
      </c>
      <c r="S308" s="229">
        <v>155794</v>
      </c>
      <c r="T308" s="230">
        <v>3.4479584693908691</v>
      </c>
      <c r="U308" s="229">
        <v>9852</v>
      </c>
      <c r="V308" s="230">
        <v>0.21830089390277863</v>
      </c>
      <c r="W308" s="229">
        <v>608829</v>
      </c>
      <c r="X308" s="230">
        <v>99.816871643066406</v>
      </c>
      <c r="Y308" s="230">
        <v>99.598968505859375</v>
      </c>
      <c r="Z308" s="229">
        <v>2557</v>
      </c>
      <c r="AA308" s="230">
        <v>0.41998657584190369</v>
      </c>
      <c r="AB308" s="229">
        <v>1016304</v>
      </c>
      <c r="AC308" s="230">
        <v>98.632102966308594</v>
      </c>
      <c r="AD308" s="229">
        <v>1015208</v>
      </c>
      <c r="AE308" s="230">
        <v>98.818778991699219</v>
      </c>
      <c r="AF308" s="230">
        <v>35.194168090820312</v>
      </c>
      <c r="AG308" s="230">
        <v>34.828659057617188</v>
      </c>
      <c r="AH308" s="230">
        <v>35.559680938720703</v>
      </c>
      <c r="AI308" s="230">
        <v>94.641433715820313</v>
      </c>
      <c r="AJ308" s="188">
        <v>0.74753022193908691</v>
      </c>
      <c r="AK308" s="188">
        <v>4.6110334396362305</v>
      </c>
      <c r="AL308" s="230">
        <v>4.8223128318786621</v>
      </c>
      <c r="AM308" s="230">
        <v>23.273769378662109</v>
      </c>
      <c r="AN308" s="230">
        <v>6580.92724609375</v>
      </c>
      <c r="AO308" s="230">
        <v>9661.2451171875</v>
      </c>
      <c r="AP308" s="230">
        <v>151.85992431640625</v>
      </c>
      <c r="AQ308" s="230">
        <v>1.5718462467193604</v>
      </c>
      <c r="AR308" s="229"/>
    </row>
    <row r="309" spans="1:44">
      <c r="A309" s="352">
        <v>41898</v>
      </c>
      <c r="B309" s="123" t="s">
        <v>132</v>
      </c>
      <c r="C309" s="123" t="s">
        <v>128</v>
      </c>
      <c r="D309" s="241"/>
      <c r="E309" s="219">
        <v>178</v>
      </c>
      <c r="F309" s="219">
        <v>5</v>
      </c>
      <c r="G309" s="219">
        <v>527</v>
      </c>
      <c r="H309" s="219">
        <v>15</v>
      </c>
      <c r="I309" s="219">
        <v>1076</v>
      </c>
      <c r="J309" s="219">
        <v>35</v>
      </c>
      <c r="K309" s="197">
        <v>676260</v>
      </c>
      <c r="L309" s="194">
        <v>90.807973264720658</v>
      </c>
      <c r="M309" s="197">
        <v>1441629</v>
      </c>
      <c r="N309" s="194">
        <v>88.105606079101563</v>
      </c>
      <c r="O309" s="197">
        <v>13044853</v>
      </c>
      <c r="P309" s="194">
        <v>99.927970886230469</v>
      </c>
      <c r="Q309" s="197">
        <v>5652459</v>
      </c>
      <c r="R309" s="194">
        <v>6.1035384424030781E-3</v>
      </c>
      <c r="S309" s="197">
        <v>265250</v>
      </c>
      <c r="T309" s="194">
        <v>4.6926479339599609</v>
      </c>
      <c r="U309" s="197">
        <v>19118</v>
      </c>
      <c r="V309" s="194">
        <v>0.34122991561889648</v>
      </c>
      <c r="W309" s="197">
        <v>877883</v>
      </c>
      <c r="X309" s="194">
        <v>99.684555053710938</v>
      </c>
      <c r="Y309" s="231">
        <v>99.344398498535156</v>
      </c>
      <c r="Z309" s="197">
        <v>4531</v>
      </c>
      <c r="AA309" s="194">
        <v>0.51612800359725952</v>
      </c>
      <c r="AB309" s="197">
        <v>983544</v>
      </c>
      <c r="AC309" s="194">
        <v>98.471954345703125</v>
      </c>
      <c r="AD309" s="197">
        <v>981670</v>
      </c>
      <c r="AE309" s="194">
        <v>98.630195617675781</v>
      </c>
      <c r="AF309" s="231">
        <v>34.975013732910156</v>
      </c>
      <c r="AG309" s="231">
        <v>34.640632629394531</v>
      </c>
      <c r="AH309" s="231">
        <v>35.309394836425781</v>
      </c>
      <c r="AI309" s="194">
        <v>95.140213012695313</v>
      </c>
      <c r="AJ309" s="207">
        <v>0.67987066507339478</v>
      </c>
      <c r="AK309" s="207">
        <v>4.1799197196960449</v>
      </c>
      <c r="AL309" s="208">
        <v>5.088134765625</v>
      </c>
      <c r="AM309" s="208">
        <v>24.019384384155273</v>
      </c>
      <c r="AN309" s="197">
        <v>7706.23828125</v>
      </c>
      <c r="AO309" s="197">
        <v>12408.19921875</v>
      </c>
      <c r="AP309" s="197">
        <v>118.79446411132812</v>
      </c>
      <c r="AQ309" s="231">
        <v>0.95738685131072998</v>
      </c>
      <c r="AR309" s="198"/>
    </row>
    <row r="310" spans="1:44">
      <c r="A310" s="352">
        <v>41897</v>
      </c>
      <c r="B310" s="181" t="s">
        <v>6</v>
      </c>
      <c r="C310" s="181"/>
      <c r="D310" s="241"/>
      <c r="E310" s="219">
        <v>1820</v>
      </c>
      <c r="F310" s="219">
        <v>176</v>
      </c>
      <c r="G310" s="219">
        <v>5399</v>
      </c>
      <c r="H310" s="219">
        <v>516</v>
      </c>
      <c r="I310" s="219">
        <v>15841</v>
      </c>
      <c r="J310" s="219">
        <v>1956</v>
      </c>
      <c r="K310" s="229">
        <v>34254187</v>
      </c>
      <c r="L310" s="230">
        <v>90.60845904764868</v>
      </c>
      <c r="M310" s="229">
        <v>46664766</v>
      </c>
      <c r="N310" s="230">
        <v>94.562619361724401</v>
      </c>
      <c r="O310" s="229">
        <v>199320696</v>
      </c>
      <c r="P310" s="230">
        <v>99.961179500756685</v>
      </c>
      <c r="Q310" s="229">
        <v>149561481</v>
      </c>
      <c r="R310" s="230">
        <v>5.3029697161954749E-2</v>
      </c>
      <c r="S310" s="229">
        <v>3702562</v>
      </c>
      <c r="T310" s="230">
        <v>4.9578099782513112</v>
      </c>
      <c r="U310" s="229">
        <v>201445</v>
      </c>
      <c r="V310" s="230">
        <v>0.13693678276912766</v>
      </c>
      <c r="W310" s="229">
        <v>43190259</v>
      </c>
      <c r="X310" s="230">
        <v>99.643448184236874</v>
      </c>
      <c r="Y310" s="230">
        <v>99.506999652053153</v>
      </c>
      <c r="Z310" s="229">
        <v>134616</v>
      </c>
      <c r="AA310" s="230">
        <v>0.31168139319414706</v>
      </c>
      <c r="AB310" s="229">
        <v>32088624</v>
      </c>
      <c r="AC310" s="230">
        <v>98.19148357217739</v>
      </c>
      <c r="AD310" s="229">
        <v>32045233</v>
      </c>
      <c r="AE310" s="230">
        <v>98.26279440195357</v>
      </c>
      <c r="AF310" s="230">
        <v>34.779918857691662</v>
      </c>
      <c r="AG310" s="230">
        <v>37.830606009700531</v>
      </c>
      <c r="AH310" s="230">
        <v>31.729231705682793</v>
      </c>
      <c r="AI310" s="230"/>
      <c r="AJ310" s="188"/>
      <c r="AK310" s="188"/>
      <c r="AL310" s="230">
        <v>3.5699682336935847</v>
      </c>
      <c r="AM310" s="230">
        <v>19.586478709687302</v>
      </c>
      <c r="AN310" s="230">
        <v>206491.3740234375</v>
      </c>
      <c r="AO310" s="230">
        <v>539754.1259765625</v>
      </c>
      <c r="AP310" s="230">
        <v>265361.00352478027</v>
      </c>
      <c r="AQ310" s="230">
        <v>49.163311729145157</v>
      </c>
      <c r="AR310" s="229">
        <v>0</v>
      </c>
    </row>
    <row r="311" spans="1:44">
      <c r="A311" s="352">
        <v>41897</v>
      </c>
      <c r="B311" s="123" t="s">
        <v>134</v>
      </c>
      <c r="C311" s="123"/>
      <c r="D311" s="241"/>
      <c r="E311" s="219">
        <v>663</v>
      </c>
      <c r="F311" s="219">
        <v>107</v>
      </c>
      <c r="G311" s="219">
        <v>1985</v>
      </c>
      <c r="H311" s="219">
        <v>321</v>
      </c>
      <c r="I311" s="219">
        <v>6791</v>
      </c>
      <c r="J311" s="219">
        <v>1330</v>
      </c>
      <c r="K311" s="197">
        <v>17221839</v>
      </c>
      <c r="L311" s="194">
        <v>91.229908722291512</v>
      </c>
      <c r="M311" s="197">
        <v>19032879</v>
      </c>
      <c r="N311" s="194">
        <v>96.310863642123536</v>
      </c>
      <c r="O311" s="197">
        <v>73244823</v>
      </c>
      <c r="P311" s="194">
        <v>99.940141630738268</v>
      </c>
      <c r="Q311" s="197">
        <v>73244551</v>
      </c>
      <c r="R311" s="194">
        <v>4.1534830432117677E-2</v>
      </c>
      <c r="S311" s="197">
        <v>11401</v>
      </c>
      <c r="T311" s="194">
        <v>2.2431438112314982E-2</v>
      </c>
      <c r="U311" s="197">
        <v>79170</v>
      </c>
      <c r="V311" s="194">
        <v>0.108151698246128</v>
      </c>
      <c r="W311" s="197">
        <v>23762250</v>
      </c>
      <c r="X311" s="194">
        <v>99.607427164324719</v>
      </c>
      <c r="Y311" s="231">
        <v>99.499700040267228</v>
      </c>
      <c r="Z311" s="197">
        <v>61672</v>
      </c>
      <c r="AA311" s="194">
        <v>0.259537714909368</v>
      </c>
      <c r="AB311" s="197">
        <v>19983016</v>
      </c>
      <c r="AC311" s="194">
        <v>98.843112377270472</v>
      </c>
      <c r="AD311" s="197">
        <v>19983973</v>
      </c>
      <c r="AE311" s="194">
        <v>98.79500841490578</v>
      </c>
      <c r="AF311" s="231">
        <v>56.745530240255817</v>
      </c>
      <c r="AG311" s="231">
        <v>62.53717195555955</v>
      </c>
      <c r="AH311" s="231">
        <v>50.953888524952085</v>
      </c>
      <c r="AI311" s="194"/>
      <c r="AJ311" s="207"/>
      <c r="AK311" s="207"/>
      <c r="AL311" s="208">
        <v>5.1431706709585505</v>
      </c>
      <c r="AM311" s="208">
        <v>27.244598244539738</v>
      </c>
      <c r="AN311" s="197">
        <v>105775.3984375</v>
      </c>
      <c r="AO311" s="197">
        <v>305278.17578125</v>
      </c>
      <c r="AP311" s="197">
        <v>189612.638671875</v>
      </c>
      <c r="AQ311" s="231">
        <v>62.111429415689301</v>
      </c>
      <c r="AR311" s="198"/>
    </row>
    <row r="312" spans="1:44">
      <c r="A312" s="352">
        <v>41897</v>
      </c>
      <c r="B312" s="123" t="s">
        <v>175</v>
      </c>
      <c r="C312" s="123"/>
      <c r="D312" s="241"/>
      <c r="E312" s="219">
        <v>501</v>
      </c>
      <c r="F312" s="219">
        <v>40</v>
      </c>
      <c r="G312" s="219">
        <v>1457</v>
      </c>
      <c r="H312" s="219">
        <v>108</v>
      </c>
      <c r="I312" s="219">
        <v>4406</v>
      </c>
      <c r="J312" s="219">
        <v>370</v>
      </c>
      <c r="K312" s="197">
        <v>10515186</v>
      </c>
      <c r="L312" s="194">
        <v>91.114460552576062</v>
      </c>
      <c r="M312" s="197">
        <v>16847918</v>
      </c>
      <c r="N312" s="194">
        <v>93.849463811478387</v>
      </c>
      <c r="O312" s="197">
        <v>69410475</v>
      </c>
      <c r="P312" s="194">
        <v>99.962004558267637</v>
      </c>
      <c r="Q312" s="197">
        <v>46419197</v>
      </c>
      <c r="R312" s="194">
        <v>0.1029983357495774</v>
      </c>
      <c r="S312" s="197">
        <v>2330089</v>
      </c>
      <c r="T312" s="194">
        <v>5.0812197938027772</v>
      </c>
      <c r="U312" s="197">
        <v>3642</v>
      </c>
      <c r="V312" s="194">
        <v>8.2728427417183836E-3</v>
      </c>
      <c r="W312" s="197">
        <v>12815212</v>
      </c>
      <c r="X312" s="194">
        <v>99.770848613327374</v>
      </c>
      <c r="Y312" s="231">
        <v>99.76259472791952</v>
      </c>
      <c r="Z312" s="197">
        <v>32877</v>
      </c>
      <c r="AA312" s="194">
        <v>0.25654667284964128</v>
      </c>
      <c r="AB312" s="197">
        <v>3811292</v>
      </c>
      <c r="AC312" s="194">
        <v>93.526498370379016</v>
      </c>
      <c r="AD312" s="197">
        <v>3781458</v>
      </c>
      <c r="AE312" s="194">
        <v>93.907695532717824</v>
      </c>
      <c r="AF312" s="231">
        <v>0</v>
      </c>
      <c r="AG312" s="231">
        <v>0</v>
      </c>
      <c r="AH312" s="231">
        <v>0</v>
      </c>
      <c r="AI312" s="194"/>
      <c r="AJ312" s="207"/>
      <c r="AK312" s="207"/>
      <c r="AL312" s="208">
        <v>4.9923435878683176</v>
      </c>
      <c r="AM312" s="208">
        <v>28.988078019395196</v>
      </c>
      <c r="AN312" s="197">
        <v>67435.8388671875</v>
      </c>
      <c r="AO312" s="197">
        <v>151239.2734375</v>
      </c>
      <c r="AP312" s="197">
        <v>74353.81689453125</v>
      </c>
      <c r="AQ312" s="231">
        <v>49.163034974019595</v>
      </c>
      <c r="AR312" s="198"/>
    </row>
    <row r="313" spans="1:44">
      <c r="A313" s="352">
        <v>41897</v>
      </c>
      <c r="B313" s="124" t="s">
        <v>135</v>
      </c>
      <c r="C313" s="124"/>
      <c r="D313" s="241"/>
      <c r="E313" s="219">
        <v>656</v>
      </c>
      <c r="F313" s="219">
        <v>29</v>
      </c>
      <c r="G313" s="219">
        <v>1957</v>
      </c>
      <c r="H313" s="219">
        <v>87</v>
      </c>
      <c r="I313" s="219">
        <v>4644</v>
      </c>
      <c r="J313" s="219">
        <v>256</v>
      </c>
      <c r="K313" s="190">
        <v>6517162</v>
      </c>
      <c r="L313" s="191">
        <v>88.149841909714695</v>
      </c>
      <c r="M313" s="190">
        <v>10783969</v>
      </c>
      <c r="N313" s="191">
        <v>92.591273225669184</v>
      </c>
      <c r="O313" s="190">
        <v>56665398</v>
      </c>
      <c r="P313" s="191">
        <v>99.987362100445779</v>
      </c>
      <c r="Q313" s="190">
        <v>29897733</v>
      </c>
      <c r="R313" s="191">
        <v>3.6089693098161502E-3</v>
      </c>
      <c r="S313" s="190">
        <v>1361072</v>
      </c>
      <c r="T313" s="191">
        <v>4.7878795094940561</v>
      </c>
      <c r="U313" s="190">
        <v>118633</v>
      </c>
      <c r="V313" s="191">
        <v>0.39700844526106005</v>
      </c>
      <c r="W313" s="190">
        <v>6612797</v>
      </c>
      <c r="X313" s="191">
        <v>99.525990620171598</v>
      </c>
      <c r="Y313" s="232">
        <v>99.130864032179787</v>
      </c>
      <c r="Z313" s="190">
        <v>40067</v>
      </c>
      <c r="AA313" s="192">
        <v>0.60590095752064532</v>
      </c>
      <c r="AB313" s="190">
        <v>8294316</v>
      </c>
      <c r="AC313" s="191">
        <v>98.765142924135588</v>
      </c>
      <c r="AD313" s="190">
        <v>8279802</v>
      </c>
      <c r="AE313" s="191">
        <v>98.967264508219856</v>
      </c>
      <c r="AF313" s="232">
        <v>17.413390413235486</v>
      </c>
      <c r="AG313" s="232">
        <v>15.954408087218505</v>
      </c>
      <c r="AH313" s="232">
        <v>18.872372739252469</v>
      </c>
      <c r="AI313" s="191"/>
      <c r="AJ313" s="193"/>
      <c r="AK313" s="193"/>
      <c r="AL313" s="191">
        <v>4.2866598893381465</v>
      </c>
      <c r="AM313" s="191">
        <v>22.636355406420538</v>
      </c>
      <c r="AN313" s="190">
        <v>33280.13671875</v>
      </c>
      <c r="AO313" s="190">
        <v>83236.6767578125</v>
      </c>
      <c r="AP313" s="190">
        <v>1394.5479583740234</v>
      </c>
      <c r="AQ313" s="232">
        <v>1.675400812110309</v>
      </c>
      <c r="AR313" s="190"/>
    </row>
    <row r="314" spans="1:44">
      <c r="A314" s="352">
        <v>41897</v>
      </c>
      <c r="B314" s="114" t="s">
        <v>121</v>
      </c>
      <c r="C314" s="114" t="s">
        <v>122</v>
      </c>
      <c r="D314" s="241"/>
      <c r="E314" s="305">
        <v>168</v>
      </c>
      <c r="F314" s="305">
        <v>64</v>
      </c>
      <c r="G314" s="305">
        <v>492</v>
      </c>
      <c r="H314" s="305">
        <v>191</v>
      </c>
      <c r="I314" s="305">
        <v>1881</v>
      </c>
      <c r="J314" s="305">
        <v>803</v>
      </c>
      <c r="K314" s="118">
        <v>5902707</v>
      </c>
      <c r="L314" s="116">
        <v>93.038617705401947</v>
      </c>
      <c r="M314" s="118">
        <v>6537433</v>
      </c>
      <c r="N314" s="116">
        <v>95.859031677246094</v>
      </c>
      <c r="O314" s="118">
        <v>23229248</v>
      </c>
      <c r="P314" s="116">
        <v>99.965103149414063</v>
      </c>
      <c r="Q314" s="118">
        <v>23229256</v>
      </c>
      <c r="R314" s="119">
        <v>2.4908244609832764E-2</v>
      </c>
      <c r="S314" s="118">
        <v>2090</v>
      </c>
      <c r="T314" s="116">
        <v>8.9972745627164841E-3</v>
      </c>
      <c r="U314" s="118">
        <v>23547</v>
      </c>
      <c r="V314" s="119">
        <v>0.10140221565961838</v>
      </c>
      <c r="W314" s="117">
        <v>8582976</v>
      </c>
      <c r="X314" s="119">
        <v>99.585197448730469</v>
      </c>
      <c r="Y314" s="119">
        <v>99.484214782714844</v>
      </c>
      <c r="Z314" s="117">
        <v>23299</v>
      </c>
      <c r="AA314" s="119">
        <v>0.27145597338676453</v>
      </c>
      <c r="AB314" s="118">
        <v>10199816</v>
      </c>
      <c r="AC314" s="120">
        <v>99.035255432128906</v>
      </c>
      <c r="AD314" s="118">
        <v>10198912</v>
      </c>
      <c r="AE314" s="116">
        <v>99.019981384277344</v>
      </c>
      <c r="AF314" s="116">
        <v>49.665908813476563</v>
      </c>
      <c r="AG314" s="116">
        <v>38.97100830078125</v>
      </c>
      <c r="AH314" s="121">
        <v>60.360805511474609</v>
      </c>
      <c r="AI314" s="116">
        <v>0</v>
      </c>
      <c r="AJ314" s="121">
        <v>0</v>
      </c>
      <c r="AK314" s="121">
        <v>0</v>
      </c>
      <c r="AL314" s="116">
        <v>5.0553531646728516</v>
      </c>
      <c r="AM314" s="116">
        <v>26.146568298339844</v>
      </c>
      <c r="AN314" s="116">
        <v>32608.40625</v>
      </c>
      <c r="AO314" s="116">
        <v>119784.890625</v>
      </c>
      <c r="AP314" s="116">
        <v>86692.1953125</v>
      </c>
      <c r="AQ314" s="122">
        <v>72.37322998046875</v>
      </c>
      <c r="AR314" s="118"/>
    </row>
    <row r="315" spans="1:44">
      <c r="A315" s="352">
        <v>41897</v>
      </c>
      <c r="B315" s="114" t="s">
        <v>123</v>
      </c>
      <c r="C315" s="114" t="s">
        <v>122</v>
      </c>
      <c r="D315" s="241"/>
      <c r="E315" s="305">
        <v>158</v>
      </c>
      <c r="F315" s="305">
        <v>11</v>
      </c>
      <c r="G315" s="305">
        <v>491</v>
      </c>
      <c r="H315" s="305">
        <v>34</v>
      </c>
      <c r="I315" s="305">
        <v>1478</v>
      </c>
      <c r="J315" s="305">
        <v>132</v>
      </c>
      <c r="K315" s="118">
        <v>2981254</v>
      </c>
      <c r="L315" s="116">
        <v>91.778493211246001</v>
      </c>
      <c r="M315" s="118">
        <v>3393450</v>
      </c>
      <c r="N315" s="116">
        <v>96.871238708496094</v>
      </c>
      <c r="O315" s="118">
        <v>13660393</v>
      </c>
      <c r="P315" s="116">
        <v>99.871772766113281</v>
      </c>
      <c r="Q315" s="118">
        <v>13660258</v>
      </c>
      <c r="R315" s="119">
        <v>9.0342365205287933E-2</v>
      </c>
      <c r="S315" s="118">
        <v>4737</v>
      </c>
      <c r="T315" s="116">
        <v>3.4677237272262573E-2</v>
      </c>
      <c r="U315" s="118">
        <v>13413</v>
      </c>
      <c r="V315" s="119">
        <v>9.8312854766845703E-2</v>
      </c>
      <c r="W315" s="117">
        <v>3996554</v>
      </c>
      <c r="X315" s="119">
        <v>99.67816162109375</v>
      </c>
      <c r="Y315" s="119">
        <v>99.580162048339844</v>
      </c>
      <c r="Z315" s="117">
        <v>11495</v>
      </c>
      <c r="AA315" s="119">
        <v>0.28762277960777283</v>
      </c>
      <c r="AB315" s="118">
        <v>3121810</v>
      </c>
      <c r="AC315" s="120">
        <v>99.000099182128906</v>
      </c>
      <c r="AD315" s="118">
        <v>3122239</v>
      </c>
      <c r="AE315" s="116">
        <v>98.935317993164063</v>
      </c>
      <c r="AF315" s="116">
        <v>41.85986328125</v>
      </c>
      <c r="AG315" s="116">
        <v>51.556682586669922</v>
      </c>
      <c r="AH315" s="121">
        <v>32.163040161132813</v>
      </c>
      <c r="AI315" s="116">
        <v>0</v>
      </c>
      <c r="AJ315" s="121">
        <v>0</v>
      </c>
      <c r="AK315" s="121">
        <v>100</v>
      </c>
      <c r="AL315" s="116">
        <v>4.8819637298583984</v>
      </c>
      <c r="AM315" s="116">
        <v>27.090602874755859</v>
      </c>
      <c r="AN315" s="116">
        <v>18752.4921875</v>
      </c>
      <c r="AO315" s="116">
        <v>53387.73046875</v>
      </c>
      <c r="AP315" s="116">
        <v>30913.388671875</v>
      </c>
      <c r="AQ315" s="116">
        <v>57.903545379638672</v>
      </c>
      <c r="AR315" s="118"/>
    </row>
    <row r="316" spans="1:44">
      <c r="A316" s="352">
        <v>41897</v>
      </c>
      <c r="B316" s="114" t="s">
        <v>183</v>
      </c>
      <c r="C316" s="114" t="s">
        <v>122</v>
      </c>
      <c r="D316" s="241"/>
      <c r="E316" s="305">
        <v>130</v>
      </c>
      <c r="F316" s="305">
        <v>10</v>
      </c>
      <c r="G316" s="305">
        <v>391</v>
      </c>
      <c r="H316" s="305">
        <v>30</v>
      </c>
      <c r="I316" s="305">
        <v>1476</v>
      </c>
      <c r="J316" s="305">
        <v>114</v>
      </c>
      <c r="K316" s="118">
        <v>2931440</v>
      </c>
      <c r="L316" s="116">
        <v>90.96276915099746</v>
      </c>
      <c r="M316" s="118">
        <v>3393450</v>
      </c>
      <c r="N316" s="116">
        <v>96.871238708496094</v>
      </c>
      <c r="O316" s="118">
        <v>13859335</v>
      </c>
      <c r="P316" s="116">
        <v>99.963302612304688</v>
      </c>
      <c r="Q316" s="118">
        <v>13859286</v>
      </c>
      <c r="R316" s="119">
        <v>2.8219347819685936E-2</v>
      </c>
      <c r="S316" s="118">
        <v>713</v>
      </c>
      <c r="T316" s="116">
        <v>5.1445653662085533E-3</v>
      </c>
      <c r="U316" s="118">
        <v>9534</v>
      </c>
      <c r="V316" s="119">
        <v>6.8814381957054138E-2</v>
      </c>
      <c r="W316" s="117">
        <v>4345307</v>
      </c>
      <c r="X316" s="119">
        <v>99.7288818359375</v>
      </c>
      <c r="Y316" s="119">
        <v>99.660255432128906</v>
      </c>
      <c r="Z316" s="117">
        <v>9980</v>
      </c>
      <c r="AA316" s="119">
        <v>0.22967307269573212</v>
      </c>
      <c r="AB316" s="118">
        <v>2793660</v>
      </c>
      <c r="AC316" s="120">
        <v>98.169143676757812</v>
      </c>
      <c r="AD316" s="118">
        <v>2793071</v>
      </c>
      <c r="AE316" s="116">
        <v>98.0391845703125</v>
      </c>
      <c r="AF316" s="116">
        <v>70.172523498535156</v>
      </c>
      <c r="AG316" s="116">
        <v>94.08697509765625</v>
      </c>
      <c r="AH316" s="121">
        <v>46.258068084716797</v>
      </c>
      <c r="AI316" s="116">
        <v>79.765769958496094</v>
      </c>
      <c r="AJ316" s="121">
        <v>13.081665992736816</v>
      </c>
      <c r="AK316" s="121">
        <v>7.1525616645812988</v>
      </c>
      <c r="AL316" s="116">
        <v>5.1899318695068359</v>
      </c>
      <c r="AM316" s="116">
        <v>27.131006240844727</v>
      </c>
      <c r="AN316" s="116">
        <v>20102.13671875</v>
      </c>
      <c r="AO316" s="116">
        <v>52626.3984375</v>
      </c>
      <c r="AP316" s="116">
        <v>25712.97265625</v>
      </c>
      <c r="AQ316" s="116">
        <v>48.859458923339844</v>
      </c>
      <c r="AR316" s="118"/>
    </row>
    <row r="317" spans="1:44">
      <c r="A317" s="352">
        <v>41897</v>
      </c>
      <c r="B317" s="114" t="s">
        <v>126</v>
      </c>
      <c r="C317" s="114" t="s">
        <v>122</v>
      </c>
      <c r="D317" s="241"/>
      <c r="E317" s="305">
        <v>110</v>
      </c>
      <c r="F317" s="305">
        <v>7</v>
      </c>
      <c r="G317" s="305">
        <v>322</v>
      </c>
      <c r="H317" s="305">
        <v>21</v>
      </c>
      <c r="I317" s="305">
        <v>976</v>
      </c>
      <c r="J317" s="305">
        <v>86</v>
      </c>
      <c r="K317" s="118">
        <v>2041571</v>
      </c>
      <c r="L317" s="116">
        <v>88.442429873856938</v>
      </c>
      <c r="M317" s="118">
        <v>2854273</v>
      </c>
      <c r="N317" s="116">
        <v>96.162071228027344</v>
      </c>
      <c r="O317" s="118">
        <v>8564076</v>
      </c>
      <c r="P317" s="116">
        <v>99.923507690429688</v>
      </c>
      <c r="Q317" s="118">
        <v>8564066</v>
      </c>
      <c r="R317" s="119">
        <v>5.8500248938798904E-2</v>
      </c>
      <c r="S317" s="118">
        <v>1089</v>
      </c>
      <c r="T317" s="116">
        <v>1.2715922668576241E-2</v>
      </c>
      <c r="U317" s="118">
        <v>19977</v>
      </c>
      <c r="V317" s="119">
        <v>0.2334316074848175</v>
      </c>
      <c r="W317" s="117">
        <v>2466772</v>
      </c>
      <c r="X317" s="119">
        <v>99.507621765136719</v>
      </c>
      <c r="Y317" s="119">
        <v>99.275337219238281</v>
      </c>
      <c r="Z317" s="117">
        <v>7413</v>
      </c>
      <c r="AA317" s="119">
        <v>0.30051419138908386</v>
      </c>
      <c r="AB317" s="118">
        <v>1273055</v>
      </c>
      <c r="AC317" s="120">
        <v>98.879150390625</v>
      </c>
      <c r="AD317" s="118">
        <v>1272544</v>
      </c>
      <c r="AE317" s="116">
        <v>98.793045043945313</v>
      </c>
      <c r="AF317" s="116">
        <v>54.939964294433594</v>
      </c>
      <c r="AG317" s="116">
        <v>69.82598876953125</v>
      </c>
      <c r="AH317" s="121">
        <v>40.053936004638672</v>
      </c>
      <c r="AI317" s="116">
        <v>0</v>
      </c>
      <c r="AJ317" s="121">
        <v>0</v>
      </c>
      <c r="AK317" s="121">
        <v>0</v>
      </c>
      <c r="AL317" s="116">
        <v>5.3650155067443848</v>
      </c>
      <c r="AM317" s="116">
        <v>29.486690521240234</v>
      </c>
      <c r="AN317" s="116">
        <v>13091.40234375</v>
      </c>
      <c r="AO317" s="116">
        <v>31685.92578125</v>
      </c>
      <c r="AP317" s="116">
        <v>17122.625</v>
      </c>
      <c r="AQ317" s="116">
        <v>54.038581848144531</v>
      </c>
      <c r="AR317" s="118"/>
    </row>
    <row r="318" spans="1:44">
      <c r="A318" s="352">
        <v>41897</v>
      </c>
      <c r="B318" s="114" t="s">
        <v>184</v>
      </c>
      <c r="C318" s="114" t="s">
        <v>122</v>
      </c>
      <c r="D318" s="241"/>
      <c r="E318" s="305">
        <v>97</v>
      </c>
      <c r="F318" s="305">
        <v>15</v>
      </c>
      <c r="G318" s="305">
        <v>289</v>
      </c>
      <c r="H318" s="305">
        <v>45</v>
      </c>
      <c r="I318" s="305">
        <v>980</v>
      </c>
      <c r="J318" s="305">
        <v>195</v>
      </c>
      <c r="K318" s="118">
        <v>3364867</v>
      </c>
      <c r="L318" s="116">
        <v>89.494978553387099</v>
      </c>
      <c r="M318" s="118">
        <v>2854273</v>
      </c>
      <c r="N318" s="116">
        <v>96.162071228027344</v>
      </c>
      <c r="O318" s="118">
        <v>13931771</v>
      </c>
      <c r="P318" s="116">
        <v>99.952743530273438</v>
      </c>
      <c r="Q318" s="118">
        <v>13931685</v>
      </c>
      <c r="R318" s="119">
        <v>2.4218175560235977E-2</v>
      </c>
      <c r="S318" s="118">
        <v>2772</v>
      </c>
      <c r="T318" s="116">
        <v>1.9897090271115303E-2</v>
      </c>
      <c r="U318" s="118">
        <v>12699</v>
      </c>
      <c r="V318" s="119">
        <v>9.1192163527011871E-2</v>
      </c>
      <c r="W318" s="117">
        <v>4370641</v>
      </c>
      <c r="X318" s="119">
        <v>99.521980285644531</v>
      </c>
      <c r="Y318" s="119">
        <v>99.431221008300781</v>
      </c>
      <c r="Z318" s="117">
        <v>9485</v>
      </c>
      <c r="AA318" s="119">
        <v>0.21701622009277344</v>
      </c>
      <c r="AB318" s="118">
        <v>2594675</v>
      </c>
      <c r="AC318" s="120">
        <v>98.606880187988281</v>
      </c>
      <c r="AD318" s="118">
        <v>2597207</v>
      </c>
      <c r="AE318" s="116">
        <v>98.556678771972656</v>
      </c>
      <c r="AF318" s="116">
        <v>73.871368408203125</v>
      </c>
      <c r="AG318" s="116">
        <v>94.294563293457031</v>
      </c>
      <c r="AH318" s="121">
        <v>53.448169708251953</v>
      </c>
      <c r="AI318" s="116">
        <v>0</v>
      </c>
      <c r="AJ318" s="121">
        <v>0</v>
      </c>
      <c r="AK318" s="121">
        <v>0</v>
      </c>
      <c r="AL318" s="116">
        <v>5.4260120391845703</v>
      </c>
      <c r="AM318" s="116">
        <v>27.03111457824707</v>
      </c>
      <c r="AN318" s="116">
        <v>21220.9609375</v>
      </c>
      <c r="AO318" s="116">
        <v>47793.23046875</v>
      </c>
      <c r="AP318" s="116">
        <v>29171.45703125</v>
      </c>
      <c r="AQ318" s="116">
        <v>61.036796569824219</v>
      </c>
      <c r="AR318" s="118"/>
    </row>
    <row r="319" spans="1:44">
      <c r="A319" s="352">
        <v>41897</v>
      </c>
      <c r="B319" s="114" t="s">
        <v>131</v>
      </c>
      <c r="C319" s="114" t="s">
        <v>176</v>
      </c>
      <c r="D319" s="241"/>
      <c r="E319" s="305">
        <v>171</v>
      </c>
      <c r="F319" s="305">
        <v>20</v>
      </c>
      <c r="G319" s="305">
        <v>498</v>
      </c>
      <c r="H319" s="305">
        <v>50</v>
      </c>
      <c r="I319" s="305">
        <v>1452</v>
      </c>
      <c r="J319" s="305">
        <v>163</v>
      </c>
      <c r="K319" s="118">
        <v>3009850</v>
      </c>
      <c r="L319" s="116">
        <v>91.113543864312177</v>
      </c>
      <c r="M319" s="118">
        <v>4954939</v>
      </c>
      <c r="N319" s="116">
        <v>92.110435485839844</v>
      </c>
      <c r="O319" s="118">
        <v>21497740</v>
      </c>
      <c r="P319" s="116">
        <v>99.991889953613281</v>
      </c>
      <c r="Q319" s="118">
        <v>14017318</v>
      </c>
      <c r="R319" s="119">
        <v>2.3549441248178482E-2</v>
      </c>
      <c r="S319" s="118">
        <v>691058</v>
      </c>
      <c r="T319" s="116">
        <v>4.930030345916748</v>
      </c>
      <c r="U319" s="118">
        <v>1246</v>
      </c>
      <c r="V319" s="119">
        <v>9.3530407175421715E-3</v>
      </c>
      <c r="W319" s="117">
        <v>3752381</v>
      </c>
      <c r="X319" s="119">
        <v>99.704849243164062</v>
      </c>
      <c r="Y319" s="119">
        <v>99.695526123046875</v>
      </c>
      <c r="Z319" s="117">
        <v>10827</v>
      </c>
      <c r="AA319" s="119">
        <v>0.28853678703308105</v>
      </c>
      <c r="AB319" s="118">
        <v>1547750</v>
      </c>
      <c r="AC319" s="120">
        <v>94.611015319824219</v>
      </c>
      <c r="AD319" s="118">
        <v>1536423</v>
      </c>
      <c r="AE319" s="116">
        <v>95.272529602050781</v>
      </c>
      <c r="AF319" s="116">
        <v>0</v>
      </c>
      <c r="AG319" s="116">
        <v>0</v>
      </c>
      <c r="AH319" s="121">
        <v>0</v>
      </c>
      <c r="AI319" s="116">
        <v>0</v>
      </c>
      <c r="AJ319" s="121">
        <v>0</v>
      </c>
      <c r="AK319" s="121">
        <v>0</v>
      </c>
      <c r="AL319" s="116">
        <v>5.1950969696044922</v>
      </c>
      <c r="AM319" s="116">
        <v>27.299356460571289</v>
      </c>
      <c r="AN319" s="116">
        <v>21898.900390625</v>
      </c>
      <c r="AO319" s="116">
        <v>43211.65625</v>
      </c>
      <c r="AP319" s="116">
        <v>23608.97265625</v>
      </c>
      <c r="AQ319" s="116">
        <v>54.635658264160156</v>
      </c>
      <c r="AR319" s="118"/>
    </row>
    <row r="320" spans="1:44">
      <c r="A320" s="352">
        <v>41897</v>
      </c>
      <c r="B320" s="114" t="s">
        <v>124</v>
      </c>
      <c r="C320" s="114" t="s">
        <v>176</v>
      </c>
      <c r="D320" s="241"/>
      <c r="E320" s="180">
        <v>126</v>
      </c>
      <c r="F320" s="180">
        <v>33</v>
      </c>
      <c r="G320" s="180">
        <v>370</v>
      </c>
      <c r="H320" s="180">
        <v>87</v>
      </c>
      <c r="I320" s="180">
        <v>1358</v>
      </c>
      <c r="J320" s="180">
        <v>345</v>
      </c>
      <c r="K320" s="118">
        <v>3088593</v>
      </c>
      <c r="L320" s="116">
        <v>92.589117439559047</v>
      </c>
      <c r="M320" s="118">
        <v>3975919</v>
      </c>
      <c r="N320" s="116">
        <v>95.036041259765625</v>
      </c>
      <c r="O320" s="118">
        <v>17655264</v>
      </c>
      <c r="P320" s="116">
        <v>99.999946594238281</v>
      </c>
      <c r="Q320" s="118">
        <v>13182566</v>
      </c>
      <c r="R320" s="119">
        <v>3.0123118311166763E-2</v>
      </c>
      <c r="S320" s="118">
        <v>570167</v>
      </c>
      <c r="T320" s="116">
        <v>4.3251595497131348</v>
      </c>
      <c r="U320" s="118">
        <v>1725</v>
      </c>
      <c r="V320" s="119">
        <v>1.3681367971003056E-2</v>
      </c>
      <c r="W320" s="117">
        <v>4167415</v>
      </c>
      <c r="X320" s="119">
        <v>99.779701232910156</v>
      </c>
      <c r="Y320" s="119">
        <v>99.76605224609375</v>
      </c>
      <c r="Z320" s="117">
        <v>10928</v>
      </c>
      <c r="AA320" s="119">
        <v>0.26222491264343262</v>
      </c>
      <c r="AB320" s="118">
        <v>1090777</v>
      </c>
      <c r="AC320" s="120">
        <v>94.357139587402344</v>
      </c>
      <c r="AD320" s="118">
        <v>1082934</v>
      </c>
      <c r="AE320" s="116">
        <v>94.5748291015625</v>
      </c>
      <c r="AF320" s="116">
        <v>0</v>
      </c>
      <c r="AG320" s="116">
        <v>0</v>
      </c>
      <c r="AH320" s="121">
        <v>0</v>
      </c>
      <c r="AI320" s="116">
        <v>0</v>
      </c>
      <c r="AJ320" s="121">
        <v>0</v>
      </c>
      <c r="AK320" s="121">
        <v>0</v>
      </c>
      <c r="AL320" s="116">
        <v>4.6754794120788574</v>
      </c>
      <c r="AM320" s="116">
        <v>28.065193176269531</v>
      </c>
      <c r="AN320" s="116">
        <v>18514.611328125</v>
      </c>
      <c r="AO320" s="116">
        <v>47783.484375</v>
      </c>
      <c r="AP320" s="116">
        <v>22796.810546875</v>
      </c>
      <c r="AQ320" s="116">
        <v>47.70855712890625</v>
      </c>
      <c r="AR320" s="118"/>
    </row>
    <row r="321" spans="1:44">
      <c r="A321" s="352">
        <v>41897</v>
      </c>
      <c r="B321" s="206" t="s">
        <v>133</v>
      </c>
      <c r="C321" s="206" t="s">
        <v>176</v>
      </c>
      <c r="D321" s="241"/>
      <c r="E321" s="180">
        <v>164</v>
      </c>
      <c r="F321" s="180">
        <v>12</v>
      </c>
      <c r="G321" s="180">
        <v>485</v>
      </c>
      <c r="H321" s="180">
        <v>34</v>
      </c>
      <c r="I321" s="180">
        <v>1419</v>
      </c>
      <c r="J321" s="180">
        <v>114</v>
      </c>
      <c r="K321" s="248">
        <v>2238116</v>
      </c>
      <c r="L321" s="246">
        <v>89.913123359110969</v>
      </c>
      <c r="M321" s="248">
        <v>4532953</v>
      </c>
      <c r="N321" s="246">
        <v>95.705268859863281</v>
      </c>
      <c r="O321" s="248">
        <v>18512196</v>
      </c>
      <c r="P321" s="246">
        <v>99.9844970703125</v>
      </c>
      <c r="Q321" s="248">
        <v>11626265</v>
      </c>
      <c r="R321" s="249">
        <v>8.6683042347431183E-2</v>
      </c>
      <c r="S321" s="248">
        <v>678594</v>
      </c>
      <c r="T321" s="246">
        <v>5.8367323875427246</v>
      </c>
      <c r="U321" s="248">
        <v>522</v>
      </c>
      <c r="V321" s="249">
        <v>4.7741467133164406E-3</v>
      </c>
      <c r="W321" s="248">
        <v>2821762</v>
      </c>
      <c r="X321" s="246">
        <v>99.749473571777344</v>
      </c>
      <c r="Y321" s="246">
        <v>99.744712829589844</v>
      </c>
      <c r="Z321" s="247">
        <v>7862</v>
      </c>
      <c r="AA321" s="249">
        <v>0.27862024307250977</v>
      </c>
      <c r="AB321" s="248">
        <v>682917</v>
      </c>
      <c r="AC321" s="246">
        <v>89.758781433105469</v>
      </c>
      <c r="AD321" s="248">
        <v>674714</v>
      </c>
      <c r="AE321" s="246">
        <v>89.40899658203125</v>
      </c>
      <c r="AF321" s="246">
        <v>0</v>
      </c>
      <c r="AG321" s="246">
        <v>0</v>
      </c>
      <c r="AH321" s="251">
        <v>0</v>
      </c>
      <c r="AI321" s="246">
        <v>0</v>
      </c>
      <c r="AJ321" s="251">
        <v>0</v>
      </c>
      <c r="AK321" s="251">
        <v>0</v>
      </c>
      <c r="AL321" s="246">
        <v>5.0258870124816895</v>
      </c>
      <c r="AM321" s="246">
        <v>31.426120758056641</v>
      </c>
      <c r="AN321" s="246">
        <v>17342.796875</v>
      </c>
      <c r="AO321" s="246">
        <v>37359.78515625</v>
      </c>
      <c r="AP321" s="246">
        <v>20335.546875</v>
      </c>
      <c r="AQ321" s="246">
        <v>54.431648254394531</v>
      </c>
      <c r="AR321" s="248"/>
    </row>
    <row r="322" spans="1:44">
      <c r="A322" s="352">
        <v>41897</v>
      </c>
      <c r="B322" s="206" t="s">
        <v>125</v>
      </c>
      <c r="C322" s="206" t="s">
        <v>176</v>
      </c>
      <c r="D322" s="241"/>
      <c r="E322" s="180">
        <v>166</v>
      </c>
      <c r="F322" s="180">
        <v>8</v>
      </c>
      <c r="G322" s="180">
        <v>474</v>
      </c>
      <c r="H322" s="180">
        <v>24</v>
      </c>
      <c r="I322" s="180">
        <v>1535</v>
      </c>
      <c r="J322" s="180">
        <v>93</v>
      </c>
      <c r="K322" s="248">
        <v>2178627</v>
      </c>
      <c r="L322" s="246">
        <v>90.259277976450306</v>
      </c>
      <c r="M322" s="248">
        <v>3384107</v>
      </c>
      <c r="N322" s="246">
        <v>92.51580810546875</v>
      </c>
      <c r="O322" s="248">
        <v>11745275</v>
      </c>
      <c r="P322" s="246">
        <v>99.8148193359375</v>
      </c>
      <c r="Q322" s="248">
        <v>7593048</v>
      </c>
      <c r="R322" s="249">
        <v>0.40116959810256958</v>
      </c>
      <c r="S322" s="248">
        <v>390270</v>
      </c>
      <c r="T322" s="246">
        <v>5.1398329734802246</v>
      </c>
      <c r="U322" s="248">
        <v>149</v>
      </c>
      <c r="V322" s="249">
        <v>2.0811767317354679E-3</v>
      </c>
      <c r="W322" s="248">
        <v>2073654</v>
      </c>
      <c r="X322" s="246">
        <v>99.901573181152344</v>
      </c>
      <c r="Y322" s="246">
        <v>99.899490356445312</v>
      </c>
      <c r="Z322" s="247">
        <v>3260</v>
      </c>
      <c r="AA322" s="249">
        <v>0.15721040964126587</v>
      </c>
      <c r="AB322" s="248">
        <v>489848</v>
      </c>
      <c r="AC322" s="246">
        <v>93.502883911132813</v>
      </c>
      <c r="AD322" s="248">
        <v>487387</v>
      </c>
      <c r="AE322" s="246">
        <v>94.350692749023438</v>
      </c>
      <c r="AF322" s="246">
        <v>0</v>
      </c>
      <c r="AG322" s="246">
        <v>0</v>
      </c>
      <c r="AH322" s="251">
        <v>0</v>
      </c>
      <c r="AI322" s="246">
        <v>0</v>
      </c>
      <c r="AJ322" s="251">
        <v>0</v>
      </c>
      <c r="AK322" s="251">
        <v>0</v>
      </c>
      <c r="AL322" s="246">
        <v>4.4140386581420898</v>
      </c>
      <c r="AM322" s="246">
        <v>29.415838241577148</v>
      </c>
      <c r="AN322" s="246">
        <v>9679.5302734375</v>
      </c>
      <c r="AO322" s="246">
        <v>22884.34765625</v>
      </c>
      <c r="AP322" s="246">
        <v>7612.48681640625</v>
      </c>
      <c r="AQ322" s="246">
        <v>33.265037536621094</v>
      </c>
      <c r="AR322" s="248"/>
    </row>
    <row r="323" spans="1:44">
      <c r="A323" s="352">
        <v>41897</v>
      </c>
      <c r="B323" s="107" t="s">
        <v>127</v>
      </c>
      <c r="C323" s="107" t="s">
        <v>128</v>
      </c>
      <c r="D323" s="241"/>
      <c r="E323" s="388">
        <v>150</v>
      </c>
      <c r="F323" s="388">
        <v>16</v>
      </c>
      <c r="G323" s="388">
        <v>450</v>
      </c>
      <c r="H323" s="388">
        <v>48</v>
      </c>
      <c r="I323" s="388">
        <v>1450</v>
      </c>
      <c r="J323" s="388">
        <v>160</v>
      </c>
      <c r="K323" s="111">
        <v>2792469</v>
      </c>
      <c r="L323" s="109">
        <v>88.795005423515889</v>
      </c>
      <c r="M323" s="111">
        <v>3923434</v>
      </c>
      <c r="N323" s="109">
        <v>93.018058776855469</v>
      </c>
      <c r="O323" s="111">
        <v>17516758</v>
      </c>
      <c r="P323" s="109">
        <v>99.985702514648437</v>
      </c>
      <c r="Q323" s="111">
        <v>10602503</v>
      </c>
      <c r="R323" s="112">
        <v>5.5269966833293438E-3</v>
      </c>
      <c r="S323" s="111">
        <v>395101</v>
      </c>
      <c r="T323" s="109">
        <v>3.7264878749847412</v>
      </c>
      <c r="U323" s="111">
        <v>41871</v>
      </c>
      <c r="V323" s="112">
        <v>0.3950914740562439</v>
      </c>
      <c r="W323" s="111">
        <v>3126464</v>
      </c>
      <c r="X323" s="109">
        <v>99.479164123535156</v>
      </c>
      <c r="Y323" s="109">
        <v>99.086128234863281</v>
      </c>
      <c r="Z323" s="110">
        <v>18939</v>
      </c>
      <c r="AA323" s="112">
        <v>0.60576421022415161</v>
      </c>
      <c r="AB323" s="111">
        <v>5294192</v>
      </c>
      <c r="AC323" s="109">
        <v>99.144157409667969</v>
      </c>
      <c r="AD323" s="111">
        <v>5282749</v>
      </c>
      <c r="AE323" s="109">
        <v>99.357200622558594</v>
      </c>
      <c r="AF323" s="109">
        <v>34.521621704101563</v>
      </c>
      <c r="AG323" s="109">
        <v>34.133159637451172</v>
      </c>
      <c r="AH323" s="113">
        <v>34.910079956054687</v>
      </c>
      <c r="AI323" s="109">
        <v>93.860733032226562</v>
      </c>
      <c r="AJ323" s="113">
        <v>2.8051528930664062</v>
      </c>
      <c r="AK323" s="113">
        <v>3.334115743637085</v>
      </c>
      <c r="AL323" s="109">
        <v>3.5170688629150391</v>
      </c>
      <c r="AM323" s="109">
        <v>18.673717498779297</v>
      </c>
      <c r="AN323" s="109">
        <v>9867.529296875</v>
      </c>
      <c r="AO323" s="109">
        <v>38906.2109375</v>
      </c>
      <c r="AP323" s="109">
        <v>753.8919677734375</v>
      </c>
      <c r="AQ323" s="109">
        <v>1.9377162456512451</v>
      </c>
      <c r="AR323" s="111"/>
    </row>
    <row r="324" spans="1:44">
      <c r="A324" s="352">
        <v>41897</v>
      </c>
      <c r="B324" s="107" t="s">
        <v>129</v>
      </c>
      <c r="C324" s="107" t="s">
        <v>128</v>
      </c>
      <c r="D324" s="241"/>
      <c r="E324" s="388">
        <v>152</v>
      </c>
      <c r="F324" s="388">
        <v>3</v>
      </c>
      <c r="G324" s="388">
        <v>452</v>
      </c>
      <c r="H324" s="388">
        <v>9</v>
      </c>
      <c r="I324" s="388">
        <v>1191</v>
      </c>
      <c r="J324" s="388">
        <v>29</v>
      </c>
      <c r="K324" s="111">
        <v>1994099</v>
      </c>
      <c r="L324" s="109">
        <v>83.797945839198547</v>
      </c>
      <c r="M324" s="111">
        <v>4002652</v>
      </c>
      <c r="N324" s="109">
        <v>94.307899475097656</v>
      </c>
      <c r="O324" s="111">
        <v>12770534</v>
      </c>
      <c r="P324" s="109">
        <v>99.980712890625</v>
      </c>
      <c r="Q324" s="111">
        <v>8990375</v>
      </c>
      <c r="R324" s="112">
        <v>5.4725194349884987E-3</v>
      </c>
      <c r="S324" s="111">
        <v>544417</v>
      </c>
      <c r="T324" s="109">
        <v>6.0555539131164551</v>
      </c>
      <c r="U324" s="111">
        <v>42342</v>
      </c>
      <c r="V324" s="112">
        <v>0.47138923406600952</v>
      </c>
      <c r="W324" s="111">
        <v>1945564</v>
      </c>
      <c r="X324" s="109">
        <v>99.420516967773438</v>
      </c>
      <c r="Y324" s="109">
        <v>98.951858520507813</v>
      </c>
      <c r="Z324" s="110">
        <v>13892</v>
      </c>
      <c r="AA324" s="112">
        <v>0.71403461694717407</v>
      </c>
      <c r="AB324" s="111">
        <v>892893</v>
      </c>
      <c r="AC324" s="109">
        <v>97.204818725585938</v>
      </c>
      <c r="AD324" s="111">
        <v>892910</v>
      </c>
      <c r="AE324" s="109">
        <v>97.427291870117187</v>
      </c>
      <c r="AF324" s="109">
        <v>34.384353637695312</v>
      </c>
      <c r="AG324" s="109">
        <v>33.993240356445313</v>
      </c>
      <c r="AH324" s="113">
        <v>34.775466918945313</v>
      </c>
      <c r="AI324" s="109">
        <v>95.003288269042969</v>
      </c>
      <c r="AJ324" s="113">
        <v>2.3812496662139893</v>
      </c>
      <c r="AK324" s="113">
        <v>2.6154680252075195</v>
      </c>
      <c r="AL324" s="109">
        <v>3.4554331302642822</v>
      </c>
      <c r="AM324" s="109">
        <v>24.730274200439453</v>
      </c>
      <c r="AN324" s="109">
        <v>8897.400390625</v>
      </c>
      <c r="AO324" s="109">
        <v>21677.240234375</v>
      </c>
      <c r="AP324" s="109">
        <v>352.67001342773437</v>
      </c>
      <c r="AQ324" s="109">
        <v>1.6269137859344482</v>
      </c>
      <c r="AR324" s="111"/>
    </row>
    <row r="325" spans="1:44">
      <c r="A325" s="352">
        <v>41897</v>
      </c>
      <c r="B325" s="181" t="s">
        <v>130</v>
      </c>
      <c r="C325" s="181" t="s">
        <v>128</v>
      </c>
      <c r="D325" s="241"/>
      <c r="E325" s="219">
        <v>176</v>
      </c>
      <c r="F325" s="219">
        <v>5</v>
      </c>
      <c r="G325" s="219">
        <v>528</v>
      </c>
      <c r="H325" s="219">
        <v>15</v>
      </c>
      <c r="I325" s="219">
        <v>906</v>
      </c>
      <c r="J325" s="219">
        <v>33</v>
      </c>
      <c r="K325" s="229">
        <v>757482</v>
      </c>
      <c r="L325" s="230">
        <v>93.612521485659059</v>
      </c>
      <c r="M325" s="229">
        <v>1435838</v>
      </c>
      <c r="N325" s="230">
        <v>91.929939270019531</v>
      </c>
      <c r="O325" s="229">
        <v>13633978</v>
      </c>
      <c r="P325" s="230">
        <v>99.99188232421875</v>
      </c>
      <c r="Q325" s="229">
        <v>4620117</v>
      </c>
      <c r="R325" s="230">
        <v>2.1644473235937767E-5</v>
      </c>
      <c r="S325" s="229">
        <v>164759</v>
      </c>
      <c r="T325" s="230">
        <v>3.5661218166351318</v>
      </c>
      <c r="U325" s="229">
        <v>14162</v>
      </c>
      <c r="V325" s="230">
        <v>0.30659013986587524</v>
      </c>
      <c r="W325" s="229">
        <v>628710</v>
      </c>
      <c r="X325" s="230">
        <v>99.812980651855469</v>
      </c>
      <c r="Y325" s="230">
        <v>99.506965637207031</v>
      </c>
      <c r="Z325" s="229">
        <v>2677</v>
      </c>
      <c r="AA325" s="230">
        <v>0.42579248547554016</v>
      </c>
      <c r="AB325" s="229">
        <v>1056990</v>
      </c>
      <c r="AC325" s="230">
        <v>98.601974487304688</v>
      </c>
      <c r="AD325" s="229">
        <v>1055867</v>
      </c>
      <c r="AE325" s="230">
        <v>98.790664672851562</v>
      </c>
      <c r="AF325" s="230">
        <v>35.176338195800781</v>
      </c>
      <c r="AG325" s="230">
        <v>34.797515869140625</v>
      </c>
      <c r="AH325" s="230">
        <v>35.555156707763672</v>
      </c>
      <c r="AI325" s="230">
        <v>94.969924926757813</v>
      </c>
      <c r="AJ325" s="188">
        <v>0.7100149393081665</v>
      </c>
      <c r="AK325" s="188">
        <v>4.320063591003418</v>
      </c>
      <c r="AL325" s="230">
        <v>4.8588433265686035</v>
      </c>
      <c r="AM325" s="230">
        <v>23.04026985168457</v>
      </c>
      <c r="AN325" s="230">
        <v>6738.97265625</v>
      </c>
      <c r="AO325" s="230">
        <v>9864.046875</v>
      </c>
      <c r="AP325" s="230">
        <v>158.571044921875</v>
      </c>
      <c r="AQ325" s="230">
        <v>1.6075657606124878</v>
      </c>
      <c r="AR325" s="229"/>
    </row>
    <row r="326" spans="1:44">
      <c r="A326" s="352">
        <v>41897</v>
      </c>
      <c r="B326" s="123" t="s">
        <v>132</v>
      </c>
      <c r="C326" s="123" t="s">
        <v>128</v>
      </c>
      <c r="D326" s="241"/>
      <c r="E326" s="219">
        <v>178</v>
      </c>
      <c r="F326" s="219">
        <v>5</v>
      </c>
      <c r="G326" s="219">
        <v>527</v>
      </c>
      <c r="H326" s="219">
        <v>15</v>
      </c>
      <c r="I326" s="219">
        <v>1097</v>
      </c>
      <c r="J326" s="219">
        <v>34</v>
      </c>
      <c r="K326" s="197">
        <v>973112</v>
      </c>
      <c r="L326" s="194">
        <v>90.964143901215891</v>
      </c>
      <c r="M326" s="197">
        <v>1422045</v>
      </c>
      <c r="N326" s="194">
        <v>87.249702453613281</v>
      </c>
      <c r="O326" s="197">
        <v>12744128</v>
      </c>
      <c r="P326" s="194">
        <v>99.991470336914063</v>
      </c>
      <c r="Q326" s="197">
        <v>5684738</v>
      </c>
      <c r="R326" s="194">
        <v>0</v>
      </c>
      <c r="S326" s="197">
        <v>256795</v>
      </c>
      <c r="T326" s="194">
        <v>4.517270565032959</v>
      </c>
      <c r="U326" s="197">
        <v>20258</v>
      </c>
      <c r="V326" s="194">
        <v>0.35650736093521118</v>
      </c>
      <c r="W326" s="197">
        <v>912059</v>
      </c>
      <c r="X326" s="194">
        <v>99.713668823242188</v>
      </c>
      <c r="Y326" s="231">
        <v>99.358184814453125</v>
      </c>
      <c r="Z326" s="197">
        <v>4559</v>
      </c>
      <c r="AA326" s="194">
        <v>0.49985802173614502</v>
      </c>
      <c r="AB326" s="197">
        <v>1050241</v>
      </c>
      <c r="AC326" s="194">
        <v>98.345329284667969</v>
      </c>
      <c r="AD326" s="197">
        <v>1048276</v>
      </c>
      <c r="AE326" s="194">
        <v>98.491806030273438</v>
      </c>
      <c r="AF326" s="231">
        <v>34.963871002197266</v>
      </c>
      <c r="AG326" s="231">
        <v>34.635566711425781</v>
      </c>
      <c r="AH326" s="231">
        <v>35.29217529296875</v>
      </c>
      <c r="AI326" s="194">
        <v>96.287452697753906</v>
      </c>
      <c r="AJ326" s="207">
        <v>0.63810539245605469</v>
      </c>
      <c r="AK326" s="207">
        <v>3.0744447708129883</v>
      </c>
      <c r="AL326" s="208">
        <v>5.0834674835205078</v>
      </c>
      <c r="AM326" s="208">
        <v>23.819408416748047</v>
      </c>
      <c r="AN326" s="197">
        <v>7776.234375</v>
      </c>
      <c r="AO326" s="197">
        <v>12789.1787109375</v>
      </c>
      <c r="AP326" s="197">
        <v>129.41493225097656</v>
      </c>
      <c r="AQ326" s="231">
        <v>1.0119096040725708</v>
      </c>
      <c r="AR326" s="198"/>
    </row>
    <row r="327" spans="1:44">
      <c r="A327" s="352">
        <v>41896</v>
      </c>
      <c r="B327" s="181" t="s">
        <v>6</v>
      </c>
      <c r="C327" s="181"/>
      <c r="D327" s="241"/>
      <c r="E327" s="219">
        <v>1816</v>
      </c>
      <c r="F327" s="219">
        <v>176</v>
      </c>
      <c r="G327" s="219">
        <v>5387</v>
      </c>
      <c r="H327" s="219">
        <v>516</v>
      </c>
      <c r="I327" s="219">
        <v>15802</v>
      </c>
      <c r="J327" s="219">
        <v>1956</v>
      </c>
      <c r="K327" s="229">
        <v>29392881</v>
      </c>
      <c r="L327" s="230">
        <v>90.250370489371221</v>
      </c>
      <c r="M327" s="229">
        <v>46719924</v>
      </c>
      <c r="N327" s="230">
        <v>94.513680567368837</v>
      </c>
      <c r="O327" s="229">
        <v>199069751</v>
      </c>
      <c r="P327" s="230">
        <v>99.96619902551744</v>
      </c>
      <c r="Q327" s="229">
        <v>148318264</v>
      </c>
      <c r="R327" s="230">
        <v>4.1783795589016924E-2</v>
      </c>
      <c r="S327" s="229">
        <v>3547147</v>
      </c>
      <c r="T327" s="230">
        <v>4.7157690151241178</v>
      </c>
      <c r="U327" s="229">
        <v>198146</v>
      </c>
      <c r="V327" s="230">
        <v>0.13588073085448571</v>
      </c>
      <c r="W327" s="229">
        <v>44173672</v>
      </c>
      <c r="X327" s="230">
        <v>99.617595087898266</v>
      </c>
      <c r="Y327" s="230">
        <v>99.482233971633164</v>
      </c>
      <c r="Z327" s="229">
        <v>142906</v>
      </c>
      <c r="AA327" s="230">
        <v>0.32350944763910022</v>
      </c>
      <c r="AB327" s="229">
        <v>31498774</v>
      </c>
      <c r="AC327" s="230">
        <v>98.09358716885302</v>
      </c>
      <c r="AD327" s="229">
        <v>31454895</v>
      </c>
      <c r="AE327" s="230">
        <v>98.1734568183291</v>
      </c>
      <c r="AF327" s="230">
        <v>35.168909348655035</v>
      </c>
      <c r="AG327" s="230">
        <v>37.802630373697369</v>
      </c>
      <c r="AH327" s="230">
        <v>32.535188323612701</v>
      </c>
      <c r="AI327" s="230"/>
      <c r="AJ327" s="188"/>
      <c r="AK327" s="188"/>
      <c r="AL327" s="230">
        <v>3.4829008492486033</v>
      </c>
      <c r="AM327" s="230">
        <v>19.274992804954497</v>
      </c>
      <c r="AN327" s="230">
        <v>203870.4501953125</v>
      </c>
      <c r="AO327" s="230">
        <v>554760.259765625</v>
      </c>
      <c r="AP327" s="230">
        <v>273669.40196228027</v>
      </c>
      <c r="AQ327" s="230">
        <v>49.331111438641997</v>
      </c>
      <c r="AR327" s="229">
        <v>0</v>
      </c>
    </row>
    <row r="328" spans="1:44">
      <c r="A328" s="352">
        <v>41896</v>
      </c>
      <c r="B328" s="123" t="s">
        <v>134</v>
      </c>
      <c r="C328" s="123"/>
      <c r="D328" s="241"/>
      <c r="E328" s="219">
        <v>662</v>
      </c>
      <c r="F328" s="219">
        <v>107</v>
      </c>
      <c r="G328" s="219">
        <v>1982</v>
      </c>
      <c r="H328" s="219">
        <v>321</v>
      </c>
      <c r="I328" s="219">
        <v>6781</v>
      </c>
      <c r="J328" s="219">
        <v>1330</v>
      </c>
      <c r="K328" s="197">
        <v>15316736</v>
      </c>
      <c r="L328" s="194">
        <v>90.714379356019464</v>
      </c>
      <c r="M328" s="197">
        <v>19528857</v>
      </c>
      <c r="N328" s="194">
        <v>96.225145068076159</v>
      </c>
      <c r="O328" s="197">
        <v>72184058</v>
      </c>
      <c r="P328" s="194">
        <v>99.935482999872306</v>
      </c>
      <c r="Q328" s="197">
        <v>72183861</v>
      </c>
      <c r="R328" s="194">
        <v>5.101694468479584E-2</v>
      </c>
      <c r="S328" s="197">
        <v>7961</v>
      </c>
      <c r="T328" s="194">
        <v>1.2754423114005651E-2</v>
      </c>
      <c r="U328" s="197">
        <v>86639</v>
      </c>
      <c r="V328" s="194">
        <v>0.12009997967407926</v>
      </c>
      <c r="W328" s="197">
        <v>24018782</v>
      </c>
      <c r="X328" s="194">
        <v>99.552674588986036</v>
      </c>
      <c r="Y328" s="231">
        <v>99.433111847039655</v>
      </c>
      <c r="Z328" s="197">
        <v>65991</v>
      </c>
      <c r="AA328" s="194">
        <v>0.2747474945780306</v>
      </c>
      <c r="AB328" s="197">
        <v>19594359</v>
      </c>
      <c r="AC328" s="194">
        <v>98.798812874004895</v>
      </c>
      <c r="AD328" s="197">
        <v>19596137</v>
      </c>
      <c r="AE328" s="194">
        <v>98.742580414270563</v>
      </c>
      <c r="AF328" s="231">
        <v>58.821205538857669</v>
      </c>
      <c r="AG328" s="231">
        <v>63.913902660955557</v>
      </c>
      <c r="AH328" s="231">
        <v>53.72850841675978</v>
      </c>
      <c r="AI328" s="194"/>
      <c r="AJ328" s="207"/>
      <c r="AK328" s="207"/>
      <c r="AL328" s="208">
        <v>5.1430029768034382</v>
      </c>
      <c r="AM328" s="208">
        <v>27.323802769003674</v>
      </c>
      <c r="AN328" s="197">
        <v>104694.515625</v>
      </c>
      <c r="AO328" s="197">
        <v>307766.625</v>
      </c>
      <c r="AP328" s="197">
        <v>191886.3203125</v>
      </c>
      <c r="AQ328" s="231">
        <v>62.347995112368018</v>
      </c>
      <c r="AR328" s="198"/>
    </row>
    <row r="329" spans="1:44">
      <c r="A329" s="352">
        <v>41896</v>
      </c>
      <c r="B329" s="123" t="s">
        <v>175</v>
      </c>
      <c r="C329" s="123"/>
      <c r="D329" s="241"/>
      <c r="E329" s="219">
        <v>498</v>
      </c>
      <c r="F329" s="219">
        <v>40</v>
      </c>
      <c r="G329" s="219">
        <v>1448</v>
      </c>
      <c r="H329" s="219">
        <v>108</v>
      </c>
      <c r="I329" s="219">
        <v>4388</v>
      </c>
      <c r="J329" s="219">
        <v>370</v>
      </c>
      <c r="K329" s="197">
        <v>9186140</v>
      </c>
      <c r="L329" s="194">
        <v>90.798659719969436</v>
      </c>
      <c r="M329" s="197">
        <v>16768692</v>
      </c>
      <c r="N329" s="194">
        <v>93.825993227936209</v>
      </c>
      <c r="O329" s="197">
        <v>72100225</v>
      </c>
      <c r="P329" s="194">
        <v>99.976656067091412</v>
      </c>
      <c r="Q329" s="197">
        <v>48148247</v>
      </c>
      <c r="R329" s="194">
        <v>5.010566601498536E-2</v>
      </c>
      <c r="S329" s="197">
        <v>2388875</v>
      </c>
      <c r="T329" s="194">
        <v>5.012461773332487</v>
      </c>
      <c r="U329" s="197">
        <v>3551</v>
      </c>
      <c r="V329" s="194">
        <v>7.7668214047999133E-3</v>
      </c>
      <c r="W329" s="197">
        <v>13636132</v>
      </c>
      <c r="X329" s="194">
        <v>99.777140058619381</v>
      </c>
      <c r="Y329" s="231">
        <v>99.76939054634822</v>
      </c>
      <c r="Z329" s="197">
        <v>35310</v>
      </c>
      <c r="AA329" s="194">
        <v>0.25894439771104716</v>
      </c>
      <c r="AB329" s="197">
        <v>4020553</v>
      </c>
      <c r="AC329" s="194">
        <v>93.375662656020793</v>
      </c>
      <c r="AD329" s="197">
        <v>3988187</v>
      </c>
      <c r="AE329" s="194">
        <v>93.858664333538186</v>
      </c>
      <c r="AF329" s="231">
        <v>0</v>
      </c>
      <c r="AG329" s="231">
        <v>0</v>
      </c>
      <c r="AH329" s="231">
        <v>0</v>
      </c>
      <c r="AI329" s="194"/>
      <c r="AJ329" s="207"/>
      <c r="AK329" s="207"/>
      <c r="AL329" s="208">
        <v>5.0590551489220763</v>
      </c>
      <c r="AM329" s="208">
        <v>29.911105469977187</v>
      </c>
      <c r="AN329" s="197">
        <v>68898.6611328125</v>
      </c>
      <c r="AO329" s="197">
        <v>163728.375</v>
      </c>
      <c r="AP329" s="197">
        <v>80397.240234375</v>
      </c>
      <c r="AQ329" s="231">
        <v>49.104036019642287</v>
      </c>
      <c r="AR329" s="198"/>
    </row>
    <row r="330" spans="1:44">
      <c r="A330" s="352">
        <v>41896</v>
      </c>
      <c r="B330" s="124" t="s">
        <v>135</v>
      </c>
      <c r="C330" s="124"/>
      <c r="D330" s="241"/>
      <c r="E330" s="219">
        <v>656</v>
      </c>
      <c r="F330" s="219">
        <v>29</v>
      </c>
      <c r="G330" s="219">
        <v>1957</v>
      </c>
      <c r="H330" s="219">
        <v>87</v>
      </c>
      <c r="I330" s="219">
        <v>4633</v>
      </c>
      <c r="J330" s="219">
        <v>256</v>
      </c>
      <c r="K330" s="190">
        <v>4890005</v>
      </c>
      <c r="L330" s="191">
        <v>87.766985923327283</v>
      </c>
      <c r="M330" s="190">
        <v>10422375</v>
      </c>
      <c r="N330" s="191">
        <v>92.413264078071109</v>
      </c>
      <c r="O330" s="190">
        <v>54785468</v>
      </c>
      <c r="P330" s="191">
        <v>99.992907793002672</v>
      </c>
      <c r="Q330" s="190">
        <v>27986156</v>
      </c>
      <c r="R330" s="191">
        <v>3.6518054831408599E-3</v>
      </c>
      <c r="S330" s="190">
        <v>1150311</v>
      </c>
      <c r="T330" s="191">
        <v>4.1321692637542471</v>
      </c>
      <c r="U330" s="190">
        <v>107956</v>
      </c>
      <c r="V330" s="191">
        <v>0.38604949085970808</v>
      </c>
      <c r="W330" s="190">
        <v>6518758</v>
      </c>
      <c r="X330" s="191">
        <v>99.523057912260626</v>
      </c>
      <c r="Y330" s="232">
        <v>99.138849653902327</v>
      </c>
      <c r="Z330" s="190">
        <v>41605</v>
      </c>
      <c r="AA330" s="192">
        <v>0.63823508552618458</v>
      </c>
      <c r="AB330" s="190">
        <v>7883862</v>
      </c>
      <c r="AC330" s="191">
        <v>98.74684821160939</v>
      </c>
      <c r="AD330" s="190">
        <v>7870571</v>
      </c>
      <c r="AE330" s="191">
        <v>98.942851483536899</v>
      </c>
      <c r="AF330" s="232">
        <v>16.899117144038016</v>
      </c>
      <c r="AG330" s="232">
        <v>15.622733142934081</v>
      </c>
      <c r="AH330" s="232">
        <v>18.175501145141954</v>
      </c>
      <c r="AI330" s="191"/>
      <c r="AJ330" s="193"/>
      <c r="AK330" s="193"/>
      <c r="AL330" s="191">
        <v>4.1953908786763936</v>
      </c>
      <c r="AM330" s="191">
        <v>23.027009523457025</v>
      </c>
      <c r="AN330" s="190">
        <v>30277.2734375</v>
      </c>
      <c r="AO330" s="190">
        <v>83265.259765625</v>
      </c>
      <c r="AP330" s="190">
        <v>1385.8414154052734</v>
      </c>
      <c r="AQ330" s="232">
        <v>1.6643692931555598</v>
      </c>
      <c r="AR330" s="190"/>
    </row>
    <row r="331" spans="1:44">
      <c r="A331" s="352">
        <v>41896</v>
      </c>
      <c r="B331" s="114" t="s">
        <v>121</v>
      </c>
      <c r="C331" s="114" t="s">
        <v>122</v>
      </c>
      <c r="D331" s="241"/>
      <c r="E331" s="305">
        <v>168</v>
      </c>
      <c r="F331" s="305">
        <v>64</v>
      </c>
      <c r="G331" s="305">
        <v>492</v>
      </c>
      <c r="H331" s="305">
        <v>191</v>
      </c>
      <c r="I331" s="305">
        <v>1876</v>
      </c>
      <c r="J331" s="305">
        <v>803</v>
      </c>
      <c r="K331" s="118">
        <v>5378392</v>
      </c>
      <c r="L331" s="116">
        <v>92.603086573087268</v>
      </c>
      <c r="M331" s="118">
        <v>6593199</v>
      </c>
      <c r="N331" s="116">
        <v>95.908538818359375</v>
      </c>
      <c r="O331" s="118">
        <v>22745748</v>
      </c>
      <c r="P331" s="116">
        <v>99.892959594726563</v>
      </c>
      <c r="Q331" s="118">
        <v>22745736</v>
      </c>
      <c r="R331" s="119">
        <v>9.7539164125919342E-2</v>
      </c>
      <c r="S331" s="118">
        <v>1914</v>
      </c>
      <c r="T331" s="116">
        <v>8.4147639572620392E-3</v>
      </c>
      <c r="U331" s="118">
        <v>25021</v>
      </c>
      <c r="V331" s="119">
        <v>0.1101197674870491</v>
      </c>
      <c r="W331" s="117">
        <v>8594878</v>
      </c>
      <c r="X331" s="119">
        <v>99.428054809570313</v>
      </c>
      <c r="Y331" s="119">
        <v>99.318565368652344</v>
      </c>
      <c r="Z331" s="117">
        <v>26557</v>
      </c>
      <c r="AA331" s="119">
        <v>0.3089863657951355</v>
      </c>
      <c r="AB331" s="118">
        <v>9934794</v>
      </c>
      <c r="AC331" s="120">
        <v>98.992813110351563</v>
      </c>
      <c r="AD331" s="118">
        <v>9933704</v>
      </c>
      <c r="AE331" s="116">
        <v>98.973243713378906</v>
      </c>
      <c r="AF331" s="116">
        <v>52.006340026855469</v>
      </c>
      <c r="AG331" s="116">
        <v>40.244369506835938</v>
      </c>
      <c r="AH331" s="121">
        <v>63.768314361572266</v>
      </c>
      <c r="AI331" s="116">
        <v>0</v>
      </c>
      <c r="AJ331" s="121">
        <v>0</v>
      </c>
      <c r="AK331" s="121">
        <v>0</v>
      </c>
      <c r="AL331" s="116">
        <v>5.0986843109130859</v>
      </c>
      <c r="AM331" s="116">
        <v>26.11798095703125</v>
      </c>
      <c r="AN331" s="116">
        <v>32245.248046875</v>
      </c>
      <c r="AO331" s="116">
        <v>119620.84375</v>
      </c>
      <c r="AP331" s="116">
        <v>87096.109375</v>
      </c>
      <c r="AQ331" s="122">
        <v>72.810142517089844</v>
      </c>
      <c r="AR331" s="118"/>
    </row>
    <row r="332" spans="1:44">
      <c r="A332" s="352">
        <v>41896</v>
      </c>
      <c r="B332" s="114" t="s">
        <v>123</v>
      </c>
      <c r="C332" s="114" t="s">
        <v>122</v>
      </c>
      <c r="D332" s="241"/>
      <c r="E332" s="305">
        <v>158</v>
      </c>
      <c r="F332" s="305">
        <v>11</v>
      </c>
      <c r="G332" s="305">
        <v>491</v>
      </c>
      <c r="H332" s="305">
        <v>34</v>
      </c>
      <c r="I332" s="305">
        <v>1476</v>
      </c>
      <c r="J332" s="305">
        <v>132</v>
      </c>
      <c r="K332" s="118">
        <v>2635817</v>
      </c>
      <c r="L332" s="116">
        <v>91.212440013855286</v>
      </c>
      <c r="M332" s="118">
        <v>3493576</v>
      </c>
      <c r="N332" s="116">
        <v>96.686920166015625</v>
      </c>
      <c r="O332" s="118">
        <v>13359159</v>
      </c>
      <c r="P332" s="116">
        <v>99.932304382324219</v>
      </c>
      <c r="Q332" s="118">
        <v>13359058</v>
      </c>
      <c r="R332" s="119">
        <v>4.6462856233119965E-2</v>
      </c>
      <c r="S332" s="118">
        <v>2466</v>
      </c>
      <c r="T332" s="116">
        <v>1.8459385260939598E-2</v>
      </c>
      <c r="U332" s="118">
        <v>14138</v>
      </c>
      <c r="V332" s="119">
        <v>0.10589956492185593</v>
      </c>
      <c r="W332" s="117">
        <v>3968109</v>
      </c>
      <c r="X332" s="119">
        <v>99.734832763671875</v>
      </c>
      <c r="Y332" s="119">
        <v>99.62921142578125</v>
      </c>
      <c r="Z332" s="117">
        <v>11845</v>
      </c>
      <c r="AA332" s="119">
        <v>0.29850491881370544</v>
      </c>
      <c r="AB332" s="118">
        <v>3001825</v>
      </c>
      <c r="AC332" s="120">
        <v>99.005073547363281</v>
      </c>
      <c r="AD332" s="118">
        <v>3001980</v>
      </c>
      <c r="AE332" s="116">
        <v>98.933540344238281</v>
      </c>
      <c r="AF332" s="116">
        <v>44.19512939453125</v>
      </c>
      <c r="AG332" s="116">
        <v>53.716342926025391</v>
      </c>
      <c r="AH332" s="121">
        <v>34.673915863037109</v>
      </c>
      <c r="AI332" s="116">
        <v>0</v>
      </c>
      <c r="AJ332" s="121">
        <v>0</v>
      </c>
      <c r="AK332" s="121">
        <v>0</v>
      </c>
      <c r="AL332" s="116">
        <v>4.8024702072143555</v>
      </c>
      <c r="AM332" s="116">
        <v>27.184921264648437</v>
      </c>
      <c r="AN332" s="116">
        <v>18218.71484375</v>
      </c>
      <c r="AO332" s="116">
        <v>52807.2265625</v>
      </c>
      <c r="AP332" s="116">
        <v>30260.69140625</v>
      </c>
      <c r="AQ332" s="116">
        <v>57.304073333740234</v>
      </c>
      <c r="AR332" s="118"/>
    </row>
    <row r="333" spans="1:44">
      <c r="A333" s="352">
        <v>41896</v>
      </c>
      <c r="B333" s="114" t="s">
        <v>183</v>
      </c>
      <c r="C333" s="114" t="s">
        <v>122</v>
      </c>
      <c r="D333" s="241"/>
      <c r="E333" s="305">
        <v>130</v>
      </c>
      <c r="F333" s="305">
        <v>10</v>
      </c>
      <c r="G333" s="305">
        <v>391</v>
      </c>
      <c r="H333" s="305">
        <v>30</v>
      </c>
      <c r="I333" s="305">
        <v>1476</v>
      </c>
      <c r="J333" s="305">
        <v>114</v>
      </c>
      <c r="K333" s="118">
        <v>2633110</v>
      </c>
      <c r="L333" s="116">
        <v>90.495345807809016</v>
      </c>
      <c r="M333" s="118">
        <v>3493576</v>
      </c>
      <c r="N333" s="116">
        <v>96.686920166015625</v>
      </c>
      <c r="O333" s="118">
        <v>13620367</v>
      </c>
      <c r="P333" s="116">
        <v>99.964126586914063</v>
      </c>
      <c r="Q333" s="118">
        <v>13620336</v>
      </c>
      <c r="R333" s="119">
        <v>2.5572055950760841E-2</v>
      </c>
      <c r="S333" s="118">
        <v>1068</v>
      </c>
      <c r="T333" s="116">
        <v>7.8412164002656937E-3</v>
      </c>
      <c r="U333" s="118">
        <v>12985</v>
      </c>
      <c r="V333" s="119">
        <v>9.5367252826690674E-2</v>
      </c>
      <c r="W333" s="117">
        <v>4352014</v>
      </c>
      <c r="X333" s="119">
        <v>99.703361511230469</v>
      </c>
      <c r="Y333" s="119">
        <v>99.6082763671875</v>
      </c>
      <c r="Z333" s="117">
        <v>10006</v>
      </c>
      <c r="AA333" s="119">
        <v>0.22991654276847839</v>
      </c>
      <c r="AB333" s="118">
        <v>2748285</v>
      </c>
      <c r="AC333" s="120">
        <v>98.095100402832031</v>
      </c>
      <c r="AD333" s="118">
        <v>2747991</v>
      </c>
      <c r="AE333" s="116">
        <v>97.952362060546875</v>
      </c>
      <c r="AF333" s="116">
        <v>69.7601318359375</v>
      </c>
      <c r="AG333" s="116">
        <v>90.46820068359375</v>
      </c>
      <c r="AH333" s="121">
        <v>49.05206298828125</v>
      </c>
      <c r="AI333" s="116">
        <v>79.621246337890625</v>
      </c>
      <c r="AJ333" s="121">
        <v>13.149685859680176</v>
      </c>
      <c r="AK333" s="121">
        <v>7.2290682792663574</v>
      </c>
      <c r="AL333" s="116">
        <v>5.1952290534973145</v>
      </c>
      <c r="AM333" s="116">
        <v>26.962308883666992</v>
      </c>
      <c r="AN333" s="116">
        <v>19800.21875</v>
      </c>
      <c r="AO333" s="116">
        <v>52272.109375</v>
      </c>
      <c r="AP333" s="116">
        <v>25857.99609375</v>
      </c>
      <c r="AQ333" s="116">
        <v>49.468055725097656</v>
      </c>
      <c r="AR333" s="118"/>
    </row>
    <row r="334" spans="1:44">
      <c r="A334" s="352">
        <v>41896</v>
      </c>
      <c r="B334" s="114" t="s">
        <v>126</v>
      </c>
      <c r="C334" s="114" t="s">
        <v>122</v>
      </c>
      <c r="D334" s="241"/>
      <c r="E334" s="305">
        <v>109</v>
      </c>
      <c r="F334" s="305">
        <v>7</v>
      </c>
      <c r="G334" s="305">
        <v>319</v>
      </c>
      <c r="H334" s="305">
        <v>21</v>
      </c>
      <c r="I334" s="305">
        <v>974</v>
      </c>
      <c r="J334" s="305">
        <v>86</v>
      </c>
      <c r="K334" s="118">
        <v>1717266</v>
      </c>
      <c r="L334" s="116">
        <v>87.527034250954713</v>
      </c>
      <c r="M334" s="118">
        <v>2974253</v>
      </c>
      <c r="N334" s="116">
        <v>96.033660888671875</v>
      </c>
      <c r="O334" s="118">
        <v>8450542</v>
      </c>
      <c r="P334" s="116">
        <v>99.958534240722656</v>
      </c>
      <c r="Q334" s="118">
        <v>8450487</v>
      </c>
      <c r="R334" s="119">
        <v>1.999884657561779E-2</v>
      </c>
      <c r="S334" s="118">
        <v>1370</v>
      </c>
      <c r="T334" s="116">
        <v>1.6212083399295807E-2</v>
      </c>
      <c r="U334" s="118">
        <v>19666</v>
      </c>
      <c r="V334" s="119">
        <v>0.23280461132526398</v>
      </c>
      <c r="W334" s="117">
        <v>2525549</v>
      </c>
      <c r="X334" s="119">
        <v>99.554527282714844</v>
      </c>
      <c r="Y334" s="119">
        <v>99.322761535644531</v>
      </c>
      <c r="Z334" s="117">
        <v>7907</v>
      </c>
      <c r="AA334" s="119">
        <v>0.31308043003082275</v>
      </c>
      <c r="AB334" s="118">
        <v>1301079</v>
      </c>
      <c r="AC334" s="120">
        <v>98.845573425292969</v>
      </c>
      <c r="AD334" s="118">
        <v>1300647</v>
      </c>
      <c r="AE334" s="116">
        <v>98.753005981445313</v>
      </c>
      <c r="AF334" s="116">
        <v>57.561992645263672</v>
      </c>
      <c r="AG334" s="116">
        <v>73.482322692871094</v>
      </c>
      <c r="AH334" s="121">
        <v>41.64166259765625</v>
      </c>
      <c r="AI334" s="116">
        <v>0</v>
      </c>
      <c r="AJ334" s="121">
        <v>0</v>
      </c>
      <c r="AK334" s="121">
        <v>0</v>
      </c>
      <c r="AL334" s="116">
        <v>5.4224495887756348</v>
      </c>
      <c r="AM334" s="116">
        <v>30.088655471801758</v>
      </c>
      <c r="AN334" s="116">
        <v>13012.92578125</v>
      </c>
      <c r="AO334" s="116">
        <v>33118.4375</v>
      </c>
      <c r="AP334" s="116">
        <v>17915.3984375</v>
      </c>
      <c r="AQ334" s="116">
        <v>54.094940185546875</v>
      </c>
      <c r="AR334" s="118"/>
    </row>
    <row r="335" spans="1:44">
      <c r="A335" s="352">
        <v>41896</v>
      </c>
      <c r="B335" s="114" t="s">
        <v>184</v>
      </c>
      <c r="C335" s="114" t="s">
        <v>122</v>
      </c>
      <c r="D335" s="241"/>
      <c r="E335" s="305">
        <v>97</v>
      </c>
      <c r="F335" s="305">
        <v>15</v>
      </c>
      <c r="G335" s="305">
        <v>289</v>
      </c>
      <c r="H335" s="305">
        <v>45</v>
      </c>
      <c r="I335" s="305">
        <v>979</v>
      </c>
      <c r="J335" s="305">
        <v>195</v>
      </c>
      <c r="K335" s="118">
        <v>2952151</v>
      </c>
      <c r="L335" s="116">
        <v>88.878177301906305</v>
      </c>
      <c r="M335" s="118">
        <v>2974253</v>
      </c>
      <c r="N335" s="116">
        <v>96.033660888671875</v>
      </c>
      <c r="O335" s="118">
        <v>14008242</v>
      </c>
      <c r="P335" s="116">
        <v>99.965805053710938</v>
      </c>
      <c r="Q335" s="118">
        <v>14008244</v>
      </c>
      <c r="R335" s="119">
        <v>2.3272009566426277E-2</v>
      </c>
      <c r="S335" s="118">
        <v>1143</v>
      </c>
      <c r="T335" s="116">
        <v>8.1594809889793396E-3</v>
      </c>
      <c r="U335" s="118">
        <v>14829</v>
      </c>
      <c r="V335" s="119">
        <v>0.1058923751115799</v>
      </c>
      <c r="W335" s="117">
        <v>4578232</v>
      </c>
      <c r="X335" s="119">
        <v>99.484481811523438</v>
      </c>
      <c r="Y335" s="119">
        <v>99.379135131835938</v>
      </c>
      <c r="Z335" s="117">
        <v>9676</v>
      </c>
      <c r="AA335" s="119">
        <v>0.21134796738624573</v>
      </c>
      <c r="AB335" s="118">
        <v>2608376</v>
      </c>
      <c r="AC335" s="120">
        <v>98.540664672851563</v>
      </c>
      <c r="AD335" s="118">
        <v>2611815</v>
      </c>
      <c r="AE335" s="116">
        <v>98.472023010253906</v>
      </c>
      <c r="AF335" s="116">
        <v>76.13232421875</v>
      </c>
      <c r="AG335" s="116">
        <v>97.247245788574219</v>
      </c>
      <c r="AH335" s="121">
        <v>55.017398834228516</v>
      </c>
      <c r="AI335" s="116">
        <v>0</v>
      </c>
      <c r="AJ335" s="121">
        <v>0</v>
      </c>
      <c r="AK335" s="121">
        <v>0</v>
      </c>
      <c r="AL335" s="116">
        <v>5.4178905487060547</v>
      </c>
      <c r="AM335" s="116">
        <v>27.049793243408203</v>
      </c>
      <c r="AN335" s="116">
        <v>21417.408203125</v>
      </c>
      <c r="AO335" s="116">
        <v>49948.0078125</v>
      </c>
      <c r="AP335" s="116">
        <v>30756.125</v>
      </c>
      <c r="AQ335" s="116">
        <v>61.576278686523437</v>
      </c>
      <c r="AR335" s="118"/>
    </row>
    <row r="336" spans="1:44">
      <c r="A336" s="352">
        <v>41896</v>
      </c>
      <c r="B336" s="114" t="s">
        <v>131</v>
      </c>
      <c r="C336" s="114" t="s">
        <v>176</v>
      </c>
      <c r="D336" s="241"/>
      <c r="E336" s="305">
        <v>168</v>
      </c>
      <c r="F336" s="305">
        <v>20</v>
      </c>
      <c r="G336" s="305">
        <v>489</v>
      </c>
      <c r="H336" s="305">
        <v>50</v>
      </c>
      <c r="I336" s="305">
        <v>1434</v>
      </c>
      <c r="J336" s="305">
        <v>163</v>
      </c>
      <c r="K336" s="118">
        <v>2572561</v>
      </c>
      <c r="L336" s="116">
        <v>90.517426020218764</v>
      </c>
      <c r="M336" s="118">
        <v>4938506</v>
      </c>
      <c r="N336" s="116">
        <v>92.267013549804688</v>
      </c>
      <c r="O336" s="118">
        <v>21078602</v>
      </c>
      <c r="P336" s="116">
        <v>99.977874755859375</v>
      </c>
      <c r="Q336" s="118">
        <v>13573255</v>
      </c>
      <c r="R336" s="119">
        <v>5.7561725378036499E-2</v>
      </c>
      <c r="S336" s="118">
        <v>645587</v>
      </c>
      <c r="T336" s="116">
        <v>4.7563166618347168</v>
      </c>
      <c r="U336" s="118">
        <v>1198</v>
      </c>
      <c r="V336" s="119">
        <v>9.275379590690136E-3</v>
      </c>
      <c r="W336" s="117">
        <v>3651575</v>
      </c>
      <c r="X336" s="119">
        <v>99.714859008789063</v>
      </c>
      <c r="Y336" s="119">
        <v>99.705612182617188</v>
      </c>
      <c r="Z336" s="117">
        <v>10847</v>
      </c>
      <c r="AA336" s="119">
        <v>0.29704990983009338</v>
      </c>
      <c r="AB336" s="118">
        <v>1479394</v>
      </c>
      <c r="AC336" s="120">
        <v>94.395408630371094</v>
      </c>
      <c r="AD336" s="118">
        <v>1466902</v>
      </c>
      <c r="AE336" s="116">
        <v>95.162322998046875</v>
      </c>
      <c r="AF336" s="116">
        <v>0</v>
      </c>
      <c r="AG336" s="116">
        <v>0</v>
      </c>
      <c r="AH336" s="121">
        <v>0</v>
      </c>
      <c r="AI336" s="116">
        <v>0</v>
      </c>
      <c r="AJ336" s="121">
        <v>0</v>
      </c>
      <c r="AK336" s="121">
        <v>0</v>
      </c>
      <c r="AL336" s="116">
        <v>5.2376608848571777</v>
      </c>
      <c r="AM336" s="116">
        <v>28.191160202026367</v>
      </c>
      <c r="AN336" s="116">
        <v>20921.95703125</v>
      </c>
      <c r="AO336" s="116">
        <v>42143.04296875</v>
      </c>
      <c r="AP336" s="116">
        <v>23263.70703125</v>
      </c>
      <c r="AQ336" s="116">
        <v>55.201774597167969</v>
      </c>
      <c r="AR336" s="118"/>
    </row>
    <row r="337" spans="1:44">
      <c r="A337" s="352">
        <v>41896</v>
      </c>
      <c r="B337" s="114" t="s">
        <v>124</v>
      </c>
      <c r="C337" s="114" t="s">
        <v>176</v>
      </c>
      <c r="D337" s="241"/>
      <c r="E337" s="180">
        <v>117</v>
      </c>
      <c r="F337" s="180">
        <v>32</v>
      </c>
      <c r="G337" s="180">
        <v>344</v>
      </c>
      <c r="H337" s="180">
        <v>86</v>
      </c>
      <c r="I337" s="180">
        <v>1306</v>
      </c>
      <c r="J337" s="180">
        <v>343</v>
      </c>
      <c r="K337" s="118">
        <v>2770845</v>
      </c>
      <c r="L337" s="116">
        <v>92.508711241516579</v>
      </c>
      <c r="M337" s="118">
        <v>4039243</v>
      </c>
      <c r="N337" s="116">
        <v>95.157585144042969</v>
      </c>
      <c r="O337" s="118">
        <v>17483412</v>
      </c>
      <c r="P337" s="116">
        <v>99.999832153320312</v>
      </c>
      <c r="Q337" s="118">
        <v>13074503</v>
      </c>
      <c r="R337" s="119">
        <v>2.3710271343588829E-3</v>
      </c>
      <c r="S337" s="118">
        <v>570598</v>
      </c>
      <c r="T337" s="116">
        <v>4.364203929901123</v>
      </c>
      <c r="U337" s="118">
        <v>1851</v>
      </c>
      <c r="V337" s="119">
        <v>1.4803759753704071E-2</v>
      </c>
      <c r="W337" s="117">
        <v>4217761</v>
      </c>
      <c r="X337" s="119">
        <v>99.815788269042969</v>
      </c>
      <c r="Y337" s="119">
        <v>99.801010131835938</v>
      </c>
      <c r="Z337" s="117">
        <v>11111</v>
      </c>
      <c r="AA337" s="119">
        <v>0.26343360543251038</v>
      </c>
      <c r="AB337" s="118">
        <v>1112826</v>
      </c>
      <c r="AC337" s="120">
        <v>94.17950439453125</v>
      </c>
      <c r="AD337" s="118">
        <v>1104776</v>
      </c>
      <c r="AE337" s="116">
        <v>94.455802917480469</v>
      </c>
      <c r="AF337" s="116">
        <v>0</v>
      </c>
      <c r="AG337" s="116">
        <v>0</v>
      </c>
      <c r="AH337" s="121">
        <v>0</v>
      </c>
      <c r="AI337" s="116">
        <v>0</v>
      </c>
      <c r="AJ337" s="121">
        <v>0</v>
      </c>
      <c r="AK337" s="121">
        <v>0</v>
      </c>
      <c r="AL337" s="116">
        <v>4.9335651397705078</v>
      </c>
      <c r="AM337" s="116">
        <v>30.125490188598633</v>
      </c>
      <c r="AN337" s="116">
        <v>18230.767578125</v>
      </c>
      <c r="AO337" s="116">
        <v>48667.109375</v>
      </c>
      <c r="AP337" s="116">
        <v>22702.705078125</v>
      </c>
      <c r="AQ337" s="116">
        <v>46.648967742919922</v>
      </c>
      <c r="AR337" s="118"/>
    </row>
    <row r="338" spans="1:44">
      <c r="A338" s="352">
        <v>41896</v>
      </c>
      <c r="B338" s="206" t="s">
        <v>133</v>
      </c>
      <c r="C338" s="206" t="s">
        <v>176</v>
      </c>
      <c r="D338" s="241"/>
      <c r="E338" s="180">
        <v>164</v>
      </c>
      <c r="F338" s="180">
        <v>12</v>
      </c>
      <c r="G338" s="180">
        <v>485</v>
      </c>
      <c r="H338" s="180">
        <v>34</v>
      </c>
      <c r="I338" s="180">
        <v>1419</v>
      </c>
      <c r="J338" s="180">
        <v>114</v>
      </c>
      <c r="K338" s="248">
        <v>1928996</v>
      </c>
      <c r="L338" s="246">
        <v>89.769133787732059</v>
      </c>
      <c r="M338" s="248">
        <v>4382559</v>
      </c>
      <c r="N338" s="246">
        <v>95.672958374023438</v>
      </c>
      <c r="O338" s="248">
        <v>18053288</v>
      </c>
      <c r="P338" s="246">
        <v>99.981269836425781</v>
      </c>
      <c r="Q338" s="248">
        <v>11287322</v>
      </c>
      <c r="R338" s="249">
        <v>3.8600828498601913E-2</v>
      </c>
      <c r="S338" s="248">
        <v>645989</v>
      </c>
      <c r="T338" s="246">
        <v>5.7231378555297852</v>
      </c>
      <c r="U338" s="248">
        <v>354</v>
      </c>
      <c r="V338" s="249">
        <v>3.3293815795332193E-3</v>
      </c>
      <c r="W338" s="248">
        <v>2823872</v>
      </c>
      <c r="X338" s="246">
        <v>99.711410522460938</v>
      </c>
      <c r="Y338" s="246">
        <v>99.708091735839844</v>
      </c>
      <c r="Z338" s="247">
        <v>8151</v>
      </c>
      <c r="AA338" s="249">
        <v>0.28864622116088867</v>
      </c>
      <c r="AB338" s="248">
        <v>674427</v>
      </c>
      <c r="AC338" s="246">
        <v>89.378982543945313</v>
      </c>
      <c r="AD338" s="248">
        <v>666669</v>
      </c>
      <c r="AE338" s="246">
        <v>89.105384826660156</v>
      </c>
      <c r="AF338" s="246">
        <v>0</v>
      </c>
      <c r="AG338" s="246">
        <v>0</v>
      </c>
      <c r="AH338" s="251">
        <v>0</v>
      </c>
      <c r="AI338" s="246">
        <v>0</v>
      </c>
      <c r="AJ338" s="251">
        <v>0</v>
      </c>
      <c r="AK338" s="251">
        <v>0</v>
      </c>
      <c r="AL338" s="246">
        <v>4.9679837226867676</v>
      </c>
      <c r="AM338" s="246">
        <v>31.49317741394043</v>
      </c>
      <c r="AN338" s="246">
        <v>16660.14453125</v>
      </c>
      <c r="AO338" s="246">
        <v>37410.61328125</v>
      </c>
      <c r="AP338" s="246">
        <v>20899.529296875</v>
      </c>
      <c r="AQ338" s="246">
        <v>55.865242004394531</v>
      </c>
      <c r="AR338" s="248"/>
    </row>
    <row r="339" spans="1:44">
      <c r="A339" s="352">
        <v>41896</v>
      </c>
      <c r="B339" s="206" t="s">
        <v>125</v>
      </c>
      <c r="C339" s="206" t="s">
        <v>176</v>
      </c>
      <c r="D339" s="241"/>
      <c r="E339" s="180">
        <v>166</v>
      </c>
      <c r="F339" s="180">
        <v>8</v>
      </c>
      <c r="G339" s="180">
        <v>474</v>
      </c>
      <c r="H339" s="180">
        <v>24</v>
      </c>
      <c r="I339" s="180">
        <v>1535</v>
      </c>
      <c r="J339" s="180">
        <v>93</v>
      </c>
      <c r="K339" s="248">
        <v>1913738</v>
      </c>
      <c r="L339" s="246">
        <v>89.73851175030228</v>
      </c>
      <c r="M339" s="248">
        <v>3408384</v>
      </c>
      <c r="N339" s="246">
        <v>92.131927490234375</v>
      </c>
      <c r="O339" s="248">
        <v>15484923</v>
      </c>
      <c r="P339" s="246">
        <v>99.943450927734375</v>
      </c>
      <c r="Q339" s="248">
        <v>10213167</v>
      </c>
      <c r="R339" s="249">
        <v>0.1140194833278656</v>
      </c>
      <c r="S339" s="248">
        <v>526701</v>
      </c>
      <c r="T339" s="246">
        <v>5.1570782661437988</v>
      </c>
      <c r="U339" s="248">
        <v>148</v>
      </c>
      <c r="V339" s="249">
        <v>1.5308201545849442E-3</v>
      </c>
      <c r="W339" s="248">
        <v>2942924</v>
      </c>
      <c r="X339" s="246">
        <v>99.862098693847656</v>
      </c>
      <c r="Y339" s="246">
        <v>99.860572814941406</v>
      </c>
      <c r="Z339" s="247">
        <v>5201</v>
      </c>
      <c r="AA339" s="249">
        <v>0.1767289936542511</v>
      </c>
      <c r="AB339" s="248">
        <v>753906</v>
      </c>
      <c r="AC339" s="246">
        <v>93.763412475585938</v>
      </c>
      <c r="AD339" s="248">
        <v>749840</v>
      </c>
      <c r="AE339" s="246">
        <v>94.654594421386719</v>
      </c>
      <c r="AF339" s="246">
        <v>0</v>
      </c>
      <c r="AG339" s="246">
        <v>0</v>
      </c>
      <c r="AH339" s="251">
        <v>0</v>
      </c>
      <c r="AI339" s="246">
        <v>0</v>
      </c>
      <c r="AJ339" s="251">
        <v>0</v>
      </c>
      <c r="AK339" s="251">
        <v>0</v>
      </c>
      <c r="AL339" s="246">
        <v>4.4212393760681152</v>
      </c>
      <c r="AM339" s="246">
        <v>31.41209602355957</v>
      </c>
      <c r="AN339" s="246">
        <v>13085.7919921875</v>
      </c>
      <c r="AO339" s="246">
        <v>35507.609375</v>
      </c>
      <c r="AP339" s="246">
        <v>13531.298828125</v>
      </c>
      <c r="AQ339" s="246">
        <v>38.108165740966797</v>
      </c>
      <c r="AR339" s="248"/>
    </row>
    <row r="340" spans="1:44">
      <c r="A340" s="352">
        <v>41896</v>
      </c>
      <c r="B340" s="107" t="s">
        <v>127</v>
      </c>
      <c r="C340" s="107" t="s">
        <v>128</v>
      </c>
      <c r="D340" s="241"/>
      <c r="E340" s="388">
        <v>150</v>
      </c>
      <c r="F340" s="388">
        <v>16</v>
      </c>
      <c r="G340" s="388">
        <v>450</v>
      </c>
      <c r="H340" s="388">
        <v>48</v>
      </c>
      <c r="I340" s="388">
        <v>1446</v>
      </c>
      <c r="J340" s="388">
        <v>160</v>
      </c>
      <c r="K340" s="111">
        <v>2219372</v>
      </c>
      <c r="L340" s="109">
        <v>87.800648111267506</v>
      </c>
      <c r="M340" s="111">
        <v>3890407</v>
      </c>
      <c r="N340" s="109">
        <v>93.165931701660156</v>
      </c>
      <c r="O340" s="111">
        <v>17003824</v>
      </c>
      <c r="P340" s="109">
        <v>99.996612548828125</v>
      </c>
      <c r="Q340" s="111">
        <v>10087514</v>
      </c>
      <c r="R340" s="112">
        <v>7.0879701524972916E-3</v>
      </c>
      <c r="S340" s="111">
        <v>389514</v>
      </c>
      <c r="T340" s="109">
        <v>3.8613479137420654</v>
      </c>
      <c r="U340" s="111">
        <v>39924</v>
      </c>
      <c r="V340" s="112">
        <v>0.39609268307685852</v>
      </c>
      <c r="W340" s="111">
        <v>3047903</v>
      </c>
      <c r="X340" s="109">
        <v>99.411209106445312</v>
      </c>
      <c r="Y340" s="109">
        <v>99.017448425292969</v>
      </c>
      <c r="Z340" s="110">
        <v>19718</v>
      </c>
      <c r="AA340" s="112">
        <v>0.64693659543991089</v>
      </c>
      <c r="AB340" s="111">
        <v>4855118</v>
      </c>
      <c r="AC340" s="109">
        <v>99.097801208496094</v>
      </c>
      <c r="AD340" s="111">
        <v>4844495</v>
      </c>
      <c r="AE340" s="109">
        <v>99.314353942871094</v>
      </c>
      <c r="AF340" s="109">
        <v>34.516937255859375</v>
      </c>
      <c r="AG340" s="109">
        <v>34.121540069580078</v>
      </c>
      <c r="AH340" s="113">
        <v>34.912330627441406</v>
      </c>
      <c r="AI340" s="109">
        <v>94.193122863769531</v>
      </c>
      <c r="AJ340" s="113">
        <v>2.7562499046325684</v>
      </c>
      <c r="AK340" s="113">
        <v>3.0506293773651123</v>
      </c>
      <c r="AL340" s="109">
        <v>3.4006154537200928</v>
      </c>
      <c r="AM340" s="109">
        <v>18.794391632080078</v>
      </c>
      <c r="AN340" s="109">
        <v>9173.619140625</v>
      </c>
      <c r="AO340" s="109">
        <v>38123.453125</v>
      </c>
      <c r="AP340" s="109">
        <v>721.47467041015625</v>
      </c>
      <c r="AQ340" s="109">
        <v>1.8924694061279297</v>
      </c>
      <c r="AR340" s="111"/>
    </row>
    <row r="341" spans="1:44">
      <c r="A341" s="352">
        <v>41896</v>
      </c>
      <c r="B341" s="107" t="s">
        <v>129</v>
      </c>
      <c r="C341" s="107" t="s">
        <v>128</v>
      </c>
      <c r="D341" s="241"/>
      <c r="E341" s="388">
        <v>152</v>
      </c>
      <c r="F341" s="388">
        <v>3</v>
      </c>
      <c r="G341" s="388">
        <v>452</v>
      </c>
      <c r="H341" s="388">
        <v>9</v>
      </c>
      <c r="I341" s="388">
        <v>1187</v>
      </c>
      <c r="J341" s="388">
        <v>29</v>
      </c>
      <c r="K341" s="111">
        <v>1424753</v>
      </c>
      <c r="L341" s="109">
        <v>84.541881996388142</v>
      </c>
      <c r="M341" s="111">
        <v>3685651</v>
      </c>
      <c r="N341" s="109">
        <v>94.017311096191406</v>
      </c>
      <c r="O341" s="111">
        <v>12023726</v>
      </c>
      <c r="P341" s="109">
        <v>99.984947204589844</v>
      </c>
      <c r="Q341" s="111">
        <v>8171542</v>
      </c>
      <c r="R341" s="112">
        <v>3.7569408304989338E-3</v>
      </c>
      <c r="S341" s="111">
        <v>361083</v>
      </c>
      <c r="T341" s="109">
        <v>4.4187865257263184</v>
      </c>
      <c r="U341" s="111">
        <v>36441</v>
      </c>
      <c r="V341" s="112">
        <v>0.44624948501586914</v>
      </c>
      <c r="W341" s="111">
        <v>1899550</v>
      </c>
      <c r="X341" s="109">
        <v>99.504508972167969</v>
      </c>
      <c r="Y341" s="109">
        <v>99.060470581054687</v>
      </c>
      <c r="Z341" s="110">
        <v>13700</v>
      </c>
      <c r="AA341" s="112">
        <v>0.72122347354888916</v>
      </c>
      <c r="AB341" s="111">
        <v>854490</v>
      </c>
      <c r="AC341" s="109">
        <v>97.246429443359375</v>
      </c>
      <c r="AD341" s="111">
        <v>854651</v>
      </c>
      <c r="AE341" s="109">
        <v>97.44891357421875</v>
      </c>
      <c r="AF341" s="109">
        <v>34.410270690917969</v>
      </c>
      <c r="AG341" s="109">
        <v>34.105667114257813</v>
      </c>
      <c r="AH341" s="113">
        <v>34.714878082275391</v>
      </c>
      <c r="AI341" s="109">
        <v>95.136512756347656</v>
      </c>
      <c r="AJ341" s="113">
        <v>2.2205393314361572</v>
      </c>
      <c r="AK341" s="113">
        <v>2.642953634262085</v>
      </c>
      <c r="AL341" s="109">
        <v>3.2860968112945557</v>
      </c>
      <c r="AM341" s="109">
        <v>25.640384674072266</v>
      </c>
      <c r="AN341" s="109">
        <v>7638.39306640625</v>
      </c>
      <c r="AO341" s="109">
        <v>21690.369140625</v>
      </c>
      <c r="AP341" s="109">
        <v>353.86538696289062</v>
      </c>
      <c r="AQ341" s="109">
        <v>1.6314401626586914</v>
      </c>
      <c r="AR341" s="111"/>
    </row>
    <row r="342" spans="1:44">
      <c r="A342" s="352">
        <v>41896</v>
      </c>
      <c r="B342" s="181" t="s">
        <v>130</v>
      </c>
      <c r="C342" s="181" t="s">
        <v>128</v>
      </c>
      <c r="D342" s="241"/>
      <c r="E342" s="219">
        <v>176</v>
      </c>
      <c r="F342" s="219">
        <v>5</v>
      </c>
      <c r="G342" s="219">
        <v>528</v>
      </c>
      <c r="H342" s="219">
        <v>15</v>
      </c>
      <c r="I342" s="219">
        <v>911</v>
      </c>
      <c r="J342" s="219">
        <v>32</v>
      </c>
      <c r="K342" s="229">
        <v>504910</v>
      </c>
      <c r="L342" s="230">
        <v>93.03539244617852</v>
      </c>
      <c r="M342" s="229">
        <v>1377032</v>
      </c>
      <c r="N342" s="230">
        <v>92.128288269042969</v>
      </c>
      <c r="O342" s="229">
        <v>12799940</v>
      </c>
      <c r="P342" s="230">
        <v>99.992408752441406</v>
      </c>
      <c r="Q342" s="229">
        <v>4101123</v>
      </c>
      <c r="R342" s="230">
        <v>0</v>
      </c>
      <c r="S342" s="229">
        <v>152268</v>
      </c>
      <c r="T342" s="230">
        <v>3.712836742401123</v>
      </c>
      <c r="U342" s="229">
        <v>10807</v>
      </c>
      <c r="V342" s="230">
        <v>0.26362451910972595</v>
      </c>
      <c r="W342" s="229">
        <v>612214</v>
      </c>
      <c r="X342" s="230">
        <v>99.817062377929688</v>
      </c>
      <c r="Y342" s="230">
        <v>99.553916931152344</v>
      </c>
      <c r="Z342" s="229">
        <v>2878</v>
      </c>
      <c r="AA342" s="230">
        <v>0.47009706497192383</v>
      </c>
      <c r="AB342" s="229">
        <v>1057502</v>
      </c>
      <c r="AC342" s="230">
        <v>98.559249877929688</v>
      </c>
      <c r="AD342" s="229">
        <v>1056650</v>
      </c>
      <c r="AE342" s="230">
        <v>98.723167419433594</v>
      </c>
      <c r="AF342" s="230">
        <v>35.162242889404297</v>
      </c>
      <c r="AG342" s="230">
        <v>34.758678436279297</v>
      </c>
      <c r="AH342" s="230">
        <v>35.565807342529297</v>
      </c>
      <c r="AI342" s="230">
        <v>95.241287231445313</v>
      </c>
      <c r="AJ342" s="188">
        <v>0.83951181173324585</v>
      </c>
      <c r="AK342" s="188">
        <v>3.9192049503326416</v>
      </c>
      <c r="AL342" s="230">
        <v>4.8087863922119141</v>
      </c>
      <c r="AM342" s="230">
        <v>23.73883056640625</v>
      </c>
      <c r="AN342" s="230">
        <v>5791.0732421875</v>
      </c>
      <c r="AO342" s="230">
        <v>9895.2763671875</v>
      </c>
      <c r="AP342" s="230">
        <v>160.05088806152344</v>
      </c>
      <c r="AQ342" s="230">
        <v>1.6174473762512207</v>
      </c>
      <c r="AR342" s="229"/>
    </row>
    <row r="343" spans="1:44">
      <c r="A343" s="352">
        <v>41896</v>
      </c>
      <c r="B343" s="123" t="s">
        <v>132</v>
      </c>
      <c r="C343" s="123" t="s">
        <v>128</v>
      </c>
      <c r="D343" s="241"/>
      <c r="E343" s="219">
        <v>178</v>
      </c>
      <c r="F343" s="219">
        <v>5</v>
      </c>
      <c r="G343" s="219">
        <v>527</v>
      </c>
      <c r="H343" s="219">
        <v>15</v>
      </c>
      <c r="I343" s="219">
        <v>1089</v>
      </c>
      <c r="J343" s="219">
        <v>35</v>
      </c>
      <c r="K343" s="197">
        <v>740970</v>
      </c>
      <c r="L343" s="194">
        <v>90.277474121759312</v>
      </c>
      <c r="M343" s="197">
        <v>1469285</v>
      </c>
      <c r="N343" s="194">
        <v>86.663719177246094</v>
      </c>
      <c r="O343" s="197">
        <v>12957978</v>
      </c>
      <c r="P343" s="194">
        <v>99.995925903320312</v>
      </c>
      <c r="Q343" s="197">
        <v>5625977</v>
      </c>
      <c r="R343" s="194">
        <v>0</v>
      </c>
      <c r="S343" s="197">
        <v>247446</v>
      </c>
      <c r="T343" s="194">
        <v>4.3982758522033691</v>
      </c>
      <c r="U343" s="197">
        <v>20784</v>
      </c>
      <c r="V343" s="194">
        <v>0.36986285448074341</v>
      </c>
      <c r="W343" s="197">
        <v>959091</v>
      </c>
      <c r="X343" s="194">
        <v>99.727569580078125</v>
      </c>
      <c r="Y343" s="231">
        <v>99.358711242675781</v>
      </c>
      <c r="Z343" s="197">
        <v>5309</v>
      </c>
      <c r="AA343" s="194">
        <v>0.55354499816894531</v>
      </c>
      <c r="AB343" s="197">
        <v>1116752</v>
      </c>
      <c r="AC343" s="194">
        <v>98.546768188476563</v>
      </c>
      <c r="AD343" s="197">
        <v>1114775</v>
      </c>
      <c r="AE343" s="194">
        <v>98.681976318359375</v>
      </c>
      <c r="AF343" s="231">
        <v>34.975196838378906</v>
      </c>
      <c r="AG343" s="231">
        <v>34.647842407226563</v>
      </c>
      <c r="AH343" s="231">
        <v>35.30255126953125</v>
      </c>
      <c r="AI343" s="194">
        <v>94.869926452636719</v>
      </c>
      <c r="AJ343" s="207">
        <v>0.67138469219207764</v>
      </c>
      <c r="AK343" s="207">
        <v>4.4586896896362305</v>
      </c>
      <c r="AL343" s="208">
        <v>5.039370059967041</v>
      </c>
      <c r="AM343" s="208">
        <v>23.686574935913086</v>
      </c>
      <c r="AN343" s="197">
        <v>7674.18798828125</v>
      </c>
      <c r="AO343" s="197">
        <v>13556.1611328125</v>
      </c>
      <c r="AP343" s="197">
        <v>150.45046997070312</v>
      </c>
      <c r="AQ343" s="231">
        <v>1.1098309755325317</v>
      </c>
      <c r="AR343" s="198"/>
    </row>
    <row r="344" spans="1:44">
      <c r="A344" s="352">
        <v>41895</v>
      </c>
      <c r="B344" s="181" t="s">
        <v>6</v>
      </c>
      <c r="C344" s="181"/>
      <c r="D344" s="241"/>
      <c r="E344" s="219">
        <v>1816</v>
      </c>
      <c r="F344" s="219">
        <v>176</v>
      </c>
      <c r="G344" s="219">
        <v>5387</v>
      </c>
      <c r="H344" s="219">
        <v>516</v>
      </c>
      <c r="I344" s="219">
        <v>15792</v>
      </c>
      <c r="J344" s="219">
        <v>1953</v>
      </c>
      <c r="K344" s="229">
        <v>33187147</v>
      </c>
      <c r="L344" s="230">
        <v>90.583164620929907</v>
      </c>
      <c r="M344" s="229">
        <v>46385942</v>
      </c>
      <c r="N344" s="230">
        <v>94.462066935503287</v>
      </c>
      <c r="O344" s="229">
        <v>200856608</v>
      </c>
      <c r="P344" s="230">
        <v>99.935309260032938</v>
      </c>
      <c r="Q344" s="229">
        <v>149735000</v>
      </c>
      <c r="R344" s="230">
        <v>3.6272748260970218E-2</v>
      </c>
      <c r="S344" s="229">
        <v>3450224</v>
      </c>
      <c r="T344" s="230">
        <v>4.5066500477211378</v>
      </c>
      <c r="U344" s="229">
        <v>196765</v>
      </c>
      <c r="V344" s="230">
        <v>0.13356175285307528</v>
      </c>
      <c r="W344" s="229">
        <v>44621100</v>
      </c>
      <c r="X344" s="230">
        <v>99.573283459228392</v>
      </c>
      <c r="Y344" s="230">
        <v>99.440291636466881</v>
      </c>
      <c r="Z344" s="229">
        <v>138441</v>
      </c>
      <c r="AA344" s="230">
        <v>0.31025904627166345</v>
      </c>
      <c r="AB344" s="229">
        <v>32426293</v>
      </c>
      <c r="AC344" s="230">
        <v>98.125595852964224</v>
      </c>
      <c r="AD344" s="229">
        <v>32380284</v>
      </c>
      <c r="AE344" s="230">
        <v>98.201545332768617</v>
      </c>
      <c r="AF344" s="230">
        <v>33.76630290545075</v>
      </c>
      <c r="AG344" s="230">
        <v>35.731504645882517</v>
      </c>
      <c r="AH344" s="230">
        <v>31.801101165018984</v>
      </c>
      <c r="AI344" s="230"/>
      <c r="AJ344" s="188"/>
      <c r="AK344" s="188"/>
      <c r="AL344" s="230">
        <v>3.4744587932601623</v>
      </c>
      <c r="AM344" s="230">
        <v>19.39856489194068</v>
      </c>
      <c r="AN344" s="230">
        <v>205453.7060546875</v>
      </c>
      <c r="AO344" s="230">
        <v>562690.314453125</v>
      </c>
      <c r="AP344" s="230">
        <v>278332.16676330566</v>
      </c>
      <c r="AQ344" s="230">
        <v>49.464538417337941</v>
      </c>
      <c r="AR344" s="229">
        <v>0</v>
      </c>
    </row>
    <row r="345" spans="1:44">
      <c r="A345" s="352">
        <v>41895</v>
      </c>
      <c r="B345" s="123" t="s">
        <v>134</v>
      </c>
      <c r="C345" s="123"/>
      <c r="D345" s="241"/>
      <c r="E345" s="219">
        <v>662</v>
      </c>
      <c r="F345" s="219">
        <v>107</v>
      </c>
      <c r="G345" s="219">
        <v>1982</v>
      </c>
      <c r="H345" s="219">
        <v>321</v>
      </c>
      <c r="I345" s="219">
        <v>6781</v>
      </c>
      <c r="J345" s="219">
        <v>1330</v>
      </c>
      <c r="K345" s="197">
        <v>16844865</v>
      </c>
      <c r="L345" s="194">
        <v>91.119020544243014</v>
      </c>
      <c r="M345" s="197">
        <v>19206519</v>
      </c>
      <c r="N345" s="194">
        <v>95.947317377041983</v>
      </c>
      <c r="O345" s="197">
        <v>72051192</v>
      </c>
      <c r="P345" s="194">
        <v>99.952335387924506</v>
      </c>
      <c r="Q345" s="197">
        <v>72051046</v>
      </c>
      <c r="R345" s="194">
        <v>3.538602341168999E-2</v>
      </c>
      <c r="S345" s="197">
        <v>7025</v>
      </c>
      <c r="T345" s="194">
        <v>1.0802153203159146E-2</v>
      </c>
      <c r="U345" s="197">
        <v>83949</v>
      </c>
      <c r="V345" s="194">
        <v>0.11656583709853069</v>
      </c>
      <c r="W345" s="197">
        <v>24026589</v>
      </c>
      <c r="X345" s="194">
        <v>99.473326103506196</v>
      </c>
      <c r="Y345" s="231">
        <v>99.357374188243895</v>
      </c>
      <c r="Z345" s="197">
        <v>60819</v>
      </c>
      <c r="AA345" s="194">
        <v>0.25313206033999702</v>
      </c>
      <c r="AB345" s="197">
        <v>20051308</v>
      </c>
      <c r="AC345" s="194">
        <v>98.83436057418389</v>
      </c>
      <c r="AD345" s="197">
        <v>20051870</v>
      </c>
      <c r="AE345" s="194">
        <v>98.783032088869902</v>
      </c>
      <c r="AF345" s="231">
        <v>56.516650731467124</v>
      </c>
      <c r="AG345" s="231">
        <v>60.428369928903713</v>
      </c>
      <c r="AH345" s="231">
        <v>52.604931534030534</v>
      </c>
      <c r="AI345" s="194"/>
      <c r="AJ345" s="207"/>
      <c r="AK345" s="207"/>
      <c r="AL345" s="208">
        <v>5.1411425465892711</v>
      </c>
      <c r="AM345" s="208">
        <v>27.543400836640483</v>
      </c>
      <c r="AN345" s="197">
        <v>104151.048828125</v>
      </c>
      <c r="AO345" s="197">
        <v>310786.8515625</v>
      </c>
      <c r="AP345" s="197">
        <v>194856.708984375</v>
      </c>
      <c r="AQ345" s="231">
        <v>62.697861252727037</v>
      </c>
      <c r="AR345" s="198"/>
    </row>
    <row r="346" spans="1:44">
      <c r="A346" s="352">
        <v>41895</v>
      </c>
      <c r="B346" s="123" t="s">
        <v>175</v>
      </c>
      <c r="C346" s="123"/>
      <c r="D346" s="241"/>
      <c r="E346" s="219">
        <v>498</v>
      </c>
      <c r="F346" s="219">
        <v>40</v>
      </c>
      <c r="G346" s="219">
        <v>1448</v>
      </c>
      <c r="H346" s="219">
        <v>108</v>
      </c>
      <c r="I346" s="219">
        <v>4377</v>
      </c>
      <c r="J346" s="219">
        <v>367</v>
      </c>
      <c r="K346" s="197">
        <v>10684392</v>
      </c>
      <c r="L346" s="194">
        <v>91.253297333156624</v>
      </c>
      <c r="M346" s="197">
        <v>16497089</v>
      </c>
      <c r="N346" s="194">
        <v>93.946397777135275</v>
      </c>
      <c r="O346" s="197">
        <v>72932996</v>
      </c>
      <c r="P346" s="194">
        <v>99.971115245410346</v>
      </c>
      <c r="Q346" s="197">
        <v>48625059</v>
      </c>
      <c r="R346" s="194">
        <v>5.6629236404649591E-2</v>
      </c>
      <c r="S346" s="197">
        <v>2332965</v>
      </c>
      <c r="T346" s="194">
        <v>4.8252869920637202</v>
      </c>
      <c r="U346" s="197">
        <v>3726</v>
      </c>
      <c r="V346" s="194">
        <v>8.0563683880664882E-3</v>
      </c>
      <c r="W346" s="197">
        <v>13907689</v>
      </c>
      <c r="X346" s="194">
        <v>99.791218182640264</v>
      </c>
      <c r="Y346" s="231">
        <v>99.783178634484528</v>
      </c>
      <c r="Z346" s="197">
        <v>36377</v>
      </c>
      <c r="AA346" s="194">
        <v>0.26156034793305877</v>
      </c>
      <c r="AB346" s="197">
        <v>4134460</v>
      </c>
      <c r="AC346" s="194">
        <v>93.430001490002965</v>
      </c>
      <c r="AD346" s="197">
        <v>4101927</v>
      </c>
      <c r="AE346" s="194">
        <v>93.842745950270128</v>
      </c>
      <c r="AF346" s="231">
        <v>0</v>
      </c>
      <c r="AG346" s="231">
        <v>0</v>
      </c>
      <c r="AH346" s="231">
        <v>0</v>
      </c>
      <c r="AI346" s="194"/>
      <c r="AJ346" s="207"/>
      <c r="AK346" s="207"/>
      <c r="AL346" s="208">
        <v>5.0705765606962672</v>
      </c>
      <c r="AM346" s="208">
        <v>29.898345126729453</v>
      </c>
      <c r="AN346" s="197">
        <v>69579.642578125</v>
      </c>
      <c r="AO346" s="197">
        <v>167147.88671875</v>
      </c>
      <c r="AP346" s="197">
        <v>82061.5</v>
      </c>
      <c r="AQ346" s="231">
        <v>49.09514658601703</v>
      </c>
      <c r="AR346" s="198"/>
    </row>
    <row r="347" spans="1:44">
      <c r="A347" s="352">
        <v>41895</v>
      </c>
      <c r="B347" s="124" t="s">
        <v>135</v>
      </c>
      <c r="C347" s="124"/>
      <c r="D347" s="241"/>
      <c r="E347" s="219">
        <v>656</v>
      </c>
      <c r="F347" s="219">
        <v>29</v>
      </c>
      <c r="G347" s="219">
        <v>1957</v>
      </c>
      <c r="H347" s="219">
        <v>87</v>
      </c>
      <c r="I347" s="219">
        <v>4634</v>
      </c>
      <c r="J347" s="219">
        <v>256</v>
      </c>
      <c r="K347" s="190">
        <v>5657890</v>
      </c>
      <c r="L347" s="191">
        <v>87.722313441936834</v>
      </c>
      <c r="M347" s="190">
        <v>10682334</v>
      </c>
      <c r="N347" s="191">
        <v>92.587996079357154</v>
      </c>
      <c r="O347" s="190">
        <v>55872420</v>
      </c>
      <c r="P347" s="191">
        <v>99.866613638865331</v>
      </c>
      <c r="Q347" s="190">
        <v>29058895</v>
      </c>
      <c r="R347" s="191">
        <v>4.4082887171927451E-3</v>
      </c>
      <c r="S347" s="190">
        <v>1110234</v>
      </c>
      <c r="T347" s="191">
        <v>3.8655369964191553</v>
      </c>
      <c r="U347" s="190">
        <v>109090</v>
      </c>
      <c r="V347" s="191">
        <v>0.37547697160660259</v>
      </c>
      <c r="W347" s="190">
        <v>6686822</v>
      </c>
      <c r="X347" s="191">
        <v>99.479167891018363</v>
      </c>
      <c r="Y347" s="232">
        <v>99.105646524041717</v>
      </c>
      <c r="Z347" s="190">
        <v>41245</v>
      </c>
      <c r="AA347" s="192">
        <v>0.61681019460064201</v>
      </c>
      <c r="AB347" s="190">
        <v>8240525</v>
      </c>
      <c r="AC347" s="191">
        <v>98.756876911535045</v>
      </c>
      <c r="AD347" s="190">
        <v>8226487</v>
      </c>
      <c r="AE347" s="191">
        <v>98.957588590916217</v>
      </c>
      <c r="AF347" s="232">
        <v>16.935046906963507</v>
      </c>
      <c r="AG347" s="232">
        <v>15.638248357005686</v>
      </c>
      <c r="AH347" s="232">
        <v>18.231845456921327</v>
      </c>
      <c r="AI347" s="191"/>
      <c r="AJ347" s="193"/>
      <c r="AK347" s="193"/>
      <c r="AL347" s="191">
        <v>4.2150006121253867</v>
      </c>
      <c r="AM347" s="191">
        <v>22.792870966463475</v>
      </c>
      <c r="AN347" s="190">
        <v>31723.0146484375</v>
      </c>
      <c r="AO347" s="190">
        <v>84755.576171875</v>
      </c>
      <c r="AP347" s="190">
        <v>1413.9577789306641</v>
      </c>
      <c r="AQ347" s="232">
        <v>1.6682769946172189</v>
      </c>
      <c r="AR347" s="190"/>
    </row>
    <row r="348" spans="1:44">
      <c r="A348" s="352">
        <v>41895</v>
      </c>
      <c r="B348" s="114" t="s">
        <v>121</v>
      </c>
      <c r="C348" s="114" t="s">
        <v>122</v>
      </c>
      <c r="D348" s="241"/>
      <c r="E348" s="305">
        <v>168</v>
      </c>
      <c r="F348" s="305">
        <v>64</v>
      </c>
      <c r="G348" s="305">
        <v>492</v>
      </c>
      <c r="H348" s="305">
        <v>191</v>
      </c>
      <c r="I348" s="305">
        <v>1876</v>
      </c>
      <c r="J348" s="305">
        <v>803</v>
      </c>
      <c r="K348" s="118">
        <v>5951604</v>
      </c>
      <c r="L348" s="116">
        <v>92.690256273770899</v>
      </c>
      <c r="M348" s="118">
        <v>6741357</v>
      </c>
      <c r="N348" s="116">
        <v>95.113845825195313</v>
      </c>
      <c r="O348" s="118">
        <v>22912748</v>
      </c>
      <c r="P348" s="116">
        <v>99.91485595703125</v>
      </c>
      <c r="Q348" s="118">
        <v>22912732</v>
      </c>
      <c r="R348" s="119">
        <v>7.3601000010967255E-2</v>
      </c>
      <c r="S348" s="118">
        <v>2356</v>
      </c>
      <c r="T348" s="116">
        <v>1.0282492265105247E-2</v>
      </c>
      <c r="U348" s="118">
        <v>31204</v>
      </c>
      <c r="V348" s="119">
        <v>0.13630060851573944</v>
      </c>
      <c r="W348" s="117">
        <v>8657068</v>
      </c>
      <c r="X348" s="119">
        <v>99.17864990234375</v>
      </c>
      <c r="Y348" s="119">
        <v>99.043472290039063</v>
      </c>
      <c r="Z348" s="117">
        <v>23755</v>
      </c>
      <c r="AA348" s="119">
        <v>0.27440005540847778</v>
      </c>
      <c r="AB348" s="118">
        <v>10248008</v>
      </c>
      <c r="AC348" s="120">
        <v>99.009574890136719</v>
      </c>
      <c r="AD348" s="118">
        <v>10246799</v>
      </c>
      <c r="AE348" s="116">
        <v>98.989509582519531</v>
      </c>
      <c r="AF348" s="116">
        <v>50.206268310546875</v>
      </c>
      <c r="AG348" s="116">
        <v>37.706352233886719</v>
      </c>
      <c r="AH348" s="121">
        <v>62.706184387207031</v>
      </c>
      <c r="AI348" s="116">
        <v>0</v>
      </c>
      <c r="AJ348" s="121">
        <v>0</v>
      </c>
      <c r="AK348" s="121">
        <v>0</v>
      </c>
      <c r="AL348" s="116">
        <v>5.1213812828063965</v>
      </c>
      <c r="AM348" s="116">
        <v>25.947948455810547</v>
      </c>
      <c r="AN348" s="116">
        <v>32426.9921875</v>
      </c>
      <c r="AO348" s="116">
        <v>121439.578125</v>
      </c>
      <c r="AP348" s="116">
        <v>88488.5</v>
      </c>
      <c r="AQ348" s="122">
        <v>72.866279602050781</v>
      </c>
      <c r="AR348" s="118"/>
    </row>
    <row r="349" spans="1:44">
      <c r="A349" s="352">
        <v>41895</v>
      </c>
      <c r="B349" s="114" t="s">
        <v>123</v>
      </c>
      <c r="C349" s="114" t="s">
        <v>122</v>
      </c>
      <c r="D349" s="241"/>
      <c r="E349" s="305">
        <v>158</v>
      </c>
      <c r="F349" s="305">
        <v>11</v>
      </c>
      <c r="G349" s="305">
        <v>491</v>
      </c>
      <c r="H349" s="305">
        <v>34</v>
      </c>
      <c r="I349" s="305">
        <v>1476</v>
      </c>
      <c r="J349" s="305">
        <v>132</v>
      </c>
      <c r="K349" s="118">
        <v>2908942</v>
      </c>
      <c r="L349" s="116">
        <v>91.738852132493534</v>
      </c>
      <c r="M349" s="118">
        <v>3383351</v>
      </c>
      <c r="N349" s="116">
        <v>96.531692504882813</v>
      </c>
      <c r="O349" s="118">
        <v>13173122</v>
      </c>
      <c r="P349" s="116">
        <v>99.958953857421875</v>
      </c>
      <c r="Q349" s="118">
        <v>13173062</v>
      </c>
      <c r="R349" s="119">
        <v>2.6706015691161156E-2</v>
      </c>
      <c r="S349" s="118">
        <v>1560</v>
      </c>
      <c r="T349" s="116">
        <v>1.1842349544167519E-2</v>
      </c>
      <c r="U349" s="118">
        <v>12838</v>
      </c>
      <c r="V349" s="119">
        <v>9.7494043409824371E-2</v>
      </c>
      <c r="W349" s="117">
        <v>3912670</v>
      </c>
      <c r="X349" s="119">
        <v>99.76544189453125</v>
      </c>
      <c r="Y349" s="119">
        <v>99.668174743652344</v>
      </c>
      <c r="Z349" s="117">
        <v>10246</v>
      </c>
      <c r="AA349" s="119">
        <v>0.2618672251701355</v>
      </c>
      <c r="AB349" s="118">
        <v>3063906</v>
      </c>
      <c r="AC349" s="120">
        <v>99.011619567871094</v>
      </c>
      <c r="AD349" s="118">
        <v>3063755</v>
      </c>
      <c r="AE349" s="116">
        <v>98.955268859863281</v>
      </c>
      <c r="AF349" s="116">
        <v>43.35430908203125</v>
      </c>
      <c r="AG349" s="116">
        <v>52.713741302490234</v>
      </c>
      <c r="AH349" s="121">
        <v>33.994873046875</v>
      </c>
      <c r="AI349" s="116">
        <v>0</v>
      </c>
      <c r="AJ349" s="121">
        <v>0</v>
      </c>
      <c r="AK349" s="121">
        <v>0</v>
      </c>
      <c r="AL349" s="116">
        <v>4.7988100051879883</v>
      </c>
      <c r="AM349" s="116">
        <v>27.698192596435547</v>
      </c>
      <c r="AN349" s="116">
        <v>17953.89453125</v>
      </c>
      <c r="AO349" s="116">
        <v>52979.7265625</v>
      </c>
      <c r="AP349" s="116">
        <v>30496.08984375</v>
      </c>
      <c r="AQ349" s="116">
        <v>57.561809539794922</v>
      </c>
      <c r="AR349" s="118"/>
    </row>
    <row r="350" spans="1:44">
      <c r="A350" s="352">
        <v>41895</v>
      </c>
      <c r="B350" s="114" t="s">
        <v>183</v>
      </c>
      <c r="C350" s="114" t="s">
        <v>122</v>
      </c>
      <c r="D350" s="241"/>
      <c r="E350" s="305">
        <v>130</v>
      </c>
      <c r="F350" s="305">
        <v>10</v>
      </c>
      <c r="G350" s="305">
        <v>391</v>
      </c>
      <c r="H350" s="305">
        <v>30</v>
      </c>
      <c r="I350" s="305">
        <v>1476</v>
      </c>
      <c r="J350" s="305">
        <v>114</v>
      </c>
      <c r="K350" s="118">
        <v>2960088</v>
      </c>
      <c r="L350" s="116">
        <v>90.848616662747858</v>
      </c>
      <c r="M350" s="118">
        <v>3383351</v>
      </c>
      <c r="N350" s="116">
        <v>96.531692504882813</v>
      </c>
      <c r="O350" s="118">
        <v>13822421</v>
      </c>
      <c r="P350" s="116">
        <v>99.987075805664063</v>
      </c>
      <c r="Q350" s="118">
        <v>13822385</v>
      </c>
      <c r="R350" s="119">
        <v>5.7370709255337715E-3</v>
      </c>
      <c r="S350" s="118">
        <v>647</v>
      </c>
      <c r="T350" s="116">
        <v>4.6808128245174885E-3</v>
      </c>
      <c r="U350" s="118">
        <v>9358</v>
      </c>
      <c r="V350" s="119">
        <v>6.7708827555179596E-2</v>
      </c>
      <c r="W350" s="117">
        <v>4425650</v>
      </c>
      <c r="X350" s="119">
        <v>99.709747314453125</v>
      </c>
      <c r="Y350" s="119">
        <v>99.642234802246094</v>
      </c>
      <c r="Z350" s="117">
        <v>9375</v>
      </c>
      <c r="AA350" s="119">
        <v>0.21183328330516815</v>
      </c>
      <c r="AB350" s="118">
        <v>2822872</v>
      </c>
      <c r="AC350" s="120">
        <v>98.150924682617187</v>
      </c>
      <c r="AD350" s="118">
        <v>2822433</v>
      </c>
      <c r="AE350" s="116">
        <v>98.011009216308594</v>
      </c>
      <c r="AF350" s="116">
        <v>64.084716796875</v>
      </c>
      <c r="AG350" s="116">
        <v>82.029121398925781</v>
      </c>
      <c r="AH350" s="121">
        <v>46.140312194824219</v>
      </c>
      <c r="AI350" s="116">
        <v>79.350242614746094</v>
      </c>
      <c r="AJ350" s="121">
        <v>13.262542724609375</v>
      </c>
      <c r="AK350" s="121">
        <v>7.3872146606445313</v>
      </c>
      <c r="AL350" s="116">
        <v>5.1762466430664062</v>
      </c>
      <c r="AM350" s="116">
        <v>27.06248664855957</v>
      </c>
      <c r="AN350" s="116">
        <v>20011.15625</v>
      </c>
      <c r="AO350" s="116">
        <v>53516.796875</v>
      </c>
      <c r="AP350" s="116">
        <v>26978.92578125</v>
      </c>
      <c r="AQ350" s="116">
        <v>50.412071228027344</v>
      </c>
      <c r="AR350" s="118"/>
    </row>
    <row r="351" spans="1:44">
      <c r="A351" s="352">
        <v>41895</v>
      </c>
      <c r="B351" s="114" t="s">
        <v>126</v>
      </c>
      <c r="C351" s="114" t="s">
        <v>122</v>
      </c>
      <c r="D351" s="241"/>
      <c r="E351" s="305">
        <v>109</v>
      </c>
      <c r="F351" s="305">
        <v>7</v>
      </c>
      <c r="G351" s="305">
        <v>319</v>
      </c>
      <c r="H351" s="305">
        <v>21</v>
      </c>
      <c r="I351" s="305">
        <v>974</v>
      </c>
      <c r="J351" s="305">
        <v>86</v>
      </c>
      <c r="K351" s="118">
        <v>1879186</v>
      </c>
      <c r="L351" s="116">
        <v>88.402691378075403</v>
      </c>
      <c r="M351" s="118">
        <v>2849230</v>
      </c>
      <c r="N351" s="116">
        <v>96.239402770996094</v>
      </c>
      <c r="O351" s="118">
        <v>8401190</v>
      </c>
      <c r="P351" s="116">
        <v>99.962814331054687</v>
      </c>
      <c r="Q351" s="118">
        <v>8401152</v>
      </c>
      <c r="R351" s="119">
        <v>1.5759743750095367E-2</v>
      </c>
      <c r="S351" s="118">
        <v>1315</v>
      </c>
      <c r="T351" s="116">
        <v>1.5652615576982498E-2</v>
      </c>
      <c r="U351" s="118">
        <v>17219</v>
      </c>
      <c r="V351" s="119">
        <v>0.20502439141273499</v>
      </c>
      <c r="W351" s="117">
        <v>2542713</v>
      </c>
      <c r="X351" s="119">
        <v>99.562278747558594</v>
      </c>
      <c r="Y351" s="119">
        <v>99.358154296875</v>
      </c>
      <c r="Z351" s="117">
        <v>8008</v>
      </c>
      <c r="AA351" s="119">
        <v>0.31493920087814331</v>
      </c>
      <c r="AB351" s="118">
        <v>1263334</v>
      </c>
      <c r="AC351" s="120">
        <v>98.921745300292969</v>
      </c>
      <c r="AD351" s="118">
        <v>1263034</v>
      </c>
      <c r="AE351" s="116">
        <v>98.831230163574219</v>
      </c>
      <c r="AF351" s="116">
        <v>55.760902404785156</v>
      </c>
      <c r="AG351" s="116">
        <v>69.989105224609375</v>
      </c>
      <c r="AH351" s="121">
        <v>41.532703399658203</v>
      </c>
      <c r="AI351" s="116">
        <v>0</v>
      </c>
      <c r="AJ351" s="121">
        <v>0</v>
      </c>
      <c r="AK351" s="121">
        <v>0</v>
      </c>
      <c r="AL351" s="116">
        <v>5.4196252822875977</v>
      </c>
      <c r="AM351" s="116">
        <v>30.692605972290039</v>
      </c>
      <c r="AN351" s="116">
        <v>12870.529296875</v>
      </c>
      <c r="AO351" s="116">
        <v>33142.6640625</v>
      </c>
      <c r="AP351" s="116">
        <v>18074.263671875</v>
      </c>
      <c r="AQ351" s="116">
        <v>54.534732818603516</v>
      </c>
      <c r="AR351" s="118"/>
    </row>
    <row r="352" spans="1:44">
      <c r="A352" s="352">
        <v>41895</v>
      </c>
      <c r="B352" s="114" t="s">
        <v>184</v>
      </c>
      <c r="C352" s="114" t="s">
        <v>122</v>
      </c>
      <c r="D352" s="241"/>
      <c r="E352" s="305">
        <v>97</v>
      </c>
      <c r="F352" s="305">
        <v>15</v>
      </c>
      <c r="G352" s="305">
        <v>289</v>
      </c>
      <c r="H352" s="305">
        <v>45</v>
      </c>
      <c r="I352" s="305">
        <v>979</v>
      </c>
      <c r="J352" s="305">
        <v>195</v>
      </c>
      <c r="K352" s="118">
        <v>3145045</v>
      </c>
      <c r="L352" s="116">
        <v>89.449880685332005</v>
      </c>
      <c r="M352" s="118">
        <v>2849230</v>
      </c>
      <c r="N352" s="116">
        <v>96.239402770996094</v>
      </c>
      <c r="O352" s="118">
        <v>13741711</v>
      </c>
      <c r="P352" s="116">
        <v>99.967132568359375</v>
      </c>
      <c r="Q352" s="118">
        <v>13741715</v>
      </c>
      <c r="R352" s="119">
        <v>2.1809505298733711E-2</v>
      </c>
      <c r="S352" s="118">
        <v>1147</v>
      </c>
      <c r="T352" s="116">
        <v>8.3468472585082054E-3</v>
      </c>
      <c r="U352" s="118">
        <v>13330</v>
      </c>
      <c r="V352" s="119">
        <v>9.7033165395259857E-2</v>
      </c>
      <c r="W352" s="117">
        <v>4488488</v>
      </c>
      <c r="X352" s="119">
        <v>99.503532409667969</v>
      </c>
      <c r="Y352" s="119">
        <v>99.406982421875</v>
      </c>
      <c r="Z352" s="117">
        <v>9435</v>
      </c>
      <c r="AA352" s="119">
        <v>0.21020442247390747</v>
      </c>
      <c r="AB352" s="118">
        <v>2653188</v>
      </c>
      <c r="AC352" s="120">
        <v>98.638427734375</v>
      </c>
      <c r="AD352" s="118">
        <v>2655849</v>
      </c>
      <c r="AE352" s="116">
        <v>98.585235595703125</v>
      </c>
      <c r="AF352" s="116">
        <v>74.350517272949219</v>
      </c>
      <c r="AG352" s="116">
        <v>94.531471252441406</v>
      </c>
      <c r="AH352" s="121">
        <v>54.169559478759766</v>
      </c>
      <c r="AI352" s="116">
        <v>0</v>
      </c>
      <c r="AJ352" s="121">
        <v>0</v>
      </c>
      <c r="AK352" s="121">
        <v>0</v>
      </c>
      <c r="AL352" s="116">
        <v>5.4015097618103027</v>
      </c>
      <c r="AM352" s="116">
        <v>27.171085357666016</v>
      </c>
      <c r="AN352" s="116">
        <v>20888.4765625</v>
      </c>
      <c r="AO352" s="116">
        <v>49708.0859375</v>
      </c>
      <c r="AP352" s="116">
        <v>30818.9296875</v>
      </c>
      <c r="AQ352" s="116">
        <v>61.999832153320313</v>
      </c>
      <c r="AR352" s="118"/>
    </row>
    <row r="353" spans="1:44">
      <c r="A353" s="352">
        <v>41895</v>
      </c>
      <c r="B353" s="114" t="s">
        <v>131</v>
      </c>
      <c r="C353" s="114" t="s">
        <v>176</v>
      </c>
      <c r="D353" s="241"/>
      <c r="E353" s="305">
        <v>168</v>
      </c>
      <c r="F353" s="305">
        <v>20</v>
      </c>
      <c r="G353" s="305">
        <v>489</v>
      </c>
      <c r="H353" s="305">
        <v>50</v>
      </c>
      <c r="I353" s="305">
        <v>1428</v>
      </c>
      <c r="J353" s="305">
        <v>161</v>
      </c>
      <c r="K353" s="118">
        <v>3089022</v>
      </c>
      <c r="L353" s="116">
        <v>91.195595240176345</v>
      </c>
      <c r="M353" s="118">
        <v>4865926</v>
      </c>
      <c r="N353" s="116">
        <v>92.249549865722656</v>
      </c>
      <c r="O353" s="118">
        <v>21392480</v>
      </c>
      <c r="P353" s="116">
        <v>99.918014526367188</v>
      </c>
      <c r="Q353" s="118">
        <v>13901639</v>
      </c>
      <c r="R353" s="119">
        <v>0.16256356239318848</v>
      </c>
      <c r="S353" s="118">
        <v>657114</v>
      </c>
      <c r="T353" s="116">
        <v>4.7268815040588379</v>
      </c>
      <c r="U353" s="118">
        <v>1418</v>
      </c>
      <c r="V353" s="119">
        <v>1.0734100826084614E-2</v>
      </c>
      <c r="W353" s="117">
        <v>3799485</v>
      </c>
      <c r="X353" s="119">
        <v>99.727027893066406</v>
      </c>
      <c r="Y353" s="119">
        <v>99.716323852539063</v>
      </c>
      <c r="Z353" s="117">
        <v>11341</v>
      </c>
      <c r="AA353" s="119">
        <v>0.29848781228065491</v>
      </c>
      <c r="AB353" s="118">
        <v>1569677</v>
      </c>
      <c r="AC353" s="120">
        <v>94.390632629394531</v>
      </c>
      <c r="AD353" s="118">
        <v>1557792</v>
      </c>
      <c r="AE353" s="116">
        <v>95.079185485839844</v>
      </c>
      <c r="AF353" s="116">
        <v>0</v>
      </c>
      <c r="AG353" s="116">
        <v>0</v>
      </c>
      <c r="AH353" s="121">
        <v>0</v>
      </c>
      <c r="AI353" s="116">
        <v>0</v>
      </c>
      <c r="AJ353" s="121">
        <v>0</v>
      </c>
      <c r="AK353" s="121">
        <v>0</v>
      </c>
      <c r="AL353" s="116">
        <v>5.2493300437927246</v>
      </c>
      <c r="AM353" s="116">
        <v>27.878778457641602</v>
      </c>
      <c r="AN353" s="116">
        <v>21395.61328125</v>
      </c>
      <c r="AO353" s="116">
        <v>43529.24609375</v>
      </c>
      <c r="AP353" s="116">
        <v>23955.34375</v>
      </c>
      <c r="AQ353" s="116">
        <v>55.032756805419922</v>
      </c>
      <c r="AR353" s="118"/>
    </row>
    <row r="354" spans="1:44">
      <c r="A354" s="352">
        <v>41895</v>
      </c>
      <c r="B354" s="114" t="s">
        <v>124</v>
      </c>
      <c r="C354" s="114" t="s">
        <v>176</v>
      </c>
      <c r="D354" s="241"/>
      <c r="E354" s="180">
        <v>117</v>
      </c>
      <c r="F354" s="180">
        <v>32</v>
      </c>
      <c r="G354" s="180">
        <v>344</v>
      </c>
      <c r="H354" s="180">
        <v>86</v>
      </c>
      <c r="I354" s="180">
        <v>1300</v>
      </c>
      <c r="J354" s="180">
        <v>343</v>
      </c>
      <c r="K354" s="118">
        <v>3115803</v>
      </c>
      <c r="L354" s="116">
        <v>92.722742740795866</v>
      </c>
      <c r="M354" s="118">
        <v>3949753</v>
      </c>
      <c r="N354" s="116">
        <v>95.231300354003906</v>
      </c>
      <c r="O354" s="118">
        <v>17605824</v>
      </c>
      <c r="P354" s="116">
        <v>99.999969482421875</v>
      </c>
      <c r="Q354" s="118">
        <v>13251072</v>
      </c>
      <c r="R354" s="119">
        <v>4.0072230622172356E-3</v>
      </c>
      <c r="S354" s="118">
        <v>567799</v>
      </c>
      <c r="T354" s="116">
        <v>4.2849287986755371</v>
      </c>
      <c r="U354" s="118">
        <v>1772</v>
      </c>
      <c r="V354" s="119">
        <v>1.3971772976219654E-2</v>
      </c>
      <c r="W354" s="117">
        <v>4310621</v>
      </c>
      <c r="X354" s="119">
        <v>99.819999694824219</v>
      </c>
      <c r="Y354" s="119">
        <v>99.806053161621094</v>
      </c>
      <c r="Z354" s="117">
        <v>11692</v>
      </c>
      <c r="AA354" s="119">
        <v>0.27123701572418213</v>
      </c>
      <c r="AB354" s="118">
        <v>1139397</v>
      </c>
      <c r="AC354" s="120">
        <v>94.280570983886719</v>
      </c>
      <c r="AD354" s="118">
        <v>1131648</v>
      </c>
      <c r="AE354" s="116">
        <v>94.462234497070313</v>
      </c>
      <c r="AF354" s="116">
        <v>0</v>
      </c>
      <c r="AG354" s="116">
        <v>0</v>
      </c>
      <c r="AH354" s="121">
        <v>0</v>
      </c>
      <c r="AI354" s="116">
        <v>0</v>
      </c>
      <c r="AJ354" s="121">
        <v>0</v>
      </c>
      <c r="AK354" s="121">
        <v>0</v>
      </c>
      <c r="AL354" s="116">
        <v>4.9528136253356934</v>
      </c>
      <c r="AM354" s="116">
        <v>30.024892807006836</v>
      </c>
      <c r="AN354" s="116">
        <v>18518.6328125</v>
      </c>
      <c r="AO354" s="116">
        <v>49953.40234375</v>
      </c>
      <c r="AP354" s="116">
        <v>23680.83203125</v>
      </c>
      <c r="AQ354" s="116">
        <v>47.405845642089844</v>
      </c>
      <c r="AR354" s="118"/>
    </row>
    <row r="355" spans="1:44">
      <c r="A355" s="352">
        <v>41895</v>
      </c>
      <c r="B355" s="206" t="s">
        <v>133</v>
      </c>
      <c r="C355" s="206" t="s">
        <v>176</v>
      </c>
      <c r="D355" s="241"/>
      <c r="E355" s="180">
        <v>164</v>
      </c>
      <c r="F355" s="180">
        <v>12</v>
      </c>
      <c r="G355" s="180">
        <v>485</v>
      </c>
      <c r="H355" s="180">
        <v>34</v>
      </c>
      <c r="I355" s="180">
        <v>1418</v>
      </c>
      <c r="J355" s="180">
        <v>113</v>
      </c>
      <c r="K355" s="248">
        <v>2254207</v>
      </c>
      <c r="L355" s="246">
        <v>90.565152179901844</v>
      </c>
      <c r="M355" s="248">
        <v>4269890</v>
      </c>
      <c r="N355" s="246">
        <v>95.831367492675781</v>
      </c>
      <c r="O355" s="248">
        <v>18199728</v>
      </c>
      <c r="P355" s="246">
        <v>99.994293212890625</v>
      </c>
      <c r="Q355" s="248">
        <v>11249530</v>
      </c>
      <c r="R355" s="249">
        <v>1.2676085345447063E-2</v>
      </c>
      <c r="S355" s="248">
        <v>583724</v>
      </c>
      <c r="T355" s="246">
        <v>5.1888747215270996</v>
      </c>
      <c r="U355" s="248">
        <v>364</v>
      </c>
      <c r="V355" s="249">
        <v>3.41382110491395E-3</v>
      </c>
      <c r="W355" s="248">
        <v>2865576</v>
      </c>
      <c r="X355" s="246">
        <v>99.745864868164062</v>
      </c>
      <c r="Y355" s="246">
        <v>99.742462158203125</v>
      </c>
      <c r="Z355" s="247">
        <v>8256</v>
      </c>
      <c r="AA355" s="249">
        <v>0.28810963034629822</v>
      </c>
      <c r="AB355" s="248">
        <v>688908</v>
      </c>
      <c r="AC355" s="246">
        <v>89.672637939453125</v>
      </c>
      <c r="AD355" s="248">
        <v>680674</v>
      </c>
      <c r="AE355" s="246">
        <v>89.231552124023438</v>
      </c>
      <c r="AF355" s="246">
        <v>0</v>
      </c>
      <c r="AG355" s="246">
        <v>0</v>
      </c>
      <c r="AH355" s="251">
        <v>0</v>
      </c>
      <c r="AI355" s="246">
        <v>0</v>
      </c>
      <c r="AJ355" s="251">
        <v>0</v>
      </c>
      <c r="AK355" s="251">
        <v>0</v>
      </c>
      <c r="AL355" s="246">
        <v>4.9738755226135254</v>
      </c>
      <c r="AM355" s="246">
        <v>31.844810485839844</v>
      </c>
      <c r="AN355" s="246">
        <v>16555.876953125</v>
      </c>
      <c r="AO355" s="246">
        <v>38088.78125</v>
      </c>
      <c r="AP355" s="246">
        <v>21241.453125</v>
      </c>
      <c r="AQ355" s="246">
        <v>55.768268585205078</v>
      </c>
      <c r="AR355" s="248"/>
    </row>
    <row r="356" spans="1:44">
      <c r="A356" s="352">
        <v>41895</v>
      </c>
      <c r="B356" s="206" t="s">
        <v>125</v>
      </c>
      <c r="C356" s="206" t="s">
        <v>176</v>
      </c>
      <c r="D356" s="241"/>
      <c r="E356" s="180">
        <v>166</v>
      </c>
      <c r="F356" s="180">
        <v>8</v>
      </c>
      <c r="G356" s="180">
        <v>474</v>
      </c>
      <c r="H356" s="180">
        <v>24</v>
      </c>
      <c r="I356" s="180">
        <v>1531</v>
      </c>
      <c r="J356" s="180">
        <v>93</v>
      </c>
      <c r="K356" s="248">
        <v>2225360</v>
      </c>
      <c r="L356" s="246">
        <v>89.973038070244812</v>
      </c>
      <c r="M356" s="248">
        <v>3411520</v>
      </c>
      <c r="N356" s="246">
        <v>92.519783020019531</v>
      </c>
      <c r="O356" s="248">
        <v>15734964</v>
      </c>
      <c r="P356" s="246">
        <v>99.984214782714844</v>
      </c>
      <c r="Q356" s="248">
        <v>10222818</v>
      </c>
      <c r="R356" s="249">
        <v>2.9150474816560745E-2</v>
      </c>
      <c r="S356" s="248">
        <v>524328</v>
      </c>
      <c r="T356" s="246">
        <v>5.1289968490600586</v>
      </c>
      <c r="U356" s="248">
        <v>172</v>
      </c>
      <c r="V356" s="249">
        <v>1.77435961086303E-3</v>
      </c>
      <c r="W356" s="248">
        <v>2932007</v>
      </c>
      <c r="X356" s="246">
        <v>99.876411437988281</v>
      </c>
      <c r="Y356" s="246">
        <v>99.874641418457031</v>
      </c>
      <c r="Z356" s="247">
        <v>5088</v>
      </c>
      <c r="AA356" s="249">
        <v>0.17353300750255585</v>
      </c>
      <c r="AB356" s="248">
        <v>736478</v>
      </c>
      <c r="AC356" s="246">
        <v>93.581344604492188</v>
      </c>
      <c r="AD356" s="248">
        <v>731813</v>
      </c>
      <c r="AE356" s="246">
        <v>94.541778564453125</v>
      </c>
      <c r="AF356" s="246">
        <v>0</v>
      </c>
      <c r="AG356" s="246">
        <v>0</v>
      </c>
      <c r="AH356" s="251">
        <v>0</v>
      </c>
      <c r="AI356" s="246">
        <v>0</v>
      </c>
      <c r="AJ356" s="251">
        <v>0</v>
      </c>
      <c r="AK356" s="251">
        <v>0</v>
      </c>
      <c r="AL356" s="246">
        <v>4.4327049255371094</v>
      </c>
      <c r="AM356" s="246">
        <v>31.606819152832031</v>
      </c>
      <c r="AN356" s="246">
        <v>13109.51953125</v>
      </c>
      <c r="AO356" s="246">
        <v>35576.45703125</v>
      </c>
      <c r="AP356" s="246">
        <v>13183.87109375</v>
      </c>
      <c r="AQ356" s="246">
        <v>37.057853698730469</v>
      </c>
      <c r="AR356" s="248"/>
    </row>
    <row r="357" spans="1:44">
      <c r="A357" s="352">
        <v>41895</v>
      </c>
      <c r="B357" s="107" t="s">
        <v>127</v>
      </c>
      <c r="C357" s="107" t="s">
        <v>128</v>
      </c>
      <c r="D357" s="241"/>
      <c r="E357" s="388">
        <v>150</v>
      </c>
      <c r="F357" s="388">
        <v>16</v>
      </c>
      <c r="G357" s="388">
        <v>450</v>
      </c>
      <c r="H357" s="388">
        <v>48</v>
      </c>
      <c r="I357" s="388">
        <v>1446</v>
      </c>
      <c r="J357" s="388">
        <v>160</v>
      </c>
      <c r="K357" s="111">
        <v>2498531</v>
      </c>
      <c r="L357" s="109">
        <v>87.661589950254765</v>
      </c>
      <c r="M357" s="111">
        <v>3886633</v>
      </c>
      <c r="N357" s="109">
        <v>93.059211730957031</v>
      </c>
      <c r="O357" s="111">
        <v>17087052</v>
      </c>
      <c r="P357" s="109">
        <v>99.641365051269531</v>
      </c>
      <c r="Q357" s="111">
        <v>10271064</v>
      </c>
      <c r="R357" s="112">
        <v>6.0363756492733955E-3</v>
      </c>
      <c r="S357" s="111">
        <v>356085</v>
      </c>
      <c r="T357" s="109">
        <v>3.4668755531311035</v>
      </c>
      <c r="U357" s="111">
        <v>41195</v>
      </c>
      <c r="V357" s="112">
        <v>0.40112742781639099</v>
      </c>
      <c r="W357" s="111">
        <v>3115165</v>
      </c>
      <c r="X357" s="109">
        <v>99.428421020507813</v>
      </c>
      <c r="Y357" s="109">
        <v>99.029586791992188</v>
      </c>
      <c r="Z357" s="110">
        <v>19454</v>
      </c>
      <c r="AA357" s="112">
        <v>0.62449342012405396</v>
      </c>
      <c r="AB357" s="111">
        <v>5145103</v>
      </c>
      <c r="AC357" s="109">
        <v>99.119865417480469</v>
      </c>
      <c r="AD357" s="111">
        <v>5133866</v>
      </c>
      <c r="AE357" s="109">
        <v>99.33551025390625</v>
      </c>
      <c r="AF357" s="109">
        <v>34.550441741943359</v>
      </c>
      <c r="AG357" s="109">
        <v>34.167579650878906</v>
      </c>
      <c r="AH357" s="113">
        <v>34.933303833007813</v>
      </c>
      <c r="AI357" s="109">
        <v>94.015899658203125</v>
      </c>
      <c r="AJ357" s="113">
        <v>2.7296485900878906</v>
      </c>
      <c r="AK357" s="113">
        <v>3.2544534206390381</v>
      </c>
      <c r="AL357" s="109">
        <v>3.4246551990509033</v>
      </c>
      <c r="AM357" s="109">
        <v>18.982683181762695</v>
      </c>
      <c r="AN357" s="109">
        <v>9401.95703125</v>
      </c>
      <c r="AO357" s="109">
        <v>38792</v>
      </c>
      <c r="AP357" s="109">
        <v>737.9508056640625</v>
      </c>
      <c r="AQ357" s="109">
        <v>1.902327299118042</v>
      </c>
      <c r="AR357" s="111"/>
    </row>
    <row r="358" spans="1:44">
      <c r="A358" s="352">
        <v>41895</v>
      </c>
      <c r="B358" s="107" t="s">
        <v>129</v>
      </c>
      <c r="C358" s="107" t="s">
        <v>128</v>
      </c>
      <c r="D358" s="241"/>
      <c r="E358" s="388">
        <v>152</v>
      </c>
      <c r="F358" s="388">
        <v>3</v>
      </c>
      <c r="G358" s="388">
        <v>452</v>
      </c>
      <c r="H358" s="388">
        <v>9</v>
      </c>
      <c r="I358" s="388">
        <v>1185</v>
      </c>
      <c r="J358" s="388">
        <v>29</v>
      </c>
      <c r="K358" s="111">
        <v>1678025</v>
      </c>
      <c r="L358" s="109">
        <v>83.756559050073747</v>
      </c>
      <c r="M358" s="111">
        <v>3856778</v>
      </c>
      <c r="N358" s="109">
        <v>94.339599609375</v>
      </c>
      <c r="O358" s="111">
        <v>12632841</v>
      </c>
      <c r="P358" s="109">
        <v>99.996864318847656</v>
      </c>
      <c r="Q358" s="111">
        <v>8664473</v>
      </c>
      <c r="R358" s="112">
        <v>7.6173124834895134E-3</v>
      </c>
      <c r="S358" s="111">
        <v>380565</v>
      </c>
      <c r="T358" s="109">
        <v>4.3922462463378906</v>
      </c>
      <c r="U358" s="111">
        <v>38784</v>
      </c>
      <c r="V358" s="112">
        <v>0.44763913750648499</v>
      </c>
      <c r="W358" s="111">
        <v>1977665</v>
      </c>
      <c r="X358" s="109">
        <v>99.330436706542969</v>
      </c>
      <c r="Y358" s="109">
        <v>98.885795593261719</v>
      </c>
      <c r="Z358" s="110">
        <v>14055</v>
      </c>
      <c r="AA358" s="112">
        <v>0.71068656444549561</v>
      </c>
      <c r="AB358" s="111">
        <v>910704</v>
      </c>
      <c r="AC358" s="109">
        <v>96.893173217773438</v>
      </c>
      <c r="AD358" s="111">
        <v>911049</v>
      </c>
      <c r="AE358" s="109">
        <v>97.106636047363281</v>
      </c>
      <c r="AF358" s="109">
        <v>34.440879821777344</v>
      </c>
      <c r="AG358" s="109">
        <v>34.109786987304687</v>
      </c>
      <c r="AH358" s="113">
        <v>34.77197265625</v>
      </c>
      <c r="AI358" s="109">
        <v>95.060630798339844</v>
      </c>
      <c r="AJ358" s="113">
        <v>2.236330509185791</v>
      </c>
      <c r="AK358" s="113">
        <v>2.703040599822998</v>
      </c>
      <c r="AL358" s="109">
        <v>3.2751567363739014</v>
      </c>
      <c r="AM358" s="109">
        <v>25.270011901855469</v>
      </c>
      <c r="AN358" s="109">
        <v>8148.216796875</v>
      </c>
      <c r="AO358" s="109">
        <v>22438.888671875</v>
      </c>
      <c r="AP358" s="109">
        <v>366.19931030273437</v>
      </c>
      <c r="AQ358" s="109">
        <v>1.631985068321228</v>
      </c>
      <c r="AR358" s="111"/>
    </row>
    <row r="359" spans="1:44">
      <c r="A359" s="352">
        <v>41895</v>
      </c>
      <c r="B359" s="181" t="s">
        <v>130</v>
      </c>
      <c r="C359" s="181" t="s">
        <v>128</v>
      </c>
      <c r="D359" s="241"/>
      <c r="E359" s="219">
        <v>176</v>
      </c>
      <c r="F359" s="219">
        <v>5</v>
      </c>
      <c r="G359" s="219">
        <v>528</v>
      </c>
      <c r="H359" s="219">
        <v>15</v>
      </c>
      <c r="I359" s="219">
        <v>912</v>
      </c>
      <c r="J359" s="219">
        <v>32</v>
      </c>
      <c r="K359" s="229">
        <v>635592</v>
      </c>
      <c r="L359" s="230">
        <v>93.637113116590527</v>
      </c>
      <c r="M359" s="229">
        <v>1458680</v>
      </c>
      <c r="N359" s="230">
        <v>92.272056579589844</v>
      </c>
      <c r="O359" s="229">
        <v>13183707</v>
      </c>
      <c r="P359" s="230">
        <v>99.992156982421875</v>
      </c>
      <c r="Q359" s="229">
        <v>4383868</v>
      </c>
      <c r="R359" s="230">
        <v>0</v>
      </c>
      <c r="S359" s="229">
        <v>148617</v>
      </c>
      <c r="T359" s="230">
        <v>3.3900883197784424</v>
      </c>
      <c r="U359" s="229">
        <v>9771</v>
      </c>
      <c r="V359" s="230">
        <v>0.22296805679798126</v>
      </c>
      <c r="W359" s="229">
        <v>636523</v>
      </c>
      <c r="X359" s="230">
        <v>99.811676025390625</v>
      </c>
      <c r="Y359" s="230">
        <v>99.589126586914063</v>
      </c>
      <c r="Z359" s="229">
        <v>2857</v>
      </c>
      <c r="AA359" s="230">
        <v>0.44884473085403442</v>
      </c>
      <c r="AB359" s="229">
        <v>1081189</v>
      </c>
      <c r="AC359" s="230">
        <v>98.610786437988281</v>
      </c>
      <c r="AD359" s="229">
        <v>1080145</v>
      </c>
      <c r="AE359" s="230">
        <v>98.78045654296875</v>
      </c>
      <c r="AF359" s="230">
        <v>35.194175720214844</v>
      </c>
      <c r="AG359" s="230">
        <v>34.820285797119141</v>
      </c>
      <c r="AH359" s="230">
        <v>35.568065643310547</v>
      </c>
      <c r="AI359" s="230">
        <v>95.797462463378906</v>
      </c>
      <c r="AJ359" s="188">
        <v>0.68304973840713501</v>
      </c>
      <c r="AK359" s="188">
        <v>3.5194916725158691</v>
      </c>
      <c r="AL359" s="230">
        <v>4.8344297409057617</v>
      </c>
      <c r="AM359" s="230">
        <v>23.1605224609375</v>
      </c>
      <c r="AN359" s="230">
        <v>6308.27978515625</v>
      </c>
      <c r="AO359" s="230">
        <v>10095.1552734375</v>
      </c>
      <c r="AP359" s="230">
        <v>161.33438110351562</v>
      </c>
      <c r="AQ359" s="230">
        <v>1.5981366634368896</v>
      </c>
      <c r="AR359" s="229"/>
    </row>
    <row r="360" spans="1:44">
      <c r="A360" s="352">
        <v>41895</v>
      </c>
      <c r="B360" s="123" t="s">
        <v>132</v>
      </c>
      <c r="C360" s="123" t="s">
        <v>128</v>
      </c>
      <c r="D360" s="241"/>
      <c r="E360" s="219">
        <v>178</v>
      </c>
      <c r="F360" s="219">
        <v>5</v>
      </c>
      <c r="G360" s="219">
        <v>527</v>
      </c>
      <c r="H360" s="219">
        <v>15</v>
      </c>
      <c r="I360" s="219">
        <v>1091</v>
      </c>
      <c r="J360" s="219">
        <v>35</v>
      </c>
      <c r="K360" s="197">
        <v>845742</v>
      </c>
      <c r="L360" s="194">
        <v>91.32501401136517</v>
      </c>
      <c r="M360" s="197">
        <v>1480243</v>
      </c>
      <c r="N360" s="194">
        <v>87.0982666015625</v>
      </c>
      <c r="O360" s="197">
        <v>12968820</v>
      </c>
      <c r="P360" s="194">
        <v>99.908889770507813</v>
      </c>
      <c r="Q360" s="197">
        <v>5739490</v>
      </c>
      <c r="R360" s="194">
        <v>1.7423149984097108E-5</v>
      </c>
      <c r="S360" s="197">
        <v>224967</v>
      </c>
      <c r="T360" s="194">
        <v>3.9196338653564453</v>
      </c>
      <c r="U360" s="197">
        <v>19340</v>
      </c>
      <c r="V360" s="194">
        <v>0.33707797527313232</v>
      </c>
      <c r="W360" s="197">
        <v>957469</v>
      </c>
      <c r="X360" s="194">
        <v>99.730430603027344</v>
      </c>
      <c r="Y360" s="231">
        <v>99.394264221191406</v>
      </c>
      <c r="Z360" s="197">
        <v>4879</v>
      </c>
      <c r="AA360" s="194">
        <v>0.50957262516021729</v>
      </c>
      <c r="AB360" s="197">
        <v>1103529</v>
      </c>
      <c r="AC360" s="194">
        <v>98.745658874511719</v>
      </c>
      <c r="AD360" s="197">
        <v>1101427</v>
      </c>
      <c r="AE360" s="194">
        <v>98.900787353515625</v>
      </c>
      <c r="AF360" s="231">
        <v>35.018115997314453</v>
      </c>
      <c r="AG360" s="231">
        <v>34.718978881835938</v>
      </c>
      <c r="AH360" s="231">
        <v>35.317253112792969</v>
      </c>
      <c r="AI360" s="194">
        <v>95.549766540527344</v>
      </c>
      <c r="AJ360" s="207">
        <v>0.67387676239013672</v>
      </c>
      <c r="AK360" s="207">
        <v>3.776353120803833</v>
      </c>
      <c r="AL360" s="208">
        <v>5.0753540992736816</v>
      </c>
      <c r="AM360" s="208">
        <v>23.553396224975586</v>
      </c>
      <c r="AN360" s="197">
        <v>7864.56103515625</v>
      </c>
      <c r="AO360" s="197">
        <v>13429.5322265625</v>
      </c>
      <c r="AP360" s="197">
        <v>148.47328186035156</v>
      </c>
      <c r="AQ360" s="231">
        <v>1.1055729389190674</v>
      </c>
      <c r="AR360" s="198"/>
    </row>
    <row r="361" spans="1:44">
      <c r="A361" s="352">
        <v>41894</v>
      </c>
      <c r="B361" s="181" t="s">
        <v>6</v>
      </c>
      <c r="C361" s="181"/>
      <c r="D361" s="241"/>
      <c r="E361" s="219">
        <v>1814</v>
      </c>
      <c r="F361" s="219">
        <v>176</v>
      </c>
      <c r="G361" s="219">
        <v>5381</v>
      </c>
      <c r="H361" s="219">
        <v>516</v>
      </c>
      <c r="I361" s="219">
        <v>15749</v>
      </c>
      <c r="J361" s="219">
        <v>1951</v>
      </c>
      <c r="K361" s="229">
        <v>33955358</v>
      </c>
      <c r="L361" s="230">
        <v>90.575823114572955</v>
      </c>
      <c r="M361" s="229">
        <v>46307596</v>
      </c>
      <c r="N361" s="230">
        <v>94.473156440553907</v>
      </c>
      <c r="O361" s="229">
        <v>203210945</v>
      </c>
      <c r="P361" s="230">
        <v>99.932810575376905</v>
      </c>
      <c r="Q361" s="229">
        <v>152120118</v>
      </c>
      <c r="R361" s="230">
        <v>5.7662326483865864E-2</v>
      </c>
      <c r="S361" s="229">
        <v>3527186</v>
      </c>
      <c r="T361" s="230">
        <v>4.5003323615278079</v>
      </c>
      <c r="U361" s="229">
        <v>278507</v>
      </c>
      <c r="V361" s="230">
        <v>0.18607087909528025</v>
      </c>
      <c r="W361" s="229">
        <v>43983264</v>
      </c>
      <c r="X361" s="230">
        <v>99.548266824461919</v>
      </c>
      <c r="Y361" s="230">
        <v>99.363036489257524</v>
      </c>
      <c r="Z361" s="229">
        <v>142167</v>
      </c>
      <c r="AA361" s="230">
        <v>0.32322976508114654</v>
      </c>
      <c r="AB361" s="229">
        <v>32311531</v>
      </c>
      <c r="AC361" s="230">
        <v>98.068930356734</v>
      </c>
      <c r="AD361" s="229">
        <v>32265482</v>
      </c>
      <c r="AE361" s="230">
        <v>98.146630057205414</v>
      </c>
      <c r="AF361" s="230">
        <v>34.655803102382279</v>
      </c>
      <c r="AG361" s="230">
        <v>37.792593476421608</v>
      </c>
      <c r="AH361" s="230">
        <v>31.519012728342954</v>
      </c>
      <c r="AI361" s="230"/>
      <c r="AJ361" s="188"/>
      <c r="AK361" s="188"/>
      <c r="AL361" s="230">
        <v>3.4749832400385352</v>
      </c>
      <c r="AM361" s="230">
        <v>19.37115719776439</v>
      </c>
      <c r="AN361" s="230">
        <v>208654.40283203125</v>
      </c>
      <c r="AO361" s="230">
        <v>553641.9462890625</v>
      </c>
      <c r="AP361" s="230">
        <v>270356.17878723145</v>
      </c>
      <c r="AQ361" s="230">
        <v>48.832314928333759</v>
      </c>
      <c r="AR361" s="229">
        <v>0</v>
      </c>
    </row>
    <row r="362" spans="1:44">
      <c r="A362" s="352">
        <v>41894</v>
      </c>
      <c r="B362" s="123" t="s">
        <v>134</v>
      </c>
      <c r="C362" s="123"/>
      <c r="D362" s="241"/>
      <c r="E362" s="219">
        <v>660</v>
      </c>
      <c r="F362" s="219">
        <v>107</v>
      </c>
      <c r="G362" s="219">
        <v>1976</v>
      </c>
      <c r="H362" s="219">
        <v>321</v>
      </c>
      <c r="I362" s="219">
        <v>6741</v>
      </c>
      <c r="J362" s="219">
        <v>1328</v>
      </c>
      <c r="K362" s="197">
        <v>16844865</v>
      </c>
      <c r="L362" s="194">
        <v>91.119020544243014</v>
      </c>
      <c r="M362" s="197">
        <v>19206519</v>
      </c>
      <c r="N362" s="194">
        <v>95.947317377041983</v>
      </c>
      <c r="O362" s="197">
        <v>73094766</v>
      </c>
      <c r="P362" s="194">
        <v>99.900720186976386</v>
      </c>
      <c r="Q362" s="197">
        <v>73094625</v>
      </c>
      <c r="R362" s="194">
        <v>8.3772232510711517E-2</v>
      </c>
      <c r="S362" s="197">
        <v>9477</v>
      </c>
      <c r="T362" s="194">
        <v>1.4287990464700074E-2</v>
      </c>
      <c r="U362" s="197">
        <v>156749</v>
      </c>
      <c r="V362" s="194">
        <v>0.21465432840489659</v>
      </c>
      <c r="W362" s="197">
        <v>23568798</v>
      </c>
      <c r="X362" s="194">
        <v>99.408823275974001</v>
      </c>
      <c r="Y362" s="231">
        <v>99.195437933995748</v>
      </c>
      <c r="Z362" s="197">
        <v>64678</v>
      </c>
      <c r="AA362" s="194">
        <v>0.27442213721727421</v>
      </c>
      <c r="AB362" s="197">
        <v>19746648</v>
      </c>
      <c r="AC362" s="194">
        <v>98.724455513224271</v>
      </c>
      <c r="AD362" s="197">
        <v>19748001</v>
      </c>
      <c r="AE362" s="194">
        <v>98.671688180363077</v>
      </c>
      <c r="AF362" s="231">
        <v>58.291330724930887</v>
      </c>
      <c r="AG362" s="231">
        <v>64.379669335124618</v>
      </c>
      <c r="AH362" s="231">
        <v>52.202992114737157</v>
      </c>
      <c r="AI362" s="194"/>
      <c r="AJ362" s="207"/>
      <c r="AK362" s="207"/>
      <c r="AL362" s="208">
        <v>5.1457205574039504</v>
      </c>
      <c r="AM362" s="208">
        <v>27.454584131356675</v>
      </c>
      <c r="AN362" s="197">
        <v>105781.7939453125</v>
      </c>
      <c r="AO362" s="197">
        <v>304121.943359375</v>
      </c>
      <c r="AP362" s="197">
        <v>189587.931640625</v>
      </c>
      <c r="AQ362" s="231">
        <v>62.339445008935982</v>
      </c>
      <c r="AR362" s="198"/>
    </row>
    <row r="363" spans="1:44">
      <c r="A363" s="352">
        <v>41894</v>
      </c>
      <c r="B363" s="123" t="s">
        <v>175</v>
      </c>
      <c r="C363" s="123"/>
      <c r="D363" s="241"/>
      <c r="E363" s="219">
        <v>498</v>
      </c>
      <c r="F363" s="219">
        <v>40</v>
      </c>
      <c r="G363" s="219">
        <v>1448</v>
      </c>
      <c r="H363" s="219">
        <v>108</v>
      </c>
      <c r="I363" s="219">
        <v>4377</v>
      </c>
      <c r="J363" s="219">
        <v>367</v>
      </c>
      <c r="K363" s="197">
        <v>10684392</v>
      </c>
      <c r="L363" s="194">
        <v>91.253297333156624</v>
      </c>
      <c r="M363" s="197">
        <v>16497089</v>
      </c>
      <c r="N363" s="194">
        <v>93.946397777135275</v>
      </c>
      <c r="O363" s="197">
        <v>73269541</v>
      </c>
      <c r="P363" s="194">
        <v>99.976629844540952</v>
      </c>
      <c r="Q363" s="197">
        <v>48962564</v>
      </c>
      <c r="R363" s="194">
        <v>4.9080354182281793E-2</v>
      </c>
      <c r="S363" s="197">
        <v>2269620</v>
      </c>
      <c r="T363" s="194">
        <v>4.6740222918882335</v>
      </c>
      <c r="U363" s="197">
        <v>3654</v>
      </c>
      <c r="V363" s="194">
        <v>7.8317895083577557E-3</v>
      </c>
      <c r="W363" s="197">
        <v>13724959</v>
      </c>
      <c r="X363" s="194">
        <v>99.79709890562367</v>
      </c>
      <c r="Y363" s="231">
        <v>99.789283006901925</v>
      </c>
      <c r="Z363" s="197">
        <v>34709</v>
      </c>
      <c r="AA363" s="194">
        <v>0.25288965299996874</v>
      </c>
      <c r="AB363" s="197">
        <v>4089612</v>
      </c>
      <c r="AC363" s="194">
        <v>93.43986665602128</v>
      </c>
      <c r="AD363" s="197">
        <v>4056448</v>
      </c>
      <c r="AE363" s="194">
        <v>93.864336356429902</v>
      </c>
      <c r="AF363" s="231">
        <v>0</v>
      </c>
      <c r="AG363" s="231">
        <v>0</v>
      </c>
      <c r="AH363" s="231">
        <v>0</v>
      </c>
      <c r="AI363" s="194"/>
      <c r="AJ363" s="207"/>
      <c r="AK363" s="207"/>
      <c r="AL363" s="208">
        <v>5.0577308950728099</v>
      </c>
      <c r="AM363" s="208">
        <v>29.699163287832814</v>
      </c>
      <c r="AN363" s="197">
        <v>69820.6484375</v>
      </c>
      <c r="AO363" s="197">
        <v>164589.4296875</v>
      </c>
      <c r="AP363" s="197">
        <v>79350.02734375</v>
      </c>
      <c r="AQ363" s="231">
        <v>48.21088905551774</v>
      </c>
      <c r="AR363" s="198"/>
    </row>
    <row r="364" spans="1:44">
      <c r="A364" s="352">
        <v>41894</v>
      </c>
      <c r="B364" s="124" t="s">
        <v>135</v>
      </c>
      <c r="C364" s="124"/>
      <c r="D364" s="241"/>
      <c r="E364" s="219">
        <v>656</v>
      </c>
      <c r="F364" s="219">
        <v>29</v>
      </c>
      <c r="G364" s="219">
        <v>1957</v>
      </c>
      <c r="H364" s="219">
        <v>87</v>
      </c>
      <c r="I364" s="219">
        <v>4631</v>
      </c>
      <c r="J364" s="219">
        <v>256</v>
      </c>
      <c r="K364" s="190">
        <v>6426101</v>
      </c>
      <c r="L364" s="191">
        <v>88.025522785900819</v>
      </c>
      <c r="M364" s="190">
        <v>10603988</v>
      </c>
      <c r="N364" s="191">
        <v>92.622577631545624</v>
      </c>
      <c r="O364" s="190">
        <v>56846638</v>
      </c>
      <c r="P364" s="191">
        <v>99.917594577772633</v>
      </c>
      <c r="Q364" s="190">
        <v>30062929</v>
      </c>
      <c r="R364" s="191">
        <v>8.1562247412517476E-3</v>
      </c>
      <c r="S364" s="190">
        <v>1248089</v>
      </c>
      <c r="T364" s="191">
        <v>4.2185448469835212</v>
      </c>
      <c r="U364" s="190">
        <v>118104</v>
      </c>
      <c r="V364" s="191">
        <v>0.39370641633348424</v>
      </c>
      <c r="W364" s="190">
        <v>6689507</v>
      </c>
      <c r="X364" s="191">
        <v>99.529028742325977</v>
      </c>
      <c r="Y364" s="232">
        <v>99.137176570053043</v>
      </c>
      <c r="Z364" s="190">
        <v>42780</v>
      </c>
      <c r="AA364" s="192">
        <v>0.63950902016061129</v>
      </c>
      <c r="AB364" s="190">
        <v>8475271</v>
      </c>
      <c r="AC364" s="191">
        <v>98.775297142980818</v>
      </c>
      <c r="AD364" s="190">
        <v>8461033</v>
      </c>
      <c r="AE364" s="191">
        <v>98.974194891989512</v>
      </c>
      <c r="AF364" s="232">
        <v>17.181486513487776</v>
      </c>
      <c r="AG364" s="232">
        <v>15.828161817911479</v>
      </c>
      <c r="AH364" s="232">
        <v>18.534811209064074</v>
      </c>
      <c r="AI364" s="191"/>
      <c r="AJ364" s="193"/>
      <c r="AK364" s="193"/>
      <c r="AL364" s="191">
        <v>4.226628112013266</v>
      </c>
      <c r="AM364" s="191">
        <v>22.601728654724027</v>
      </c>
      <c r="AN364" s="190">
        <v>33051.96044921875</v>
      </c>
      <c r="AO364" s="190">
        <v>84930.5732421875</v>
      </c>
      <c r="AP364" s="190">
        <v>1418.2198028564453</v>
      </c>
      <c r="AQ364" s="232">
        <v>1.6698578011622014</v>
      </c>
      <c r="AR364" s="190"/>
    </row>
    <row r="365" spans="1:44">
      <c r="A365" s="352">
        <v>41894</v>
      </c>
      <c r="B365" s="114" t="s">
        <v>121</v>
      </c>
      <c r="C365" s="114" t="s">
        <v>122</v>
      </c>
      <c r="D365" s="241"/>
      <c r="E365" s="305">
        <v>168</v>
      </c>
      <c r="F365" s="305">
        <v>64</v>
      </c>
      <c r="G365" s="305">
        <v>492</v>
      </c>
      <c r="H365" s="305">
        <v>191</v>
      </c>
      <c r="I365" s="305">
        <v>1874</v>
      </c>
      <c r="J365" s="305">
        <v>801</v>
      </c>
      <c r="K365" s="118">
        <v>5951604</v>
      </c>
      <c r="L365" s="116">
        <v>92.690256273770899</v>
      </c>
      <c r="M365" s="118">
        <v>6741357</v>
      </c>
      <c r="N365" s="116">
        <v>95.113845825195313</v>
      </c>
      <c r="O365" s="118">
        <v>23691352</v>
      </c>
      <c r="P365" s="116">
        <v>99.792572021484375</v>
      </c>
      <c r="Q365" s="118">
        <v>23691316</v>
      </c>
      <c r="R365" s="119">
        <v>0.18946604430675507</v>
      </c>
      <c r="S365" s="118">
        <v>3926</v>
      </c>
      <c r="T365" s="116">
        <v>1.6571473330259323E-2</v>
      </c>
      <c r="U365" s="118">
        <v>104828</v>
      </c>
      <c r="V365" s="119">
        <v>0.44338786602020264</v>
      </c>
      <c r="W365" s="117">
        <v>8631815</v>
      </c>
      <c r="X365" s="119">
        <v>99.039901733398438</v>
      </c>
      <c r="Y365" s="119">
        <v>98.60076904296875</v>
      </c>
      <c r="Z365" s="117">
        <v>27029</v>
      </c>
      <c r="AA365" s="119">
        <v>0.31313228607177734</v>
      </c>
      <c r="AB365" s="118">
        <v>10149000</v>
      </c>
      <c r="AC365" s="120">
        <v>98.874961853027344</v>
      </c>
      <c r="AD365" s="118">
        <v>10147420</v>
      </c>
      <c r="AE365" s="116">
        <v>98.859947204589844</v>
      </c>
      <c r="AF365" s="116">
        <v>49.854827880859375</v>
      </c>
      <c r="AG365" s="116">
        <v>39.231559753417969</v>
      </c>
      <c r="AH365" s="121">
        <v>60.478096008300781</v>
      </c>
      <c r="AI365" s="116">
        <v>0</v>
      </c>
      <c r="AJ365" s="121">
        <v>0</v>
      </c>
      <c r="AK365" s="121">
        <v>0</v>
      </c>
      <c r="AL365" s="116">
        <v>5.1485433578491211</v>
      </c>
      <c r="AM365" s="116">
        <v>26.008626937866211</v>
      </c>
      <c r="AN365" s="116">
        <v>33907.5234375</v>
      </c>
      <c r="AO365" s="116">
        <v>120494.4375</v>
      </c>
      <c r="AP365" s="116">
        <v>87165.1015625</v>
      </c>
      <c r="AQ365" s="122">
        <v>72.339523315429688</v>
      </c>
      <c r="AR365" s="118"/>
    </row>
    <row r="366" spans="1:44">
      <c r="A366" s="352">
        <v>41894</v>
      </c>
      <c r="B366" s="114" t="s">
        <v>123</v>
      </c>
      <c r="C366" s="114" t="s">
        <v>122</v>
      </c>
      <c r="D366" s="241"/>
      <c r="E366" s="305">
        <v>158</v>
      </c>
      <c r="F366" s="305">
        <v>11</v>
      </c>
      <c r="G366" s="305">
        <v>491</v>
      </c>
      <c r="H366" s="305">
        <v>34</v>
      </c>
      <c r="I366" s="305">
        <v>1470</v>
      </c>
      <c r="J366" s="305">
        <v>132</v>
      </c>
      <c r="K366" s="118">
        <v>2908942</v>
      </c>
      <c r="L366" s="116">
        <v>91.738852132493534</v>
      </c>
      <c r="M366" s="118">
        <v>3383351</v>
      </c>
      <c r="N366" s="116">
        <v>96.531692504882813</v>
      </c>
      <c r="O366" s="118">
        <v>13315254</v>
      </c>
      <c r="P366" s="116">
        <v>99.930740356445313</v>
      </c>
      <c r="Q366" s="118">
        <v>13315206</v>
      </c>
      <c r="R366" s="119">
        <v>5.227106437087059E-2</v>
      </c>
      <c r="S366" s="118">
        <v>1877</v>
      </c>
      <c r="T366" s="116">
        <v>1.4096665196120739E-2</v>
      </c>
      <c r="U366" s="118">
        <v>13387</v>
      </c>
      <c r="V366" s="119">
        <v>0.10060595721006393</v>
      </c>
      <c r="W366" s="117">
        <v>3825683</v>
      </c>
      <c r="X366" s="119">
        <v>99.752738952636719</v>
      </c>
      <c r="Y366" s="119">
        <v>99.652381896972656</v>
      </c>
      <c r="Z366" s="117">
        <v>10888</v>
      </c>
      <c r="AA366" s="119">
        <v>0.28460276126861572</v>
      </c>
      <c r="AB366" s="118">
        <v>3032672</v>
      </c>
      <c r="AC366" s="120">
        <v>98.840164184570313</v>
      </c>
      <c r="AD366" s="118">
        <v>3032760</v>
      </c>
      <c r="AE366" s="116">
        <v>98.770523071289063</v>
      </c>
      <c r="AF366" s="116">
        <v>45.585155487060547</v>
      </c>
      <c r="AG366" s="116">
        <v>55.904029846191406</v>
      </c>
      <c r="AH366" s="121">
        <v>35.266281127929688</v>
      </c>
      <c r="AI366" s="116">
        <v>0</v>
      </c>
      <c r="AJ366" s="121">
        <v>0</v>
      </c>
      <c r="AK366" s="121">
        <v>0</v>
      </c>
      <c r="AL366" s="116">
        <v>4.8289370536804199</v>
      </c>
      <c r="AM366" s="116">
        <v>27.520172119140625</v>
      </c>
      <c r="AN366" s="116">
        <v>18226.44140625</v>
      </c>
      <c r="AO366" s="116">
        <v>51665.6953125</v>
      </c>
      <c r="AP366" s="116">
        <v>30127.84765625</v>
      </c>
      <c r="AQ366" s="116">
        <v>58.313060760498047</v>
      </c>
      <c r="AR366" s="118"/>
    </row>
    <row r="367" spans="1:44">
      <c r="A367" s="352">
        <v>41894</v>
      </c>
      <c r="B367" s="114" t="s">
        <v>183</v>
      </c>
      <c r="C367" s="114" t="s">
        <v>122</v>
      </c>
      <c r="D367" s="241"/>
      <c r="E367" s="305">
        <v>130</v>
      </c>
      <c r="F367" s="305">
        <v>10</v>
      </c>
      <c r="G367" s="305">
        <v>391</v>
      </c>
      <c r="H367" s="305">
        <v>30</v>
      </c>
      <c r="I367" s="305">
        <v>1472</v>
      </c>
      <c r="J367" s="305">
        <v>114</v>
      </c>
      <c r="K367" s="118">
        <v>2960088</v>
      </c>
      <c r="L367" s="116">
        <v>90.848616662747858</v>
      </c>
      <c r="M367" s="118">
        <v>3383351</v>
      </c>
      <c r="N367" s="116">
        <v>96.531692504882813</v>
      </c>
      <c r="O367" s="118">
        <v>13880615</v>
      </c>
      <c r="P367" s="116">
        <v>99.971389770507813</v>
      </c>
      <c r="Q367" s="118">
        <v>13880602</v>
      </c>
      <c r="R367" s="119">
        <v>2.0316122099757195E-2</v>
      </c>
      <c r="S367" s="118">
        <v>829</v>
      </c>
      <c r="T367" s="116">
        <v>5.9723635204136372E-3</v>
      </c>
      <c r="U367" s="118">
        <v>8920</v>
      </c>
      <c r="V367" s="119">
        <v>6.4279243350028992E-2</v>
      </c>
      <c r="W367" s="117">
        <v>4276877</v>
      </c>
      <c r="X367" s="119">
        <v>99.691963195800781</v>
      </c>
      <c r="Y367" s="119">
        <v>99.627883911132812</v>
      </c>
      <c r="Z367" s="117">
        <v>9666</v>
      </c>
      <c r="AA367" s="119">
        <v>0.22600603103637695</v>
      </c>
      <c r="AB367" s="118">
        <v>2716129</v>
      </c>
      <c r="AC367" s="120">
        <v>98.135688781738281</v>
      </c>
      <c r="AD367" s="118">
        <v>2716263</v>
      </c>
      <c r="AE367" s="116">
        <v>97.986495971679688</v>
      </c>
      <c r="AF367" s="116">
        <v>74.919410705566406</v>
      </c>
      <c r="AG367" s="116">
        <v>100.25235748291016</v>
      </c>
      <c r="AH367" s="121">
        <v>49.586467742919922</v>
      </c>
      <c r="AI367" s="116">
        <v>79.497421264648438</v>
      </c>
      <c r="AJ367" s="121">
        <v>13.152752876281738</v>
      </c>
      <c r="AK367" s="121">
        <v>7.3498220443725586</v>
      </c>
      <c r="AL367" s="116">
        <v>5.1537842750549316</v>
      </c>
      <c r="AM367" s="116">
        <v>27.200510025024414</v>
      </c>
      <c r="AN367" s="116">
        <v>19980.8359375</v>
      </c>
      <c r="AO367" s="116">
        <v>51846.4765625</v>
      </c>
      <c r="AP367" s="116">
        <v>25301.87890625</v>
      </c>
      <c r="AQ367" s="116">
        <v>48.801540374755859</v>
      </c>
      <c r="AR367" s="118"/>
    </row>
    <row r="368" spans="1:44">
      <c r="A368" s="352">
        <v>41894</v>
      </c>
      <c r="B368" s="114" t="s">
        <v>126</v>
      </c>
      <c r="C368" s="114" t="s">
        <v>122</v>
      </c>
      <c r="D368" s="241"/>
      <c r="E368" s="305">
        <v>107</v>
      </c>
      <c r="F368" s="305">
        <v>7</v>
      </c>
      <c r="G368" s="305">
        <v>313</v>
      </c>
      <c r="H368" s="305">
        <v>21</v>
      </c>
      <c r="I368" s="305">
        <v>951</v>
      </c>
      <c r="J368" s="305">
        <v>86</v>
      </c>
      <c r="K368" s="118">
        <v>1879186</v>
      </c>
      <c r="L368" s="116">
        <v>88.402691378075403</v>
      </c>
      <c r="M368" s="118">
        <v>2849230</v>
      </c>
      <c r="N368" s="116">
        <v>96.239402770996094</v>
      </c>
      <c r="O368" s="118">
        <v>8394685</v>
      </c>
      <c r="P368" s="116">
        <v>99.952186584472656</v>
      </c>
      <c r="Q368" s="118">
        <v>8394632</v>
      </c>
      <c r="R368" s="119">
        <v>2.5218496099114418E-2</v>
      </c>
      <c r="S368" s="118">
        <v>1436</v>
      </c>
      <c r="T368" s="116">
        <v>1.7106169834733009E-2</v>
      </c>
      <c r="U368" s="118">
        <v>16871</v>
      </c>
      <c r="V368" s="119">
        <v>0.2010587602853775</v>
      </c>
      <c r="W368" s="117">
        <v>2453676</v>
      </c>
      <c r="X368" s="119">
        <v>99.491607666015625</v>
      </c>
      <c r="Y368" s="119">
        <v>99.291572570800781</v>
      </c>
      <c r="Z368" s="117">
        <v>7760</v>
      </c>
      <c r="AA368" s="119">
        <v>0.31626018881797791</v>
      </c>
      <c r="AB368" s="118">
        <v>1228431</v>
      </c>
      <c r="AC368" s="120">
        <v>98.85577392578125</v>
      </c>
      <c r="AD368" s="118">
        <v>1227719</v>
      </c>
      <c r="AE368" s="116">
        <v>98.768203735351563</v>
      </c>
      <c r="AF368" s="116">
        <v>56.024528503417969</v>
      </c>
      <c r="AG368" s="116">
        <v>70.810714721679688</v>
      </c>
      <c r="AH368" s="121">
        <v>41.238338470458984</v>
      </c>
      <c r="AI368" s="116">
        <v>0</v>
      </c>
      <c r="AJ368" s="121">
        <v>0</v>
      </c>
      <c r="AK368" s="121">
        <v>0</v>
      </c>
      <c r="AL368" s="116">
        <v>5.4043111801147461</v>
      </c>
      <c r="AM368" s="116">
        <v>30.427385330200195</v>
      </c>
      <c r="AN368" s="116">
        <v>12735.0322265625</v>
      </c>
      <c r="AO368" s="116">
        <v>31850.548828125</v>
      </c>
      <c r="AP368" s="116">
        <v>17243.185546875</v>
      </c>
      <c r="AQ368" s="116">
        <v>54.137798309326172</v>
      </c>
      <c r="AR368" s="118"/>
    </row>
    <row r="369" spans="1:44">
      <c r="A369" s="352">
        <v>41894</v>
      </c>
      <c r="B369" s="114" t="s">
        <v>184</v>
      </c>
      <c r="C369" s="114" t="s">
        <v>122</v>
      </c>
      <c r="D369" s="241"/>
      <c r="E369" s="305">
        <v>97</v>
      </c>
      <c r="F369" s="305">
        <v>15</v>
      </c>
      <c r="G369" s="305">
        <v>289</v>
      </c>
      <c r="H369" s="305">
        <v>45</v>
      </c>
      <c r="I369" s="305">
        <v>974</v>
      </c>
      <c r="J369" s="305">
        <v>195</v>
      </c>
      <c r="K369" s="118">
        <v>3145045</v>
      </c>
      <c r="L369" s="116">
        <v>89.449880685332005</v>
      </c>
      <c r="M369" s="118">
        <v>2849230</v>
      </c>
      <c r="N369" s="116">
        <v>96.239402770996094</v>
      </c>
      <c r="O369" s="118">
        <v>13812860</v>
      </c>
      <c r="P369" s="116">
        <v>99.954978942871094</v>
      </c>
      <c r="Q369" s="118">
        <v>13812869</v>
      </c>
      <c r="R369" s="119">
        <v>3.2209094613790512E-2</v>
      </c>
      <c r="S369" s="118">
        <v>1409</v>
      </c>
      <c r="T369" s="116">
        <v>1.0200632736086845E-2</v>
      </c>
      <c r="U369" s="118">
        <v>12743</v>
      </c>
      <c r="V369" s="119">
        <v>9.2293687164783478E-2</v>
      </c>
      <c r="W369" s="117">
        <v>4380747</v>
      </c>
      <c r="X369" s="119">
        <v>99.512611389160156</v>
      </c>
      <c r="Y369" s="119">
        <v>99.420768737792969</v>
      </c>
      <c r="Z369" s="117">
        <v>9335</v>
      </c>
      <c r="AA369" s="119">
        <v>0.21309150755405426</v>
      </c>
      <c r="AB369" s="118">
        <v>2620416</v>
      </c>
      <c r="AC369" s="120">
        <v>98.55633544921875</v>
      </c>
      <c r="AD369" s="118">
        <v>2623839</v>
      </c>
      <c r="AE369" s="116">
        <v>98.493545532226563</v>
      </c>
      <c r="AF369" s="116">
        <v>73.573348999023438</v>
      </c>
      <c r="AG369" s="116">
        <v>93.456817626953125</v>
      </c>
      <c r="AH369" s="121">
        <v>53.689884185791016</v>
      </c>
      <c r="AI369" s="116">
        <v>0</v>
      </c>
      <c r="AJ369" s="121">
        <v>0</v>
      </c>
      <c r="AK369" s="121">
        <v>0</v>
      </c>
      <c r="AL369" s="116">
        <v>5.3881430625915527</v>
      </c>
      <c r="AM369" s="116">
        <v>26.928852081298828</v>
      </c>
      <c r="AN369" s="116">
        <v>20931.9609375</v>
      </c>
      <c r="AO369" s="116">
        <v>48264.78515625</v>
      </c>
      <c r="AP369" s="116">
        <v>29749.91796875</v>
      </c>
      <c r="AQ369" s="116">
        <v>61.638973236083984</v>
      </c>
      <c r="AR369" s="118"/>
    </row>
    <row r="370" spans="1:44">
      <c r="A370" s="352">
        <v>41894</v>
      </c>
      <c r="B370" s="114" t="s">
        <v>131</v>
      </c>
      <c r="C370" s="114" t="s">
        <v>176</v>
      </c>
      <c r="D370" s="241"/>
      <c r="E370" s="305">
        <v>168</v>
      </c>
      <c r="F370" s="305">
        <v>20</v>
      </c>
      <c r="G370" s="305">
        <v>489</v>
      </c>
      <c r="H370" s="305">
        <v>50</v>
      </c>
      <c r="I370" s="305">
        <v>1428</v>
      </c>
      <c r="J370" s="305">
        <v>161</v>
      </c>
      <c r="K370" s="118">
        <v>3089022</v>
      </c>
      <c r="L370" s="116">
        <v>91.195595240176345</v>
      </c>
      <c r="M370" s="118">
        <v>4865926</v>
      </c>
      <c r="N370" s="116">
        <v>92.249549865722656</v>
      </c>
      <c r="O370" s="118">
        <v>21591552</v>
      </c>
      <c r="P370" s="116">
        <v>99.946479797363281</v>
      </c>
      <c r="Q370" s="118">
        <v>14085965</v>
      </c>
      <c r="R370" s="119">
        <v>8.3132393658161163E-2</v>
      </c>
      <c r="S370" s="118">
        <v>615256</v>
      </c>
      <c r="T370" s="116">
        <v>4.3678655624389648</v>
      </c>
      <c r="U370" s="118">
        <v>1096</v>
      </c>
      <c r="V370" s="119">
        <v>8.1481263041496277E-3</v>
      </c>
      <c r="W370" s="117">
        <v>3836289</v>
      </c>
      <c r="X370" s="119">
        <v>99.735214233398438</v>
      </c>
      <c r="Y370" s="119">
        <v>99.727088928222656</v>
      </c>
      <c r="Z370" s="117">
        <v>10933</v>
      </c>
      <c r="AA370" s="119">
        <v>0.28498896956443787</v>
      </c>
      <c r="AB370" s="118">
        <v>1583603</v>
      </c>
      <c r="AC370" s="120">
        <v>94.454986572265625</v>
      </c>
      <c r="AD370" s="118">
        <v>1571313</v>
      </c>
      <c r="AE370" s="116">
        <v>95.153289794921875</v>
      </c>
      <c r="AF370" s="116">
        <v>0</v>
      </c>
      <c r="AG370" s="116">
        <v>0</v>
      </c>
      <c r="AH370" s="121">
        <v>0</v>
      </c>
      <c r="AI370" s="116">
        <v>0</v>
      </c>
      <c r="AJ370" s="121">
        <v>0</v>
      </c>
      <c r="AK370" s="121">
        <v>0</v>
      </c>
      <c r="AL370" s="116">
        <v>5.2430481910705566</v>
      </c>
      <c r="AM370" s="116">
        <v>27.714252471923828</v>
      </c>
      <c r="AN370" s="116">
        <v>21718.875</v>
      </c>
      <c r="AO370" s="116">
        <v>44099.1171875</v>
      </c>
      <c r="AP370" s="116">
        <v>24172.3203125</v>
      </c>
      <c r="AQ370" s="116">
        <v>54.813613891601563</v>
      </c>
      <c r="AR370" s="118"/>
    </row>
    <row r="371" spans="1:44">
      <c r="A371" s="352">
        <v>41894</v>
      </c>
      <c r="B371" s="114" t="s">
        <v>124</v>
      </c>
      <c r="C371" s="114" t="s">
        <v>176</v>
      </c>
      <c r="D371" s="241"/>
      <c r="E371" s="180">
        <v>117</v>
      </c>
      <c r="F371" s="180">
        <v>32</v>
      </c>
      <c r="G371" s="180">
        <v>344</v>
      </c>
      <c r="H371" s="180">
        <v>86</v>
      </c>
      <c r="I371" s="180">
        <v>1300</v>
      </c>
      <c r="J371" s="180">
        <v>343</v>
      </c>
      <c r="K371" s="118">
        <v>3115803</v>
      </c>
      <c r="L371" s="116">
        <v>92.722742740795866</v>
      </c>
      <c r="M371" s="118">
        <v>3949753</v>
      </c>
      <c r="N371" s="116">
        <v>95.231300354003906</v>
      </c>
      <c r="O371" s="118">
        <v>17589906</v>
      </c>
      <c r="P371" s="116">
        <v>99.999946594238281</v>
      </c>
      <c r="Q371" s="118">
        <v>13125052</v>
      </c>
      <c r="R371" s="119">
        <v>6.7656873725354671E-3</v>
      </c>
      <c r="S371" s="118">
        <v>545390</v>
      </c>
      <c r="T371" s="116">
        <v>4.1553359031677246</v>
      </c>
      <c r="U371" s="118">
        <v>1904</v>
      </c>
      <c r="V371" s="119">
        <v>1.5136620029807091E-2</v>
      </c>
      <c r="W371" s="117">
        <v>4161824</v>
      </c>
      <c r="X371" s="119">
        <v>99.825859069824219</v>
      </c>
      <c r="Y371" s="119">
        <v>99.810745239257813</v>
      </c>
      <c r="Z371" s="117">
        <v>10708</v>
      </c>
      <c r="AA371" s="119">
        <v>0.2572910487651825</v>
      </c>
      <c r="AB371" s="118">
        <v>1092193</v>
      </c>
      <c r="AC371" s="120">
        <v>94.318771362304688</v>
      </c>
      <c r="AD371" s="118">
        <v>1083977</v>
      </c>
      <c r="AE371" s="116">
        <v>94.530509948730469</v>
      </c>
      <c r="AF371" s="116">
        <v>0</v>
      </c>
      <c r="AG371" s="116">
        <v>0</v>
      </c>
      <c r="AH371" s="121">
        <v>0</v>
      </c>
      <c r="AI371" s="116">
        <v>0</v>
      </c>
      <c r="AJ371" s="121">
        <v>0</v>
      </c>
      <c r="AK371" s="121">
        <v>0</v>
      </c>
      <c r="AL371" s="116">
        <v>4.9208769798278809</v>
      </c>
      <c r="AM371" s="116">
        <v>29.848199844360352</v>
      </c>
      <c r="AN371" s="116">
        <v>18207.232421875</v>
      </c>
      <c r="AO371" s="116">
        <v>47960.2578125</v>
      </c>
      <c r="AP371" s="116">
        <v>22044.09375</v>
      </c>
      <c r="AQ371" s="116">
        <v>45.963253021240234</v>
      </c>
      <c r="AR371" s="118"/>
    </row>
    <row r="372" spans="1:44">
      <c r="A372" s="352">
        <v>41894</v>
      </c>
      <c r="B372" s="206" t="s">
        <v>133</v>
      </c>
      <c r="C372" s="206" t="s">
        <v>176</v>
      </c>
      <c r="D372" s="241"/>
      <c r="E372" s="180">
        <v>164</v>
      </c>
      <c r="F372" s="180">
        <v>12</v>
      </c>
      <c r="G372" s="180">
        <v>485</v>
      </c>
      <c r="H372" s="180">
        <v>34</v>
      </c>
      <c r="I372" s="180">
        <v>1418</v>
      </c>
      <c r="J372" s="180">
        <v>113</v>
      </c>
      <c r="K372" s="248">
        <v>2254207</v>
      </c>
      <c r="L372" s="246">
        <v>90.565152179901844</v>
      </c>
      <c r="M372" s="248">
        <v>4269890</v>
      </c>
      <c r="N372" s="246">
        <v>95.831367492675781</v>
      </c>
      <c r="O372" s="248">
        <v>18394058</v>
      </c>
      <c r="P372" s="246">
        <v>99.970161437988281</v>
      </c>
      <c r="Q372" s="248">
        <v>11403085</v>
      </c>
      <c r="R372" s="249">
        <v>6.5236732363700867E-2</v>
      </c>
      <c r="S372" s="248">
        <v>587366</v>
      </c>
      <c r="T372" s="246">
        <v>5.1509394645690918</v>
      </c>
      <c r="U372" s="248">
        <v>501</v>
      </c>
      <c r="V372" s="249">
        <v>4.6373321674764156E-3</v>
      </c>
      <c r="W372" s="248">
        <v>2833614</v>
      </c>
      <c r="X372" s="246">
        <v>99.754730224609375</v>
      </c>
      <c r="Y372" s="246">
        <v>99.750106811523438</v>
      </c>
      <c r="Z372" s="247">
        <v>7801</v>
      </c>
      <c r="AA372" s="249">
        <v>0.27530214190483093</v>
      </c>
      <c r="AB372" s="248">
        <v>676039</v>
      </c>
      <c r="AC372" s="246">
        <v>89.806205749511719</v>
      </c>
      <c r="AD372" s="248">
        <v>668906</v>
      </c>
      <c r="AE372" s="246">
        <v>89.224945068359375</v>
      </c>
      <c r="AF372" s="246">
        <v>0</v>
      </c>
      <c r="AG372" s="246">
        <v>0</v>
      </c>
      <c r="AH372" s="251">
        <v>0</v>
      </c>
      <c r="AI372" s="246">
        <v>0</v>
      </c>
      <c r="AJ372" s="251">
        <v>0</v>
      </c>
      <c r="AK372" s="251">
        <v>0</v>
      </c>
      <c r="AL372" s="246">
        <v>4.9679527282714844</v>
      </c>
      <c r="AM372" s="246">
        <v>31.594736099243164</v>
      </c>
      <c r="AN372" s="246">
        <v>16718.87109375</v>
      </c>
      <c r="AO372" s="246">
        <v>37272.09765625</v>
      </c>
      <c r="AP372" s="246">
        <v>20370.2109375</v>
      </c>
      <c r="AQ372" s="246">
        <v>54.6527099609375</v>
      </c>
      <c r="AR372" s="248"/>
    </row>
    <row r="373" spans="1:44">
      <c r="A373" s="352">
        <v>41894</v>
      </c>
      <c r="B373" s="206" t="s">
        <v>125</v>
      </c>
      <c r="C373" s="206" t="s">
        <v>176</v>
      </c>
      <c r="D373" s="241"/>
      <c r="E373" s="180">
        <v>166</v>
      </c>
      <c r="F373" s="180">
        <v>8</v>
      </c>
      <c r="G373" s="180">
        <v>474</v>
      </c>
      <c r="H373" s="180">
        <v>24</v>
      </c>
      <c r="I373" s="180">
        <v>1531</v>
      </c>
      <c r="J373" s="180">
        <v>93</v>
      </c>
      <c r="K373" s="248">
        <v>2225360</v>
      </c>
      <c r="L373" s="246">
        <v>89.973038070244812</v>
      </c>
      <c r="M373" s="248">
        <v>3411520</v>
      </c>
      <c r="N373" s="246">
        <v>92.519783020019531</v>
      </c>
      <c r="O373" s="248">
        <v>15694025</v>
      </c>
      <c r="P373" s="246">
        <v>99.999557495117188</v>
      </c>
      <c r="Q373" s="248">
        <v>10348462</v>
      </c>
      <c r="R373" s="249">
        <v>3.8595106452703476E-2</v>
      </c>
      <c r="S373" s="248">
        <v>521608</v>
      </c>
      <c r="T373" s="246">
        <v>5.0404396057128906</v>
      </c>
      <c r="U373" s="248">
        <v>153</v>
      </c>
      <c r="V373" s="249">
        <v>1.5576217556372285E-3</v>
      </c>
      <c r="W373" s="248">
        <v>2893232</v>
      </c>
      <c r="X373" s="246">
        <v>99.879280090332031</v>
      </c>
      <c r="Y373" s="246">
        <v>99.877723693847656</v>
      </c>
      <c r="Z373" s="247">
        <v>5267</v>
      </c>
      <c r="AA373" s="249">
        <v>0.18204554915428162</v>
      </c>
      <c r="AB373" s="248">
        <v>737777</v>
      </c>
      <c r="AC373" s="246">
        <v>93.289436340332031</v>
      </c>
      <c r="AD373" s="248">
        <v>732252</v>
      </c>
      <c r="AE373" s="246">
        <v>94.350303649902344</v>
      </c>
      <c r="AF373" s="246">
        <v>0</v>
      </c>
      <c r="AG373" s="246">
        <v>0</v>
      </c>
      <c r="AH373" s="251">
        <v>0</v>
      </c>
      <c r="AI373" s="246">
        <v>0</v>
      </c>
      <c r="AJ373" s="251">
        <v>0</v>
      </c>
      <c r="AK373" s="251">
        <v>0</v>
      </c>
      <c r="AL373" s="246">
        <v>4.3974614143371582</v>
      </c>
      <c r="AM373" s="246">
        <v>31.45094108581543</v>
      </c>
      <c r="AN373" s="246">
        <v>13175.669921875</v>
      </c>
      <c r="AO373" s="246">
        <v>35257.95703125</v>
      </c>
      <c r="AP373" s="246">
        <v>12763.40234375</v>
      </c>
      <c r="AQ373" s="246">
        <v>36.200061798095703</v>
      </c>
      <c r="AR373" s="248"/>
    </row>
    <row r="374" spans="1:44">
      <c r="A374" s="352">
        <v>41894</v>
      </c>
      <c r="B374" s="107" t="s">
        <v>127</v>
      </c>
      <c r="C374" s="107" t="s">
        <v>128</v>
      </c>
      <c r="D374" s="241"/>
      <c r="E374" s="388">
        <v>150</v>
      </c>
      <c r="F374" s="388">
        <v>16</v>
      </c>
      <c r="G374" s="388">
        <v>450</v>
      </c>
      <c r="H374" s="388">
        <v>48</v>
      </c>
      <c r="I374" s="388">
        <v>1449</v>
      </c>
      <c r="J374" s="388">
        <v>160</v>
      </c>
      <c r="K374" s="111">
        <v>2819611</v>
      </c>
      <c r="L374" s="109">
        <v>88.052323529735133</v>
      </c>
      <c r="M374" s="111">
        <v>3938793</v>
      </c>
      <c r="N374" s="109">
        <v>92.932121276855469</v>
      </c>
      <c r="O374" s="111">
        <v>17508488</v>
      </c>
      <c r="P374" s="109">
        <v>99.944526672363281</v>
      </c>
      <c r="Q374" s="111">
        <v>10666886</v>
      </c>
      <c r="R374" s="112">
        <v>1.426845695823431E-2</v>
      </c>
      <c r="S374" s="111">
        <v>402949</v>
      </c>
      <c r="T374" s="109">
        <v>3.7775692939758301</v>
      </c>
      <c r="U374" s="111">
        <v>48215</v>
      </c>
      <c r="V374" s="112">
        <v>0.4523530900478363</v>
      </c>
      <c r="W374" s="111">
        <v>3144200</v>
      </c>
      <c r="X374" s="109">
        <v>99.423828125</v>
      </c>
      <c r="Y374" s="109">
        <v>98.974082946777344</v>
      </c>
      <c r="Z374" s="110">
        <v>20919</v>
      </c>
      <c r="AA374" s="112">
        <v>0.66532027721405029</v>
      </c>
      <c r="AB374" s="111">
        <v>5420263</v>
      </c>
      <c r="AC374" s="109">
        <v>99.076873779296875</v>
      </c>
      <c r="AD374" s="111">
        <v>5408980</v>
      </c>
      <c r="AE374" s="109">
        <v>99.2855224609375</v>
      </c>
      <c r="AF374" s="109">
        <v>34.466159820556641</v>
      </c>
      <c r="AG374" s="109">
        <v>34.061759948730469</v>
      </c>
      <c r="AH374" s="113">
        <v>34.870559692382813</v>
      </c>
      <c r="AI374" s="109">
        <v>94.070381164550781</v>
      </c>
      <c r="AJ374" s="113">
        <v>2.770085334777832</v>
      </c>
      <c r="AK374" s="113">
        <v>3.1595313549041748</v>
      </c>
      <c r="AL374" s="109">
        <v>3.5175154209136963</v>
      </c>
      <c r="AM374" s="109">
        <v>18.540626525878906</v>
      </c>
      <c r="AN374" s="109">
        <v>9968.4033203125</v>
      </c>
      <c r="AO374" s="109">
        <v>39466.39453125</v>
      </c>
      <c r="AP374" s="109">
        <v>753.82891845703125</v>
      </c>
      <c r="AQ374" s="109">
        <v>1.9100526571273804</v>
      </c>
      <c r="AR374" s="111"/>
    </row>
    <row r="375" spans="1:44">
      <c r="A375" s="352">
        <v>41894</v>
      </c>
      <c r="B375" s="107" t="s">
        <v>129</v>
      </c>
      <c r="C375" s="107" t="s">
        <v>128</v>
      </c>
      <c r="D375" s="241"/>
      <c r="E375" s="388">
        <v>152</v>
      </c>
      <c r="F375" s="388">
        <v>3</v>
      </c>
      <c r="G375" s="388">
        <v>452</v>
      </c>
      <c r="H375" s="388">
        <v>9</v>
      </c>
      <c r="I375" s="388">
        <v>1179</v>
      </c>
      <c r="J375" s="388">
        <v>29</v>
      </c>
      <c r="K375" s="111">
        <v>1979028</v>
      </c>
      <c r="L375" s="109">
        <v>84.495772672241117</v>
      </c>
      <c r="M375" s="111">
        <v>3835394</v>
      </c>
      <c r="N375" s="109">
        <v>94.182243347167969</v>
      </c>
      <c r="O375" s="111">
        <v>13014697</v>
      </c>
      <c r="P375" s="109">
        <v>99.968170166015625</v>
      </c>
      <c r="Q375" s="111">
        <v>8970857</v>
      </c>
      <c r="R375" s="112">
        <v>1.0366902686655521E-2</v>
      </c>
      <c r="S375" s="111">
        <v>439840</v>
      </c>
      <c r="T375" s="109">
        <v>4.9029874801635742</v>
      </c>
      <c r="U375" s="111">
        <v>39399</v>
      </c>
      <c r="V375" s="112">
        <v>0.4411051869392395</v>
      </c>
      <c r="W375" s="111">
        <v>1999582</v>
      </c>
      <c r="X375" s="109">
        <v>99.516944885253906</v>
      </c>
      <c r="Y375" s="109">
        <v>99.077972412109375</v>
      </c>
      <c r="Z375" s="110">
        <v>14760</v>
      </c>
      <c r="AA375" s="112">
        <v>0.73815429210662842</v>
      </c>
      <c r="AB375" s="111">
        <v>906143</v>
      </c>
      <c r="AC375" s="109">
        <v>97.111717224121094</v>
      </c>
      <c r="AD375" s="111">
        <v>906366</v>
      </c>
      <c r="AE375" s="109">
        <v>97.336509704589844</v>
      </c>
      <c r="AF375" s="109">
        <v>34.410133361816406</v>
      </c>
      <c r="AG375" s="109">
        <v>34.102554321289063</v>
      </c>
      <c r="AH375" s="113">
        <v>34.717716217041016</v>
      </c>
      <c r="AI375" s="109">
        <v>94.598823547363281</v>
      </c>
      <c r="AJ375" s="113">
        <v>2.4340198040008545</v>
      </c>
      <c r="AK375" s="113">
        <v>2.9671523571014404</v>
      </c>
      <c r="AL375" s="109">
        <v>3.3617448806762695</v>
      </c>
      <c r="AM375" s="109">
        <v>25.000404357910156</v>
      </c>
      <c r="AN375" s="109">
        <v>8560.060546875</v>
      </c>
      <c r="AO375" s="109">
        <v>22491.287109375</v>
      </c>
      <c r="AP375" s="109">
        <v>372.24136352539062</v>
      </c>
      <c r="AQ375" s="109">
        <v>1.6550469398498535</v>
      </c>
      <c r="AR375" s="111"/>
    </row>
    <row r="376" spans="1:44">
      <c r="A376" s="352">
        <v>41894</v>
      </c>
      <c r="B376" s="181" t="s">
        <v>130</v>
      </c>
      <c r="C376" s="181" t="s">
        <v>128</v>
      </c>
      <c r="D376" s="241"/>
      <c r="E376" s="219">
        <v>176</v>
      </c>
      <c r="F376" s="219">
        <v>5</v>
      </c>
      <c r="G376" s="219">
        <v>528</v>
      </c>
      <c r="H376" s="219">
        <v>15</v>
      </c>
      <c r="I376" s="219">
        <v>900</v>
      </c>
      <c r="J376" s="219">
        <v>32</v>
      </c>
      <c r="K376" s="229">
        <v>712087</v>
      </c>
      <c r="L376" s="230">
        <v>93.596007229453704</v>
      </c>
      <c r="M376" s="229">
        <v>1430397</v>
      </c>
      <c r="N376" s="230">
        <v>92.592124938964844</v>
      </c>
      <c r="O376" s="229">
        <v>13723368</v>
      </c>
      <c r="P376" s="230">
        <v>99.994407653808594</v>
      </c>
      <c r="Q376" s="229">
        <v>4684285</v>
      </c>
      <c r="R376" s="230">
        <v>0</v>
      </c>
      <c r="S376" s="229">
        <v>165469</v>
      </c>
      <c r="T376" s="230">
        <v>3.5324280261993408</v>
      </c>
      <c r="U376" s="229">
        <v>10781</v>
      </c>
      <c r="V376" s="230">
        <v>0.23064732551574707</v>
      </c>
      <c r="W376" s="229">
        <v>633864</v>
      </c>
      <c r="X376" s="230">
        <v>99.815132141113281</v>
      </c>
      <c r="Y376" s="230">
        <v>99.584907531738281</v>
      </c>
      <c r="Z376" s="229">
        <v>2666</v>
      </c>
      <c r="AA376" s="230">
        <v>0.4205949604511261</v>
      </c>
      <c r="AB376" s="229">
        <v>1097332</v>
      </c>
      <c r="AC376" s="230">
        <v>98.693191528320312</v>
      </c>
      <c r="AD376" s="229">
        <v>1096686</v>
      </c>
      <c r="AE376" s="230">
        <v>98.861854553222656</v>
      </c>
      <c r="AF376" s="230">
        <v>35.176948547363281</v>
      </c>
      <c r="AG376" s="230">
        <v>34.798686981201172</v>
      </c>
      <c r="AH376" s="230">
        <v>35.555213928222656</v>
      </c>
      <c r="AI376" s="230">
        <v>94.96649169921875</v>
      </c>
      <c r="AJ376" s="188">
        <v>0.71834105253219604</v>
      </c>
      <c r="AK376" s="188">
        <v>4.3151688575744629</v>
      </c>
      <c r="AL376" s="230">
        <v>4.771782398223877</v>
      </c>
      <c r="AM376" s="230">
        <v>22.83763313293457</v>
      </c>
      <c r="AN376" s="230">
        <v>6704.26904296875</v>
      </c>
      <c r="AO376" s="230">
        <v>10173.46875</v>
      </c>
      <c r="AP376" s="230">
        <v>163.49372863769531</v>
      </c>
      <c r="AQ376" s="230">
        <v>1.6070598363876343</v>
      </c>
      <c r="AR376" s="229"/>
    </row>
    <row r="377" spans="1:44">
      <c r="A377" s="352">
        <v>41894</v>
      </c>
      <c r="B377" s="123" t="s">
        <v>132</v>
      </c>
      <c r="C377" s="123" t="s">
        <v>128</v>
      </c>
      <c r="D377" s="241"/>
      <c r="E377" s="219">
        <v>178</v>
      </c>
      <c r="F377" s="219">
        <v>5</v>
      </c>
      <c r="G377" s="219">
        <v>527</v>
      </c>
      <c r="H377" s="219">
        <v>15</v>
      </c>
      <c r="I377" s="219">
        <v>1103</v>
      </c>
      <c r="J377" s="219">
        <v>35</v>
      </c>
      <c r="K377" s="197">
        <v>915375</v>
      </c>
      <c r="L377" s="194">
        <v>91.24085757203332</v>
      </c>
      <c r="M377" s="197">
        <v>1399404</v>
      </c>
      <c r="N377" s="194">
        <v>87.507827758789063</v>
      </c>
      <c r="O377" s="197">
        <v>12600085</v>
      </c>
      <c r="P377" s="194">
        <v>99.744270324707031</v>
      </c>
      <c r="Q377" s="197">
        <v>5740901</v>
      </c>
      <c r="R377" s="194">
        <v>0</v>
      </c>
      <c r="S377" s="197">
        <v>239831</v>
      </c>
      <c r="T377" s="194">
        <v>4.1775846481323242</v>
      </c>
      <c r="U377" s="197">
        <v>19709</v>
      </c>
      <c r="V377" s="194">
        <v>0.34377208352088928</v>
      </c>
      <c r="W377" s="197">
        <v>911861</v>
      </c>
      <c r="X377" s="194">
        <v>99.719390869140625</v>
      </c>
      <c r="Y377" s="231">
        <v>99.3765869140625</v>
      </c>
      <c r="Z377" s="197">
        <v>4435</v>
      </c>
      <c r="AA377" s="194">
        <v>0.48636800050735474</v>
      </c>
      <c r="AB377" s="197">
        <v>1051533</v>
      </c>
      <c r="AC377" s="194">
        <v>98.740028381347656</v>
      </c>
      <c r="AD377" s="197">
        <v>1049001</v>
      </c>
      <c r="AE377" s="194">
        <v>98.901344299316406</v>
      </c>
      <c r="AF377" s="231">
        <v>34.997879028320313</v>
      </c>
      <c r="AG377" s="231">
        <v>34.698787689208984</v>
      </c>
      <c r="AH377" s="231">
        <v>35.296970367431641</v>
      </c>
      <c r="AI377" s="194">
        <v>94.824569702148438</v>
      </c>
      <c r="AJ377" s="207">
        <v>0.56119221448898315</v>
      </c>
      <c r="AK377" s="207">
        <v>4.6142411231994629</v>
      </c>
      <c r="AL377" s="208">
        <v>5.0277409553527832</v>
      </c>
      <c r="AM377" s="208">
        <v>23.775802612304688</v>
      </c>
      <c r="AN377" s="197">
        <v>7819.2275390625</v>
      </c>
      <c r="AO377" s="197">
        <v>12799.4228515625</v>
      </c>
      <c r="AP377" s="197">
        <v>128.65579223632812</v>
      </c>
      <c r="AQ377" s="231">
        <v>1.0051686763763428</v>
      </c>
      <c r="AR377" s="198"/>
    </row>
    <row r="378" spans="1:44">
      <c r="A378" s="352">
        <v>41893</v>
      </c>
      <c r="B378" s="181" t="s">
        <v>6</v>
      </c>
      <c r="C378" s="181"/>
      <c r="D378" s="241"/>
      <c r="E378" s="219">
        <v>1814</v>
      </c>
      <c r="F378" s="219">
        <v>176</v>
      </c>
      <c r="G378" s="219">
        <v>5379</v>
      </c>
      <c r="H378" s="219">
        <v>516</v>
      </c>
      <c r="I378" s="219">
        <v>15574</v>
      </c>
      <c r="J378" s="219">
        <v>1944</v>
      </c>
      <c r="K378" s="229">
        <v>34520645</v>
      </c>
      <c r="L378" s="230">
        <v>90.902307879820896</v>
      </c>
      <c r="M378" s="229">
        <v>45777634</v>
      </c>
      <c r="N378" s="230">
        <v>94.481415533748759</v>
      </c>
      <c r="O378" s="229">
        <v>202473142</v>
      </c>
      <c r="P378" s="230">
        <v>99.942629209109683</v>
      </c>
      <c r="Q378" s="229">
        <v>149848387</v>
      </c>
      <c r="R378" s="230">
        <v>4.5654144999159707E-2</v>
      </c>
      <c r="S378" s="229">
        <v>3431932</v>
      </c>
      <c r="T378" s="230">
        <v>4.4548953969828222</v>
      </c>
      <c r="U378" s="229">
        <v>183566</v>
      </c>
      <c r="V378" s="230">
        <v>0.12452858713724109</v>
      </c>
      <c r="W378" s="229">
        <v>43211584</v>
      </c>
      <c r="X378" s="230">
        <v>99.630338426999373</v>
      </c>
      <c r="Y378" s="230">
        <v>99.506270174196175</v>
      </c>
      <c r="Z378" s="229">
        <v>137149</v>
      </c>
      <c r="AA378" s="230">
        <v>0.31738943168747125</v>
      </c>
      <c r="AB378" s="229">
        <v>31893550</v>
      </c>
      <c r="AC378" s="230">
        <v>98.149061181351755</v>
      </c>
      <c r="AD378" s="229">
        <v>31843512</v>
      </c>
      <c r="AE378" s="230">
        <v>98.224417094517591</v>
      </c>
      <c r="AF378" s="230">
        <v>33.238332147586021</v>
      </c>
      <c r="AG378" s="230">
        <v>37.473081134760285</v>
      </c>
      <c r="AH378" s="230">
        <v>29.003583160411758</v>
      </c>
      <c r="AI378" s="230"/>
      <c r="AJ378" s="188"/>
      <c r="AK378" s="188"/>
      <c r="AL378" s="230">
        <v>3.4207817645246026</v>
      </c>
      <c r="AM378" s="230">
        <v>19.323261100426606</v>
      </c>
      <c r="AN378" s="230">
        <v>203371.25537109375</v>
      </c>
      <c r="AO378" s="230">
        <v>546726.8671875</v>
      </c>
      <c r="AP378" s="230">
        <v>271601.43678283691</v>
      </c>
      <c r="AQ378" s="230">
        <v>49.677719000718355</v>
      </c>
      <c r="AR378" s="229">
        <v>0</v>
      </c>
    </row>
    <row r="379" spans="1:44">
      <c r="A379" s="352">
        <v>41893</v>
      </c>
      <c r="B379" s="123" t="s">
        <v>134</v>
      </c>
      <c r="C379" s="123"/>
      <c r="D379" s="241"/>
      <c r="E379" s="219">
        <v>660</v>
      </c>
      <c r="F379" s="219">
        <v>107</v>
      </c>
      <c r="G379" s="219">
        <v>1974</v>
      </c>
      <c r="H379" s="219">
        <v>321</v>
      </c>
      <c r="I379" s="219">
        <v>6737</v>
      </c>
      <c r="J379" s="219">
        <v>1328</v>
      </c>
      <c r="K379" s="197">
        <v>16896699</v>
      </c>
      <c r="L379" s="194">
        <v>91.398532932379268</v>
      </c>
      <c r="M379" s="197">
        <v>18880751</v>
      </c>
      <c r="N379" s="194">
        <v>96.388526765583265</v>
      </c>
      <c r="O379" s="197">
        <v>71608301</v>
      </c>
      <c r="P379" s="194">
        <v>99.902426997879914</v>
      </c>
      <c r="Q379" s="197">
        <v>71608086</v>
      </c>
      <c r="R379" s="194">
        <v>7.5100456983554054E-2</v>
      </c>
      <c r="S379" s="197">
        <v>14042</v>
      </c>
      <c r="T379" s="194">
        <v>2.3437832933925533E-2</v>
      </c>
      <c r="U379" s="197">
        <v>75558</v>
      </c>
      <c r="V379" s="194">
        <v>0.10561604159364357</v>
      </c>
      <c r="W379" s="197">
        <v>23037672</v>
      </c>
      <c r="X379" s="194">
        <v>99.582086491906068</v>
      </c>
      <c r="Y379" s="231">
        <v>99.47691183401696</v>
      </c>
      <c r="Z379" s="197">
        <v>62404</v>
      </c>
      <c r="AA379" s="194">
        <v>0.27087806269410752</v>
      </c>
      <c r="AB379" s="197">
        <v>19317792</v>
      </c>
      <c r="AC379" s="194">
        <v>98.776743822896222</v>
      </c>
      <c r="AD379" s="197">
        <v>19315649</v>
      </c>
      <c r="AE379" s="194">
        <v>98.713477455290388</v>
      </c>
      <c r="AF379" s="231">
        <v>55.841607398808435</v>
      </c>
      <c r="AG379" s="231">
        <v>63.944629742047525</v>
      </c>
      <c r="AH379" s="231">
        <v>47.738585055569345</v>
      </c>
      <c r="AI379" s="194"/>
      <c r="AJ379" s="207"/>
      <c r="AK379" s="207"/>
      <c r="AL379" s="208">
        <v>5.0766141144096428</v>
      </c>
      <c r="AM379" s="208">
        <v>27.573902603582287</v>
      </c>
      <c r="AN379" s="197">
        <v>102706.189453125</v>
      </c>
      <c r="AO379" s="197">
        <v>299388.3203125</v>
      </c>
      <c r="AP379" s="197">
        <v>189150.501953125</v>
      </c>
      <c r="AQ379" s="231">
        <v>63.178984990359901</v>
      </c>
      <c r="AR379" s="198"/>
    </row>
    <row r="380" spans="1:44">
      <c r="A380" s="352">
        <v>41893</v>
      </c>
      <c r="B380" s="123" t="s">
        <v>175</v>
      </c>
      <c r="C380" s="123"/>
      <c r="D380" s="241"/>
      <c r="E380" s="219">
        <v>498</v>
      </c>
      <c r="F380" s="219">
        <v>40</v>
      </c>
      <c r="G380" s="219">
        <v>1448</v>
      </c>
      <c r="H380" s="219">
        <v>108</v>
      </c>
      <c r="I380" s="219">
        <v>4377</v>
      </c>
      <c r="J380" s="219">
        <v>367</v>
      </c>
      <c r="K380" s="197">
        <v>10840851</v>
      </c>
      <c r="L380" s="194">
        <v>91.405287278646298</v>
      </c>
      <c r="M380" s="197">
        <v>16515535</v>
      </c>
      <c r="N380" s="194">
        <v>93.885526819375855</v>
      </c>
      <c r="O380" s="197">
        <v>72912968</v>
      </c>
      <c r="P380" s="194">
        <v>99.984730499327327</v>
      </c>
      <c r="Q380" s="197">
        <v>48698188</v>
      </c>
      <c r="R380" s="194">
        <v>2.4097405943648634E-2</v>
      </c>
      <c r="S380" s="197">
        <v>2312615</v>
      </c>
      <c r="T380" s="194">
        <v>4.8000633831607153</v>
      </c>
      <c r="U380" s="197">
        <v>3084</v>
      </c>
      <c r="V380" s="194">
        <v>6.6537619683284428E-3</v>
      </c>
      <c r="W380" s="197">
        <v>13633213</v>
      </c>
      <c r="X380" s="194">
        <v>99.780009339378495</v>
      </c>
      <c r="Y380" s="231">
        <v>99.773370215065071</v>
      </c>
      <c r="Z380" s="197">
        <v>34792</v>
      </c>
      <c r="AA380" s="194">
        <v>0.25520030064785154</v>
      </c>
      <c r="AB380" s="197">
        <v>4067911</v>
      </c>
      <c r="AC380" s="194">
        <v>93.813237687294546</v>
      </c>
      <c r="AD380" s="197">
        <v>4034945</v>
      </c>
      <c r="AE380" s="194">
        <v>94.259424509510126</v>
      </c>
      <c r="AF380" s="231">
        <v>0</v>
      </c>
      <c r="AG380" s="231">
        <v>0</v>
      </c>
      <c r="AH380" s="231">
        <v>0</v>
      </c>
      <c r="AI380" s="194"/>
      <c r="AJ380" s="207"/>
      <c r="AK380" s="207"/>
      <c r="AL380" s="208">
        <v>4.9558911417612359</v>
      </c>
      <c r="AM380" s="208">
        <v>29.909353806144008</v>
      </c>
      <c r="AN380" s="197">
        <v>68177.6201171875</v>
      </c>
      <c r="AO380" s="197">
        <v>163644.56640625</v>
      </c>
      <c r="AP380" s="197">
        <v>81028.0576171875</v>
      </c>
      <c r="AQ380" s="231">
        <v>49.514664248633942</v>
      </c>
      <c r="AR380" s="198"/>
    </row>
    <row r="381" spans="1:44">
      <c r="A381" s="352">
        <v>41893</v>
      </c>
      <c r="B381" s="124" t="s">
        <v>135</v>
      </c>
      <c r="C381" s="124"/>
      <c r="D381" s="241"/>
      <c r="E381" s="219">
        <v>656</v>
      </c>
      <c r="F381" s="219">
        <v>29</v>
      </c>
      <c r="G381" s="219">
        <v>1957</v>
      </c>
      <c r="H381" s="219">
        <v>87</v>
      </c>
      <c r="I381" s="219">
        <v>4460</v>
      </c>
      <c r="J381" s="219">
        <v>249</v>
      </c>
      <c r="K381" s="190">
        <v>6783095</v>
      </c>
      <c r="L381" s="191">
        <v>88.862340863573337</v>
      </c>
      <c r="M381" s="190">
        <v>10381348</v>
      </c>
      <c r="N381" s="191">
        <v>91.960907466854181</v>
      </c>
      <c r="O381" s="190">
        <v>57951873</v>
      </c>
      <c r="P381" s="191">
        <v>99.939334786101256</v>
      </c>
      <c r="Q381" s="190">
        <v>29542113</v>
      </c>
      <c r="R381" s="191">
        <v>9.813109871810468E-3</v>
      </c>
      <c r="S381" s="190">
        <v>1105275</v>
      </c>
      <c r="T381" s="191">
        <v>3.7889849808054796</v>
      </c>
      <c r="U381" s="190">
        <v>104924</v>
      </c>
      <c r="V381" s="191">
        <v>0.35544883828210283</v>
      </c>
      <c r="W381" s="190">
        <v>6540699</v>
      </c>
      <c r="X381" s="191">
        <v>99.48832253935123</v>
      </c>
      <c r="Y381" s="232">
        <v>99.134692452658754</v>
      </c>
      <c r="Z381" s="190">
        <v>39953</v>
      </c>
      <c r="AA381" s="192">
        <v>0.61083687293185407</v>
      </c>
      <c r="AB381" s="190">
        <v>8507847</v>
      </c>
      <c r="AC381" s="191">
        <v>98.79696909203318</v>
      </c>
      <c r="AD381" s="190">
        <v>8492918</v>
      </c>
      <c r="AE381" s="191">
        <v>98.995884420283858</v>
      </c>
      <c r="AF381" s="232">
        <v>17.372386338475444</v>
      </c>
      <c r="AG381" s="232">
        <v>16.049720107358393</v>
      </c>
      <c r="AH381" s="232">
        <v>18.695052569592498</v>
      </c>
      <c r="AI381" s="191"/>
      <c r="AJ381" s="193"/>
      <c r="AK381" s="193"/>
      <c r="AL381" s="191">
        <v>4.1861352859617922</v>
      </c>
      <c r="AM381" s="191">
        <v>22.916917668353797</v>
      </c>
      <c r="AN381" s="190">
        <v>32487.44580078125</v>
      </c>
      <c r="AO381" s="190">
        <v>83693.98046875</v>
      </c>
      <c r="AP381" s="190">
        <v>1422.8772125244141</v>
      </c>
      <c r="AQ381" s="232">
        <v>1.7000950421466616</v>
      </c>
      <c r="AR381" s="190"/>
    </row>
    <row r="382" spans="1:44">
      <c r="A382" s="352">
        <v>41893</v>
      </c>
      <c r="B382" s="114" t="s">
        <v>121</v>
      </c>
      <c r="C382" s="114" t="s">
        <v>122</v>
      </c>
      <c r="D382" s="241"/>
      <c r="E382" s="305">
        <v>168</v>
      </c>
      <c r="F382" s="305">
        <v>64</v>
      </c>
      <c r="G382" s="305">
        <v>492</v>
      </c>
      <c r="H382" s="305">
        <v>191</v>
      </c>
      <c r="I382" s="305">
        <v>1874</v>
      </c>
      <c r="J382" s="305">
        <v>801</v>
      </c>
      <c r="K382" s="118">
        <v>5925706</v>
      </c>
      <c r="L382" s="116">
        <v>93.080621954582284</v>
      </c>
      <c r="M382" s="118">
        <v>6589527</v>
      </c>
      <c r="N382" s="116">
        <v>96.097396850585937</v>
      </c>
      <c r="O382" s="118">
        <v>22819952</v>
      </c>
      <c r="P382" s="116">
        <v>99.813514709472656</v>
      </c>
      <c r="Q382" s="118">
        <v>22819864</v>
      </c>
      <c r="R382" s="119">
        <v>0.16578538715839386</v>
      </c>
      <c r="S382" s="118">
        <v>4373</v>
      </c>
      <c r="T382" s="116">
        <v>1.9163129851222038E-2</v>
      </c>
      <c r="U382" s="118">
        <v>23594</v>
      </c>
      <c r="V382" s="119">
        <v>0.10358394682407379</v>
      </c>
      <c r="W382" s="117">
        <v>8355401</v>
      </c>
      <c r="X382" s="119">
        <v>99.52685546875</v>
      </c>
      <c r="Y382" s="119">
        <v>99.423759460449219</v>
      </c>
      <c r="Z382" s="117">
        <v>26028</v>
      </c>
      <c r="AA382" s="119">
        <v>0.31151106953620911</v>
      </c>
      <c r="AB382" s="118">
        <v>9816459</v>
      </c>
      <c r="AC382" s="120">
        <v>98.959747314453125</v>
      </c>
      <c r="AD382" s="118">
        <v>9815456</v>
      </c>
      <c r="AE382" s="116">
        <v>98.94378662109375</v>
      </c>
      <c r="AF382" s="116">
        <v>47.279132843017578</v>
      </c>
      <c r="AG382" s="116">
        <v>41.52813720703125</v>
      </c>
      <c r="AH382" s="121">
        <v>53.030128479003906</v>
      </c>
      <c r="AI382" s="116">
        <v>0</v>
      </c>
      <c r="AJ382" s="121">
        <v>0</v>
      </c>
      <c r="AK382" s="121">
        <v>0</v>
      </c>
      <c r="AL382" s="116">
        <v>4.992072582244873</v>
      </c>
      <c r="AM382" s="116">
        <v>26.334238052368164</v>
      </c>
      <c r="AN382" s="116">
        <v>32173.765625</v>
      </c>
      <c r="AO382" s="116">
        <v>117755.078125</v>
      </c>
      <c r="AP382" s="116">
        <v>86890.8203125</v>
      </c>
      <c r="AQ382" s="122">
        <v>73.789443969726563</v>
      </c>
      <c r="AR382" s="118"/>
    </row>
    <row r="383" spans="1:44">
      <c r="A383" s="352">
        <v>41893</v>
      </c>
      <c r="B383" s="114" t="s">
        <v>123</v>
      </c>
      <c r="C383" s="114" t="s">
        <v>122</v>
      </c>
      <c r="D383" s="241"/>
      <c r="E383" s="305">
        <v>158</v>
      </c>
      <c r="F383" s="305">
        <v>11</v>
      </c>
      <c r="G383" s="305">
        <v>489</v>
      </c>
      <c r="H383" s="305">
        <v>34</v>
      </c>
      <c r="I383" s="305">
        <v>1466</v>
      </c>
      <c r="J383" s="305">
        <v>132</v>
      </c>
      <c r="K383" s="118">
        <v>2969521</v>
      </c>
      <c r="L383" s="116">
        <v>92.019419967058653</v>
      </c>
      <c r="M383" s="118">
        <v>3318463</v>
      </c>
      <c r="N383" s="116">
        <v>96.751174926757813</v>
      </c>
      <c r="O383" s="118">
        <v>13195737</v>
      </c>
      <c r="P383" s="116">
        <v>99.942359924316406</v>
      </c>
      <c r="Q383" s="118">
        <v>13195652</v>
      </c>
      <c r="R383" s="119">
        <v>3.8793079555034637E-2</v>
      </c>
      <c r="S383" s="118">
        <v>2068</v>
      </c>
      <c r="T383" s="116">
        <v>1.5671828761696815E-2</v>
      </c>
      <c r="U383" s="118">
        <v>12701</v>
      </c>
      <c r="V383" s="119">
        <v>9.6303850412368774E-2</v>
      </c>
      <c r="W383" s="117">
        <v>3800900</v>
      </c>
      <c r="X383" s="119">
        <v>99.736236572265625</v>
      </c>
      <c r="Y383" s="119">
        <v>99.640190124511719</v>
      </c>
      <c r="Z383" s="117">
        <v>10147</v>
      </c>
      <c r="AA383" s="119">
        <v>0.26696309447288513</v>
      </c>
      <c r="AB383" s="118">
        <v>3025658</v>
      </c>
      <c r="AC383" s="120">
        <v>98.892601013183594</v>
      </c>
      <c r="AD383" s="118">
        <v>3025720</v>
      </c>
      <c r="AE383" s="116">
        <v>98.833503723144531</v>
      </c>
      <c r="AF383" s="116">
        <v>43.330757141113281</v>
      </c>
      <c r="AG383" s="116">
        <v>53.933609008789063</v>
      </c>
      <c r="AH383" s="121">
        <v>32.7279052734375</v>
      </c>
      <c r="AI383" s="116">
        <v>0</v>
      </c>
      <c r="AJ383" s="121">
        <v>0</v>
      </c>
      <c r="AK383" s="121">
        <v>0</v>
      </c>
      <c r="AL383" s="116">
        <v>4.7695746421813965</v>
      </c>
      <c r="AM383" s="116">
        <v>27.392763137817383</v>
      </c>
      <c r="AN383" s="116">
        <v>17885.63671875</v>
      </c>
      <c r="AO383" s="116">
        <v>51419.49609375</v>
      </c>
      <c r="AP383" s="116">
        <v>30319.3984375</v>
      </c>
      <c r="AQ383" s="116">
        <v>58.964790344238281</v>
      </c>
      <c r="AR383" s="118"/>
    </row>
    <row r="384" spans="1:44">
      <c r="A384" s="352">
        <v>41893</v>
      </c>
      <c r="B384" s="114" t="s">
        <v>183</v>
      </c>
      <c r="C384" s="114" t="s">
        <v>122</v>
      </c>
      <c r="D384" s="241"/>
      <c r="E384" s="305">
        <v>130</v>
      </c>
      <c r="F384" s="305">
        <v>10</v>
      </c>
      <c r="G384" s="305">
        <v>391</v>
      </c>
      <c r="H384" s="305">
        <v>30</v>
      </c>
      <c r="I384" s="305">
        <v>1472</v>
      </c>
      <c r="J384" s="305">
        <v>114</v>
      </c>
      <c r="K384" s="118">
        <v>2942297</v>
      </c>
      <c r="L384" s="116">
        <v>91.178660753826009</v>
      </c>
      <c r="M384" s="118">
        <v>3318463</v>
      </c>
      <c r="N384" s="116">
        <v>96.751174926757813</v>
      </c>
      <c r="O384" s="118">
        <v>13493511</v>
      </c>
      <c r="P384" s="116">
        <v>99.984268188476562</v>
      </c>
      <c r="Q384" s="118">
        <v>13493570</v>
      </c>
      <c r="R384" s="119">
        <v>6.0547357425093651E-3</v>
      </c>
      <c r="S384" s="118">
        <v>925</v>
      </c>
      <c r="T384" s="116">
        <v>6.8551166914403439E-3</v>
      </c>
      <c r="U384" s="118">
        <v>9104</v>
      </c>
      <c r="V384" s="119">
        <v>6.7477881908416748E-2</v>
      </c>
      <c r="W384" s="117">
        <v>4189945</v>
      </c>
      <c r="X384" s="119">
        <v>99.694847106933594</v>
      </c>
      <c r="Y384" s="119">
        <v>99.627578735351563</v>
      </c>
      <c r="Z384" s="117">
        <v>9285</v>
      </c>
      <c r="AA384" s="119">
        <v>0.2216019481420517</v>
      </c>
      <c r="AB384" s="118">
        <v>2737677</v>
      </c>
      <c r="AC384" s="120">
        <v>98.140281677246094</v>
      </c>
      <c r="AD384" s="118">
        <v>2737208</v>
      </c>
      <c r="AE384" s="116">
        <v>98.010414123535156</v>
      </c>
      <c r="AF384" s="116">
        <v>70.171066284179688</v>
      </c>
      <c r="AG384" s="116">
        <v>94.281753540039063</v>
      </c>
      <c r="AH384" s="121">
        <v>46.060379028320312</v>
      </c>
      <c r="AI384" s="116">
        <v>79.319206237792969</v>
      </c>
      <c r="AJ384" s="121">
        <v>13.195073127746582</v>
      </c>
      <c r="AK384" s="121">
        <v>7.4857258796691895</v>
      </c>
      <c r="AL384" s="116">
        <v>5.0992870330810547</v>
      </c>
      <c r="AM384" s="116">
        <v>27.311443328857422</v>
      </c>
      <c r="AN384" s="116">
        <v>19258.87109375</v>
      </c>
      <c r="AO384" s="116">
        <v>51137.7578125</v>
      </c>
      <c r="AP384" s="116">
        <v>24933.333984375</v>
      </c>
      <c r="AQ384" s="116">
        <v>48.757190704345703</v>
      </c>
      <c r="AR384" s="118"/>
    </row>
    <row r="385" spans="1:44">
      <c r="A385" s="352">
        <v>41893</v>
      </c>
      <c r="B385" s="114" t="s">
        <v>126</v>
      </c>
      <c r="C385" s="114" t="s">
        <v>122</v>
      </c>
      <c r="D385" s="241"/>
      <c r="E385" s="305">
        <v>107</v>
      </c>
      <c r="F385" s="305">
        <v>7</v>
      </c>
      <c r="G385" s="305">
        <v>313</v>
      </c>
      <c r="H385" s="305">
        <v>21</v>
      </c>
      <c r="I385" s="305">
        <v>951</v>
      </c>
      <c r="J385" s="305">
        <v>86</v>
      </c>
      <c r="K385" s="118">
        <v>1893581</v>
      </c>
      <c r="L385" s="116">
        <v>88.522170427354311</v>
      </c>
      <c r="M385" s="118">
        <v>2827149</v>
      </c>
      <c r="N385" s="116">
        <v>96.302139282226562</v>
      </c>
      <c r="O385" s="118">
        <v>8344001</v>
      </c>
      <c r="P385" s="116">
        <v>99.935173034667969</v>
      </c>
      <c r="Q385" s="118">
        <v>8343968</v>
      </c>
      <c r="R385" s="119">
        <v>3.4995339810848236E-2</v>
      </c>
      <c r="S385" s="118">
        <v>2017</v>
      </c>
      <c r="T385" s="116">
        <v>2.4173151701688766E-2</v>
      </c>
      <c r="U385" s="118">
        <v>16616</v>
      </c>
      <c r="V385" s="119">
        <v>0.19925576448440552</v>
      </c>
      <c r="W385" s="117">
        <v>2415845</v>
      </c>
      <c r="X385" s="119">
        <v>99.444129943847656</v>
      </c>
      <c r="Y385" s="119">
        <v>99.245979309082031</v>
      </c>
      <c r="Z385" s="117">
        <v>7729</v>
      </c>
      <c r="AA385" s="119">
        <v>0.31992948055267334</v>
      </c>
      <c r="AB385" s="118">
        <v>1193080</v>
      </c>
      <c r="AC385" s="120">
        <v>98.754318237304688</v>
      </c>
      <c r="AD385" s="118">
        <v>1192503</v>
      </c>
      <c r="AE385" s="116">
        <v>98.656105041503906</v>
      </c>
      <c r="AF385" s="116">
        <v>55.588005065917969</v>
      </c>
      <c r="AG385" s="116">
        <v>70.553955078125</v>
      </c>
      <c r="AH385" s="121">
        <v>40.622051239013672</v>
      </c>
      <c r="AI385" s="116">
        <v>0</v>
      </c>
      <c r="AJ385" s="121">
        <v>0</v>
      </c>
      <c r="AK385" s="121">
        <v>0</v>
      </c>
      <c r="AL385" s="116">
        <v>5.3847694396972656</v>
      </c>
      <c r="AM385" s="116">
        <v>30.482669830322266</v>
      </c>
      <c r="AN385" s="116">
        <v>12631.708984375</v>
      </c>
      <c r="AO385" s="116">
        <v>31512.765625</v>
      </c>
      <c r="AP385" s="116">
        <v>17186.8359375</v>
      </c>
      <c r="AQ385" s="116">
        <v>54.539279937744141</v>
      </c>
      <c r="AR385" s="118"/>
    </row>
    <row r="386" spans="1:44">
      <c r="A386" s="352">
        <v>41893</v>
      </c>
      <c r="B386" s="114" t="s">
        <v>184</v>
      </c>
      <c r="C386" s="114" t="s">
        <v>122</v>
      </c>
      <c r="D386" s="241"/>
      <c r="E386" s="305">
        <v>97</v>
      </c>
      <c r="F386" s="305">
        <v>15</v>
      </c>
      <c r="G386" s="305">
        <v>289</v>
      </c>
      <c r="H386" s="305">
        <v>45</v>
      </c>
      <c r="I386" s="305">
        <v>974</v>
      </c>
      <c r="J386" s="305">
        <v>195</v>
      </c>
      <c r="K386" s="118">
        <v>3165594</v>
      </c>
      <c r="L386" s="116">
        <v>89.592316639467981</v>
      </c>
      <c r="M386" s="118">
        <v>2827149</v>
      </c>
      <c r="N386" s="116">
        <v>96.302139282226562</v>
      </c>
      <c r="O386" s="118">
        <v>13755100</v>
      </c>
      <c r="P386" s="116">
        <v>99.911476135253906</v>
      </c>
      <c r="Q386" s="118">
        <v>13755032</v>
      </c>
      <c r="R386" s="119">
        <v>5.1544774323701859E-2</v>
      </c>
      <c r="S386" s="118">
        <v>4659</v>
      </c>
      <c r="T386" s="116">
        <v>3.387124091386795E-2</v>
      </c>
      <c r="U386" s="118">
        <v>13543</v>
      </c>
      <c r="V386" s="119">
        <v>9.8542682826519012E-2</v>
      </c>
      <c r="W386" s="117">
        <v>4275581</v>
      </c>
      <c r="X386" s="119">
        <v>99.520431518554688</v>
      </c>
      <c r="Y386" s="119">
        <v>99.42236328125</v>
      </c>
      <c r="Z386" s="117">
        <v>9215</v>
      </c>
      <c r="AA386" s="119">
        <v>0.2155262678861618</v>
      </c>
      <c r="AB386" s="118">
        <v>2544918</v>
      </c>
      <c r="AC386" s="120">
        <v>98.628288269042969</v>
      </c>
      <c r="AD386" s="118">
        <v>2544762</v>
      </c>
      <c r="AE386" s="116">
        <v>98.465553283691406</v>
      </c>
      <c r="AF386" s="116">
        <v>73.17791748046875</v>
      </c>
      <c r="AG386" s="116">
        <v>93.269111633300781</v>
      </c>
      <c r="AH386" s="121">
        <v>53.086727142333984</v>
      </c>
      <c r="AI386" s="116">
        <v>0</v>
      </c>
      <c r="AJ386" s="121">
        <v>0</v>
      </c>
      <c r="AK386" s="121">
        <v>0</v>
      </c>
      <c r="AL386" s="116">
        <v>5.3756418228149414</v>
      </c>
      <c r="AM386" s="116">
        <v>27.195596694946289</v>
      </c>
      <c r="AN386" s="116">
        <v>20756.20703125</v>
      </c>
      <c r="AO386" s="116">
        <v>47563.22265625</v>
      </c>
      <c r="AP386" s="116">
        <v>29820.11328125</v>
      </c>
      <c r="AQ386" s="116">
        <v>62.695735931396484</v>
      </c>
      <c r="AR386" s="118"/>
    </row>
    <row r="387" spans="1:44">
      <c r="A387" s="352">
        <v>41893</v>
      </c>
      <c r="B387" s="114" t="s">
        <v>131</v>
      </c>
      <c r="C387" s="114" t="s">
        <v>176</v>
      </c>
      <c r="D387" s="241"/>
      <c r="E387" s="305">
        <v>168</v>
      </c>
      <c r="F387" s="305">
        <v>20</v>
      </c>
      <c r="G387" s="305">
        <v>489</v>
      </c>
      <c r="H387" s="305">
        <v>50</v>
      </c>
      <c r="I387" s="305">
        <v>1428</v>
      </c>
      <c r="J387" s="305">
        <v>161</v>
      </c>
      <c r="K387" s="118">
        <v>3157086</v>
      </c>
      <c r="L387" s="116">
        <v>91.481290025042085</v>
      </c>
      <c r="M387" s="118">
        <v>4873926</v>
      </c>
      <c r="N387" s="116">
        <v>92.248771667480469</v>
      </c>
      <c r="O387" s="118">
        <v>21282116</v>
      </c>
      <c r="P387" s="116">
        <v>99.998092651367188</v>
      </c>
      <c r="Q387" s="118">
        <v>13830429</v>
      </c>
      <c r="R387" s="119">
        <v>2.2269736509770155E-3</v>
      </c>
      <c r="S387" s="118">
        <v>598469</v>
      </c>
      <c r="T387" s="116">
        <v>4.3271903991699219</v>
      </c>
      <c r="U387" s="118">
        <v>904</v>
      </c>
      <c r="V387" s="119">
        <v>6.8322578445076942E-3</v>
      </c>
      <c r="W387" s="117">
        <v>3795247</v>
      </c>
      <c r="X387" s="119">
        <v>99.733879089355469</v>
      </c>
      <c r="Y387" s="119">
        <v>99.727066040039063</v>
      </c>
      <c r="Z387" s="117">
        <v>10523</v>
      </c>
      <c r="AA387" s="119">
        <v>0.27726784348487854</v>
      </c>
      <c r="AB387" s="118">
        <v>1577003</v>
      </c>
      <c r="AC387" s="120">
        <v>94.996711730957031</v>
      </c>
      <c r="AD387" s="118">
        <v>1564074</v>
      </c>
      <c r="AE387" s="116">
        <v>95.742401123046875</v>
      </c>
      <c r="AF387" s="116">
        <v>0</v>
      </c>
      <c r="AG387" s="116">
        <v>0</v>
      </c>
      <c r="AH387" s="121">
        <v>0</v>
      </c>
      <c r="AI387" s="116">
        <v>0</v>
      </c>
      <c r="AJ387" s="121">
        <v>0</v>
      </c>
      <c r="AK387" s="121">
        <v>0</v>
      </c>
      <c r="AL387" s="116">
        <v>5.0543885231018066</v>
      </c>
      <c r="AM387" s="116">
        <v>27.802639007568359</v>
      </c>
      <c r="AN387" s="116">
        <v>20493.369140625</v>
      </c>
      <c r="AO387" s="116">
        <v>43785.5703125</v>
      </c>
      <c r="AP387" s="116">
        <v>24206.185546875</v>
      </c>
      <c r="AQ387" s="116">
        <v>55.283477783203125</v>
      </c>
      <c r="AR387" s="118"/>
    </row>
    <row r="388" spans="1:44">
      <c r="A388" s="352">
        <v>41893</v>
      </c>
      <c r="B388" s="114" t="s">
        <v>124</v>
      </c>
      <c r="C388" s="114" t="s">
        <v>176</v>
      </c>
      <c r="D388" s="241"/>
      <c r="E388" s="180">
        <v>117</v>
      </c>
      <c r="F388" s="180">
        <v>32</v>
      </c>
      <c r="G388" s="180">
        <v>344</v>
      </c>
      <c r="H388" s="180">
        <v>86</v>
      </c>
      <c r="I388" s="180">
        <v>1300</v>
      </c>
      <c r="J388" s="180">
        <v>343</v>
      </c>
      <c r="K388" s="118">
        <v>3102632</v>
      </c>
      <c r="L388" s="116">
        <v>92.777358062445046</v>
      </c>
      <c r="M388" s="118">
        <v>3875418</v>
      </c>
      <c r="N388" s="116">
        <v>95.238990783691406</v>
      </c>
      <c r="O388" s="118">
        <v>17385944</v>
      </c>
      <c r="P388" s="116">
        <v>100.00001525878906</v>
      </c>
      <c r="Q388" s="118">
        <v>12920761</v>
      </c>
      <c r="R388" s="119">
        <v>1.504555344581604E-2</v>
      </c>
      <c r="S388" s="118">
        <v>552732</v>
      </c>
      <c r="T388" s="116">
        <v>4.2778596878051758</v>
      </c>
      <c r="U388" s="118">
        <v>1617</v>
      </c>
      <c r="V388" s="119">
        <v>1.3076127506792545E-2</v>
      </c>
      <c r="W388" s="117">
        <v>4046427</v>
      </c>
      <c r="X388" s="119">
        <v>99.790153503417969</v>
      </c>
      <c r="Y388" s="119">
        <v>99.777107238769531</v>
      </c>
      <c r="Z388" s="117">
        <v>10928</v>
      </c>
      <c r="AA388" s="119">
        <v>0.27006542682647705</v>
      </c>
      <c r="AB388" s="118">
        <v>1069368</v>
      </c>
      <c r="AC388" s="120">
        <v>94.292800903320313</v>
      </c>
      <c r="AD388" s="118">
        <v>1061439</v>
      </c>
      <c r="AE388" s="116">
        <v>94.493415832519531</v>
      </c>
      <c r="AF388" s="116">
        <v>0</v>
      </c>
      <c r="AG388" s="116">
        <v>0</v>
      </c>
      <c r="AH388" s="121">
        <v>0</v>
      </c>
      <c r="AI388" s="116">
        <v>0</v>
      </c>
      <c r="AJ388" s="121">
        <v>0</v>
      </c>
      <c r="AK388" s="121">
        <v>0</v>
      </c>
      <c r="AL388" s="116">
        <v>4.9026451110839844</v>
      </c>
      <c r="AM388" s="116">
        <v>30.344085693359375</v>
      </c>
      <c r="AN388" s="116">
        <v>17730.306640625</v>
      </c>
      <c r="AO388" s="116">
        <v>46750.42578125</v>
      </c>
      <c r="AP388" s="116">
        <v>22447.720703125</v>
      </c>
      <c r="AQ388" s="116">
        <v>48.016078948974609</v>
      </c>
      <c r="AR388" s="118"/>
    </row>
    <row r="389" spans="1:44">
      <c r="A389" s="352">
        <v>41893</v>
      </c>
      <c r="B389" s="206" t="s">
        <v>133</v>
      </c>
      <c r="C389" s="206" t="s">
        <v>176</v>
      </c>
      <c r="D389" s="241"/>
      <c r="E389" s="180">
        <v>164</v>
      </c>
      <c r="F389" s="180">
        <v>12</v>
      </c>
      <c r="G389" s="180">
        <v>485</v>
      </c>
      <c r="H389" s="180">
        <v>34</v>
      </c>
      <c r="I389" s="180">
        <v>1418</v>
      </c>
      <c r="J389" s="180">
        <v>113</v>
      </c>
      <c r="K389" s="248">
        <v>2287259</v>
      </c>
      <c r="L389" s="246">
        <v>90.566175496522263</v>
      </c>
      <c r="M389" s="248">
        <v>4369242</v>
      </c>
      <c r="N389" s="246">
        <v>95.670211791992188</v>
      </c>
      <c r="O389" s="248">
        <v>18160344</v>
      </c>
      <c r="P389" s="246">
        <v>99.996574401855469</v>
      </c>
      <c r="Q389" s="248">
        <v>11348770</v>
      </c>
      <c r="R389" s="249">
        <v>2.6610814034938812E-2</v>
      </c>
      <c r="S389" s="248">
        <v>605295</v>
      </c>
      <c r="T389" s="246">
        <v>5.3335738182067871</v>
      </c>
      <c r="U389" s="248">
        <v>394</v>
      </c>
      <c r="V389" s="249">
        <v>3.6689038388431072E-3</v>
      </c>
      <c r="W389" s="248">
        <v>2823423</v>
      </c>
      <c r="X389" s="246">
        <v>99.730171203613281</v>
      </c>
      <c r="Y389" s="246">
        <v>99.726509094238281</v>
      </c>
      <c r="Z389" s="247">
        <v>7810</v>
      </c>
      <c r="AA389" s="249">
        <v>0.27661460638046265</v>
      </c>
      <c r="AB389" s="248">
        <v>676183</v>
      </c>
      <c r="AC389" s="246">
        <v>90.425224304199219</v>
      </c>
      <c r="AD389" s="248">
        <v>668350</v>
      </c>
      <c r="AE389" s="246">
        <v>90.041893005371094</v>
      </c>
      <c r="AF389" s="246">
        <v>0</v>
      </c>
      <c r="AG389" s="246">
        <v>0</v>
      </c>
      <c r="AH389" s="251">
        <v>0</v>
      </c>
      <c r="AI389" s="246">
        <v>0</v>
      </c>
      <c r="AJ389" s="251">
        <v>0</v>
      </c>
      <c r="AK389" s="251">
        <v>0</v>
      </c>
      <c r="AL389" s="246">
        <v>4.8943476676940918</v>
      </c>
      <c r="AM389" s="246">
        <v>31.72509765625</v>
      </c>
      <c r="AN389" s="246">
        <v>16428.611328125</v>
      </c>
      <c r="AO389" s="246">
        <v>37236.84765625</v>
      </c>
      <c r="AP389" s="246">
        <v>20689.5859375</v>
      </c>
      <c r="AQ389" s="246">
        <v>55.562129974365234</v>
      </c>
      <c r="AR389" s="248"/>
    </row>
    <row r="390" spans="1:44">
      <c r="A390" s="352">
        <v>41893</v>
      </c>
      <c r="B390" s="206" t="s">
        <v>125</v>
      </c>
      <c r="C390" s="206" t="s">
        <v>176</v>
      </c>
      <c r="D390" s="241"/>
      <c r="E390" s="180">
        <v>166</v>
      </c>
      <c r="F390" s="180">
        <v>8</v>
      </c>
      <c r="G390" s="180">
        <v>474</v>
      </c>
      <c r="H390" s="180">
        <v>24</v>
      </c>
      <c r="I390" s="180">
        <v>1531</v>
      </c>
      <c r="J390" s="180">
        <v>93</v>
      </c>
      <c r="K390" s="248">
        <v>2293874</v>
      </c>
      <c r="L390" s="246">
        <v>90.281549902043452</v>
      </c>
      <c r="M390" s="248">
        <v>3396949</v>
      </c>
      <c r="N390" s="246">
        <v>92.394325256347656</v>
      </c>
      <c r="O390" s="248">
        <v>16084564</v>
      </c>
      <c r="P390" s="246">
        <v>99.937156677246094</v>
      </c>
      <c r="Q390" s="248">
        <v>10598228</v>
      </c>
      <c r="R390" s="249">
        <v>6.0981892049312592E-2</v>
      </c>
      <c r="S390" s="248">
        <v>556119</v>
      </c>
      <c r="T390" s="246">
        <v>5.2472829818725586</v>
      </c>
      <c r="U390" s="248">
        <v>169</v>
      </c>
      <c r="V390" s="249">
        <v>1.6877350863069296E-3</v>
      </c>
      <c r="W390" s="248">
        <v>2968116</v>
      </c>
      <c r="X390" s="246">
        <v>99.872573852539063</v>
      </c>
      <c r="Y390" s="246">
        <v>99.870887756347656</v>
      </c>
      <c r="Z390" s="247">
        <v>5531</v>
      </c>
      <c r="AA390" s="249">
        <v>0.18634717166423798</v>
      </c>
      <c r="AB390" s="248">
        <v>745357</v>
      </c>
      <c r="AC390" s="246">
        <v>93.694831848144531</v>
      </c>
      <c r="AD390" s="248">
        <v>741082</v>
      </c>
      <c r="AE390" s="246">
        <v>94.598030090332031</v>
      </c>
      <c r="AF390" s="246">
        <v>0</v>
      </c>
      <c r="AG390" s="246">
        <v>0</v>
      </c>
      <c r="AH390" s="251">
        <v>0</v>
      </c>
      <c r="AI390" s="246">
        <v>0</v>
      </c>
      <c r="AJ390" s="251">
        <v>0</v>
      </c>
      <c r="AK390" s="251">
        <v>0</v>
      </c>
      <c r="AL390" s="246">
        <v>4.404822826385498</v>
      </c>
      <c r="AM390" s="246">
        <v>31.367925643920898</v>
      </c>
      <c r="AN390" s="246">
        <v>13525.3330078125</v>
      </c>
      <c r="AO390" s="246">
        <v>35871.72265625</v>
      </c>
      <c r="AP390" s="246">
        <v>13684.5654296875</v>
      </c>
      <c r="AQ390" s="246">
        <v>38.148616790771484</v>
      </c>
      <c r="AR390" s="248"/>
    </row>
    <row r="391" spans="1:44">
      <c r="A391" s="352">
        <v>41893</v>
      </c>
      <c r="B391" s="107" t="s">
        <v>127</v>
      </c>
      <c r="C391" s="107" t="s">
        <v>128</v>
      </c>
      <c r="D391" s="241"/>
      <c r="E391" s="388">
        <v>150</v>
      </c>
      <c r="F391" s="388">
        <v>16</v>
      </c>
      <c r="G391" s="388">
        <v>450</v>
      </c>
      <c r="H391" s="388">
        <v>48</v>
      </c>
      <c r="I391" s="388">
        <v>1449</v>
      </c>
      <c r="J391" s="388">
        <v>160</v>
      </c>
      <c r="K391" s="111">
        <v>2993904</v>
      </c>
      <c r="L391" s="109">
        <v>88.867679123979926</v>
      </c>
      <c r="M391" s="111">
        <v>3831203</v>
      </c>
      <c r="N391" s="109">
        <v>92.444328308105469</v>
      </c>
      <c r="O391" s="111">
        <v>17282480</v>
      </c>
      <c r="P391" s="109">
        <v>99.809982299804688</v>
      </c>
      <c r="Q391" s="111">
        <v>10564044</v>
      </c>
      <c r="R391" s="112">
        <v>2.3409595713019371E-2</v>
      </c>
      <c r="S391" s="111">
        <v>357851</v>
      </c>
      <c r="T391" s="109">
        <v>3.3874433040618896</v>
      </c>
      <c r="U391" s="111">
        <v>41269</v>
      </c>
      <c r="V391" s="112">
        <v>0.39084577560424805</v>
      </c>
      <c r="W391" s="111">
        <v>3124770</v>
      </c>
      <c r="X391" s="109">
        <v>99.359695434570313</v>
      </c>
      <c r="Y391" s="109">
        <v>98.971351623535156</v>
      </c>
      <c r="Z391" s="110">
        <v>18817</v>
      </c>
      <c r="AA391" s="112">
        <v>0.6021883487701416</v>
      </c>
      <c r="AB391" s="111">
        <v>5513145</v>
      </c>
      <c r="AC391" s="109">
        <v>99.169021606445313</v>
      </c>
      <c r="AD391" s="111">
        <v>5501546</v>
      </c>
      <c r="AE391" s="109">
        <v>99.378211975097656</v>
      </c>
      <c r="AF391" s="109">
        <v>34.550094604492188</v>
      </c>
      <c r="AG391" s="109">
        <v>34.155448913574219</v>
      </c>
      <c r="AH391" s="113">
        <v>34.944740295410156</v>
      </c>
      <c r="AI391" s="109">
        <v>94.181098937988281</v>
      </c>
      <c r="AJ391" s="113">
        <v>2.6951363086700439</v>
      </c>
      <c r="AK391" s="113">
        <v>3.1237678527832031</v>
      </c>
      <c r="AL391" s="109">
        <v>3.5028972625732422</v>
      </c>
      <c r="AM391" s="109">
        <v>18.757314682006836</v>
      </c>
      <c r="AN391" s="109">
        <v>9895.5185546875</v>
      </c>
      <c r="AO391" s="109">
        <v>39327.984375</v>
      </c>
      <c r="AP391" s="109">
        <v>761.22369384765625</v>
      </c>
      <c r="AQ391" s="109">
        <v>1.9355777502059937</v>
      </c>
      <c r="AR391" s="111"/>
    </row>
    <row r="392" spans="1:44">
      <c r="A392" s="352">
        <v>41893</v>
      </c>
      <c r="B392" s="107" t="s">
        <v>129</v>
      </c>
      <c r="C392" s="107" t="s">
        <v>128</v>
      </c>
      <c r="D392" s="241"/>
      <c r="E392" s="388">
        <v>152</v>
      </c>
      <c r="F392" s="388">
        <v>3</v>
      </c>
      <c r="G392" s="388">
        <v>452</v>
      </c>
      <c r="H392" s="388">
        <v>9</v>
      </c>
      <c r="I392" s="388">
        <v>1179</v>
      </c>
      <c r="J392" s="388">
        <v>29</v>
      </c>
      <c r="K392" s="111">
        <v>2010839</v>
      </c>
      <c r="L392" s="109">
        <v>85.762957651010353</v>
      </c>
      <c r="M392" s="111">
        <v>3740827</v>
      </c>
      <c r="N392" s="109">
        <v>93.578582763671875</v>
      </c>
      <c r="O392" s="111">
        <v>12386114</v>
      </c>
      <c r="P392" s="109">
        <v>99.997795104980469</v>
      </c>
      <c r="Q392" s="111">
        <v>8516643</v>
      </c>
      <c r="R392" s="112">
        <v>5.0019710324704647E-3</v>
      </c>
      <c r="S392" s="111">
        <v>367014</v>
      </c>
      <c r="T392" s="109">
        <v>4.3093738555908203</v>
      </c>
      <c r="U392" s="111">
        <v>36608</v>
      </c>
      <c r="V392" s="112">
        <v>0.42990764975547791</v>
      </c>
      <c r="W392" s="111">
        <v>1893747</v>
      </c>
      <c r="X392" s="109">
        <v>99.487213134765625</v>
      </c>
      <c r="Y392" s="109">
        <v>99.05950927734375</v>
      </c>
      <c r="Z392" s="110">
        <v>13814</v>
      </c>
      <c r="AA392" s="112">
        <v>0.72945332527160645</v>
      </c>
      <c r="AB392" s="111">
        <v>923529</v>
      </c>
      <c r="AC392" s="109">
        <v>96.818397521972656</v>
      </c>
      <c r="AD392" s="111">
        <v>923388</v>
      </c>
      <c r="AE392" s="109">
        <v>97.027252197265625</v>
      </c>
      <c r="AF392" s="109">
        <v>34.461219787597656</v>
      </c>
      <c r="AG392" s="109">
        <v>34.148963928222656</v>
      </c>
      <c r="AH392" s="113">
        <v>34.773475646972656</v>
      </c>
      <c r="AI392" s="109">
        <v>95.166084289550781</v>
      </c>
      <c r="AJ392" s="113">
        <v>2.147869348526001</v>
      </c>
      <c r="AK392" s="113">
        <v>2.6860466003417969</v>
      </c>
      <c r="AL392" s="109">
        <v>3.4351804256439209</v>
      </c>
      <c r="AM392" s="109">
        <v>25.124202728271484</v>
      </c>
      <c r="AN392" s="109">
        <v>8257.90234375</v>
      </c>
      <c r="AO392" s="109">
        <v>21685.2734375</v>
      </c>
      <c r="AP392" s="109">
        <v>365.89398193359375</v>
      </c>
      <c r="AQ392" s="109">
        <v>1.6872924566268921</v>
      </c>
      <c r="AR392" s="111"/>
    </row>
    <row r="393" spans="1:44">
      <c r="A393" s="352">
        <v>41893</v>
      </c>
      <c r="B393" s="181" t="s">
        <v>130</v>
      </c>
      <c r="C393" s="181" t="s">
        <v>128</v>
      </c>
      <c r="D393" s="241"/>
      <c r="E393" s="219">
        <v>176</v>
      </c>
      <c r="F393" s="219">
        <v>5</v>
      </c>
      <c r="G393" s="219">
        <v>528</v>
      </c>
      <c r="H393" s="219">
        <v>15</v>
      </c>
      <c r="I393" s="219">
        <v>835</v>
      </c>
      <c r="J393" s="219">
        <v>31</v>
      </c>
      <c r="K393" s="229">
        <v>780420</v>
      </c>
      <c r="L393" s="230">
        <v>93.717869864944518</v>
      </c>
      <c r="M393" s="229">
        <v>1409418</v>
      </c>
      <c r="N393" s="230">
        <v>92.062469482421875</v>
      </c>
      <c r="O393" s="229">
        <v>15037703</v>
      </c>
      <c r="P393" s="230">
        <v>99.9937744140625</v>
      </c>
      <c r="Q393" s="229">
        <v>4695150</v>
      </c>
      <c r="R393" s="230">
        <v>0</v>
      </c>
      <c r="S393" s="229">
        <v>154027</v>
      </c>
      <c r="T393" s="230">
        <v>3.2805554866790771</v>
      </c>
      <c r="U393" s="229">
        <v>9845</v>
      </c>
      <c r="V393" s="230">
        <v>0.20996220409870148</v>
      </c>
      <c r="W393" s="229">
        <v>617251</v>
      </c>
      <c r="X393" s="230">
        <v>99.815971374511719</v>
      </c>
      <c r="Y393" s="230">
        <v>99.606391906738281</v>
      </c>
      <c r="Z393" s="229">
        <v>2603</v>
      </c>
      <c r="AA393" s="230">
        <v>0.42170852422714233</v>
      </c>
      <c r="AB393" s="229">
        <v>1056584</v>
      </c>
      <c r="AC393" s="230">
        <v>98.748893737792969</v>
      </c>
      <c r="AD393" s="229">
        <v>1056024</v>
      </c>
      <c r="AE393" s="230">
        <v>98.910171508789063</v>
      </c>
      <c r="AF393" s="230">
        <v>35.201770782470703</v>
      </c>
      <c r="AG393" s="230">
        <v>34.860870361328125</v>
      </c>
      <c r="AH393" s="230">
        <v>35.542671203613281</v>
      </c>
      <c r="AI393" s="230">
        <v>93.3736572265625</v>
      </c>
      <c r="AJ393" s="188">
        <v>0.75563746690750122</v>
      </c>
      <c r="AK393" s="188">
        <v>5.8707046508789062</v>
      </c>
      <c r="AL393" s="230">
        <v>4.7357039451599121</v>
      </c>
      <c r="AM393" s="230">
        <v>23.396381378173828</v>
      </c>
      <c r="AN393" s="230">
        <v>6602.78369140625</v>
      </c>
      <c r="AO393" s="230">
        <v>9931.025390625</v>
      </c>
      <c r="AP393" s="230">
        <v>160.80401611328125</v>
      </c>
      <c r="AQ393" s="230">
        <v>1.6192085742950439</v>
      </c>
      <c r="AR393" s="229"/>
    </row>
    <row r="394" spans="1:44">
      <c r="A394" s="352">
        <v>41893</v>
      </c>
      <c r="B394" s="123" t="s">
        <v>132</v>
      </c>
      <c r="C394" s="123" t="s">
        <v>128</v>
      </c>
      <c r="D394" s="241"/>
      <c r="E394" s="219">
        <v>178</v>
      </c>
      <c r="F394" s="219">
        <v>5</v>
      </c>
      <c r="G394" s="219">
        <v>527</v>
      </c>
      <c r="H394" s="219">
        <v>15</v>
      </c>
      <c r="I394" s="219">
        <v>997</v>
      </c>
      <c r="J394" s="219">
        <v>29</v>
      </c>
      <c r="K394" s="197">
        <v>997932</v>
      </c>
      <c r="L394" s="194">
        <v>91.294396812608468</v>
      </c>
      <c r="M394" s="197">
        <v>1399900</v>
      </c>
      <c r="N394" s="194">
        <v>86.212875366210938</v>
      </c>
      <c r="O394" s="197">
        <v>13245576</v>
      </c>
      <c r="P394" s="194">
        <v>99.99163818359375</v>
      </c>
      <c r="Q394" s="197">
        <v>5766276</v>
      </c>
      <c r="R394" s="194">
        <v>0</v>
      </c>
      <c r="S394" s="197">
        <v>226383</v>
      </c>
      <c r="T394" s="194">
        <v>3.9259827136993408</v>
      </c>
      <c r="U394" s="197">
        <v>17202</v>
      </c>
      <c r="V394" s="194">
        <v>0.29887506365776062</v>
      </c>
      <c r="W394" s="197">
        <v>904931</v>
      </c>
      <c r="X394" s="194">
        <v>99.711311340332031</v>
      </c>
      <c r="Y394" s="231">
        <v>99.413299560546875</v>
      </c>
      <c r="Z394" s="197">
        <v>4719</v>
      </c>
      <c r="AA394" s="194">
        <v>0.52147620916366577</v>
      </c>
      <c r="AB394" s="197">
        <v>1014589</v>
      </c>
      <c r="AC394" s="194">
        <v>98.6263427734375</v>
      </c>
      <c r="AD394" s="197">
        <v>1011960</v>
      </c>
      <c r="AE394" s="194">
        <v>98.803123474121094</v>
      </c>
      <c r="AF394" s="231">
        <v>35.008644104003906</v>
      </c>
      <c r="AG394" s="231">
        <v>34.716011047363281</v>
      </c>
      <c r="AH394" s="231">
        <v>35.301280975341797</v>
      </c>
      <c r="AI394" s="194">
        <v>95.260513305664063</v>
      </c>
      <c r="AJ394" s="207">
        <v>0.57573729753494263</v>
      </c>
      <c r="AK394" s="207">
        <v>4.1637477874755859</v>
      </c>
      <c r="AL394" s="208">
        <v>4.8630166053771973</v>
      </c>
      <c r="AM394" s="208">
        <v>24.095232009887695</v>
      </c>
      <c r="AN394" s="197">
        <v>7731.2412109375</v>
      </c>
      <c r="AO394" s="197">
        <v>12749.697265625</v>
      </c>
      <c r="AP394" s="197">
        <v>134.95552062988281</v>
      </c>
      <c r="AQ394" s="231">
        <v>1.058499813079834</v>
      </c>
      <c r="AR394" s="198"/>
    </row>
    <row r="395" spans="1:44">
      <c r="A395" s="352">
        <v>41892</v>
      </c>
      <c r="B395" s="181" t="s">
        <v>6</v>
      </c>
      <c r="C395" s="181"/>
      <c r="D395" s="241"/>
      <c r="E395" s="219">
        <v>1814</v>
      </c>
      <c r="F395" s="219">
        <v>178</v>
      </c>
      <c r="G395" s="219">
        <v>5379</v>
      </c>
      <c r="H395" s="219">
        <v>522</v>
      </c>
      <c r="I395" s="219">
        <v>15570</v>
      </c>
      <c r="J395" s="219">
        <v>1967</v>
      </c>
      <c r="K395" s="229">
        <v>34138362</v>
      </c>
      <c r="L395" s="230">
        <v>90.832322300642304</v>
      </c>
      <c r="M395" s="229">
        <v>45681421</v>
      </c>
      <c r="N395" s="230">
        <v>94.591927419666249</v>
      </c>
      <c r="O395" s="229">
        <v>202949809</v>
      </c>
      <c r="P395" s="230">
        <v>99.962176578855178</v>
      </c>
      <c r="Q395" s="229">
        <v>149987341</v>
      </c>
      <c r="R395" s="230">
        <v>2.3890682393175985E-2</v>
      </c>
      <c r="S395" s="229">
        <v>3447386</v>
      </c>
      <c r="T395" s="230">
        <v>4.4308477453156696</v>
      </c>
      <c r="U395" s="229">
        <v>183117</v>
      </c>
      <c r="V395" s="230">
        <v>0.12407416763525884</v>
      </c>
      <c r="W395" s="229">
        <v>43497739</v>
      </c>
      <c r="X395" s="230">
        <v>99.676619762634516</v>
      </c>
      <c r="Y395" s="230">
        <v>99.552946826337063</v>
      </c>
      <c r="Z395" s="229">
        <v>140441</v>
      </c>
      <c r="AA395" s="230">
        <v>0.32286965316431193</v>
      </c>
      <c r="AB395" s="229">
        <v>32139007</v>
      </c>
      <c r="AC395" s="230">
        <v>98.135632517541282</v>
      </c>
      <c r="AD395" s="229">
        <v>32093425</v>
      </c>
      <c r="AE395" s="230">
        <v>98.216633090706225</v>
      </c>
      <c r="AF395" s="230">
        <v>34.470997256716743</v>
      </c>
      <c r="AG395" s="230">
        <v>37.718319195161229</v>
      </c>
      <c r="AH395" s="230">
        <v>31.223675318272257</v>
      </c>
      <c r="AI395" s="230"/>
      <c r="AJ395" s="188"/>
      <c r="AK395" s="188"/>
      <c r="AL395" s="230">
        <v>3.3938307725645966</v>
      </c>
      <c r="AM395" s="230">
        <v>19.35044303625823</v>
      </c>
      <c r="AN395" s="230">
        <v>200566.7373046875</v>
      </c>
      <c r="AO395" s="230">
        <v>546688.8388671875</v>
      </c>
      <c r="AP395" s="230">
        <v>270673.56285095215</v>
      </c>
      <c r="AQ395" s="230">
        <v>49.511448489020559</v>
      </c>
      <c r="AR395" s="229">
        <v>0</v>
      </c>
    </row>
    <row r="396" spans="1:44">
      <c r="A396" s="352">
        <v>41892</v>
      </c>
      <c r="B396" s="123" t="s">
        <v>134</v>
      </c>
      <c r="C396" s="123"/>
      <c r="D396" s="241"/>
      <c r="E396" s="219">
        <v>660</v>
      </c>
      <c r="F396" s="219">
        <v>109</v>
      </c>
      <c r="G396" s="219">
        <v>1974</v>
      </c>
      <c r="H396" s="219">
        <v>327</v>
      </c>
      <c r="I396" s="219">
        <v>6737</v>
      </c>
      <c r="J396" s="219">
        <v>1352</v>
      </c>
      <c r="K396" s="197">
        <v>16896699</v>
      </c>
      <c r="L396" s="194">
        <v>91.398532932379268</v>
      </c>
      <c r="M396" s="197">
        <v>18880751</v>
      </c>
      <c r="N396" s="194">
        <v>96.388526765583265</v>
      </c>
      <c r="O396" s="197">
        <v>71585562</v>
      </c>
      <c r="P396" s="194">
        <v>99.932682620629024</v>
      </c>
      <c r="Q396" s="197">
        <v>71584632</v>
      </c>
      <c r="R396" s="194">
        <v>3.3336763297849695E-2</v>
      </c>
      <c r="S396" s="197">
        <v>21514</v>
      </c>
      <c r="T396" s="194">
        <v>7.0211597623798236E-2</v>
      </c>
      <c r="U396" s="197">
        <v>74556</v>
      </c>
      <c r="V396" s="194">
        <v>0.10421692694790623</v>
      </c>
      <c r="W396" s="197">
        <v>23248667</v>
      </c>
      <c r="X396" s="194">
        <v>99.65918036798125</v>
      </c>
      <c r="Y396" s="231">
        <v>99.555318632780271</v>
      </c>
      <c r="Z396" s="197">
        <v>62203</v>
      </c>
      <c r="AA396" s="194">
        <v>0.26755512291595868</v>
      </c>
      <c r="AB396" s="197">
        <v>19726872</v>
      </c>
      <c r="AC396" s="194">
        <v>98.801532628139313</v>
      </c>
      <c r="AD396" s="197">
        <v>19728747</v>
      </c>
      <c r="AE396" s="194">
        <v>98.751771593086886</v>
      </c>
      <c r="AF396" s="231">
        <v>58.010888065798028</v>
      </c>
      <c r="AG396" s="231">
        <v>64.236956548832694</v>
      </c>
      <c r="AH396" s="231">
        <v>51.784819582763355</v>
      </c>
      <c r="AI396" s="194"/>
      <c r="AJ396" s="207"/>
      <c r="AK396" s="207"/>
      <c r="AL396" s="208">
        <v>5.0239420425082653</v>
      </c>
      <c r="AM396" s="208">
        <v>27.460047267732165</v>
      </c>
      <c r="AN396" s="197">
        <v>100935.59375</v>
      </c>
      <c r="AO396" s="197">
        <v>300445.41796875</v>
      </c>
      <c r="AP396" s="197">
        <v>189564.384765625</v>
      </c>
      <c r="AQ396" s="231">
        <v>63.094450248977338</v>
      </c>
      <c r="AR396" s="198"/>
    </row>
    <row r="397" spans="1:44">
      <c r="A397" s="352">
        <v>41892</v>
      </c>
      <c r="B397" s="123" t="s">
        <v>175</v>
      </c>
      <c r="C397" s="123"/>
      <c r="D397" s="241"/>
      <c r="E397" s="219">
        <v>498</v>
      </c>
      <c r="F397" s="219">
        <v>40</v>
      </c>
      <c r="G397" s="219">
        <v>1448</v>
      </c>
      <c r="H397" s="219">
        <v>108</v>
      </c>
      <c r="I397" s="219">
        <v>4377</v>
      </c>
      <c r="J397" s="219">
        <v>367</v>
      </c>
      <c r="K397" s="197">
        <v>10840851</v>
      </c>
      <c r="L397" s="194">
        <v>91.405287278646298</v>
      </c>
      <c r="M397" s="197">
        <v>16515535</v>
      </c>
      <c r="N397" s="194">
        <v>93.885526819375855</v>
      </c>
      <c r="O397" s="197">
        <v>73277124</v>
      </c>
      <c r="P397" s="194">
        <v>99.991063985914607</v>
      </c>
      <c r="Q397" s="197">
        <v>48954661</v>
      </c>
      <c r="R397" s="194">
        <v>1.9632451255773186E-2</v>
      </c>
      <c r="S397" s="197">
        <v>2306455</v>
      </c>
      <c r="T397" s="194">
        <v>4.7609091404941655</v>
      </c>
      <c r="U397" s="197">
        <v>2854</v>
      </c>
      <c r="V397" s="194">
        <v>6.1211714591051089E-3</v>
      </c>
      <c r="W397" s="197">
        <v>13699478</v>
      </c>
      <c r="X397" s="194">
        <v>99.781086947482038</v>
      </c>
      <c r="Y397" s="231">
        <v>99.774979176066225</v>
      </c>
      <c r="Z397" s="197">
        <v>35729</v>
      </c>
      <c r="AA397" s="194">
        <v>0.260805558817163</v>
      </c>
      <c r="AB397" s="197">
        <v>4080149</v>
      </c>
      <c r="AC397" s="194">
        <v>93.859661497302682</v>
      </c>
      <c r="AD397" s="197">
        <v>4047436</v>
      </c>
      <c r="AE397" s="194">
        <v>94.299080990810182</v>
      </c>
      <c r="AF397" s="231">
        <v>0</v>
      </c>
      <c r="AG397" s="231">
        <v>0</v>
      </c>
      <c r="AH397" s="231">
        <v>0</v>
      </c>
      <c r="AI397" s="194"/>
      <c r="AJ397" s="207"/>
      <c r="AK397" s="207"/>
      <c r="AL397" s="208">
        <v>4.9001323402561079</v>
      </c>
      <c r="AM397" s="208">
        <v>29.657286989851677</v>
      </c>
      <c r="AN397" s="197">
        <v>67665.2265625</v>
      </c>
      <c r="AO397" s="197">
        <v>163062.078125</v>
      </c>
      <c r="AP397" s="197">
        <v>79713.6923828125</v>
      </c>
      <c r="AQ397" s="231">
        <v>48.885487845742794</v>
      </c>
      <c r="AR397" s="198"/>
    </row>
    <row r="398" spans="1:44">
      <c r="A398" s="352">
        <v>41892</v>
      </c>
      <c r="B398" s="124" t="s">
        <v>135</v>
      </c>
      <c r="C398" s="124"/>
      <c r="D398" s="241"/>
      <c r="E398" s="219">
        <v>656</v>
      </c>
      <c r="F398" s="219">
        <v>29</v>
      </c>
      <c r="G398" s="219">
        <v>1957</v>
      </c>
      <c r="H398" s="219">
        <v>87</v>
      </c>
      <c r="I398" s="219">
        <v>4456</v>
      </c>
      <c r="J398" s="219">
        <v>248</v>
      </c>
      <c r="K398" s="190">
        <v>6400812</v>
      </c>
      <c r="L398" s="191">
        <v>88.367241531230718</v>
      </c>
      <c r="M398" s="190">
        <v>10285135</v>
      </c>
      <c r="N398" s="191">
        <v>92.428167677192775</v>
      </c>
      <c r="O398" s="190">
        <v>58087123</v>
      </c>
      <c r="P398" s="191">
        <v>99.962082848375388</v>
      </c>
      <c r="Q398" s="190">
        <v>29448048</v>
      </c>
      <c r="R398" s="191">
        <v>8.0073218521955949E-3</v>
      </c>
      <c r="S398" s="190">
        <v>1119417</v>
      </c>
      <c r="T398" s="191">
        <v>3.8345935977236869</v>
      </c>
      <c r="U398" s="190">
        <v>105707</v>
      </c>
      <c r="V398" s="191">
        <v>0.35927364327605932</v>
      </c>
      <c r="W398" s="190">
        <v>6549594</v>
      </c>
      <c r="X398" s="191">
        <v>99.520014143787762</v>
      </c>
      <c r="Y398" s="232">
        <v>99.162464963184533</v>
      </c>
      <c r="Z398" s="190">
        <v>42509</v>
      </c>
      <c r="AA398" s="192">
        <v>0.64903257735390829</v>
      </c>
      <c r="AB398" s="190">
        <v>8331986</v>
      </c>
      <c r="AC398" s="191">
        <v>98.652972877414953</v>
      </c>
      <c r="AD398" s="190">
        <v>8317242</v>
      </c>
      <c r="AE398" s="191">
        <v>98.853674705891606</v>
      </c>
      <c r="AF398" s="232">
        <v>17.020691251133968</v>
      </c>
      <c r="AG398" s="232">
        <v>15.874772171769324</v>
      </c>
      <c r="AH398" s="232">
        <v>18.166610330498614</v>
      </c>
      <c r="AI398" s="191"/>
      <c r="AJ398" s="193"/>
      <c r="AK398" s="193"/>
      <c r="AL398" s="191">
        <v>4.1589739479821253</v>
      </c>
      <c r="AM398" s="191">
        <v>23.07898487798645</v>
      </c>
      <c r="AN398" s="190">
        <v>31965.9169921875</v>
      </c>
      <c r="AO398" s="190">
        <v>83181.3427734375</v>
      </c>
      <c r="AP398" s="190">
        <v>1395.4857025146484</v>
      </c>
      <c r="AQ398" s="232">
        <v>1.6776426732080505</v>
      </c>
      <c r="AR398" s="190"/>
    </row>
    <row r="399" spans="1:44">
      <c r="A399" s="352">
        <v>41892</v>
      </c>
      <c r="B399" s="114" t="s">
        <v>121</v>
      </c>
      <c r="C399" s="114" t="s">
        <v>122</v>
      </c>
      <c r="D399" s="241"/>
      <c r="E399" s="305">
        <v>168</v>
      </c>
      <c r="F399" s="305">
        <v>64</v>
      </c>
      <c r="G399" s="305">
        <v>492</v>
      </c>
      <c r="H399" s="305">
        <v>191</v>
      </c>
      <c r="I399" s="305">
        <v>1874</v>
      </c>
      <c r="J399" s="305">
        <v>801</v>
      </c>
      <c r="K399" s="118">
        <v>5925706</v>
      </c>
      <c r="L399" s="116">
        <v>93.080621954582284</v>
      </c>
      <c r="M399" s="118">
        <v>6589527</v>
      </c>
      <c r="N399" s="116">
        <v>96.097396850585937</v>
      </c>
      <c r="O399" s="118">
        <v>22980166</v>
      </c>
      <c r="P399" s="116">
        <v>99.964881896972656</v>
      </c>
      <c r="Q399" s="118">
        <v>22980130</v>
      </c>
      <c r="R399" s="119">
        <v>1.8415909260511398E-2</v>
      </c>
      <c r="S399" s="118">
        <v>3506</v>
      </c>
      <c r="T399" s="116">
        <v>1.5256659127771854E-2</v>
      </c>
      <c r="U399" s="118">
        <v>22981</v>
      </c>
      <c r="V399" s="119">
        <v>0.10003752261400223</v>
      </c>
      <c r="W399" s="117">
        <v>8467287</v>
      </c>
      <c r="X399" s="119">
        <v>99.741447448730469</v>
      </c>
      <c r="Y399" s="119">
        <v>99.641670227050781</v>
      </c>
      <c r="Z399" s="117">
        <v>24443</v>
      </c>
      <c r="AA399" s="119">
        <v>0.2886756956577301</v>
      </c>
      <c r="AB399" s="118">
        <v>10070860</v>
      </c>
      <c r="AC399" s="120">
        <v>99.007392883300781</v>
      </c>
      <c r="AD399" s="118">
        <v>10069963</v>
      </c>
      <c r="AE399" s="116">
        <v>98.990692138671875</v>
      </c>
      <c r="AF399" s="116">
        <v>51.235279083251953</v>
      </c>
      <c r="AG399" s="116">
        <v>42.239456176757813</v>
      </c>
      <c r="AH399" s="121">
        <v>60.231101989746094</v>
      </c>
      <c r="AI399" s="116">
        <v>0</v>
      </c>
      <c r="AJ399" s="121">
        <v>0</v>
      </c>
      <c r="AK399" s="121">
        <v>0</v>
      </c>
      <c r="AL399" s="116">
        <v>4.8902368545532227</v>
      </c>
      <c r="AM399" s="116">
        <v>26.266237258911133</v>
      </c>
      <c r="AN399" s="116">
        <v>31389.98828125</v>
      </c>
      <c r="AO399" s="116">
        <v>118570.96875</v>
      </c>
      <c r="AP399" s="116">
        <v>87416.453125</v>
      </c>
      <c r="AQ399" s="122">
        <v>73.725006103515625</v>
      </c>
      <c r="AR399" s="118"/>
    </row>
    <row r="400" spans="1:44">
      <c r="A400" s="352">
        <v>41892</v>
      </c>
      <c r="B400" s="114" t="s">
        <v>123</v>
      </c>
      <c r="C400" s="114" t="s">
        <v>122</v>
      </c>
      <c r="D400" s="241"/>
      <c r="E400" s="305">
        <v>158</v>
      </c>
      <c r="F400" s="305">
        <v>11</v>
      </c>
      <c r="G400" s="305">
        <v>489</v>
      </c>
      <c r="H400" s="305">
        <v>34</v>
      </c>
      <c r="I400" s="305">
        <v>1466</v>
      </c>
      <c r="J400" s="305">
        <v>132</v>
      </c>
      <c r="K400" s="118">
        <v>2969521</v>
      </c>
      <c r="L400" s="116">
        <v>92.019419967058653</v>
      </c>
      <c r="M400" s="118">
        <v>3318463</v>
      </c>
      <c r="N400" s="116">
        <v>96.751174926757813</v>
      </c>
      <c r="O400" s="118">
        <v>13334533</v>
      </c>
      <c r="P400" s="116">
        <v>99.949249267578125</v>
      </c>
      <c r="Q400" s="118">
        <v>13334469</v>
      </c>
      <c r="R400" s="119">
        <v>3.2817203551530838E-2</v>
      </c>
      <c r="S400" s="118">
        <v>1983</v>
      </c>
      <c r="T400" s="116">
        <v>1.4871233142912388E-2</v>
      </c>
      <c r="U400" s="118">
        <v>13256</v>
      </c>
      <c r="V400" s="119">
        <v>9.9458962678909302E-2</v>
      </c>
      <c r="W400" s="117">
        <v>3860162</v>
      </c>
      <c r="X400" s="119">
        <v>99.737205505371094</v>
      </c>
      <c r="Y400" s="119">
        <v>99.638008117675781</v>
      </c>
      <c r="Z400" s="117">
        <v>10701</v>
      </c>
      <c r="AA400" s="119">
        <v>0.2772163450717926</v>
      </c>
      <c r="AB400" s="118">
        <v>3047758</v>
      </c>
      <c r="AC400" s="120">
        <v>98.917861938476563</v>
      </c>
      <c r="AD400" s="118">
        <v>3048367</v>
      </c>
      <c r="AE400" s="116">
        <v>98.860702514648438</v>
      </c>
      <c r="AF400" s="116">
        <v>50.821067810058594</v>
      </c>
      <c r="AG400" s="116">
        <v>63.048179626464844</v>
      </c>
      <c r="AH400" s="121">
        <v>38.593952178955078</v>
      </c>
      <c r="AI400" s="116">
        <v>0</v>
      </c>
      <c r="AJ400" s="121">
        <v>0</v>
      </c>
      <c r="AK400" s="121">
        <v>0</v>
      </c>
      <c r="AL400" s="116">
        <v>4.7456669807434082</v>
      </c>
      <c r="AM400" s="116">
        <v>27.393642425537109</v>
      </c>
      <c r="AN400" s="116">
        <v>17915.482421875</v>
      </c>
      <c r="AO400" s="116">
        <v>51788.734375</v>
      </c>
      <c r="AP400" s="116">
        <v>30695.396484375</v>
      </c>
      <c r="AQ400" s="116">
        <v>59.270412445068359</v>
      </c>
      <c r="AR400" s="118"/>
    </row>
    <row r="401" spans="1:44">
      <c r="A401" s="352">
        <v>41892</v>
      </c>
      <c r="B401" s="114" t="s">
        <v>183</v>
      </c>
      <c r="C401" s="114" t="s">
        <v>122</v>
      </c>
      <c r="D401" s="241"/>
      <c r="E401" s="305">
        <v>130</v>
      </c>
      <c r="F401" s="305">
        <v>10</v>
      </c>
      <c r="G401" s="305">
        <v>391</v>
      </c>
      <c r="H401" s="305">
        <v>30</v>
      </c>
      <c r="I401" s="305">
        <v>1472</v>
      </c>
      <c r="J401" s="305">
        <v>114</v>
      </c>
      <c r="K401" s="118">
        <v>2942297</v>
      </c>
      <c r="L401" s="116">
        <v>91.178660753826009</v>
      </c>
      <c r="M401" s="118">
        <v>3318463</v>
      </c>
      <c r="N401" s="116">
        <v>96.751174926757813</v>
      </c>
      <c r="O401" s="118">
        <v>13417824</v>
      </c>
      <c r="P401" s="116">
        <v>99.985671997070313</v>
      </c>
      <c r="Q401" s="118">
        <v>13417822</v>
      </c>
      <c r="R401" s="119">
        <v>7.8701293095946312E-3</v>
      </c>
      <c r="S401" s="118">
        <v>551</v>
      </c>
      <c r="T401" s="116">
        <v>4.1064787656068802E-3</v>
      </c>
      <c r="U401" s="118">
        <v>8839</v>
      </c>
      <c r="V401" s="119">
        <v>6.5882965922355652E-2</v>
      </c>
      <c r="W401" s="117">
        <v>4173016</v>
      </c>
      <c r="X401" s="119">
        <v>99.705307006835938</v>
      </c>
      <c r="Y401" s="119">
        <v>99.639617919921875</v>
      </c>
      <c r="Z401" s="117">
        <v>9042</v>
      </c>
      <c r="AA401" s="119">
        <v>0.21667781472206116</v>
      </c>
      <c r="AB401" s="118">
        <v>2755679</v>
      </c>
      <c r="AC401" s="120">
        <v>98.218040466308594</v>
      </c>
      <c r="AD401" s="118">
        <v>2754803</v>
      </c>
      <c r="AE401" s="116">
        <v>98.089736938476563</v>
      </c>
      <c r="AF401" s="116">
        <v>63.001983642578125</v>
      </c>
      <c r="AG401" s="116">
        <v>84.282096862792969</v>
      </c>
      <c r="AH401" s="121">
        <v>41.721870422363281</v>
      </c>
      <c r="AI401" s="116">
        <v>79.486885070800781</v>
      </c>
      <c r="AJ401" s="121">
        <v>13.163362503051758</v>
      </c>
      <c r="AK401" s="121">
        <v>7.349757194519043</v>
      </c>
      <c r="AL401" s="116">
        <v>5.0393152236938477</v>
      </c>
      <c r="AM401" s="116">
        <v>27.165624618530273</v>
      </c>
      <c r="AN401" s="116">
        <v>18903.705078125</v>
      </c>
      <c r="AO401" s="116">
        <v>50799.8515625</v>
      </c>
      <c r="AP401" s="116">
        <v>24684.59375</v>
      </c>
      <c r="AQ401" s="116">
        <v>48.591861724853516</v>
      </c>
      <c r="AR401" s="118"/>
    </row>
    <row r="402" spans="1:44">
      <c r="A402" s="352">
        <v>41892</v>
      </c>
      <c r="B402" s="114" t="s">
        <v>126</v>
      </c>
      <c r="C402" s="114" t="s">
        <v>122</v>
      </c>
      <c r="D402" s="241"/>
      <c r="E402" s="305">
        <v>107</v>
      </c>
      <c r="F402" s="305">
        <v>7</v>
      </c>
      <c r="G402" s="305">
        <v>313</v>
      </c>
      <c r="H402" s="305">
        <v>21</v>
      </c>
      <c r="I402" s="305">
        <v>951</v>
      </c>
      <c r="J402" s="305">
        <v>86</v>
      </c>
      <c r="K402" s="118">
        <v>1893581</v>
      </c>
      <c r="L402" s="116">
        <v>88.522170427354311</v>
      </c>
      <c r="M402" s="118">
        <v>2827149</v>
      </c>
      <c r="N402" s="116">
        <v>96.302139282226562</v>
      </c>
      <c r="O402" s="118">
        <v>8279188</v>
      </c>
      <c r="P402" s="116">
        <v>99.955970764160156</v>
      </c>
      <c r="Q402" s="118">
        <v>8279127</v>
      </c>
      <c r="R402" s="119">
        <v>1.5955789014697075E-2</v>
      </c>
      <c r="S402" s="118">
        <v>1746</v>
      </c>
      <c r="T402" s="116">
        <v>2.1089179441332817E-2</v>
      </c>
      <c r="U402" s="118">
        <v>17117</v>
      </c>
      <c r="V402" s="119">
        <v>0.20682546496391296</v>
      </c>
      <c r="W402" s="117">
        <v>2417701</v>
      </c>
      <c r="X402" s="119">
        <v>99.477653503417969</v>
      </c>
      <c r="Y402" s="119">
        <v>99.27191162109375</v>
      </c>
      <c r="Z402" s="117">
        <v>7815</v>
      </c>
      <c r="AA402" s="119">
        <v>0.3232409656047821</v>
      </c>
      <c r="AB402" s="118">
        <v>1209761</v>
      </c>
      <c r="AC402" s="120">
        <v>98.782402038574219</v>
      </c>
      <c r="AD402" s="118">
        <v>1209261</v>
      </c>
      <c r="AE402" s="116">
        <v>98.689781188964844</v>
      </c>
      <c r="AF402" s="116">
        <v>55.597877502441406</v>
      </c>
      <c r="AG402" s="116">
        <v>70.287460327148438</v>
      </c>
      <c r="AH402" s="121">
        <v>40.908294677734375</v>
      </c>
      <c r="AI402" s="116">
        <v>0</v>
      </c>
      <c r="AJ402" s="121">
        <v>0</v>
      </c>
      <c r="AK402" s="121">
        <v>0</v>
      </c>
      <c r="AL402" s="116">
        <v>5.3327426910400391</v>
      </c>
      <c r="AM402" s="116">
        <v>30.395702362060547</v>
      </c>
      <c r="AN402" s="116">
        <v>12399.86328125</v>
      </c>
      <c r="AO402" s="116">
        <v>31401.96484375</v>
      </c>
      <c r="AP402" s="116">
        <v>16846.515625</v>
      </c>
      <c r="AQ402" s="116">
        <v>53.647968292236328</v>
      </c>
      <c r="AR402" s="118"/>
    </row>
    <row r="403" spans="1:44">
      <c r="A403" s="352">
        <v>41892</v>
      </c>
      <c r="B403" s="114" t="s">
        <v>184</v>
      </c>
      <c r="C403" s="114" t="s">
        <v>122</v>
      </c>
      <c r="D403" s="241"/>
      <c r="E403" s="305">
        <v>97</v>
      </c>
      <c r="F403" s="305">
        <v>17</v>
      </c>
      <c r="G403" s="305">
        <v>289</v>
      </c>
      <c r="H403" s="305">
        <v>51</v>
      </c>
      <c r="I403" s="305">
        <v>974</v>
      </c>
      <c r="J403" s="305">
        <v>219</v>
      </c>
      <c r="K403" s="118">
        <v>3165594</v>
      </c>
      <c r="L403" s="116">
        <v>89.592316639467981</v>
      </c>
      <c r="M403" s="118">
        <v>2827149</v>
      </c>
      <c r="N403" s="116">
        <v>96.302139282226562</v>
      </c>
      <c r="O403" s="118">
        <v>13573851</v>
      </c>
      <c r="P403" s="116">
        <v>99.795310974121094</v>
      </c>
      <c r="Q403" s="118">
        <v>13573084</v>
      </c>
      <c r="R403" s="119">
        <v>9.4886317849159241E-2</v>
      </c>
      <c r="S403" s="118">
        <v>13728</v>
      </c>
      <c r="T403" s="116">
        <v>0.10114134848117828</v>
      </c>
      <c r="U403" s="118">
        <v>12363</v>
      </c>
      <c r="V403" s="119">
        <v>9.1263577342033386E-2</v>
      </c>
      <c r="W403" s="117">
        <v>4330501</v>
      </c>
      <c r="X403" s="119">
        <v>99.485671997070313</v>
      </c>
      <c r="Y403" s="119">
        <v>99.394874572753906</v>
      </c>
      <c r="Z403" s="117">
        <v>10202</v>
      </c>
      <c r="AA403" s="119">
        <v>0.23558475077152252</v>
      </c>
      <c r="AB403" s="118">
        <v>2642814</v>
      </c>
      <c r="AC403" s="120">
        <v>98.500083923339844</v>
      </c>
      <c r="AD403" s="118">
        <v>2646353</v>
      </c>
      <c r="AE403" s="116">
        <v>98.434638977050781</v>
      </c>
      <c r="AF403" s="116">
        <v>74.912933349609375</v>
      </c>
      <c r="AG403" s="116">
        <v>94.75958251953125</v>
      </c>
      <c r="AH403" s="121">
        <v>55.066287994384766</v>
      </c>
      <c r="AI403" s="116">
        <v>0</v>
      </c>
      <c r="AJ403" s="121">
        <v>0</v>
      </c>
      <c r="AK403" s="121">
        <v>0</v>
      </c>
      <c r="AL403" s="116">
        <v>5.3671736717224121</v>
      </c>
      <c r="AM403" s="116">
        <v>26.823665618896484</v>
      </c>
      <c r="AN403" s="116">
        <v>20326.5546875</v>
      </c>
      <c r="AO403" s="116">
        <v>47883.8984375</v>
      </c>
      <c r="AP403" s="116">
        <v>29921.42578125</v>
      </c>
      <c r="AQ403" s="116">
        <v>62.487445831298828</v>
      </c>
      <c r="AR403" s="118"/>
    </row>
    <row r="404" spans="1:44">
      <c r="A404" s="352">
        <v>41892</v>
      </c>
      <c r="B404" s="114" t="s">
        <v>131</v>
      </c>
      <c r="C404" s="114" t="s">
        <v>176</v>
      </c>
      <c r="D404" s="241"/>
      <c r="E404" s="305">
        <v>168</v>
      </c>
      <c r="F404" s="305">
        <v>20</v>
      </c>
      <c r="G404" s="305">
        <v>489</v>
      </c>
      <c r="H404" s="305">
        <v>50</v>
      </c>
      <c r="I404" s="305">
        <v>1428</v>
      </c>
      <c r="J404" s="305">
        <v>161</v>
      </c>
      <c r="K404" s="118">
        <v>3157086</v>
      </c>
      <c r="L404" s="116">
        <v>91.481290025042085</v>
      </c>
      <c r="M404" s="118">
        <v>4873926</v>
      </c>
      <c r="N404" s="116">
        <v>92.248771667480469</v>
      </c>
      <c r="O404" s="118">
        <v>21631488</v>
      </c>
      <c r="P404" s="116">
        <v>99.998748779296875</v>
      </c>
      <c r="Q404" s="118">
        <v>14151633</v>
      </c>
      <c r="R404" s="119">
        <v>6.6352766007184982E-3</v>
      </c>
      <c r="S404" s="118">
        <v>623971</v>
      </c>
      <c r="T404" s="116">
        <v>4.4091801643371582</v>
      </c>
      <c r="U404" s="118">
        <v>794</v>
      </c>
      <c r="V404" s="119">
        <v>5.8699133805930614E-3</v>
      </c>
      <c r="W404" s="117">
        <v>3894165</v>
      </c>
      <c r="X404" s="119">
        <v>99.735763549804687</v>
      </c>
      <c r="Y404" s="119">
        <v>99.729911804199219</v>
      </c>
      <c r="Z404" s="117">
        <v>11104</v>
      </c>
      <c r="AA404" s="119">
        <v>0.28514456748962402</v>
      </c>
      <c r="AB404" s="118">
        <v>1584830</v>
      </c>
      <c r="AC404" s="120">
        <v>95.2491455078125</v>
      </c>
      <c r="AD404" s="118">
        <v>1572826</v>
      </c>
      <c r="AE404" s="116">
        <v>95.942840576171875</v>
      </c>
      <c r="AF404" s="116">
        <v>0</v>
      </c>
      <c r="AG404" s="116">
        <v>0</v>
      </c>
      <c r="AH404" s="121">
        <v>0</v>
      </c>
      <c r="AI404" s="116">
        <v>0</v>
      </c>
      <c r="AJ404" s="121">
        <v>0</v>
      </c>
      <c r="AK404" s="121">
        <v>0</v>
      </c>
      <c r="AL404" s="116">
        <v>4.9635529518127441</v>
      </c>
      <c r="AM404" s="116">
        <v>27.638828277587891</v>
      </c>
      <c r="AN404" s="116">
        <v>20422.994140625</v>
      </c>
      <c r="AO404" s="116">
        <v>44223.34765625</v>
      </c>
      <c r="AP404" s="116">
        <v>24023.341796875</v>
      </c>
      <c r="AQ404" s="116">
        <v>54.322757720947266</v>
      </c>
      <c r="AR404" s="118"/>
    </row>
    <row r="405" spans="1:44">
      <c r="A405" s="352">
        <v>41892</v>
      </c>
      <c r="B405" s="114" t="s">
        <v>124</v>
      </c>
      <c r="C405" s="114" t="s">
        <v>176</v>
      </c>
      <c r="D405" s="241"/>
      <c r="E405" s="180">
        <v>117</v>
      </c>
      <c r="F405" s="180">
        <v>32</v>
      </c>
      <c r="G405" s="180">
        <v>344</v>
      </c>
      <c r="H405" s="180">
        <v>86</v>
      </c>
      <c r="I405" s="180">
        <v>1300</v>
      </c>
      <c r="J405" s="180">
        <v>343</v>
      </c>
      <c r="K405" s="118">
        <v>3102632</v>
      </c>
      <c r="L405" s="116">
        <v>92.777358062445046</v>
      </c>
      <c r="M405" s="118">
        <v>3875418</v>
      </c>
      <c r="N405" s="116">
        <v>95.238990783691406</v>
      </c>
      <c r="O405" s="118">
        <v>17266408</v>
      </c>
      <c r="P405" s="116">
        <v>99.999755859375</v>
      </c>
      <c r="Q405" s="118">
        <v>12921709</v>
      </c>
      <c r="R405" s="119">
        <v>1.4750370755791664E-2</v>
      </c>
      <c r="S405" s="118">
        <v>542022</v>
      </c>
      <c r="T405" s="116">
        <v>4.1946620941162109</v>
      </c>
      <c r="U405" s="118">
        <v>1538</v>
      </c>
      <c r="V405" s="119">
        <v>1.2425495311617851E-2</v>
      </c>
      <c r="W405" s="117">
        <v>4076470</v>
      </c>
      <c r="X405" s="119">
        <v>99.797317504882813</v>
      </c>
      <c r="Y405" s="119">
        <v>99.784919738769531</v>
      </c>
      <c r="Z405" s="117">
        <v>10919</v>
      </c>
      <c r="AA405" s="119">
        <v>0.26785430312156677</v>
      </c>
      <c r="AB405" s="118">
        <v>1068046</v>
      </c>
      <c r="AC405" s="120">
        <v>94.246223449707031</v>
      </c>
      <c r="AD405" s="118">
        <v>1059809</v>
      </c>
      <c r="AE405" s="116">
        <v>94.499198913574219</v>
      </c>
      <c r="AF405" s="116">
        <v>0</v>
      </c>
      <c r="AG405" s="116">
        <v>0</v>
      </c>
      <c r="AH405" s="121">
        <v>0</v>
      </c>
      <c r="AI405" s="116">
        <v>0</v>
      </c>
      <c r="AJ405" s="121">
        <v>0</v>
      </c>
      <c r="AK405" s="121">
        <v>0</v>
      </c>
      <c r="AL405" s="116">
        <v>4.8132319450378418</v>
      </c>
      <c r="AM405" s="116">
        <v>30.042875289916992</v>
      </c>
      <c r="AN405" s="116">
        <v>17571.396484375</v>
      </c>
      <c r="AO405" s="116">
        <v>46616.03125</v>
      </c>
      <c r="AP405" s="116">
        <v>22051.716796875</v>
      </c>
      <c r="AQ405" s="116">
        <v>47.305007934570313</v>
      </c>
      <c r="AR405" s="118"/>
    </row>
    <row r="406" spans="1:44">
      <c r="A406" s="352">
        <v>41892</v>
      </c>
      <c r="B406" s="206" t="s">
        <v>133</v>
      </c>
      <c r="C406" s="206" t="s">
        <v>176</v>
      </c>
      <c r="D406" s="241"/>
      <c r="E406" s="180">
        <v>164</v>
      </c>
      <c r="F406" s="180">
        <v>12</v>
      </c>
      <c r="G406" s="180">
        <v>485</v>
      </c>
      <c r="H406" s="180">
        <v>34</v>
      </c>
      <c r="I406" s="180">
        <v>1418</v>
      </c>
      <c r="J406" s="180">
        <v>113</v>
      </c>
      <c r="K406" s="248">
        <v>2287259</v>
      </c>
      <c r="L406" s="246">
        <v>90.566175496522263</v>
      </c>
      <c r="M406" s="248">
        <v>4369242</v>
      </c>
      <c r="N406" s="246">
        <v>95.670211791992188</v>
      </c>
      <c r="O406" s="248">
        <v>18498264</v>
      </c>
      <c r="P406" s="246">
        <v>99.9967041015625</v>
      </c>
      <c r="Q406" s="248">
        <v>11473201</v>
      </c>
      <c r="R406" s="249">
        <v>1.9610917195677757E-2</v>
      </c>
      <c r="S406" s="248">
        <v>623466</v>
      </c>
      <c r="T406" s="246">
        <v>5.4341068267822266</v>
      </c>
      <c r="U406" s="248">
        <v>345</v>
      </c>
      <c r="V406" s="249">
        <v>3.1810046639293432E-3</v>
      </c>
      <c r="W406" s="248">
        <v>2802931</v>
      </c>
      <c r="X406" s="246">
        <v>99.724479675292969</v>
      </c>
      <c r="Y406" s="246">
        <v>99.721305847167969</v>
      </c>
      <c r="Z406" s="247">
        <v>8036</v>
      </c>
      <c r="AA406" s="249">
        <v>0.28669989109039307</v>
      </c>
      <c r="AB406" s="248">
        <v>683528</v>
      </c>
      <c r="AC406" s="246">
        <v>90.400245666503906</v>
      </c>
      <c r="AD406" s="248">
        <v>676204</v>
      </c>
      <c r="AE406" s="246">
        <v>89.885154724121094</v>
      </c>
      <c r="AF406" s="246">
        <v>0</v>
      </c>
      <c r="AG406" s="246">
        <v>0</v>
      </c>
      <c r="AH406" s="251">
        <v>0</v>
      </c>
      <c r="AI406" s="246">
        <v>0</v>
      </c>
      <c r="AJ406" s="251">
        <v>0</v>
      </c>
      <c r="AK406" s="251">
        <v>0</v>
      </c>
      <c r="AL406" s="246">
        <v>4.8978252410888672</v>
      </c>
      <c r="AM406" s="246">
        <v>31.418903350830078</v>
      </c>
      <c r="AN406" s="246">
        <v>16543.12109375</v>
      </c>
      <c r="AO406" s="246">
        <v>36836.7890625</v>
      </c>
      <c r="AP406" s="246">
        <v>20419.244140625</v>
      </c>
      <c r="AQ406" s="246">
        <v>55.431659698486328</v>
      </c>
      <c r="AR406" s="248"/>
    </row>
    <row r="407" spans="1:44">
      <c r="A407" s="352">
        <v>41892</v>
      </c>
      <c r="B407" s="206" t="s">
        <v>125</v>
      </c>
      <c r="C407" s="206" t="s">
        <v>176</v>
      </c>
      <c r="D407" s="241"/>
      <c r="E407" s="180">
        <v>166</v>
      </c>
      <c r="F407" s="180">
        <v>8</v>
      </c>
      <c r="G407" s="180">
        <v>474</v>
      </c>
      <c r="H407" s="180">
        <v>24</v>
      </c>
      <c r="I407" s="180">
        <v>1531</v>
      </c>
      <c r="J407" s="180">
        <v>93</v>
      </c>
      <c r="K407" s="248">
        <v>2293874</v>
      </c>
      <c r="L407" s="246">
        <v>90.281549902043452</v>
      </c>
      <c r="M407" s="248">
        <v>3396949</v>
      </c>
      <c r="N407" s="246">
        <v>92.394325256347656</v>
      </c>
      <c r="O407" s="248">
        <v>15880964</v>
      </c>
      <c r="P407" s="246">
        <v>99.964576721191406</v>
      </c>
      <c r="Q407" s="248">
        <v>10408118</v>
      </c>
      <c r="R407" s="249">
        <v>4.3389208614826202E-2</v>
      </c>
      <c r="S407" s="248">
        <v>516996</v>
      </c>
      <c r="T407" s="246">
        <v>4.9672379493713379</v>
      </c>
      <c r="U407" s="248">
        <v>177</v>
      </c>
      <c r="V407" s="249">
        <v>1.792395836673677E-3</v>
      </c>
      <c r="W407" s="248">
        <v>2925912</v>
      </c>
      <c r="X407" s="246">
        <v>99.873023986816406</v>
      </c>
      <c r="Y407" s="246">
        <v>99.871231079101563</v>
      </c>
      <c r="Z407" s="247">
        <v>5670</v>
      </c>
      <c r="AA407" s="249">
        <v>0.19378572702407837</v>
      </c>
      <c r="AB407" s="248">
        <v>743745</v>
      </c>
      <c r="AC407" s="246">
        <v>93.523048400878906</v>
      </c>
      <c r="AD407" s="248">
        <v>738597</v>
      </c>
      <c r="AE407" s="246">
        <v>94.552642822265625</v>
      </c>
      <c r="AF407" s="246">
        <v>0</v>
      </c>
      <c r="AG407" s="246">
        <v>0</v>
      </c>
      <c r="AH407" s="251">
        <v>0</v>
      </c>
      <c r="AI407" s="246">
        <v>0</v>
      </c>
      <c r="AJ407" s="251">
        <v>0</v>
      </c>
      <c r="AK407" s="251">
        <v>0</v>
      </c>
      <c r="AL407" s="246">
        <v>4.375267505645752</v>
      </c>
      <c r="AM407" s="246">
        <v>30.966371536254883</v>
      </c>
      <c r="AN407" s="246">
        <v>13127.71484375</v>
      </c>
      <c r="AO407" s="246">
        <v>35385.91015625</v>
      </c>
      <c r="AP407" s="246">
        <v>13219.3896484375</v>
      </c>
      <c r="AQ407" s="246">
        <v>37.357776641845703</v>
      </c>
      <c r="AR407" s="248"/>
    </row>
    <row r="408" spans="1:44">
      <c r="A408" s="352">
        <v>41892</v>
      </c>
      <c r="B408" s="107" t="s">
        <v>127</v>
      </c>
      <c r="C408" s="107" t="s">
        <v>128</v>
      </c>
      <c r="D408" s="241"/>
      <c r="E408" s="388">
        <v>150</v>
      </c>
      <c r="F408" s="388">
        <v>16</v>
      </c>
      <c r="G408" s="388">
        <v>450</v>
      </c>
      <c r="H408" s="388">
        <v>48</v>
      </c>
      <c r="I408" s="388">
        <v>1447</v>
      </c>
      <c r="J408" s="388">
        <v>160</v>
      </c>
      <c r="K408" s="111">
        <v>2814241</v>
      </c>
      <c r="L408" s="109">
        <v>88.263442967393331</v>
      </c>
      <c r="M408" s="111">
        <v>3850092</v>
      </c>
      <c r="N408" s="109">
        <v>92.922737121582031</v>
      </c>
      <c r="O408" s="111">
        <v>17251588</v>
      </c>
      <c r="P408" s="109">
        <v>99.891258239746094</v>
      </c>
      <c r="Q408" s="111">
        <v>10559408</v>
      </c>
      <c r="R408" s="112">
        <v>1.5976274386048317E-2</v>
      </c>
      <c r="S408" s="111">
        <v>360449</v>
      </c>
      <c r="T408" s="109">
        <v>3.4135341644287109</v>
      </c>
      <c r="U408" s="111">
        <v>43547</v>
      </c>
      <c r="V408" s="112">
        <v>0.41255724430084229</v>
      </c>
      <c r="W408" s="111">
        <v>3092582</v>
      </c>
      <c r="X408" s="109">
        <v>99.430564880371094</v>
      </c>
      <c r="Y408" s="109">
        <v>99.020355224609375</v>
      </c>
      <c r="Z408" s="110">
        <v>21703</v>
      </c>
      <c r="AA408" s="112">
        <v>0.70177602767944336</v>
      </c>
      <c r="AB408" s="111">
        <v>5325274</v>
      </c>
      <c r="AC408" s="109">
        <v>99.117752075195313</v>
      </c>
      <c r="AD408" s="111">
        <v>5313531</v>
      </c>
      <c r="AE408" s="109">
        <v>99.325294494628906</v>
      </c>
      <c r="AF408" s="109">
        <v>34.526657104492188</v>
      </c>
      <c r="AG408" s="109">
        <v>34.13226318359375</v>
      </c>
      <c r="AH408" s="113">
        <v>34.921054840087891</v>
      </c>
      <c r="AI408" s="109">
        <v>93.981475830078125</v>
      </c>
      <c r="AJ408" s="113">
        <v>2.839841365814209</v>
      </c>
      <c r="AK408" s="113">
        <v>3.1786789894104004</v>
      </c>
      <c r="AL408" s="109">
        <v>3.4738693237304687</v>
      </c>
      <c r="AM408" s="109">
        <v>18.866508483886719</v>
      </c>
      <c r="AN408" s="109">
        <v>9739.1796875</v>
      </c>
      <c r="AO408" s="109">
        <v>38687.29296875</v>
      </c>
      <c r="AP408" s="109">
        <v>725.958740234375</v>
      </c>
      <c r="AQ408" s="109">
        <v>1.8764785528182983</v>
      </c>
      <c r="AR408" s="111"/>
    </row>
    <row r="409" spans="1:44">
      <c r="A409" s="352">
        <v>41892</v>
      </c>
      <c r="B409" s="107" t="s">
        <v>129</v>
      </c>
      <c r="C409" s="107" t="s">
        <v>128</v>
      </c>
      <c r="D409" s="241"/>
      <c r="E409" s="388">
        <v>152</v>
      </c>
      <c r="F409" s="388">
        <v>3</v>
      </c>
      <c r="G409" s="388">
        <v>452</v>
      </c>
      <c r="H409" s="388">
        <v>9</v>
      </c>
      <c r="I409" s="388">
        <v>1178</v>
      </c>
      <c r="J409" s="388">
        <v>29</v>
      </c>
      <c r="K409" s="111">
        <v>1920261</v>
      </c>
      <c r="L409" s="109">
        <v>85.025473099750499</v>
      </c>
      <c r="M409" s="111">
        <v>3609336</v>
      </c>
      <c r="N409" s="109">
        <v>93.650215148925781</v>
      </c>
      <c r="O409" s="111">
        <v>12407777</v>
      </c>
      <c r="P409" s="109">
        <v>99.996978759765625</v>
      </c>
      <c r="Q409" s="111">
        <v>8504216</v>
      </c>
      <c r="R409" s="112">
        <v>7.8549273312091827E-3</v>
      </c>
      <c r="S409" s="111">
        <v>358883</v>
      </c>
      <c r="T409" s="109">
        <v>4.220059871673584</v>
      </c>
      <c r="U409" s="111">
        <v>37115</v>
      </c>
      <c r="V409" s="112">
        <v>0.43692401051521301</v>
      </c>
      <c r="W409" s="111">
        <v>1933465</v>
      </c>
      <c r="X409" s="109">
        <v>99.48089599609375</v>
      </c>
      <c r="Y409" s="109">
        <v>99.046241760253906</v>
      </c>
      <c r="Z409" s="110">
        <v>13793</v>
      </c>
      <c r="AA409" s="112">
        <v>0.71338242292404175</v>
      </c>
      <c r="AB409" s="111">
        <v>1022315</v>
      </c>
      <c r="AC409" s="109">
        <v>96.159698486328125</v>
      </c>
      <c r="AD409" s="111">
        <v>1022401</v>
      </c>
      <c r="AE409" s="109">
        <v>96.375785827636719</v>
      </c>
      <c r="AF409" s="109">
        <v>34.448417663574219</v>
      </c>
      <c r="AG409" s="109">
        <v>34.153533935546875</v>
      </c>
      <c r="AH409" s="113">
        <v>34.743297576904297</v>
      </c>
      <c r="AI409" s="109">
        <v>95.290153503417969</v>
      </c>
      <c r="AJ409" s="113">
        <v>2.1216778755187988</v>
      </c>
      <c r="AK409" s="113">
        <v>2.588172435760498</v>
      </c>
      <c r="AL409" s="109">
        <v>3.4154536724090576</v>
      </c>
      <c r="AM409" s="109">
        <v>25.406633377075195</v>
      </c>
      <c r="AN409" s="109">
        <v>8148.5048828125</v>
      </c>
      <c r="AO409" s="109">
        <v>22064.318359375</v>
      </c>
      <c r="AP409" s="109">
        <v>372.08883666992187</v>
      </c>
      <c r="AQ409" s="109">
        <v>1.6863826513290405</v>
      </c>
      <c r="AR409" s="111"/>
    </row>
    <row r="410" spans="1:44">
      <c r="A410" s="352">
        <v>41892</v>
      </c>
      <c r="B410" s="181" t="s">
        <v>130</v>
      </c>
      <c r="C410" s="181" t="s">
        <v>128</v>
      </c>
      <c r="D410" s="241"/>
      <c r="E410" s="219">
        <v>176</v>
      </c>
      <c r="F410" s="219">
        <v>5</v>
      </c>
      <c r="G410" s="219">
        <v>528</v>
      </c>
      <c r="H410" s="219">
        <v>15</v>
      </c>
      <c r="I410" s="219">
        <v>840</v>
      </c>
      <c r="J410" s="219">
        <v>31</v>
      </c>
      <c r="K410" s="229">
        <v>725742</v>
      </c>
      <c r="L410" s="230">
        <v>93.645675736005359</v>
      </c>
      <c r="M410" s="229">
        <v>1431620</v>
      </c>
      <c r="N410" s="230">
        <v>92.352020263671875</v>
      </c>
      <c r="O410" s="229">
        <v>15252857</v>
      </c>
      <c r="P410" s="230">
        <v>99.990829467773438</v>
      </c>
      <c r="Q410" s="229">
        <v>4650996</v>
      </c>
      <c r="R410" s="230">
        <v>2.1500771254068241E-5</v>
      </c>
      <c r="S410" s="229">
        <v>166601</v>
      </c>
      <c r="T410" s="230">
        <v>3.5820498466491699</v>
      </c>
      <c r="U410" s="229">
        <v>9109</v>
      </c>
      <c r="V410" s="230">
        <v>0.19621287286281586</v>
      </c>
      <c r="W410" s="229">
        <v>620854</v>
      </c>
      <c r="X410" s="230">
        <v>99.809494018554688</v>
      </c>
      <c r="Y410" s="230">
        <v>99.613655090332031</v>
      </c>
      <c r="Z410" s="229">
        <v>2491</v>
      </c>
      <c r="AA410" s="230">
        <v>0.40122154355049133</v>
      </c>
      <c r="AB410" s="229">
        <v>1020803</v>
      </c>
      <c r="AC410" s="230">
        <v>98.71405029296875</v>
      </c>
      <c r="AD410" s="229">
        <v>1020268</v>
      </c>
      <c r="AE410" s="230">
        <v>98.874313354492188</v>
      </c>
      <c r="AF410" s="230">
        <v>35.223201751708984</v>
      </c>
      <c r="AG410" s="230">
        <v>34.873741149902344</v>
      </c>
      <c r="AH410" s="230">
        <v>35.572662353515625</v>
      </c>
      <c r="AI410" s="230">
        <v>93.636184692382813</v>
      </c>
      <c r="AJ410" s="188">
        <v>0.6680101752281189</v>
      </c>
      <c r="AK410" s="188">
        <v>5.6958026885986328</v>
      </c>
      <c r="AL410" s="230">
        <v>4.728426456451416</v>
      </c>
      <c r="AM410" s="230">
        <v>23.535404205322266</v>
      </c>
      <c r="AN410" s="230">
        <v>6519.93505859375</v>
      </c>
      <c r="AO410" s="230">
        <v>9858.8515625</v>
      </c>
      <c r="AP410" s="230">
        <v>161.29450988769531</v>
      </c>
      <c r="AQ410" s="230">
        <v>1.6360374689102173</v>
      </c>
      <c r="AR410" s="229"/>
    </row>
    <row r="411" spans="1:44">
      <c r="A411" s="352">
        <v>41892</v>
      </c>
      <c r="B411" s="123" t="s">
        <v>132</v>
      </c>
      <c r="C411" s="123" t="s">
        <v>128</v>
      </c>
      <c r="D411" s="241"/>
      <c r="E411" s="219">
        <v>178</v>
      </c>
      <c r="F411" s="219">
        <v>5</v>
      </c>
      <c r="G411" s="219">
        <v>527</v>
      </c>
      <c r="H411" s="219">
        <v>15</v>
      </c>
      <c r="I411" s="219">
        <v>991</v>
      </c>
      <c r="J411" s="219">
        <v>28</v>
      </c>
      <c r="K411" s="197">
        <v>940568</v>
      </c>
      <c r="L411" s="194">
        <v>91.427520391933385</v>
      </c>
      <c r="M411" s="197">
        <v>1394087</v>
      </c>
      <c r="N411" s="194">
        <v>87.976577758789063</v>
      </c>
      <c r="O411" s="197">
        <v>13174901</v>
      </c>
      <c r="P411" s="194">
        <v>99.988677978515625</v>
      </c>
      <c r="Q411" s="197">
        <v>5733428</v>
      </c>
      <c r="R411" s="194">
        <v>3.4883145417552441E-5</v>
      </c>
      <c r="S411" s="197">
        <v>233484</v>
      </c>
      <c r="T411" s="194">
        <v>4.0723280906677246</v>
      </c>
      <c r="U411" s="197">
        <v>15936</v>
      </c>
      <c r="V411" s="194">
        <v>0.27811434864997864</v>
      </c>
      <c r="W411" s="197">
        <v>902693</v>
      </c>
      <c r="X411" s="194">
        <v>99.711151123046875</v>
      </c>
      <c r="Y411" s="231">
        <v>99.433837890625</v>
      </c>
      <c r="Z411" s="197">
        <v>4522</v>
      </c>
      <c r="AA411" s="194">
        <v>0.50094550848007202</v>
      </c>
      <c r="AB411" s="197">
        <v>963594</v>
      </c>
      <c r="AC411" s="194">
        <v>98.664894104003906</v>
      </c>
      <c r="AD411" s="197">
        <v>961042</v>
      </c>
      <c r="AE411" s="194">
        <v>98.860305786132813</v>
      </c>
      <c r="AF411" s="231">
        <v>35.021446228027344</v>
      </c>
      <c r="AG411" s="231">
        <v>34.739398956298828</v>
      </c>
      <c r="AH411" s="231">
        <v>35.303493499755859</v>
      </c>
      <c r="AI411" s="194">
        <v>93.504867553710938</v>
      </c>
      <c r="AJ411" s="207">
        <v>0.73023492097854614</v>
      </c>
      <c r="AK411" s="207">
        <v>5.764894962310791</v>
      </c>
      <c r="AL411" s="208">
        <v>4.8111510276794434</v>
      </c>
      <c r="AM411" s="208">
        <v>24.222301483154297</v>
      </c>
      <c r="AN411" s="197">
        <v>7558.29736328125</v>
      </c>
      <c r="AO411" s="197">
        <v>12570.8798828125</v>
      </c>
      <c r="AP411" s="197">
        <v>136.14361572265625</v>
      </c>
      <c r="AQ411" s="231">
        <v>1.0830078125</v>
      </c>
      <c r="AR411" s="198"/>
    </row>
    <row r="412" spans="1:44">
      <c r="A412" s="352">
        <v>41891</v>
      </c>
      <c r="B412" s="181" t="s">
        <v>6</v>
      </c>
      <c r="C412" s="181"/>
      <c r="D412" s="241"/>
      <c r="E412" s="219">
        <v>1814</v>
      </c>
      <c r="F412" s="219">
        <v>178</v>
      </c>
      <c r="G412" s="219">
        <v>5379</v>
      </c>
      <c r="H412" s="219">
        <v>522</v>
      </c>
      <c r="I412" s="219">
        <v>15567</v>
      </c>
      <c r="J412" s="219">
        <v>1971</v>
      </c>
      <c r="K412" s="229">
        <v>31357435</v>
      </c>
      <c r="L412" s="230">
        <v>90.887695374318724</v>
      </c>
      <c r="M412" s="229">
        <v>45471653</v>
      </c>
      <c r="N412" s="230">
        <v>94.573009823392368</v>
      </c>
      <c r="O412" s="229">
        <v>199881835</v>
      </c>
      <c r="P412" s="230">
        <v>99.963841489049884</v>
      </c>
      <c r="Q412" s="229">
        <v>147421688</v>
      </c>
      <c r="R412" s="230">
        <v>3.4366042945996267E-2</v>
      </c>
      <c r="S412" s="229">
        <v>3231935</v>
      </c>
      <c r="T412" s="230">
        <v>4.2747861233386688</v>
      </c>
      <c r="U412" s="229">
        <v>181412</v>
      </c>
      <c r="V412" s="230">
        <v>0.12504711321450504</v>
      </c>
      <c r="W412" s="229">
        <v>43635501</v>
      </c>
      <c r="X412" s="230">
        <v>99.666119949810863</v>
      </c>
      <c r="Y412" s="230">
        <v>99.541490343960717</v>
      </c>
      <c r="Z412" s="229">
        <v>139261</v>
      </c>
      <c r="AA412" s="230">
        <v>0.31914610480904404</v>
      </c>
      <c r="AB412" s="229">
        <v>32573745</v>
      </c>
      <c r="AC412" s="230">
        <v>98.200197585845487</v>
      </c>
      <c r="AD412" s="229">
        <v>32527783</v>
      </c>
      <c r="AE412" s="230">
        <v>98.277804160294551</v>
      </c>
      <c r="AF412" s="230">
        <v>33.743110844183718</v>
      </c>
      <c r="AG412" s="230">
        <v>37.371568632281011</v>
      </c>
      <c r="AH412" s="230">
        <v>30.114653056086418</v>
      </c>
      <c r="AI412" s="230"/>
      <c r="AJ412" s="188"/>
      <c r="AK412" s="188"/>
      <c r="AL412" s="230">
        <v>3.4220639805284629</v>
      </c>
      <c r="AM412" s="230">
        <v>19.309964122250992</v>
      </c>
      <c r="AN412" s="230">
        <v>199162.17041015625</v>
      </c>
      <c r="AO412" s="230">
        <v>548240.31640625</v>
      </c>
      <c r="AP412" s="230">
        <v>266830.51832580566</v>
      </c>
      <c r="AQ412" s="230">
        <v>48.670356838201286</v>
      </c>
      <c r="AR412" s="229">
        <v>0</v>
      </c>
    </row>
    <row r="413" spans="1:44">
      <c r="A413" s="352">
        <v>41891</v>
      </c>
      <c r="B413" s="123" t="s">
        <v>134</v>
      </c>
      <c r="C413" s="123"/>
      <c r="D413" s="241"/>
      <c r="E413" s="219">
        <v>660</v>
      </c>
      <c r="F413" s="219">
        <v>109</v>
      </c>
      <c r="G413" s="219">
        <v>1974</v>
      </c>
      <c r="H413" s="219">
        <v>327</v>
      </c>
      <c r="I413" s="219">
        <v>6737</v>
      </c>
      <c r="J413" s="219">
        <v>1352</v>
      </c>
      <c r="K413" s="197">
        <v>15902458</v>
      </c>
      <c r="L413" s="194">
        <v>91.419106404808616</v>
      </c>
      <c r="M413" s="197">
        <v>18849857</v>
      </c>
      <c r="N413" s="194">
        <v>96.26551978638463</v>
      </c>
      <c r="O413" s="197">
        <v>71136086</v>
      </c>
      <c r="P413" s="194">
        <v>99.91873713348383</v>
      </c>
      <c r="Q413" s="197">
        <v>71135019</v>
      </c>
      <c r="R413" s="194">
        <v>4.3399159356442424E-2</v>
      </c>
      <c r="S413" s="197">
        <v>24022</v>
      </c>
      <c r="T413" s="194">
        <v>7.763209232569114E-2</v>
      </c>
      <c r="U413" s="197">
        <v>76960</v>
      </c>
      <c r="V413" s="194">
        <v>0.10827217381357228</v>
      </c>
      <c r="W413" s="197">
        <v>23409403</v>
      </c>
      <c r="X413" s="194">
        <v>99.643004552771927</v>
      </c>
      <c r="Y413" s="231">
        <v>99.535118905689487</v>
      </c>
      <c r="Z413" s="197">
        <v>62576</v>
      </c>
      <c r="AA413" s="194">
        <v>0.26731138789103265</v>
      </c>
      <c r="AB413" s="197">
        <v>20032925</v>
      </c>
      <c r="AC413" s="194">
        <v>98.795352653167797</v>
      </c>
      <c r="AD413" s="197">
        <v>20032934</v>
      </c>
      <c r="AE413" s="194">
        <v>98.74839000391836</v>
      </c>
      <c r="AF413" s="231">
        <v>56.605969894610183</v>
      </c>
      <c r="AG413" s="231">
        <v>63.519160246528777</v>
      </c>
      <c r="AH413" s="231">
        <v>49.692779542691589</v>
      </c>
      <c r="AI413" s="194"/>
      <c r="AJ413" s="207"/>
      <c r="AK413" s="207"/>
      <c r="AL413" s="208">
        <v>5.0835301414690726</v>
      </c>
      <c r="AM413" s="208">
        <v>27.279609952654159</v>
      </c>
      <c r="AN413" s="197">
        <v>101732.861328125</v>
      </c>
      <c r="AO413" s="197">
        <v>301957.953125</v>
      </c>
      <c r="AP413" s="197">
        <v>187713.5703125</v>
      </c>
      <c r="AQ413" s="231">
        <v>62.165466539241365</v>
      </c>
      <c r="AR413" s="198"/>
    </row>
    <row r="414" spans="1:44">
      <c r="A414" s="352">
        <v>41891</v>
      </c>
      <c r="B414" s="123" t="s">
        <v>175</v>
      </c>
      <c r="C414" s="123"/>
      <c r="D414" s="241"/>
      <c r="E414" s="219">
        <v>498</v>
      </c>
      <c r="F414" s="219">
        <v>40</v>
      </c>
      <c r="G414" s="219">
        <v>1448</v>
      </c>
      <c r="H414" s="219">
        <v>108</v>
      </c>
      <c r="I414" s="219">
        <v>4377</v>
      </c>
      <c r="J414" s="219">
        <v>367</v>
      </c>
      <c r="K414" s="197">
        <v>9998199</v>
      </c>
      <c r="L414" s="194">
        <v>91.254184878696648</v>
      </c>
      <c r="M414" s="197">
        <v>16445175</v>
      </c>
      <c r="N414" s="194">
        <v>94.090125984983459</v>
      </c>
      <c r="O414" s="197">
        <v>72245623</v>
      </c>
      <c r="P414" s="194">
        <v>99.993652611336842</v>
      </c>
      <c r="Q414" s="197">
        <v>48099249</v>
      </c>
      <c r="R414" s="194">
        <v>3.7173138381791877E-2</v>
      </c>
      <c r="S414" s="197">
        <v>2238103</v>
      </c>
      <c r="T414" s="194">
        <v>4.6766764969816572</v>
      </c>
      <c r="U414" s="197">
        <v>2999</v>
      </c>
      <c r="V414" s="194">
        <v>6.5423403948907275E-3</v>
      </c>
      <c r="W414" s="197">
        <v>13714112</v>
      </c>
      <c r="X414" s="194">
        <v>99.777475664084832</v>
      </c>
      <c r="Y414" s="231">
        <v>99.770947881989457</v>
      </c>
      <c r="Z414" s="197">
        <v>36733</v>
      </c>
      <c r="AA414" s="194">
        <v>0.26784819436791735</v>
      </c>
      <c r="AB414" s="197">
        <v>4048340</v>
      </c>
      <c r="AC414" s="194">
        <v>93.949151558876679</v>
      </c>
      <c r="AD414" s="197">
        <v>4017543</v>
      </c>
      <c r="AE414" s="194">
        <v>94.365387167927821</v>
      </c>
      <c r="AF414" s="231">
        <v>0</v>
      </c>
      <c r="AG414" s="231">
        <v>0</v>
      </c>
      <c r="AH414" s="231">
        <v>0</v>
      </c>
      <c r="AI414" s="194"/>
      <c r="AJ414" s="207"/>
      <c r="AK414" s="207"/>
      <c r="AL414" s="208">
        <v>4.9141068910792676</v>
      </c>
      <c r="AM414" s="208">
        <v>29.50776277869171</v>
      </c>
      <c r="AN414" s="197">
        <v>66970.642578125</v>
      </c>
      <c r="AO414" s="197">
        <v>163285.0234375</v>
      </c>
      <c r="AP414" s="197">
        <v>77719.3564453125</v>
      </c>
      <c r="AQ414" s="231">
        <v>47.597357558674602</v>
      </c>
      <c r="AR414" s="198"/>
    </row>
    <row r="415" spans="1:44">
      <c r="A415" s="352">
        <v>41891</v>
      </c>
      <c r="B415" s="124" t="s">
        <v>135</v>
      </c>
      <c r="C415" s="124"/>
      <c r="D415" s="241"/>
      <c r="E415" s="219">
        <v>656</v>
      </c>
      <c r="F415" s="219">
        <v>29</v>
      </c>
      <c r="G415" s="219">
        <v>1957</v>
      </c>
      <c r="H415" s="219">
        <v>87</v>
      </c>
      <c r="I415" s="219">
        <v>4453</v>
      </c>
      <c r="J415" s="219">
        <v>252</v>
      </c>
      <c r="K415" s="190">
        <v>5456778</v>
      </c>
      <c r="L415" s="191">
        <v>88.66752504866426</v>
      </c>
      <c r="M415" s="190">
        <v>10176621</v>
      </c>
      <c r="N415" s="191">
        <v>92.21835187296135</v>
      </c>
      <c r="O415" s="190">
        <v>56500126</v>
      </c>
      <c r="P415" s="191">
        <v>99.982510902540582</v>
      </c>
      <c r="Q415" s="190">
        <v>28187420</v>
      </c>
      <c r="R415" s="191">
        <v>6.7796200020235212E-3</v>
      </c>
      <c r="S415" s="190">
        <v>969810</v>
      </c>
      <c r="T415" s="191">
        <v>3.451276346383906</v>
      </c>
      <c r="U415" s="190">
        <v>101453</v>
      </c>
      <c r="V415" s="191">
        <v>0.36033834878353427</v>
      </c>
      <c r="W415" s="190">
        <v>6511986</v>
      </c>
      <c r="X415" s="191">
        <v>99.514702687457444</v>
      </c>
      <c r="Y415" s="232">
        <v>99.156113050996623</v>
      </c>
      <c r="Z415" s="190">
        <v>39952</v>
      </c>
      <c r="AA415" s="192">
        <v>0.61351483429748133</v>
      </c>
      <c r="AB415" s="190">
        <v>8492480</v>
      </c>
      <c r="AC415" s="191">
        <v>98.822746340247193</v>
      </c>
      <c r="AD415" s="190">
        <v>8477306</v>
      </c>
      <c r="AE415" s="191">
        <v>99.019913546709759</v>
      </c>
      <c r="AF415" s="232">
        <v>16.948868052432083</v>
      </c>
      <c r="AG415" s="232">
        <v>15.765384791395382</v>
      </c>
      <c r="AH415" s="232">
        <v>18.132351313468781</v>
      </c>
      <c r="AI415" s="191"/>
      <c r="AJ415" s="193"/>
      <c r="AK415" s="193"/>
      <c r="AL415" s="191">
        <v>4.1097833246495208</v>
      </c>
      <c r="AM415" s="191">
        <v>22.706744498602273</v>
      </c>
      <c r="AN415" s="190">
        <v>30458.66650390625</v>
      </c>
      <c r="AO415" s="190">
        <v>82997.33984375</v>
      </c>
      <c r="AP415" s="190">
        <v>1397.5915679931641</v>
      </c>
      <c r="AQ415" s="232">
        <v>1.6838992317395434</v>
      </c>
      <c r="AR415" s="190"/>
    </row>
    <row r="416" spans="1:44">
      <c r="A416" s="352">
        <v>41891</v>
      </c>
      <c r="B416" s="114" t="s">
        <v>121</v>
      </c>
      <c r="C416" s="114" t="s">
        <v>122</v>
      </c>
      <c r="D416" s="241"/>
      <c r="E416" s="305">
        <v>168</v>
      </c>
      <c r="F416" s="305">
        <v>64</v>
      </c>
      <c r="G416" s="305">
        <v>492</v>
      </c>
      <c r="H416" s="305">
        <v>191</v>
      </c>
      <c r="I416" s="305">
        <v>1874</v>
      </c>
      <c r="J416" s="305">
        <v>801</v>
      </c>
      <c r="K416" s="118">
        <v>5701910</v>
      </c>
      <c r="L416" s="116">
        <v>93.144016654068551</v>
      </c>
      <c r="M416" s="118">
        <v>6703151</v>
      </c>
      <c r="N416" s="116">
        <v>95.982276916503906</v>
      </c>
      <c r="O416" s="118">
        <v>23097790</v>
      </c>
      <c r="P416" s="116">
        <v>99.949867248535156</v>
      </c>
      <c r="Q416" s="118">
        <v>23097746</v>
      </c>
      <c r="R416" s="119">
        <v>3.1249802559614182E-2</v>
      </c>
      <c r="S416" s="118">
        <v>4071</v>
      </c>
      <c r="T416" s="116">
        <v>1.7625097185373306E-2</v>
      </c>
      <c r="U416" s="118">
        <v>24476</v>
      </c>
      <c r="V416" s="119">
        <v>0.10601885616779327</v>
      </c>
      <c r="W416" s="117">
        <v>8591587</v>
      </c>
      <c r="X416" s="119">
        <v>99.703605651855469</v>
      </c>
      <c r="Y416" s="119">
        <v>99.597900390625</v>
      </c>
      <c r="Z416" s="117">
        <v>24246</v>
      </c>
      <c r="AA416" s="119">
        <v>0.28220629692077637</v>
      </c>
      <c r="AB416" s="118">
        <v>10311694</v>
      </c>
      <c r="AC416" s="120">
        <v>98.970100402832031</v>
      </c>
      <c r="AD416" s="118">
        <v>10310257</v>
      </c>
      <c r="AE416" s="116">
        <v>98.95440673828125</v>
      </c>
      <c r="AF416" s="116">
        <v>48.595169067382813</v>
      </c>
      <c r="AG416" s="116">
        <v>41.075889587402344</v>
      </c>
      <c r="AH416" s="121">
        <v>56.114448547363281</v>
      </c>
      <c r="AI416" s="116">
        <v>0</v>
      </c>
      <c r="AJ416" s="121">
        <v>0</v>
      </c>
      <c r="AK416" s="121">
        <v>0</v>
      </c>
      <c r="AL416" s="116">
        <v>4.9640998840332031</v>
      </c>
      <c r="AM416" s="116">
        <v>26.248977661132813</v>
      </c>
      <c r="AN416" s="116">
        <v>32069.044921875</v>
      </c>
      <c r="AO416" s="116">
        <v>120443.75</v>
      </c>
      <c r="AP416" s="116">
        <v>88317.875</v>
      </c>
      <c r="AQ416" s="122">
        <v>73.327072143554687</v>
      </c>
      <c r="AR416" s="118"/>
    </row>
    <row r="417" spans="1:44">
      <c r="A417" s="352">
        <v>41891</v>
      </c>
      <c r="B417" s="114" t="s">
        <v>123</v>
      </c>
      <c r="C417" s="114" t="s">
        <v>122</v>
      </c>
      <c r="D417" s="241"/>
      <c r="E417" s="305">
        <v>158</v>
      </c>
      <c r="F417" s="305">
        <v>11</v>
      </c>
      <c r="G417" s="305">
        <v>489</v>
      </c>
      <c r="H417" s="305">
        <v>34</v>
      </c>
      <c r="I417" s="305">
        <v>1466</v>
      </c>
      <c r="J417" s="305">
        <v>132</v>
      </c>
      <c r="K417" s="118">
        <v>2782655</v>
      </c>
      <c r="L417" s="116">
        <v>92.138946437844439</v>
      </c>
      <c r="M417" s="118">
        <v>3335882</v>
      </c>
      <c r="N417" s="116">
        <v>96.730369567871094</v>
      </c>
      <c r="O417" s="118">
        <v>13229219</v>
      </c>
      <c r="P417" s="116">
        <v>99.95050048828125</v>
      </c>
      <c r="Q417" s="118">
        <v>13229161</v>
      </c>
      <c r="R417" s="119">
        <v>3.362269327044487E-2</v>
      </c>
      <c r="S417" s="118">
        <v>1728</v>
      </c>
      <c r="T417" s="116">
        <v>1.3062052428722382E-2</v>
      </c>
      <c r="U417" s="118">
        <v>12278</v>
      </c>
      <c r="V417" s="119">
        <v>9.2853464186191559E-2</v>
      </c>
      <c r="W417" s="117">
        <v>3898761</v>
      </c>
      <c r="X417" s="119">
        <v>99.757820129394531</v>
      </c>
      <c r="Y417" s="119">
        <v>99.665191650390625</v>
      </c>
      <c r="Z417" s="117">
        <v>10204</v>
      </c>
      <c r="AA417" s="119">
        <v>0.26172417402267456</v>
      </c>
      <c r="AB417" s="118">
        <v>3120518</v>
      </c>
      <c r="AC417" s="120">
        <v>99.021415710449219</v>
      </c>
      <c r="AD417" s="118">
        <v>3120009</v>
      </c>
      <c r="AE417" s="116">
        <v>98.966026306152344</v>
      </c>
      <c r="AF417" s="116">
        <v>43.5208740234375</v>
      </c>
      <c r="AG417" s="116">
        <v>53.885627746582031</v>
      </c>
      <c r="AH417" s="121">
        <v>33.156124114990234</v>
      </c>
      <c r="AI417" s="116">
        <v>0</v>
      </c>
      <c r="AJ417" s="121">
        <v>0</v>
      </c>
      <c r="AK417" s="121">
        <v>100</v>
      </c>
      <c r="AL417" s="116">
        <v>4.7549362182617187</v>
      </c>
      <c r="AM417" s="116">
        <v>27.154359817504883</v>
      </c>
      <c r="AN417" s="116">
        <v>17866.103515625</v>
      </c>
      <c r="AO417" s="116">
        <v>52221.3046875</v>
      </c>
      <c r="AP417" s="116">
        <v>30404.72265625</v>
      </c>
      <c r="AQ417" s="116">
        <v>58.222831726074219</v>
      </c>
      <c r="AR417" s="118"/>
    </row>
    <row r="418" spans="1:44">
      <c r="A418" s="352">
        <v>41891</v>
      </c>
      <c r="B418" s="114" t="s">
        <v>183</v>
      </c>
      <c r="C418" s="114" t="s">
        <v>122</v>
      </c>
      <c r="D418" s="241"/>
      <c r="E418" s="305">
        <v>130</v>
      </c>
      <c r="F418" s="305">
        <v>10</v>
      </c>
      <c r="G418" s="305">
        <v>391</v>
      </c>
      <c r="H418" s="305">
        <v>30</v>
      </c>
      <c r="I418" s="305">
        <v>1472</v>
      </c>
      <c r="J418" s="305">
        <v>114</v>
      </c>
      <c r="K418" s="118">
        <v>2750746</v>
      </c>
      <c r="L418" s="116">
        <v>90.927515663023769</v>
      </c>
      <c r="M418" s="118">
        <v>3335882</v>
      </c>
      <c r="N418" s="116">
        <v>96.730369567871094</v>
      </c>
      <c r="O418" s="118">
        <v>13404129</v>
      </c>
      <c r="P418" s="116">
        <v>99.98101806640625</v>
      </c>
      <c r="Q418" s="118">
        <v>13404126</v>
      </c>
      <c r="R418" s="119">
        <v>1.0869787074625492E-2</v>
      </c>
      <c r="S418" s="118">
        <v>751</v>
      </c>
      <c r="T418" s="116">
        <v>5.602752324193716E-3</v>
      </c>
      <c r="U418" s="118">
        <v>9469</v>
      </c>
      <c r="V418" s="119">
        <v>7.0654064416885376E-2</v>
      </c>
      <c r="W418" s="117">
        <v>4260885</v>
      </c>
      <c r="X418" s="119">
        <v>99.706398010253906</v>
      </c>
      <c r="Y418" s="119">
        <v>99.635948181152344</v>
      </c>
      <c r="Z418" s="117">
        <v>9164</v>
      </c>
      <c r="AA418" s="119">
        <v>0.21507269144058228</v>
      </c>
      <c r="AB418" s="118">
        <v>2747530</v>
      </c>
      <c r="AC418" s="120">
        <v>98.196487426757813</v>
      </c>
      <c r="AD418" s="118">
        <v>2747278</v>
      </c>
      <c r="AE418" s="116">
        <v>98.070930480957031</v>
      </c>
      <c r="AF418" s="116">
        <v>70.194107055664063</v>
      </c>
      <c r="AG418" s="116">
        <v>94.322654724121094</v>
      </c>
      <c r="AH418" s="121">
        <v>46.065567016601563</v>
      </c>
      <c r="AI418" s="116">
        <v>79.50445556640625</v>
      </c>
      <c r="AJ418" s="121">
        <v>13.123550415039063</v>
      </c>
      <c r="AK418" s="121">
        <v>7.3719978332519531</v>
      </c>
      <c r="AL418" s="116">
        <v>5.1145663261413574</v>
      </c>
      <c r="AM418" s="116">
        <v>26.757598876953125</v>
      </c>
      <c r="AN418" s="116">
        <v>19160.58984375</v>
      </c>
      <c r="AO418" s="116">
        <v>50815.9609375</v>
      </c>
      <c r="AP418" s="116">
        <v>24097.275390625</v>
      </c>
      <c r="AQ418" s="116">
        <v>47.420680999755859</v>
      </c>
      <c r="AR418" s="118"/>
    </row>
    <row r="419" spans="1:44">
      <c r="A419" s="352">
        <v>41891</v>
      </c>
      <c r="B419" s="114" t="s">
        <v>126</v>
      </c>
      <c r="C419" s="114" t="s">
        <v>122</v>
      </c>
      <c r="D419" s="241"/>
      <c r="E419" s="305">
        <v>107</v>
      </c>
      <c r="F419" s="305">
        <v>7</v>
      </c>
      <c r="G419" s="305">
        <v>313</v>
      </c>
      <c r="H419" s="305">
        <v>21</v>
      </c>
      <c r="I419" s="305">
        <v>951</v>
      </c>
      <c r="J419" s="305">
        <v>86</v>
      </c>
      <c r="K419" s="118">
        <v>1754448</v>
      </c>
      <c r="L419" s="116">
        <v>88.527901653397535</v>
      </c>
      <c r="M419" s="118">
        <v>2737471</v>
      </c>
      <c r="N419" s="116">
        <v>96.04583740234375</v>
      </c>
      <c r="O419" s="118">
        <v>8083493</v>
      </c>
      <c r="P419" s="116">
        <v>99.913589477539063</v>
      </c>
      <c r="Q419" s="118">
        <v>8083344</v>
      </c>
      <c r="R419" s="119">
        <v>4.7665916383266449E-2</v>
      </c>
      <c r="S419" s="118">
        <v>2462</v>
      </c>
      <c r="T419" s="116">
        <v>3.0457692220807076E-2</v>
      </c>
      <c r="U419" s="118">
        <v>17666</v>
      </c>
      <c r="V419" s="119">
        <v>0.21871903538703918</v>
      </c>
      <c r="W419" s="117">
        <v>2418254</v>
      </c>
      <c r="X419" s="119">
        <v>99.380393981933594</v>
      </c>
      <c r="Y419" s="119">
        <v>99.163032531738281</v>
      </c>
      <c r="Z419" s="117">
        <v>8305</v>
      </c>
      <c r="AA419" s="119">
        <v>0.34342959523200989</v>
      </c>
      <c r="AB419" s="118">
        <v>1195927</v>
      </c>
      <c r="AC419" s="120">
        <v>98.743232727050781</v>
      </c>
      <c r="AD419" s="118">
        <v>1195418</v>
      </c>
      <c r="AE419" s="116">
        <v>98.639724731445313</v>
      </c>
      <c r="AF419" s="116">
        <v>54.651031494140625</v>
      </c>
      <c r="AG419" s="116">
        <v>68.639717102050781</v>
      </c>
      <c r="AH419" s="121">
        <v>40.662349700927734</v>
      </c>
      <c r="AI419" s="116">
        <v>0</v>
      </c>
      <c r="AJ419" s="121">
        <v>0</v>
      </c>
      <c r="AK419" s="121">
        <v>0</v>
      </c>
      <c r="AL419" s="116">
        <v>5.4120001792907715</v>
      </c>
      <c r="AM419" s="116">
        <v>30.367979049682617</v>
      </c>
      <c r="AN419" s="116">
        <v>12342.751953125</v>
      </c>
      <c r="AO419" s="116">
        <v>31468.7578125</v>
      </c>
      <c r="AP419" s="116">
        <v>16533.990234375</v>
      </c>
      <c r="AQ419" s="116">
        <v>52.540969848632813</v>
      </c>
      <c r="AR419" s="118"/>
    </row>
    <row r="420" spans="1:44">
      <c r="A420" s="352">
        <v>41891</v>
      </c>
      <c r="B420" s="114" t="s">
        <v>184</v>
      </c>
      <c r="C420" s="114" t="s">
        <v>122</v>
      </c>
      <c r="D420" s="241"/>
      <c r="E420" s="305">
        <v>97</v>
      </c>
      <c r="F420" s="305">
        <v>17</v>
      </c>
      <c r="G420" s="305">
        <v>289</v>
      </c>
      <c r="H420" s="305">
        <v>51</v>
      </c>
      <c r="I420" s="305">
        <v>974</v>
      </c>
      <c r="J420" s="305">
        <v>219</v>
      </c>
      <c r="K420" s="118">
        <v>2912699</v>
      </c>
      <c r="L420" s="116">
        <v>89.560472949659413</v>
      </c>
      <c r="M420" s="118">
        <v>2737471</v>
      </c>
      <c r="N420" s="116">
        <v>96.04583740234375</v>
      </c>
      <c r="O420" s="118">
        <v>13321455</v>
      </c>
      <c r="P420" s="116">
        <v>99.773674011230469</v>
      </c>
      <c r="Q420" s="118">
        <v>13320642</v>
      </c>
      <c r="R420" s="119">
        <v>0.10431929677724838</v>
      </c>
      <c r="S420" s="118">
        <v>15010</v>
      </c>
      <c r="T420" s="116">
        <v>0.11268225312232971</v>
      </c>
      <c r="U420" s="118">
        <v>13071</v>
      </c>
      <c r="V420" s="119">
        <v>9.8339296877384186E-2</v>
      </c>
      <c r="W420" s="117">
        <v>4239916</v>
      </c>
      <c r="X420" s="119">
        <v>99.500701904296875</v>
      </c>
      <c r="Y420" s="119">
        <v>99.402854919433594</v>
      </c>
      <c r="Z420" s="117">
        <v>10657</v>
      </c>
      <c r="AA420" s="119">
        <v>0.25134932994842529</v>
      </c>
      <c r="AB420" s="118">
        <v>2657256</v>
      </c>
      <c r="AC420" s="120">
        <v>98.494422912597656</v>
      </c>
      <c r="AD420" s="118">
        <v>2659972</v>
      </c>
      <c r="AE420" s="116">
        <v>98.443107604980469</v>
      </c>
      <c r="AF420" s="116">
        <v>75.384384155273438</v>
      </c>
      <c r="AG420" s="116">
        <v>94.998374938964844</v>
      </c>
      <c r="AH420" s="121">
        <v>55.770389556884766</v>
      </c>
      <c r="AI420" s="116">
        <v>0</v>
      </c>
      <c r="AJ420" s="121">
        <v>0</v>
      </c>
      <c r="AK420" s="121">
        <v>0</v>
      </c>
      <c r="AL420" s="116">
        <v>5.4451074600219727</v>
      </c>
      <c r="AM420" s="116">
        <v>26.607517242431641</v>
      </c>
      <c r="AN420" s="116">
        <v>20294.37109375</v>
      </c>
      <c r="AO420" s="116">
        <v>47008.1796875</v>
      </c>
      <c r="AP420" s="116">
        <v>28359.70703125</v>
      </c>
      <c r="AQ420" s="116">
        <v>60.329303741455078</v>
      </c>
      <c r="AR420" s="118"/>
    </row>
    <row r="421" spans="1:44">
      <c r="A421" s="352">
        <v>41891</v>
      </c>
      <c r="B421" s="114" t="s">
        <v>131</v>
      </c>
      <c r="C421" s="114" t="s">
        <v>176</v>
      </c>
      <c r="D421" s="241"/>
      <c r="E421" s="305">
        <v>168</v>
      </c>
      <c r="F421" s="305">
        <v>20</v>
      </c>
      <c r="G421" s="305">
        <v>489</v>
      </c>
      <c r="H421" s="305">
        <v>50</v>
      </c>
      <c r="I421" s="305">
        <v>1428</v>
      </c>
      <c r="J421" s="305">
        <v>161</v>
      </c>
      <c r="K421" s="118">
        <v>2925126</v>
      </c>
      <c r="L421" s="116">
        <v>91.313399833032832</v>
      </c>
      <c r="M421" s="118">
        <v>4835768</v>
      </c>
      <c r="N421" s="116">
        <v>92.454887390136719</v>
      </c>
      <c r="O421" s="118">
        <v>21183318</v>
      </c>
      <c r="P421" s="116">
        <v>99.98590087890625</v>
      </c>
      <c r="Q421" s="118">
        <v>13842385</v>
      </c>
      <c r="R421" s="119">
        <v>1.8103817477822304E-2</v>
      </c>
      <c r="S421" s="118">
        <v>626751</v>
      </c>
      <c r="T421" s="116">
        <v>4.5277676582336426</v>
      </c>
      <c r="U421" s="118">
        <v>823</v>
      </c>
      <c r="V421" s="119">
        <v>6.2294714152812958E-3</v>
      </c>
      <c r="W421" s="117">
        <v>3899298</v>
      </c>
      <c r="X421" s="119">
        <v>99.764358520507813</v>
      </c>
      <c r="Y421" s="119">
        <v>99.758140563964844</v>
      </c>
      <c r="Z421" s="117">
        <v>11435</v>
      </c>
      <c r="AA421" s="119">
        <v>0.29325792193412781</v>
      </c>
      <c r="AB421" s="118">
        <v>1585362</v>
      </c>
      <c r="AC421" s="120">
        <v>95.135940551757813</v>
      </c>
      <c r="AD421" s="118">
        <v>1573559</v>
      </c>
      <c r="AE421" s="116">
        <v>95.814140319824219</v>
      </c>
      <c r="AF421" s="116">
        <v>0</v>
      </c>
      <c r="AG421" s="116">
        <v>0</v>
      </c>
      <c r="AH421" s="121">
        <v>0</v>
      </c>
      <c r="AI421" s="116">
        <v>0</v>
      </c>
      <c r="AJ421" s="121">
        <v>0</v>
      </c>
      <c r="AK421" s="121">
        <v>0</v>
      </c>
      <c r="AL421" s="116">
        <v>4.9643807411193848</v>
      </c>
      <c r="AM421" s="116">
        <v>27.460426330566406</v>
      </c>
      <c r="AN421" s="116">
        <v>20062.89453125</v>
      </c>
      <c r="AO421" s="116">
        <v>44258.375</v>
      </c>
      <c r="AP421" s="116">
        <v>23016.705078125</v>
      </c>
      <c r="AQ421" s="116">
        <v>52.00531005859375</v>
      </c>
      <c r="AR421" s="118"/>
    </row>
    <row r="422" spans="1:44">
      <c r="A422" s="352">
        <v>41891</v>
      </c>
      <c r="B422" s="114" t="s">
        <v>124</v>
      </c>
      <c r="C422" s="114" t="s">
        <v>176</v>
      </c>
      <c r="D422" s="241"/>
      <c r="E422" s="180">
        <v>117</v>
      </c>
      <c r="F422" s="180">
        <v>32</v>
      </c>
      <c r="G422" s="180">
        <v>344</v>
      </c>
      <c r="H422" s="180">
        <v>86</v>
      </c>
      <c r="I422" s="180">
        <v>1300</v>
      </c>
      <c r="J422" s="180">
        <v>343</v>
      </c>
      <c r="K422" s="118">
        <v>2875384</v>
      </c>
      <c r="L422" s="116">
        <v>92.674126307999202</v>
      </c>
      <c r="M422" s="118">
        <v>3916353</v>
      </c>
      <c r="N422" s="116">
        <v>95.344650268554687</v>
      </c>
      <c r="O422" s="118">
        <v>17225676</v>
      </c>
      <c r="P422" s="116">
        <v>99.999359130859375</v>
      </c>
      <c r="Q422" s="118">
        <v>12784550</v>
      </c>
      <c r="R422" s="119">
        <v>2.6938766241073608E-2</v>
      </c>
      <c r="S422" s="118">
        <v>538582</v>
      </c>
      <c r="T422" s="116">
        <v>4.2127566337585449</v>
      </c>
      <c r="U422" s="118">
        <v>1609</v>
      </c>
      <c r="V422" s="119">
        <v>1.3142756186425686E-2</v>
      </c>
      <c r="W422" s="117">
        <v>4067987</v>
      </c>
      <c r="X422" s="119">
        <v>99.769851684570313</v>
      </c>
      <c r="Y422" s="119">
        <v>99.756736755371094</v>
      </c>
      <c r="Z422" s="117">
        <v>11217</v>
      </c>
      <c r="AA422" s="119">
        <v>0.27573835849761963</v>
      </c>
      <c r="AB422" s="118">
        <v>1049615</v>
      </c>
      <c r="AC422" s="120">
        <v>94.435104370117188</v>
      </c>
      <c r="AD422" s="118">
        <v>1042467</v>
      </c>
      <c r="AE422" s="116">
        <v>94.620452880859375</v>
      </c>
      <c r="AF422" s="116">
        <v>0</v>
      </c>
      <c r="AG422" s="116">
        <v>0</v>
      </c>
      <c r="AH422" s="121">
        <v>0</v>
      </c>
      <c r="AI422" s="116">
        <v>0</v>
      </c>
      <c r="AJ422" s="121">
        <v>0</v>
      </c>
      <c r="AK422" s="121">
        <v>0</v>
      </c>
      <c r="AL422" s="116">
        <v>4.8744378089904785</v>
      </c>
      <c r="AM422" s="116">
        <v>29.66949462890625</v>
      </c>
      <c r="AN422" s="116">
        <v>17605.224609375</v>
      </c>
      <c r="AO422" s="116">
        <v>46358.28125</v>
      </c>
      <c r="AP422" s="116">
        <v>21858.380859375</v>
      </c>
      <c r="AQ422" s="116">
        <v>47.150974273681641</v>
      </c>
      <c r="AR422" s="118"/>
    </row>
    <row r="423" spans="1:44">
      <c r="A423" s="352">
        <v>41891</v>
      </c>
      <c r="B423" s="206" t="s">
        <v>133</v>
      </c>
      <c r="C423" s="206" t="s">
        <v>176</v>
      </c>
      <c r="D423" s="241"/>
      <c r="E423" s="180">
        <v>164</v>
      </c>
      <c r="F423" s="180">
        <v>12</v>
      </c>
      <c r="G423" s="180">
        <v>485</v>
      </c>
      <c r="H423" s="180">
        <v>34</v>
      </c>
      <c r="I423" s="180">
        <v>1418</v>
      </c>
      <c r="J423" s="180">
        <v>113</v>
      </c>
      <c r="K423" s="248">
        <v>2126364</v>
      </c>
      <c r="L423" s="246">
        <v>90.385559574936366</v>
      </c>
      <c r="M423" s="248">
        <v>4281239</v>
      </c>
      <c r="N423" s="246">
        <v>96.028884887695313</v>
      </c>
      <c r="O423" s="248">
        <v>18110778</v>
      </c>
      <c r="P423" s="246">
        <v>99.993019104003906</v>
      </c>
      <c r="Q423" s="248">
        <v>11220948</v>
      </c>
      <c r="R423" s="249">
        <v>8.7871365249156952E-2</v>
      </c>
      <c r="S423" s="248">
        <v>566088</v>
      </c>
      <c r="T423" s="246">
        <v>5.0449213981628418</v>
      </c>
      <c r="U423" s="248">
        <v>384</v>
      </c>
      <c r="V423" s="249">
        <v>3.607594408094883E-3</v>
      </c>
      <c r="W423" s="248">
        <v>2850284</v>
      </c>
      <c r="X423" s="246">
        <v>99.712265014648438</v>
      </c>
      <c r="Y423" s="246">
        <v>99.708671569824219</v>
      </c>
      <c r="Z423" s="247">
        <v>8368</v>
      </c>
      <c r="AA423" s="249">
        <v>0.29358479380607605</v>
      </c>
      <c r="AB423" s="248">
        <v>670520</v>
      </c>
      <c r="AC423" s="246">
        <v>90.8218994140625</v>
      </c>
      <c r="AD423" s="248">
        <v>663531</v>
      </c>
      <c r="AE423" s="246">
        <v>90.338508605957031</v>
      </c>
      <c r="AF423" s="246">
        <v>0</v>
      </c>
      <c r="AG423" s="246">
        <v>0</v>
      </c>
      <c r="AH423" s="251">
        <v>0</v>
      </c>
      <c r="AI423" s="246">
        <v>0</v>
      </c>
      <c r="AJ423" s="251">
        <v>0</v>
      </c>
      <c r="AK423" s="251">
        <v>0</v>
      </c>
      <c r="AL423" s="246">
        <v>4.8915548324584961</v>
      </c>
      <c r="AM423" s="246">
        <v>31.457271575927734</v>
      </c>
      <c r="AN423" s="246">
        <v>16206.3173828125</v>
      </c>
      <c r="AO423" s="246">
        <v>37561.30078125</v>
      </c>
      <c r="AP423" s="246">
        <v>20487.166015625</v>
      </c>
      <c r="AQ423" s="246">
        <v>54.543281555175781</v>
      </c>
      <c r="AR423" s="248"/>
    </row>
    <row r="424" spans="1:44">
      <c r="A424" s="352">
        <v>41891</v>
      </c>
      <c r="B424" s="206" t="s">
        <v>125</v>
      </c>
      <c r="C424" s="206" t="s">
        <v>176</v>
      </c>
      <c r="D424" s="241"/>
      <c r="E424" s="180">
        <v>166</v>
      </c>
      <c r="F424" s="180">
        <v>8</v>
      </c>
      <c r="G424" s="180">
        <v>474</v>
      </c>
      <c r="H424" s="180">
        <v>24</v>
      </c>
      <c r="I424" s="180">
        <v>1531</v>
      </c>
      <c r="J424" s="180">
        <v>93</v>
      </c>
      <c r="K424" s="248">
        <v>2071325</v>
      </c>
      <c r="L424" s="246">
        <v>90.091125245917468</v>
      </c>
      <c r="M424" s="248">
        <v>3411815</v>
      </c>
      <c r="N424" s="246">
        <v>92.534996032714844</v>
      </c>
      <c r="O424" s="248">
        <v>15725851</v>
      </c>
      <c r="P424" s="246">
        <v>99.998573303222656</v>
      </c>
      <c r="Q424" s="248">
        <v>10251366</v>
      </c>
      <c r="R424" s="249">
        <v>2.0192431285977364E-2</v>
      </c>
      <c r="S424" s="248">
        <v>506682</v>
      </c>
      <c r="T424" s="246">
        <v>4.9425802230834961</v>
      </c>
      <c r="U424" s="248">
        <v>183</v>
      </c>
      <c r="V424" s="249">
        <v>1.878508017398417E-3</v>
      </c>
      <c r="W424" s="248">
        <v>2896543</v>
      </c>
      <c r="X424" s="246">
        <v>99.870010375976563</v>
      </c>
      <c r="Y424" s="246">
        <v>99.868133544921875</v>
      </c>
      <c r="Z424" s="247">
        <v>5713</v>
      </c>
      <c r="AA424" s="249">
        <v>0.19723512232303619</v>
      </c>
      <c r="AB424" s="248">
        <v>742843</v>
      </c>
      <c r="AC424" s="246">
        <v>93.552474975585938</v>
      </c>
      <c r="AD424" s="248">
        <v>737986</v>
      </c>
      <c r="AE424" s="246">
        <v>94.536613464355469</v>
      </c>
      <c r="AF424" s="246">
        <v>0</v>
      </c>
      <c r="AG424" s="246">
        <v>0</v>
      </c>
      <c r="AH424" s="251">
        <v>0</v>
      </c>
      <c r="AI424" s="246">
        <v>0</v>
      </c>
      <c r="AJ424" s="251">
        <v>0</v>
      </c>
      <c r="AK424" s="251">
        <v>0</v>
      </c>
      <c r="AL424" s="246">
        <v>4.3947944641113281</v>
      </c>
      <c r="AM424" s="246">
        <v>30.623449325561523</v>
      </c>
      <c r="AN424" s="246">
        <v>13096.2060546875</v>
      </c>
      <c r="AO424" s="246">
        <v>35107.06640625</v>
      </c>
      <c r="AP424" s="246">
        <v>12357.1044921875</v>
      </c>
      <c r="AQ424" s="246">
        <v>35.198341369628906</v>
      </c>
      <c r="AR424" s="248"/>
    </row>
    <row r="425" spans="1:44">
      <c r="A425" s="352">
        <v>41891</v>
      </c>
      <c r="B425" s="107" t="s">
        <v>127</v>
      </c>
      <c r="C425" s="107" t="s">
        <v>128</v>
      </c>
      <c r="D425" s="241"/>
      <c r="E425" s="388">
        <v>150</v>
      </c>
      <c r="F425" s="388">
        <v>16</v>
      </c>
      <c r="G425" s="388">
        <v>450</v>
      </c>
      <c r="H425" s="388">
        <v>48</v>
      </c>
      <c r="I425" s="388">
        <v>1445</v>
      </c>
      <c r="J425" s="388">
        <v>160</v>
      </c>
      <c r="K425" s="111">
        <v>2429287</v>
      </c>
      <c r="L425" s="109">
        <v>88.530091339557657</v>
      </c>
      <c r="M425" s="111">
        <v>3913510</v>
      </c>
      <c r="N425" s="109">
        <v>93.022964477539063</v>
      </c>
      <c r="O425" s="111">
        <v>16750597</v>
      </c>
      <c r="P425" s="109">
        <v>99.976409912109375</v>
      </c>
      <c r="Q425" s="111">
        <v>10179783</v>
      </c>
      <c r="R425" s="112">
        <v>1.3585750944912434E-2</v>
      </c>
      <c r="S425" s="111">
        <v>339455</v>
      </c>
      <c r="T425" s="109">
        <v>3.334599494934082</v>
      </c>
      <c r="U425" s="111">
        <v>41690</v>
      </c>
      <c r="V425" s="112">
        <v>0.40964165329933167</v>
      </c>
      <c r="W425" s="111">
        <v>3054147</v>
      </c>
      <c r="X425" s="109">
        <v>99.411758422851563</v>
      </c>
      <c r="Y425" s="109">
        <v>99.004524230957031</v>
      </c>
      <c r="Z425" s="110">
        <v>19024</v>
      </c>
      <c r="AA425" s="112">
        <v>0.62289077043533325</v>
      </c>
      <c r="AB425" s="111">
        <v>5369613</v>
      </c>
      <c r="AC425" s="109">
        <v>99.097122192382813</v>
      </c>
      <c r="AD425" s="111">
        <v>5358519</v>
      </c>
      <c r="AE425" s="109">
        <v>99.305366516113281</v>
      </c>
      <c r="AF425" s="109">
        <v>34.530040740966797</v>
      </c>
      <c r="AG425" s="109">
        <v>34.138824462890625</v>
      </c>
      <c r="AH425" s="113">
        <v>34.921257019042969</v>
      </c>
      <c r="AI425" s="109">
        <v>94.032783508300781</v>
      </c>
      <c r="AJ425" s="113">
        <v>2.7088468074798584</v>
      </c>
      <c r="AK425" s="113">
        <v>3.2583680152893066</v>
      </c>
      <c r="AL425" s="109">
        <v>3.403285026550293</v>
      </c>
      <c r="AM425" s="109">
        <v>18.462617874145508</v>
      </c>
      <c r="AN425" s="109">
        <v>9296.37890625</v>
      </c>
      <c r="AO425" s="109">
        <v>38328.35546875</v>
      </c>
      <c r="AP425" s="109">
        <v>725.678955078125</v>
      </c>
      <c r="AQ425" s="109">
        <v>1.8933213949203491</v>
      </c>
      <c r="AR425" s="111"/>
    </row>
    <row r="426" spans="1:44">
      <c r="A426" s="352">
        <v>41891</v>
      </c>
      <c r="B426" s="107" t="s">
        <v>129</v>
      </c>
      <c r="C426" s="107" t="s">
        <v>128</v>
      </c>
      <c r="D426" s="241"/>
      <c r="E426" s="388">
        <v>152</v>
      </c>
      <c r="F426" s="388">
        <v>3</v>
      </c>
      <c r="G426" s="388">
        <v>452</v>
      </c>
      <c r="H426" s="388">
        <v>9</v>
      </c>
      <c r="I426" s="388">
        <v>1182</v>
      </c>
      <c r="J426" s="388">
        <v>29</v>
      </c>
      <c r="K426" s="111">
        <v>1589572</v>
      </c>
      <c r="L426" s="109">
        <v>85.537364774920547</v>
      </c>
      <c r="M426" s="111">
        <v>3426610</v>
      </c>
      <c r="N426" s="109">
        <v>93.569595336914063</v>
      </c>
      <c r="O426" s="111">
        <v>11686625</v>
      </c>
      <c r="P426" s="109">
        <v>99.96331787109375</v>
      </c>
      <c r="Q426" s="111">
        <v>7821929</v>
      </c>
      <c r="R426" s="112">
        <v>6.7502530291676521E-3</v>
      </c>
      <c r="S426" s="111">
        <v>261771</v>
      </c>
      <c r="T426" s="109">
        <v>3.3466296195983887</v>
      </c>
      <c r="U426" s="111">
        <v>34786</v>
      </c>
      <c r="V426" s="112">
        <v>0.44598835706710815</v>
      </c>
      <c r="W426" s="111">
        <v>1902781</v>
      </c>
      <c r="X426" s="109">
        <v>99.47808837890625</v>
      </c>
      <c r="Y426" s="109">
        <v>99.034431457519531</v>
      </c>
      <c r="Z426" s="110">
        <v>13784</v>
      </c>
      <c r="AA426" s="112">
        <v>0.72441339492797852</v>
      </c>
      <c r="AB426" s="111">
        <v>992114</v>
      </c>
      <c r="AC426" s="109">
        <v>97.60430908203125</v>
      </c>
      <c r="AD426" s="111">
        <v>991160</v>
      </c>
      <c r="AE426" s="109">
        <v>97.816398620605469</v>
      </c>
      <c r="AF426" s="109">
        <v>34.481250762939453</v>
      </c>
      <c r="AG426" s="109">
        <v>34.214385986328125</v>
      </c>
      <c r="AH426" s="113">
        <v>34.748115539550781</v>
      </c>
      <c r="AI426" s="109">
        <v>95.302001953125</v>
      </c>
      <c r="AJ426" s="113">
        <v>2.221668004989624</v>
      </c>
      <c r="AK426" s="113">
        <v>2.476327657699585</v>
      </c>
      <c r="AL426" s="109">
        <v>3.3941640853881836</v>
      </c>
      <c r="AM426" s="109">
        <v>24.979860305786133</v>
      </c>
      <c r="AN426" s="109">
        <v>7337.60498046875</v>
      </c>
      <c r="AO426" s="109">
        <v>21581.501953125</v>
      </c>
      <c r="AP426" s="109">
        <v>362.85665893554687</v>
      </c>
      <c r="AQ426" s="109">
        <v>1.6813318729400635</v>
      </c>
      <c r="AR426" s="111"/>
    </row>
    <row r="427" spans="1:44">
      <c r="A427" s="352">
        <v>41891</v>
      </c>
      <c r="B427" s="181" t="s">
        <v>130</v>
      </c>
      <c r="C427" s="181" t="s">
        <v>128</v>
      </c>
      <c r="D427" s="241"/>
      <c r="E427" s="219">
        <v>176</v>
      </c>
      <c r="F427" s="219">
        <v>5</v>
      </c>
      <c r="G427" s="219">
        <v>528</v>
      </c>
      <c r="H427" s="219">
        <v>15</v>
      </c>
      <c r="I427" s="219">
        <v>838</v>
      </c>
      <c r="J427" s="219">
        <v>31</v>
      </c>
      <c r="K427" s="229">
        <v>617988</v>
      </c>
      <c r="L427" s="230">
        <v>93.806352226904082</v>
      </c>
      <c r="M427" s="229">
        <v>1440980</v>
      </c>
      <c r="N427" s="230">
        <v>91.823898315429687</v>
      </c>
      <c r="O427" s="229">
        <v>14877158</v>
      </c>
      <c r="P427" s="230">
        <v>99.993148803710937</v>
      </c>
      <c r="Q427" s="229">
        <v>4569223</v>
      </c>
      <c r="R427" s="230">
        <v>0</v>
      </c>
      <c r="S427" s="229">
        <v>153774</v>
      </c>
      <c r="T427" s="230">
        <v>3.3654298782348633</v>
      </c>
      <c r="U427" s="229">
        <v>9702</v>
      </c>
      <c r="V427" s="230">
        <v>0.21265827119350433</v>
      </c>
      <c r="W427" s="229">
        <v>626940</v>
      </c>
      <c r="X427" s="230">
        <v>99.807373046875</v>
      </c>
      <c r="Y427" s="230">
        <v>99.595123291015625</v>
      </c>
      <c r="Z427" s="229">
        <v>2682</v>
      </c>
      <c r="AA427" s="230">
        <v>0.42779213190078735</v>
      </c>
      <c r="AB427" s="229">
        <v>1073120</v>
      </c>
      <c r="AC427" s="230">
        <v>98.682159423828125</v>
      </c>
      <c r="AD427" s="229">
        <v>1072642</v>
      </c>
      <c r="AE427" s="230">
        <v>98.83746337890625</v>
      </c>
      <c r="AF427" s="230">
        <v>35.199245452880859</v>
      </c>
      <c r="AG427" s="230">
        <v>34.846176147460937</v>
      </c>
      <c r="AH427" s="230">
        <v>35.552314758300781</v>
      </c>
      <c r="AI427" s="230">
        <v>94.451484680175781</v>
      </c>
      <c r="AJ427" s="188">
        <v>0.69924354553222656</v>
      </c>
      <c r="AK427" s="188">
        <v>4.8492670059204102</v>
      </c>
      <c r="AL427" s="230">
        <v>4.6288609504699707</v>
      </c>
      <c r="AM427" s="230">
        <v>22.975109100341797</v>
      </c>
      <c r="AN427" s="230">
        <v>6418.37158203125</v>
      </c>
      <c r="AO427" s="230">
        <v>10024.8193359375</v>
      </c>
      <c r="AP427" s="230">
        <v>166.11796569824219</v>
      </c>
      <c r="AQ427" s="230">
        <v>1.6570669412612915</v>
      </c>
      <c r="AR427" s="229"/>
    </row>
    <row r="428" spans="1:44">
      <c r="A428" s="352">
        <v>41891</v>
      </c>
      <c r="B428" s="123" t="s">
        <v>132</v>
      </c>
      <c r="C428" s="123" t="s">
        <v>128</v>
      </c>
      <c r="D428" s="241"/>
      <c r="E428" s="219">
        <v>178</v>
      </c>
      <c r="F428" s="219">
        <v>5</v>
      </c>
      <c r="G428" s="219">
        <v>527</v>
      </c>
      <c r="H428" s="219">
        <v>15</v>
      </c>
      <c r="I428" s="219">
        <v>988</v>
      </c>
      <c r="J428" s="219">
        <v>32</v>
      </c>
      <c r="K428" s="197">
        <v>819931</v>
      </c>
      <c r="L428" s="194">
        <v>91.269875148030749</v>
      </c>
      <c r="M428" s="197">
        <v>1395521</v>
      </c>
      <c r="N428" s="194">
        <v>87.051361083984375</v>
      </c>
      <c r="O428" s="197">
        <v>13185746</v>
      </c>
      <c r="P428" s="194">
        <v>99.995269775390625</v>
      </c>
      <c r="Q428" s="197">
        <v>5616485</v>
      </c>
      <c r="R428" s="194">
        <v>0</v>
      </c>
      <c r="S428" s="197">
        <v>214810</v>
      </c>
      <c r="T428" s="194">
        <v>3.8246340751647949</v>
      </c>
      <c r="U428" s="197">
        <v>15275</v>
      </c>
      <c r="V428" s="194">
        <v>0.27200356125831604</v>
      </c>
      <c r="W428" s="197">
        <v>928118</v>
      </c>
      <c r="X428" s="194">
        <v>99.730827331542969</v>
      </c>
      <c r="Y428" s="231">
        <v>99.459556579589844</v>
      </c>
      <c r="Z428" s="197">
        <v>4462</v>
      </c>
      <c r="AA428" s="194">
        <v>0.48075783252716064</v>
      </c>
      <c r="AB428" s="197">
        <v>1057633</v>
      </c>
      <c r="AC428" s="194">
        <v>98.715339660644531</v>
      </c>
      <c r="AD428" s="197">
        <v>1054985</v>
      </c>
      <c r="AE428" s="194">
        <v>98.886238098144531</v>
      </c>
      <c r="AF428" s="231">
        <v>35.028705596923828</v>
      </c>
      <c r="AG428" s="231">
        <v>34.719776153564453</v>
      </c>
      <c r="AH428" s="231">
        <v>35.337635040283203</v>
      </c>
      <c r="AI428" s="194">
        <v>93.807449340820313</v>
      </c>
      <c r="AJ428" s="207">
        <v>0.67313569784164429</v>
      </c>
      <c r="AK428" s="207">
        <v>5.5194182395935059</v>
      </c>
      <c r="AL428" s="208">
        <v>4.8067684173583984</v>
      </c>
      <c r="AM428" s="208">
        <v>24.112270355224609</v>
      </c>
      <c r="AN428" s="197">
        <v>7406.31103515625</v>
      </c>
      <c r="AO428" s="197">
        <v>13062.6630859375</v>
      </c>
      <c r="AP428" s="197">
        <v>142.93798828125</v>
      </c>
      <c r="AQ428" s="231">
        <v>1.0942484140396118</v>
      </c>
      <c r="AR428" s="198"/>
    </row>
    <row r="429" spans="1:44">
      <c r="A429" s="352">
        <v>41890</v>
      </c>
      <c r="B429" s="181" t="s">
        <v>6</v>
      </c>
      <c r="C429" s="181"/>
      <c r="D429" s="241"/>
      <c r="E429" s="219">
        <v>1814</v>
      </c>
      <c r="F429" s="219">
        <v>178</v>
      </c>
      <c r="G429" s="219">
        <v>5379</v>
      </c>
      <c r="H429" s="219">
        <v>522</v>
      </c>
      <c r="I429" s="219">
        <v>15546</v>
      </c>
      <c r="J429" s="219">
        <v>1971</v>
      </c>
      <c r="K429" s="229">
        <v>32803357</v>
      </c>
      <c r="L429" s="230">
        <v>90.591344050549466</v>
      </c>
      <c r="M429" s="229">
        <v>44937011</v>
      </c>
      <c r="N429" s="230">
        <v>94.510585575572748</v>
      </c>
      <c r="O429" s="229">
        <v>199329897</v>
      </c>
      <c r="P429" s="230">
        <v>99.974452759128354</v>
      </c>
      <c r="Q429" s="229">
        <v>147730436</v>
      </c>
      <c r="R429" s="230">
        <v>2.5561422034000088E-2</v>
      </c>
      <c r="S429" s="229">
        <v>3302348</v>
      </c>
      <c r="T429" s="230">
        <v>4.3528371474602228</v>
      </c>
      <c r="U429" s="229">
        <v>181011</v>
      </c>
      <c r="V429" s="230">
        <v>0.12473591161104473</v>
      </c>
      <c r="W429" s="229">
        <v>43735505</v>
      </c>
      <c r="X429" s="230">
        <v>99.682789592287932</v>
      </c>
      <c r="Y429" s="230">
        <v>99.55844935597068</v>
      </c>
      <c r="Z429" s="229">
        <v>139044</v>
      </c>
      <c r="AA429" s="230">
        <v>0.31792019187376147</v>
      </c>
      <c r="AB429" s="229">
        <v>32480270</v>
      </c>
      <c r="AC429" s="230">
        <v>98.187635047741068</v>
      </c>
      <c r="AD429" s="229">
        <v>32435601</v>
      </c>
      <c r="AE429" s="230">
        <v>98.264044654567826</v>
      </c>
      <c r="AF429" s="230">
        <v>33.510015867221838</v>
      </c>
      <c r="AG429" s="230">
        <v>36.494024576967483</v>
      </c>
      <c r="AH429" s="230">
        <v>30.526007157476201</v>
      </c>
      <c r="AI429" s="230"/>
      <c r="AJ429" s="188"/>
      <c r="AK429" s="188"/>
      <c r="AL429" s="230">
        <v>3.4512182716130275</v>
      </c>
      <c r="AM429" s="230">
        <v>19.450561852183075</v>
      </c>
      <c r="AN429" s="230">
        <v>200131.10009765625</v>
      </c>
      <c r="AO429" s="230">
        <v>548977.5126953125</v>
      </c>
      <c r="AP429" s="230">
        <v>265613.89710998535</v>
      </c>
      <c r="AQ429" s="230">
        <v>48.383383830405357</v>
      </c>
      <c r="AR429" s="229">
        <v>0</v>
      </c>
    </row>
    <row r="430" spans="1:44">
      <c r="A430" s="352">
        <v>41890</v>
      </c>
      <c r="B430" s="123" t="s">
        <v>134</v>
      </c>
      <c r="C430" s="123"/>
      <c r="D430" s="241"/>
      <c r="E430" s="219">
        <v>660</v>
      </c>
      <c r="F430" s="219">
        <v>109</v>
      </c>
      <c r="G430" s="219">
        <v>1974</v>
      </c>
      <c r="H430" s="219">
        <v>327</v>
      </c>
      <c r="I430" s="219">
        <v>6737</v>
      </c>
      <c r="J430" s="219">
        <v>1352</v>
      </c>
      <c r="K430" s="197">
        <v>16396533</v>
      </c>
      <c r="L430" s="194">
        <v>91.167144908011949</v>
      </c>
      <c r="M430" s="197">
        <v>18544935</v>
      </c>
      <c r="N430" s="194">
        <v>96.215195409942751</v>
      </c>
      <c r="O430" s="197">
        <v>71180247</v>
      </c>
      <c r="P430" s="194">
        <v>99.941617770323688</v>
      </c>
      <c r="Q430" s="197">
        <v>71179812</v>
      </c>
      <c r="R430" s="194">
        <v>3.2430544199175917E-2</v>
      </c>
      <c r="S430" s="197">
        <v>16370</v>
      </c>
      <c r="T430" s="194">
        <v>4.5910500828973223E-2</v>
      </c>
      <c r="U430" s="197">
        <v>75440</v>
      </c>
      <c r="V430" s="194">
        <v>0.10604390069705549</v>
      </c>
      <c r="W430" s="197">
        <v>23509855</v>
      </c>
      <c r="X430" s="194">
        <v>99.652201080222795</v>
      </c>
      <c r="Y430" s="231">
        <v>99.546525999066859</v>
      </c>
      <c r="Z430" s="197">
        <v>61292</v>
      </c>
      <c r="AA430" s="194">
        <v>0.26070769638329494</v>
      </c>
      <c r="AB430" s="197">
        <v>20078275</v>
      </c>
      <c r="AC430" s="194">
        <v>98.802487180882949</v>
      </c>
      <c r="AD430" s="197">
        <v>20078731</v>
      </c>
      <c r="AE430" s="194">
        <v>98.755320864278985</v>
      </c>
      <c r="AF430" s="231">
        <v>56.141049243295889</v>
      </c>
      <c r="AG430" s="231">
        <v>61.886239959874942</v>
      </c>
      <c r="AH430" s="231">
        <v>50.395858526716836</v>
      </c>
      <c r="AI430" s="194"/>
      <c r="AJ430" s="207"/>
      <c r="AK430" s="207"/>
      <c r="AL430" s="208">
        <v>5.1115625213827887</v>
      </c>
      <c r="AM430" s="208">
        <v>27.229534271881814</v>
      </c>
      <c r="AN430" s="197">
        <v>102194.001953125</v>
      </c>
      <c r="AO430" s="197">
        <v>302789.06640625</v>
      </c>
      <c r="AP430" s="197">
        <v>188541.6494140625</v>
      </c>
      <c r="AQ430" s="231">
        <v>62.268314920294209</v>
      </c>
      <c r="AR430" s="198"/>
    </row>
    <row r="431" spans="1:44">
      <c r="A431" s="352">
        <v>41890</v>
      </c>
      <c r="B431" s="123" t="s">
        <v>175</v>
      </c>
      <c r="C431" s="123"/>
      <c r="D431" s="241"/>
      <c r="E431" s="219">
        <v>498</v>
      </c>
      <c r="F431" s="219">
        <v>40</v>
      </c>
      <c r="G431" s="219">
        <v>1448</v>
      </c>
      <c r="H431" s="219">
        <v>108</v>
      </c>
      <c r="I431" s="219">
        <v>4377</v>
      </c>
      <c r="J431" s="219">
        <v>367</v>
      </c>
      <c r="K431" s="197">
        <v>9971797</v>
      </c>
      <c r="L431" s="194">
        <v>91.086390948391752</v>
      </c>
      <c r="M431" s="197">
        <v>16279231</v>
      </c>
      <c r="N431" s="194">
        <v>93.880331083071923</v>
      </c>
      <c r="O431" s="197">
        <v>71531992</v>
      </c>
      <c r="P431" s="194">
        <v>99.998251317124371</v>
      </c>
      <c r="Q431" s="197">
        <v>47862827</v>
      </c>
      <c r="R431" s="194">
        <v>2.7597617351143869E-2</v>
      </c>
      <c r="S431" s="197">
        <v>2242124</v>
      </c>
      <c r="T431" s="194">
        <v>4.7135868694892462</v>
      </c>
      <c r="U431" s="197">
        <v>2993</v>
      </c>
      <c r="V431" s="194">
        <v>6.5626675575040407E-3</v>
      </c>
      <c r="W431" s="197">
        <v>13687156</v>
      </c>
      <c r="X431" s="194">
        <v>99.804107839673648</v>
      </c>
      <c r="Y431" s="231">
        <v>99.797558027867396</v>
      </c>
      <c r="Z431" s="197">
        <v>36042</v>
      </c>
      <c r="AA431" s="194">
        <v>0.26332716519496852</v>
      </c>
      <c r="AB431" s="197">
        <v>4056822</v>
      </c>
      <c r="AC431" s="194">
        <v>93.817720719411781</v>
      </c>
      <c r="AD431" s="197">
        <v>4026793</v>
      </c>
      <c r="AE431" s="194">
        <v>94.233324455148917</v>
      </c>
      <c r="AF431" s="231">
        <v>0</v>
      </c>
      <c r="AG431" s="231">
        <v>0</v>
      </c>
      <c r="AH431" s="231">
        <v>0</v>
      </c>
      <c r="AI431" s="194"/>
      <c r="AJ431" s="207"/>
      <c r="AK431" s="207"/>
      <c r="AL431" s="208">
        <v>4.9437029350871198</v>
      </c>
      <c r="AM431" s="208">
        <v>29.450454072272109</v>
      </c>
      <c r="AN431" s="197">
        <v>67118.0888671875</v>
      </c>
      <c r="AO431" s="197">
        <v>162941.50390625</v>
      </c>
      <c r="AP431" s="197">
        <v>75642.94140625</v>
      </c>
      <c r="AQ431" s="231">
        <v>46.423372555694534</v>
      </c>
      <c r="AR431" s="198"/>
    </row>
    <row r="432" spans="1:44">
      <c r="A432" s="352">
        <v>41890</v>
      </c>
      <c r="B432" s="124" t="s">
        <v>135</v>
      </c>
      <c r="C432" s="124"/>
      <c r="D432" s="241"/>
      <c r="E432" s="219">
        <v>656</v>
      </c>
      <c r="F432" s="219">
        <v>29</v>
      </c>
      <c r="G432" s="219">
        <v>1957</v>
      </c>
      <c r="H432" s="219">
        <v>87</v>
      </c>
      <c r="I432" s="219">
        <v>4432</v>
      </c>
      <c r="J432" s="219">
        <v>252</v>
      </c>
      <c r="K432" s="190">
        <v>6435027</v>
      </c>
      <c r="L432" s="191">
        <v>88.357065168491133</v>
      </c>
      <c r="M432" s="190">
        <v>10112845</v>
      </c>
      <c r="N432" s="191">
        <v>92.399229166318591</v>
      </c>
      <c r="O432" s="190">
        <v>56617658</v>
      </c>
      <c r="P432" s="191">
        <v>99.985665592290346</v>
      </c>
      <c r="Q432" s="190">
        <v>28687797</v>
      </c>
      <c r="R432" s="191">
        <v>5.120644077961446E-3</v>
      </c>
      <c r="S432" s="190">
        <v>1043854</v>
      </c>
      <c r="T432" s="191">
        <v>3.6455148394082828</v>
      </c>
      <c r="U432" s="190">
        <v>102578</v>
      </c>
      <c r="V432" s="191">
        <v>0.36159013464749512</v>
      </c>
      <c r="W432" s="190">
        <v>6538494</v>
      </c>
      <c r="X432" s="191">
        <v>99.538816026769936</v>
      </c>
      <c r="Y432" s="232">
        <v>99.178893487872216</v>
      </c>
      <c r="Z432" s="190">
        <v>41710</v>
      </c>
      <c r="AA432" s="192">
        <v>0.6379144752645205</v>
      </c>
      <c r="AB432" s="190">
        <v>8345173</v>
      </c>
      <c r="AC432" s="191">
        <v>98.832653955284627</v>
      </c>
      <c r="AD432" s="190">
        <v>8330077</v>
      </c>
      <c r="AE432" s="191">
        <v>99.028344074907963</v>
      </c>
      <c r="AF432" s="232">
        <v>16.785592764444086</v>
      </c>
      <c r="AG432" s="232">
        <v>15.567202621114854</v>
      </c>
      <c r="AH432" s="232">
        <v>18.003982907773317</v>
      </c>
      <c r="AI432" s="191"/>
      <c r="AJ432" s="193"/>
      <c r="AK432" s="193"/>
      <c r="AL432" s="191">
        <v>4.1673119620029331</v>
      </c>
      <c r="AM432" s="191">
        <v>22.695086682397125</v>
      </c>
      <c r="AN432" s="190">
        <v>30819.00927734375</v>
      </c>
      <c r="AO432" s="190">
        <v>83246.9423828125</v>
      </c>
      <c r="AP432" s="190">
        <v>1429.3062896728516</v>
      </c>
      <c r="AQ432" s="232">
        <v>1.7169474923176899</v>
      </c>
      <c r="AR432" s="190"/>
    </row>
    <row r="433" spans="1:44">
      <c r="A433" s="352">
        <v>41890</v>
      </c>
      <c r="B433" s="114" t="s">
        <v>121</v>
      </c>
      <c r="C433" s="114" t="s">
        <v>122</v>
      </c>
      <c r="D433" s="241"/>
      <c r="E433" s="305">
        <v>168</v>
      </c>
      <c r="F433" s="305">
        <v>64</v>
      </c>
      <c r="G433" s="305">
        <v>492</v>
      </c>
      <c r="H433" s="305">
        <v>191</v>
      </c>
      <c r="I433" s="305">
        <v>1874</v>
      </c>
      <c r="J433" s="305">
        <v>801</v>
      </c>
      <c r="K433" s="118">
        <v>5729377</v>
      </c>
      <c r="L433" s="116">
        <v>92.946528043101367</v>
      </c>
      <c r="M433" s="118">
        <v>6688823</v>
      </c>
      <c r="N433" s="116">
        <v>96.159446716308594</v>
      </c>
      <c r="O433" s="118">
        <v>23164340</v>
      </c>
      <c r="P433" s="116">
        <v>99.970710754394531</v>
      </c>
      <c r="Q433" s="118">
        <v>23164296</v>
      </c>
      <c r="R433" s="119">
        <v>1.8355835229158401E-2</v>
      </c>
      <c r="S433" s="118">
        <v>2250</v>
      </c>
      <c r="T433" s="116">
        <v>9.7132241353392601E-3</v>
      </c>
      <c r="U433" s="118">
        <v>23274</v>
      </c>
      <c r="V433" s="119">
        <v>0.10050184279680252</v>
      </c>
      <c r="W433" s="117">
        <v>8683983</v>
      </c>
      <c r="X433" s="119">
        <v>99.712791442871094</v>
      </c>
      <c r="Y433" s="119">
        <v>99.612579345703125</v>
      </c>
      <c r="Z433" s="117">
        <v>23125</v>
      </c>
      <c r="AA433" s="119">
        <v>0.26629486680030823</v>
      </c>
      <c r="AB433" s="118">
        <v>10413118</v>
      </c>
      <c r="AC433" s="120">
        <v>98.997283935546875</v>
      </c>
      <c r="AD433" s="118">
        <v>10412180</v>
      </c>
      <c r="AE433" s="116">
        <v>98.977699279785156</v>
      </c>
      <c r="AF433" s="116">
        <v>50.025676727294922</v>
      </c>
      <c r="AG433" s="116">
        <v>41.647079467773438</v>
      </c>
      <c r="AH433" s="121">
        <v>58.404273986816406</v>
      </c>
      <c r="AI433" s="116">
        <v>0</v>
      </c>
      <c r="AJ433" s="121">
        <v>0</v>
      </c>
      <c r="AK433" s="121">
        <v>0</v>
      </c>
      <c r="AL433" s="116">
        <v>4.9806537628173828</v>
      </c>
      <c r="AM433" s="116">
        <v>26.187980651855469</v>
      </c>
      <c r="AN433" s="116">
        <v>32248.80078125</v>
      </c>
      <c r="AO433" s="116">
        <v>121810.625</v>
      </c>
      <c r="AP433" s="116">
        <v>90495.859375</v>
      </c>
      <c r="AQ433" s="122">
        <v>74.292251586914063</v>
      </c>
      <c r="AR433" s="118"/>
    </row>
    <row r="434" spans="1:44">
      <c r="A434" s="352">
        <v>41890</v>
      </c>
      <c r="B434" s="114" t="s">
        <v>123</v>
      </c>
      <c r="C434" s="114" t="s">
        <v>122</v>
      </c>
      <c r="D434" s="241"/>
      <c r="E434" s="305">
        <v>158</v>
      </c>
      <c r="F434" s="305">
        <v>11</v>
      </c>
      <c r="G434" s="305">
        <v>489</v>
      </c>
      <c r="H434" s="305">
        <v>34</v>
      </c>
      <c r="I434" s="305">
        <v>1466</v>
      </c>
      <c r="J434" s="305">
        <v>132</v>
      </c>
      <c r="K434" s="118">
        <v>2741819</v>
      </c>
      <c r="L434" s="116">
        <v>91.829694082650974</v>
      </c>
      <c r="M434" s="118">
        <v>3283075</v>
      </c>
      <c r="N434" s="116">
        <v>96.582534790039063</v>
      </c>
      <c r="O434" s="118">
        <v>13062151</v>
      </c>
      <c r="P434" s="116">
        <v>99.951866149902344</v>
      </c>
      <c r="Q434" s="118">
        <v>13062083</v>
      </c>
      <c r="R434" s="119">
        <v>3.4305401146411896E-2</v>
      </c>
      <c r="S434" s="118">
        <v>1438</v>
      </c>
      <c r="T434" s="116">
        <v>1.1008963920176029E-2</v>
      </c>
      <c r="U434" s="118">
        <v>14208</v>
      </c>
      <c r="V434" s="119">
        <v>0.10882215946912766</v>
      </c>
      <c r="W434" s="117">
        <v>3863658</v>
      </c>
      <c r="X434" s="119">
        <v>99.769660949707031</v>
      </c>
      <c r="Y434" s="119">
        <v>99.661087036132813</v>
      </c>
      <c r="Z434" s="117">
        <v>9829</v>
      </c>
      <c r="AA434" s="119">
        <v>0.2543962299823761</v>
      </c>
      <c r="AB434" s="118">
        <v>3077622</v>
      </c>
      <c r="AC434" s="120">
        <v>99.05108642578125</v>
      </c>
      <c r="AD434" s="118">
        <v>3077846</v>
      </c>
      <c r="AE434" s="116">
        <v>98.992637634277344</v>
      </c>
      <c r="AF434" s="116">
        <v>41.380485534667969</v>
      </c>
      <c r="AG434" s="116">
        <v>50.432796478271484</v>
      </c>
      <c r="AH434" s="121">
        <v>32.328178405761719</v>
      </c>
      <c r="AI434" s="116">
        <v>0</v>
      </c>
      <c r="AJ434" s="121">
        <v>0</v>
      </c>
      <c r="AK434" s="121">
        <v>0</v>
      </c>
      <c r="AL434" s="116">
        <v>4.7984399795532227</v>
      </c>
      <c r="AM434" s="116">
        <v>27.21650505065918</v>
      </c>
      <c r="AN434" s="116">
        <v>17767.333984375</v>
      </c>
      <c r="AO434" s="116">
        <v>52081.234375</v>
      </c>
      <c r="AP434" s="116">
        <v>29848.3125</v>
      </c>
      <c r="AQ434" s="116">
        <v>57.311069488525391</v>
      </c>
      <c r="AR434" s="118"/>
    </row>
    <row r="435" spans="1:44">
      <c r="A435" s="352">
        <v>41890</v>
      </c>
      <c r="B435" s="114" t="s">
        <v>183</v>
      </c>
      <c r="C435" s="114" t="s">
        <v>122</v>
      </c>
      <c r="D435" s="241"/>
      <c r="E435" s="305">
        <v>130</v>
      </c>
      <c r="F435" s="305">
        <v>10</v>
      </c>
      <c r="G435" s="305">
        <v>391</v>
      </c>
      <c r="H435" s="305">
        <v>30</v>
      </c>
      <c r="I435" s="305">
        <v>1472</v>
      </c>
      <c r="J435" s="305">
        <v>114</v>
      </c>
      <c r="K435" s="118">
        <v>2801033</v>
      </c>
      <c r="L435" s="116">
        <v>91.010637861103376</v>
      </c>
      <c r="M435" s="118">
        <v>3283075</v>
      </c>
      <c r="N435" s="116">
        <v>96.582534790039063</v>
      </c>
      <c r="O435" s="118">
        <v>13546725</v>
      </c>
      <c r="P435" s="116">
        <v>99.972991943359375</v>
      </c>
      <c r="Q435" s="118">
        <v>13546700</v>
      </c>
      <c r="R435" s="119">
        <v>1.761314645409584E-2</v>
      </c>
      <c r="S435" s="118">
        <v>949</v>
      </c>
      <c r="T435" s="116">
        <v>7.0053962990641594E-3</v>
      </c>
      <c r="U435" s="118">
        <v>9433</v>
      </c>
      <c r="V435" s="119">
        <v>6.9650344550609589E-2</v>
      </c>
      <c r="W435" s="117">
        <v>4383040</v>
      </c>
      <c r="X435" s="119">
        <v>99.692329406738281</v>
      </c>
      <c r="Y435" s="119">
        <v>99.622894287109375</v>
      </c>
      <c r="Z435" s="117">
        <v>9563</v>
      </c>
      <c r="AA435" s="119">
        <v>0.21818190813064575</v>
      </c>
      <c r="AB435" s="118">
        <v>2783041</v>
      </c>
      <c r="AC435" s="120">
        <v>98.112823486328125</v>
      </c>
      <c r="AD435" s="118">
        <v>2782411</v>
      </c>
      <c r="AE435" s="116">
        <v>97.992965698242188</v>
      </c>
      <c r="AF435" s="116">
        <v>65.012107849121094</v>
      </c>
      <c r="AG435" s="116">
        <v>87.011627197265625</v>
      </c>
      <c r="AH435" s="121">
        <v>43.012584686279297</v>
      </c>
      <c r="AI435" s="116">
        <v>79.502197265625</v>
      </c>
      <c r="AJ435" s="121">
        <v>13.129995346069336</v>
      </c>
      <c r="AK435" s="121">
        <v>7.367802619934082</v>
      </c>
      <c r="AL435" s="116">
        <v>5.1228327751159668</v>
      </c>
      <c r="AM435" s="116">
        <v>26.563545227050781</v>
      </c>
      <c r="AN435" s="116">
        <v>19385.9765625</v>
      </c>
      <c r="AO435" s="116">
        <v>51563.96484375</v>
      </c>
      <c r="AP435" s="116">
        <v>24467.453125</v>
      </c>
      <c r="AQ435" s="116">
        <v>47.45068359375</v>
      </c>
      <c r="AR435" s="118"/>
    </row>
    <row r="436" spans="1:44">
      <c r="A436" s="352">
        <v>41890</v>
      </c>
      <c r="B436" s="114" t="s">
        <v>126</v>
      </c>
      <c r="C436" s="114" t="s">
        <v>122</v>
      </c>
      <c r="D436" s="241"/>
      <c r="E436" s="305">
        <v>107</v>
      </c>
      <c r="F436" s="305">
        <v>7</v>
      </c>
      <c r="G436" s="305">
        <v>313</v>
      </c>
      <c r="H436" s="305">
        <v>21</v>
      </c>
      <c r="I436" s="305">
        <v>951</v>
      </c>
      <c r="J436" s="305">
        <v>86</v>
      </c>
      <c r="K436" s="118">
        <v>1935664</v>
      </c>
      <c r="L436" s="116">
        <v>88.300500500086784</v>
      </c>
      <c r="M436" s="118">
        <v>2644981</v>
      </c>
      <c r="N436" s="116">
        <v>95.829727172851563</v>
      </c>
      <c r="O436" s="118">
        <v>8106935</v>
      </c>
      <c r="P436" s="116">
        <v>99.91900634765625</v>
      </c>
      <c r="Q436" s="118">
        <v>8106817</v>
      </c>
      <c r="R436" s="119">
        <v>4.1767317801713943E-2</v>
      </c>
      <c r="S436" s="118">
        <v>2646</v>
      </c>
      <c r="T436" s="116">
        <v>3.2639198005199432E-2</v>
      </c>
      <c r="U436" s="118">
        <v>16409</v>
      </c>
      <c r="V436" s="119">
        <v>0.20256061851978302</v>
      </c>
      <c r="W436" s="117">
        <v>2375784</v>
      </c>
      <c r="X436" s="119">
        <v>99.410758972167969</v>
      </c>
      <c r="Y436" s="119">
        <v>99.209388732910156</v>
      </c>
      <c r="Z436" s="117">
        <v>8452</v>
      </c>
      <c r="AA436" s="119">
        <v>0.3557562530040741</v>
      </c>
      <c r="AB436" s="118">
        <v>1172861</v>
      </c>
      <c r="AC436" s="120">
        <v>98.791671752929688</v>
      </c>
      <c r="AD436" s="118">
        <v>1172396</v>
      </c>
      <c r="AE436" s="116">
        <v>98.686279296875</v>
      </c>
      <c r="AF436" s="116">
        <v>53.609169006347656</v>
      </c>
      <c r="AG436" s="116">
        <v>68.062797546386719</v>
      </c>
      <c r="AH436" s="121">
        <v>39.155544281005859</v>
      </c>
      <c r="AI436" s="116">
        <v>0</v>
      </c>
      <c r="AJ436" s="121">
        <v>0</v>
      </c>
      <c r="AK436" s="121">
        <v>0</v>
      </c>
      <c r="AL436" s="116">
        <v>5.4674038887023926</v>
      </c>
      <c r="AM436" s="116">
        <v>30.351888656616211</v>
      </c>
      <c r="AN436" s="116">
        <v>12399.64453125</v>
      </c>
      <c r="AO436" s="116">
        <v>30838.625</v>
      </c>
      <c r="AP436" s="116">
        <v>15411.0732421875</v>
      </c>
      <c r="AQ436" s="116">
        <v>49.973281860351563</v>
      </c>
      <c r="AR436" s="118"/>
    </row>
    <row r="437" spans="1:44">
      <c r="A437" s="352">
        <v>41890</v>
      </c>
      <c r="B437" s="114" t="s">
        <v>184</v>
      </c>
      <c r="C437" s="114" t="s">
        <v>122</v>
      </c>
      <c r="D437" s="241"/>
      <c r="E437" s="305">
        <v>97</v>
      </c>
      <c r="F437" s="305">
        <v>17</v>
      </c>
      <c r="G437" s="305">
        <v>289</v>
      </c>
      <c r="H437" s="305">
        <v>51</v>
      </c>
      <c r="I437" s="305">
        <v>974</v>
      </c>
      <c r="J437" s="305">
        <v>219</v>
      </c>
      <c r="K437" s="118">
        <v>3188640</v>
      </c>
      <c r="L437" s="116">
        <v>89.27790531386421</v>
      </c>
      <c r="M437" s="118">
        <v>2644981</v>
      </c>
      <c r="N437" s="116">
        <v>95.829727172851563</v>
      </c>
      <c r="O437" s="118">
        <v>13300096</v>
      </c>
      <c r="P437" s="116">
        <v>99.862709045410156</v>
      </c>
      <c r="Q437" s="118">
        <v>13299916</v>
      </c>
      <c r="R437" s="119">
        <v>6.4504168927669525E-2</v>
      </c>
      <c r="S437" s="118">
        <v>9087</v>
      </c>
      <c r="T437" s="116">
        <v>6.8323738873004913E-2</v>
      </c>
      <c r="U437" s="118">
        <v>12116</v>
      </c>
      <c r="V437" s="119">
        <v>9.1219484806060791E-2</v>
      </c>
      <c r="W437" s="117">
        <v>4203390</v>
      </c>
      <c r="X437" s="119">
        <v>99.513679504394531</v>
      </c>
      <c r="Y437" s="119">
        <v>99.422904968261719</v>
      </c>
      <c r="Z437" s="117">
        <v>10323</v>
      </c>
      <c r="AA437" s="119">
        <v>0.24558748304843903</v>
      </c>
      <c r="AB437" s="118">
        <v>2631633</v>
      </c>
      <c r="AC437" s="120">
        <v>98.475128173828125</v>
      </c>
      <c r="AD437" s="118">
        <v>2633898</v>
      </c>
      <c r="AE437" s="116">
        <v>98.434982299804688</v>
      </c>
      <c r="AF437" s="116">
        <v>76.0611572265625</v>
      </c>
      <c r="AG437" s="116">
        <v>95.778617858886719</v>
      </c>
      <c r="AH437" s="121">
        <v>56.343696594238281</v>
      </c>
      <c r="AI437" s="116">
        <v>0</v>
      </c>
      <c r="AJ437" s="121">
        <v>0</v>
      </c>
      <c r="AK437" s="121">
        <v>0</v>
      </c>
      <c r="AL437" s="116">
        <v>5.4636006355285645</v>
      </c>
      <c r="AM437" s="116">
        <v>26.544137954711914</v>
      </c>
      <c r="AN437" s="116">
        <v>20392.24609375</v>
      </c>
      <c r="AO437" s="116">
        <v>46494.6171875</v>
      </c>
      <c r="AP437" s="116">
        <v>28318.951171875</v>
      </c>
      <c r="AQ437" s="116">
        <v>60.90802001953125</v>
      </c>
      <c r="AR437" s="118"/>
    </row>
    <row r="438" spans="1:44">
      <c r="A438" s="352">
        <v>41890</v>
      </c>
      <c r="B438" s="114" t="s">
        <v>131</v>
      </c>
      <c r="C438" s="114" t="s">
        <v>176</v>
      </c>
      <c r="D438" s="241"/>
      <c r="E438" s="305">
        <v>168</v>
      </c>
      <c r="F438" s="305">
        <v>20</v>
      </c>
      <c r="G438" s="305">
        <v>489</v>
      </c>
      <c r="H438" s="305">
        <v>50</v>
      </c>
      <c r="I438" s="305">
        <v>1428</v>
      </c>
      <c r="J438" s="305">
        <v>161</v>
      </c>
      <c r="K438" s="118">
        <v>2919870</v>
      </c>
      <c r="L438" s="116">
        <v>91.115597612222459</v>
      </c>
      <c r="M438" s="118">
        <v>4774160</v>
      </c>
      <c r="N438" s="116">
        <v>92.165969848632812</v>
      </c>
      <c r="O438" s="118">
        <v>21257920</v>
      </c>
      <c r="P438" s="116">
        <v>99.997817993164062</v>
      </c>
      <c r="Q438" s="118">
        <v>13842889</v>
      </c>
      <c r="R438" s="119">
        <v>1.5343617647886276E-2</v>
      </c>
      <c r="S438" s="118">
        <v>633117</v>
      </c>
      <c r="T438" s="116">
        <v>4.5735902786254883</v>
      </c>
      <c r="U438" s="118">
        <v>822</v>
      </c>
      <c r="V438" s="119">
        <v>6.2238266691565514E-3</v>
      </c>
      <c r="W438" s="117">
        <v>3905275</v>
      </c>
      <c r="X438" s="119">
        <v>99.765411376953125</v>
      </c>
      <c r="Y438" s="119">
        <v>99.759201049804687</v>
      </c>
      <c r="Z438" s="117">
        <v>11362</v>
      </c>
      <c r="AA438" s="119">
        <v>0.2909398078918457</v>
      </c>
      <c r="AB438" s="118">
        <v>1579005</v>
      </c>
      <c r="AC438" s="120">
        <v>95.209701538085937</v>
      </c>
      <c r="AD438" s="118">
        <v>1567151</v>
      </c>
      <c r="AE438" s="116">
        <v>95.898796081542969</v>
      </c>
      <c r="AF438" s="116">
        <v>0</v>
      </c>
      <c r="AG438" s="116">
        <v>0</v>
      </c>
      <c r="AH438" s="121">
        <v>0</v>
      </c>
      <c r="AI438" s="116">
        <v>0</v>
      </c>
      <c r="AJ438" s="121">
        <v>0</v>
      </c>
      <c r="AK438" s="121">
        <v>0</v>
      </c>
      <c r="AL438" s="116">
        <v>4.9936656951904297</v>
      </c>
      <c r="AM438" s="116">
        <v>27.255769729614258</v>
      </c>
      <c r="AN438" s="116">
        <v>20190.1640625</v>
      </c>
      <c r="AO438" s="116">
        <v>44126.96875</v>
      </c>
      <c r="AP438" s="116">
        <v>22102.396484375</v>
      </c>
      <c r="AQ438" s="116">
        <v>50.088180541992188</v>
      </c>
      <c r="AR438" s="118"/>
    </row>
    <row r="439" spans="1:44">
      <c r="A439" s="352">
        <v>41890</v>
      </c>
      <c r="B439" s="114" t="s">
        <v>124</v>
      </c>
      <c r="C439" s="114" t="s">
        <v>176</v>
      </c>
      <c r="D439" s="241"/>
      <c r="E439" s="180">
        <v>117</v>
      </c>
      <c r="F439" s="180">
        <v>32</v>
      </c>
      <c r="G439" s="180">
        <v>344</v>
      </c>
      <c r="H439" s="180">
        <v>86</v>
      </c>
      <c r="I439" s="180">
        <v>1300</v>
      </c>
      <c r="J439" s="180">
        <v>343</v>
      </c>
      <c r="K439" s="118">
        <v>2846825</v>
      </c>
      <c r="L439" s="116">
        <v>92.490686993404935</v>
      </c>
      <c r="M439" s="118">
        <v>3853267</v>
      </c>
      <c r="N439" s="116">
        <v>95.143913269042969</v>
      </c>
      <c r="O439" s="118">
        <v>16849800</v>
      </c>
      <c r="P439" s="116">
        <v>99.999488830566406</v>
      </c>
      <c r="Q439" s="118">
        <v>12589439</v>
      </c>
      <c r="R439" s="119">
        <v>4.2495936155319214E-2</v>
      </c>
      <c r="S439" s="118">
        <v>525940</v>
      </c>
      <c r="T439" s="116">
        <v>4.1776285171508789</v>
      </c>
      <c r="U439" s="118">
        <v>1586</v>
      </c>
      <c r="V439" s="119">
        <v>1.3152965344488621E-2</v>
      </c>
      <c r="W439" s="117">
        <v>4015253</v>
      </c>
      <c r="X439" s="119">
        <v>99.806663513183594</v>
      </c>
      <c r="Y439" s="119">
        <v>99.793533325195312</v>
      </c>
      <c r="Z439" s="117">
        <v>10896</v>
      </c>
      <c r="AA439" s="119">
        <v>0.27136522531509399</v>
      </c>
      <c r="AB439" s="118">
        <v>1057879</v>
      </c>
      <c r="AC439" s="120">
        <v>94.281005859375</v>
      </c>
      <c r="AD439" s="118">
        <v>1050364</v>
      </c>
      <c r="AE439" s="116">
        <v>94.4697265625</v>
      </c>
      <c r="AF439" s="116">
        <v>0</v>
      </c>
      <c r="AG439" s="116">
        <v>0</v>
      </c>
      <c r="AH439" s="121">
        <v>0</v>
      </c>
      <c r="AI439" s="116">
        <v>0</v>
      </c>
      <c r="AJ439" s="121">
        <v>0</v>
      </c>
      <c r="AK439" s="121">
        <v>0</v>
      </c>
      <c r="AL439" s="116">
        <v>4.9533843994140625</v>
      </c>
      <c r="AM439" s="116">
        <v>30.088165283203125</v>
      </c>
      <c r="AN439" s="116">
        <v>17480.59375</v>
      </c>
      <c r="AO439" s="116">
        <v>45885.2734375</v>
      </c>
      <c r="AP439" s="116">
        <v>21727.01953125</v>
      </c>
      <c r="AQ439" s="116">
        <v>47.350746154785156</v>
      </c>
      <c r="AR439" s="118"/>
    </row>
    <row r="440" spans="1:44">
      <c r="A440" s="352">
        <v>41890</v>
      </c>
      <c r="B440" s="206" t="s">
        <v>133</v>
      </c>
      <c r="C440" s="206" t="s">
        <v>176</v>
      </c>
      <c r="D440" s="241"/>
      <c r="E440" s="180">
        <v>164</v>
      </c>
      <c r="F440" s="180">
        <v>12</v>
      </c>
      <c r="G440" s="180">
        <v>485</v>
      </c>
      <c r="H440" s="180">
        <v>34</v>
      </c>
      <c r="I440" s="180">
        <v>1418</v>
      </c>
      <c r="J440" s="180">
        <v>113</v>
      </c>
      <c r="K440" s="248">
        <v>2176956</v>
      </c>
      <c r="L440" s="246">
        <v>90.285150457795197</v>
      </c>
      <c r="M440" s="248">
        <v>4309660</v>
      </c>
      <c r="N440" s="246">
        <v>95.953071594238281</v>
      </c>
      <c r="O440" s="248">
        <v>18313738</v>
      </c>
      <c r="P440" s="246">
        <v>99.996330261230469</v>
      </c>
      <c r="Q440" s="248">
        <v>11386842</v>
      </c>
      <c r="R440" s="249">
        <v>2.5986133143305779E-2</v>
      </c>
      <c r="S440" s="248">
        <v>585753</v>
      </c>
      <c r="T440" s="246">
        <v>5.1441216468811035</v>
      </c>
      <c r="U440" s="248">
        <v>399</v>
      </c>
      <c r="V440" s="249">
        <v>3.6953059025108814E-3</v>
      </c>
      <c r="W440" s="248">
        <v>2918802</v>
      </c>
      <c r="X440" s="246">
        <v>99.768936157226562</v>
      </c>
      <c r="Y440" s="246">
        <v>99.765251159667969</v>
      </c>
      <c r="Z440" s="247">
        <v>8360</v>
      </c>
      <c r="AA440" s="249">
        <v>0.28641888499259949</v>
      </c>
      <c r="AB440" s="248">
        <v>688323</v>
      </c>
      <c r="AC440" s="246">
        <v>90.539619445800781</v>
      </c>
      <c r="AD440" s="248">
        <v>682864</v>
      </c>
      <c r="AE440" s="246">
        <v>90.043258666992188</v>
      </c>
      <c r="AF440" s="246">
        <v>0</v>
      </c>
      <c r="AG440" s="246">
        <v>0</v>
      </c>
      <c r="AH440" s="251">
        <v>0</v>
      </c>
      <c r="AI440" s="246">
        <v>0</v>
      </c>
      <c r="AJ440" s="251">
        <v>0</v>
      </c>
      <c r="AK440" s="251">
        <v>0</v>
      </c>
      <c r="AL440" s="246">
        <v>4.8864612579345703</v>
      </c>
      <c r="AM440" s="246">
        <v>31.21092414855957</v>
      </c>
      <c r="AN440" s="246">
        <v>16511.404296875</v>
      </c>
      <c r="AO440" s="246">
        <v>38405.09375</v>
      </c>
      <c r="AP440" s="246">
        <v>20167.3828125</v>
      </c>
      <c r="AQ440" s="246">
        <v>52.512260437011719</v>
      </c>
      <c r="AR440" s="248"/>
    </row>
    <row r="441" spans="1:44">
      <c r="A441" s="352">
        <v>41890</v>
      </c>
      <c r="B441" s="206" t="s">
        <v>125</v>
      </c>
      <c r="C441" s="206" t="s">
        <v>176</v>
      </c>
      <c r="D441" s="241"/>
      <c r="E441" s="180">
        <v>166</v>
      </c>
      <c r="F441" s="180">
        <v>8</v>
      </c>
      <c r="G441" s="180">
        <v>474</v>
      </c>
      <c r="H441" s="180">
        <v>24</v>
      </c>
      <c r="I441" s="180">
        <v>1531</v>
      </c>
      <c r="J441" s="180">
        <v>93</v>
      </c>
      <c r="K441" s="248">
        <v>2028146</v>
      </c>
      <c r="L441" s="246">
        <v>89.933219797785753</v>
      </c>
      <c r="M441" s="248">
        <v>3342144</v>
      </c>
      <c r="N441" s="246">
        <v>92.19964599609375</v>
      </c>
      <c r="O441" s="248">
        <v>15110534</v>
      </c>
      <c r="P441" s="246">
        <v>99.999809265136719</v>
      </c>
      <c r="Q441" s="248">
        <v>10043657</v>
      </c>
      <c r="R441" s="249">
        <v>2.763933502137661E-2</v>
      </c>
      <c r="S441" s="248">
        <v>497314</v>
      </c>
      <c r="T441" s="246">
        <v>4.9515233039855957</v>
      </c>
      <c r="U441" s="248">
        <v>186</v>
      </c>
      <c r="V441" s="249">
        <v>1.9489610567688942E-3</v>
      </c>
      <c r="W441" s="248">
        <v>2847826</v>
      </c>
      <c r="X441" s="246">
        <v>99.889617919921875</v>
      </c>
      <c r="Y441" s="246">
        <v>99.887672424316406</v>
      </c>
      <c r="Z441" s="247">
        <v>5424</v>
      </c>
      <c r="AA441" s="249">
        <v>0.19046106934547424</v>
      </c>
      <c r="AB441" s="248">
        <v>731615</v>
      </c>
      <c r="AC441" s="246">
        <v>93.22772216796875</v>
      </c>
      <c r="AD441" s="248">
        <v>726414</v>
      </c>
      <c r="AE441" s="246">
        <v>94.2373046875</v>
      </c>
      <c r="AF441" s="246">
        <v>0</v>
      </c>
      <c r="AG441" s="246">
        <v>0</v>
      </c>
      <c r="AH441" s="251">
        <v>0</v>
      </c>
      <c r="AI441" s="246">
        <v>0</v>
      </c>
      <c r="AJ441" s="251">
        <v>0</v>
      </c>
      <c r="AK441" s="251">
        <v>0</v>
      </c>
      <c r="AL441" s="246">
        <v>4.4284090995788574</v>
      </c>
      <c r="AM441" s="246">
        <v>30.923561096191406</v>
      </c>
      <c r="AN441" s="246">
        <v>12935.9267578125</v>
      </c>
      <c r="AO441" s="246">
        <v>34524.16796875</v>
      </c>
      <c r="AP441" s="246">
        <v>11646.142578125</v>
      </c>
      <c r="AQ441" s="246">
        <v>33.733303070068359</v>
      </c>
      <c r="AR441" s="248"/>
    </row>
    <row r="442" spans="1:44">
      <c r="A442" s="352">
        <v>41890</v>
      </c>
      <c r="B442" s="107" t="s">
        <v>127</v>
      </c>
      <c r="C442" s="107" t="s">
        <v>128</v>
      </c>
      <c r="D442" s="241"/>
      <c r="E442" s="388">
        <v>150</v>
      </c>
      <c r="F442" s="388">
        <v>16</v>
      </c>
      <c r="G442" s="388">
        <v>450</v>
      </c>
      <c r="H442" s="388">
        <v>48</v>
      </c>
      <c r="I442" s="388">
        <v>1439</v>
      </c>
      <c r="J442" s="388">
        <v>160</v>
      </c>
      <c r="K442" s="111">
        <v>2768660</v>
      </c>
      <c r="L442" s="109">
        <v>88.319764795966279</v>
      </c>
      <c r="M442" s="111">
        <v>3925140</v>
      </c>
      <c r="N442" s="109">
        <v>92.732002258300781</v>
      </c>
      <c r="O442" s="111">
        <v>16715102</v>
      </c>
      <c r="P442" s="109">
        <v>99.9892578125</v>
      </c>
      <c r="Q442" s="111">
        <v>10319632</v>
      </c>
      <c r="R442" s="112">
        <v>3.8276559207588434E-3</v>
      </c>
      <c r="S442" s="111">
        <v>366953</v>
      </c>
      <c r="T442" s="109">
        <v>3.555872917175293</v>
      </c>
      <c r="U442" s="111">
        <v>41579</v>
      </c>
      <c r="V442" s="112">
        <v>0.40310099720954895</v>
      </c>
      <c r="W442" s="111">
        <v>3028070</v>
      </c>
      <c r="X442" s="109">
        <v>99.472358703613281</v>
      </c>
      <c r="Y442" s="109">
        <v>99.071388244628906</v>
      </c>
      <c r="Z442" s="110">
        <v>19595</v>
      </c>
      <c r="AA442" s="112">
        <v>0.64711183309555054</v>
      </c>
      <c r="AB442" s="111">
        <v>5176320</v>
      </c>
      <c r="AC442" s="109">
        <v>99.148796081542969</v>
      </c>
      <c r="AD442" s="111">
        <v>5165740</v>
      </c>
      <c r="AE442" s="109">
        <v>99.350067138671875</v>
      </c>
      <c r="AF442" s="109">
        <v>34.484382629394531</v>
      </c>
      <c r="AG442" s="109">
        <v>34.076175689697266</v>
      </c>
      <c r="AH442" s="113">
        <v>34.892589569091797</v>
      </c>
      <c r="AI442" s="109">
        <v>93.959869384765625</v>
      </c>
      <c r="AJ442" s="113">
        <v>2.8164234161376953</v>
      </c>
      <c r="AK442" s="113">
        <v>3.2237095832824707</v>
      </c>
      <c r="AL442" s="109">
        <v>3.4868783950805664</v>
      </c>
      <c r="AM442" s="109">
        <v>18.198165893554687</v>
      </c>
      <c r="AN442" s="109">
        <v>9688.6015625</v>
      </c>
      <c r="AO442" s="109">
        <v>38030.1484375</v>
      </c>
      <c r="AP442" s="109">
        <v>737.49774169921875</v>
      </c>
      <c r="AQ442" s="109">
        <v>1.9392449855804443</v>
      </c>
      <c r="AR442" s="111"/>
    </row>
    <row r="443" spans="1:44">
      <c r="A443" s="352">
        <v>41890</v>
      </c>
      <c r="B443" s="107" t="s">
        <v>129</v>
      </c>
      <c r="C443" s="107" t="s">
        <v>128</v>
      </c>
      <c r="D443" s="241"/>
      <c r="E443" s="388">
        <v>152</v>
      </c>
      <c r="F443" s="388">
        <v>3</v>
      </c>
      <c r="G443" s="388">
        <v>452</v>
      </c>
      <c r="H443" s="388">
        <v>9</v>
      </c>
      <c r="I443" s="388">
        <v>1177</v>
      </c>
      <c r="J443" s="388">
        <v>29</v>
      </c>
      <c r="K443" s="111">
        <v>1990428</v>
      </c>
      <c r="L443" s="109">
        <v>85.021563201482294</v>
      </c>
      <c r="M443" s="111">
        <v>3451379</v>
      </c>
      <c r="N443" s="109">
        <v>93.728736877441406</v>
      </c>
      <c r="O443" s="111">
        <v>12000910</v>
      </c>
      <c r="P443" s="109">
        <v>99.963851928710938</v>
      </c>
      <c r="Q443" s="111">
        <v>8340004</v>
      </c>
      <c r="R443" s="112">
        <v>1.2841720134019852E-2</v>
      </c>
      <c r="S443" s="111">
        <v>291047</v>
      </c>
      <c r="T443" s="109">
        <v>3.4897704124450684</v>
      </c>
      <c r="U443" s="111">
        <v>36407</v>
      </c>
      <c r="V443" s="112">
        <v>0.44328594207763672</v>
      </c>
      <c r="W443" s="111">
        <v>1931398</v>
      </c>
      <c r="X443" s="109">
        <v>99.468307495117188</v>
      </c>
      <c r="Y443" s="109">
        <v>99.027381896972656</v>
      </c>
      <c r="Z443" s="110">
        <v>14331</v>
      </c>
      <c r="AA443" s="112">
        <v>0.74200141429901123</v>
      </c>
      <c r="AB443" s="111">
        <v>1021608</v>
      </c>
      <c r="AC443" s="109">
        <v>97.668281555175781</v>
      </c>
      <c r="AD443" s="111">
        <v>1020488</v>
      </c>
      <c r="AE443" s="109">
        <v>97.873565673828125</v>
      </c>
      <c r="AF443" s="109">
        <v>34.4205322265625</v>
      </c>
      <c r="AG443" s="109">
        <v>34.124195098876953</v>
      </c>
      <c r="AH443" s="113">
        <v>34.716869354248047</v>
      </c>
      <c r="AI443" s="109">
        <v>95.057334899902344</v>
      </c>
      <c r="AJ443" s="113">
        <v>2.3210558891296387</v>
      </c>
      <c r="AK443" s="113">
        <v>2.6216080188751221</v>
      </c>
      <c r="AL443" s="109">
        <v>3.4349527359008789</v>
      </c>
      <c r="AM443" s="109">
        <v>24.874094009399414</v>
      </c>
      <c r="AN443" s="109">
        <v>7863.271484375</v>
      </c>
      <c r="AO443" s="109">
        <v>21986.177734375</v>
      </c>
      <c r="AP443" s="109">
        <v>384.47036743164062</v>
      </c>
      <c r="AQ443" s="109">
        <v>1.748691201210022</v>
      </c>
      <c r="AR443" s="111"/>
    </row>
    <row r="444" spans="1:44">
      <c r="A444" s="352">
        <v>41890</v>
      </c>
      <c r="B444" s="181" t="s">
        <v>130</v>
      </c>
      <c r="C444" s="181" t="s">
        <v>128</v>
      </c>
      <c r="D444" s="241"/>
      <c r="E444" s="219">
        <v>176</v>
      </c>
      <c r="F444" s="219">
        <v>5</v>
      </c>
      <c r="G444" s="219">
        <v>528</v>
      </c>
      <c r="H444" s="219">
        <v>15</v>
      </c>
      <c r="I444" s="219">
        <v>835</v>
      </c>
      <c r="J444" s="219">
        <v>31</v>
      </c>
      <c r="K444" s="229">
        <v>693420</v>
      </c>
      <c r="L444" s="230">
        <v>93.672810129503048</v>
      </c>
      <c r="M444" s="229">
        <v>1329943</v>
      </c>
      <c r="N444" s="230">
        <v>92.465087890625</v>
      </c>
      <c r="O444" s="229">
        <v>14229872</v>
      </c>
      <c r="P444" s="230">
        <v>99.995460510253906</v>
      </c>
      <c r="Q444" s="229">
        <v>4324266</v>
      </c>
      <c r="R444" s="230">
        <v>4.6250625018728897E-5</v>
      </c>
      <c r="S444" s="229">
        <v>164125</v>
      </c>
      <c r="T444" s="230">
        <v>3.7954418659210205</v>
      </c>
      <c r="U444" s="229">
        <v>8734</v>
      </c>
      <c r="V444" s="230">
        <v>0.2110479474067688</v>
      </c>
      <c r="W444" s="229">
        <v>608504</v>
      </c>
      <c r="X444" s="230">
        <v>99.808746337890625</v>
      </c>
      <c r="Y444" s="230">
        <v>99.598098754882813</v>
      </c>
      <c r="Z444" s="229">
        <v>2778</v>
      </c>
      <c r="AA444" s="230">
        <v>0.45652946829795837</v>
      </c>
      <c r="AB444" s="229">
        <v>1016889</v>
      </c>
      <c r="AC444" s="230">
        <v>98.625320434570313</v>
      </c>
      <c r="AD444" s="229">
        <v>1015327</v>
      </c>
      <c r="AE444" s="230">
        <v>98.80059814453125</v>
      </c>
      <c r="AF444" s="230">
        <v>35.204551696777344</v>
      </c>
      <c r="AG444" s="230">
        <v>34.83660888671875</v>
      </c>
      <c r="AH444" s="230">
        <v>35.572498321533203</v>
      </c>
      <c r="AI444" s="230">
        <v>94.8031005859375</v>
      </c>
      <c r="AJ444" s="188">
        <v>0.70234543085098267</v>
      </c>
      <c r="AK444" s="188">
        <v>4.4945535659790039</v>
      </c>
      <c r="AL444" s="230">
        <v>4.6481075286865234</v>
      </c>
      <c r="AM444" s="230">
        <v>23.589666366577148</v>
      </c>
      <c r="AN444" s="230">
        <v>5655.52294921875</v>
      </c>
      <c r="AO444" s="230">
        <v>9695.5869140625</v>
      </c>
      <c r="AP444" s="230">
        <v>159.22050476074219</v>
      </c>
      <c r="AQ444" s="230">
        <v>1.6421955823898315</v>
      </c>
      <c r="AR444" s="229"/>
    </row>
    <row r="445" spans="1:44">
      <c r="A445" s="352">
        <v>41890</v>
      </c>
      <c r="B445" s="123" t="s">
        <v>132</v>
      </c>
      <c r="C445" s="123" t="s">
        <v>128</v>
      </c>
      <c r="D445" s="241"/>
      <c r="E445" s="219">
        <v>178</v>
      </c>
      <c r="F445" s="219">
        <v>5</v>
      </c>
      <c r="G445" s="219">
        <v>527</v>
      </c>
      <c r="H445" s="219">
        <v>15</v>
      </c>
      <c r="I445" s="219">
        <v>981</v>
      </c>
      <c r="J445" s="219">
        <v>32</v>
      </c>
      <c r="K445" s="197">
        <v>982519</v>
      </c>
      <c r="L445" s="194">
        <v>91.467747697500002</v>
      </c>
      <c r="M445" s="197">
        <v>1406383</v>
      </c>
      <c r="N445" s="194">
        <v>88.145477294921875</v>
      </c>
      <c r="O445" s="197">
        <v>13671774</v>
      </c>
      <c r="P445" s="194">
        <v>99.990226745605469</v>
      </c>
      <c r="Q445" s="197">
        <v>5703895</v>
      </c>
      <c r="R445" s="194">
        <v>1.7531880075694062E-5</v>
      </c>
      <c r="S445" s="197">
        <v>221729</v>
      </c>
      <c r="T445" s="194">
        <v>3.8873260021209717</v>
      </c>
      <c r="U445" s="197">
        <v>15858</v>
      </c>
      <c r="V445" s="194">
        <v>0.27809247374534607</v>
      </c>
      <c r="W445" s="197">
        <v>970522</v>
      </c>
      <c r="X445" s="194">
        <v>99.717239379882812</v>
      </c>
      <c r="Y445" s="231">
        <v>99.439933776855469</v>
      </c>
      <c r="Z445" s="197">
        <v>5006</v>
      </c>
      <c r="AA445" s="194">
        <v>0.51580488681793213</v>
      </c>
      <c r="AB445" s="197">
        <v>1130356</v>
      </c>
      <c r="AC445" s="194">
        <v>98.623794555664063</v>
      </c>
      <c r="AD445" s="197">
        <v>1128522</v>
      </c>
      <c r="AE445" s="194">
        <v>98.8048095703125</v>
      </c>
      <c r="AF445" s="231">
        <v>35.026329040527344</v>
      </c>
      <c r="AG445" s="231">
        <v>34.741607666015625</v>
      </c>
      <c r="AH445" s="231">
        <v>35.311054229736328</v>
      </c>
      <c r="AI445" s="194">
        <v>94.323165893554687</v>
      </c>
      <c r="AJ445" s="207">
        <v>0.5541422963142395</v>
      </c>
      <c r="AK445" s="207">
        <v>5.1226921081542969</v>
      </c>
      <c r="AL445" s="208">
        <v>4.8947529792785645</v>
      </c>
      <c r="AM445" s="208">
        <v>23.769783020019531</v>
      </c>
      <c r="AN445" s="197">
        <v>7611.61328125</v>
      </c>
      <c r="AO445" s="197">
        <v>13535.029296875</v>
      </c>
      <c r="AP445" s="197">
        <v>148.11767578125</v>
      </c>
      <c r="AQ445" s="231">
        <v>1.0943284034729004</v>
      </c>
      <c r="AR445" s="198"/>
    </row>
    <row r="446" spans="1:44">
      <c r="A446" s="352">
        <v>41889</v>
      </c>
      <c r="B446" s="181" t="s">
        <v>6</v>
      </c>
      <c r="C446" s="181"/>
      <c r="D446" s="241"/>
      <c r="E446" s="219">
        <v>1814</v>
      </c>
      <c r="F446" s="219">
        <v>178</v>
      </c>
      <c r="G446" s="219">
        <v>5378</v>
      </c>
      <c r="H446" s="219">
        <v>522</v>
      </c>
      <c r="I446" s="219">
        <v>15578</v>
      </c>
      <c r="J446" s="219">
        <v>1973</v>
      </c>
      <c r="K446" s="229">
        <v>29532953</v>
      </c>
      <c r="L446" s="230">
        <v>90.514985074469195</v>
      </c>
      <c r="M446" s="229">
        <v>44838427</v>
      </c>
      <c r="N446" s="230">
        <v>94.553690376272513</v>
      </c>
      <c r="O446" s="229">
        <v>196133406</v>
      </c>
      <c r="P446" s="230">
        <v>99.979110028883795</v>
      </c>
      <c r="Q446" s="229">
        <v>145736881</v>
      </c>
      <c r="R446" s="230">
        <v>1.459479575761766E-2</v>
      </c>
      <c r="S446" s="229">
        <v>3153901</v>
      </c>
      <c r="T446" s="230">
        <v>4.2439239154517789</v>
      </c>
      <c r="U446" s="229">
        <v>177718</v>
      </c>
      <c r="V446" s="230">
        <v>0.12384356509839013</v>
      </c>
      <c r="W446" s="229">
        <v>44557836</v>
      </c>
      <c r="X446" s="230">
        <v>99.681448136149953</v>
      </c>
      <c r="Y446" s="230">
        <v>99.557999077036442</v>
      </c>
      <c r="Z446" s="229">
        <v>142600</v>
      </c>
      <c r="AA446" s="230">
        <v>0.32003349254203656</v>
      </c>
      <c r="AB446" s="229">
        <v>32826344</v>
      </c>
      <c r="AC446" s="230">
        <v>98.127105845372171</v>
      </c>
      <c r="AD446" s="229">
        <v>32780964</v>
      </c>
      <c r="AE446" s="230">
        <v>98.206033979058304</v>
      </c>
      <c r="AF446" s="230">
        <v>34.650746398118883</v>
      </c>
      <c r="AG446" s="230">
        <v>36.534633999134286</v>
      </c>
      <c r="AH446" s="230">
        <v>32.766858797103474</v>
      </c>
      <c r="AI446" s="230"/>
      <c r="AJ446" s="188"/>
      <c r="AK446" s="188"/>
      <c r="AL446" s="230">
        <v>3.4174474140406828</v>
      </c>
      <c r="AM446" s="230">
        <v>19.357316146321335</v>
      </c>
      <c r="AN446" s="230">
        <v>196819.4013671875</v>
      </c>
      <c r="AO446" s="230">
        <v>558759.3544921875</v>
      </c>
      <c r="AP446" s="230">
        <v>268968.23516845703</v>
      </c>
      <c r="AQ446" s="230">
        <v>48.136685856991356</v>
      </c>
      <c r="AR446" s="229">
        <v>0</v>
      </c>
    </row>
    <row r="447" spans="1:44">
      <c r="A447" s="352">
        <v>41889</v>
      </c>
      <c r="B447" s="123" t="s">
        <v>134</v>
      </c>
      <c r="C447" s="123"/>
      <c r="D447" s="241"/>
      <c r="E447" s="219">
        <v>660</v>
      </c>
      <c r="F447" s="219">
        <v>109</v>
      </c>
      <c r="G447" s="219">
        <v>1973</v>
      </c>
      <c r="H447" s="219">
        <v>327</v>
      </c>
      <c r="I447" s="219">
        <v>6735</v>
      </c>
      <c r="J447" s="219">
        <v>1352</v>
      </c>
      <c r="K447" s="197">
        <v>15108488</v>
      </c>
      <c r="L447" s="194">
        <v>91.008312678277264</v>
      </c>
      <c r="M447" s="197">
        <v>18506367</v>
      </c>
      <c r="N447" s="194">
        <v>96.302600370101857</v>
      </c>
      <c r="O447" s="197">
        <v>70126414</v>
      </c>
      <c r="P447" s="194">
        <v>99.963833954290365</v>
      </c>
      <c r="Q447" s="197">
        <v>70126206</v>
      </c>
      <c r="R447" s="194">
        <v>2.277322704480508E-2</v>
      </c>
      <c r="S447" s="197">
        <v>7445</v>
      </c>
      <c r="T447" s="194">
        <v>1.5799799988945713E-2</v>
      </c>
      <c r="U447" s="197">
        <v>73852</v>
      </c>
      <c r="V447" s="194">
        <v>0.10534816105672558</v>
      </c>
      <c r="W447" s="197">
        <v>23810540</v>
      </c>
      <c r="X447" s="194">
        <v>99.662698164185088</v>
      </c>
      <c r="Y447" s="231">
        <v>99.557705344409598</v>
      </c>
      <c r="Z447" s="197">
        <v>62506</v>
      </c>
      <c r="AA447" s="194">
        <v>0.2625139937398559</v>
      </c>
      <c r="AB447" s="197">
        <v>20180896</v>
      </c>
      <c r="AC447" s="194">
        <v>98.787082514686134</v>
      </c>
      <c r="AD447" s="197">
        <v>20181925</v>
      </c>
      <c r="AE447" s="194">
        <v>98.737343197819484</v>
      </c>
      <c r="AF447" s="231">
        <v>58.661931082287794</v>
      </c>
      <c r="AG447" s="231">
        <v>62.436989947074139</v>
      </c>
      <c r="AH447" s="231">
        <v>54.886872217501455</v>
      </c>
      <c r="AI447" s="194"/>
      <c r="AJ447" s="207"/>
      <c r="AK447" s="207"/>
      <c r="AL447" s="208">
        <v>5.0994347909713724</v>
      </c>
      <c r="AM447" s="208">
        <v>27.1945605821798</v>
      </c>
      <c r="AN447" s="197">
        <v>100477.57421875</v>
      </c>
      <c r="AO447" s="197">
        <v>305595.12890625</v>
      </c>
      <c r="AP447" s="197">
        <v>190267.189453125</v>
      </c>
      <c r="AQ447" s="231">
        <v>62.26119838169766</v>
      </c>
      <c r="AR447" s="198"/>
    </row>
    <row r="448" spans="1:44">
      <c r="A448" s="352">
        <v>41889</v>
      </c>
      <c r="B448" s="123" t="s">
        <v>175</v>
      </c>
      <c r="C448" s="123"/>
      <c r="D448" s="241"/>
      <c r="E448" s="219">
        <v>498</v>
      </c>
      <c r="F448" s="219">
        <v>40</v>
      </c>
      <c r="G448" s="219">
        <v>1448</v>
      </c>
      <c r="H448" s="219">
        <v>108</v>
      </c>
      <c r="I448" s="219">
        <v>4377</v>
      </c>
      <c r="J448" s="219">
        <v>367</v>
      </c>
      <c r="K448" s="197">
        <v>9365717</v>
      </c>
      <c r="L448" s="194">
        <v>90.982772594986585</v>
      </c>
      <c r="M448" s="197">
        <v>16277884</v>
      </c>
      <c r="N448" s="194">
        <v>93.963200536754854</v>
      </c>
      <c r="O448" s="197">
        <v>71015100</v>
      </c>
      <c r="P448" s="194">
        <v>99.999460373828001</v>
      </c>
      <c r="Q448" s="197">
        <v>47830255</v>
      </c>
      <c r="R448" s="194">
        <v>5.2749039568789841E-3</v>
      </c>
      <c r="S448" s="197">
        <v>2171239</v>
      </c>
      <c r="T448" s="194">
        <v>4.5748461623481331</v>
      </c>
      <c r="U448" s="197">
        <v>3004</v>
      </c>
      <c r="V448" s="194">
        <v>6.5804410909985449E-3</v>
      </c>
      <c r="W448" s="197">
        <v>14023619</v>
      </c>
      <c r="X448" s="194">
        <v>99.802109736765473</v>
      </c>
      <c r="Y448" s="231">
        <v>99.795542317726671</v>
      </c>
      <c r="Z448" s="197">
        <v>37462</v>
      </c>
      <c r="AA448" s="194">
        <v>0.26713503451216936</v>
      </c>
      <c r="AB448" s="197">
        <v>4157818</v>
      </c>
      <c r="AC448" s="194">
        <v>93.713410053053195</v>
      </c>
      <c r="AD448" s="197">
        <v>4125958</v>
      </c>
      <c r="AE448" s="194">
        <v>94.134794085253787</v>
      </c>
      <c r="AF448" s="231">
        <v>0</v>
      </c>
      <c r="AG448" s="231">
        <v>0</v>
      </c>
      <c r="AH448" s="231">
        <v>0</v>
      </c>
      <c r="AI448" s="194"/>
      <c r="AJ448" s="207"/>
      <c r="AK448" s="207"/>
      <c r="AL448" s="208">
        <v>4.9230493399369699</v>
      </c>
      <c r="AM448" s="208">
        <v>29.571760069075776</v>
      </c>
      <c r="AN448" s="197">
        <v>66816.22265625</v>
      </c>
      <c r="AO448" s="197">
        <v>167326.6015625</v>
      </c>
      <c r="AP448" s="197">
        <v>77284.5888671875</v>
      </c>
      <c r="AQ448" s="231">
        <v>46.187867407514446</v>
      </c>
      <c r="AR448" s="198"/>
    </row>
    <row r="449" spans="1:44">
      <c r="A449" s="352">
        <v>41889</v>
      </c>
      <c r="B449" s="124" t="s">
        <v>135</v>
      </c>
      <c r="C449" s="124"/>
      <c r="D449" s="241"/>
      <c r="E449" s="219">
        <v>656</v>
      </c>
      <c r="F449" s="219">
        <v>29</v>
      </c>
      <c r="G449" s="219">
        <v>1957</v>
      </c>
      <c r="H449" s="219">
        <v>87</v>
      </c>
      <c r="I449" s="219">
        <v>4466</v>
      </c>
      <c r="J449" s="219">
        <v>254</v>
      </c>
      <c r="K449" s="190">
        <v>5058748</v>
      </c>
      <c r="L449" s="191">
        <v>88.175552528016809</v>
      </c>
      <c r="M449" s="190">
        <v>10054176</v>
      </c>
      <c r="N449" s="191">
        <v>92.290546675095328</v>
      </c>
      <c r="O449" s="190">
        <v>54991892</v>
      </c>
      <c r="P449" s="191">
        <v>99.9723103819465</v>
      </c>
      <c r="Q449" s="190">
        <v>27780420</v>
      </c>
      <c r="R449" s="191">
        <v>9.9962491625550324E-3</v>
      </c>
      <c r="S449" s="190">
        <v>975217</v>
      </c>
      <c r="T449" s="191">
        <v>3.5394315774497018</v>
      </c>
      <c r="U449" s="190">
        <v>100862</v>
      </c>
      <c r="V449" s="191">
        <v>0.36348263798142061</v>
      </c>
      <c r="W449" s="190">
        <v>6723677</v>
      </c>
      <c r="X449" s="191">
        <v>99.496182639682246</v>
      </c>
      <c r="Y449" s="232">
        <v>99.134531290332717</v>
      </c>
      <c r="Z449" s="190">
        <v>42632</v>
      </c>
      <c r="AA449" s="192">
        <v>0.63405782377048869</v>
      </c>
      <c r="AB449" s="190">
        <v>8487630</v>
      </c>
      <c r="AC449" s="191">
        <v>98.720018506029689</v>
      </c>
      <c r="AD449" s="190">
        <v>8473081</v>
      </c>
      <c r="AE449" s="191">
        <v>98.923001278782593</v>
      </c>
      <c r="AF449" s="232">
        <v>16.71328063218975</v>
      </c>
      <c r="AG449" s="232">
        <v>15.53664297844619</v>
      </c>
      <c r="AH449" s="232">
        <v>17.889918285933312</v>
      </c>
      <c r="AI449" s="191"/>
      <c r="AJ449" s="193"/>
      <c r="AK449" s="193"/>
      <c r="AL449" s="191">
        <v>4.0910764106025361</v>
      </c>
      <c r="AM449" s="191">
        <v>22.782586798962733</v>
      </c>
      <c r="AN449" s="190">
        <v>29525.6044921875</v>
      </c>
      <c r="AO449" s="190">
        <v>85837.6240234375</v>
      </c>
      <c r="AP449" s="190">
        <v>1416.4568481445312</v>
      </c>
      <c r="AQ449" s="232">
        <v>1.6501584989791602</v>
      </c>
      <c r="AR449" s="190"/>
    </row>
    <row r="450" spans="1:44">
      <c r="A450" s="352">
        <v>41889</v>
      </c>
      <c r="B450" s="114" t="s">
        <v>121</v>
      </c>
      <c r="C450" s="114" t="s">
        <v>122</v>
      </c>
      <c r="D450" s="241"/>
      <c r="E450" s="305">
        <v>168</v>
      </c>
      <c r="F450" s="305">
        <v>64</v>
      </c>
      <c r="G450" s="305">
        <v>492</v>
      </c>
      <c r="H450" s="305">
        <v>191</v>
      </c>
      <c r="I450" s="305">
        <v>1874</v>
      </c>
      <c r="J450" s="305">
        <v>801</v>
      </c>
      <c r="K450" s="118">
        <v>5425858</v>
      </c>
      <c r="L450" s="116">
        <v>92.883319099025442</v>
      </c>
      <c r="M450" s="118">
        <v>6618287</v>
      </c>
      <c r="N450" s="116">
        <v>96.210014343261719</v>
      </c>
      <c r="O450" s="118">
        <v>22753256</v>
      </c>
      <c r="P450" s="116">
        <v>99.958969116210938</v>
      </c>
      <c r="Q450" s="118">
        <v>22753244</v>
      </c>
      <c r="R450" s="119">
        <v>3.2487675547599792E-2</v>
      </c>
      <c r="S450" s="118">
        <v>1674</v>
      </c>
      <c r="T450" s="116">
        <v>7.3571926914155483E-3</v>
      </c>
      <c r="U450" s="118">
        <v>22878</v>
      </c>
      <c r="V450" s="119">
        <v>0.10058838874101639</v>
      </c>
      <c r="W450" s="117">
        <v>8703712</v>
      </c>
      <c r="X450" s="119">
        <v>99.752433776855469</v>
      </c>
      <c r="Y450" s="119">
        <v>99.652091979980469</v>
      </c>
      <c r="Z450" s="117">
        <v>24197</v>
      </c>
      <c r="AA450" s="119">
        <v>0.27800780534744263</v>
      </c>
      <c r="AB450" s="118">
        <v>10452752</v>
      </c>
      <c r="AC450" s="120">
        <v>98.985580444335937</v>
      </c>
      <c r="AD450" s="118">
        <v>10451767</v>
      </c>
      <c r="AE450" s="116">
        <v>98.970916748046875</v>
      </c>
      <c r="AF450" s="116">
        <v>51.740234375</v>
      </c>
      <c r="AG450" s="116">
        <v>36.960716247558594</v>
      </c>
      <c r="AH450" s="121">
        <v>66.519752502441406</v>
      </c>
      <c r="AI450" s="116">
        <v>0</v>
      </c>
      <c r="AJ450" s="121">
        <v>0</v>
      </c>
      <c r="AK450" s="121">
        <v>0</v>
      </c>
      <c r="AL450" s="116">
        <v>4.9805426597595215</v>
      </c>
      <c r="AM450" s="116">
        <v>26.201011657714844</v>
      </c>
      <c r="AN450" s="116">
        <v>31606.01171875</v>
      </c>
      <c r="AO450" s="116">
        <v>121889.921875</v>
      </c>
      <c r="AP450" s="116">
        <v>91125.2890625</v>
      </c>
      <c r="AQ450" s="122">
        <v>74.76031494140625</v>
      </c>
      <c r="AR450" s="118"/>
    </row>
    <row r="451" spans="1:44">
      <c r="A451" s="352">
        <v>41889</v>
      </c>
      <c r="B451" s="114" t="s">
        <v>123</v>
      </c>
      <c r="C451" s="114" t="s">
        <v>122</v>
      </c>
      <c r="D451" s="241"/>
      <c r="E451" s="305">
        <v>158</v>
      </c>
      <c r="F451" s="305">
        <v>11</v>
      </c>
      <c r="G451" s="305">
        <v>488</v>
      </c>
      <c r="H451" s="305">
        <v>34</v>
      </c>
      <c r="I451" s="305">
        <v>1464</v>
      </c>
      <c r="J451" s="305">
        <v>132</v>
      </c>
      <c r="K451" s="118">
        <v>2574864</v>
      </c>
      <c r="L451" s="116">
        <v>91.669035723828515</v>
      </c>
      <c r="M451" s="118">
        <v>3291393</v>
      </c>
      <c r="N451" s="116">
        <v>96.724273681640625</v>
      </c>
      <c r="O451" s="118">
        <v>12945008</v>
      </c>
      <c r="P451" s="116">
        <v>99.963371276855469</v>
      </c>
      <c r="Q451" s="118">
        <v>12944922</v>
      </c>
      <c r="R451" s="119">
        <v>2.2688433527946472E-2</v>
      </c>
      <c r="S451" s="118">
        <v>1424</v>
      </c>
      <c r="T451" s="116">
        <v>1.1000452563166618E-2</v>
      </c>
      <c r="U451" s="118">
        <v>11713</v>
      </c>
      <c r="V451" s="119">
        <v>9.0513847768306732E-2</v>
      </c>
      <c r="W451" s="117">
        <v>3913953</v>
      </c>
      <c r="X451" s="119">
        <v>99.754684448242188</v>
      </c>
      <c r="Y451" s="119">
        <v>99.664390563964844</v>
      </c>
      <c r="Z451" s="117">
        <v>9855</v>
      </c>
      <c r="AA451" s="119">
        <v>0.25179147720336914</v>
      </c>
      <c r="AB451" s="118">
        <v>3056770</v>
      </c>
      <c r="AC451" s="120">
        <v>99.014350891113281</v>
      </c>
      <c r="AD451" s="118">
        <v>3056899</v>
      </c>
      <c r="AE451" s="116">
        <v>98.94769287109375</v>
      </c>
      <c r="AF451" s="116">
        <v>45.741287231445313</v>
      </c>
      <c r="AG451" s="116">
        <v>57.807628631591797</v>
      </c>
      <c r="AH451" s="121">
        <v>33.674942016601563</v>
      </c>
      <c r="AI451" s="116">
        <v>0</v>
      </c>
      <c r="AJ451" s="121">
        <v>0</v>
      </c>
      <c r="AK451" s="121">
        <v>100</v>
      </c>
      <c r="AL451" s="116">
        <v>4.7754945755004883</v>
      </c>
      <c r="AM451" s="116">
        <v>27.031126022338867</v>
      </c>
      <c r="AN451" s="116">
        <v>17483.5</v>
      </c>
      <c r="AO451" s="116">
        <v>52180.55859375</v>
      </c>
      <c r="AP451" s="116">
        <v>29411.87109375</v>
      </c>
      <c r="AQ451" s="116">
        <v>56.365573883056641</v>
      </c>
      <c r="AR451" s="118"/>
    </row>
    <row r="452" spans="1:44">
      <c r="A452" s="352">
        <v>41889</v>
      </c>
      <c r="B452" s="114" t="s">
        <v>183</v>
      </c>
      <c r="C452" s="114" t="s">
        <v>122</v>
      </c>
      <c r="D452" s="241"/>
      <c r="E452" s="305">
        <v>130</v>
      </c>
      <c r="F452" s="305">
        <v>10</v>
      </c>
      <c r="G452" s="305">
        <v>391</v>
      </c>
      <c r="H452" s="305">
        <v>30</v>
      </c>
      <c r="I452" s="305">
        <v>1472</v>
      </c>
      <c r="J452" s="305">
        <v>114</v>
      </c>
      <c r="K452" s="118">
        <v>2687250</v>
      </c>
      <c r="L452" s="116">
        <v>90.791552702576979</v>
      </c>
      <c r="M452" s="118">
        <v>3291393</v>
      </c>
      <c r="N452" s="116">
        <v>96.724273681640625</v>
      </c>
      <c r="O452" s="118">
        <v>13596980</v>
      </c>
      <c r="P452" s="116">
        <v>99.974929809570313</v>
      </c>
      <c r="Q452" s="118">
        <v>13596956</v>
      </c>
      <c r="R452" s="119">
        <v>1.2936718761920929E-2</v>
      </c>
      <c r="S452" s="118">
        <v>1310</v>
      </c>
      <c r="T452" s="116">
        <v>9.6345096826553345E-3</v>
      </c>
      <c r="U452" s="118">
        <v>9268</v>
      </c>
      <c r="V452" s="119">
        <v>6.8177700042724609E-2</v>
      </c>
      <c r="W452" s="117">
        <v>4526706</v>
      </c>
      <c r="X452" s="119">
        <v>99.686386108398438</v>
      </c>
      <c r="Y452" s="119">
        <v>99.618423461914063</v>
      </c>
      <c r="Z452" s="117">
        <v>9727</v>
      </c>
      <c r="AA452" s="119">
        <v>0.2148803174495697</v>
      </c>
      <c r="AB452" s="118">
        <v>2840314</v>
      </c>
      <c r="AC452" s="120">
        <v>98.109542846679688</v>
      </c>
      <c r="AD452" s="118">
        <v>2839960</v>
      </c>
      <c r="AE452" s="116">
        <v>97.977752685546875</v>
      </c>
      <c r="AF452" s="116">
        <v>67.758766174316406</v>
      </c>
      <c r="AG452" s="116">
        <v>90.743080139160156</v>
      </c>
      <c r="AH452" s="121">
        <v>44.774456024169922</v>
      </c>
      <c r="AI452" s="116">
        <v>79.40325927734375</v>
      </c>
      <c r="AJ452" s="121">
        <v>13.182216644287109</v>
      </c>
      <c r="AK452" s="121">
        <v>7.4145207405090332</v>
      </c>
      <c r="AL452" s="116">
        <v>5.1457490921020508</v>
      </c>
      <c r="AM452" s="116">
        <v>26.405303955078125</v>
      </c>
      <c r="AN452" s="116">
        <v>19530.779296875</v>
      </c>
      <c r="AO452" s="116">
        <v>52672.3515625</v>
      </c>
      <c r="AP452" s="116">
        <v>25156.90234375</v>
      </c>
      <c r="AQ452" s="116">
        <v>47.761116027832031</v>
      </c>
      <c r="AR452" s="118"/>
    </row>
    <row r="453" spans="1:44">
      <c r="A453" s="352">
        <v>41889</v>
      </c>
      <c r="B453" s="114" t="s">
        <v>126</v>
      </c>
      <c r="C453" s="114" t="s">
        <v>122</v>
      </c>
      <c r="D453" s="241"/>
      <c r="E453" s="305">
        <v>107</v>
      </c>
      <c r="F453" s="305">
        <v>7</v>
      </c>
      <c r="G453" s="305">
        <v>313</v>
      </c>
      <c r="H453" s="305">
        <v>21</v>
      </c>
      <c r="I453" s="305">
        <v>951</v>
      </c>
      <c r="J453" s="305">
        <v>86</v>
      </c>
      <c r="K453" s="118">
        <v>1630753</v>
      </c>
      <c r="L453" s="116">
        <v>87.866525464003445</v>
      </c>
      <c r="M453" s="118">
        <v>2652647</v>
      </c>
      <c r="N453" s="116">
        <v>95.894889831542969</v>
      </c>
      <c r="O453" s="118">
        <v>7792759</v>
      </c>
      <c r="P453" s="116">
        <v>99.933197021484375</v>
      </c>
      <c r="Q453" s="118">
        <v>7792670</v>
      </c>
      <c r="R453" s="119">
        <v>2.9450753703713417E-2</v>
      </c>
      <c r="S453" s="118">
        <v>2400</v>
      </c>
      <c r="T453" s="116">
        <v>3.0798172578215599E-2</v>
      </c>
      <c r="U453" s="118">
        <v>16154</v>
      </c>
      <c r="V453" s="119">
        <v>0.20742234587669373</v>
      </c>
      <c r="W453" s="117">
        <v>2377615</v>
      </c>
      <c r="X453" s="119">
        <v>99.408050537109375</v>
      </c>
      <c r="Y453" s="119">
        <v>99.201858520507813</v>
      </c>
      <c r="Z453" s="117">
        <v>8583</v>
      </c>
      <c r="AA453" s="119">
        <v>0.36099201440811157</v>
      </c>
      <c r="AB453" s="118">
        <v>1199782</v>
      </c>
      <c r="AC453" s="120">
        <v>98.729270935058594</v>
      </c>
      <c r="AD453" s="118">
        <v>1199000</v>
      </c>
      <c r="AE453" s="116">
        <v>98.639366149902344</v>
      </c>
      <c r="AF453" s="116">
        <v>53.84906005859375</v>
      </c>
      <c r="AG453" s="116">
        <v>68.871421813964844</v>
      </c>
      <c r="AH453" s="121">
        <v>38.826694488525391</v>
      </c>
      <c r="AI453" s="116">
        <v>0</v>
      </c>
      <c r="AJ453" s="121">
        <v>0</v>
      </c>
      <c r="AK453" s="121">
        <v>0</v>
      </c>
      <c r="AL453" s="116">
        <v>5.3980612754821777</v>
      </c>
      <c r="AM453" s="116">
        <v>30.481719970703125</v>
      </c>
      <c r="AN453" s="116">
        <v>11844.607421875</v>
      </c>
      <c r="AO453" s="116">
        <v>31397.58203125</v>
      </c>
      <c r="AP453" s="116">
        <v>15773.42578125</v>
      </c>
      <c r="AQ453" s="116">
        <v>50.237709045410156</v>
      </c>
      <c r="AR453" s="118"/>
    </row>
    <row r="454" spans="1:44">
      <c r="A454" s="352">
        <v>41889</v>
      </c>
      <c r="B454" s="114" t="s">
        <v>184</v>
      </c>
      <c r="C454" s="114" t="s">
        <v>122</v>
      </c>
      <c r="D454" s="241"/>
      <c r="E454" s="305">
        <v>97</v>
      </c>
      <c r="F454" s="305">
        <v>17</v>
      </c>
      <c r="G454" s="305">
        <v>289</v>
      </c>
      <c r="H454" s="305">
        <v>51</v>
      </c>
      <c r="I454" s="305">
        <v>974</v>
      </c>
      <c r="J454" s="305">
        <v>219</v>
      </c>
      <c r="K454" s="118">
        <v>2789763</v>
      </c>
      <c r="L454" s="116">
        <v>88.797077027690165</v>
      </c>
      <c r="M454" s="118">
        <v>2652647</v>
      </c>
      <c r="N454" s="116">
        <v>95.894889831542969</v>
      </c>
      <c r="O454" s="118">
        <v>13038411</v>
      </c>
      <c r="P454" s="116">
        <v>99.979522705078125</v>
      </c>
      <c r="Q454" s="118">
        <v>13038414</v>
      </c>
      <c r="R454" s="119">
        <v>1.2171725742518902E-2</v>
      </c>
      <c r="S454" s="118">
        <v>637</v>
      </c>
      <c r="T454" s="116">
        <v>4.8855636268854141E-3</v>
      </c>
      <c r="U454" s="118">
        <v>13839</v>
      </c>
      <c r="V454" s="119">
        <v>0.10615831613540649</v>
      </c>
      <c r="W454" s="117">
        <v>4288554</v>
      </c>
      <c r="X454" s="119">
        <v>99.512802124023438</v>
      </c>
      <c r="Y454" s="119">
        <v>99.407157897949219</v>
      </c>
      <c r="Z454" s="117">
        <v>10144</v>
      </c>
      <c r="AA454" s="119">
        <v>0.23653660714626312</v>
      </c>
      <c r="AB454" s="118">
        <v>2631278</v>
      </c>
      <c r="AC454" s="120">
        <v>98.492256164550781</v>
      </c>
      <c r="AD454" s="118">
        <v>2634299</v>
      </c>
      <c r="AE454" s="116">
        <v>98.430015563964844</v>
      </c>
      <c r="AF454" s="116">
        <v>77.330184936523438</v>
      </c>
      <c r="AG454" s="116">
        <v>97.288948059082031</v>
      </c>
      <c r="AH454" s="121">
        <v>57.371414184570313</v>
      </c>
      <c r="AI454" s="116">
        <v>0</v>
      </c>
      <c r="AJ454" s="121">
        <v>0</v>
      </c>
      <c r="AK454" s="121">
        <v>0</v>
      </c>
      <c r="AL454" s="116">
        <v>5.4627523422241211</v>
      </c>
      <c r="AM454" s="116">
        <v>26.669649124145508</v>
      </c>
      <c r="AN454" s="116">
        <v>20012.67578125</v>
      </c>
      <c r="AO454" s="116">
        <v>47454.71484375</v>
      </c>
      <c r="AP454" s="116">
        <v>28799.701171875</v>
      </c>
      <c r="AQ454" s="116">
        <v>60.688808441162109</v>
      </c>
      <c r="AR454" s="118"/>
    </row>
    <row r="455" spans="1:44">
      <c r="A455" s="352">
        <v>41889</v>
      </c>
      <c r="B455" s="114" t="s">
        <v>131</v>
      </c>
      <c r="C455" s="114" t="s">
        <v>176</v>
      </c>
      <c r="D455" s="241"/>
      <c r="E455" s="305">
        <v>168</v>
      </c>
      <c r="F455" s="305">
        <v>20</v>
      </c>
      <c r="G455" s="305">
        <v>489</v>
      </c>
      <c r="H455" s="305">
        <v>50</v>
      </c>
      <c r="I455" s="305">
        <v>1428</v>
      </c>
      <c r="J455" s="305">
        <v>161</v>
      </c>
      <c r="K455" s="118">
        <v>2715642</v>
      </c>
      <c r="L455" s="116">
        <v>90.940595262556698</v>
      </c>
      <c r="M455" s="118">
        <v>4770472</v>
      </c>
      <c r="N455" s="116">
        <v>92.467033386230469</v>
      </c>
      <c r="O455" s="118">
        <v>21027784</v>
      </c>
      <c r="P455" s="116">
        <v>99.999893188476563</v>
      </c>
      <c r="Q455" s="118">
        <v>13746255</v>
      </c>
      <c r="R455" s="119">
        <v>5.9143379330635071E-3</v>
      </c>
      <c r="S455" s="118">
        <v>587741</v>
      </c>
      <c r="T455" s="116">
        <v>4.2756443023681641</v>
      </c>
      <c r="U455" s="118">
        <v>811</v>
      </c>
      <c r="V455" s="119">
        <v>6.1636986210942268E-3</v>
      </c>
      <c r="W455" s="117">
        <v>3939104</v>
      </c>
      <c r="X455" s="119">
        <v>99.774017333984375</v>
      </c>
      <c r="Y455" s="119">
        <v>99.767868041992188</v>
      </c>
      <c r="Z455" s="117">
        <v>11574</v>
      </c>
      <c r="AA455" s="119">
        <v>0.29382315278053284</v>
      </c>
      <c r="AB455" s="118">
        <v>1582502</v>
      </c>
      <c r="AC455" s="120">
        <v>95.072929382324219</v>
      </c>
      <c r="AD455" s="118">
        <v>1570651</v>
      </c>
      <c r="AE455" s="116">
        <v>95.756538391113281</v>
      </c>
      <c r="AF455" s="116">
        <v>0</v>
      </c>
      <c r="AG455" s="116">
        <v>0</v>
      </c>
      <c r="AH455" s="121">
        <v>0</v>
      </c>
      <c r="AI455" s="116">
        <v>0</v>
      </c>
      <c r="AJ455" s="121">
        <v>0</v>
      </c>
      <c r="AK455" s="121">
        <v>0</v>
      </c>
      <c r="AL455" s="116">
        <v>4.9621624946594238</v>
      </c>
      <c r="AM455" s="116">
        <v>27.370294570922852</v>
      </c>
      <c r="AN455" s="116">
        <v>19929.673828125</v>
      </c>
      <c r="AO455" s="116">
        <v>44696.57421875</v>
      </c>
      <c r="AP455" s="116">
        <v>22057.08203125</v>
      </c>
      <c r="AQ455" s="116">
        <v>49.348484039306641</v>
      </c>
      <c r="AR455" s="118"/>
    </row>
    <row r="456" spans="1:44">
      <c r="A456" s="352">
        <v>41889</v>
      </c>
      <c r="B456" s="114" t="s">
        <v>124</v>
      </c>
      <c r="C456" s="114" t="s">
        <v>176</v>
      </c>
      <c r="D456" s="241"/>
      <c r="E456" s="180">
        <v>117</v>
      </c>
      <c r="F456" s="180">
        <v>32</v>
      </c>
      <c r="G456" s="180">
        <v>344</v>
      </c>
      <c r="H456" s="180">
        <v>86</v>
      </c>
      <c r="I456" s="180">
        <v>1300</v>
      </c>
      <c r="J456" s="180">
        <v>343</v>
      </c>
      <c r="K456" s="118">
        <v>2686220</v>
      </c>
      <c r="L456" s="116">
        <v>92.476640036929211</v>
      </c>
      <c r="M456" s="118">
        <v>3864822</v>
      </c>
      <c r="N456" s="116">
        <v>95.2889404296875</v>
      </c>
      <c r="O456" s="118">
        <v>16751350</v>
      </c>
      <c r="P456" s="116">
        <v>99.999969482421875</v>
      </c>
      <c r="Q456" s="118">
        <v>12568179</v>
      </c>
      <c r="R456" s="119">
        <v>3.58047109330073E-4</v>
      </c>
      <c r="S456" s="118">
        <v>512995</v>
      </c>
      <c r="T456" s="116">
        <v>4.0816969871520996</v>
      </c>
      <c r="U456" s="118">
        <v>1661</v>
      </c>
      <c r="V456" s="119">
        <v>1.377835962921381E-2</v>
      </c>
      <c r="W456" s="117">
        <v>4114339</v>
      </c>
      <c r="X456" s="119">
        <v>99.809036254882813</v>
      </c>
      <c r="Y456" s="119">
        <v>99.795280456542969</v>
      </c>
      <c r="Z456" s="117">
        <v>11143</v>
      </c>
      <c r="AA456" s="119">
        <v>0.27083328366279602</v>
      </c>
      <c r="AB456" s="118">
        <v>1087949</v>
      </c>
      <c r="AC456" s="120">
        <v>94.051010131835938</v>
      </c>
      <c r="AD456" s="118">
        <v>1079613</v>
      </c>
      <c r="AE456" s="116">
        <v>94.286659240722656</v>
      </c>
      <c r="AF456" s="116">
        <v>0</v>
      </c>
      <c r="AG456" s="116">
        <v>0</v>
      </c>
      <c r="AH456" s="121">
        <v>0</v>
      </c>
      <c r="AI456" s="116">
        <v>0</v>
      </c>
      <c r="AJ456" s="121">
        <v>0</v>
      </c>
      <c r="AK456" s="121">
        <v>0</v>
      </c>
      <c r="AL456" s="116">
        <v>4.9106006622314453</v>
      </c>
      <c r="AM456" s="116">
        <v>30.052616119384766</v>
      </c>
      <c r="AN456" s="116">
        <v>17429.943359375</v>
      </c>
      <c r="AO456" s="116">
        <v>47029.765625</v>
      </c>
      <c r="AP456" s="116">
        <v>22161.744140625</v>
      </c>
      <c r="AQ456" s="116">
        <v>47.122802734375</v>
      </c>
      <c r="AR456" s="118"/>
    </row>
    <row r="457" spans="1:44">
      <c r="A457" s="352">
        <v>41889</v>
      </c>
      <c r="B457" s="206" t="s">
        <v>133</v>
      </c>
      <c r="C457" s="206" t="s">
        <v>176</v>
      </c>
      <c r="D457" s="241"/>
      <c r="E457" s="180">
        <v>164</v>
      </c>
      <c r="F457" s="180">
        <v>12</v>
      </c>
      <c r="G457" s="180">
        <v>485</v>
      </c>
      <c r="H457" s="180">
        <v>34</v>
      </c>
      <c r="I457" s="180">
        <v>1418</v>
      </c>
      <c r="J457" s="180">
        <v>113</v>
      </c>
      <c r="K457" s="248">
        <v>1997935</v>
      </c>
      <c r="L457" s="246">
        <v>90.299434165776162</v>
      </c>
      <c r="M457" s="248">
        <v>4212158</v>
      </c>
      <c r="N457" s="246">
        <v>96.022514343261719</v>
      </c>
      <c r="O457" s="248">
        <v>17816726</v>
      </c>
      <c r="P457" s="246">
        <v>99.9981689453125</v>
      </c>
      <c r="Q457" s="248">
        <v>11212697</v>
      </c>
      <c r="R457" s="249">
        <v>1.30833825096488E-2</v>
      </c>
      <c r="S457" s="248">
        <v>556894</v>
      </c>
      <c r="T457" s="246">
        <v>4.9666376113891602</v>
      </c>
      <c r="U457" s="248">
        <v>367</v>
      </c>
      <c r="V457" s="249">
        <v>3.4465647768229246E-3</v>
      </c>
      <c r="W457" s="248">
        <v>2953615</v>
      </c>
      <c r="X457" s="246">
        <v>99.759620666503906</v>
      </c>
      <c r="Y457" s="246">
        <v>99.756179809570313</v>
      </c>
      <c r="Z457" s="247">
        <v>8666</v>
      </c>
      <c r="AA457" s="249">
        <v>0.29340317845344543</v>
      </c>
      <c r="AB457" s="248">
        <v>702021</v>
      </c>
      <c r="AC457" s="246">
        <v>90.648002624511719</v>
      </c>
      <c r="AD457" s="248">
        <v>695426</v>
      </c>
      <c r="AE457" s="246">
        <v>90.167465209960938</v>
      </c>
      <c r="AF457" s="246">
        <v>0</v>
      </c>
      <c r="AG457" s="246">
        <v>0</v>
      </c>
      <c r="AH457" s="251">
        <v>0</v>
      </c>
      <c r="AI457" s="246">
        <v>0</v>
      </c>
      <c r="AJ457" s="251">
        <v>0</v>
      </c>
      <c r="AK457" s="251">
        <v>0</v>
      </c>
      <c r="AL457" s="246">
        <v>4.8924431800842285</v>
      </c>
      <c r="AM457" s="246">
        <v>31.450321197509766</v>
      </c>
      <c r="AN457" s="246">
        <v>16202.2900390625</v>
      </c>
      <c r="AO457" s="246">
        <v>39113.82421875</v>
      </c>
      <c r="AP457" s="246">
        <v>20410.01953125</v>
      </c>
      <c r="AQ457" s="246">
        <v>52.181087493896484</v>
      </c>
      <c r="AR457" s="248"/>
    </row>
    <row r="458" spans="1:44">
      <c r="A458" s="352">
        <v>41889</v>
      </c>
      <c r="B458" s="206" t="s">
        <v>125</v>
      </c>
      <c r="C458" s="206" t="s">
        <v>176</v>
      </c>
      <c r="D458" s="241"/>
      <c r="E458" s="180">
        <v>166</v>
      </c>
      <c r="F458" s="180">
        <v>8</v>
      </c>
      <c r="G458" s="180">
        <v>474</v>
      </c>
      <c r="H458" s="180">
        <v>24</v>
      </c>
      <c r="I458" s="180">
        <v>1531</v>
      </c>
      <c r="J458" s="180">
        <v>93</v>
      </c>
      <c r="K458" s="248">
        <v>1965920</v>
      </c>
      <c r="L458" s="246">
        <v>89.694290713762513</v>
      </c>
      <c r="M458" s="248">
        <v>3430432</v>
      </c>
      <c r="N458" s="246">
        <v>92.021614074707031</v>
      </c>
      <c r="O458" s="248">
        <v>15419240</v>
      </c>
      <c r="P458" s="246">
        <v>99.999809265136719</v>
      </c>
      <c r="Q458" s="248">
        <v>10303124</v>
      </c>
      <c r="R458" s="249">
        <v>1.9217472290620208E-3</v>
      </c>
      <c r="S458" s="248">
        <v>513609</v>
      </c>
      <c r="T458" s="246">
        <v>4.984982967376709</v>
      </c>
      <c r="U458" s="248">
        <v>165</v>
      </c>
      <c r="V458" s="249">
        <v>1.6855084104463458E-3</v>
      </c>
      <c r="W458" s="248">
        <v>3016561</v>
      </c>
      <c r="X458" s="246">
        <v>99.870948791503906</v>
      </c>
      <c r="Y458" s="246">
        <v>99.8692626953125</v>
      </c>
      <c r="Z458" s="247">
        <v>6079</v>
      </c>
      <c r="AA458" s="249">
        <v>0.20152087509632111</v>
      </c>
      <c r="AB458" s="248">
        <v>785346</v>
      </c>
      <c r="AC458" s="246">
        <v>93.246414184570313</v>
      </c>
      <c r="AD458" s="248">
        <v>780268</v>
      </c>
      <c r="AE458" s="246">
        <v>94.196098327636719</v>
      </c>
      <c r="AF458" s="246">
        <v>0</v>
      </c>
      <c r="AG458" s="246">
        <v>0</v>
      </c>
      <c r="AH458" s="251">
        <v>0</v>
      </c>
      <c r="AI458" s="246">
        <v>0</v>
      </c>
      <c r="AJ458" s="251">
        <v>0</v>
      </c>
      <c r="AK458" s="251">
        <v>0</v>
      </c>
      <c r="AL458" s="246">
        <v>4.403111457824707</v>
      </c>
      <c r="AM458" s="246">
        <v>30.955610275268555</v>
      </c>
      <c r="AN458" s="246">
        <v>13254.3154296875</v>
      </c>
      <c r="AO458" s="246">
        <v>36486.4375</v>
      </c>
      <c r="AP458" s="246">
        <v>12655.7431640625</v>
      </c>
      <c r="AQ458" s="246">
        <v>34.6861572265625</v>
      </c>
      <c r="AR458" s="248"/>
    </row>
    <row r="459" spans="1:44">
      <c r="A459" s="352">
        <v>41889</v>
      </c>
      <c r="B459" s="107" t="s">
        <v>127</v>
      </c>
      <c r="C459" s="107" t="s">
        <v>128</v>
      </c>
      <c r="D459" s="241"/>
      <c r="E459" s="388">
        <v>150</v>
      </c>
      <c r="F459" s="388">
        <v>16</v>
      </c>
      <c r="G459" s="388">
        <v>450</v>
      </c>
      <c r="H459" s="388">
        <v>48</v>
      </c>
      <c r="I459" s="388">
        <v>1444</v>
      </c>
      <c r="J459" s="388">
        <v>160</v>
      </c>
      <c r="K459" s="111">
        <v>2272634</v>
      </c>
      <c r="L459" s="109">
        <v>87.954241642076994</v>
      </c>
      <c r="M459" s="111">
        <v>3874523</v>
      </c>
      <c r="N459" s="109">
        <v>92.867561340332031</v>
      </c>
      <c r="O459" s="111">
        <v>16680350</v>
      </c>
      <c r="P459" s="109">
        <v>99.969642639160156</v>
      </c>
      <c r="Q459" s="111">
        <v>10107661</v>
      </c>
      <c r="R459" s="112">
        <v>2.4189572781324387E-2</v>
      </c>
      <c r="S459" s="111">
        <v>347939</v>
      </c>
      <c r="T459" s="109">
        <v>3.4423296451568604</v>
      </c>
      <c r="U459" s="111">
        <v>42213</v>
      </c>
      <c r="V459" s="112">
        <v>0.41772177815437317</v>
      </c>
      <c r="W459" s="111">
        <v>3122826</v>
      </c>
      <c r="X459" s="109">
        <v>99.407974243164062</v>
      </c>
      <c r="Y459" s="109">
        <v>98.992729187011719</v>
      </c>
      <c r="Z459" s="110">
        <v>19895</v>
      </c>
      <c r="AA459" s="112">
        <v>0.63708323240280151</v>
      </c>
      <c r="AB459" s="111">
        <v>5163874</v>
      </c>
      <c r="AC459" s="109">
        <v>99.146492004394531</v>
      </c>
      <c r="AD459" s="111">
        <v>5152949</v>
      </c>
      <c r="AE459" s="109">
        <v>99.358482360839844</v>
      </c>
      <c r="AF459" s="109">
        <v>34.508266448974609</v>
      </c>
      <c r="AG459" s="109">
        <v>34.105239868164063</v>
      </c>
      <c r="AH459" s="113">
        <v>34.911293029785156</v>
      </c>
      <c r="AI459" s="109">
        <v>93.950019836425781</v>
      </c>
      <c r="AJ459" s="113">
        <v>2.7616779804229736</v>
      </c>
      <c r="AK459" s="113">
        <v>3.2883048057556152</v>
      </c>
      <c r="AL459" s="109">
        <v>3.4082038402557373</v>
      </c>
      <c r="AM459" s="109">
        <v>18.129846572875977</v>
      </c>
      <c r="AN459" s="109">
        <v>9212.8310546875</v>
      </c>
      <c r="AO459" s="109">
        <v>39103.33203125</v>
      </c>
      <c r="AP459" s="109">
        <v>725.84814453125</v>
      </c>
      <c r="AQ459" s="109">
        <v>1.8562309741973877</v>
      </c>
      <c r="AR459" s="111"/>
    </row>
    <row r="460" spans="1:44">
      <c r="A460" s="352">
        <v>41889</v>
      </c>
      <c r="B460" s="107" t="s">
        <v>129</v>
      </c>
      <c r="C460" s="107" t="s">
        <v>128</v>
      </c>
      <c r="D460" s="241"/>
      <c r="E460" s="388">
        <v>152</v>
      </c>
      <c r="F460" s="388">
        <v>3</v>
      </c>
      <c r="G460" s="388">
        <v>452</v>
      </c>
      <c r="H460" s="388">
        <v>9</v>
      </c>
      <c r="I460" s="388">
        <v>1179</v>
      </c>
      <c r="J460" s="388">
        <v>29</v>
      </c>
      <c r="K460" s="111">
        <v>1457587</v>
      </c>
      <c r="L460" s="109">
        <v>85.355659730774221</v>
      </c>
      <c r="M460" s="111">
        <v>3406601</v>
      </c>
      <c r="N460" s="109">
        <v>93.814186096191406</v>
      </c>
      <c r="O460" s="111">
        <v>11829171</v>
      </c>
      <c r="P460" s="109">
        <v>99.982536315917969</v>
      </c>
      <c r="Q460" s="111">
        <v>7852754</v>
      </c>
      <c r="R460" s="112">
        <v>4.1896128095686436E-3</v>
      </c>
      <c r="S460" s="111">
        <v>251860</v>
      </c>
      <c r="T460" s="109">
        <v>3.207282543182373</v>
      </c>
      <c r="U460" s="111">
        <v>32862</v>
      </c>
      <c r="V460" s="112">
        <v>0.41855302453041077</v>
      </c>
      <c r="W460" s="111">
        <v>1941149</v>
      </c>
      <c r="X460" s="109">
        <v>99.421852111816406</v>
      </c>
      <c r="Y460" s="109">
        <v>99.005722045898437</v>
      </c>
      <c r="Z460" s="110">
        <v>14309</v>
      </c>
      <c r="AA460" s="112">
        <v>0.7371407151222229</v>
      </c>
      <c r="AB460" s="111">
        <v>994893</v>
      </c>
      <c r="AC460" s="109">
        <v>97.671707153320312</v>
      </c>
      <c r="AD460" s="111">
        <v>995002</v>
      </c>
      <c r="AE460" s="109">
        <v>97.88482666015625</v>
      </c>
      <c r="AF460" s="109">
        <v>34.429698944091797</v>
      </c>
      <c r="AG460" s="109">
        <v>34.134937286376953</v>
      </c>
      <c r="AH460" s="113">
        <v>34.724460601806641</v>
      </c>
      <c r="AI460" s="109">
        <v>95.191841125488281</v>
      </c>
      <c r="AJ460" s="113">
        <v>2.1615650653839111</v>
      </c>
      <c r="AK460" s="113">
        <v>2.6465969085693359</v>
      </c>
      <c r="AL460" s="109">
        <v>3.2539927959442139</v>
      </c>
      <c r="AM460" s="109">
        <v>25.4119873046875</v>
      </c>
      <c r="AN460" s="109">
        <v>7201.54931640625</v>
      </c>
      <c r="AO460" s="109">
        <v>22217.2421875</v>
      </c>
      <c r="AP460" s="109">
        <v>368.78396606445312</v>
      </c>
      <c r="AQ460" s="109">
        <v>1.6598998308181763</v>
      </c>
      <c r="AR460" s="111"/>
    </row>
    <row r="461" spans="1:44">
      <c r="A461" s="352">
        <v>41889</v>
      </c>
      <c r="B461" s="181" t="s">
        <v>130</v>
      </c>
      <c r="C461" s="181" t="s">
        <v>128</v>
      </c>
      <c r="D461" s="241"/>
      <c r="E461" s="219">
        <v>176</v>
      </c>
      <c r="F461" s="219">
        <v>5</v>
      </c>
      <c r="G461" s="219">
        <v>528</v>
      </c>
      <c r="H461" s="219">
        <v>15</v>
      </c>
      <c r="I461" s="219">
        <v>849</v>
      </c>
      <c r="J461" s="219">
        <v>31</v>
      </c>
      <c r="K461" s="229">
        <v>535309</v>
      </c>
      <c r="L461" s="230">
        <v>93.186178450203528</v>
      </c>
      <c r="M461" s="229">
        <v>1336432</v>
      </c>
      <c r="N461" s="230">
        <v>92.209403991699219</v>
      </c>
      <c r="O461" s="229">
        <v>13077508</v>
      </c>
      <c r="P461" s="230">
        <v>99.994911193847656</v>
      </c>
      <c r="Q461" s="229">
        <v>4069456</v>
      </c>
      <c r="R461" s="230">
        <v>0</v>
      </c>
      <c r="S461" s="229">
        <v>139394</v>
      </c>
      <c r="T461" s="230">
        <v>3.4253718852996826</v>
      </c>
      <c r="U461" s="229">
        <v>8798</v>
      </c>
      <c r="V461" s="230">
        <v>0.21708813309669495</v>
      </c>
      <c r="W461" s="229">
        <v>636219</v>
      </c>
      <c r="X461" s="230">
        <v>99.785911560058594</v>
      </c>
      <c r="Y461" s="230">
        <v>99.569290161132813</v>
      </c>
      <c r="Z461" s="229">
        <v>2930</v>
      </c>
      <c r="AA461" s="230">
        <v>0.46053323149681091</v>
      </c>
      <c r="AB461" s="229">
        <v>1054453</v>
      </c>
      <c r="AC461" s="230">
        <v>98.59130859375</v>
      </c>
      <c r="AD461" s="229">
        <v>1051700</v>
      </c>
      <c r="AE461" s="230">
        <v>98.818305969238281</v>
      </c>
      <c r="AF461" s="230">
        <v>35.198760986328125</v>
      </c>
      <c r="AG461" s="230">
        <v>34.842605590820312</v>
      </c>
      <c r="AH461" s="230">
        <v>35.554916381835938</v>
      </c>
      <c r="AI461" s="230">
        <v>95.535324096679688</v>
      </c>
      <c r="AJ461" s="188">
        <v>0.77021896839141846</v>
      </c>
      <c r="AK461" s="188">
        <v>3.6944591999053955</v>
      </c>
      <c r="AL461" s="230">
        <v>4.6120429039001465</v>
      </c>
      <c r="AM461" s="230">
        <v>23.93182373046875</v>
      </c>
      <c r="AN461" s="230">
        <v>5480.40966796875</v>
      </c>
      <c r="AO461" s="230">
        <v>10118.205078125</v>
      </c>
      <c r="AP461" s="230">
        <v>162.04920959472656</v>
      </c>
      <c r="AQ461" s="230">
        <v>1.6015608310699463</v>
      </c>
      <c r="AR461" s="229"/>
    </row>
    <row r="462" spans="1:44">
      <c r="A462" s="352">
        <v>41889</v>
      </c>
      <c r="B462" s="123" t="s">
        <v>132</v>
      </c>
      <c r="C462" s="123" t="s">
        <v>128</v>
      </c>
      <c r="D462" s="241"/>
      <c r="E462" s="219">
        <v>178</v>
      </c>
      <c r="F462" s="219">
        <v>5</v>
      </c>
      <c r="G462" s="219">
        <v>527</v>
      </c>
      <c r="H462" s="219">
        <v>15</v>
      </c>
      <c r="I462" s="219">
        <v>994</v>
      </c>
      <c r="J462" s="219">
        <v>34</v>
      </c>
      <c r="K462" s="197">
        <v>793218</v>
      </c>
      <c r="L462" s="194">
        <v>90.609895388153078</v>
      </c>
      <c r="M462" s="197">
        <v>1436620</v>
      </c>
      <c r="N462" s="194">
        <v>87.196891784667969</v>
      </c>
      <c r="O462" s="197">
        <v>13404863</v>
      </c>
      <c r="P462" s="194">
        <v>99.944557189941406</v>
      </c>
      <c r="Q462" s="197">
        <v>5750549</v>
      </c>
      <c r="R462" s="194">
        <v>5.2168932597851381E-5</v>
      </c>
      <c r="S462" s="197">
        <v>236024</v>
      </c>
      <c r="T462" s="194">
        <v>4.1043734550476074</v>
      </c>
      <c r="U462" s="197">
        <v>16989</v>
      </c>
      <c r="V462" s="194">
        <v>0.29601770639419556</v>
      </c>
      <c r="W462" s="197">
        <v>1023483</v>
      </c>
      <c r="X462" s="194">
        <v>99.7261962890625</v>
      </c>
      <c r="Y462" s="231">
        <v>99.430992126464844</v>
      </c>
      <c r="Z462" s="197">
        <v>5498</v>
      </c>
      <c r="AA462" s="194">
        <v>0.53718525171279907</v>
      </c>
      <c r="AB462" s="197">
        <v>1274410</v>
      </c>
      <c r="AC462" s="194">
        <v>97.916839599609375</v>
      </c>
      <c r="AD462" s="197">
        <v>1273430</v>
      </c>
      <c r="AE462" s="194">
        <v>98.0584716796875</v>
      </c>
      <c r="AF462" s="231">
        <v>35.007072448730469</v>
      </c>
      <c r="AG462" s="231">
        <v>34.690502166748047</v>
      </c>
      <c r="AH462" s="231">
        <v>35.323646545410156</v>
      </c>
      <c r="AI462" s="194">
        <v>94.589469909667969</v>
      </c>
      <c r="AJ462" s="207">
        <v>0.77830278873443604</v>
      </c>
      <c r="AK462" s="207">
        <v>4.6322269439697266</v>
      </c>
      <c r="AL462" s="208">
        <v>4.870173454284668</v>
      </c>
      <c r="AM462" s="208">
        <v>23.348899841308594</v>
      </c>
      <c r="AN462" s="197">
        <v>7630.814453125</v>
      </c>
      <c r="AO462" s="197">
        <v>14398.8447265625</v>
      </c>
      <c r="AP462" s="197">
        <v>159.77552795410156</v>
      </c>
      <c r="AQ462" s="231">
        <v>1.1096413135528564</v>
      </c>
      <c r="AR462" s="198"/>
    </row>
    <row r="463" spans="1:44">
      <c r="A463" s="352">
        <v>41888</v>
      </c>
      <c r="B463" s="181" t="s">
        <v>6</v>
      </c>
      <c r="C463" s="181"/>
      <c r="D463" s="241"/>
      <c r="E463" s="219">
        <v>1814</v>
      </c>
      <c r="F463" s="219">
        <v>178</v>
      </c>
      <c r="G463" s="219">
        <v>5378</v>
      </c>
      <c r="H463" s="219">
        <v>522</v>
      </c>
      <c r="I463" s="219">
        <v>15611</v>
      </c>
      <c r="J463" s="219">
        <v>1978</v>
      </c>
      <c r="K463" s="229">
        <v>32479439</v>
      </c>
      <c r="L463" s="230">
        <v>90.663573345586428</v>
      </c>
      <c r="M463" s="229">
        <v>44460692</v>
      </c>
      <c r="N463" s="230">
        <v>94.434223780619419</v>
      </c>
      <c r="O463" s="229">
        <v>198669875</v>
      </c>
      <c r="P463" s="230">
        <v>99.978200803910411</v>
      </c>
      <c r="Q463" s="229">
        <v>147791167</v>
      </c>
      <c r="R463" s="230">
        <v>1.6130192723424183E-2</v>
      </c>
      <c r="S463" s="229">
        <v>3136213</v>
      </c>
      <c r="T463" s="230">
        <v>4.1409103055210252</v>
      </c>
      <c r="U463" s="229">
        <v>182859</v>
      </c>
      <c r="V463" s="230">
        <v>0.12559340865615293</v>
      </c>
      <c r="W463" s="229">
        <v>44408595</v>
      </c>
      <c r="X463" s="230">
        <v>99.69323254731195</v>
      </c>
      <c r="Y463" s="230">
        <v>99.568024418356273</v>
      </c>
      <c r="Z463" s="229">
        <v>148233</v>
      </c>
      <c r="AA463" s="230">
        <v>0.33379349557786175</v>
      </c>
      <c r="AB463" s="229">
        <v>33354218</v>
      </c>
      <c r="AC463" s="230">
        <v>98.180848219703904</v>
      </c>
      <c r="AD463" s="229">
        <v>33306839</v>
      </c>
      <c r="AE463" s="230">
        <v>98.261897351474104</v>
      </c>
      <c r="AF463" s="230">
        <v>33.533621650343491</v>
      </c>
      <c r="AG463" s="230">
        <v>36.484396794576057</v>
      </c>
      <c r="AH463" s="230">
        <v>30.582846506110933</v>
      </c>
      <c r="AI463" s="230"/>
      <c r="AJ463" s="188"/>
      <c r="AK463" s="188"/>
      <c r="AL463" s="230">
        <v>3.4196497369477079</v>
      </c>
      <c r="AM463" s="230">
        <v>19.372119879111935</v>
      </c>
      <c r="AN463" s="230">
        <v>199314.9951171875</v>
      </c>
      <c r="AO463" s="230">
        <v>557515.63671875</v>
      </c>
      <c r="AP463" s="230">
        <v>266427.53186035156</v>
      </c>
      <c r="AQ463" s="230">
        <v>47.788351449370431</v>
      </c>
      <c r="AR463" s="229">
        <v>0</v>
      </c>
    </row>
    <row r="464" spans="1:44">
      <c r="A464" s="352">
        <v>41888</v>
      </c>
      <c r="B464" s="123" t="s">
        <v>134</v>
      </c>
      <c r="C464" s="123"/>
      <c r="D464" s="241"/>
      <c r="E464" s="219">
        <v>660</v>
      </c>
      <c r="F464" s="219">
        <v>109</v>
      </c>
      <c r="G464" s="219">
        <v>1973</v>
      </c>
      <c r="H464" s="219">
        <v>327</v>
      </c>
      <c r="I464" s="219">
        <v>6735</v>
      </c>
      <c r="J464" s="219">
        <v>1352</v>
      </c>
      <c r="K464" s="197">
        <v>16058006</v>
      </c>
      <c r="L464" s="194">
        <v>91.157027840193862</v>
      </c>
      <c r="M464" s="197">
        <v>18396144</v>
      </c>
      <c r="N464" s="194">
        <v>96.260647186752536</v>
      </c>
      <c r="O464" s="197">
        <v>70648686</v>
      </c>
      <c r="P464" s="194">
        <v>99.954486512608767</v>
      </c>
      <c r="Q464" s="197">
        <v>70648481</v>
      </c>
      <c r="R464" s="194">
        <v>3.0132282733170319E-2</v>
      </c>
      <c r="S464" s="197">
        <v>8816</v>
      </c>
      <c r="T464" s="194">
        <v>1.6842139160033222E-2</v>
      </c>
      <c r="U464" s="197">
        <v>74160</v>
      </c>
      <c r="V464" s="194">
        <v>0.10501516644275889</v>
      </c>
      <c r="W464" s="197">
        <v>23602283</v>
      </c>
      <c r="X464" s="194">
        <v>99.67265476021511</v>
      </c>
      <c r="Y464" s="231">
        <v>99.567983355920759</v>
      </c>
      <c r="Z464" s="197">
        <v>67521</v>
      </c>
      <c r="AA464" s="194">
        <v>0.28607826013272314</v>
      </c>
      <c r="AB464" s="197">
        <v>20209884</v>
      </c>
      <c r="AC464" s="194">
        <v>98.775490247012272</v>
      </c>
      <c r="AD464" s="197">
        <v>20210854</v>
      </c>
      <c r="AE464" s="194">
        <v>98.728257693091763</v>
      </c>
      <c r="AF464" s="231">
        <v>56.594117463273506</v>
      </c>
      <c r="AG464" s="231">
        <v>62.379668811790587</v>
      </c>
      <c r="AH464" s="231">
        <v>50.808566114756424</v>
      </c>
      <c r="AI464" s="194"/>
      <c r="AJ464" s="207"/>
      <c r="AK464" s="207"/>
      <c r="AL464" s="208">
        <v>5.0874314206660367</v>
      </c>
      <c r="AM464" s="208">
        <v>27.234036006241116</v>
      </c>
      <c r="AN464" s="197">
        <v>100982.9716796875</v>
      </c>
      <c r="AO464" s="197">
        <v>304040.43359375</v>
      </c>
      <c r="AP464" s="197">
        <v>188311.1611328125</v>
      </c>
      <c r="AQ464" s="231">
        <v>61.9362230565782</v>
      </c>
      <c r="AR464" s="198"/>
    </row>
    <row r="465" spans="1:44">
      <c r="A465" s="352">
        <v>41888</v>
      </c>
      <c r="B465" s="123" t="s">
        <v>175</v>
      </c>
      <c r="C465" s="123"/>
      <c r="D465" s="241"/>
      <c r="E465" s="219">
        <v>498</v>
      </c>
      <c r="F465" s="219">
        <v>40</v>
      </c>
      <c r="G465" s="219">
        <v>1448</v>
      </c>
      <c r="H465" s="219">
        <v>108</v>
      </c>
      <c r="I465" s="219">
        <v>4377</v>
      </c>
      <c r="J465" s="219">
        <v>367</v>
      </c>
      <c r="K465" s="197">
        <v>10104794</v>
      </c>
      <c r="L465" s="194">
        <v>91.034394169737652</v>
      </c>
      <c r="M465" s="197">
        <v>15930336</v>
      </c>
      <c r="N465" s="194">
        <v>93.956267666774139</v>
      </c>
      <c r="O465" s="197">
        <v>71288751</v>
      </c>
      <c r="P465" s="194">
        <v>99.998377418590195</v>
      </c>
      <c r="Q465" s="197">
        <v>47935607</v>
      </c>
      <c r="R465" s="194">
        <v>3.9073250943700904E-3</v>
      </c>
      <c r="S465" s="197">
        <v>2145016</v>
      </c>
      <c r="T465" s="194">
        <v>4.5025848579728098</v>
      </c>
      <c r="U465" s="197">
        <v>3200</v>
      </c>
      <c r="V465" s="194">
        <v>6.9890233004727574E-3</v>
      </c>
      <c r="W465" s="197">
        <v>13917118</v>
      </c>
      <c r="X465" s="194">
        <v>99.798507434361156</v>
      </c>
      <c r="Y465" s="231">
        <v>99.791532493423048</v>
      </c>
      <c r="Z465" s="197">
        <v>36954</v>
      </c>
      <c r="AA465" s="194">
        <v>0.26552911537662455</v>
      </c>
      <c r="AB465" s="197">
        <v>4158313</v>
      </c>
      <c r="AC465" s="194">
        <v>93.987827059817619</v>
      </c>
      <c r="AD465" s="197">
        <v>4125615</v>
      </c>
      <c r="AE465" s="194">
        <v>94.402651758069013</v>
      </c>
      <c r="AF465" s="231">
        <v>0</v>
      </c>
      <c r="AG465" s="231">
        <v>0</v>
      </c>
      <c r="AH465" s="231">
        <v>0</v>
      </c>
      <c r="AI465" s="194"/>
      <c r="AJ465" s="207"/>
      <c r="AK465" s="207"/>
      <c r="AL465" s="208">
        <v>4.9303921274784299</v>
      </c>
      <c r="AM465" s="208">
        <v>29.47577792415127</v>
      </c>
      <c r="AN465" s="197">
        <v>66929.0634765625</v>
      </c>
      <c r="AO465" s="197">
        <v>165570.9375</v>
      </c>
      <c r="AP465" s="197">
        <v>76662.7412109375</v>
      </c>
      <c r="AQ465" s="231">
        <v>46.302051778221944</v>
      </c>
      <c r="AR465" s="198"/>
    </row>
    <row r="466" spans="1:44">
      <c r="A466" s="352">
        <v>41888</v>
      </c>
      <c r="B466" s="124" t="s">
        <v>135</v>
      </c>
      <c r="C466" s="124"/>
      <c r="D466" s="241"/>
      <c r="E466" s="219">
        <v>656</v>
      </c>
      <c r="F466" s="219">
        <v>29</v>
      </c>
      <c r="G466" s="219">
        <v>1957</v>
      </c>
      <c r="H466" s="219">
        <v>87</v>
      </c>
      <c r="I466" s="219">
        <v>4499</v>
      </c>
      <c r="J466" s="219">
        <v>259</v>
      </c>
      <c r="K466" s="190">
        <v>6316639</v>
      </c>
      <c r="L466" s="191">
        <v>88.815919352047828</v>
      </c>
      <c r="M466" s="190">
        <v>10134212</v>
      </c>
      <c r="N466" s="191">
        <v>91.870122447690349</v>
      </c>
      <c r="O466" s="190">
        <v>56732438</v>
      </c>
      <c r="P466" s="191">
        <v>99.982378622955551</v>
      </c>
      <c r="Q466" s="190">
        <v>29207079</v>
      </c>
      <c r="R466" s="191">
        <v>2.3213551147581177E-3</v>
      </c>
      <c r="S466" s="190">
        <v>982381</v>
      </c>
      <c r="T466" s="191">
        <v>3.3882085362000818</v>
      </c>
      <c r="U466" s="190">
        <v>105499</v>
      </c>
      <c r="V466" s="191">
        <v>0.36140237449458185</v>
      </c>
      <c r="W466" s="190">
        <v>6889194</v>
      </c>
      <c r="X466" s="191">
        <v>99.551062030568332</v>
      </c>
      <c r="Y466" s="232">
        <v>99.191282128555287</v>
      </c>
      <c r="Z466" s="190">
        <v>43758</v>
      </c>
      <c r="AA466" s="192">
        <v>0.63516865742543871</v>
      </c>
      <c r="AB466" s="190">
        <v>8986021</v>
      </c>
      <c r="AC466" s="191">
        <v>98.783812313044351</v>
      </c>
      <c r="AD466" s="190">
        <v>8970370</v>
      </c>
      <c r="AE466" s="191">
        <v>98.986083837985973</v>
      </c>
      <c r="AF466" s="232">
        <v>16.934541263766111</v>
      </c>
      <c r="AG466" s="232">
        <v>15.638378257099038</v>
      </c>
      <c r="AH466" s="232">
        <v>18.230704270433183</v>
      </c>
      <c r="AI466" s="191"/>
      <c r="AJ466" s="193"/>
      <c r="AK466" s="193"/>
      <c r="AL466" s="191">
        <v>4.0922171736957473</v>
      </c>
      <c r="AM466" s="191">
        <v>22.559492120952342</v>
      </c>
      <c r="AN466" s="190">
        <v>31402.9599609375</v>
      </c>
      <c r="AO466" s="190">
        <v>87904.265625</v>
      </c>
      <c r="AP466" s="190">
        <v>1453.6295166015625</v>
      </c>
      <c r="AQ466" s="232">
        <v>1.6536507145202175</v>
      </c>
      <c r="AR466" s="190"/>
    </row>
    <row r="467" spans="1:44">
      <c r="A467" s="352">
        <v>41888</v>
      </c>
      <c r="B467" s="114" t="s">
        <v>121</v>
      </c>
      <c r="C467" s="114" t="s">
        <v>122</v>
      </c>
      <c r="D467" s="241"/>
      <c r="E467" s="305">
        <v>168</v>
      </c>
      <c r="F467" s="305">
        <v>64</v>
      </c>
      <c r="G467" s="305">
        <v>492</v>
      </c>
      <c r="H467" s="305">
        <v>191</v>
      </c>
      <c r="I467" s="305">
        <v>1874</v>
      </c>
      <c r="J467" s="305">
        <v>801</v>
      </c>
      <c r="K467" s="118">
        <v>5726925</v>
      </c>
      <c r="L467" s="116">
        <v>92.859553774495041</v>
      </c>
      <c r="M467" s="118">
        <v>6684640</v>
      </c>
      <c r="N467" s="116">
        <v>96.085342407226563</v>
      </c>
      <c r="O467" s="118">
        <v>23123262</v>
      </c>
      <c r="P467" s="116">
        <v>99.9658203125</v>
      </c>
      <c r="Q467" s="118">
        <v>23123242</v>
      </c>
      <c r="R467" s="119">
        <v>2.2989856079220772E-2</v>
      </c>
      <c r="S467" s="118">
        <v>2265</v>
      </c>
      <c r="T467" s="116">
        <v>9.7953388467431068E-3</v>
      </c>
      <c r="U467" s="118">
        <v>23409</v>
      </c>
      <c r="V467" s="119">
        <v>0.10126902908086777</v>
      </c>
      <c r="W467" s="117">
        <v>8738629</v>
      </c>
      <c r="X467" s="119">
        <v>99.749397277832031</v>
      </c>
      <c r="Y467" s="119">
        <v>99.648384094238281</v>
      </c>
      <c r="Z467" s="117">
        <v>25620</v>
      </c>
      <c r="AA467" s="119">
        <v>0.29318100214004517</v>
      </c>
      <c r="AB467" s="118">
        <v>10533323</v>
      </c>
      <c r="AC467" s="120">
        <v>98.980056762695312</v>
      </c>
      <c r="AD467" s="118">
        <v>10532355</v>
      </c>
      <c r="AE467" s="116">
        <v>98.961883544921875</v>
      </c>
      <c r="AF467" s="116">
        <v>48.102951049804688</v>
      </c>
      <c r="AG467" s="116">
        <v>39.684246063232422</v>
      </c>
      <c r="AH467" s="121">
        <v>56.521652221679688</v>
      </c>
      <c r="AI467" s="116">
        <v>0</v>
      </c>
      <c r="AJ467" s="121">
        <v>0</v>
      </c>
      <c r="AK467" s="121">
        <v>0</v>
      </c>
      <c r="AL467" s="116">
        <v>4.9914364814758301</v>
      </c>
      <c r="AM467" s="116">
        <v>26.238418579101563</v>
      </c>
      <c r="AN467" s="116">
        <v>32104.669921875</v>
      </c>
      <c r="AO467" s="116">
        <v>122321.109375</v>
      </c>
      <c r="AP467" s="116">
        <v>90175.4609375</v>
      </c>
      <c r="AQ467" s="122">
        <v>73.72027587890625</v>
      </c>
      <c r="AR467" s="118"/>
    </row>
    <row r="468" spans="1:44">
      <c r="A468" s="352">
        <v>41888</v>
      </c>
      <c r="B468" s="114" t="s">
        <v>123</v>
      </c>
      <c r="C468" s="114" t="s">
        <v>122</v>
      </c>
      <c r="D468" s="241"/>
      <c r="E468" s="305">
        <v>158</v>
      </c>
      <c r="F468" s="305">
        <v>11</v>
      </c>
      <c r="G468" s="305">
        <v>488</v>
      </c>
      <c r="H468" s="305">
        <v>34</v>
      </c>
      <c r="I468" s="305">
        <v>1464</v>
      </c>
      <c r="J468" s="305">
        <v>132</v>
      </c>
      <c r="K468" s="118">
        <v>2738588</v>
      </c>
      <c r="L468" s="116">
        <v>91.712334969699711</v>
      </c>
      <c r="M468" s="118">
        <v>3291610</v>
      </c>
      <c r="N468" s="116">
        <v>96.710517883300781</v>
      </c>
      <c r="O468" s="118">
        <v>13000894</v>
      </c>
      <c r="P468" s="116">
        <v>99.951957702636719</v>
      </c>
      <c r="Q468" s="118">
        <v>13000812</v>
      </c>
      <c r="R468" s="119">
        <v>3.1421113759279251E-2</v>
      </c>
      <c r="S468" s="118">
        <v>1781</v>
      </c>
      <c r="T468" s="116">
        <v>1.3699144124984741E-2</v>
      </c>
      <c r="U468" s="118">
        <v>12118</v>
      </c>
      <c r="V468" s="119">
        <v>9.3251638114452362E-2</v>
      </c>
      <c r="W468" s="117">
        <v>3780736</v>
      </c>
      <c r="X468" s="119">
        <v>99.737777709960938</v>
      </c>
      <c r="Y468" s="119">
        <v>99.644767761230469</v>
      </c>
      <c r="Z468" s="117">
        <v>11748</v>
      </c>
      <c r="AA468" s="119">
        <v>0.3107331395149231</v>
      </c>
      <c r="AB468" s="118">
        <v>3035781</v>
      </c>
      <c r="AC468" s="120">
        <v>98.94696044921875</v>
      </c>
      <c r="AD468" s="118">
        <v>3036046</v>
      </c>
      <c r="AE468" s="116">
        <v>98.885231018066406</v>
      </c>
      <c r="AF468" s="116">
        <v>49.408435821533203</v>
      </c>
      <c r="AG468" s="116">
        <v>59.333412170410156</v>
      </c>
      <c r="AH468" s="121">
        <v>39.48345947265625</v>
      </c>
      <c r="AI468" s="116">
        <v>0</v>
      </c>
      <c r="AJ468" s="121">
        <v>0</v>
      </c>
      <c r="AK468" s="121">
        <v>0</v>
      </c>
      <c r="AL468" s="116">
        <v>4.7784829139709473</v>
      </c>
      <c r="AM468" s="116">
        <v>27.18743896484375</v>
      </c>
      <c r="AN468" s="116">
        <v>17646.609375</v>
      </c>
      <c r="AO468" s="116">
        <v>50905.9609375</v>
      </c>
      <c r="AP468" s="116">
        <v>28675.75</v>
      </c>
      <c r="AQ468" s="116">
        <v>56.330829620361328</v>
      </c>
      <c r="AR468" s="118"/>
    </row>
    <row r="469" spans="1:44">
      <c r="A469" s="352">
        <v>41888</v>
      </c>
      <c r="B469" s="114" t="s">
        <v>183</v>
      </c>
      <c r="C469" s="114" t="s">
        <v>122</v>
      </c>
      <c r="D469" s="241"/>
      <c r="E469" s="305">
        <v>130</v>
      </c>
      <c r="F469" s="305">
        <v>10</v>
      </c>
      <c r="G469" s="305">
        <v>391</v>
      </c>
      <c r="H469" s="305">
        <v>30</v>
      </c>
      <c r="I469" s="305">
        <v>1472</v>
      </c>
      <c r="J469" s="305">
        <v>114</v>
      </c>
      <c r="K469" s="118">
        <v>2939512</v>
      </c>
      <c r="L469" s="116">
        <v>90.858720767256614</v>
      </c>
      <c r="M469" s="118">
        <v>3291610</v>
      </c>
      <c r="N469" s="116">
        <v>96.710517883300781</v>
      </c>
      <c r="O469" s="118">
        <v>13850212</v>
      </c>
      <c r="P469" s="116">
        <v>99.947280883789063</v>
      </c>
      <c r="Q469" s="118">
        <v>13850204</v>
      </c>
      <c r="R469" s="119">
        <v>4.398491233587265E-2</v>
      </c>
      <c r="S469" s="118">
        <v>844</v>
      </c>
      <c r="T469" s="116">
        <v>6.0937730595469475E-3</v>
      </c>
      <c r="U469" s="118">
        <v>11665</v>
      </c>
      <c r="V469" s="119">
        <v>8.4264785051345825E-2</v>
      </c>
      <c r="W469" s="117">
        <v>4539941</v>
      </c>
      <c r="X469" s="119">
        <v>99.698898315429688</v>
      </c>
      <c r="Y469" s="119">
        <v>99.614891052246094</v>
      </c>
      <c r="Z469" s="117">
        <v>11953</v>
      </c>
      <c r="AA469" s="119">
        <v>0.26328536868095398</v>
      </c>
      <c r="AB469" s="118">
        <v>2825212</v>
      </c>
      <c r="AC469" s="120">
        <v>98.070869445800781</v>
      </c>
      <c r="AD469" s="118">
        <v>2824844</v>
      </c>
      <c r="AE469" s="116">
        <v>97.949478149414063</v>
      </c>
      <c r="AF469" s="116">
        <v>66.764366149902344</v>
      </c>
      <c r="AG469" s="116">
        <v>87.243621826171875</v>
      </c>
      <c r="AH469" s="121">
        <v>46.285110473632812</v>
      </c>
      <c r="AI469" s="116">
        <v>79.615188598632813</v>
      </c>
      <c r="AJ469" s="121">
        <v>13.066277503967285</v>
      </c>
      <c r="AK469" s="121">
        <v>7.3185272216796875</v>
      </c>
      <c r="AL469" s="116">
        <v>5.1288161277770996</v>
      </c>
      <c r="AM469" s="116">
        <v>26.775678634643555</v>
      </c>
      <c r="AN469" s="116">
        <v>19827.28125</v>
      </c>
      <c r="AO469" s="116">
        <v>53457.140625</v>
      </c>
      <c r="AP469" s="116">
        <v>26008.142578125</v>
      </c>
      <c r="AQ469" s="116">
        <v>48.652324676513672</v>
      </c>
      <c r="AR469" s="118"/>
    </row>
    <row r="470" spans="1:44">
      <c r="A470" s="352">
        <v>41888</v>
      </c>
      <c r="B470" s="114" t="s">
        <v>126</v>
      </c>
      <c r="C470" s="114" t="s">
        <v>122</v>
      </c>
      <c r="D470" s="241"/>
      <c r="E470" s="305">
        <v>107</v>
      </c>
      <c r="F470" s="305">
        <v>7</v>
      </c>
      <c r="G470" s="305">
        <v>313</v>
      </c>
      <c r="H470" s="305">
        <v>21</v>
      </c>
      <c r="I470" s="305">
        <v>951</v>
      </c>
      <c r="J470" s="305">
        <v>86</v>
      </c>
      <c r="K470" s="118">
        <v>1740662</v>
      </c>
      <c r="L470" s="116">
        <v>88.309332885993953</v>
      </c>
      <c r="M470" s="118">
        <v>2564142</v>
      </c>
      <c r="N470" s="116">
        <v>95.911651611328125</v>
      </c>
      <c r="O470" s="118">
        <v>7769656</v>
      </c>
      <c r="P470" s="116">
        <v>99.935569763183594</v>
      </c>
      <c r="Q470" s="118">
        <v>7769566</v>
      </c>
      <c r="R470" s="119">
        <v>2.5007830932736397E-2</v>
      </c>
      <c r="S470" s="118">
        <v>2513</v>
      </c>
      <c r="T470" s="116">
        <v>3.2344147562980652E-2</v>
      </c>
      <c r="U470" s="118">
        <v>15199</v>
      </c>
      <c r="V470" s="119">
        <v>0.19573451578617096</v>
      </c>
      <c r="W470" s="117">
        <v>2355976</v>
      </c>
      <c r="X470" s="119">
        <v>99.513031005859375</v>
      </c>
      <c r="Y470" s="119">
        <v>99.318252563476562</v>
      </c>
      <c r="Z470" s="117">
        <v>7862</v>
      </c>
      <c r="AA470" s="119">
        <v>0.33370459079742432</v>
      </c>
      <c r="AB470" s="118">
        <v>1203311</v>
      </c>
      <c r="AC470" s="120">
        <v>98.894050598144531</v>
      </c>
      <c r="AD470" s="118">
        <v>1202669</v>
      </c>
      <c r="AE470" s="116">
        <v>98.831100463867188</v>
      </c>
      <c r="AF470" s="116">
        <v>51.789356231689453</v>
      </c>
      <c r="AG470" s="116">
        <v>65.957664489746094</v>
      </c>
      <c r="AH470" s="121">
        <v>37.621047973632813</v>
      </c>
      <c r="AI470" s="116">
        <v>0</v>
      </c>
      <c r="AJ470" s="121">
        <v>0</v>
      </c>
      <c r="AK470" s="121">
        <v>0</v>
      </c>
      <c r="AL470" s="116">
        <v>5.372408390045166</v>
      </c>
      <c r="AM470" s="116">
        <v>30.033491134643555</v>
      </c>
      <c r="AN470" s="116">
        <v>11751.4814453125</v>
      </c>
      <c r="AO470" s="116">
        <v>30762.29296875</v>
      </c>
      <c r="AP470" s="116">
        <v>15134.5927734375</v>
      </c>
      <c r="AQ470" s="116">
        <v>49.198520660400391</v>
      </c>
      <c r="AR470" s="118"/>
    </row>
    <row r="471" spans="1:44">
      <c r="A471" s="352">
        <v>41888</v>
      </c>
      <c r="B471" s="114" t="s">
        <v>184</v>
      </c>
      <c r="C471" s="114" t="s">
        <v>122</v>
      </c>
      <c r="D471" s="241"/>
      <c r="E471" s="305">
        <v>97</v>
      </c>
      <c r="F471" s="305">
        <v>17</v>
      </c>
      <c r="G471" s="305">
        <v>289</v>
      </c>
      <c r="H471" s="305">
        <v>51</v>
      </c>
      <c r="I471" s="305">
        <v>974</v>
      </c>
      <c r="J471" s="305">
        <v>219</v>
      </c>
      <c r="K471" s="118">
        <v>2912319</v>
      </c>
      <c r="L471" s="116">
        <v>89.290046866431865</v>
      </c>
      <c r="M471" s="118">
        <v>2564142</v>
      </c>
      <c r="N471" s="116">
        <v>95.911651611328125</v>
      </c>
      <c r="O471" s="118">
        <v>12904662</v>
      </c>
      <c r="P471" s="116">
        <v>99.955848693847656</v>
      </c>
      <c r="Q471" s="118">
        <v>12904657</v>
      </c>
      <c r="R471" s="119">
        <v>2.9849689453840256E-2</v>
      </c>
      <c r="S471" s="118">
        <v>1413</v>
      </c>
      <c r="T471" s="116">
        <v>1.0949535295367241E-2</v>
      </c>
      <c r="U471" s="118">
        <v>11769</v>
      </c>
      <c r="V471" s="119">
        <v>9.1236859560012817E-2</v>
      </c>
      <c r="W471" s="117">
        <v>4187001</v>
      </c>
      <c r="X471" s="119">
        <v>99.515045166015625</v>
      </c>
      <c r="Y471" s="119">
        <v>99.424247741699219</v>
      </c>
      <c r="Z471" s="117">
        <v>10338</v>
      </c>
      <c r="AA471" s="119">
        <v>0.24690704047679901</v>
      </c>
      <c r="AB471" s="118">
        <v>2612257</v>
      </c>
      <c r="AC471" s="120">
        <v>98.45880126953125</v>
      </c>
      <c r="AD471" s="118">
        <v>2614940</v>
      </c>
      <c r="AE471" s="116">
        <v>98.399009704589844</v>
      </c>
      <c r="AF471" s="116">
        <v>74.843658447265625</v>
      </c>
      <c r="AG471" s="116">
        <v>94.400550842285156</v>
      </c>
      <c r="AH471" s="121">
        <v>55.286766052246094</v>
      </c>
      <c r="AI471" s="116">
        <v>0</v>
      </c>
      <c r="AJ471" s="121">
        <v>0</v>
      </c>
      <c r="AK471" s="121">
        <v>0</v>
      </c>
      <c r="AL471" s="116">
        <v>5.4079060554504395</v>
      </c>
      <c r="AM471" s="116">
        <v>26.595874786376953</v>
      </c>
      <c r="AN471" s="116">
        <v>19652.9296875</v>
      </c>
      <c r="AO471" s="116">
        <v>46593.9296875</v>
      </c>
      <c r="AP471" s="116">
        <v>28317.21484375</v>
      </c>
      <c r="AQ471" s="116">
        <v>60.774471282958984</v>
      </c>
      <c r="AR471" s="118"/>
    </row>
    <row r="472" spans="1:44">
      <c r="A472" s="352">
        <v>41888</v>
      </c>
      <c r="B472" s="114" t="s">
        <v>131</v>
      </c>
      <c r="C472" s="114" t="s">
        <v>176</v>
      </c>
      <c r="D472" s="241"/>
      <c r="E472" s="305">
        <v>168</v>
      </c>
      <c r="F472" s="305">
        <v>20</v>
      </c>
      <c r="G472" s="305">
        <v>489</v>
      </c>
      <c r="H472" s="305">
        <v>50</v>
      </c>
      <c r="I472" s="305">
        <v>1428</v>
      </c>
      <c r="J472" s="305">
        <v>161</v>
      </c>
      <c r="K472" s="118">
        <v>2932871</v>
      </c>
      <c r="L472" s="116">
        <v>90.926058459441279</v>
      </c>
      <c r="M472" s="118">
        <v>4682648</v>
      </c>
      <c r="N472" s="116">
        <v>92.32904052734375</v>
      </c>
      <c r="O472" s="118">
        <v>20977076</v>
      </c>
      <c r="P472" s="116">
        <v>99.999725341796875</v>
      </c>
      <c r="Q472" s="118">
        <v>13835768</v>
      </c>
      <c r="R472" s="119">
        <v>3.3030330669134855E-3</v>
      </c>
      <c r="S472" s="118">
        <v>618140</v>
      </c>
      <c r="T472" s="116">
        <v>4.4676957130432129</v>
      </c>
      <c r="U472" s="118">
        <v>837</v>
      </c>
      <c r="V472" s="119">
        <v>6.3329697586596012E-3</v>
      </c>
      <c r="W472" s="117">
        <v>3912058</v>
      </c>
      <c r="X472" s="119">
        <v>99.758460998535156</v>
      </c>
      <c r="Y472" s="119">
        <v>99.752143859863281</v>
      </c>
      <c r="Z472" s="117">
        <v>11738</v>
      </c>
      <c r="AA472" s="119">
        <v>0.30004668235778809</v>
      </c>
      <c r="AB472" s="118">
        <v>1602172</v>
      </c>
      <c r="AC472" s="120">
        <v>95.242271423339844</v>
      </c>
      <c r="AD472" s="118">
        <v>1590244</v>
      </c>
      <c r="AE472" s="116">
        <v>95.911506652832031</v>
      </c>
      <c r="AF472" s="116">
        <v>0</v>
      </c>
      <c r="AG472" s="116">
        <v>0</v>
      </c>
      <c r="AH472" s="121">
        <v>0</v>
      </c>
      <c r="AI472" s="116">
        <v>0</v>
      </c>
      <c r="AJ472" s="121">
        <v>0</v>
      </c>
      <c r="AK472" s="121">
        <v>0</v>
      </c>
      <c r="AL472" s="116">
        <v>4.9710683822631836</v>
      </c>
      <c r="AM472" s="116">
        <v>27.238893508911133</v>
      </c>
      <c r="AN472" s="116">
        <v>20076.916015625</v>
      </c>
      <c r="AO472" s="116">
        <v>44345.44140625</v>
      </c>
      <c r="AP472" s="116">
        <v>22230.142578125</v>
      </c>
      <c r="AQ472" s="116">
        <v>50.129486083984375</v>
      </c>
      <c r="AR472" s="118"/>
    </row>
    <row r="473" spans="1:44">
      <c r="A473" s="352">
        <v>41888</v>
      </c>
      <c r="B473" s="114" t="s">
        <v>124</v>
      </c>
      <c r="C473" s="114" t="s">
        <v>176</v>
      </c>
      <c r="D473" s="241"/>
      <c r="E473" s="180">
        <v>117</v>
      </c>
      <c r="F473" s="180">
        <v>32</v>
      </c>
      <c r="G473" s="180">
        <v>344</v>
      </c>
      <c r="H473" s="180">
        <v>86</v>
      </c>
      <c r="I473" s="180">
        <v>1300</v>
      </c>
      <c r="J473" s="180">
        <v>343</v>
      </c>
      <c r="K473" s="118">
        <v>2948521</v>
      </c>
      <c r="L473" s="116">
        <v>92.599204821671606</v>
      </c>
      <c r="M473" s="118">
        <v>3871257</v>
      </c>
      <c r="N473" s="116">
        <v>95.194328308105469</v>
      </c>
      <c r="O473" s="118">
        <v>17218812</v>
      </c>
      <c r="P473" s="116">
        <v>99.999916076660156</v>
      </c>
      <c r="Q473" s="118">
        <v>12945001</v>
      </c>
      <c r="R473" s="119">
        <v>4.4804939534515142E-4</v>
      </c>
      <c r="S473" s="118">
        <v>511700</v>
      </c>
      <c r="T473" s="116">
        <v>3.9528772830963135</v>
      </c>
      <c r="U473" s="118">
        <v>1856</v>
      </c>
      <c r="V473" s="119">
        <v>1.4927717857062817E-2</v>
      </c>
      <c r="W473" s="117">
        <v>4241312</v>
      </c>
      <c r="X473" s="119">
        <v>99.809524536132813</v>
      </c>
      <c r="Y473" s="119">
        <v>99.794624328613281</v>
      </c>
      <c r="Z473" s="117">
        <v>11520</v>
      </c>
      <c r="AA473" s="119">
        <v>0.27161407470703125</v>
      </c>
      <c r="AB473" s="118">
        <v>1130632</v>
      </c>
      <c r="AC473" s="120">
        <v>94.154067993164063</v>
      </c>
      <c r="AD473" s="118">
        <v>1122265</v>
      </c>
      <c r="AE473" s="116">
        <v>94.370223999023438</v>
      </c>
      <c r="AF473" s="116">
        <v>0</v>
      </c>
      <c r="AG473" s="116">
        <v>0</v>
      </c>
      <c r="AH473" s="121">
        <v>0</v>
      </c>
      <c r="AI473" s="116">
        <v>0</v>
      </c>
      <c r="AJ473" s="121">
        <v>0</v>
      </c>
      <c r="AK473" s="121">
        <v>0</v>
      </c>
      <c r="AL473" s="116">
        <v>4.9049158096313477</v>
      </c>
      <c r="AM473" s="116">
        <v>29.995235443115234</v>
      </c>
      <c r="AN473" s="116">
        <v>17914.01171875</v>
      </c>
      <c r="AO473" s="116">
        <v>48737.7265625</v>
      </c>
      <c r="AP473" s="116">
        <v>23129.3203125</v>
      </c>
      <c r="AQ473" s="116">
        <v>47.456707000732422</v>
      </c>
      <c r="AR473" s="118"/>
    </row>
    <row r="474" spans="1:44">
      <c r="A474" s="352">
        <v>41888</v>
      </c>
      <c r="B474" s="206" t="s">
        <v>133</v>
      </c>
      <c r="C474" s="206" t="s">
        <v>176</v>
      </c>
      <c r="D474" s="241"/>
      <c r="E474" s="180">
        <v>164</v>
      </c>
      <c r="F474" s="180">
        <v>12</v>
      </c>
      <c r="G474" s="180">
        <v>485</v>
      </c>
      <c r="H474" s="180">
        <v>34</v>
      </c>
      <c r="I474" s="180">
        <v>1418</v>
      </c>
      <c r="J474" s="180">
        <v>113</v>
      </c>
      <c r="K474" s="248">
        <v>2124050</v>
      </c>
      <c r="L474" s="246">
        <v>90.361761728772862</v>
      </c>
      <c r="M474" s="248">
        <v>4064616</v>
      </c>
      <c r="N474" s="246">
        <v>95.918212890625</v>
      </c>
      <c r="O474" s="248">
        <v>17657958</v>
      </c>
      <c r="P474" s="246">
        <v>99.993904113769531</v>
      </c>
      <c r="Q474" s="248">
        <v>10986317</v>
      </c>
      <c r="R474" s="249">
        <v>5.2883964963257313E-3</v>
      </c>
      <c r="S474" s="248">
        <v>537872</v>
      </c>
      <c r="T474" s="246">
        <v>4.8958353996276855</v>
      </c>
      <c r="U474" s="248">
        <v>349</v>
      </c>
      <c r="V474" s="249">
        <v>3.341031726449728E-3</v>
      </c>
      <c r="W474" s="248">
        <v>2845008</v>
      </c>
      <c r="X474" s="246">
        <v>99.750221252441406</v>
      </c>
      <c r="Y474" s="246">
        <v>99.74688720703125</v>
      </c>
      <c r="Z474" s="247">
        <v>8014</v>
      </c>
      <c r="AA474" s="249">
        <v>0.28168636560440063</v>
      </c>
      <c r="AB474" s="248">
        <v>685311</v>
      </c>
      <c r="AC474" s="246">
        <v>90.919013977050781</v>
      </c>
      <c r="AD474" s="248">
        <v>677965</v>
      </c>
      <c r="AE474" s="246">
        <v>90.484466552734375</v>
      </c>
      <c r="AF474" s="246">
        <v>0</v>
      </c>
      <c r="AG474" s="246">
        <v>0</v>
      </c>
      <c r="AH474" s="251">
        <v>0</v>
      </c>
      <c r="AI474" s="246">
        <v>0</v>
      </c>
      <c r="AJ474" s="251">
        <v>0</v>
      </c>
      <c r="AK474" s="251">
        <v>0</v>
      </c>
      <c r="AL474" s="246">
        <v>4.9074501991271973</v>
      </c>
      <c r="AM474" s="246">
        <v>31.3626708984375</v>
      </c>
      <c r="AN474" s="246">
        <v>15917.9140625</v>
      </c>
      <c r="AO474" s="246">
        <v>37250.828125</v>
      </c>
      <c r="AP474" s="246">
        <v>19434.17578125</v>
      </c>
      <c r="AQ474" s="246">
        <v>52.171123504638672</v>
      </c>
      <c r="AR474" s="248"/>
    </row>
    <row r="475" spans="1:44">
      <c r="A475" s="352">
        <v>41888</v>
      </c>
      <c r="B475" s="206" t="s">
        <v>125</v>
      </c>
      <c r="C475" s="206" t="s">
        <v>176</v>
      </c>
      <c r="D475" s="241"/>
      <c r="E475" s="180">
        <v>166</v>
      </c>
      <c r="F475" s="180">
        <v>8</v>
      </c>
      <c r="G475" s="180">
        <v>474</v>
      </c>
      <c r="H475" s="180">
        <v>24</v>
      </c>
      <c r="I475" s="180">
        <v>1531</v>
      </c>
      <c r="J475" s="180">
        <v>93</v>
      </c>
      <c r="K475" s="248">
        <v>2099352</v>
      </c>
      <c r="L475" s="246">
        <v>89.668526288111764</v>
      </c>
      <c r="M475" s="248">
        <v>3311815</v>
      </c>
      <c r="N475" s="246">
        <v>92.401931762695313</v>
      </c>
      <c r="O475" s="248">
        <v>15434905</v>
      </c>
      <c r="P475" s="246">
        <v>99.999946594238281</v>
      </c>
      <c r="Q475" s="248">
        <v>10168521</v>
      </c>
      <c r="R475" s="249">
        <v>7.6412293128669262E-3</v>
      </c>
      <c r="S475" s="248">
        <v>477304</v>
      </c>
      <c r="T475" s="246">
        <v>4.6939373016357422</v>
      </c>
      <c r="U475" s="248">
        <v>158</v>
      </c>
      <c r="V475" s="249">
        <v>1.6304774908348918E-3</v>
      </c>
      <c r="W475" s="248">
        <v>2918740</v>
      </c>
      <c r="X475" s="246">
        <v>99.88323974609375</v>
      </c>
      <c r="Y475" s="246">
        <v>99.881614685058594</v>
      </c>
      <c r="Z475" s="247">
        <v>5682</v>
      </c>
      <c r="AA475" s="249">
        <v>0.19467304646968842</v>
      </c>
      <c r="AB475" s="248">
        <v>740198</v>
      </c>
      <c r="AC475" s="246">
        <v>93.859886169433594</v>
      </c>
      <c r="AD475" s="248">
        <v>735141</v>
      </c>
      <c r="AE475" s="246">
        <v>94.801673889160156</v>
      </c>
      <c r="AF475" s="246">
        <v>0</v>
      </c>
      <c r="AG475" s="246">
        <v>0</v>
      </c>
      <c r="AH475" s="251">
        <v>0</v>
      </c>
      <c r="AI475" s="246">
        <v>0</v>
      </c>
      <c r="AJ475" s="251">
        <v>0</v>
      </c>
      <c r="AK475" s="251">
        <v>0</v>
      </c>
      <c r="AL475" s="246">
        <v>4.3692011833190918</v>
      </c>
      <c r="AM475" s="246">
        <v>30.938812255859375</v>
      </c>
      <c r="AN475" s="246">
        <v>13020.2216796875</v>
      </c>
      <c r="AO475" s="246">
        <v>35236.94140625</v>
      </c>
      <c r="AP475" s="246">
        <v>11869.1025390625</v>
      </c>
      <c r="AQ475" s="246">
        <v>33.683692932128906</v>
      </c>
      <c r="AR475" s="248"/>
    </row>
    <row r="476" spans="1:44">
      <c r="A476" s="352">
        <v>41888</v>
      </c>
      <c r="B476" s="107" t="s">
        <v>127</v>
      </c>
      <c r="C476" s="107" t="s">
        <v>128</v>
      </c>
      <c r="D476" s="241"/>
      <c r="E476" s="388">
        <v>150</v>
      </c>
      <c r="F476" s="388">
        <v>16</v>
      </c>
      <c r="G476" s="388">
        <v>450</v>
      </c>
      <c r="H476" s="388">
        <v>48</v>
      </c>
      <c r="I476" s="388">
        <v>1450</v>
      </c>
      <c r="J476" s="388">
        <v>163</v>
      </c>
      <c r="K476" s="111">
        <v>2759923</v>
      </c>
      <c r="L476" s="109">
        <v>88.474533528652785</v>
      </c>
      <c r="M476" s="111">
        <v>3829398</v>
      </c>
      <c r="N476" s="109">
        <v>92.447769165039063</v>
      </c>
      <c r="O476" s="111">
        <v>17032208</v>
      </c>
      <c r="P476" s="109">
        <v>99.988449096679688</v>
      </c>
      <c r="Q476" s="111">
        <v>10485166</v>
      </c>
      <c r="R476" s="112">
        <v>4.0247337892651558E-3</v>
      </c>
      <c r="S476" s="111">
        <v>328023</v>
      </c>
      <c r="T476" s="109">
        <v>3.1284482479095459</v>
      </c>
      <c r="U476" s="111">
        <v>41653</v>
      </c>
      <c r="V476" s="112">
        <v>0.39762473106384277</v>
      </c>
      <c r="W476" s="111">
        <v>3208718</v>
      </c>
      <c r="X476" s="109">
        <v>99.474746704101563</v>
      </c>
      <c r="Y476" s="109">
        <v>99.079208374023438</v>
      </c>
      <c r="Z476" s="110">
        <v>20855</v>
      </c>
      <c r="AA476" s="112">
        <v>0.64994806051254272</v>
      </c>
      <c r="AB476" s="111">
        <v>5569968</v>
      </c>
      <c r="AC476" s="109">
        <v>99.127197265625</v>
      </c>
      <c r="AD476" s="111">
        <v>5558138</v>
      </c>
      <c r="AE476" s="109">
        <v>99.337905883789063</v>
      </c>
      <c r="AF476" s="109">
        <v>34.539283752441406</v>
      </c>
      <c r="AG476" s="109">
        <v>34.138870239257813</v>
      </c>
      <c r="AH476" s="113">
        <v>34.939697265625</v>
      </c>
      <c r="AI476" s="109">
        <v>94.081085205078125</v>
      </c>
      <c r="AJ476" s="113">
        <v>2.7092933654785156</v>
      </c>
      <c r="AK476" s="113">
        <v>3.2096216678619385</v>
      </c>
      <c r="AL476" s="109">
        <v>3.4566471576690674</v>
      </c>
      <c r="AM476" s="109">
        <v>18.22343635559082</v>
      </c>
      <c r="AN476" s="109">
        <v>9623.6748046875</v>
      </c>
      <c r="AO476" s="109">
        <v>40267.30078125</v>
      </c>
      <c r="AP476" s="109">
        <v>758.4693603515625</v>
      </c>
      <c r="AQ476" s="109">
        <v>1.8835862874984741</v>
      </c>
      <c r="AR476" s="111"/>
    </row>
    <row r="477" spans="1:44">
      <c r="A477" s="352">
        <v>41888</v>
      </c>
      <c r="B477" s="107" t="s">
        <v>129</v>
      </c>
      <c r="C477" s="107" t="s">
        <v>128</v>
      </c>
      <c r="D477" s="241"/>
      <c r="E477" s="388">
        <v>152</v>
      </c>
      <c r="F477" s="388">
        <v>3</v>
      </c>
      <c r="G477" s="388">
        <v>452</v>
      </c>
      <c r="H477" s="388">
        <v>9</v>
      </c>
      <c r="I477" s="388">
        <v>1181</v>
      </c>
      <c r="J477" s="388">
        <v>29</v>
      </c>
      <c r="K477" s="111">
        <v>1886799</v>
      </c>
      <c r="L477" s="109">
        <v>85.965065701222017</v>
      </c>
      <c r="M477" s="111">
        <v>3381213</v>
      </c>
      <c r="N477" s="109">
        <v>93.941581726074219</v>
      </c>
      <c r="O477" s="111">
        <v>12238795</v>
      </c>
      <c r="P477" s="109">
        <v>99.967628479003906</v>
      </c>
      <c r="Q477" s="111">
        <v>8223229</v>
      </c>
      <c r="R477" s="112">
        <v>3.1009716913104057E-3</v>
      </c>
      <c r="S477" s="111">
        <v>264261</v>
      </c>
      <c r="T477" s="109">
        <v>3.2135915756225586</v>
      </c>
      <c r="U477" s="111">
        <v>36791</v>
      </c>
      <c r="V477" s="112">
        <v>0.44743117690086365</v>
      </c>
      <c r="W477" s="111">
        <v>1999337</v>
      </c>
      <c r="X477" s="109">
        <v>99.498016357421875</v>
      </c>
      <c r="Y477" s="109">
        <v>99.052833557128906</v>
      </c>
      <c r="Z477" s="110">
        <v>14460</v>
      </c>
      <c r="AA477" s="112">
        <v>0.72323977947235107</v>
      </c>
      <c r="AB477" s="111">
        <v>1054940</v>
      </c>
      <c r="AC477" s="109">
        <v>97.537773132324219</v>
      </c>
      <c r="AD477" s="111">
        <v>1054819</v>
      </c>
      <c r="AE477" s="109">
        <v>97.747383117675781</v>
      </c>
      <c r="AF477" s="109">
        <v>34.485733032226562</v>
      </c>
      <c r="AG477" s="109">
        <v>34.19635009765625</v>
      </c>
      <c r="AH477" s="113">
        <v>34.775115966796875</v>
      </c>
      <c r="AI477" s="109">
        <v>95.176231384277344</v>
      </c>
      <c r="AJ477" s="113">
        <v>2.3571267127990723</v>
      </c>
      <c r="AK477" s="113">
        <v>2.466639518737793</v>
      </c>
      <c r="AL477" s="109">
        <v>3.2795834541320801</v>
      </c>
      <c r="AM477" s="109">
        <v>25.298280715942383</v>
      </c>
      <c r="AN477" s="109">
        <v>7667.5537109375</v>
      </c>
      <c r="AO477" s="109">
        <v>22984.857421875</v>
      </c>
      <c r="AP477" s="109">
        <v>373.65875244140625</v>
      </c>
      <c r="AQ477" s="109">
        <v>1.6256735324859619</v>
      </c>
      <c r="AR477" s="111"/>
    </row>
    <row r="478" spans="1:44">
      <c r="A478" s="352">
        <v>41888</v>
      </c>
      <c r="B478" s="181" t="s">
        <v>130</v>
      </c>
      <c r="C478" s="181" t="s">
        <v>128</v>
      </c>
      <c r="D478" s="241"/>
      <c r="E478" s="219">
        <v>176</v>
      </c>
      <c r="F478" s="219">
        <v>5</v>
      </c>
      <c r="G478" s="219">
        <v>528</v>
      </c>
      <c r="H478" s="219">
        <v>15</v>
      </c>
      <c r="I478" s="219">
        <v>865</v>
      </c>
      <c r="J478" s="219">
        <v>32</v>
      </c>
      <c r="K478" s="229">
        <v>710764</v>
      </c>
      <c r="L478" s="230">
        <v>93.878136765508671</v>
      </c>
      <c r="M478" s="229">
        <v>1430937</v>
      </c>
      <c r="N478" s="230">
        <v>91.843597412109375</v>
      </c>
      <c r="O478" s="229">
        <v>13493746</v>
      </c>
      <c r="P478" s="230">
        <v>99.990821838378906</v>
      </c>
      <c r="Q478" s="229">
        <v>4468423</v>
      </c>
      <c r="R478" s="230">
        <v>0</v>
      </c>
      <c r="S478" s="229">
        <v>156409</v>
      </c>
      <c r="T478" s="230">
        <v>3.5003175735473633</v>
      </c>
      <c r="U478" s="229">
        <v>9562</v>
      </c>
      <c r="V478" s="230">
        <v>0.21403670310974121</v>
      </c>
      <c r="W478" s="229">
        <v>660168</v>
      </c>
      <c r="X478" s="230">
        <v>99.809051513671875</v>
      </c>
      <c r="Y478" s="230">
        <v>99.595420837402344</v>
      </c>
      <c r="Z478" s="229">
        <v>2934</v>
      </c>
      <c r="AA478" s="230">
        <v>0.44443231821060181</v>
      </c>
      <c r="AB478" s="229">
        <v>1097706</v>
      </c>
      <c r="AC478" s="230">
        <v>98.665489196777344</v>
      </c>
      <c r="AD478" s="229">
        <v>1096351</v>
      </c>
      <c r="AE478" s="230">
        <v>98.8436279296875</v>
      </c>
      <c r="AF478" s="230">
        <v>35.19500732421875</v>
      </c>
      <c r="AG478" s="230">
        <v>34.841655731201172</v>
      </c>
      <c r="AH478" s="230">
        <v>35.548358917236328</v>
      </c>
      <c r="AI478" s="230">
        <v>95.29400634765625</v>
      </c>
      <c r="AJ478" s="188">
        <v>0.88150018453598022</v>
      </c>
      <c r="AK478" s="188">
        <v>3.8244941234588623</v>
      </c>
      <c r="AL478" s="230">
        <v>4.5569815635681152</v>
      </c>
      <c r="AM478" s="230">
        <v>23.173629760742188</v>
      </c>
      <c r="AN478" s="230">
        <v>6078.95849609375</v>
      </c>
      <c r="AO478" s="230">
        <v>10294.916015625</v>
      </c>
      <c r="AP478" s="230">
        <v>164.70108032226562</v>
      </c>
      <c r="AQ478" s="230">
        <v>1.5998293161392212</v>
      </c>
      <c r="AR478" s="229"/>
    </row>
    <row r="479" spans="1:44">
      <c r="A479" s="352">
        <v>41888</v>
      </c>
      <c r="B479" s="123" t="s">
        <v>132</v>
      </c>
      <c r="C479" s="123" t="s">
        <v>128</v>
      </c>
      <c r="D479" s="241"/>
      <c r="E479" s="219">
        <v>178</v>
      </c>
      <c r="F479" s="219">
        <v>5</v>
      </c>
      <c r="G479" s="219">
        <v>527</v>
      </c>
      <c r="H479" s="219">
        <v>15</v>
      </c>
      <c r="I479" s="219">
        <v>1003</v>
      </c>
      <c r="J479" s="219">
        <v>35</v>
      </c>
      <c r="K479" s="197">
        <v>959153</v>
      </c>
      <c r="L479" s="194">
        <v>91.655033138612922</v>
      </c>
      <c r="M479" s="197">
        <v>1492664</v>
      </c>
      <c r="N479" s="194">
        <v>85.721298217773438</v>
      </c>
      <c r="O479" s="197">
        <v>13967689</v>
      </c>
      <c r="P479" s="194">
        <v>99.979743957519531</v>
      </c>
      <c r="Q479" s="197">
        <v>6030261</v>
      </c>
      <c r="R479" s="194">
        <v>1.6583029719186015E-5</v>
      </c>
      <c r="S479" s="197">
        <v>233688</v>
      </c>
      <c r="T479" s="194">
        <v>3.8752551078796387</v>
      </c>
      <c r="U479" s="197">
        <v>17493</v>
      </c>
      <c r="V479" s="194">
        <v>0.29029533267021179</v>
      </c>
      <c r="W479" s="197">
        <v>1020971</v>
      </c>
      <c r="X479" s="194">
        <v>99.72796630859375</v>
      </c>
      <c r="Y479" s="231">
        <v>99.438461303710938</v>
      </c>
      <c r="Z479" s="197">
        <v>5509</v>
      </c>
      <c r="AA479" s="194">
        <v>0.53958439826965332</v>
      </c>
      <c r="AB479" s="197">
        <v>1263407</v>
      </c>
      <c r="AC479" s="194">
        <v>98.413177490234375</v>
      </c>
      <c r="AD479" s="197">
        <v>1261062</v>
      </c>
      <c r="AE479" s="194">
        <v>98.595390319824219</v>
      </c>
      <c r="AF479" s="231">
        <v>35.018863677978516</v>
      </c>
      <c r="AG479" s="231">
        <v>34.717376708984375</v>
      </c>
      <c r="AH479" s="231">
        <v>35.320350646972656</v>
      </c>
      <c r="AI479" s="194">
        <v>94.705986022949219</v>
      </c>
      <c r="AJ479" s="207">
        <v>0.58922195434570313</v>
      </c>
      <c r="AK479" s="207">
        <v>4.7047905921936035</v>
      </c>
      <c r="AL479" s="208">
        <v>4.8662614822387695</v>
      </c>
      <c r="AM479" s="208">
        <v>23.297685623168945</v>
      </c>
      <c r="AN479" s="197">
        <v>8032.77294921875</v>
      </c>
      <c r="AO479" s="197">
        <v>14357.19140625</v>
      </c>
      <c r="AP479" s="197">
        <v>156.80032348632812</v>
      </c>
      <c r="AQ479" s="231">
        <v>1.0921378135681152</v>
      </c>
      <c r="AR479" s="198"/>
    </row>
    <row r="480" spans="1:44">
      <c r="A480" s="352">
        <v>41887</v>
      </c>
      <c r="B480" s="181" t="s">
        <v>6</v>
      </c>
      <c r="C480" s="181"/>
      <c r="D480" s="241"/>
      <c r="E480" s="219">
        <v>1814</v>
      </c>
      <c r="F480" s="219">
        <v>178</v>
      </c>
      <c r="G480" s="219">
        <v>5378</v>
      </c>
      <c r="H480" s="219">
        <v>522</v>
      </c>
      <c r="I480" s="219">
        <v>15664</v>
      </c>
      <c r="J480" s="219">
        <v>1979</v>
      </c>
      <c r="K480" s="229">
        <v>31667543</v>
      </c>
      <c r="L480" s="230">
        <v>90.67893584292284</v>
      </c>
      <c r="M480" s="229">
        <v>43356211</v>
      </c>
      <c r="N480" s="230">
        <v>95.491241771815055</v>
      </c>
      <c r="O480" s="229">
        <v>194575659</v>
      </c>
      <c r="P480" s="230">
        <v>99.976910845448984</v>
      </c>
      <c r="Q480" s="229">
        <v>144203362</v>
      </c>
      <c r="R480" s="230">
        <v>2.4696372966676886E-2</v>
      </c>
      <c r="S480" s="229">
        <v>2970567</v>
      </c>
      <c r="T480" s="230">
        <v>4.101273486953767</v>
      </c>
      <c r="U480" s="229">
        <v>169958</v>
      </c>
      <c r="V480" s="230">
        <v>0.11963289081487662</v>
      </c>
      <c r="W480" s="229">
        <v>43516445</v>
      </c>
      <c r="X480" s="230">
        <v>99.696994309912668</v>
      </c>
      <c r="Y480" s="230">
        <v>99.577723913564171</v>
      </c>
      <c r="Z480" s="229">
        <v>139307</v>
      </c>
      <c r="AA480" s="230">
        <v>0.32012495468064306</v>
      </c>
      <c r="AB480" s="229">
        <v>32889441</v>
      </c>
      <c r="AC480" s="230">
        <v>98.207019989331215</v>
      </c>
      <c r="AD480" s="229">
        <v>32842388</v>
      </c>
      <c r="AE480" s="230">
        <v>98.287774327685597</v>
      </c>
      <c r="AF480" s="230">
        <v>33.69578065365355</v>
      </c>
      <c r="AG480" s="230">
        <v>36.858047089614104</v>
      </c>
      <c r="AH480" s="230">
        <v>30.533514217692996</v>
      </c>
      <c r="AI480" s="230"/>
      <c r="AJ480" s="188"/>
      <c r="AK480" s="188"/>
      <c r="AL480" s="230">
        <v>3.3937066994302638</v>
      </c>
      <c r="AM480" s="230">
        <v>19.506184731951006</v>
      </c>
      <c r="AN480" s="230">
        <v>191378.08349609375</v>
      </c>
      <c r="AO480" s="230">
        <v>546470.181640625</v>
      </c>
      <c r="AP480" s="230">
        <v>261394.95219421387</v>
      </c>
      <c r="AQ480" s="230">
        <v>47.833342234602462</v>
      </c>
      <c r="AR480" s="229">
        <v>0</v>
      </c>
    </row>
    <row r="481" spans="1:44">
      <c r="A481" s="352">
        <v>41887</v>
      </c>
      <c r="B481" s="123" t="s">
        <v>134</v>
      </c>
      <c r="C481" s="123"/>
      <c r="D481" s="241"/>
      <c r="E481" s="219">
        <v>660</v>
      </c>
      <c r="F481" s="219">
        <v>109</v>
      </c>
      <c r="G481" s="219">
        <v>1973</v>
      </c>
      <c r="H481" s="219">
        <v>327</v>
      </c>
      <c r="I481" s="219">
        <v>6735</v>
      </c>
      <c r="J481" s="219">
        <v>1352</v>
      </c>
      <c r="K481" s="197">
        <v>16005102</v>
      </c>
      <c r="L481" s="194">
        <v>91.334288278825099</v>
      </c>
      <c r="M481" s="197">
        <v>18272518</v>
      </c>
      <c r="N481" s="194">
        <v>96.264451402403537</v>
      </c>
      <c r="O481" s="197">
        <v>70523170</v>
      </c>
      <c r="P481" s="194">
        <v>99.947819877110746</v>
      </c>
      <c r="Q481" s="197">
        <v>70522984</v>
      </c>
      <c r="R481" s="194">
        <v>3.7695512140440639E-2</v>
      </c>
      <c r="S481" s="197">
        <v>8236</v>
      </c>
      <c r="T481" s="194">
        <v>1.6150152249439949E-2</v>
      </c>
      <c r="U481" s="197">
        <v>71660</v>
      </c>
      <c r="V481" s="194">
        <v>0.10166246852904814</v>
      </c>
      <c r="W481" s="197">
        <v>23528261</v>
      </c>
      <c r="X481" s="194">
        <v>99.677636839620732</v>
      </c>
      <c r="Y481" s="231">
        <v>99.576302093438144</v>
      </c>
      <c r="Z481" s="197">
        <v>63055</v>
      </c>
      <c r="AA481" s="194">
        <v>0.26799685913338916</v>
      </c>
      <c r="AB481" s="197">
        <v>20266635</v>
      </c>
      <c r="AC481" s="194">
        <v>98.794918889003284</v>
      </c>
      <c r="AD481" s="197">
        <v>20268211</v>
      </c>
      <c r="AE481" s="194">
        <v>98.746594118572148</v>
      </c>
      <c r="AF481" s="231">
        <v>55.890811739271761</v>
      </c>
      <c r="AG481" s="231">
        <v>61.997258507512001</v>
      </c>
      <c r="AH481" s="231">
        <v>49.784364971031522</v>
      </c>
      <c r="AI481" s="194"/>
      <c r="AJ481" s="207"/>
      <c r="AK481" s="207"/>
      <c r="AL481" s="208">
        <v>5.0604426400406499</v>
      </c>
      <c r="AM481" s="208">
        <v>27.272526491129391</v>
      </c>
      <c r="AN481" s="197">
        <v>100405.904296875</v>
      </c>
      <c r="AO481" s="197">
        <v>303448.822265625</v>
      </c>
      <c r="AP481" s="197">
        <v>185808.888671875</v>
      </c>
      <c r="AQ481" s="231">
        <v>61.232364418019237</v>
      </c>
      <c r="AR481" s="198"/>
    </row>
    <row r="482" spans="1:44">
      <c r="A482" s="352">
        <v>41887</v>
      </c>
      <c r="B482" s="123" t="s">
        <v>175</v>
      </c>
      <c r="C482" s="123"/>
      <c r="D482" s="241"/>
      <c r="E482" s="219">
        <v>498</v>
      </c>
      <c r="F482" s="219">
        <v>40</v>
      </c>
      <c r="G482" s="219">
        <v>1448</v>
      </c>
      <c r="H482" s="219">
        <v>108</v>
      </c>
      <c r="I482" s="219">
        <v>4377</v>
      </c>
      <c r="J482" s="219">
        <v>367</v>
      </c>
      <c r="K482" s="197">
        <v>9407675</v>
      </c>
      <c r="L482" s="194">
        <v>91.288060014828318</v>
      </c>
      <c r="M482" s="197">
        <v>15485911</v>
      </c>
      <c r="N482" s="194">
        <v>94.691426883125871</v>
      </c>
      <c r="O482" s="197">
        <v>68887890</v>
      </c>
      <c r="P482" s="194">
        <v>99.995354819380978</v>
      </c>
      <c r="Q482" s="197">
        <v>45601222</v>
      </c>
      <c r="R482" s="194">
        <v>1.7973202848928182E-2</v>
      </c>
      <c r="S482" s="197">
        <v>2011547</v>
      </c>
      <c r="T482" s="194">
        <v>4.4365283773215296</v>
      </c>
      <c r="U482" s="197">
        <v>2705</v>
      </c>
      <c r="V482" s="194">
        <v>6.2078944217141404E-3</v>
      </c>
      <c r="W482" s="197">
        <v>13326048</v>
      </c>
      <c r="X482" s="194">
        <v>99.807856309748232</v>
      </c>
      <c r="Y482" s="231">
        <v>99.801660343403938</v>
      </c>
      <c r="Z482" s="197">
        <v>35044</v>
      </c>
      <c r="AA482" s="194">
        <v>0.26297368377376718</v>
      </c>
      <c r="AB482" s="197">
        <v>3989756</v>
      </c>
      <c r="AC482" s="194">
        <v>94.003393266875747</v>
      </c>
      <c r="AD482" s="197">
        <v>3955989</v>
      </c>
      <c r="AE482" s="194">
        <v>94.445586976937008</v>
      </c>
      <c r="AF482" s="231">
        <v>0</v>
      </c>
      <c r="AG482" s="231">
        <v>0</v>
      </c>
      <c r="AH482" s="231">
        <v>0</v>
      </c>
      <c r="AI482" s="194"/>
      <c r="AJ482" s="207"/>
      <c r="AK482" s="207"/>
      <c r="AL482" s="208">
        <v>4.8558305988543315</v>
      </c>
      <c r="AM482" s="208">
        <v>29.650604543266237</v>
      </c>
      <c r="AN482" s="197">
        <v>62540.2626953125</v>
      </c>
      <c r="AO482" s="197">
        <v>158451.6953125</v>
      </c>
      <c r="AP482" s="197">
        <v>74201.9912109375</v>
      </c>
      <c r="AQ482" s="231">
        <v>46.829408208347409</v>
      </c>
      <c r="AR482" s="198"/>
    </row>
    <row r="483" spans="1:44">
      <c r="A483" s="352">
        <v>41887</v>
      </c>
      <c r="B483" s="124" t="s">
        <v>135</v>
      </c>
      <c r="C483" s="124"/>
      <c r="D483" s="241"/>
      <c r="E483" s="219">
        <v>656</v>
      </c>
      <c r="F483" s="219">
        <v>29</v>
      </c>
      <c r="G483" s="219">
        <v>1957</v>
      </c>
      <c r="H483" s="219">
        <v>87</v>
      </c>
      <c r="I483" s="219">
        <v>4552</v>
      </c>
      <c r="J483" s="219">
        <v>260</v>
      </c>
      <c r="K483" s="190">
        <v>6254766</v>
      </c>
      <c r="L483" s="191">
        <v>88.085805288319335</v>
      </c>
      <c r="M483" s="190">
        <v>9597782</v>
      </c>
      <c r="N483" s="191">
        <v>95.309676415362347</v>
      </c>
      <c r="O483" s="190">
        <v>55164599</v>
      </c>
      <c r="P483" s="191">
        <v>99.991068853888265</v>
      </c>
      <c r="Q483" s="190">
        <v>28079156</v>
      </c>
      <c r="R483" s="191">
        <v>2.9666133228368192E-3</v>
      </c>
      <c r="S483" s="190">
        <v>950784</v>
      </c>
      <c r="T483" s="191">
        <v>3.4273707990982962</v>
      </c>
      <c r="U483" s="190">
        <v>95593</v>
      </c>
      <c r="V483" s="191">
        <v>0.34134779679045668</v>
      </c>
      <c r="W483" s="190">
        <v>6662136</v>
      </c>
      <c r="X483" s="191">
        <v>99.543604358423181</v>
      </c>
      <c r="Y483" s="232">
        <v>99.203814458099899</v>
      </c>
      <c r="Z483" s="190">
        <v>41208</v>
      </c>
      <c r="AA483" s="192">
        <v>0.61854036206755003</v>
      </c>
      <c r="AB483" s="190">
        <v>8633050</v>
      </c>
      <c r="AC483" s="191">
        <v>98.769592025995181</v>
      </c>
      <c r="AD483" s="190">
        <v>8618188</v>
      </c>
      <c r="AE483" s="191">
        <v>98.972395568581703</v>
      </c>
      <c r="AF483" s="232">
        <v>17.189832698147704</v>
      </c>
      <c r="AG483" s="232">
        <v>15.712828292614018</v>
      </c>
      <c r="AH483" s="232">
        <v>18.666837103681392</v>
      </c>
      <c r="AI483" s="191"/>
      <c r="AJ483" s="193"/>
      <c r="AK483" s="193"/>
      <c r="AL483" s="191">
        <v>3.7717325798272476</v>
      </c>
      <c r="AM483" s="191">
        <v>22.643605143060231</v>
      </c>
      <c r="AN483" s="190">
        <v>28431.91650390625</v>
      </c>
      <c r="AO483" s="190">
        <v>84569.6640625</v>
      </c>
      <c r="AP483" s="190">
        <v>1384.0723114013672</v>
      </c>
      <c r="AQ483" s="232">
        <v>1.6366061361890809</v>
      </c>
      <c r="AR483" s="190"/>
    </row>
    <row r="484" spans="1:44">
      <c r="A484" s="352">
        <v>41887</v>
      </c>
      <c r="B484" s="114" t="s">
        <v>121</v>
      </c>
      <c r="C484" s="114" t="s">
        <v>122</v>
      </c>
      <c r="D484" s="241"/>
      <c r="E484" s="305">
        <v>168</v>
      </c>
      <c r="F484" s="305">
        <v>64</v>
      </c>
      <c r="G484" s="305">
        <v>492</v>
      </c>
      <c r="H484" s="305">
        <v>191</v>
      </c>
      <c r="I484" s="305">
        <v>1874</v>
      </c>
      <c r="J484" s="305">
        <v>801</v>
      </c>
      <c r="K484" s="118">
        <v>5687108</v>
      </c>
      <c r="L484" s="116">
        <v>93.025822614938917</v>
      </c>
      <c r="M484" s="118">
        <v>6766526</v>
      </c>
      <c r="N484" s="116">
        <v>95.948188781738281</v>
      </c>
      <c r="O484" s="118">
        <v>23286632</v>
      </c>
      <c r="P484" s="116">
        <v>99.948997497558594</v>
      </c>
      <c r="Q484" s="118">
        <v>23286628</v>
      </c>
      <c r="R484" s="119">
        <v>3.7351910024881363E-2</v>
      </c>
      <c r="S484" s="118">
        <v>2910</v>
      </c>
      <c r="T484" s="116">
        <v>1.2496442534029484E-2</v>
      </c>
      <c r="U484" s="118">
        <v>24178</v>
      </c>
      <c r="V484" s="119">
        <v>0.1038796454668045</v>
      </c>
      <c r="W484" s="117">
        <v>8808569</v>
      </c>
      <c r="X484" s="119">
        <v>99.738906860351563</v>
      </c>
      <c r="Y484" s="119">
        <v>99.635299682617188</v>
      </c>
      <c r="Z484" s="117">
        <v>26361</v>
      </c>
      <c r="AA484" s="119">
        <v>0.29926541447639465</v>
      </c>
      <c r="AB484" s="118">
        <v>10636092</v>
      </c>
      <c r="AC484" s="120">
        <v>98.969627380371094</v>
      </c>
      <c r="AD484" s="118">
        <v>10635454</v>
      </c>
      <c r="AE484" s="116">
        <v>98.953407287597656</v>
      </c>
      <c r="AF484" s="116">
        <v>49.197593688964844</v>
      </c>
      <c r="AG484" s="116">
        <v>40.25311279296875</v>
      </c>
      <c r="AH484" s="121">
        <v>58.142070770263672</v>
      </c>
      <c r="AI484" s="116">
        <v>0</v>
      </c>
      <c r="AJ484" s="121">
        <v>0</v>
      </c>
      <c r="AK484" s="121">
        <v>0</v>
      </c>
      <c r="AL484" s="116">
        <v>4.9784703254699707</v>
      </c>
      <c r="AM484" s="116">
        <v>26.340641021728516</v>
      </c>
      <c r="AN484" s="116">
        <v>32351.265625</v>
      </c>
      <c r="AO484" s="116">
        <v>123649.5703125</v>
      </c>
      <c r="AP484" s="116">
        <v>90516.3046875</v>
      </c>
      <c r="AQ484" s="122">
        <v>73.203895568847656</v>
      </c>
      <c r="AR484" s="118"/>
    </row>
    <row r="485" spans="1:44">
      <c r="A485" s="352">
        <v>41887</v>
      </c>
      <c r="B485" s="114" t="s">
        <v>123</v>
      </c>
      <c r="C485" s="114" t="s">
        <v>122</v>
      </c>
      <c r="D485" s="241"/>
      <c r="E485" s="305">
        <v>158</v>
      </c>
      <c r="F485" s="305">
        <v>11</v>
      </c>
      <c r="G485" s="305">
        <v>488</v>
      </c>
      <c r="H485" s="305">
        <v>34</v>
      </c>
      <c r="I485" s="305">
        <v>1464</v>
      </c>
      <c r="J485" s="305">
        <v>132</v>
      </c>
      <c r="K485" s="118">
        <v>2628988</v>
      </c>
      <c r="L485" s="116">
        <v>92.006049476072164</v>
      </c>
      <c r="M485" s="118">
        <v>3272706</v>
      </c>
      <c r="N485" s="116">
        <v>96.87213134765625</v>
      </c>
      <c r="O485" s="118">
        <v>12877154</v>
      </c>
      <c r="P485" s="116">
        <v>99.930183410644531</v>
      </c>
      <c r="Q485" s="118">
        <v>12877091</v>
      </c>
      <c r="R485" s="119">
        <v>5.6821838021278381E-2</v>
      </c>
      <c r="S485" s="118">
        <v>1324</v>
      </c>
      <c r="T485" s="116">
        <v>1.0281825438141823E-2</v>
      </c>
      <c r="U485" s="118">
        <v>11568</v>
      </c>
      <c r="V485" s="119">
        <v>8.9894279837608337E-2</v>
      </c>
      <c r="W485" s="117">
        <v>3812980</v>
      </c>
      <c r="X485" s="119">
        <v>99.763633728027344</v>
      </c>
      <c r="Y485" s="119">
        <v>99.6739501953125</v>
      </c>
      <c r="Z485" s="117">
        <v>10047</v>
      </c>
      <c r="AA485" s="119">
        <v>0.26349470019340515</v>
      </c>
      <c r="AB485" s="118">
        <v>3062973</v>
      </c>
      <c r="AC485" s="120">
        <v>99.018043518066406</v>
      </c>
      <c r="AD485" s="118">
        <v>3063211</v>
      </c>
      <c r="AE485" s="116">
        <v>98.947410583496094</v>
      </c>
      <c r="AF485" s="116">
        <v>43.076408386230469</v>
      </c>
      <c r="AG485" s="116">
        <v>54.744148254394531</v>
      </c>
      <c r="AH485" s="121">
        <v>31.408668518066406</v>
      </c>
      <c r="AI485" s="116">
        <v>0</v>
      </c>
      <c r="AJ485" s="121">
        <v>0</v>
      </c>
      <c r="AK485" s="121">
        <v>100</v>
      </c>
      <c r="AL485" s="116">
        <v>4.7251472473144531</v>
      </c>
      <c r="AM485" s="116">
        <v>27.144037246704102</v>
      </c>
      <c r="AN485" s="116">
        <v>17279.103515625</v>
      </c>
      <c r="AO485" s="116">
        <v>51342.52734375</v>
      </c>
      <c r="AP485" s="116">
        <v>28779.96484375</v>
      </c>
      <c r="AQ485" s="116">
        <v>56.054828643798828</v>
      </c>
      <c r="AR485" s="118"/>
    </row>
    <row r="486" spans="1:44">
      <c r="A486" s="352">
        <v>41887</v>
      </c>
      <c r="B486" s="114" t="s">
        <v>183</v>
      </c>
      <c r="C486" s="114" t="s">
        <v>122</v>
      </c>
      <c r="D486" s="241"/>
      <c r="E486" s="305">
        <v>130</v>
      </c>
      <c r="F486" s="305">
        <v>10</v>
      </c>
      <c r="G486" s="305">
        <v>391</v>
      </c>
      <c r="H486" s="305">
        <v>30</v>
      </c>
      <c r="I486" s="305">
        <v>1472</v>
      </c>
      <c r="J486" s="305">
        <v>114</v>
      </c>
      <c r="K486" s="118">
        <v>2728849</v>
      </c>
      <c r="L486" s="116">
        <v>91.11061110380237</v>
      </c>
      <c r="M486" s="118">
        <v>3272706</v>
      </c>
      <c r="N486" s="116">
        <v>96.87213134765625</v>
      </c>
      <c r="O486" s="118">
        <v>13459033</v>
      </c>
      <c r="P486" s="116">
        <v>99.987373352050781</v>
      </c>
      <c r="Q486" s="118">
        <v>13458998</v>
      </c>
      <c r="R486" s="119">
        <v>5.1786918193101883E-3</v>
      </c>
      <c r="S486" s="118">
        <v>616</v>
      </c>
      <c r="T486" s="116">
        <v>4.5768637210130692E-3</v>
      </c>
      <c r="U486" s="118">
        <v>9311</v>
      </c>
      <c r="V486" s="119">
        <v>6.9187231361865997E-2</v>
      </c>
      <c r="W486" s="117">
        <v>4401318</v>
      </c>
      <c r="X486" s="119">
        <v>99.717613220214844</v>
      </c>
      <c r="Y486" s="119">
        <v>99.64862060546875</v>
      </c>
      <c r="Z486" s="117">
        <v>9038</v>
      </c>
      <c r="AA486" s="119">
        <v>0.20534758269786835</v>
      </c>
      <c r="AB486" s="118">
        <v>2756116</v>
      </c>
      <c r="AC486" s="120">
        <v>98.087562561035156</v>
      </c>
      <c r="AD486" s="118">
        <v>2755808</v>
      </c>
      <c r="AE486" s="116">
        <v>97.961906433105469</v>
      </c>
      <c r="AF486" s="116">
        <v>65.4241943359375</v>
      </c>
      <c r="AG486" s="116">
        <v>89.338180541992188</v>
      </c>
      <c r="AH486" s="121">
        <v>41.510208129882812</v>
      </c>
      <c r="AI486" s="116">
        <v>80.011619567871094</v>
      </c>
      <c r="AJ486" s="121">
        <v>12.836846351623535</v>
      </c>
      <c r="AK486" s="121">
        <v>7.1515312194824219</v>
      </c>
      <c r="AL486" s="116">
        <v>5.0926737785339355</v>
      </c>
      <c r="AM486" s="116">
        <v>26.863418579101563</v>
      </c>
      <c r="AN486" s="116">
        <v>19116.98828125</v>
      </c>
      <c r="AO486" s="116">
        <v>52055.1328125</v>
      </c>
      <c r="AP486" s="116">
        <v>24838.904296875</v>
      </c>
      <c r="AQ486" s="116">
        <v>47.716533660888672</v>
      </c>
      <c r="AR486" s="118"/>
    </row>
    <row r="487" spans="1:44">
      <c r="A487" s="352">
        <v>41887</v>
      </c>
      <c r="B487" s="114" t="s">
        <v>126</v>
      </c>
      <c r="C487" s="114" t="s">
        <v>122</v>
      </c>
      <c r="D487" s="241"/>
      <c r="E487" s="305">
        <v>107</v>
      </c>
      <c r="F487" s="305">
        <v>7</v>
      </c>
      <c r="G487" s="305">
        <v>313</v>
      </c>
      <c r="H487" s="305">
        <v>21</v>
      </c>
      <c r="I487" s="305">
        <v>951</v>
      </c>
      <c r="J487" s="305">
        <v>86</v>
      </c>
      <c r="K487" s="118">
        <v>1779953</v>
      </c>
      <c r="L487" s="116">
        <v>88.57408032684009</v>
      </c>
      <c r="M487" s="118">
        <v>2480290</v>
      </c>
      <c r="N487" s="116">
        <v>95.894027709960938</v>
      </c>
      <c r="O487" s="118">
        <v>7560130</v>
      </c>
      <c r="P487" s="116">
        <v>99.875137329101563</v>
      </c>
      <c r="Q487" s="118">
        <v>7560037</v>
      </c>
      <c r="R487" s="119">
        <v>8.6996927857398987E-2</v>
      </c>
      <c r="S487" s="118">
        <v>2331</v>
      </c>
      <c r="T487" s="116">
        <v>3.0833182856440544E-2</v>
      </c>
      <c r="U487" s="118">
        <v>14588</v>
      </c>
      <c r="V487" s="119">
        <v>0.19318965077400208</v>
      </c>
      <c r="W487" s="117">
        <v>2228364</v>
      </c>
      <c r="X487" s="119">
        <v>99.512031555175781</v>
      </c>
      <c r="Y487" s="119">
        <v>99.319786071777344</v>
      </c>
      <c r="Z487" s="117">
        <v>8041</v>
      </c>
      <c r="AA487" s="119">
        <v>0.36084768176078796</v>
      </c>
      <c r="AB487" s="118">
        <v>1140444</v>
      </c>
      <c r="AC487" s="120">
        <v>98.958038330078125</v>
      </c>
      <c r="AD487" s="118">
        <v>1139575</v>
      </c>
      <c r="AE487" s="116">
        <v>98.901695251464844</v>
      </c>
      <c r="AF487" s="116">
        <v>51.283905029296875</v>
      </c>
      <c r="AG487" s="116">
        <v>65.478767395019531</v>
      </c>
      <c r="AH487" s="121">
        <v>37.089042663574219</v>
      </c>
      <c r="AI487" s="116">
        <v>0</v>
      </c>
      <c r="AJ487" s="121">
        <v>0</v>
      </c>
      <c r="AK487" s="121">
        <v>0</v>
      </c>
      <c r="AL487" s="116">
        <v>5.3738436698913574</v>
      </c>
      <c r="AM487" s="116">
        <v>30.015937805175781</v>
      </c>
      <c r="AN487" s="116">
        <v>11419.5625</v>
      </c>
      <c r="AO487" s="116">
        <v>28970.279296875</v>
      </c>
      <c r="AP487" s="116">
        <v>13783.587890625</v>
      </c>
      <c r="AQ487" s="116">
        <v>47.578372955322266</v>
      </c>
      <c r="AR487" s="118"/>
    </row>
    <row r="488" spans="1:44">
      <c r="A488" s="352">
        <v>41887</v>
      </c>
      <c r="B488" s="114" t="s">
        <v>184</v>
      </c>
      <c r="C488" s="114" t="s">
        <v>122</v>
      </c>
      <c r="D488" s="241"/>
      <c r="E488" s="305">
        <v>97</v>
      </c>
      <c r="F488" s="305">
        <v>17</v>
      </c>
      <c r="G488" s="305">
        <v>289</v>
      </c>
      <c r="H488" s="305">
        <v>51</v>
      </c>
      <c r="I488" s="305">
        <v>974</v>
      </c>
      <c r="J488" s="305">
        <v>219</v>
      </c>
      <c r="K488" s="118">
        <v>3180204</v>
      </c>
      <c r="L488" s="116">
        <v>89.490831405784036</v>
      </c>
      <c r="M488" s="118">
        <v>2480290</v>
      </c>
      <c r="N488" s="116">
        <v>95.894027709960938</v>
      </c>
      <c r="O488" s="118">
        <v>13340221</v>
      </c>
      <c r="P488" s="116">
        <v>99.964073181152344</v>
      </c>
      <c r="Q488" s="118">
        <v>13340230</v>
      </c>
      <c r="R488" s="119">
        <v>2.4699723348021507E-2</v>
      </c>
      <c r="S488" s="118">
        <v>1055</v>
      </c>
      <c r="T488" s="116">
        <v>7.9084094613790512E-3</v>
      </c>
      <c r="U488" s="118">
        <v>12015</v>
      </c>
      <c r="V488" s="119">
        <v>9.0095289051532745E-2</v>
      </c>
      <c r="W488" s="117">
        <v>4277030</v>
      </c>
      <c r="X488" s="119">
        <v>99.519927978515625</v>
      </c>
      <c r="Y488" s="119">
        <v>99.430267333984375</v>
      </c>
      <c r="Z488" s="117">
        <v>9568</v>
      </c>
      <c r="AA488" s="119">
        <v>0.22370663285255432</v>
      </c>
      <c r="AB488" s="118">
        <v>2671010</v>
      </c>
      <c r="AC488" s="120">
        <v>98.50360107421875</v>
      </c>
      <c r="AD488" s="118">
        <v>2674163</v>
      </c>
      <c r="AE488" s="116">
        <v>98.436592102050781</v>
      </c>
      <c r="AF488" s="116">
        <v>74.832916259765625</v>
      </c>
      <c r="AG488" s="116">
        <v>94.400993347167969</v>
      </c>
      <c r="AH488" s="121">
        <v>55.264846801757813</v>
      </c>
      <c r="AI488" s="116">
        <v>0</v>
      </c>
      <c r="AJ488" s="121">
        <v>0</v>
      </c>
      <c r="AK488" s="121">
        <v>0</v>
      </c>
      <c r="AL488" s="116">
        <v>5.3831334114074707</v>
      </c>
      <c r="AM488" s="116">
        <v>26.658214569091797</v>
      </c>
      <c r="AN488" s="116">
        <v>20238.984375</v>
      </c>
      <c r="AO488" s="116">
        <v>47431.3125</v>
      </c>
      <c r="AP488" s="116">
        <v>27890.126953125</v>
      </c>
      <c r="AQ488" s="116">
        <v>58.80108642578125</v>
      </c>
      <c r="AR488" s="118"/>
    </row>
    <row r="489" spans="1:44">
      <c r="A489" s="352">
        <v>41887</v>
      </c>
      <c r="B489" s="114" t="s">
        <v>131</v>
      </c>
      <c r="C489" s="114" t="s">
        <v>176</v>
      </c>
      <c r="D489" s="241"/>
      <c r="E489" s="305">
        <v>168</v>
      </c>
      <c r="F489" s="305">
        <v>20</v>
      </c>
      <c r="G489" s="305">
        <v>489</v>
      </c>
      <c r="H489" s="305">
        <v>50</v>
      </c>
      <c r="I489" s="305">
        <v>1428</v>
      </c>
      <c r="J489" s="305">
        <v>161</v>
      </c>
      <c r="K489" s="118">
        <v>2657428</v>
      </c>
      <c r="L489" s="116">
        <v>91.097745639768974</v>
      </c>
      <c r="M489" s="118">
        <v>4427603</v>
      </c>
      <c r="N489" s="116">
        <v>94.132492065429688</v>
      </c>
      <c r="O489" s="118">
        <v>19925014</v>
      </c>
      <c r="P489" s="116">
        <v>99.995620727539062</v>
      </c>
      <c r="Q489" s="118">
        <v>12784726</v>
      </c>
      <c r="R489" s="119">
        <v>8.8308500126004219E-3</v>
      </c>
      <c r="S489" s="118">
        <v>507658</v>
      </c>
      <c r="T489" s="116">
        <v>3.9708163738250732</v>
      </c>
      <c r="U489" s="118">
        <v>644</v>
      </c>
      <c r="V489" s="119">
        <v>5.2462001331150532E-3</v>
      </c>
      <c r="W489" s="117">
        <v>3652589</v>
      </c>
      <c r="X489" s="119">
        <v>99.787940979003906</v>
      </c>
      <c r="Y489" s="119">
        <v>99.782707214355469</v>
      </c>
      <c r="Z489" s="117">
        <v>10936</v>
      </c>
      <c r="AA489" s="119">
        <v>0.29940405488014221</v>
      </c>
      <c r="AB489" s="118">
        <v>1524689</v>
      </c>
      <c r="AC489" s="120">
        <v>95.268150329589844</v>
      </c>
      <c r="AD489" s="118">
        <v>1512202</v>
      </c>
      <c r="AE489" s="116">
        <v>95.983474731445313</v>
      </c>
      <c r="AF489" s="116">
        <v>0</v>
      </c>
      <c r="AG489" s="116">
        <v>0</v>
      </c>
      <c r="AH489" s="121">
        <v>0</v>
      </c>
      <c r="AI489" s="116">
        <v>0</v>
      </c>
      <c r="AJ489" s="121">
        <v>0</v>
      </c>
      <c r="AK489" s="121">
        <v>0</v>
      </c>
      <c r="AL489" s="116">
        <v>4.865288257598877</v>
      </c>
      <c r="AM489" s="116">
        <v>27.414173126220703</v>
      </c>
      <c r="AN489" s="116">
        <v>18009.560546875</v>
      </c>
      <c r="AO489" s="116">
        <v>41340.265625</v>
      </c>
      <c r="AP489" s="116">
        <v>20781.466796875</v>
      </c>
      <c r="AQ489" s="116">
        <v>50.269309997558594</v>
      </c>
      <c r="AR489" s="118"/>
    </row>
    <row r="490" spans="1:44">
      <c r="A490" s="352">
        <v>41887</v>
      </c>
      <c r="B490" s="114" t="s">
        <v>124</v>
      </c>
      <c r="C490" s="114" t="s">
        <v>176</v>
      </c>
      <c r="D490" s="241"/>
      <c r="E490" s="180">
        <v>117</v>
      </c>
      <c r="F490" s="180">
        <v>32</v>
      </c>
      <c r="G490" s="180">
        <v>344</v>
      </c>
      <c r="H490" s="180">
        <v>86</v>
      </c>
      <c r="I490" s="180">
        <v>1300</v>
      </c>
      <c r="J490" s="180">
        <v>343</v>
      </c>
      <c r="K490" s="118">
        <v>2912366</v>
      </c>
      <c r="L490" s="116">
        <v>92.672349560460461</v>
      </c>
      <c r="M490" s="118">
        <v>3954936</v>
      </c>
      <c r="N490" s="116">
        <v>95.287002563476563</v>
      </c>
      <c r="O490" s="118">
        <v>17160174</v>
      </c>
      <c r="P490" s="116">
        <v>100.00006103515625</v>
      </c>
      <c r="Q490" s="118">
        <v>12937487</v>
      </c>
      <c r="R490" s="119">
        <v>1.3371993554756045E-3</v>
      </c>
      <c r="S490" s="118">
        <v>558198</v>
      </c>
      <c r="T490" s="116">
        <v>4.3145780563354492</v>
      </c>
      <c r="U490" s="118">
        <v>1608</v>
      </c>
      <c r="V490" s="119">
        <v>1.298963651061058E-2</v>
      </c>
      <c r="W490" s="117">
        <v>4238067</v>
      </c>
      <c r="X490" s="119">
        <v>99.794715881347656</v>
      </c>
      <c r="Y490" s="119">
        <v>99.781753540039063</v>
      </c>
      <c r="Z490" s="117">
        <v>11262</v>
      </c>
      <c r="AA490" s="119">
        <v>0.26573434472084045</v>
      </c>
      <c r="AB490" s="118">
        <v>1125278</v>
      </c>
      <c r="AC490" s="120">
        <v>94.083152770996094</v>
      </c>
      <c r="AD490" s="118">
        <v>1116412</v>
      </c>
      <c r="AE490" s="116">
        <v>94.34393310546875</v>
      </c>
      <c r="AF490" s="116">
        <v>0</v>
      </c>
      <c r="AG490" s="116">
        <v>0</v>
      </c>
      <c r="AH490" s="121">
        <v>0</v>
      </c>
      <c r="AI490" s="116">
        <v>0</v>
      </c>
      <c r="AJ490" s="121">
        <v>0</v>
      </c>
      <c r="AK490" s="121">
        <v>0</v>
      </c>
      <c r="AL490" s="116">
        <v>4.886451244354248</v>
      </c>
      <c r="AM490" s="116">
        <v>30.031587600708008</v>
      </c>
      <c r="AN490" s="116">
        <v>17849.361328125</v>
      </c>
      <c r="AO490" s="116">
        <v>48892.9609375</v>
      </c>
      <c r="AP490" s="116">
        <v>23456.5625</v>
      </c>
      <c r="AQ490" s="116">
        <v>47.975337982177734</v>
      </c>
      <c r="AR490" s="118"/>
    </row>
    <row r="491" spans="1:44">
      <c r="A491" s="352">
        <v>41887</v>
      </c>
      <c r="B491" s="206" t="s">
        <v>133</v>
      </c>
      <c r="C491" s="206" t="s">
        <v>176</v>
      </c>
      <c r="D491" s="241"/>
      <c r="E491" s="180">
        <v>164</v>
      </c>
      <c r="F491" s="180">
        <v>12</v>
      </c>
      <c r="G491" s="180">
        <v>485</v>
      </c>
      <c r="H491" s="180">
        <v>34</v>
      </c>
      <c r="I491" s="180">
        <v>1418</v>
      </c>
      <c r="J491" s="180">
        <v>113</v>
      </c>
      <c r="K491" s="248">
        <v>1894421</v>
      </c>
      <c r="L491" s="246">
        <v>90.762137877483411</v>
      </c>
      <c r="M491" s="248">
        <v>3879812</v>
      </c>
      <c r="N491" s="246">
        <v>96.444236755371094</v>
      </c>
      <c r="O491" s="248">
        <v>16908236</v>
      </c>
      <c r="P491" s="246">
        <v>99.986381530761719</v>
      </c>
      <c r="Q491" s="248">
        <v>10201338</v>
      </c>
      <c r="R491" s="249">
        <v>5.8100223541259766E-2</v>
      </c>
      <c r="S491" s="248">
        <v>477561</v>
      </c>
      <c r="T491" s="246">
        <v>4.6813564300537109</v>
      </c>
      <c r="U491" s="248">
        <v>296</v>
      </c>
      <c r="V491" s="249">
        <v>3.0482816509902477E-3</v>
      </c>
      <c r="W491" s="248">
        <v>2645599</v>
      </c>
      <c r="X491" s="246">
        <v>99.783088684082031</v>
      </c>
      <c r="Y491" s="246">
        <v>99.780044555664063</v>
      </c>
      <c r="Z491" s="247">
        <v>7375</v>
      </c>
      <c r="AA491" s="249">
        <v>0.27876484394073486</v>
      </c>
      <c r="AB491" s="248">
        <v>628125</v>
      </c>
      <c r="AC491" s="246">
        <v>90.970108032226563</v>
      </c>
      <c r="AD491" s="248">
        <v>620783</v>
      </c>
      <c r="AE491" s="246">
        <v>90.560470581054687</v>
      </c>
      <c r="AF491" s="246">
        <v>0</v>
      </c>
      <c r="AG491" s="246">
        <v>0</v>
      </c>
      <c r="AH491" s="251">
        <v>0</v>
      </c>
      <c r="AI491" s="246">
        <v>0</v>
      </c>
      <c r="AJ491" s="251">
        <v>0</v>
      </c>
      <c r="AK491" s="251">
        <v>0</v>
      </c>
      <c r="AL491" s="246">
        <v>4.8245763778686523</v>
      </c>
      <c r="AM491" s="246">
        <v>31.635257720947266</v>
      </c>
      <c r="AN491" s="246">
        <v>14491.70703125</v>
      </c>
      <c r="AO491" s="246">
        <v>34621.5234375</v>
      </c>
      <c r="AP491" s="246">
        <v>18265.603515625</v>
      </c>
      <c r="AQ491" s="246">
        <v>52.757942199707031</v>
      </c>
      <c r="AR491" s="248"/>
    </row>
    <row r="492" spans="1:44">
      <c r="A492" s="352">
        <v>41887</v>
      </c>
      <c r="B492" s="206" t="s">
        <v>125</v>
      </c>
      <c r="C492" s="206" t="s">
        <v>176</v>
      </c>
      <c r="D492" s="241"/>
      <c r="E492" s="180">
        <v>166</v>
      </c>
      <c r="F492" s="180">
        <v>8</v>
      </c>
      <c r="G492" s="180">
        <v>474</v>
      </c>
      <c r="H492" s="180">
        <v>24</v>
      </c>
      <c r="I492" s="180">
        <v>1531</v>
      </c>
      <c r="J492" s="180">
        <v>93</v>
      </c>
      <c r="K492" s="248">
        <v>1943460</v>
      </c>
      <c r="L492" s="246">
        <v>89.986518888991796</v>
      </c>
      <c r="M492" s="248">
        <v>3223560</v>
      </c>
      <c r="N492" s="246">
        <v>92.618782043457031</v>
      </c>
      <c r="O492" s="248">
        <v>14894466</v>
      </c>
      <c r="P492" s="246">
        <v>99.999763488769531</v>
      </c>
      <c r="Q492" s="248">
        <v>9677671</v>
      </c>
      <c r="R492" s="249">
        <v>9.9920732900500298E-3</v>
      </c>
      <c r="S492" s="248">
        <v>468130</v>
      </c>
      <c r="T492" s="246">
        <v>4.8372173309326172</v>
      </c>
      <c r="U492" s="248">
        <v>157</v>
      </c>
      <c r="V492" s="249">
        <v>1.7049445305019617E-3</v>
      </c>
      <c r="W492" s="248">
        <v>2789793</v>
      </c>
      <c r="X492" s="246">
        <v>99.87738037109375</v>
      </c>
      <c r="Y492" s="246">
        <v>99.875679016113281</v>
      </c>
      <c r="Z492" s="247">
        <v>5471</v>
      </c>
      <c r="AA492" s="249">
        <v>0.19610774517059326</v>
      </c>
      <c r="AB492" s="248">
        <v>711664</v>
      </c>
      <c r="AC492" s="246">
        <v>93.8448486328125</v>
      </c>
      <c r="AD492" s="248">
        <v>706592</v>
      </c>
      <c r="AE492" s="246">
        <v>94.728218078613281</v>
      </c>
      <c r="AF492" s="246">
        <v>0</v>
      </c>
      <c r="AG492" s="246">
        <v>0</v>
      </c>
      <c r="AH492" s="251">
        <v>0</v>
      </c>
      <c r="AI492" s="246">
        <v>0</v>
      </c>
      <c r="AJ492" s="251">
        <v>0</v>
      </c>
      <c r="AK492" s="251">
        <v>0</v>
      </c>
      <c r="AL492" s="246">
        <v>4.314117431640625</v>
      </c>
      <c r="AM492" s="246">
        <v>31.106666564941406</v>
      </c>
      <c r="AN492" s="246">
        <v>12189.6337890625</v>
      </c>
      <c r="AO492" s="246">
        <v>33596.9453125</v>
      </c>
      <c r="AP492" s="246">
        <v>11698.3583984375</v>
      </c>
      <c r="AQ492" s="246">
        <v>34.819709777832031</v>
      </c>
      <c r="AR492" s="248"/>
    </row>
    <row r="493" spans="1:44">
      <c r="A493" s="352">
        <v>41887</v>
      </c>
      <c r="B493" s="107" t="s">
        <v>127</v>
      </c>
      <c r="C493" s="107" t="s">
        <v>128</v>
      </c>
      <c r="D493" s="241"/>
      <c r="E493" s="388">
        <v>150</v>
      </c>
      <c r="F493" s="388">
        <v>16</v>
      </c>
      <c r="G493" s="388">
        <v>450</v>
      </c>
      <c r="H493" s="388">
        <v>48</v>
      </c>
      <c r="I493" s="388">
        <v>1448</v>
      </c>
      <c r="J493" s="388">
        <v>166</v>
      </c>
      <c r="K493" s="111">
        <v>2808424</v>
      </c>
      <c r="L493" s="109">
        <v>88.115398529566761</v>
      </c>
      <c r="M493" s="111">
        <v>3637702</v>
      </c>
      <c r="N493" s="109">
        <v>95.853065490722656</v>
      </c>
      <c r="O493" s="111">
        <v>16665583</v>
      </c>
      <c r="P493" s="109">
        <v>99.993492126464844</v>
      </c>
      <c r="Q493" s="111">
        <v>10200257</v>
      </c>
      <c r="R493" s="112">
        <v>4.137150477617979E-3</v>
      </c>
      <c r="S493" s="111">
        <v>314562</v>
      </c>
      <c r="T493" s="109">
        <v>3.0838634967803955</v>
      </c>
      <c r="U493" s="111">
        <v>38090</v>
      </c>
      <c r="V493" s="112">
        <v>0.37556272745132446</v>
      </c>
      <c r="W493" s="111">
        <v>3106491</v>
      </c>
      <c r="X493" s="109">
        <v>99.492332458496094</v>
      </c>
      <c r="Y493" s="109">
        <v>99.118675231933594</v>
      </c>
      <c r="Z493" s="110">
        <v>19604</v>
      </c>
      <c r="AA493" s="112">
        <v>0.6310657262802124</v>
      </c>
      <c r="AB493" s="111">
        <v>5369822</v>
      </c>
      <c r="AC493" s="109">
        <v>99.114555358886719</v>
      </c>
      <c r="AD493" s="111">
        <v>5358590</v>
      </c>
      <c r="AE493" s="109">
        <v>99.32452392578125</v>
      </c>
      <c r="AF493" s="109">
        <v>34.5762939453125</v>
      </c>
      <c r="AG493" s="109">
        <v>34.159713745117187</v>
      </c>
      <c r="AH493" s="113">
        <v>34.992870330810547</v>
      </c>
      <c r="AI493" s="109">
        <v>94.130584716796875</v>
      </c>
      <c r="AJ493" s="113">
        <v>2.6916954517364502</v>
      </c>
      <c r="AK493" s="113">
        <v>3.1777198314666748</v>
      </c>
      <c r="AL493" s="109">
        <v>3.1750819683074951</v>
      </c>
      <c r="AM493" s="109">
        <v>18.247331619262695</v>
      </c>
      <c r="AN493" s="109">
        <v>8852.1982421875</v>
      </c>
      <c r="AO493" s="109">
        <v>38900.4609375</v>
      </c>
      <c r="AP493" s="109">
        <v>738.32904052734375</v>
      </c>
      <c r="AQ493" s="109">
        <v>1.8979955911636353</v>
      </c>
      <c r="AR493" s="111"/>
    </row>
    <row r="494" spans="1:44">
      <c r="A494" s="352">
        <v>41887</v>
      </c>
      <c r="B494" s="107" t="s">
        <v>129</v>
      </c>
      <c r="C494" s="107" t="s">
        <v>128</v>
      </c>
      <c r="D494" s="241"/>
      <c r="E494" s="388">
        <v>152</v>
      </c>
      <c r="F494" s="388">
        <v>3</v>
      </c>
      <c r="G494" s="388">
        <v>452</v>
      </c>
      <c r="H494" s="388">
        <v>9</v>
      </c>
      <c r="I494" s="388">
        <v>1174</v>
      </c>
      <c r="J494" s="388">
        <v>29</v>
      </c>
      <c r="K494" s="111">
        <v>1990969</v>
      </c>
      <c r="L494" s="109">
        <v>85.011619969974419</v>
      </c>
      <c r="M494" s="111">
        <v>3287242</v>
      </c>
      <c r="N494" s="109">
        <v>95.732048034667969</v>
      </c>
      <c r="O494" s="111">
        <v>11957796</v>
      </c>
      <c r="P494" s="109">
        <v>99.990287780761719</v>
      </c>
      <c r="Q494" s="111">
        <v>7983238</v>
      </c>
      <c r="R494" s="112">
        <v>5.0230245105922222E-3</v>
      </c>
      <c r="S494" s="111">
        <v>255057</v>
      </c>
      <c r="T494" s="109">
        <v>3.1949067115783691</v>
      </c>
      <c r="U494" s="111">
        <v>32613</v>
      </c>
      <c r="V494" s="112">
        <v>0.40859061479568481</v>
      </c>
      <c r="W494" s="111">
        <v>1969205</v>
      </c>
      <c r="X494" s="109">
        <v>99.444549560546875</v>
      </c>
      <c r="Y494" s="109">
        <v>99.038230895996094</v>
      </c>
      <c r="Z494" s="110">
        <v>14256</v>
      </c>
      <c r="AA494" s="112">
        <v>0.72394698858261108</v>
      </c>
      <c r="AB494" s="111">
        <v>1059762</v>
      </c>
      <c r="AC494" s="109">
        <v>97.507179260253906</v>
      </c>
      <c r="AD494" s="111">
        <v>1059703</v>
      </c>
      <c r="AE494" s="109">
        <v>97.72332763671875</v>
      </c>
      <c r="AF494" s="109">
        <v>34.458450317382812</v>
      </c>
      <c r="AG494" s="109">
        <v>34.146549224853516</v>
      </c>
      <c r="AH494" s="113">
        <v>34.770351409912109</v>
      </c>
      <c r="AI494" s="109">
        <v>95.083969116210938</v>
      </c>
      <c r="AJ494" s="113">
        <v>2.3214900493621826</v>
      </c>
      <c r="AK494" s="113">
        <v>2.5945396423339844</v>
      </c>
      <c r="AL494" s="109">
        <v>3.1674251556396484</v>
      </c>
      <c r="AM494" s="109">
        <v>25.158447265625</v>
      </c>
      <c r="AN494" s="109">
        <v>7290.3720703125</v>
      </c>
      <c r="AO494" s="109">
        <v>22373.783203125</v>
      </c>
      <c r="AP494" s="109">
        <v>350.60385131835937</v>
      </c>
      <c r="AQ494" s="109">
        <v>1.5670298337936401</v>
      </c>
      <c r="AR494" s="111"/>
    </row>
    <row r="495" spans="1:44">
      <c r="A495" s="352">
        <v>41887</v>
      </c>
      <c r="B495" s="181" t="s">
        <v>130</v>
      </c>
      <c r="C495" s="181" t="s">
        <v>128</v>
      </c>
      <c r="D495" s="241"/>
      <c r="E495" s="219">
        <v>176</v>
      </c>
      <c r="F495" s="219">
        <v>5</v>
      </c>
      <c r="G495" s="219">
        <v>528</v>
      </c>
      <c r="H495" s="219">
        <v>15</v>
      </c>
      <c r="I495" s="219">
        <v>887</v>
      </c>
      <c r="J495" s="219">
        <v>31</v>
      </c>
      <c r="K495" s="229">
        <v>703138</v>
      </c>
      <c r="L495" s="230">
        <v>93.620740167648449</v>
      </c>
      <c r="M495" s="229">
        <v>1355266</v>
      </c>
      <c r="N495" s="230">
        <v>96.227676391601563</v>
      </c>
      <c r="O495" s="229">
        <v>13717192</v>
      </c>
      <c r="P495" s="230">
        <v>99.993637084960937</v>
      </c>
      <c r="Q495" s="229">
        <v>4438286</v>
      </c>
      <c r="R495" s="230">
        <v>2.253121965622995E-5</v>
      </c>
      <c r="S495" s="229">
        <v>159297</v>
      </c>
      <c r="T495" s="230">
        <v>3.589155912399292</v>
      </c>
      <c r="U495" s="229">
        <v>9383</v>
      </c>
      <c r="V495" s="230">
        <v>0.21171507239341736</v>
      </c>
      <c r="W495" s="229">
        <v>644070</v>
      </c>
      <c r="X495" s="230">
        <v>99.812797546386719</v>
      </c>
      <c r="Y495" s="230">
        <v>99.601478576660156</v>
      </c>
      <c r="Z495" s="229">
        <v>2760</v>
      </c>
      <c r="AA495" s="230">
        <v>0.42852485179901123</v>
      </c>
      <c r="AB495" s="229">
        <v>1090144</v>
      </c>
      <c r="AC495" s="230">
        <v>98.755851745605469</v>
      </c>
      <c r="AD495" s="229">
        <v>1089298</v>
      </c>
      <c r="AE495" s="230">
        <v>98.927116394042969</v>
      </c>
      <c r="AF495" s="230">
        <v>35.2081298828125</v>
      </c>
      <c r="AG495" s="230">
        <v>34.861907958984375</v>
      </c>
      <c r="AH495" s="230">
        <v>35.554351806640625</v>
      </c>
      <c r="AI495" s="230">
        <v>93.113349914550781</v>
      </c>
      <c r="AJ495" s="188">
        <v>0.68715190887451172</v>
      </c>
      <c r="AK495" s="188">
        <v>6.1994924545288086</v>
      </c>
      <c r="AL495" s="230">
        <v>4.2126564979553223</v>
      </c>
      <c r="AM495" s="230">
        <v>23.041967391967773</v>
      </c>
      <c r="AN495" s="230">
        <v>5745.689453125</v>
      </c>
      <c r="AO495" s="230">
        <v>10104.232421875</v>
      </c>
      <c r="AP495" s="230">
        <v>163.03245544433594</v>
      </c>
      <c r="AQ495" s="230">
        <v>1.613506555557251</v>
      </c>
      <c r="AR495" s="229"/>
    </row>
    <row r="496" spans="1:44">
      <c r="A496" s="352">
        <v>41887</v>
      </c>
      <c r="B496" s="123" t="s">
        <v>132</v>
      </c>
      <c r="C496" s="123" t="s">
        <v>128</v>
      </c>
      <c r="D496" s="241"/>
      <c r="E496" s="219">
        <v>178</v>
      </c>
      <c r="F496" s="219">
        <v>5</v>
      </c>
      <c r="G496" s="219">
        <v>527</v>
      </c>
      <c r="H496" s="219">
        <v>15</v>
      </c>
      <c r="I496" s="219">
        <v>1043</v>
      </c>
      <c r="J496" s="219">
        <v>34</v>
      </c>
      <c r="K496" s="197">
        <v>752235</v>
      </c>
      <c r="L496" s="194">
        <v>90.938204151628142</v>
      </c>
      <c r="M496" s="197">
        <v>1317572</v>
      </c>
      <c r="N496" s="194">
        <v>91.811378479003906</v>
      </c>
      <c r="O496" s="197">
        <v>12824028</v>
      </c>
      <c r="P496" s="194">
        <v>99.98590087890625</v>
      </c>
      <c r="Q496" s="197">
        <v>5457375</v>
      </c>
      <c r="R496" s="194">
        <v>1.6491445421706885E-4</v>
      </c>
      <c r="S496" s="197">
        <v>221868</v>
      </c>
      <c r="T496" s="194">
        <v>4.0654711723327637</v>
      </c>
      <c r="U496" s="197">
        <v>15507</v>
      </c>
      <c r="V496" s="194">
        <v>0.28459826111793518</v>
      </c>
      <c r="W496" s="197">
        <v>942370</v>
      </c>
      <c r="X496" s="194">
        <v>99.735626220703125</v>
      </c>
      <c r="Y496" s="231">
        <v>99.4517822265625</v>
      </c>
      <c r="Z496" s="197">
        <v>4588</v>
      </c>
      <c r="AA496" s="194">
        <v>0.48685759305953979</v>
      </c>
      <c r="AB496" s="197">
        <v>1113322</v>
      </c>
      <c r="AC496" s="194">
        <v>98.320884704589844</v>
      </c>
      <c r="AD496" s="197">
        <v>1110597</v>
      </c>
      <c r="AE496" s="194">
        <v>98.509628295898437</v>
      </c>
      <c r="AF496" s="231">
        <v>35.047454833984375</v>
      </c>
      <c r="AG496" s="231">
        <v>34.744590759277344</v>
      </c>
      <c r="AH496" s="231">
        <v>35.350322723388672</v>
      </c>
      <c r="AI496" s="194">
        <v>95.161247253417969</v>
      </c>
      <c r="AJ496" s="207">
        <v>0.50460344552993774</v>
      </c>
      <c r="AK496" s="207">
        <v>4.3341479301452637</v>
      </c>
      <c r="AL496" s="208">
        <v>4.3577513694763184</v>
      </c>
      <c r="AM496" s="208">
        <v>23.84147834777832</v>
      </c>
      <c r="AN496" s="197">
        <v>6543.65673828125</v>
      </c>
      <c r="AO496" s="197">
        <v>13191.1875</v>
      </c>
      <c r="AP496" s="197">
        <v>132.10696411132812</v>
      </c>
      <c r="AQ496" s="231">
        <v>1.001478910446167</v>
      </c>
      <c r="AR496" s="198"/>
    </row>
    <row r="497" spans="1:44">
      <c r="A497" s="352">
        <v>41886</v>
      </c>
      <c r="B497" s="181" t="s">
        <v>6</v>
      </c>
      <c r="C497" s="181"/>
      <c r="D497" s="241"/>
      <c r="E497" s="219">
        <v>1814</v>
      </c>
      <c r="F497" s="219">
        <v>178</v>
      </c>
      <c r="G497" s="219">
        <v>5378</v>
      </c>
      <c r="H497" s="219">
        <v>522</v>
      </c>
      <c r="I497" s="219">
        <v>15542</v>
      </c>
      <c r="J497" s="219">
        <v>1976</v>
      </c>
      <c r="K497" s="229">
        <v>28174644</v>
      </c>
      <c r="L497" s="230">
        <v>90.934181812554584</v>
      </c>
      <c r="M497" s="229">
        <v>43260958</v>
      </c>
      <c r="N497" s="230">
        <v>95.814078478055137</v>
      </c>
      <c r="O497" s="229">
        <v>190666159</v>
      </c>
      <c r="P497" s="230">
        <v>99.965418842489683</v>
      </c>
      <c r="Q497" s="229">
        <v>139748749</v>
      </c>
      <c r="R497" s="230">
        <v>2.2993407911001695E-2</v>
      </c>
      <c r="S497" s="229">
        <v>2909978</v>
      </c>
      <c r="T497" s="230">
        <v>4.1138871016537211</v>
      </c>
      <c r="U497" s="229">
        <v>161624</v>
      </c>
      <c r="V497" s="230">
        <v>0.1173486006626918</v>
      </c>
      <c r="W497" s="229">
        <v>41969998</v>
      </c>
      <c r="X497" s="230">
        <v>99.680240835402785</v>
      </c>
      <c r="Y497" s="230">
        <v>99.563267467645233</v>
      </c>
      <c r="Z497" s="229">
        <v>133633</v>
      </c>
      <c r="AA497" s="230">
        <v>0.31840125111621975</v>
      </c>
      <c r="AB497" s="229">
        <v>31809755</v>
      </c>
      <c r="AC497" s="230">
        <v>98.192450510648243</v>
      </c>
      <c r="AD497" s="229">
        <v>31764404</v>
      </c>
      <c r="AE497" s="230">
        <v>98.272822899596363</v>
      </c>
      <c r="AF497" s="230">
        <v>34.202094179294477</v>
      </c>
      <c r="AG497" s="230">
        <v>37.628530168363127</v>
      </c>
      <c r="AH497" s="230">
        <v>30.775658190225826</v>
      </c>
      <c r="AI497" s="230"/>
      <c r="AJ497" s="188"/>
      <c r="AK497" s="188"/>
      <c r="AL497" s="230">
        <v>3.3629569110084279</v>
      </c>
      <c r="AM497" s="230">
        <v>19.456412154830822</v>
      </c>
      <c r="AN497" s="230">
        <v>184826.40185546875</v>
      </c>
      <c r="AO497" s="230">
        <v>531202.9931640625</v>
      </c>
      <c r="AP497" s="230">
        <v>252351.91297912598</v>
      </c>
      <c r="AQ497" s="230">
        <v>47.50574003282901</v>
      </c>
      <c r="AR497" s="229">
        <v>0</v>
      </c>
    </row>
    <row r="498" spans="1:44">
      <c r="A498" s="352">
        <v>41886</v>
      </c>
      <c r="B498" s="123" t="s">
        <v>134</v>
      </c>
      <c r="C498" s="123"/>
      <c r="D498" s="241"/>
      <c r="E498" s="219">
        <v>660</v>
      </c>
      <c r="F498" s="219">
        <v>109</v>
      </c>
      <c r="G498" s="219">
        <v>1973</v>
      </c>
      <c r="H498" s="219">
        <v>327</v>
      </c>
      <c r="I498" s="219">
        <v>6739</v>
      </c>
      <c r="J498" s="219">
        <v>1352</v>
      </c>
      <c r="K498" s="197">
        <v>14952582</v>
      </c>
      <c r="L498" s="194">
        <v>91.204254890560037</v>
      </c>
      <c r="M498" s="197">
        <v>18177470</v>
      </c>
      <c r="N498" s="194">
        <v>96.464146002216722</v>
      </c>
      <c r="O498" s="197">
        <v>68394074</v>
      </c>
      <c r="P498" s="194">
        <v>99.931682789375401</v>
      </c>
      <c r="Q498" s="197">
        <v>68393877</v>
      </c>
      <c r="R498" s="194">
        <v>3.1640258814979276E-2</v>
      </c>
      <c r="S498" s="197">
        <v>23083</v>
      </c>
      <c r="T498" s="194">
        <v>5.8005545582048235E-2</v>
      </c>
      <c r="U498" s="197">
        <v>70060</v>
      </c>
      <c r="V498" s="194">
        <v>0.1025030794486986</v>
      </c>
      <c r="W498" s="197">
        <v>22707137</v>
      </c>
      <c r="X498" s="194">
        <v>99.646761369909584</v>
      </c>
      <c r="Y498" s="231">
        <v>99.544620370934524</v>
      </c>
      <c r="Z498" s="197">
        <v>60994</v>
      </c>
      <c r="AA498" s="194">
        <v>0.26861158018744863</v>
      </c>
      <c r="AB498" s="197">
        <v>19636153</v>
      </c>
      <c r="AC498" s="194">
        <v>98.773410136117249</v>
      </c>
      <c r="AD498" s="197">
        <v>19637261</v>
      </c>
      <c r="AE498" s="194">
        <v>98.726366028104493</v>
      </c>
      <c r="AF498" s="231">
        <v>56.88106097922757</v>
      </c>
      <c r="AG498" s="231">
        <v>63.457576591191049</v>
      </c>
      <c r="AH498" s="231">
        <v>50.304545367264083</v>
      </c>
      <c r="AI498" s="194"/>
      <c r="AJ498" s="207"/>
      <c r="AK498" s="207"/>
      <c r="AL498" s="208">
        <v>5.0748036336729623</v>
      </c>
      <c r="AM498" s="208">
        <v>27.425290613807643</v>
      </c>
      <c r="AN498" s="197">
        <v>97516.12109375</v>
      </c>
      <c r="AO498" s="197">
        <v>294533.0546875</v>
      </c>
      <c r="AP498" s="197">
        <v>177897.37109375</v>
      </c>
      <c r="AQ498" s="231">
        <v>60.399798346063186</v>
      </c>
      <c r="AR498" s="198"/>
    </row>
    <row r="499" spans="1:44">
      <c r="A499" s="352">
        <v>41886</v>
      </c>
      <c r="B499" s="123" t="s">
        <v>175</v>
      </c>
      <c r="C499" s="123"/>
      <c r="D499" s="241"/>
      <c r="E499" s="219">
        <v>498</v>
      </c>
      <c r="F499" s="219">
        <v>40</v>
      </c>
      <c r="G499" s="219">
        <v>1448</v>
      </c>
      <c r="H499" s="219">
        <v>108</v>
      </c>
      <c r="I499" s="219">
        <v>4377</v>
      </c>
      <c r="J499" s="219">
        <v>367</v>
      </c>
      <c r="K499" s="197">
        <v>9196873</v>
      </c>
      <c r="L499" s="194">
        <v>91.063071111235303</v>
      </c>
      <c r="M499" s="197">
        <v>15637298</v>
      </c>
      <c r="N499" s="194">
        <v>94.975634479349736</v>
      </c>
      <c r="O499" s="197">
        <v>68338167</v>
      </c>
      <c r="P499" s="194">
        <v>99.997362534620393</v>
      </c>
      <c r="Q499" s="197">
        <v>44965902</v>
      </c>
      <c r="R499" s="194">
        <v>2.104261180672062E-2</v>
      </c>
      <c r="S499" s="197">
        <v>1944364</v>
      </c>
      <c r="T499" s="194">
        <v>4.342521846194713</v>
      </c>
      <c r="U499" s="197">
        <v>2673</v>
      </c>
      <c r="V499" s="194">
        <v>6.2148099239566689E-3</v>
      </c>
      <c r="W499" s="197">
        <v>12960539</v>
      </c>
      <c r="X499" s="194">
        <v>99.803292614221945</v>
      </c>
      <c r="Y499" s="231">
        <v>99.797090029288128</v>
      </c>
      <c r="Z499" s="197">
        <v>34077</v>
      </c>
      <c r="AA499" s="194">
        <v>0.2629288774663246</v>
      </c>
      <c r="AB499" s="197">
        <v>3910555</v>
      </c>
      <c r="AC499" s="194">
        <v>94.05181547937228</v>
      </c>
      <c r="AD499" s="197">
        <v>3878476</v>
      </c>
      <c r="AE499" s="194">
        <v>94.48995090128922</v>
      </c>
      <c r="AF499" s="231">
        <v>0</v>
      </c>
      <c r="AG499" s="231">
        <v>0</v>
      </c>
      <c r="AH499" s="231">
        <v>0</v>
      </c>
      <c r="AI499" s="194"/>
      <c r="AJ499" s="207"/>
      <c r="AK499" s="207"/>
      <c r="AL499" s="208">
        <v>4.8342975079561041</v>
      </c>
      <c r="AM499" s="208">
        <v>29.827121073269879</v>
      </c>
      <c r="AN499" s="197">
        <v>61580.8974609375</v>
      </c>
      <c r="AO499" s="197">
        <v>155436.72265625</v>
      </c>
      <c r="AP499" s="197">
        <v>73105.814453125</v>
      </c>
      <c r="AQ499" s="231">
        <v>47.032524363498901</v>
      </c>
      <c r="AR499" s="198"/>
    </row>
    <row r="500" spans="1:44">
      <c r="A500" s="352">
        <v>41886</v>
      </c>
      <c r="B500" s="124" t="s">
        <v>135</v>
      </c>
      <c r="C500" s="124"/>
      <c r="D500" s="241"/>
      <c r="E500" s="219">
        <v>656</v>
      </c>
      <c r="F500" s="219">
        <v>29</v>
      </c>
      <c r="G500" s="219">
        <v>1957</v>
      </c>
      <c r="H500" s="219">
        <v>87</v>
      </c>
      <c r="I500" s="219">
        <v>4426</v>
      </c>
      <c r="J500" s="219">
        <v>257</v>
      </c>
      <c r="K500" s="190">
        <v>4025189</v>
      </c>
      <c r="L500" s="191">
        <v>89.63643694743277</v>
      </c>
      <c r="M500" s="190">
        <v>9446190</v>
      </c>
      <c r="N500" s="191">
        <v>95.951108936435332</v>
      </c>
      <c r="O500" s="190">
        <v>53933918</v>
      </c>
      <c r="P500" s="191">
        <v>99.967724863456709</v>
      </c>
      <c r="Q500" s="190">
        <v>26388970</v>
      </c>
      <c r="R500" s="191">
        <v>3.9069353917295553E-3</v>
      </c>
      <c r="S500" s="190">
        <v>942531</v>
      </c>
      <c r="T500" s="191">
        <v>3.7415627404646465</v>
      </c>
      <c r="U500" s="190">
        <v>88891</v>
      </c>
      <c r="V500" s="191">
        <v>0.3370853205905629</v>
      </c>
      <c r="W500" s="190">
        <v>6302322</v>
      </c>
      <c r="X500" s="191">
        <v>99.54781431565911</v>
      </c>
      <c r="Y500" s="232">
        <v>99.212253246632272</v>
      </c>
      <c r="Z500" s="190">
        <v>38562</v>
      </c>
      <c r="AA500" s="192">
        <v>0.61186971005366997</v>
      </c>
      <c r="AB500" s="190">
        <v>8263047</v>
      </c>
      <c r="AC500" s="191">
        <v>98.771458343013151</v>
      </c>
      <c r="AD500" s="190">
        <v>8248667</v>
      </c>
      <c r="AE500" s="191">
        <v>98.971776253785066</v>
      </c>
      <c r="AF500" s="232">
        <v>17.417778456195652</v>
      </c>
      <c r="AG500" s="232">
        <v>15.979103673557249</v>
      </c>
      <c r="AH500" s="232">
        <v>18.856453238834053</v>
      </c>
      <c r="AI500" s="191"/>
      <c r="AJ500" s="193"/>
      <c r="AK500" s="193"/>
      <c r="AL500" s="191">
        <v>3.5910847293033124</v>
      </c>
      <c r="AM500" s="191">
        <v>22.966631035081086</v>
      </c>
      <c r="AN500" s="190">
        <v>25729.38330078125</v>
      </c>
      <c r="AO500" s="190">
        <v>81233.2158203125</v>
      </c>
      <c r="AP500" s="190">
        <v>1348.7274322509766</v>
      </c>
      <c r="AQ500" s="232">
        <v>1.6603152031237511</v>
      </c>
      <c r="AR500" s="190"/>
    </row>
    <row r="501" spans="1:44">
      <c r="A501" s="352">
        <v>41886</v>
      </c>
      <c r="B501" s="114" t="s">
        <v>121</v>
      </c>
      <c r="C501" s="114" t="s">
        <v>122</v>
      </c>
      <c r="D501" s="241"/>
      <c r="E501" s="305">
        <v>168</v>
      </c>
      <c r="F501" s="305">
        <v>64</v>
      </c>
      <c r="G501" s="305">
        <v>492</v>
      </c>
      <c r="H501" s="305">
        <v>191</v>
      </c>
      <c r="I501" s="305">
        <v>1878</v>
      </c>
      <c r="J501" s="305">
        <v>801</v>
      </c>
      <c r="K501" s="118">
        <v>5556412</v>
      </c>
      <c r="L501" s="116">
        <v>92.920359397395302</v>
      </c>
      <c r="M501" s="118">
        <v>6708790</v>
      </c>
      <c r="N501" s="116">
        <v>96.19769287109375</v>
      </c>
      <c r="O501" s="118">
        <v>22877676</v>
      </c>
      <c r="P501" s="116">
        <v>99.900810241699219</v>
      </c>
      <c r="Q501" s="118">
        <v>22877656</v>
      </c>
      <c r="R501" s="119">
        <v>2.4486774578690529E-2</v>
      </c>
      <c r="S501" s="118">
        <v>16787</v>
      </c>
      <c r="T501" s="116">
        <v>7.3377273976802826E-2</v>
      </c>
      <c r="U501" s="118">
        <v>22824</v>
      </c>
      <c r="V501" s="119">
        <v>9.9863141775131226E-2</v>
      </c>
      <c r="W501" s="117">
        <v>8626457</v>
      </c>
      <c r="X501" s="119">
        <v>99.664695739746094</v>
      </c>
      <c r="Y501" s="119">
        <v>99.565170288085938</v>
      </c>
      <c r="Z501" s="117">
        <v>25077</v>
      </c>
      <c r="AA501" s="119">
        <v>0.29069870710372925</v>
      </c>
      <c r="AB501" s="118">
        <v>10437393</v>
      </c>
      <c r="AC501" s="120">
        <v>98.925239562988281</v>
      </c>
      <c r="AD501" s="118">
        <v>10436951</v>
      </c>
      <c r="AE501" s="116">
        <v>98.908966064453125</v>
      </c>
      <c r="AF501" s="116">
        <v>48.74267578125</v>
      </c>
      <c r="AG501" s="116">
        <v>40.158401489257813</v>
      </c>
      <c r="AH501" s="121">
        <v>57.326953887939453</v>
      </c>
      <c r="AI501" s="116">
        <v>0</v>
      </c>
      <c r="AJ501" s="121">
        <v>0</v>
      </c>
      <c r="AK501" s="121">
        <v>0</v>
      </c>
      <c r="AL501" s="116">
        <v>5.029599666595459</v>
      </c>
      <c r="AM501" s="116">
        <v>26.461494445800781</v>
      </c>
      <c r="AN501" s="116">
        <v>31901.203125</v>
      </c>
      <c r="AO501" s="116">
        <v>121500.0234375</v>
      </c>
      <c r="AP501" s="116">
        <v>88599.3046875</v>
      </c>
      <c r="AQ501" s="122">
        <v>72.921226501464844</v>
      </c>
      <c r="AR501" s="118"/>
    </row>
    <row r="502" spans="1:44">
      <c r="A502" s="352">
        <v>41886</v>
      </c>
      <c r="B502" s="114" t="s">
        <v>123</v>
      </c>
      <c r="C502" s="114" t="s">
        <v>122</v>
      </c>
      <c r="D502" s="241"/>
      <c r="E502" s="305">
        <v>158</v>
      </c>
      <c r="F502" s="305">
        <v>11</v>
      </c>
      <c r="G502" s="305">
        <v>488</v>
      </c>
      <c r="H502" s="305">
        <v>34</v>
      </c>
      <c r="I502" s="305">
        <v>1464</v>
      </c>
      <c r="J502" s="305">
        <v>132</v>
      </c>
      <c r="K502" s="118">
        <v>2556905</v>
      </c>
      <c r="L502" s="116">
        <v>91.692808297531585</v>
      </c>
      <c r="M502" s="118">
        <v>3232369</v>
      </c>
      <c r="N502" s="116">
        <v>96.860198974609375</v>
      </c>
      <c r="O502" s="118">
        <v>12670005</v>
      </c>
      <c r="P502" s="116">
        <v>99.917953491210938</v>
      </c>
      <c r="Q502" s="118">
        <v>12669914</v>
      </c>
      <c r="R502" s="119">
        <v>6.1160635203123093E-2</v>
      </c>
      <c r="S502" s="118">
        <v>2215</v>
      </c>
      <c r="T502" s="116">
        <v>1.7482360824942589E-2</v>
      </c>
      <c r="U502" s="118">
        <v>12113</v>
      </c>
      <c r="V502" s="119">
        <v>9.5679685473442078E-2</v>
      </c>
      <c r="W502" s="117">
        <v>3711183</v>
      </c>
      <c r="X502" s="119">
        <v>99.746734619140625</v>
      </c>
      <c r="Y502" s="119">
        <v>99.651298522949219</v>
      </c>
      <c r="Z502" s="117">
        <v>11046</v>
      </c>
      <c r="AA502" s="119">
        <v>0.29764094948768616</v>
      </c>
      <c r="AB502" s="118">
        <v>2981052</v>
      </c>
      <c r="AC502" s="120">
        <v>99.006622314453125</v>
      </c>
      <c r="AD502" s="118">
        <v>2980774</v>
      </c>
      <c r="AE502" s="116">
        <v>98.948692321777344</v>
      </c>
      <c r="AF502" s="116">
        <v>47.044570922851562</v>
      </c>
      <c r="AG502" s="116">
        <v>59.374053955078125</v>
      </c>
      <c r="AH502" s="121">
        <v>34.715084075927734</v>
      </c>
      <c r="AI502" s="116">
        <v>0</v>
      </c>
      <c r="AJ502" s="121">
        <v>0</v>
      </c>
      <c r="AK502" s="121">
        <v>0</v>
      </c>
      <c r="AL502" s="116">
        <v>4.7644591331481934</v>
      </c>
      <c r="AM502" s="116">
        <v>27.202947616577148</v>
      </c>
      <c r="AN502" s="116">
        <v>17117.4765625</v>
      </c>
      <c r="AO502" s="116">
        <v>50052.09375</v>
      </c>
      <c r="AP502" s="116">
        <v>27513.83203125</v>
      </c>
      <c r="AQ502" s="116">
        <v>54.970390319824219</v>
      </c>
      <c r="AR502" s="118"/>
    </row>
    <row r="503" spans="1:44">
      <c r="A503" s="352">
        <v>41886</v>
      </c>
      <c r="B503" s="114" t="s">
        <v>183</v>
      </c>
      <c r="C503" s="114" t="s">
        <v>122</v>
      </c>
      <c r="D503" s="241"/>
      <c r="E503" s="305">
        <v>130</v>
      </c>
      <c r="F503" s="305">
        <v>10</v>
      </c>
      <c r="G503" s="305">
        <v>391</v>
      </c>
      <c r="H503" s="305">
        <v>30</v>
      </c>
      <c r="I503" s="305">
        <v>1472</v>
      </c>
      <c r="J503" s="305">
        <v>114</v>
      </c>
      <c r="K503" s="118">
        <v>2651330</v>
      </c>
      <c r="L503" s="116">
        <v>90.901509808284899</v>
      </c>
      <c r="M503" s="118">
        <v>3232369</v>
      </c>
      <c r="N503" s="116">
        <v>96.860198974609375</v>
      </c>
      <c r="O503" s="118">
        <v>13192604</v>
      </c>
      <c r="P503" s="116">
        <v>99.979804992675781</v>
      </c>
      <c r="Q503" s="118">
        <v>13192598</v>
      </c>
      <c r="R503" s="119">
        <v>9.838850237429142E-3</v>
      </c>
      <c r="S503" s="118">
        <v>1046</v>
      </c>
      <c r="T503" s="116">
        <v>7.9286880791187286E-3</v>
      </c>
      <c r="U503" s="118">
        <v>9061</v>
      </c>
      <c r="V503" s="119">
        <v>6.8694658577442169E-2</v>
      </c>
      <c r="W503" s="117">
        <v>4265988</v>
      </c>
      <c r="X503" s="119">
        <v>99.703994750976563</v>
      </c>
      <c r="Y503" s="119">
        <v>99.635505676269531</v>
      </c>
      <c r="Z503" s="117">
        <v>8777</v>
      </c>
      <c r="AA503" s="119">
        <v>0.20574367046356201</v>
      </c>
      <c r="AB503" s="118">
        <v>2678623</v>
      </c>
      <c r="AC503" s="120">
        <v>98.114517211914063</v>
      </c>
      <c r="AD503" s="118">
        <v>2678061</v>
      </c>
      <c r="AE503" s="116">
        <v>97.989288330078125</v>
      </c>
      <c r="AF503" s="116">
        <v>69.786949157714844</v>
      </c>
      <c r="AG503" s="116">
        <v>93.860618591308594</v>
      </c>
      <c r="AH503" s="121">
        <v>45.713279724121094</v>
      </c>
      <c r="AI503" s="116">
        <v>80.313438415527344</v>
      </c>
      <c r="AJ503" s="121">
        <v>12.6929931640625</v>
      </c>
      <c r="AK503" s="121">
        <v>6.9935693740844727</v>
      </c>
      <c r="AL503" s="116">
        <v>5.1113171577453613</v>
      </c>
      <c r="AM503" s="116">
        <v>26.942241668701172</v>
      </c>
      <c r="AN503" s="116">
        <v>18824.6796875</v>
      </c>
      <c r="AO503" s="116">
        <v>50607.234375</v>
      </c>
      <c r="AP503" s="116">
        <v>23721.6484375</v>
      </c>
      <c r="AQ503" s="116">
        <v>46.874027252197266</v>
      </c>
      <c r="AR503" s="118"/>
    </row>
    <row r="504" spans="1:44">
      <c r="A504" s="352">
        <v>41886</v>
      </c>
      <c r="B504" s="114" t="s">
        <v>126</v>
      </c>
      <c r="C504" s="114" t="s">
        <v>122</v>
      </c>
      <c r="D504" s="241"/>
      <c r="E504" s="305">
        <v>107</v>
      </c>
      <c r="F504" s="305">
        <v>7</v>
      </c>
      <c r="G504" s="305">
        <v>313</v>
      </c>
      <c r="H504" s="305">
        <v>21</v>
      </c>
      <c r="I504" s="305">
        <v>951</v>
      </c>
      <c r="J504" s="305">
        <v>86</v>
      </c>
      <c r="K504" s="118">
        <v>1509882</v>
      </c>
      <c r="L504" s="116">
        <v>88.219741675177261</v>
      </c>
      <c r="M504" s="118">
        <v>2501971</v>
      </c>
      <c r="N504" s="116">
        <v>96.309707641601563</v>
      </c>
      <c r="O504" s="118">
        <v>7205490</v>
      </c>
      <c r="P504" s="116">
        <v>99.918281555175781</v>
      </c>
      <c r="Q504" s="118">
        <v>7205447</v>
      </c>
      <c r="R504" s="119">
        <v>4.8421699553728104E-2</v>
      </c>
      <c r="S504" s="118">
        <v>1891</v>
      </c>
      <c r="T504" s="116">
        <v>2.6244034990668297E-2</v>
      </c>
      <c r="U504" s="118">
        <v>13906</v>
      </c>
      <c r="V504" s="119">
        <v>0.19313709437847137</v>
      </c>
      <c r="W504" s="117">
        <v>2127976</v>
      </c>
      <c r="X504" s="119">
        <v>99.530502319335938</v>
      </c>
      <c r="Y504" s="119">
        <v>99.338272094726563</v>
      </c>
      <c r="Z504" s="117">
        <v>7441</v>
      </c>
      <c r="AA504" s="119">
        <v>0.34967499971389771</v>
      </c>
      <c r="AB504" s="118">
        <v>1074774</v>
      </c>
      <c r="AC504" s="120">
        <v>98.987785339355469</v>
      </c>
      <c r="AD504" s="118">
        <v>1074424</v>
      </c>
      <c r="AE504" s="116">
        <v>98.894195556640625</v>
      </c>
      <c r="AF504" s="116">
        <v>52.006282806396484</v>
      </c>
      <c r="AG504" s="116">
        <v>66.887626647949219</v>
      </c>
      <c r="AH504" s="121">
        <v>37.12493896484375</v>
      </c>
      <c r="AI504" s="116">
        <v>0</v>
      </c>
      <c r="AJ504" s="121">
        <v>0</v>
      </c>
      <c r="AK504" s="121">
        <v>0</v>
      </c>
      <c r="AL504" s="116">
        <v>5.3248410224914551</v>
      </c>
      <c r="AM504" s="116">
        <v>30.462978363037109</v>
      </c>
      <c r="AN504" s="116">
        <v>10811.5</v>
      </c>
      <c r="AO504" s="116">
        <v>27896.421875</v>
      </c>
      <c r="AP504" s="116">
        <v>12987.8203125</v>
      </c>
      <c r="AQ504" s="116">
        <v>46.557296752929687</v>
      </c>
      <c r="AR504" s="118"/>
    </row>
    <row r="505" spans="1:44">
      <c r="A505" s="352">
        <v>41886</v>
      </c>
      <c r="B505" s="114" t="s">
        <v>184</v>
      </c>
      <c r="C505" s="114" t="s">
        <v>122</v>
      </c>
      <c r="D505" s="241"/>
      <c r="E505" s="305">
        <v>97</v>
      </c>
      <c r="F505" s="305">
        <v>17</v>
      </c>
      <c r="G505" s="305">
        <v>289</v>
      </c>
      <c r="H505" s="305">
        <v>51</v>
      </c>
      <c r="I505" s="305">
        <v>974</v>
      </c>
      <c r="J505" s="305">
        <v>219</v>
      </c>
      <c r="K505" s="118">
        <v>2678053</v>
      </c>
      <c r="L505" s="116">
        <v>89.159624548132541</v>
      </c>
      <c r="M505" s="118">
        <v>2501971</v>
      </c>
      <c r="N505" s="116">
        <v>96.309707641601563</v>
      </c>
      <c r="O505" s="118">
        <v>12448299</v>
      </c>
      <c r="P505" s="116">
        <v>99.959152221679688</v>
      </c>
      <c r="Q505" s="118">
        <v>12448262</v>
      </c>
      <c r="R505" s="119">
        <v>2.8132440522313118E-2</v>
      </c>
      <c r="S505" s="118">
        <v>1144</v>
      </c>
      <c r="T505" s="116">
        <v>9.1900378465652466E-3</v>
      </c>
      <c r="U505" s="118">
        <v>12156</v>
      </c>
      <c r="V505" s="119">
        <v>9.7688645124435425E-2</v>
      </c>
      <c r="W505" s="117">
        <v>3975533</v>
      </c>
      <c r="X505" s="119">
        <v>99.515335083007813</v>
      </c>
      <c r="Y505" s="119">
        <v>99.418121337890625</v>
      </c>
      <c r="Z505" s="117">
        <v>8653</v>
      </c>
      <c r="AA505" s="119">
        <v>0.21765634417533875</v>
      </c>
      <c r="AB505" s="118">
        <v>2464311</v>
      </c>
      <c r="AC505" s="120">
        <v>98.470932006835938</v>
      </c>
      <c r="AD505" s="118">
        <v>2467051</v>
      </c>
      <c r="AE505" s="116">
        <v>98.412277221679688</v>
      </c>
      <c r="AF505" s="116">
        <v>74.3614501953125</v>
      </c>
      <c r="AG505" s="116">
        <v>94.955436706542969</v>
      </c>
      <c r="AH505" s="121">
        <v>53.767471313476563</v>
      </c>
      <c r="AI505" s="116">
        <v>0</v>
      </c>
      <c r="AJ505" s="121">
        <v>0</v>
      </c>
      <c r="AK505" s="121">
        <v>0</v>
      </c>
      <c r="AL505" s="116">
        <v>5.3555994033813477</v>
      </c>
      <c r="AM505" s="116">
        <v>26.805107116699219</v>
      </c>
      <c r="AN505" s="116">
        <v>18861.26171875</v>
      </c>
      <c r="AO505" s="116">
        <v>44477.28125</v>
      </c>
      <c r="AP505" s="116">
        <v>25074.765625</v>
      </c>
      <c r="AQ505" s="116">
        <v>56.376571655273437</v>
      </c>
      <c r="AR505" s="118"/>
    </row>
    <row r="506" spans="1:44">
      <c r="A506" s="352">
        <v>41886</v>
      </c>
      <c r="B506" s="114" t="s">
        <v>131</v>
      </c>
      <c r="C506" s="114" t="s">
        <v>176</v>
      </c>
      <c r="D506" s="241"/>
      <c r="E506" s="305">
        <v>168</v>
      </c>
      <c r="F506" s="305">
        <v>20</v>
      </c>
      <c r="G506" s="305">
        <v>489</v>
      </c>
      <c r="H506" s="305">
        <v>50</v>
      </c>
      <c r="I506" s="305">
        <v>1428</v>
      </c>
      <c r="J506" s="305">
        <v>161</v>
      </c>
      <c r="K506" s="118">
        <v>2578525</v>
      </c>
      <c r="L506" s="116">
        <v>90.9817822204555</v>
      </c>
      <c r="M506" s="118">
        <v>4464214</v>
      </c>
      <c r="N506" s="116">
        <v>94.666633605957031</v>
      </c>
      <c r="O506" s="118">
        <v>19517768</v>
      </c>
      <c r="P506" s="116">
        <v>99.9998779296875</v>
      </c>
      <c r="Q506" s="118">
        <v>12482271</v>
      </c>
      <c r="R506" s="119">
        <v>7.0019308477640152E-3</v>
      </c>
      <c r="S506" s="118">
        <v>507248</v>
      </c>
      <c r="T506" s="116">
        <v>4.0637478828430176</v>
      </c>
      <c r="U506" s="118">
        <v>744</v>
      </c>
      <c r="V506" s="119">
        <v>6.2133977189660072E-3</v>
      </c>
      <c r="W506" s="117">
        <v>3512341</v>
      </c>
      <c r="X506" s="119">
        <v>99.784881591796875</v>
      </c>
      <c r="Y506" s="119">
        <v>99.778678894042969</v>
      </c>
      <c r="Z506" s="117">
        <v>10151</v>
      </c>
      <c r="AA506" s="119">
        <v>0.28900951147079468</v>
      </c>
      <c r="AB506" s="118">
        <v>1470929</v>
      </c>
      <c r="AC506" s="120">
        <v>95.315338134765625</v>
      </c>
      <c r="AD506" s="118">
        <v>1458821</v>
      </c>
      <c r="AE506" s="116">
        <v>96.03961181640625</v>
      </c>
      <c r="AF506" s="116">
        <v>0</v>
      </c>
      <c r="AG506" s="116">
        <v>0</v>
      </c>
      <c r="AH506" s="121">
        <v>0</v>
      </c>
      <c r="AI506" s="116">
        <v>0</v>
      </c>
      <c r="AJ506" s="121">
        <v>0</v>
      </c>
      <c r="AK506" s="121">
        <v>0</v>
      </c>
      <c r="AL506" s="116">
        <v>4.8278055191040039</v>
      </c>
      <c r="AM506" s="116">
        <v>27.787988662719727</v>
      </c>
      <c r="AN506" s="116">
        <v>17457.568359375</v>
      </c>
      <c r="AO506" s="116">
        <v>40196.34375</v>
      </c>
      <c r="AP506" s="116">
        <v>20098.609375</v>
      </c>
      <c r="AQ506" s="116">
        <v>50.001087188720703</v>
      </c>
      <c r="AR506" s="118"/>
    </row>
    <row r="507" spans="1:44">
      <c r="A507" s="352">
        <v>41886</v>
      </c>
      <c r="B507" s="114" t="s">
        <v>124</v>
      </c>
      <c r="C507" s="114" t="s">
        <v>176</v>
      </c>
      <c r="D507" s="241"/>
      <c r="E507" s="180">
        <v>117</v>
      </c>
      <c r="F507" s="180">
        <v>32</v>
      </c>
      <c r="G507" s="180">
        <v>344</v>
      </c>
      <c r="H507" s="180">
        <v>86</v>
      </c>
      <c r="I507" s="180">
        <v>1300</v>
      </c>
      <c r="J507" s="180">
        <v>343</v>
      </c>
      <c r="K507" s="118">
        <v>2824164</v>
      </c>
      <c r="L507" s="116">
        <v>92.398068950669995</v>
      </c>
      <c r="M507" s="118">
        <v>3975940</v>
      </c>
      <c r="N507" s="116">
        <v>95.408378601074219</v>
      </c>
      <c r="O507" s="118">
        <v>17049484</v>
      </c>
      <c r="P507" s="116">
        <v>99.999107360839844</v>
      </c>
      <c r="Q507" s="118">
        <v>12768370</v>
      </c>
      <c r="R507" s="119">
        <v>3.6794047802686691E-2</v>
      </c>
      <c r="S507" s="118">
        <v>522620</v>
      </c>
      <c r="T507" s="116">
        <v>4.0930829048156738</v>
      </c>
      <c r="U507" s="118">
        <v>1467</v>
      </c>
      <c r="V507" s="119">
        <v>1.1984346434473991E-2</v>
      </c>
      <c r="W507" s="117">
        <v>4091046</v>
      </c>
      <c r="X507" s="119">
        <v>99.794410705566406</v>
      </c>
      <c r="Y507" s="119">
        <v>99.782447814941406</v>
      </c>
      <c r="Z507" s="117">
        <v>11270</v>
      </c>
      <c r="AA507" s="119">
        <v>0.27547967433929443</v>
      </c>
      <c r="AB507" s="118">
        <v>1088400</v>
      </c>
      <c r="AC507" s="120">
        <v>94.480888366699219</v>
      </c>
      <c r="AD507" s="118">
        <v>1080613</v>
      </c>
      <c r="AE507" s="116">
        <v>94.685981750488281</v>
      </c>
      <c r="AF507" s="116">
        <v>0</v>
      </c>
      <c r="AG507" s="116">
        <v>0</v>
      </c>
      <c r="AH507" s="121">
        <v>0</v>
      </c>
      <c r="AI507" s="116">
        <v>0</v>
      </c>
      <c r="AJ507" s="121">
        <v>0</v>
      </c>
      <c r="AK507" s="121">
        <v>0</v>
      </c>
      <c r="AL507" s="116">
        <v>4.8625655174255371</v>
      </c>
      <c r="AM507" s="116">
        <v>29.926580429077148</v>
      </c>
      <c r="AN507" s="116">
        <v>17666.009765625</v>
      </c>
      <c r="AO507" s="116">
        <v>47575.87109375</v>
      </c>
      <c r="AP507" s="116">
        <v>22809.880859375</v>
      </c>
      <c r="AQ507" s="116">
        <v>47.944221496582031</v>
      </c>
      <c r="AR507" s="118"/>
    </row>
    <row r="508" spans="1:44">
      <c r="A508" s="352">
        <v>41886</v>
      </c>
      <c r="B508" s="206" t="s">
        <v>133</v>
      </c>
      <c r="C508" s="206" t="s">
        <v>176</v>
      </c>
      <c r="D508" s="241"/>
      <c r="E508" s="180">
        <v>164</v>
      </c>
      <c r="F508" s="180">
        <v>12</v>
      </c>
      <c r="G508" s="180">
        <v>485</v>
      </c>
      <c r="H508" s="180">
        <v>34</v>
      </c>
      <c r="I508" s="180">
        <v>1418</v>
      </c>
      <c r="J508" s="180">
        <v>113</v>
      </c>
      <c r="K508" s="248">
        <v>1854564</v>
      </c>
      <c r="L508" s="246">
        <v>90.495070539490683</v>
      </c>
      <c r="M508" s="248">
        <v>3932016</v>
      </c>
      <c r="N508" s="246">
        <v>96.447166442871094</v>
      </c>
      <c r="O508" s="248">
        <v>16768772</v>
      </c>
      <c r="P508" s="246">
        <v>99.991386413574219</v>
      </c>
      <c r="Q508" s="248">
        <v>10036959</v>
      </c>
      <c r="R508" s="249">
        <v>1.7435560002923012E-2</v>
      </c>
      <c r="S508" s="248">
        <v>458266</v>
      </c>
      <c r="T508" s="246">
        <v>4.5657854080200195</v>
      </c>
      <c r="U508" s="248">
        <v>297</v>
      </c>
      <c r="V508" s="249">
        <v>3.10175446793437E-3</v>
      </c>
      <c r="W508" s="248">
        <v>2550061</v>
      </c>
      <c r="X508" s="246">
        <v>99.77392578125</v>
      </c>
      <c r="Y508" s="246">
        <v>99.770828247070313</v>
      </c>
      <c r="Z508" s="247">
        <v>7031</v>
      </c>
      <c r="AA508" s="249">
        <v>0.27571889758110046</v>
      </c>
      <c r="AB508" s="248">
        <v>621136</v>
      </c>
      <c r="AC508" s="246">
        <v>90.817794799804688</v>
      </c>
      <c r="AD508" s="248">
        <v>613915</v>
      </c>
      <c r="AE508" s="246">
        <v>90.390525817871094</v>
      </c>
      <c r="AF508" s="246">
        <v>0</v>
      </c>
      <c r="AG508" s="246">
        <v>0</v>
      </c>
      <c r="AH508" s="251">
        <v>0</v>
      </c>
      <c r="AI508" s="246">
        <v>0</v>
      </c>
      <c r="AJ508" s="251">
        <v>0</v>
      </c>
      <c r="AK508" s="251">
        <v>0</v>
      </c>
      <c r="AL508" s="246">
        <v>4.8207931518554687</v>
      </c>
      <c r="AM508" s="246">
        <v>31.812526702880859</v>
      </c>
      <c r="AN508" s="246">
        <v>14257.21484375</v>
      </c>
      <c r="AO508" s="246">
        <v>33803.66015625</v>
      </c>
      <c r="AP508" s="246">
        <v>17854.294921875</v>
      </c>
      <c r="AQ508" s="246">
        <v>52.817638397216797</v>
      </c>
      <c r="AR508" s="248"/>
    </row>
    <row r="509" spans="1:44">
      <c r="A509" s="352">
        <v>41886</v>
      </c>
      <c r="B509" s="206" t="s">
        <v>125</v>
      </c>
      <c r="C509" s="206" t="s">
        <v>176</v>
      </c>
      <c r="D509" s="241"/>
      <c r="E509" s="180">
        <v>166</v>
      </c>
      <c r="F509" s="180">
        <v>8</v>
      </c>
      <c r="G509" s="180">
        <v>474</v>
      </c>
      <c r="H509" s="180">
        <v>24</v>
      </c>
      <c r="I509" s="180">
        <v>1531</v>
      </c>
      <c r="J509" s="180">
        <v>93</v>
      </c>
      <c r="K509" s="248">
        <v>1939620</v>
      </c>
      <c r="L509" s="246">
        <v>89.770418948041367</v>
      </c>
      <c r="M509" s="248">
        <v>3265128</v>
      </c>
      <c r="N509" s="246">
        <v>93.099075317382813</v>
      </c>
      <c r="O509" s="248">
        <v>15002143</v>
      </c>
      <c r="P509" s="246">
        <v>99.998786926269531</v>
      </c>
      <c r="Q509" s="248">
        <v>9678302</v>
      </c>
      <c r="R509" s="249">
        <v>2.21113171428442E-2</v>
      </c>
      <c r="S509" s="248">
        <v>456230</v>
      </c>
      <c r="T509" s="246">
        <v>4.7139468193054199</v>
      </c>
      <c r="U509" s="248">
        <v>165</v>
      </c>
      <c r="V509" s="249">
        <v>1.789617701433599E-3</v>
      </c>
      <c r="W509" s="248">
        <v>2807091</v>
      </c>
      <c r="X509" s="246">
        <v>99.865951538085938</v>
      </c>
      <c r="Y509" s="246">
        <v>99.864166259765625</v>
      </c>
      <c r="Z509" s="247">
        <v>5625</v>
      </c>
      <c r="AA509" s="249">
        <v>0.20038537681102753</v>
      </c>
      <c r="AB509" s="248">
        <v>730090</v>
      </c>
      <c r="AC509" s="246">
        <v>93.617912292480469</v>
      </c>
      <c r="AD509" s="248">
        <v>725127</v>
      </c>
      <c r="AE509" s="246">
        <v>94.550888061523438</v>
      </c>
      <c r="AF509" s="246">
        <v>0</v>
      </c>
      <c r="AG509" s="246">
        <v>0</v>
      </c>
      <c r="AH509" s="251">
        <v>0</v>
      </c>
      <c r="AI509" s="246">
        <v>0</v>
      </c>
      <c r="AJ509" s="251">
        <v>0</v>
      </c>
      <c r="AK509" s="251">
        <v>0</v>
      </c>
      <c r="AL509" s="246">
        <v>4.3049955368041992</v>
      </c>
      <c r="AM509" s="246">
        <v>31.0606689453125</v>
      </c>
      <c r="AN509" s="246">
        <v>12200.1044921875</v>
      </c>
      <c r="AO509" s="246">
        <v>33860.84765625</v>
      </c>
      <c r="AP509" s="246">
        <v>12343.029296875</v>
      </c>
      <c r="AQ509" s="246">
        <v>36.452217102050781</v>
      </c>
      <c r="AR509" s="248"/>
    </row>
    <row r="510" spans="1:44">
      <c r="A510" s="352">
        <v>41886</v>
      </c>
      <c r="B510" s="107" t="s">
        <v>127</v>
      </c>
      <c r="C510" s="107" t="s">
        <v>128</v>
      </c>
      <c r="D510" s="241"/>
      <c r="E510" s="388">
        <v>150</v>
      </c>
      <c r="F510" s="388">
        <v>16</v>
      </c>
      <c r="G510" s="388">
        <v>450</v>
      </c>
      <c r="H510" s="388">
        <v>48</v>
      </c>
      <c r="I510" s="388">
        <v>1448</v>
      </c>
      <c r="J510" s="388">
        <v>166</v>
      </c>
      <c r="K510" s="111">
        <v>1274165</v>
      </c>
      <c r="L510" s="109">
        <v>91.528098794112225</v>
      </c>
      <c r="M510" s="111">
        <v>3623672</v>
      </c>
      <c r="N510" s="109">
        <v>96.594749450683594</v>
      </c>
      <c r="O510" s="111">
        <v>16013238</v>
      </c>
      <c r="P510" s="109">
        <v>99.919013977050781</v>
      </c>
      <c r="Q510" s="111">
        <v>9556956</v>
      </c>
      <c r="R510" s="112">
        <v>7.4396072886884212E-3</v>
      </c>
      <c r="S510" s="111">
        <v>287153</v>
      </c>
      <c r="T510" s="109">
        <v>3.0046491622924805</v>
      </c>
      <c r="U510" s="111">
        <v>35463</v>
      </c>
      <c r="V510" s="112">
        <v>0.37116199731826782</v>
      </c>
      <c r="W510" s="111">
        <v>3001916</v>
      </c>
      <c r="X510" s="109">
        <v>99.478401184082031</v>
      </c>
      <c r="Y510" s="109">
        <v>99.109176635742187</v>
      </c>
      <c r="Z510" s="110">
        <v>18741</v>
      </c>
      <c r="AA510" s="112">
        <v>0.6243012547492981</v>
      </c>
      <c r="AB510" s="111">
        <v>5241431</v>
      </c>
      <c r="AC510" s="109">
        <v>99.155364990234375</v>
      </c>
      <c r="AD510" s="111">
        <v>5230310</v>
      </c>
      <c r="AE510" s="109">
        <v>99.366691589355469</v>
      </c>
      <c r="AF510" s="109">
        <v>34.541595458984375</v>
      </c>
      <c r="AG510" s="109">
        <v>34.150184631347656</v>
      </c>
      <c r="AH510" s="113">
        <v>34.933006286621094</v>
      </c>
      <c r="AI510" s="109">
        <v>93.94354248046875</v>
      </c>
      <c r="AJ510" s="113">
        <v>2.7985653877258301</v>
      </c>
      <c r="AK510" s="113">
        <v>3.2578914165496826</v>
      </c>
      <c r="AL510" s="109">
        <v>2.9825997352600098</v>
      </c>
      <c r="AM510" s="109">
        <v>18.515705108642578</v>
      </c>
      <c r="AN510" s="109">
        <v>7949.07861328125</v>
      </c>
      <c r="AO510" s="109">
        <v>38009.57421875</v>
      </c>
      <c r="AP510" s="109">
        <v>728.02825927734375</v>
      </c>
      <c r="AQ510" s="109">
        <v>1.9153813123703003</v>
      </c>
      <c r="AR510" s="111"/>
    </row>
    <row r="511" spans="1:44">
      <c r="A511" s="352">
        <v>41886</v>
      </c>
      <c r="B511" s="107" t="s">
        <v>129</v>
      </c>
      <c r="C511" s="107" t="s">
        <v>128</v>
      </c>
      <c r="D511" s="241"/>
      <c r="E511" s="388">
        <v>152</v>
      </c>
      <c r="F511" s="388">
        <v>3</v>
      </c>
      <c r="G511" s="388">
        <v>452</v>
      </c>
      <c r="H511" s="388">
        <v>9</v>
      </c>
      <c r="I511" s="388">
        <v>1179</v>
      </c>
      <c r="J511" s="388">
        <v>29</v>
      </c>
      <c r="K511" s="111">
        <v>1427955</v>
      </c>
      <c r="L511" s="109">
        <v>85.781274619998527</v>
      </c>
      <c r="M511" s="111">
        <v>3204157</v>
      </c>
      <c r="N511" s="109">
        <v>96.377334594726563</v>
      </c>
      <c r="O511" s="111">
        <v>11162811</v>
      </c>
      <c r="P511" s="109">
        <v>99.973701477050781</v>
      </c>
      <c r="Q511" s="111">
        <v>7265940</v>
      </c>
      <c r="R511" s="112">
        <v>4.3215332552790642E-3</v>
      </c>
      <c r="S511" s="111">
        <v>232297</v>
      </c>
      <c r="T511" s="109">
        <v>3.1970674991607666</v>
      </c>
      <c r="U511" s="111">
        <v>29426</v>
      </c>
      <c r="V511" s="112">
        <v>0.40536963939666748</v>
      </c>
      <c r="W511" s="111">
        <v>1791137</v>
      </c>
      <c r="X511" s="109">
        <v>99.483512878417969</v>
      </c>
      <c r="Y511" s="109">
        <v>99.080238342285156</v>
      </c>
      <c r="Z511" s="110">
        <v>12649</v>
      </c>
      <c r="AA511" s="112">
        <v>0.70619946718215942</v>
      </c>
      <c r="AB511" s="111">
        <v>950836</v>
      </c>
      <c r="AC511" s="109">
        <v>97.109489440917969</v>
      </c>
      <c r="AD511" s="111">
        <v>950695</v>
      </c>
      <c r="AE511" s="109">
        <v>97.324165344238281</v>
      </c>
      <c r="AF511" s="109">
        <v>34.465648651123047</v>
      </c>
      <c r="AG511" s="109">
        <v>34.149490356445313</v>
      </c>
      <c r="AH511" s="113">
        <v>34.781806945800781</v>
      </c>
      <c r="AI511" s="109">
        <v>94.789710998535156</v>
      </c>
      <c r="AJ511" s="113">
        <v>2.4363002777099609</v>
      </c>
      <c r="AK511" s="113">
        <v>2.7739846706390381</v>
      </c>
      <c r="AL511" s="109">
        <v>2.9831132888793945</v>
      </c>
      <c r="AM511" s="109">
        <v>25.51716423034668</v>
      </c>
      <c r="AN511" s="109">
        <v>6307.5732421875</v>
      </c>
      <c r="AO511" s="109">
        <v>20717.03515625</v>
      </c>
      <c r="AP511" s="109">
        <v>331.82192993164062</v>
      </c>
      <c r="AQ511" s="109">
        <v>1.6016863584518433</v>
      </c>
      <c r="AR511" s="111"/>
    </row>
    <row r="512" spans="1:44">
      <c r="A512" s="352">
        <v>41886</v>
      </c>
      <c r="B512" s="181" t="s">
        <v>130</v>
      </c>
      <c r="C512" s="181" t="s">
        <v>128</v>
      </c>
      <c r="D512" s="241"/>
      <c r="E512" s="219">
        <v>176</v>
      </c>
      <c r="F512" s="219">
        <v>5</v>
      </c>
      <c r="G512" s="219">
        <v>528</v>
      </c>
      <c r="H512" s="219">
        <v>15</v>
      </c>
      <c r="I512" s="219">
        <v>832</v>
      </c>
      <c r="J512" s="219">
        <v>31</v>
      </c>
      <c r="K512" s="229">
        <v>570171</v>
      </c>
      <c r="L512" s="230">
        <v>93.533694277681604</v>
      </c>
      <c r="M512" s="229">
        <v>1333435</v>
      </c>
      <c r="N512" s="230">
        <v>96.472572326660156</v>
      </c>
      <c r="O512" s="229">
        <v>13997961</v>
      </c>
      <c r="P512" s="230">
        <v>99.993629455566406</v>
      </c>
      <c r="Q512" s="229">
        <v>4302237</v>
      </c>
      <c r="R512" s="230">
        <v>0</v>
      </c>
      <c r="S512" s="229">
        <v>155904</v>
      </c>
      <c r="T512" s="230">
        <v>3.6237893104553223</v>
      </c>
      <c r="U512" s="229">
        <v>8936</v>
      </c>
      <c r="V512" s="230">
        <v>0.20783527195453644</v>
      </c>
      <c r="W512" s="229">
        <v>612378</v>
      </c>
      <c r="X512" s="230">
        <v>99.803611755371094</v>
      </c>
      <c r="Y512" s="230">
        <v>99.596183776855469</v>
      </c>
      <c r="Z512" s="229">
        <v>2613</v>
      </c>
      <c r="AA512" s="230">
        <v>0.42669722437858582</v>
      </c>
      <c r="AB512" s="229">
        <v>1034151</v>
      </c>
      <c r="AC512" s="230">
        <v>98.752792358398437</v>
      </c>
      <c r="AD512" s="229">
        <v>1032918</v>
      </c>
      <c r="AE512" s="230">
        <v>98.906997680664062</v>
      </c>
      <c r="AF512" s="230">
        <v>35.213504791259766</v>
      </c>
      <c r="AG512" s="230">
        <v>34.8765869140625</v>
      </c>
      <c r="AH512" s="230">
        <v>35.550422668457031</v>
      </c>
      <c r="AI512" s="230">
        <v>94.549118041992188</v>
      </c>
      <c r="AJ512" s="188">
        <v>0.67432576417922974</v>
      </c>
      <c r="AK512" s="188">
        <v>4.7765588760375977</v>
      </c>
      <c r="AL512" s="230">
        <v>4.0902371406555176</v>
      </c>
      <c r="AM512" s="230">
        <v>23.515640258789063</v>
      </c>
      <c r="AN512" s="230">
        <v>5422.99560546875</v>
      </c>
      <c r="AO512" s="230">
        <v>9817.5390625</v>
      </c>
      <c r="AP512" s="230">
        <v>161.55831909179687</v>
      </c>
      <c r="AQ512" s="230">
        <v>1.6456091403961182</v>
      </c>
      <c r="AR512" s="229"/>
    </row>
    <row r="513" spans="1:44">
      <c r="A513" s="352">
        <v>41886</v>
      </c>
      <c r="B513" s="123" t="s">
        <v>132</v>
      </c>
      <c r="C513" s="123" t="s">
        <v>128</v>
      </c>
      <c r="D513" s="241"/>
      <c r="E513" s="219">
        <v>178</v>
      </c>
      <c r="F513" s="219">
        <v>5</v>
      </c>
      <c r="G513" s="219">
        <v>527</v>
      </c>
      <c r="H513" s="219">
        <v>15</v>
      </c>
      <c r="I513" s="219">
        <v>967</v>
      </c>
      <c r="J513" s="219">
        <v>31</v>
      </c>
      <c r="K513" s="197">
        <v>752898</v>
      </c>
      <c r="L513" s="194">
        <v>90.795433113117582</v>
      </c>
      <c r="M513" s="197">
        <v>1284926</v>
      </c>
      <c r="N513" s="194">
        <v>92.531944274902344</v>
      </c>
      <c r="O513" s="197">
        <v>12759908</v>
      </c>
      <c r="P513" s="194">
        <v>99.995208740234375</v>
      </c>
      <c r="Q513" s="197">
        <v>5263837</v>
      </c>
      <c r="R513" s="194">
        <v>1.1398529022699222E-4</v>
      </c>
      <c r="S513" s="197">
        <v>267177</v>
      </c>
      <c r="T513" s="194">
        <v>5.0757079124450684</v>
      </c>
      <c r="U513" s="197">
        <v>15066</v>
      </c>
      <c r="V513" s="194">
        <v>0.28657436370849609</v>
      </c>
      <c r="W513" s="197">
        <v>896891</v>
      </c>
      <c r="X513" s="194">
        <v>99.733901977539063</v>
      </c>
      <c r="Y513" s="231">
        <v>99.448089599609375</v>
      </c>
      <c r="Z513" s="197">
        <v>4559</v>
      </c>
      <c r="AA513" s="194">
        <v>0.50831151008605957</v>
      </c>
      <c r="AB513" s="197">
        <v>1036629</v>
      </c>
      <c r="AC513" s="194">
        <v>98.373382568359375</v>
      </c>
      <c r="AD513" s="197">
        <v>1034744</v>
      </c>
      <c r="AE513" s="194">
        <v>98.554046630859375</v>
      </c>
      <c r="AF513" s="231">
        <v>35.061908721923828</v>
      </c>
      <c r="AG513" s="231">
        <v>34.757072448730469</v>
      </c>
      <c r="AH513" s="231">
        <v>35.366744995117188</v>
      </c>
      <c r="AI513" s="194">
        <v>95.43939208984375</v>
      </c>
      <c r="AJ513" s="207">
        <v>0.49520266056060791</v>
      </c>
      <c r="AK513" s="207">
        <v>4.0654072761535645</v>
      </c>
      <c r="AL513" s="208">
        <v>4.1320123672485352</v>
      </c>
      <c r="AM513" s="208">
        <v>24.029626846313477</v>
      </c>
      <c r="AN513" s="197">
        <v>6049.73583984375</v>
      </c>
      <c r="AO513" s="197">
        <v>12689.0673828125</v>
      </c>
      <c r="AP513" s="197">
        <v>127.31892395019531</v>
      </c>
      <c r="AQ513" s="231">
        <v>1.0033749341964722</v>
      </c>
      <c r="AR513" s="198"/>
    </row>
    <row r="514" spans="1:44">
      <c r="A514" s="352">
        <v>41885</v>
      </c>
      <c r="B514" s="181" t="s">
        <v>6</v>
      </c>
      <c r="C514" s="181"/>
      <c r="D514" s="241"/>
      <c r="E514" s="219">
        <v>1814</v>
      </c>
      <c r="F514" s="219">
        <v>177</v>
      </c>
      <c r="G514" s="219">
        <v>5378</v>
      </c>
      <c r="H514" s="219">
        <v>519</v>
      </c>
      <c r="I514" s="219">
        <v>15552</v>
      </c>
      <c r="J514" s="219">
        <v>1965</v>
      </c>
      <c r="K514" s="229">
        <v>27138178</v>
      </c>
      <c r="L514" s="230">
        <v>90.590455261956052</v>
      </c>
      <c r="M514" s="229">
        <v>43236131</v>
      </c>
      <c r="N514" s="230">
        <v>95.827375033531013</v>
      </c>
      <c r="O514" s="229">
        <v>188690480</v>
      </c>
      <c r="P514" s="230">
        <v>99.96464297423438</v>
      </c>
      <c r="Q514" s="229">
        <v>138031077</v>
      </c>
      <c r="R514" s="230">
        <v>2.1950853869269957E-2</v>
      </c>
      <c r="S514" s="229">
        <v>2997563</v>
      </c>
      <c r="T514" s="230">
        <v>4.2728652692836242</v>
      </c>
      <c r="U514" s="229">
        <v>163114</v>
      </c>
      <c r="V514" s="230">
        <v>0.11999028825529366</v>
      </c>
      <c r="W514" s="229">
        <v>41455092</v>
      </c>
      <c r="X514" s="230">
        <v>99.674004962929445</v>
      </c>
      <c r="Y514" s="230">
        <v>99.554405837058837</v>
      </c>
      <c r="Z514" s="229">
        <v>130964</v>
      </c>
      <c r="AA514" s="230">
        <v>0.31591776766480079</v>
      </c>
      <c r="AB514" s="229">
        <v>30979226</v>
      </c>
      <c r="AC514" s="230">
        <v>98.176522508710974</v>
      </c>
      <c r="AD514" s="229">
        <v>30935741</v>
      </c>
      <c r="AE514" s="230">
        <v>98.253748995087832</v>
      </c>
      <c r="AF514" s="230">
        <v>33.291356672762788</v>
      </c>
      <c r="AG514" s="230">
        <v>36.220920756611179</v>
      </c>
      <c r="AH514" s="230">
        <v>30.361792588914398</v>
      </c>
      <c r="AI514" s="230"/>
      <c r="AJ514" s="188"/>
      <c r="AK514" s="188"/>
      <c r="AL514" s="230">
        <v>3.3204652049624879</v>
      </c>
      <c r="AM514" s="230">
        <v>19.395464488850422</v>
      </c>
      <c r="AN514" s="230">
        <v>181137.47509765625</v>
      </c>
      <c r="AO514" s="230">
        <v>523812.3974609375</v>
      </c>
      <c r="AP514" s="230">
        <v>249510.43867492676</v>
      </c>
      <c r="AQ514" s="230">
        <v>47.633549699161833</v>
      </c>
      <c r="AR514" s="229">
        <v>0</v>
      </c>
    </row>
    <row r="515" spans="1:44">
      <c r="A515" s="352">
        <v>41885</v>
      </c>
      <c r="B515" s="123" t="s">
        <v>134</v>
      </c>
      <c r="C515" s="123"/>
      <c r="D515" s="241"/>
      <c r="E515" s="219">
        <v>660</v>
      </c>
      <c r="F515" s="219">
        <v>108</v>
      </c>
      <c r="G515" s="219">
        <v>1973</v>
      </c>
      <c r="H515" s="219">
        <v>324</v>
      </c>
      <c r="I515" s="219">
        <v>6739</v>
      </c>
      <c r="J515" s="219">
        <v>1340</v>
      </c>
      <c r="K515" s="197">
        <v>14072252</v>
      </c>
      <c r="L515" s="194">
        <v>91.198828730469003</v>
      </c>
      <c r="M515" s="197">
        <v>18164309</v>
      </c>
      <c r="N515" s="194">
        <v>96.464592042283897</v>
      </c>
      <c r="O515" s="197">
        <v>66784243</v>
      </c>
      <c r="P515" s="194">
        <v>99.933409725011828</v>
      </c>
      <c r="Q515" s="197">
        <v>66783889</v>
      </c>
      <c r="R515" s="194">
        <v>2.6771427022866209E-2</v>
      </c>
      <c r="S515" s="197">
        <v>24577</v>
      </c>
      <c r="T515" s="194">
        <v>5.5990380598988893E-2</v>
      </c>
      <c r="U515" s="197">
        <v>68804</v>
      </c>
      <c r="V515" s="194">
        <v>0.1030903774139808</v>
      </c>
      <c r="W515" s="197">
        <v>22307578</v>
      </c>
      <c r="X515" s="194">
        <v>99.642534384001436</v>
      </c>
      <c r="Y515" s="231">
        <v>99.539812519240115</v>
      </c>
      <c r="Z515" s="197">
        <v>58980</v>
      </c>
      <c r="AA515" s="194">
        <v>0.26439446236092318</v>
      </c>
      <c r="AB515" s="197">
        <v>19196754</v>
      </c>
      <c r="AC515" s="194">
        <v>98.776152436794533</v>
      </c>
      <c r="AD515" s="197">
        <v>19197619</v>
      </c>
      <c r="AE515" s="194">
        <v>98.729088463335344</v>
      </c>
      <c r="AF515" s="231">
        <v>55.64075670792554</v>
      </c>
      <c r="AG515" s="231">
        <v>61.31141030279592</v>
      </c>
      <c r="AH515" s="231">
        <v>49.97010311305516</v>
      </c>
      <c r="AI515" s="194"/>
      <c r="AJ515" s="207"/>
      <c r="AK515" s="207"/>
      <c r="AL515" s="208">
        <v>5.0349732242860714</v>
      </c>
      <c r="AM515" s="208">
        <v>27.449294420407618</v>
      </c>
      <c r="AN515" s="197">
        <v>94445.5185546875</v>
      </c>
      <c r="AO515" s="197">
        <v>289154.42578125</v>
      </c>
      <c r="AP515" s="197">
        <v>175243.978515625</v>
      </c>
      <c r="AQ515" s="231">
        <v>60.605670496705422</v>
      </c>
      <c r="AR515" s="198"/>
    </row>
    <row r="516" spans="1:44">
      <c r="A516" s="352">
        <v>41885</v>
      </c>
      <c r="B516" s="123" t="s">
        <v>175</v>
      </c>
      <c r="C516" s="123"/>
      <c r="D516" s="241"/>
      <c r="E516" s="219">
        <v>498</v>
      </c>
      <c r="F516" s="219">
        <v>40</v>
      </c>
      <c r="G516" s="219">
        <v>1448</v>
      </c>
      <c r="H516" s="219">
        <v>108</v>
      </c>
      <c r="I516" s="219">
        <v>4377</v>
      </c>
      <c r="J516" s="219">
        <v>367</v>
      </c>
      <c r="K516" s="197">
        <v>8812860</v>
      </c>
      <c r="L516" s="194">
        <v>90.911293269154385</v>
      </c>
      <c r="M516" s="197">
        <v>15603459</v>
      </c>
      <c r="N516" s="194">
        <v>95.096503410525258</v>
      </c>
      <c r="O516" s="197">
        <v>67978797</v>
      </c>
      <c r="P516" s="194">
        <v>99.996673342919294</v>
      </c>
      <c r="Q516" s="197">
        <v>44870209</v>
      </c>
      <c r="R516" s="194">
        <v>2.6512022442984607E-2</v>
      </c>
      <c r="S516" s="197">
        <v>1978261</v>
      </c>
      <c r="T516" s="194">
        <v>4.4323176858271429</v>
      </c>
      <c r="U516" s="197">
        <v>2720</v>
      </c>
      <c r="V516" s="194">
        <v>6.3435623209535073E-3</v>
      </c>
      <c r="W516" s="197">
        <v>12997049</v>
      </c>
      <c r="X516" s="194">
        <v>99.797484575297275</v>
      </c>
      <c r="Y516" s="231">
        <v>99.791153859668498</v>
      </c>
      <c r="Z516" s="197">
        <v>34260</v>
      </c>
      <c r="AA516" s="194">
        <v>0.2635982980199576</v>
      </c>
      <c r="AB516" s="197">
        <v>3835388</v>
      </c>
      <c r="AC516" s="194">
        <v>94.031292658641576</v>
      </c>
      <c r="AD516" s="197">
        <v>3804292</v>
      </c>
      <c r="AE516" s="194">
        <v>94.457312815337559</v>
      </c>
      <c r="AF516" s="231">
        <v>0</v>
      </c>
      <c r="AG516" s="231">
        <v>0</v>
      </c>
      <c r="AH516" s="231">
        <v>0</v>
      </c>
      <c r="AI516" s="194"/>
      <c r="AJ516" s="207"/>
      <c r="AK516" s="207"/>
      <c r="AL516" s="208">
        <v>4.80029538332602</v>
      </c>
      <c r="AM516" s="208">
        <v>29.634799294478977</v>
      </c>
      <c r="AN516" s="197">
        <v>61043.029296875</v>
      </c>
      <c r="AO516" s="197">
        <v>155230.17578125</v>
      </c>
      <c r="AP516" s="197">
        <v>73004.57421875</v>
      </c>
      <c r="AQ516" s="231">
        <v>47.029885685131141</v>
      </c>
      <c r="AR516" s="198"/>
    </row>
    <row r="517" spans="1:44">
      <c r="A517" s="352">
        <v>41885</v>
      </c>
      <c r="B517" s="124" t="s">
        <v>135</v>
      </c>
      <c r="C517" s="124"/>
      <c r="D517" s="241"/>
      <c r="E517" s="219">
        <v>656</v>
      </c>
      <c r="F517" s="219">
        <v>29</v>
      </c>
      <c r="G517" s="219">
        <v>1957</v>
      </c>
      <c r="H517" s="219">
        <v>87</v>
      </c>
      <c r="I517" s="219">
        <v>4436</v>
      </c>
      <c r="J517" s="219">
        <v>258</v>
      </c>
      <c r="K517" s="190">
        <v>4253066</v>
      </c>
      <c r="L517" s="191">
        <v>87.912696393613459</v>
      </c>
      <c r="M517" s="190">
        <v>9468363</v>
      </c>
      <c r="N517" s="191">
        <v>95.809369677884106</v>
      </c>
      <c r="O517" s="190">
        <v>53927440</v>
      </c>
      <c r="P517" s="191">
        <v>99.962946305063596</v>
      </c>
      <c r="Q517" s="190">
        <v>26376979</v>
      </c>
      <c r="R517" s="191">
        <v>1.9865808722386992E-3</v>
      </c>
      <c r="S517" s="190">
        <v>994725</v>
      </c>
      <c r="T517" s="191">
        <v>4.0599417347744913</v>
      </c>
      <c r="U517" s="190">
        <v>91590</v>
      </c>
      <c r="V517" s="191">
        <v>0.34798921042891573</v>
      </c>
      <c r="W517" s="190">
        <v>6150465</v>
      </c>
      <c r="X517" s="191">
        <v>99.527213106004112</v>
      </c>
      <c r="Y517" s="232">
        <v>99.180869142954634</v>
      </c>
      <c r="Z517" s="190">
        <v>37724</v>
      </c>
      <c r="AA517" s="192">
        <v>0.61335200438557413</v>
      </c>
      <c r="AB517" s="190">
        <v>7947084</v>
      </c>
      <c r="AC517" s="191">
        <v>98.728626475869291</v>
      </c>
      <c r="AD517" s="190">
        <v>7933830</v>
      </c>
      <c r="AE517" s="191">
        <v>98.92396322706108</v>
      </c>
      <c r="AF517" s="232">
        <v>16.992216418775904</v>
      </c>
      <c r="AG517" s="232">
        <v>15.668339851843308</v>
      </c>
      <c r="AH517" s="232">
        <v>18.316092985708497</v>
      </c>
      <c r="AI517" s="191"/>
      <c r="AJ517" s="193"/>
      <c r="AK517" s="193"/>
      <c r="AL517" s="191">
        <v>3.5682224969079317</v>
      </c>
      <c r="AM517" s="191">
        <v>23.0189514793665</v>
      </c>
      <c r="AN517" s="190">
        <v>25648.92724609375</v>
      </c>
      <c r="AO517" s="190">
        <v>79427.7958984375</v>
      </c>
      <c r="AP517" s="190">
        <v>1261.8859405517578</v>
      </c>
      <c r="AQ517" s="232">
        <v>1.5887208328999869</v>
      </c>
      <c r="AR517" s="190"/>
    </row>
    <row r="518" spans="1:44">
      <c r="A518" s="352">
        <v>41885</v>
      </c>
      <c r="B518" s="114" t="s">
        <v>121</v>
      </c>
      <c r="C518" s="114" t="s">
        <v>122</v>
      </c>
      <c r="D518" s="241"/>
      <c r="E518" s="305">
        <v>168</v>
      </c>
      <c r="F518" s="305">
        <v>63</v>
      </c>
      <c r="G518" s="305">
        <v>492</v>
      </c>
      <c r="H518" s="305">
        <v>188</v>
      </c>
      <c r="I518" s="305">
        <v>1878</v>
      </c>
      <c r="J518" s="305">
        <v>789</v>
      </c>
      <c r="K518" s="118">
        <v>5269941</v>
      </c>
      <c r="L518" s="116">
        <v>92.881039844658602</v>
      </c>
      <c r="M518" s="118">
        <v>6702967</v>
      </c>
      <c r="N518" s="116">
        <v>96.269203186035156</v>
      </c>
      <c r="O518" s="118">
        <v>22556716</v>
      </c>
      <c r="P518" s="116">
        <v>99.882125854492188</v>
      </c>
      <c r="Q518" s="118">
        <v>22556604</v>
      </c>
      <c r="R518" s="119">
        <v>4.3047260493040085E-2</v>
      </c>
      <c r="S518" s="118">
        <v>16488</v>
      </c>
      <c r="T518" s="116">
        <v>7.3096111416816711E-2</v>
      </c>
      <c r="U518" s="118">
        <v>23629</v>
      </c>
      <c r="V518" s="119">
        <v>0.10487603396177292</v>
      </c>
      <c r="W518" s="117">
        <v>8554941</v>
      </c>
      <c r="X518" s="119">
        <v>99.647682189941406</v>
      </c>
      <c r="Y518" s="119">
        <v>99.543174743652344</v>
      </c>
      <c r="Z518" s="117">
        <v>24143</v>
      </c>
      <c r="AA518" s="119">
        <v>0.28221118450164795</v>
      </c>
      <c r="AB518" s="118">
        <v>10200212</v>
      </c>
      <c r="AC518" s="120">
        <v>98.91082763671875</v>
      </c>
      <c r="AD518" s="118">
        <v>10199426</v>
      </c>
      <c r="AE518" s="116">
        <v>98.891586303710938</v>
      </c>
      <c r="AF518" s="116">
        <v>47.547943115234375</v>
      </c>
      <c r="AG518" s="116">
        <v>37.936210632324219</v>
      </c>
      <c r="AH518" s="121">
        <v>57.159675598144531</v>
      </c>
      <c r="AI518" s="116">
        <v>0</v>
      </c>
      <c r="AJ518" s="121">
        <v>0</v>
      </c>
      <c r="AK518" s="121">
        <v>0</v>
      </c>
      <c r="AL518" s="116">
        <v>4.9723753929138184</v>
      </c>
      <c r="AM518" s="116">
        <v>26.546180725097656</v>
      </c>
      <c r="AN518" s="116">
        <v>31257.01171875</v>
      </c>
      <c r="AO518" s="116">
        <v>120116.3125</v>
      </c>
      <c r="AP518" s="116">
        <v>88475.765625</v>
      </c>
      <c r="AQ518" s="122">
        <v>73.658409118652344</v>
      </c>
      <c r="AR518" s="118"/>
    </row>
    <row r="519" spans="1:44">
      <c r="A519" s="352">
        <v>41885</v>
      </c>
      <c r="B519" s="114" t="s">
        <v>123</v>
      </c>
      <c r="C519" s="114" t="s">
        <v>122</v>
      </c>
      <c r="D519" s="241"/>
      <c r="E519" s="305">
        <v>158</v>
      </c>
      <c r="F519" s="305">
        <v>11</v>
      </c>
      <c r="G519" s="305">
        <v>488</v>
      </c>
      <c r="H519" s="305">
        <v>34</v>
      </c>
      <c r="I519" s="305">
        <v>1464</v>
      </c>
      <c r="J519" s="305">
        <v>132</v>
      </c>
      <c r="K519" s="118">
        <v>2398272</v>
      </c>
      <c r="L519" s="116">
        <v>91.671670269260531</v>
      </c>
      <c r="M519" s="118">
        <v>3188420</v>
      </c>
      <c r="N519" s="116">
        <v>96.848686218261719</v>
      </c>
      <c r="O519" s="118">
        <v>12379680</v>
      </c>
      <c r="P519" s="116">
        <v>99.945281982421875</v>
      </c>
      <c r="Q519" s="118">
        <v>12379567</v>
      </c>
      <c r="R519" s="119">
        <v>2.5372454896569252E-2</v>
      </c>
      <c r="S519" s="118">
        <v>3253</v>
      </c>
      <c r="T519" s="116">
        <v>2.6277171447873116E-2</v>
      </c>
      <c r="U519" s="118">
        <v>11366</v>
      </c>
      <c r="V519" s="119">
        <v>9.1860026121139526E-2</v>
      </c>
      <c r="W519" s="117">
        <v>3668020</v>
      </c>
      <c r="X519" s="119">
        <v>99.725074768066406</v>
      </c>
      <c r="Y519" s="119">
        <v>99.633468627929688</v>
      </c>
      <c r="Z519" s="117">
        <v>9870</v>
      </c>
      <c r="AA519" s="119">
        <v>0.26908251643180847</v>
      </c>
      <c r="AB519" s="118">
        <v>2929061</v>
      </c>
      <c r="AC519" s="120">
        <v>99.038597106933594</v>
      </c>
      <c r="AD519" s="118">
        <v>2929038</v>
      </c>
      <c r="AE519" s="116">
        <v>98.974205017089844</v>
      </c>
      <c r="AF519" s="116">
        <v>46.992557525634766</v>
      </c>
      <c r="AG519" s="116">
        <v>58.748764038085938</v>
      </c>
      <c r="AH519" s="121">
        <v>35.236351013183594</v>
      </c>
      <c r="AI519" s="116">
        <v>0</v>
      </c>
      <c r="AJ519" s="121">
        <v>0</v>
      </c>
      <c r="AK519" s="121">
        <v>100</v>
      </c>
      <c r="AL519" s="116">
        <v>4.7439079284667969</v>
      </c>
      <c r="AM519" s="116">
        <v>27.356130599975586</v>
      </c>
      <c r="AN519" s="116">
        <v>16598.609375</v>
      </c>
      <c r="AO519" s="116">
        <v>49349.1015625</v>
      </c>
      <c r="AP519" s="116">
        <v>27498.521484375</v>
      </c>
      <c r="AQ519" s="116">
        <v>55.722434997558594</v>
      </c>
      <c r="AR519" s="118"/>
    </row>
    <row r="520" spans="1:44">
      <c r="A520" s="352">
        <v>41885</v>
      </c>
      <c r="B520" s="114" t="s">
        <v>183</v>
      </c>
      <c r="C520" s="114" t="s">
        <v>122</v>
      </c>
      <c r="D520" s="241"/>
      <c r="E520" s="305">
        <v>130</v>
      </c>
      <c r="F520" s="305">
        <v>10</v>
      </c>
      <c r="G520" s="305">
        <v>391</v>
      </c>
      <c r="H520" s="305">
        <v>30</v>
      </c>
      <c r="I520" s="305">
        <v>1472</v>
      </c>
      <c r="J520" s="305">
        <v>114</v>
      </c>
      <c r="K520" s="118">
        <v>2501972</v>
      </c>
      <c r="L520" s="116">
        <v>90.847099807671711</v>
      </c>
      <c r="M520" s="118">
        <v>3188420</v>
      </c>
      <c r="N520" s="116">
        <v>96.848686218261719</v>
      </c>
      <c r="O520" s="118">
        <v>12902405</v>
      </c>
      <c r="P520" s="116">
        <v>99.9793701171875</v>
      </c>
      <c r="Q520" s="118">
        <v>12902369</v>
      </c>
      <c r="R520" s="119">
        <v>1.0036916472017765E-2</v>
      </c>
      <c r="S520" s="118">
        <v>1037</v>
      </c>
      <c r="T520" s="116">
        <v>8.0372840166091919E-3</v>
      </c>
      <c r="U520" s="118">
        <v>9312</v>
      </c>
      <c r="V520" s="119">
        <v>7.2185836732387543E-2</v>
      </c>
      <c r="W520" s="117">
        <v>4199538</v>
      </c>
      <c r="X520" s="119">
        <v>99.716438293457031</v>
      </c>
      <c r="Y520" s="119">
        <v>99.644454956054688</v>
      </c>
      <c r="Z520" s="117">
        <v>9931</v>
      </c>
      <c r="AA520" s="119">
        <v>0.23647838830947876</v>
      </c>
      <c r="AB520" s="118">
        <v>2622874</v>
      </c>
      <c r="AC520" s="120">
        <v>98.060905456542969</v>
      </c>
      <c r="AD520" s="118">
        <v>2622466</v>
      </c>
      <c r="AE520" s="116">
        <v>97.940910339355469</v>
      </c>
      <c r="AF520" s="116">
        <v>66.750335693359375</v>
      </c>
      <c r="AG520" s="116">
        <v>89.362480163574219</v>
      </c>
      <c r="AH520" s="121">
        <v>44.138191223144531</v>
      </c>
      <c r="AI520" s="116">
        <v>80.399696350097656</v>
      </c>
      <c r="AJ520" s="121">
        <v>12.645503044128418</v>
      </c>
      <c r="AK520" s="121">
        <v>6.9548025131225586</v>
      </c>
      <c r="AL520" s="116">
        <v>5.0771112442016602</v>
      </c>
      <c r="AM520" s="116">
        <v>26.969451904296875</v>
      </c>
      <c r="AN520" s="116">
        <v>18298.484375</v>
      </c>
      <c r="AO520" s="116">
        <v>49740.9296875</v>
      </c>
      <c r="AP520" s="116">
        <v>23305.73046875</v>
      </c>
      <c r="AQ520" s="116">
        <v>46.854232788085938</v>
      </c>
      <c r="AR520" s="118"/>
    </row>
    <row r="521" spans="1:44">
      <c r="A521" s="352">
        <v>41885</v>
      </c>
      <c r="B521" s="114" t="s">
        <v>126</v>
      </c>
      <c r="C521" s="114" t="s">
        <v>122</v>
      </c>
      <c r="D521" s="241"/>
      <c r="E521" s="305">
        <v>107</v>
      </c>
      <c r="F521" s="305">
        <v>7</v>
      </c>
      <c r="G521" s="305">
        <v>313</v>
      </c>
      <c r="H521" s="305">
        <v>21</v>
      </c>
      <c r="I521" s="305">
        <v>951</v>
      </c>
      <c r="J521" s="305">
        <v>86</v>
      </c>
      <c r="K521" s="118">
        <v>1463251</v>
      </c>
      <c r="L521" s="116">
        <v>88.349982333857966</v>
      </c>
      <c r="M521" s="118">
        <v>2542251</v>
      </c>
      <c r="N521" s="116">
        <v>96.240455627441406</v>
      </c>
      <c r="O521" s="118">
        <v>7286438</v>
      </c>
      <c r="P521" s="116">
        <v>99.956138610839844</v>
      </c>
      <c r="Q521" s="118">
        <v>7286374</v>
      </c>
      <c r="R521" s="119">
        <v>1.4396735467016697E-2</v>
      </c>
      <c r="S521" s="118">
        <v>1659</v>
      </c>
      <c r="T521" s="116">
        <v>2.2768527269363403E-2</v>
      </c>
      <c r="U521" s="118">
        <v>13989</v>
      </c>
      <c r="V521" s="119">
        <v>0.19205987453460693</v>
      </c>
      <c r="W521" s="117">
        <v>2163339</v>
      </c>
      <c r="X521" s="119">
        <v>99.534111022949219</v>
      </c>
      <c r="Y521" s="119">
        <v>99.342948913574219</v>
      </c>
      <c r="Z521" s="117">
        <v>6642</v>
      </c>
      <c r="AA521" s="119">
        <v>0.30702540278434753</v>
      </c>
      <c r="AB521" s="118">
        <v>1108906</v>
      </c>
      <c r="AC521" s="120">
        <v>98.962493896484375</v>
      </c>
      <c r="AD521" s="118">
        <v>1108335</v>
      </c>
      <c r="AE521" s="116">
        <v>98.897537231445313</v>
      </c>
      <c r="AF521" s="116">
        <v>51.714805603027344</v>
      </c>
      <c r="AG521" s="116">
        <v>67.005912780761719</v>
      </c>
      <c r="AH521" s="121">
        <v>36.423694610595703</v>
      </c>
      <c r="AI521" s="116">
        <v>0</v>
      </c>
      <c r="AJ521" s="121">
        <v>0</v>
      </c>
      <c r="AK521" s="121">
        <v>0</v>
      </c>
      <c r="AL521" s="116">
        <v>5.285677433013916</v>
      </c>
      <c r="AM521" s="116">
        <v>30.134956359863281</v>
      </c>
      <c r="AN521" s="116">
        <v>10852.6767578125</v>
      </c>
      <c r="AO521" s="116">
        <v>28289.12109375</v>
      </c>
      <c r="AP521" s="116">
        <v>12754.96875</v>
      </c>
      <c r="AQ521" s="116">
        <v>45.087894439697266</v>
      </c>
      <c r="AR521" s="118"/>
    </row>
    <row r="522" spans="1:44">
      <c r="A522" s="352">
        <v>41885</v>
      </c>
      <c r="B522" s="114" t="s">
        <v>184</v>
      </c>
      <c r="C522" s="114" t="s">
        <v>122</v>
      </c>
      <c r="D522" s="241"/>
      <c r="E522" s="305">
        <v>97</v>
      </c>
      <c r="F522" s="305">
        <v>17</v>
      </c>
      <c r="G522" s="305">
        <v>289</v>
      </c>
      <c r="H522" s="305">
        <v>51</v>
      </c>
      <c r="I522" s="305">
        <v>974</v>
      </c>
      <c r="J522" s="305">
        <v>219</v>
      </c>
      <c r="K522" s="118">
        <v>2438816</v>
      </c>
      <c r="L522" s="116">
        <v>89.168924592917222</v>
      </c>
      <c r="M522" s="118">
        <v>2542251</v>
      </c>
      <c r="N522" s="116">
        <v>96.240455627441406</v>
      </c>
      <c r="O522" s="118">
        <v>11659004</v>
      </c>
      <c r="P522" s="116">
        <v>99.9549560546875</v>
      </c>
      <c r="Q522" s="118">
        <v>11658975</v>
      </c>
      <c r="R522" s="119">
        <v>2.3020891472697258E-2</v>
      </c>
      <c r="S522" s="118">
        <v>2140</v>
      </c>
      <c r="T522" s="116">
        <v>1.8354957923293114E-2</v>
      </c>
      <c r="U522" s="118">
        <v>10508</v>
      </c>
      <c r="V522" s="119">
        <v>9.0165294706821442E-2</v>
      </c>
      <c r="W522" s="117">
        <v>3721740</v>
      </c>
      <c r="X522" s="119">
        <v>99.528984069824219</v>
      </c>
      <c r="Y522" s="119">
        <v>99.439247131347656</v>
      </c>
      <c r="Z522" s="117">
        <v>8394</v>
      </c>
      <c r="AA522" s="119">
        <v>0.2255396693944931</v>
      </c>
      <c r="AB522" s="118">
        <v>2335701</v>
      </c>
      <c r="AC522" s="120">
        <v>98.573616027832031</v>
      </c>
      <c r="AD522" s="118">
        <v>2338354</v>
      </c>
      <c r="AE522" s="116">
        <v>98.517372131347656</v>
      </c>
      <c r="AF522" s="116">
        <v>73.85284423828125</v>
      </c>
      <c r="AG522" s="116">
        <v>94.385406494140625</v>
      </c>
      <c r="AH522" s="121">
        <v>53.320289611816406</v>
      </c>
      <c r="AI522" s="116">
        <v>0</v>
      </c>
      <c r="AJ522" s="121">
        <v>0</v>
      </c>
      <c r="AK522" s="121">
        <v>0</v>
      </c>
      <c r="AL522" s="116">
        <v>5.3044943809509277</v>
      </c>
      <c r="AM522" s="116">
        <v>26.88459587097168</v>
      </c>
      <c r="AN522" s="116">
        <v>17438.736328125</v>
      </c>
      <c r="AO522" s="116">
        <v>41658.9609375</v>
      </c>
      <c r="AP522" s="116">
        <v>23208.9921875</v>
      </c>
      <c r="AQ522" s="116">
        <v>55.711883544921875</v>
      </c>
      <c r="AR522" s="118"/>
    </row>
    <row r="523" spans="1:44">
      <c r="A523" s="352">
        <v>41885</v>
      </c>
      <c r="B523" s="114" t="s">
        <v>131</v>
      </c>
      <c r="C523" s="114" t="s">
        <v>176</v>
      </c>
      <c r="D523" s="241"/>
      <c r="E523" s="305">
        <v>168</v>
      </c>
      <c r="F523" s="305">
        <v>20</v>
      </c>
      <c r="G523" s="305">
        <v>489</v>
      </c>
      <c r="H523" s="305">
        <v>50</v>
      </c>
      <c r="I523" s="305">
        <v>1428</v>
      </c>
      <c r="J523" s="305">
        <v>161</v>
      </c>
      <c r="K523" s="118">
        <v>2452824</v>
      </c>
      <c r="L523" s="116">
        <v>90.584648552036356</v>
      </c>
      <c r="M523" s="118">
        <v>4463167</v>
      </c>
      <c r="N523" s="116">
        <v>94.71435546875</v>
      </c>
      <c r="O523" s="118">
        <v>19250240</v>
      </c>
      <c r="P523" s="116">
        <v>99.998626708984375</v>
      </c>
      <c r="Q523" s="118">
        <v>12351644</v>
      </c>
      <c r="R523" s="119">
        <v>5.5336762219667435E-2</v>
      </c>
      <c r="S523" s="118">
        <v>507605</v>
      </c>
      <c r="T523" s="116">
        <v>4.1096148490905762</v>
      </c>
      <c r="U523" s="118">
        <v>735</v>
      </c>
      <c r="V523" s="119">
        <v>6.2093418091535568E-3</v>
      </c>
      <c r="W523" s="117">
        <v>3454909</v>
      </c>
      <c r="X523" s="119">
        <v>99.760078430175781</v>
      </c>
      <c r="Y523" s="119">
        <v>99.753883361816406</v>
      </c>
      <c r="Z523" s="117">
        <v>10372</v>
      </c>
      <c r="AA523" s="119">
        <v>0.30021050572395325</v>
      </c>
      <c r="AB523" s="118">
        <v>1428286</v>
      </c>
      <c r="AC523" s="120">
        <v>95.263832092285156</v>
      </c>
      <c r="AD523" s="118">
        <v>1416943</v>
      </c>
      <c r="AE523" s="116">
        <v>95.973869323730469</v>
      </c>
      <c r="AF523" s="116">
        <v>0</v>
      </c>
      <c r="AG523" s="116">
        <v>0</v>
      </c>
      <c r="AH523" s="121">
        <v>0</v>
      </c>
      <c r="AI523" s="116">
        <v>0</v>
      </c>
      <c r="AJ523" s="121">
        <v>0</v>
      </c>
      <c r="AK523" s="121">
        <v>0</v>
      </c>
      <c r="AL523" s="116">
        <v>4.818418025970459</v>
      </c>
      <c r="AM523" s="116">
        <v>27.556446075439453</v>
      </c>
      <c r="AN523" s="116">
        <v>17202.6015625</v>
      </c>
      <c r="AO523" s="116">
        <v>39211.47265625</v>
      </c>
      <c r="AP523" s="116">
        <v>19852.248046875</v>
      </c>
      <c r="AQ523" s="116">
        <v>50.628673553466797</v>
      </c>
      <c r="AR523" s="118"/>
    </row>
    <row r="524" spans="1:44">
      <c r="A524" s="352">
        <v>41885</v>
      </c>
      <c r="B524" s="114" t="s">
        <v>124</v>
      </c>
      <c r="C524" s="114" t="s">
        <v>176</v>
      </c>
      <c r="D524" s="241"/>
      <c r="E524" s="180">
        <v>117</v>
      </c>
      <c r="F524" s="180">
        <v>32</v>
      </c>
      <c r="G524" s="180">
        <v>344</v>
      </c>
      <c r="H524" s="180">
        <v>86</v>
      </c>
      <c r="I524" s="180">
        <v>1300</v>
      </c>
      <c r="J524" s="180">
        <v>343</v>
      </c>
      <c r="K524" s="118">
        <v>2667905</v>
      </c>
      <c r="L524" s="116">
        <v>92.367044553685389</v>
      </c>
      <c r="M524" s="118">
        <v>3926249</v>
      </c>
      <c r="N524" s="116">
        <v>95.552955627441406</v>
      </c>
      <c r="O524" s="118">
        <v>16606899</v>
      </c>
      <c r="P524" s="116">
        <v>99.999984741210938</v>
      </c>
      <c r="Q524" s="118">
        <v>12408171</v>
      </c>
      <c r="R524" s="119">
        <v>2.8690772596746683E-3</v>
      </c>
      <c r="S524" s="118">
        <v>512748</v>
      </c>
      <c r="T524" s="116">
        <v>4.1323413848876953</v>
      </c>
      <c r="U524" s="118">
        <v>1555</v>
      </c>
      <c r="V524" s="119">
        <v>1.3072648085653782E-2</v>
      </c>
      <c r="W524" s="117">
        <v>4027929</v>
      </c>
      <c r="X524" s="119">
        <v>99.797500610351563</v>
      </c>
      <c r="Y524" s="119">
        <v>99.784454345703125</v>
      </c>
      <c r="Z524" s="117">
        <v>10943</v>
      </c>
      <c r="AA524" s="119">
        <v>0.27167809009552002</v>
      </c>
      <c r="AB524" s="118">
        <v>1053598</v>
      </c>
      <c r="AC524" s="120">
        <v>94.298202514648438</v>
      </c>
      <c r="AD524" s="118">
        <v>1045939</v>
      </c>
      <c r="AE524" s="116">
        <v>94.501205444335938</v>
      </c>
      <c r="AF524" s="116">
        <v>0</v>
      </c>
      <c r="AG524" s="116">
        <v>0</v>
      </c>
      <c r="AH524" s="121">
        <v>0</v>
      </c>
      <c r="AI524" s="116">
        <v>0</v>
      </c>
      <c r="AJ524" s="121">
        <v>0</v>
      </c>
      <c r="AK524" s="121">
        <v>0</v>
      </c>
      <c r="AL524" s="116">
        <v>4.7991247177124023</v>
      </c>
      <c r="AM524" s="116">
        <v>29.683645248413086</v>
      </c>
      <c r="AN524" s="116">
        <v>17057.779296875</v>
      </c>
      <c r="AO524" s="116">
        <v>46484.16015625</v>
      </c>
      <c r="AP524" s="116">
        <v>21932.67578125</v>
      </c>
      <c r="AQ524" s="116">
        <v>47.183116912841797</v>
      </c>
      <c r="AR524" s="118"/>
    </row>
    <row r="525" spans="1:44">
      <c r="A525" s="352">
        <v>41885</v>
      </c>
      <c r="B525" s="206" t="s">
        <v>133</v>
      </c>
      <c r="C525" s="206" t="s">
        <v>176</v>
      </c>
      <c r="D525" s="241"/>
      <c r="E525" s="180">
        <v>164</v>
      </c>
      <c r="F525" s="180">
        <v>12</v>
      </c>
      <c r="G525" s="180">
        <v>485</v>
      </c>
      <c r="H525" s="180">
        <v>34</v>
      </c>
      <c r="I525" s="180">
        <v>1418</v>
      </c>
      <c r="J525" s="180">
        <v>113</v>
      </c>
      <c r="K525" s="248">
        <v>1824656</v>
      </c>
      <c r="L525" s="246">
        <v>90.415727676888139</v>
      </c>
      <c r="M525" s="248">
        <v>3974570</v>
      </c>
      <c r="N525" s="246">
        <v>96.489608764648438</v>
      </c>
      <c r="O525" s="248">
        <v>16863098</v>
      </c>
      <c r="P525" s="246">
        <v>99.988296508789063</v>
      </c>
      <c r="Q525" s="248">
        <v>10279497</v>
      </c>
      <c r="R525" s="249">
        <v>2.1790949627757072E-2</v>
      </c>
      <c r="S525" s="248">
        <v>484071</v>
      </c>
      <c r="T525" s="246">
        <v>4.7090921401977539</v>
      </c>
      <c r="U525" s="248">
        <v>286</v>
      </c>
      <c r="V525" s="249">
        <v>2.9209060594439507E-3</v>
      </c>
      <c r="W525" s="248">
        <v>2663021</v>
      </c>
      <c r="X525" s="246">
        <v>99.760505676269531</v>
      </c>
      <c r="Y525" s="246">
        <v>99.757591247558594</v>
      </c>
      <c r="Z525" s="247">
        <v>7274</v>
      </c>
      <c r="AA525" s="249">
        <v>0.27314841747283936</v>
      </c>
      <c r="AB525" s="248">
        <v>623452</v>
      </c>
      <c r="AC525" s="246">
        <v>91.109657287597656</v>
      </c>
      <c r="AD525" s="248">
        <v>615456</v>
      </c>
      <c r="AE525" s="246">
        <v>90.748161315917969</v>
      </c>
      <c r="AF525" s="246">
        <v>0</v>
      </c>
      <c r="AG525" s="246">
        <v>0</v>
      </c>
      <c r="AH525" s="251">
        <v>0</v>
      </c>
      <c r="AI525" s="246">
        <v>0</v>
      </c>
      <c r="AJ525" s="251">
        <v>0</v>
      </c>
      <c r="AK525" s="251">
        <v>0</v>
      </c>
      <c r="AL525" s="246">
        <v>4.7828536033630371</v>
      </c>
      <c r="AM525" s="246">
        <v>31.695648193359375</v>
      </c>
      <c r="AN525" s="246">
        <v>14514.419921875</v>
      </c>
      <c r="AO525" s="246">
        <v>35017.92578125</v>
      </c>
      <c r="AP525" s="246">
        <v>18869.990234375</v>
      </c>
      <c r="AQ525" s="246">
        <v>53.88665771484375</v>
      </c>
      <c r="AR525" s="248"/>
    </row>
    <row r="526" spans="1:44">
      <c r="A526" s="352">
        <v>41885</v>
      </c>
      <c r="B526" s="206" t="s">
        <v>125</v>
      </c>
      <c r="C526" s="206" t="s">
        <v>176</v>
      </c>
      <c r="D526" s="241"/>
      <c r="E526" s="180">
        <v>166</v>
      </c>
      <c r="F526" s="180">
        <v>8</v>
      </c>
      <c r="G526" s="180">
        <v>474</v>
      </c>
      <c r="H526" s="180">
        <v>24</v>
      </c>
      <c r="I526" s="180">
        <v>1531</v>
      </c>
      <c r="J526" s="180">
        <v>93</v>
      </c>
      <c r="K526" s="248">
        <v>1867475</v>
      </c>
      <c r="L526" s="246">
        <v>89.744815860988766</v>
      </c>
      <c r="M526" s="248">
        <v>3239473</v>
      </c>
      <c r="N526" s="246">
        <v>93.360557556152344</v>
      </c>
      <c r="O526" s="248">
        <v>15258560</v>
      </c>
      <c r="P526" s="246">
        <v>99.999862670898438</v>
      </c>
      <c r="Q526" s="248">
        <v>9830897</v>
      </c>
      <c r="R526" s="249">
        <v>2.5074008852243423E-2</v>
      </c>
      <c r="S526" s="248">
        <v>473837</v>
      </c>
      <c r="T526" s="246">
        <v>4.8198757171630859</v>
      </c>
      <c r="U526" s="248">
        <v>144</v>
      </c>
      <c r="V526" s="249">
        <v>1.5393553767353296E-3</v>
      </c>
      <c r="W526" s="248">
        <v>2851190</v>
      </c>
      <c r="X526" s="246">
        <v>99.877326965332031</v>
      </c>
      <c r="Y526" s="246">
        <v>99.875785827636719</v>
      </c>
      <c r="Z526" s="247">
        <v>5671</v>
      </c>
      <c r="AA526" s="249">
        <v>0.19889940321445465</v>
      </c>
      <c r="AB526" s="248">
        <v>730052</v>
      </c>
      <c r="AC526" s="246">
        <v>93.729759216308594</v>
      </c>
      <c r="AD526" s="248">
        <v>725954</v>
      </c>
      <c r="AE526" s="246">
        <v>94.578582763671875</v>
      </c>
      <c r="AF526" s="246">
        <v>0</v>
      </c>
      <c r="AG526" s="246">
        <v>0</v>
      </c>
      <c r="AH526" s="251">
        <v>0</v>
      </c>
      <c r="AI526" s="246">
        <v>0</v>
      </c>
      <c r="AJ526" s="251">
        <v>0</v>
      </c>
      <c r="AK526" s="251">
        <v>0</v>
      </c>
      <c r="AL526" s="246">
        <v>4.2612123489379883</v>
      </c>
      <c r="AM526" s="246">
        <v>30.958415985107422</v>
      </c>
      <c r="AN526" s="246">
        <v>12268.228515625</v>
      </c>
      <c r="AO526" s="246">
        <v>34516.6171875</v>
      </c>
      <c r="AP526" s="246">
        <v>12349.66015625</v>
      </c>
      <c r="AQ526" s="246">
        <v>35.778884887695313</v>
      </c>
      <c r="AR526" s="248"/>
    </row>
    <row r="527" spans="1:44">
      <c r="A527" s="352">
        <v>41885</v>
      </c>
      <c r="B527" s="107" t="s">
        <v>127</v>
      </c>
      <c r="C527" s="107" t="s">
        <v>128</v>
      </c>
      <c r="D527" s="241"/>
      <c r="E527" s="388">
        <v>150</v>
      </c>
      <c r="F527" s="388">
        <v>16</v>
      </c>
      <c r="G527" s="388">
        <v>450</v>
      </c>
      <c r="H527" s="388">
        <v>48</v>
      </c>
      <c r="I527" s="388">
        <v>1448</v>
      </c>
      <c r="J527" s="388">
        <v>166</v>
      </c>
      <c r="K527" s="111">
        <v>1702215</v>
      </c>
      <c r="L527" s="109">
        <v>87.523667691801563</v>
      </c>
      <c r="M527" s="111">
        <v>3616657</v>
      </c>
      <c r="N527" s="109">
        <v>96.312751770019531</v>
      </c>
      <c r="O527" s="111">
        <v>15895813</v>
      </c>
      <c r="P527" s="109">
        <v>99.908607482910156</v>
      </c>
      <c r="Q527" s="111">
        <v>9380743</v>
      </c>
      <c r="R527" s="112">
        <v>4.583858884871006E-3</v>
      </c>
      <c r="S527" s="111">
        <v>296685</v>
      </c>
      <c r="T527" s="109">
        <v>3.1627025604248047</v>
      </c>
      <c r="U527" s="111">
        <v>36971</v>
      </c>
      <c r="V527" s="112">
        <v>0.39451643824577332</v>
      </c>
      <c r="W527" s="111">
        <v>2868058</v>
      </c>
      <c r="X527" s="109">
        <v>99.470680236816406</v>
      </c>
      <c r="Y527" s="109">
        <v>99.078254699707031</v>
      </c>
      <c r="Z527" s="110">
        <v>17713</v>
      </c>
      <c r="AA527" s="112">
        <v>0.6175956130027771</v>
      </c>
      <c r="AB527" s="111">
        <v>4995553</v>
      </c>
      <c r="AC527" s="109">
        <v>99.16229248046875</v>
      </c>
      <c r="AD527" s="111">
        <v>4985158</v>
      </c>
      <c r="AE527" s="109">
        <v>99.369346618652344</v>
      </c>
      <c r="AF527" s="109">
        <v>34.554290771484375</v>
      </c>
      <c r="AG527" s="109">
        <v>34.176513671875</v>
      </c>
      <c r="AH527" s="113">
        <v>34.932064056396484</v>
      </c>
      <c r="AI527" s="109">
        <v>93.895278930664063</v>
      </c>
      <c r="AJ527" s="113">
        <v>2.81308913230896</v>
      </c>
      <c r="AK527" s="113">
        <v>3.2916333675384521</v>
      </c>
      <c r="AL527" s="109">
        <v>2.9698596000671387</v>
      </c>
      <c r="AM527" s="109">
        <v>18.555950164794922</v>
      </c>
      <c r="AN527" s="109">
        <v>7805.8466796875</v>
      </c>
      <c r="AO527" s="109">
        <v>36413.9453125</v>
      </c>
      <c r="AP527" s="109">
        <v>661.65057373046875</v>
      </c>
      <c r="AQ527" s="109">
        <v>1.8170251846313477</v>
      </c>
      <c r="AR527" s="111"/>
    </row>
    <row r="528" spans="1:44">
      <c r="A528" s="352">
        <v>41885</v>
      </c>
      <c r="B528" s="107" t="s">
        <v>129</v>
      </c>
      <c r="C528" s="107" t="s">
        <v>128</v>
      </c>
      <c r="D528" s="241"/>
      <c r="E528" s="388">
        <v>152</v>
      </c>
      <c r="F528" s="388">
        <v>3</v>
      </c>
      <c r="G528" s="388">
        <v>452</v>
      </c>
      <c r="H528" s="388">
        <v>9</v>
      </c>
      <c r="I528" s="388">
        <v>1172</v>
      </c>
      <c r="J528" s="388">
        <v>29</v>
      </c>
      <c r="K528" s="111">
        <v>1328332</v>
      </c>
      <c r="L528" s="109">
        <v>84.907161763775918</v>
      </c>
      <c r="M528" s="111">
        <v>3261632</v>
      </c>
      <c r="N528" s="109">
        <v>96.1632080078125</v>
      </c>
      <c r="O528" s="111">
        <v>11439842</v>
      </c>
      <c r="P528" s="109">
        <v>99.973907470703125</v>
      </c>
      <c r="Q528" s="111">
        <v>7460164</v>
      </c>
      <c r="R528" s="112">
        <v>1.260025892406702E-3</v>
      </c>
      <c r="S528" s="111">
        <v>239774</v>
      </c>
      <c r="T528" s="109">
        <v>3.2140579223632813</v>
      </c>
      <c r="U528" s="111">
        <v>29922</v>
      </c>
      <c r="V528" s="112">
        <v>0.40290415287017822</v>
      </c>
      <c r="W528" s="111">
        <v>1757766</v>
      </c>
      <c r="X528" s="109">
        <v>99.413116455078125</v>
      </c>
      <c r="Y528" s="109">
        <v>99.0125732421875</v>
      </c>
      <c r="Z528" s="110">
        <v>12703</v>
      </c>
      <c r="AA528" s="112">
        <v>0.72267866134643555</v>
      </c>
      <c r="AB528" s="111">
        <v>853566</v>
      </c>
      <c r="AC528" s="109">
        <v>96.748344421386719</v>
      </c>
      <c r="AD528" s="111">
        <v>853772</v>
      </c>
      <c r="AE528" s="109">
        <v>96.951644897460938</v>
      </c>
      <c r="AF528" s="109">
        <v>34.464553833007812</v>
      </c>
      <c r="AG528" s="109">
        <v>34.148513793945313</v>
      </c>
      <c r="AH528" s="113">
        <v>34.780593872070313</v>
      </c>
      <c r="AI528" s="109">
        <v>95.012046813964844</v>
      </c>
      <c r="AJ528" s="113">
        <v>2.415153980255127</v>
      </c>
      <c r="AK528" s="113">
        <v>2.5727970600128174</v>
      </c>
      <c r="AL528" s="109">
        <v>2.9517240524291992</v>
      </c>
      <c r="AM528" s="109">
        <v>25.811307907104492</v>
      </c>
      <c r="AN528" s="109">
        <v>6363.5615234375</v>
      </c>
      <c r="AO528" s="109">
        <v>20325.5546875</v>
      </c>
      <c r="AP528" s="109">
        <v>306.31924438476562</v>
      </c>
      <c r="AQ528" s="109">
        <v>1.5070645809173584</v>
      </c>
      <c r="AR528" s="111"/>
    </row>
    <row r="529" spans="1:44">
      <c r="A529" s="352">
        <v>41885</v>
      </c>
      <c r="B529" s="181" t="s">
        <v>130</v>
      </c>
      <c r="C529" s="181" t="s">
        <v>128</v>
      </c>
      <c r="D529" s="241"/>
      <c r="E529" s="219">
        <v>176</v>
      </c>
      <c r="F529" s="219">
        <v>5</v>
      </c>
      <c r="G529" s="219">
        <v>528</v>
      </c>
      <c r="H529" s="219">
        <v>15</v>
      </c>
      <c r="I529" s="219">
        <v>835</v>
      </c>
      <c r="J529" s="219">
        <v>30</v>
      </c>
      <c r="K529" s="229">
        <v>520712</v>
      </c>
      <c r="L529" s="230">
        <v>93.278242099279453</v>
      </c>
      <c r="M529" s="229">
        <v>1314808</v>
      </c>
      <c r="N529" s="230">
        <v>96.921150207519531</v>
      </c>
      <c r="O529" s="229">
        <v>14074348</v>
      </c>
      <c r="P529" s="230">
        <v>99.993072509765625</v>
      </c>
      <c r="Q529" s="229">
        <v>4249946</v>
      </c>
      <c r="R529" s="230">
        <v>0</v>
      </c>
      <c r="S529" s="229">
        <v>149471</v>
      </c>
      <c r="T529" s="230">
        <v>3.5170094966888428</v>
      </c>
      <c r="U529" s="229">
        <v>8461</v>
      </c>
      <c r="V529" s="230">
        <v>0.19921641051769257</v>
      </c>
      <c r="W529" s="229">
        <v>622485</v>
      </c>
      <c r="X529" s="230">
        <v>99.813835144042969</v>
      </c>
      <c r="Y529" s="230">
        <v>99.614990234375</v>
      </c>
      <c r="Z529" s="229">
        <v>2602</v>
      </c>
      <c r="AA529" s="230">
        <v>0.41800203919410706</v>
      </c>
      <c r="AB529" s="229">
        <v>1081657</v>
      </c>
      <c r="AC529" s="230">
        <v>98.660758972167969</v>
      </c>
      <c r="AD529" s="229">
        <v>1080080</v>
      </c>
      <c r="AE529" s="230">
        <v>98.817138671875</v>
      </c>
      <c r="AF529" s="230">
        <v>35.206291198730469</v>
      </c>
      <c r="AG529" s="230">
        <v>34.861660003662109</v>
      </c>
      <c r="AH529" s="230">
        <v>35.550918579101563</v>
      </c>
      <c r="AI529" s="230">
        <v>95.190773010253906</v>
      </c>
      <c r="AJ529" s="188">
        <v>0.72671043872833252</v>
      </c>
      <c r="AK529" s="188">
        <v>4.0825185775756836</v>
      </c>
      <c r="AL529" s="230">
        <v>4.0933384895324707</v>
      </c>
      <c r="AM529" s="230">
        <v>23.391365051269531</v>
      </c>
      <c r="AN529" s="230">
        <v>5415.162109375</v>
      </c>
      <c r="AO529" s="230">
        <v>9962.0458984375</v>
      </c>
      <c r="AP529" s="230">
        <v>163.24449157714844</v>
      </c>
      <c r="AQ529" s="230">
        <v>1.6386643648147583</v>
      </c>
      <c r="AR529" s="229"/>
    </row>
    <row r="530" spans="1:44">
      <c r="A530" s="352">
        <v>41885</v>
      </c>
      <c r="B530" s="123" t="s">
        <v>132</v>
      </c>
      <c r="C530" s="123" t="s">
        <v>128</v>
      </c>
      <c r="D530" s="241"/>
      <c r="E530" s="219">
        <v>178</v>
      </c>
      <c r="F530" s="219">
        <v>5</v>
      </c>
      <c r="G530" s="219">
        <v>527</v>
      </c>
      <c r="H530" s="219">
        <v>15</v>
      </c>
      <c r="I530" s="219">
        <v>981</v>
      </c>
      <c r="J530" s="219">
        <v>33</v>
      </c>
      <c r="K530" s="197">
        <v>701807</v>
      </c>
      <c r="L530" s="194">
        <v>90.563929969350539</v>
      </c>
      <c r="M530" s="197">
        <v>1275266</v>
      </c>
      <c r="N530" s="194">
        <v>92.330543518066406</v>
      </c>
      <c r="O530" s="197">
        <v>12517437</v>
      </c>
      <c r="P530" s="194">
        <v>99.988059997558594</v>
      </c>
      <c r="Q530" s="197">
        <v>5286126</v>
      </c>
      <c r="R530" s="194">
        <v>0</v>
      </c>
      <c r="S530" s="197">
        <v>308795</v>
      </c>
      <c r="T530" s="194">
        <v>5.8416123390197754</v>
      </c>
      <c r="U530" s="197">
        <v>16236</v>
      </c>
      <c r="V530" s="194">
        <v>0.30780068039894104</v>
      </c>
      <c r="W530" s="197">
        <v>902156</v>
      </c>
      <c r="X530" s="194">
        <v>99.731475830078125</v>
      </c>
      <c r="Y530" s="231">
        <v>99.42449951171875</v>
      </c>
      <c r="Z530" s="197">
        <v>4706</v>
      </c>
      <c r="AA530" s="194">
        <v>0.52163928747177124</v>
      </c>
      <c r="AB530" s="197">
        <v>1016308</v>
      </c>
      <c r="AC530" s="194">
        <v>98.3323974609375</v>
      </c>
      <c r="AD530" s="197">
        <v>1014820</v>
      </c>
      <c r="AE530" s="194">
        <v>98.50909423828125</v>
      </c>
      <c r="AF530" s="231">
        <v>35.046787261962891</v>
      </c>
      <c r="AG530" s="231">
        <v>34.7421875</v>
      </c>
      <c r="AH530" s="231">
        <v>35.351387023925781</v>
      </c>
      <c r="AI530" s="194">
        <v>95.126129150390625</v>
      </c>
      <c r="AJ530" s="207">
        <v>0.6028556227684021</v>
      </c>
      <c r="AK530" s="207">
        <v>4.2710165977478027</v>
      </c>
      <c r="AL530" s="208">
        <v>4.0818076133728027</v>
      </c>
      <c r="AM530" s="208">
        <v>24.06178092956543</v>
      </c>
      <c r="AN530" s="197">
        <v>6064.35693359375</v>
      </c>
      <c r="AO530" s="197">
        <v>12726.25</v>
      </c>
      <c r="AP530" s="197">
        <v>130.671630859375</v>
      </c>
      <c r="AQ530" s="231">
        <v>1.0267882347106934</v>
      </c>
      <c r="AR530" s="198"/>
    </row>
    <row r="531" spans="1:44">
      <c r="A531" s="352">
        <v>41884</v>
      </c>
      <c r="B531" s="181" t="s">
        <v>6</v>
      </c>
      <c r="C531" s="181"/>
      <c r="D531" s="241"/>
      <c r="E531" s="219">
        <v>1814</v>
      </c>
      <c r="F531" s="219">
        <v>177</v>
      </c>
      <c r="G531" s="219">
        <v>5378</v>
      </c>
      <c r="H531" s="219">
        <v>519</v>
      </c>
      <c r="I531" s="219">
        <v>15529</v>
      </c>
      <c r="J531" s="219">
        <v>1966</v>
      </c>
      <c r="K531" s="229">
        <v>27402007</v>
      </c>
      <c r="L531" s="230">
        <v>90.671073837766698</v>
      </c>
      <c r="M531" s="229">
        <v>43287529</v>
      </c>
      <c r="N531" s="230">
        <v>95.847240052363517</v>
      </c>
      <c r="O531" s="229">
        <v>187910737</v>
      </c>
      <c r="P531" s="230">
        <v>99.965235075846024</v>
      </c>
      <c r="Q531" s="229">
        <v>137877625</v>
      </c>
      <c r="R531" s="230">
        <v>4.5586802419516403E-2</v>
      </c>
      <c r="S531" s="229">
        <v>2935431</v>
      </c>
      <c r="T531" s="230">
        <v>4.1706854026166988</v>
      </c>
      <c r="U531" s="229">
        <v>163830</v>
      </c>
      <c r="V531" s="230">
        <v>0.12069029296426</v>
      </c>
      <c r="W531" s="229">
        <v>41996479</v>
      </c>
      <c r="X531" s="230">
        <v>99.656963941994704</v>
      </c>
      <c r="Y531" s="230">
        <v>99.536687660253818</v>
      </c>
      <c r="Z531" s="229">
        <v>133959</v>
      </c>
      <c r="AA531" s="230">
        <v>0.31897673920345299</v>
      </c>
      <c r="AB531" s="229">
        <v>30713552</v>
      </c>
      <c r="AC531" s="230">
        <v>98.146179041489134</v>
      </c>
      <c r="AD531" s="229">
        <v>30669958</v>
      </c>
      <c r="AE531" s="230">
        <v>98.221943634507099</v>
      </c>
      <c r="AF531" s="230">
        <v>33.475086185016423</v>
      </c>
      <c r="AG531" s="230">
        <v>35.904019181713494</v>
      </c>
      <c r="AH531" s="230">
        <v>31.046153188319355</v>
      </c>
      <c r="AI531" s="230"/>
      <c r="AJ531" s="188"/>
      <c r="AK531" s="188"/>
      <c r="AL531" s="230">
        <v>3.2883935737886696</v>
      </c>
      <c r="AM531" s="230">
        <v>19.468944711408465</v>
      </c>
      <c r="AN531" s="230">
        <v>180485.29150390625</v>
      </c>
      <c r="AO531" s="230">
        <v>526743.6728515625</v>
      </c>
      <c r="AP531" s="230">
        <v>256230.31758117676</v>
      </c>
      <c r="AQ531" s="230">
        <v>48.644213644571487</v>
      </c>
      <c r="AR531" s="229">
        <v>0</v>
      </c>
    </row>
    <row r="532" spans="1:44">
      <c r="A532" s="352">
        <v>41884</v>
      </c>
      <c r="B532" s="123" t="s">
        <v>134</v>
      </c>
      <c r="C532" s="123"/>
      <c r="D532" s="241"/>
      <c r="E532" s="219">
        <v>660</v>
      </c>
      <c r="F532" s="219">
        <v>108</v>
      </c>
      <c r="G532" s="219">
        <v>1973</v>
      </c>
      <c r="H532" s="219">
        <v>324</v>
      </c>
      <c r="I532" s="219">
        <v>6728</v>
      </c>
      <c r="J532" s="219">
        <v>1340</v>
      </c>
      <c r="K532" s="197">
        <v>14031779</v>
      </c>
      <c r="L532" s="194">
        <v>91.269389291265199</v>
      </c>
      <c r="M532" s="197">
        <v>17895050</v>
      </c>
      <c r="N532" s="194">
        <v>96.518824288978436</v>
      </c>
      <c r="O532" s="197">
        <v>66553768</v>
      </c>
      <c r="P532" s="194">
        <v>99.937146904413197</v>
      </c>
      <c r="Q532" s="197">
        <v>66553437</v>
      </c>
      <c r="R532" s="194">
        <v>4.5292928541339088E-2</v>
      </c>
      <c r="S532" s="197">
        <v>9687</v>
      </c>
      <c r="T532" s="194">
        <v>1.8904598916899919E-2</v>
      </c>
      <c r="U532" s="197">
        <v>68000</v>
      </c>
      <c r="V532" s="194">
        <v>0.10223470491337867</v>
      </c>
      <c r="W532" s="197">
        <v>22544671</v>
      </c>
      <c r="X532" s="194">
        <v>99.624793031646718</v>
      </c>
      <c r="Y532" s="231">
        <v>99.522941918470252</v>
      </c>
      <c r="Z532" s="197">
        <v>58557</v>
      </c>
      <c r="AA532" s="194">
        <v>0.25973765596096893</v>
      </c>
      <c r="AB532" s="197">
        <v>19123062</v>
      </c>
      <c r="AC532" s="194">
        <v>98.755778145847444</v>
      </c>
      <c r="AD532" s="197">
        <v>19124288</v>
      </c>
      <c r="AE532" s="194">
        <v>98.704589156253931</v>
      </c>
      <c r="AF532" s="231">
        <v>56.244236859833165</v>
      </c>
      <c r="AG532" s="231">
        <v>61.017521989904488</v>
      </c>
      <c r="AH532" s="231">
        <v>51.470951729761843</v>
      </c>
      <c r="AI532" s="194"/>
      <c r="AJ532" s="207"/>
      <c r="AK532" s="207"/>
      <c r="AL532" s="208">
        <v>5.0071623727747223</v>
      </c>
      <c r="AM532" s="208">
        <v>27.42748745310687</v>
      </c>
      <c r="AN532" s="197">
        <v>93756.771484375</v>
      </c>
      <c r="AO532" s="197">
        <v>290130.51171875</v>
      </c>
      <c r="AP532" s="197">
        <v>180850.0029296875</v>
      </c>
      <c r="AQ532" s="231">
        <v>62.334017149151798</v>
      </c>
      <c r="AR532" s="198"/>
    </row>
    <row r="533" spans="1:44">
      <c r="A533" s="352">
        <v>41884</v>
      </c>
      <c r="B533" s="123" t="s">
        <v>175</v>
      </c>
      <c r="C533" s="123"/>
      <c r="D533" s="241"/>
      <c r="E533" s="219">
        <v>498</v>
      </c>
      <c r="F533" s="219">
        <v>40</v>
      </c>
      <c r="G533" s="219">
        <v>1448</v>
      </c>
      <c r="H533" s="219">
        <v>108</v>
      </c>
      <c r="I533" s="219">
        <v>4377</v>
      </c>
      <c r="J533" s="219">
        <v>367</v>
      </c>
      <c r="K533" s="197">
        <v>8936923</v>
      </c>
      <c r="L533" s="194">
        <v>91.084761500127058</v>
      </c>
      <c r="M533" s="197">
        <v>15831836</v>
      </c>
      <c r="N533" s="194">
        <v>95.115031961934491</v>
      </c>
      <c r="O533" s="197">
        <v>68316912</v>
      </c>
      <c r="P533" s="194">
        <v>99.987624898824052</v>
      </c>
      <c r="Q533" s="197">
        <v>45322269</v>
      </c>
      <c r="R533" s="194">
        <v>7.0481907746015357E-2</v>
      </c>
      <c r="S533" s="197">
        <v>1987906</v>
      </c>
      <c r="T533" s="194">
        <v>4.4037960742162738</v>
      </c>
      <c r="U533" s="197">
        <v>2883</v>
      </c>
      <c r="V533" s="194">
        <v>6.6584046952799514E-3</v>
      </c>
      <c r="W533" s="197">
        <v>13345298</v>
      </c>
      <c r="X533" s="194">
        <v>99.768365275394402</v>
      </c>
      <c r="Y533" s="231">
        <v>99.761722293876502</v>
      </c>
      <c r="Z533" s="197">
        <v>36194</v>
      </c>
      <c r="AA533" s="194">
        <v>0.27121162557238998</v>
      </c>
      <c r="AB533" s="197">
        <v>3899110</v>
      </c>
      <c r="AC533" s="194">
        <v>93.969571584645195</v>
      </c>
      <c r="AD533" s="197">
        <v>3867235</v>
      </c>
      <c r="AE533" s="194">
        <v>94.40158160176388</v>
      </c>
      <c r="AF533" s="231">
        <v>0</v>
      </c>
      <c r="AG533" s="231">
        <v>0</v>
      </c>
      <c r="AH533" s="231">
        <v>0</v>
      </c>
      <c r="AI533" s="194"/>
      <c r="AJ533" s="207"/>
      <c r="AK533" s="207"/>
      <c r="AL533" s="208">
        <v>4.7739590838755026</v>
      </c>
      <c r="AM533" s="208">
        <v>29.233037569454119</v>
      </c>
      <c r="AN533" s="197">
        <v>61481.7529296875</v>
      </c>
      <c r="AO533" s="197">
        <v>158213.45703125</v>
      </c>
      <c r="AP533" s="197">
        <v>74139.2939453125</v>
      </c>
      <c r="AQ533" s="231">
        <v>46.860295790558865</v>
      </c>
      <c r="AR533" s="198"/>
    </row>
    <row r="534" spans="1:44">
      <c r="A534" s="352">
        <v>41884</v>
      </c>
      <c r="B534" s="124" t="s">
        <v>135</v>
      </c>
      <c r="C534" s="124"/>
      <c r="D534" s="241"/>
      <c r="E534" s="219">
        <v>656</v>
      </c>
      <c r="F534" s="219">
        <v>29</v>
      </c>
      <c r="G534" s="219">
        <v>1957</v>
      </c>
      <c r="H534" s="219">
        <v>87</v>
      </c>
      <c r="I534" s="219">
        <v>4424</v>
      </c>
      <c r="J534" s="219">
        <v>259</v>
      </c>
      <c r="K534" s="190">
        <v>4433305</v>
      </c>
      <c r="L534" s="191">
        <v>87.943419187265476</v>
      </c>
      <c r="M534" s="190">
        <v>9560643</v>
      </c>
      <c r="N534" s="191">
        <v>95.802699628890906</v>
      </c>
      <c r="O534" s="190">
        <v>53040057</v>
      </c>
      <c r="P534" s="191">
        <v>99.971640990511588</v>
      </c>
      <c r="Q534" s="190">
        <v>26001919</v>
      </c>
      <c r="R534" s="191">
        <v>2.9459364221375559E-3</v>
      </c>
      <c r="S534" s="190">
        <v>937838</v>
      </c>
      <c r="T534" s="191">
        <v>3.7194520317238746</v>
      </c>
      <c r="U534" s="190">
        <v>92947</v>
      </c>
      <c r="V534" s="191">
        <v>0.35842777643417284</v>
      </c>
      <c r="W534" s="190">
        <v>6106510</v>
      </c>
      <c r="X534" s="191">
        <v>99.532277107411502</v>
      </c>
      <c r="Y534" s="232">
        <v>99.175525779741108</v>
      </c>
      <c r="Z534" s="190">
        <v>39208</v>
      </c>
      <c r="AA534" s="192">
        <v>0.64206886463023161</v>
      </c>
      <c r="AB534" s="190">
        <v>7691380</v>
      </c>
      <c r="AC534" s="191">
        <v>98.747846158868128</v>
      </c>
      <c r="AD534" s="190">
        <v>7678435</v>
      </c>
      <c r="AE534" s="191">
        <v>98.943963916751983</v>
      </c>
      <c r="AF534" s="232">
        <v>16.768183500299365</v>
      </c>
      <c r="AG534" s="232">
        <v>15.423145648626836</v>
      </c>
      <c r="AH534" s="232">
        <v>18.113221351971891</v>
      </c>
      <c r="AI534" s="191"/>
      <c r="AJ534" s="193"/>
      <c r="AK534" s="193"/>
      <c r="AL534" s="191">
        <v>3.5639155857649518</v>
      </c>
      <c r="AM534" s="191">
        <v>22.781811766315005</v>
      </c>
      <c r="AN534" s="190">
        <v>25246.76708984375</v>
      </c>
      <c r="AO534" s="190">
        <v>78399.7041015625</v>
      </c>
      <c r="AP534" s="190">
        <v>1241.0207061767578</v>
      </c>
      <c r="AQ534" s="232">
        <v>1.5829405485626373</v>
      </c>
      <c r="AR534" s="190"/>
    </row>
    <row r="535" spans="1:44">
      <c r="A535" s="352">
        <v>41884</v>
      </c>
      <c r="B535" s="114" t="s">
        <v>121</v>
      </c>
      <c r="C535" s="114" t="s">
        <v>122</v>
      </c>
      <c r="D535" s="241"/>
      <c r="E535" s="305">
        <v>168</v>
      </c>
      <c r="F535" s="305">
        <v>63</v>
      </c>
      <c r="G535" s="305">
        <v>492</v>
      </c>
      <c r="H535" s="305">
        <v>188</v>
      </c>
      <c r="I535" s="305">
        <v>1872</v>
      </c>
      <c r="J535" s="305">
        <v>789</v>
      </c>
      <c r="K535" s="118">
        <v>5277936</v>
      </c>
      <c r="L535" s="116">
        <v>92.706618647895695</v>
      </c>
      <c r="M535" s="118">
        <v>6641950</v>
      </c>
      <c r="N535" s="116">
        <v>96.318130493164063</v>
      </c>
      <c r="O535" s="118">
        <v>22587930</v>
      </c>
      <c r="P535" s="116">
        <v>99.909286499023438</v>
      </c>
      <c r="Q535" s="118">
        <v>22587876</v>
      </c>
      <c r="R535" s="119">
        <v>7.7771812677383423E-2</v>
      </c>
      <c r="S535" s="118">
        <v>2615</v>
      </c>
      <c r="T535" s="116">
        <v>1.1577007360756397E-2</v>
      </c>
      <c r="U535" s="118">
        <v>23715</v>
      </c>
      <c r="V535" s="119">
        <v>0.10508378595113754</v>
      </c>
      <c r="W535" s="117">
        <v>8675887</v>
      </c>
      <c r="X535" s="119">
        <v>99.618812561035156</v>
      </c>
      <c r="Y535" s="119">
        <v>99.514129638671875</v>
      </c>
      <c r="Z535" s="117">
        <v>24635</v>
      </c>
      <c r="AA535" s="119">
        <v>0.28394791483879089</v>
      </c>
      <c r="AB535" s="118">
        <v>10082854</v>
      </c>
      <c r="AC535" s="120">
        <v>98.895011901855469</v>
      </c>
      <c r="AD535" s="118">
        <v>10082284</v>
      </c>
      <c r="AE535" s="116">
        <v>98.876106262207031</v>
      </c>
      <c r="AF535" s="116">
        <v>49.564205169677734</v>
      </c>
      <c r="AG535" s="116">
        <v>38.910995483398438</v>
      </c>
      <c r="AH535" s="121">
        <v>60.217414855957031</v>
      </c>
      <c r="AI535" s="116">
        <v>0</v>
      </c>
      <c r="AJ535" s="121">
        <v>0</v>
      </c>
      <c r="AK535" s="121">
        <v>0</v>
      </c>
      <c r="AL535" s="116">
        <v>4.958399772644043</v>
      </c>
      <c r="AM535" s="116">
        <v>26.450153350830078</v>
      </c>
      <c r="AN535" s="116">
        <v>31470.79296875</v>
      </c>
      <c r="AO535" s="116">
        <v>120931.203125</v>
      </c>
      <c r="AP535" s="116">
        <v>90417.765625</v>
      </c>
      <c r="AQ535" s="122">
        <v>74.767936706542969</v>
      </c>
      <c r="AR535" s="118"/>
    </row>
    <row r="536" spans="1:44">
      <c r="A536" s="352">
        <v>41884</v>
      </c>
      <c r="B536" s="114" t="s">
        <v>123</v>
      </c>
      <c r="C536" s="114" t="s">
        <v>122</v>
      </c>
      <c r="D536" s="241"/>
      <c r="E536" s="305">
        <v>158</v>
      </c>
      <c r="F536" s="305">
        <v>11</v>
      </c>
      <c r="G536" s="305">
        <v>488</v>
      </c>
      <c r="H536" s="305">
        <v>34</v>
      </c>
      <c r="I536" s="305">
        <v>1464</v>
      </c>
      <c r="J536" s="305">
        <v>132</v>
      </c>
      <c r="K536" s="118">
        <v>2394599</v>
      </c>
      <c r="L536" s="116">
        <v>91.770104305564317</v>
      </c>
      <c r="M536" s="118">
        <v>3154465</v>
      </c>
      <c r="N536" s="116">
        <v>96.893226623535156</v>
      </c>
      <c r="O536" s="118">
        <v>12334752</v>
      </c>
      <c r="P536" s="116">
        <v>99.931198120117188</v>
      </c>
      <c r="Q536" s="118">
        <v>12334591</v>
      </c>
      <c r="R536" s="119">
        <v>3.6993525922298431E-2</v>
      </c>
      <c r="S536" s="118">
        <v>3474</v>
      </c>
      <c r="T536" s="116">
        <v>2.816469594836235E-2</v>
      </c>
      <c r="U536" s="118">
        <v>11497</v>
      </c>
      <c r="V536" s="119">
        <v>9.3270190060138702E-2</v>
      </c>
      <c r="W536" s="117">
        <v>3694001</v>
      </c>
      <c r="X536" s="119">
        <v>99.693580627441406</v>
      </c>
      <c r="Y536" s="119">
        <v>99.600593566894531</v>
      </c>
      <c r="Z536" s="117">
        <v>9897</v>
      </c>
      <c r="AA536" s="119">
        <v>0.26792088150978088</v>
      </c>
      <c r="AB536" s="118">
        <v>2939787</v>
      </c>
      <c r="AC536" s="120">
        <v>98.987548828125</v>
      </c>
      <c r="AD536" s="118">
        <v>2940136</v>
      </c>
      <c r="AE536" s="116">
        <v>98.923690795898437</v>
      </c>
      <c r="AF536" s="116">
        <v>43.682044982910156</v>
      </c>
      <c r="AG536" s="116">
        <v>54.411800384521484</v>
      </c>
      <c r="AH536" s="121">
        <v>32.952289581298828</v>
      </c>
      <c r="AI536" s="116">
        <v>0</v>
      </c>
      <c r="AJ536" s="121">
        <v>0</v>
      </c>
      <c r="AK536" s="121">
        <v>100</v>
      </c>
      <c r="AL536" s="116">
        <v>4.7458858489990234</v>
      </c>
      <c r="AM536" s="116">
        <v>27.334226608276367</v>
      </c>
      <c r="AN536" s="116">
        <v>16412.634765625</v>
      </c>
      <c r="AO536" s="116">
        <v>49511.51953125</v>
      </c>
      <c r="AP536" s="116">
        <v>28575.03125</v>
      </c>
      <c r="AQ536" s="116">
        <v>57.713905334472656</v>
      </c>
      <c r="AR536" s="118"/>
    </row>
    <row r="537" spans="1:44">
      <c r="A537" s="352">
        <v>41884</v>
      </c>
      <c r="B537" s="114" t="s">
        <v>183</v>
      </c>
      <c r="C537" s="114" t="s">
        <v>122</v>
      </c>
      <c r="D537" s="241"/>
      <c r="E537" s="305">
        <v>130</v>
      </c>
      <c r="F537" s="305">
        <v>10</v>
      </c>
      <c r="G537" s="305">
        <v>391</v>
      </c>
      <c r="H537" s="305">
        <v>30</v>
      </c>
      <c r="I537" s="305">
        <v>1472</v>
      </c>
      <c r="J537" s="305">
        <v>114</v>
      </c>
      <c r="K537" s="118">
        <v>2507683</v>
      </c>
      <c r="L537" s="116">
        <v>91.077979154462511</v>
      </c>
      <c r="M537" s="118">
        <v>3154465</v>
      </c>
      <c r="N537" s="116">
        <v>96.893226623535156</v>
      </c>
      <c r="O537" s="118">
        <v>12965159</v>
      </c>
      <c r="P537" s="116">
        <v>99.985084533691406</v>
      </c>
      <c r="Q537" s="118">
        <v>12965152</v>
      </c>
      <c r="R537" s="119">
        <v>8.8159395381808281E-3</v>
      </c>
      <c r="S537" s="118">
        <v>458</v>
      </c>
      <c r="T537" s="116">
        <v>3.5325463395565748E-3</v>
      </c>
      <c r="U537" s="118">
        <v>8822</v>
      </c>
      <c r="V537" s="119">
        <v>6.8052344024181366E-2</v>
      </c>
      <c r="W537" s="117">
        <v>4273513</v>
      </c>
      <c r="X537" s="119">
        <v>99.725128173828125</v>
      </c>
      <c r="Y537" s="119">
        <v>99.657264709472656</v>
      </c>
      <c r="Z537" s="117">
        <v>8521</v>
      </c>
      <c r="AA537" s="119">
        <v>0.19939099252223969</v>
      </c>
      <c r="AB537" s="118">
        <v>2673402</v>
      </c>
      <c r="AC537" s="120">
        <v>98.125755310058594</v>
      </c>
      <c r="AD537" s="118">
        <v>2672422</v>
      </c>
      <c r="AE537" s="116">
        <v>98.003982543945313</v>
      </c>
      <c r="AF537" s="116">
        <v>68.463264465332031</v>
      </c>
      <c r="AG537" s="116">
        <v>90.761878967285156</v>
      </c>
      <c r="AH537" s="121">
        <v>46.164653778076172</v>
      </c>
      <c r="AI537" s="116">
        <v>79.939849853515625</v>
      </c>
      <c r="AJ537" s="121">
        <v>12.91948127746582</v>
      </c>
      <c r="AK537" s="121">
        <v>7.1406641006469727</v>
      </c>
      <c r="AL537" s="116">
        <v>5.0339541435241699</v>
      </c>
      <c r="AM537" s="116">
        <v>27.007925033569336</v>
      </c>
      <c r="AN537" s="116">
        <v>18232.994140625</v>
      </c>
      <c r="AO537" s="116">
        <v>50348.87109375</v>
      </c>
      <c r="AP537" s="116">
        <v>24418.107421875</v>
      </c>
      <c r="AQ537" s="116">
        <v>48.497825622558594</v>
      </c>
      <c r="AR537" s="118"/>
    </row>
    <row r="538" spans="1:44">
      <c r="A538" s="352">
        <v>41884</v>
      </c>
      <c r="B538" s="114" t="s">
        <v>126</v>
      </c>
      <c r="C538" s="114" t="s">
        <v>122</v>
      </c>
      <c r="D538" s="241"/>
      <c r="E538" s="305">
        <v>107</v>
      </c>
      <c r="F538" s="305">
        <v>7</v>
      </c>
      <c r="G538" s="305">
        <v>313</v>
      </c>
      <c r="H538" s="305">
        <v>21</v>
      </c>
      <c r="I538" s="305">
        <v>948</v>
      </c>
      <c r="J538" s="305">
        <v>86</v>
      </c>
      <c r="K538" s="118">
        <v>1401586</v>
      </c>
      <c r="L538" s="116">
        <v>88.268861133030725</v>
      </c>
      <c r="M538" s="118">
        <v>2472085</v>
      </c>
      <c r="N538" s="116">
        <v>96.310684204101563</v>
      </c>
      <c r="O538" s="118">
        <v>7021629</v>
      </c>
      <c r="P538" s="116">
        <v>99.910758972167969</v>
      </c>
      <c r="Q538" s="118">
        <v>7021562</v>
      </c>
      <c r="R538" s="119">
        <v>6.7577555775642395E-2</v>
      </c>
      <c r="S538" s="118">
        <v>1023</v>
      </c>
      <c r="T538" s="116">
        <v>1.456940732896328E-2</v>
      </c>
      <c r="U538" s="118">
        <v>13159</v>
      </c>
      <c r="V538" s="119">
        <v>0.18756252527236938</v>
      </c>
      <c r="W538" s="117">
        <v>2097526</v>
      </c>
      <c r="X538" s="119">
        <v>99.538825988769531</v>
      </c>
      <c r="Y538" s="119">
        <v>99.352127075195313</v>
      </c>
      <c r="Z538" s="117">
        <v>6606</v>
      </c>
      <c r="AA538" s="119">
        <v>0.31494244933128357</v>
      </c>
      <c r="AB538" s="118">
        <v>1051187</v>
      </c>
      <c r="AC538" s="120">
        <v>98.970024108886719</v>
      </c>
      <c r="AD538" s="118">
        <v>1050861</v>
      </c>
      <c r="AE538" s="116">
        <v>98.852180480957031</v>
      </c>
      <c r="AF538" s="116">
        <v>50.036918640136719</v>
      </c>
      <c r="AG538" s="116">
        <v>64.393638610839844</v>
      </c>
      <c r="AH538" s="121">
        <v>35.680198669433594</v>
      </c>
      <c r="AI538" s="116">
        <v>0</v>
      </c>
      <c r="AJ538" s="121">
        <v>0</v>
      </c>
      <c r="AK538" s="121">
        <v>0</v>
      </c>
      <c r="AL538" s="116">
        <v>5.2521228790283203</v>
      </c>
      <c r="AM538" s="116">
        <v>30.194368362426758</v>
      </c>
      <c r="AN538" s="116">
        <v>10381.611328125</v>
      </c>
      <c r="AO538" s="116">
        <v>27205.82421875</v>
      </c>
      <c r="AP538" s="116">
        <v>12732.6767578125</v>
      </c>
      <c r="AQ538" s="116">
        <v>46.801288604736328</v>
      </c>
      <c r="AR538" s="118"/>
    </row>
    <row r="539" spans="1:44">
      <c r="A539" s="352">
        <v>41884</v>
      </c>
      <c r="B539" s="114" t="s">
        <v>184</v>
      </c>
      <c r="C539" s="114" t="s">
        <v>122</v>
      </c>
      <c r="D539" s="241"/>
      <c r="E539" s="305">
        <v>97</v>
      </c>
      <c r="F539" s="305">
        <v>17</v>
      </c>
      <c r="G539" s="305">
        <v>289</v>
      </c>
      <c r="H539" s="305">
        <v>51</v>
      </c>
      <c r="I539" s="305">
        <v>972</v>
      </c>
      <c r="J539" s="305">
        <v>219</v>
      </c>
      <c r="K539" s="118">
        <v>2449975</v>
      </c>
      <c r="L539" s="116">
        <v>89.596261186338637</v>
      </c>
      <c r="M539" s="118">
        <v>2472085</v>
      </c>
      <c r="N539" s="116">
        <v>96.310684204101563</v>
      </c>
      <c r="O539" s="118">
        <v>11644298</v>
      </c>
      <c r="P539" s="116">
        <v>99.960029602050781</v>
      </c>
      <c r="Q539" s="118">
        <v>11644256</v>
      </c>
      <c r="R539" s="119">
        <v>1.8257929012179375E-2</v>
      </c>
      <c r="S539" s="118">
        <v>2117</v>
      </c>
      <c r="T539" s="116">
        <v>1.8180638551712036E-2</v>
      </c>
      <c r="U539" s="118">
        <v>10807</v>
      </c>
      <c r="V539" s="119">
        <v>9.2843540012836456E-2</v>
      </c>
      <c r="W539" s="117">
        <v>3803744</v>
      </c>
      <c r="X539" s="119">
        <v>99.506309509277344</v>
      </c>
      <c r="Y539" s="119">
        <v>99.413925170898438</v>
      </c>
      <c r="Z539" s="117">
        <v>8898</v>
      </c>
      <c r="AA539" s="119">
        <v>0.2339274138212204</v>
      </c>
      <c r="AB539" s="118">
        <v>2375832</v>
      </c>
      <c r="AC539" s="120">
        <v>98.492233276367188</v>
      </c>
      <c r="AD539" s="118">
        <v>2378585</v>
      </c>
      <c r="AE539" s="116">
        <v>98.428688049316406</v>
      </c>
      <c r="AF539" s="116">
        <v>74.384262084960938</v>
      </c>
      <c r="AG539" s="116">
        <v>94.506240844726563</v>
      </c>
      <c r="AH539" s="121">
        <v>54.262290954589844</v>
      </c>
      <c r="AI539" s="116">
        <v>0</v>
      </c>
      <c r="AJ539" s="121">
        <v>0</v>
      </c>
      <c r="AK539" s="121">
        <v>0</v>
      </c>
      <c r="AL539" s="116">
        <v>5.2298126220703125</v>
      </c>
      <c r="AM539" s="116">
        <v>26.819787979125977</v>
      </c>
      <c r="AN539" s="116">
        <v>17258.73828125</v>
      </c>
      <c r="AO539" s="116">
        <v>42133.09375</v>
      </c>
      <c r="AP539" s="116">
        <v>24706.421875</v>
      </c>
      <c r="AQ539" s="116">
        <v>58.638992309570313</v>
      </c>
      <c r="AR539" s="118"/>
    </row>
    <row r="540" spans="1:44">
      <c r="A540" s="352">
        <v>41884</v>
      </c>
      <c r="B540" s="114" t="s">
        <v>131</v>
      </c>
      <c r="C540" s="114" t="s">
        <v>176</v>
      </c>
      <c r="D540" s="241"/>
      <c r="E540" s="305">
        <v>168</v>
      </c>
      <c r="F540" s="305">
        <v>20</v>
      </c>
      <c r="G540" s="305">
        <v>489</v>
      </c>
      <c r="H540" s="305">
        <v>50</v>
      </c>
      <c r="I540" s="305">
        <v>1428</v>
      </c>
      <c r="J540" s="305">
        <v>161</v>
      </c>
      <c r="K540" s="118">
        <v>2482485</v>
      </c>
      <c r="L540" s="116">
        <v>90.813519517741298</v>
      </c>
      <c r="M540" s="118">
        <v>4583445</v>
      </c>
      <c r="N540" s="116">
        <v>94.744102478027344</v>
      </c>
      <c r="O540" s="118">
        <v>19437182</v>
      </c>
      <c r="P540" s="116">
        <v>99.985511779785156</v>
      </c>
      <c r="Q540" s="118">
        <v>12599303</v>
      </c>
      <c r="R540" s="119">
        <v>5.4756999015808105E-2</v>
      </c>
      <c r="S540" s="118">
        <v>525833</v>
      </c>
      <c r="T540" s="116">
        <v>4.1735086441040039</v>
      </c>
      <c r="U540" s="118">
        <v>887</v>
      </c>
      <c r="V540" s="119">
        <v>7.3520904406905174E-3</v>
      </c>
      <c r="W540" s="117">
        <v>3553744</v>
      </c>
      <c r="X540" s="119">
        <v>99.703369140625</v>
      </c>
      <c r="Y540" s="119">
        <v>99.696037292480469</v>
      </c>
      <c r="Z540" s="117">
        <v>10901</v>
      </c>
      <c r="AA540" s="119">
        <v>0.30674690008163452</v>
      </c>
      <c r="AB540" s="118">
        <v>1450106</v>
      </c>
      <c r="AC540" s="120">
        <v>95.242210388183594</v>
      </c>
      <c r="AD540" s="118">
        <v>1438889</v>
      </c>
      <c r="AE540" s="116">
        <v>95.926162719726563</v>
      </c>
      <c r="AF540" s="116">
        <v>0</v>
      </c>
      <c r="AG540" s="116">
        <v>0</v>
      </c>
      <c r="AH540" s="121">
        <v>0</v>
      </c>
      <c r="AI540" s="116">
        <v>0</v>
      </c>
      <c r="AJ540" s="121">
        <v>0</v>
      </c>
      <c r="AK540" s="121">
        <v>0</v>
      </c>
      <c r="AL540" s="116">
        <v>4.7750005722045898</v>
      </c>
      <c r="AM540" s="116">
        <v>27.294857025146484</v>
      </c>
      <c r="AN540" s="116">
        <v>17494.03125</v>
      </c>
      <c r="AO540" s="116">
        <v>40027.5546875</v>
      </c>
      <c r="AP540" s="116">
        <v>20448.97265625</v>
      </c>
      <c r="AQ540" s="116">
        <v>51.087238311767578</v>
      </c>
      <c r="AR540" s="118"/>
    </row>
    <row r="541" spans="1:44">
      <c r="A541" s="352">
        <v>41884</v>
      </c>
      <c r="B541" s="114" t="s">
        <v>124</v>
      </c>
      <c r="C541" s="114" t="s">
        <v>176</v>
      </c>
      <c r="D541" s="241"/>
      <c r="E541" s="180">
        <v>117</v>
      </c>
      <c r="F541" s="180">
        <v>32</v>
      </c>
      <c r="G541" s="180">
        <v>344</v>
      </c>
      <c r="H541" s="180">
        <v>86</v>
      </c>
      <c r="I541" s="180">
        <v>1300</v>
      </c>
      <c r="J541" s="180">
        <v>343</v>
      </c>
      <c r="K541" s="118">
        <v>2727928</v>
      </c>
      <c r="L541" s="116">
        <v>92.536899800874508</v>
      </c>
      <c r="M541" s="118">
        <v>3941106</v>
      </c>
      <c r="N541" s="116">
        <v>95.487052917480469</v>
      </c>
      <c r="O541" s="118">
        <v>16939928</v>
      </c>
      <c r="P541" s="116">
        <v>99.999809265136719</v>
      </c>
      <c r="Q541" s="118">
        <v>12650433</v>
      </c>
      <c r="R541" s="119">
        <v>1.376237440854311E-2</v>
      </c>
      <c r="S541" s="118">
        <v>520486</v>
      </c>
      <c r="T541" s="116">
        <v>4.1143732070922852</v>
      </c>
      <c r="U541" s="118">
        <v>1494</v>
      </c>
      <c r="V541" s="119">
        <v>1.2318417429924011E-2</v>
      </c>
      <c r="W541" s="117">
        <v>4199954</v>
      </c>
      <c r="X541" s="119">
        <v>99.790008544921875</v>
      </c>
      <c r="Y541" s="119">
        <v>99.777717590332031</v>
      </c>
      <c r="Z541" s="117">
        <v>11564</v>
      </c>
      <c r="AA541" s="119">
        <v>0.27533635497093201</v>
      </c>
      <c r="AB541" s="118">
        <v>1080643</v>
      </c>
      <c r="AC541" s="120">
        <v>94.381767272949219</v>
      </c>
      <c r="AD541" s="118">
        <v>1072344</v>
      </c>
      <c r="AE541" s="116">
        <v>94.596603393554688</v>
      </c>
      <c r="AF541" s="116">
        <v>0</v>
      </c>
      <c r="AG541" s="116">
        <v>0</v>
      </c>
      <c r="AH541" s="121">
        <v>0</v>
      </c>
      <c r="AI541" s="116">
        <v>0</v>
      </c>
      <c r="AJ541" s="121">
        <v>0</v>
      </c>
      <c r="AK541" s="121">
        <v>0</v>
      </c>
      <c r="AL541" s="116">
        <v>4.7821230888366699</v>
      </c>
      <c r="AM541" s="116">
        <v>29.216037750244141</v>
      </c>
      <c r="AN541" s="116">
        <v>17314.65625</v>
      </c>
      <c r="AO541" s="116">
        <v>47964.8046875</v>
      </c>
      <c r="AP541" s="116">
        <v>22680.9296875</v>
      </c>
      <c r="AQ541" s="116">
        <v>47.286609649658203</v>
      </c>
      <c r="AR541" s="118"/>
    </row>
    <row r="542" spans="1:44">
      <c r="A542" s="352">
        <v>41884</v>
      </c>
      <c r="B542" s="206" t="s">
        <v>133</v>
      </c>
      <c r="C542" s="206" t="s">
        <v>176</v>
      </c>
      <c r="D542" s="241"/>
      <c r="E542" s="180">
        <v>164</v>
      </c>
      <c r="F542" s="180">
        <v>12</v>
      </c>
      <c r="G542" s="180">
        <v>485</v>
      </c>
      <c r="H542" s="180">
        <v>34</v>
      </c>
      <c r="I542" s="180">
        <v>1418</v>
      </c>
      <c r="J542" s="180">
        <v>113</v>
      </c>
      <c r="K542" s="248">
        <v>1845998</v>
      </c>
      <c r="L542" s="246">
        <v>90.543543384120667</v>
      </c>
      <c r="M542" s="248">
        <v>4049799</v>
      </c>
      <c r="N542" s="246">
        <v>96.583389282226562</v>
      </c>
      <c r="O542" s="248">
        <v>16990222</v>
      </c>
      <c r="P542" s="246">
        <v>99.991950988769531</v>
      </c>
      <c r="Q542" s="248">
        <v>10396955</v>
      </c>
      <c r="R542" s="249">
        <v>7.5964547693729401E-2</v>
      </c>
      <c r="S542" s="248">
        <v>479401</v>
      </c>
      <c r="T542" s="246">
        <v>4.6109752655029297</v>
      </c>
      <c r="U542" s="248">
        <v>340</v>
      </c>
      <c r="V542" s="249">
        <v>3.4314410295337439E-3</v>
      </c>
      <c r="W542" s="248">
        <v>2732977</v>
      </c>
      <c r="X542" s="246">
        <v>99.720428466796875</v>
      </c>
      <c r="Y542" s="246">
        <v>99.717002868652344</v>
      </c>
      <c r="Z542" s="247">
        <v>8234</v>
      </c>
      <c r="AA542" s="249">
        <v>0.30128318071365356</v>
      </c>
      <c r="AB542" s="248">
        <v>629904</v>
      </c>
      <c r="AC542" s="246">
        <v>90.728431701660156</v>
      </c>
      <c r="AD542" s="248">
        <v>621785</v>
      </c>
      <c r="AE542" s="246">
        <v>90.385261535644531</v>
      </c>
      <c r="AF542" s="246">
        <v>0</v>
      </c>
      <c r="AG542" s="246">
        <v>0</v>
      </c>
      <c r="AH542" s="251">
        <v>0</v>
      </c>
      <c r="AI542" s="246">
        <v>0</v>
      </c>
      <c r="AJ542" s="251">
        <v>0</v>
      </c>
      <c r="AK542" s="251">
        <v>0</v>
      </c>
      <c r="AL542" s="246">
        <v>4.7671184539794922</v>
      </c>
      <c r="AM542" s="246">
        <v>31.199260711669922</v>
      </c>
      <c r="AN542" s="246">
        <v>14644.5908203125</v>
      </c>
      <c r="AO542" s="246">
        <v>35530.1171875</v>
      </c>
      <c r="AP542" s="246">
        <v>19014.5859375</v>
      </c>
      <c r="AQ542" s="246">
        <v>53.516811370849609</v>
      </c>
      <c r="AR542" s="248"/>
    </row>
    <row r="543" spans="1:44">
      <c r="A543" s="352">
        <v>41884</v>
      </c>
      <c r="B543" s="206" t="s">
        <v>125</v>
      </c>
      <c r="C543" s="206" t="s">
        <v>176</v>
      </c>
      <c r="D543" s="241"/>
      <c r="E543" s="180">
        <v>166</v>
      </c>
      <c r="F543" s="180">
        <v>8</v>
      </c>
      <c r="G543" s="180">
        <v>474</v>
      </c>
      <c r="H543" s="180">
        <v>24</v>
      </c>
      <c r="I543" s="180">
        <v>1531</v>
      </c>
      <c r="J543" s="180">
        <v>93</v>
      </c>
      <c r="K543" s="248">
        <v>1880512</v>
      </c>
      <c r="L543" s="246">
        <v>89.867599887690162</v>
      </c>
      <c r="M543" s="248">
        <v>3257486</v>
      </c>
      <c r="N543" s="246">
        <v>93.361351013183594</v>
      </c>
      <c r="O543" s="248">
        <v>14949580</v>
      </c>
      <c r="P543" s="246">
        <v>99.971649169921875</v>
      </c>
      <c r="Q543" s="248">
        <v>9675578</v>
      </c>
      <c r="R543" s="249">
        <v>0.15922562777996063</v>
      </c>
      <c r="S543" s="248">
        <v>462186</v>
      </c>
      <c r="T543" s="246">
        <v>4.7768306732177734</v>
      </c>
      <c r="U543" s="248">
        <v>162</v>
      </c>
      <c r="V543" s="249">
        <v>1.7613464733585715E-3</v>
      </c>
      <c r="W543" s="248">
        <v>2858623</v>
      </c>
      <c r="X543" s="246">
        <v>99.863197326660156</v>
      </c>
      <c r="Y543" s="246">
        <v>99.861434936523438</v>
      </c>
      <c r="Z543" s="247">
        <v>5495</v>
      </c>
      <c r="AA543" s="249">
        <v>0.19222541153430939</v>
      </c>
      <c r="AB543" s="248">
        <v>738457</v>
      </c>
      <c r="AC543" s="246">
        <v>93.631988525390625</v>
      </c>
      <c r="AD543" s="248">
        <v>734217</v>
      </c>
      <c r="AE543" s="246">
        <v>94.530227661132813</v>
      </c>
      <c r="AF543" s="246">
        <v>0</v>
      </c>
      <c r="AG543" s="246">
        <v>0</v>
      </c>
      <c r="AH543" s="251">
        <v>0</v>
      </c>
      <c r="AI543" s="246">
        <v>0</v>
      </c>
      <c r="AJ543" s="251">
        <v>0</v>
      </c>
      <c r="AK543" s="251">
        <v>0</v>
      </c>
      <c r="AL543" s="246">
        <v>4.2425403594970703</v>
      </c>
      <c r="AM543" s="246">
        <v>30.820301055908203</v>
      </c>
      <c r="AN543" s="246">
        <v>12028.474609375</v>
      </c>
      <c r="AO543" s="246">
        <v>34690.98046875</v>
      </c>
      <c r="AP543" s="246">
        <v>11994.8056640625</v>
      </c>
      <c r="AQ543" s="246">
        <v>34.576148986816406</v>
      </c>
      <c r="AR543" s="248"/>
    </row>
    <row r="544" spans="1:44">
      <c r="A544" s="352">
        <v>41884</v>
      </c>
      <c r="B544" s="107" t="s">
        <v>127</v>
      </c>
      <c r="C544" s="107" t="s">
        <v>128</v>
      </c>
      <c r="D544" s="241"/>
      <c r="E544" s="388">
        <v>150</v>
      </c>
      <c r="F544" s="388">
        <v>16</v>
      </c>
      <c r="G544" s="388">
        <v>450</v>
      </c>
      <c r="H544" s="388">
        <v>48</v>
      </c>
      <c r="I544" s="388">
        <v>1443</v>
      </c>
      <c r="J544" s="388">
        <v>166</v>
      </c>
      <c r="K544" s="111">
        <v>2001597</v>
      </c>
      <c r="L544" s="109">
        <v>87.900211680972745</v>
      </c>
      <c r="M544" s="111">
        <v>3642065</v>
      </c>
      <c r="N544" s="109">
        <v>96.16827392578125</v>
      </c>
      <c r="O544" s="111">
        <v>15503380</v>
      </c>
      <c r="P544" s="109">
        <v>99.958671569824219</v>
      </c>
      <c r="Q544" s="111">
        <v>9200512</v>
      </c>
      <c r="R544" s="112">
        <v>4.9671148881316185E-3</v>
      </c>
      <c r="S544" s="111">
        <v>283124</v>
      </c>
      <c r="T544" s="109">
        <v>3.0772635936737061</v>
      </c>
      <c r="U544" s="111">
        <v>36345</v>
      </c>
      <c r="V544" s="112">
        <v>0.39519408345222473</v>
      </c>
      <c r="W544" s="111">
        <v>2794861</v>
      </c>
      <c r="X544" s="109">
        <v>99.525566101074219</v>
      </c>
      <c r="Y544" s="109">
        <v>99.132247924804688</v>
      </c>
      <c r="Z544" s="110">
        <v>18617</v>
      </c>
      <c r="AA544" s="112">
        <v>0.666115403175354</v>
      </c>
      <c r="AB544" s="111">
        <v>4739174</v>
      </c>
      <c r="AC544" s="109">
        <v>99.123878479003906</v>
      </c>
      <c r="AD544" s="111">
        <v>4729294</v>
      </c>
      <c r="AE544" s="109">
        <v>99.331779479980469</v>
      </c>
      <c r="AF544" s="109">
        <v>34.521240234375</v>
      </c>
      <c r="AG544" s="109">
        <v>34.134166717529297</v>
      </c>
      <c r="AH544" s="113">
        <v>34.908309936523438</v>
      </c>
      <c r="AI544" s="109">
        <v>93.8746337890625</v>
      </c>
      <c r="AJ544" s="113">
        <v>2.8754034042358398</v>
      </c>
      <c r="AK544" s="113">
        <v>3.2499661445617676</v>
      </c>
      <c r="AL544" s="109">
        <v>2.9630892276763916</v>
      </c>
      <c r="AM544" s="109">
        <v>18.6746826171875</v>
      </c>
      <c r="AN544" s="109">
        <v>7646.755859375</v>
      </c>
      <c r="AO544" s="109">
        <v>35424.0390625</v>
      </c>
      <c r="AP544" s="109">
        <v>643.94073486328125</v>
      </c>
      <c r="AQ544" s="109">
        <v>1.8178071975708008</v>
      </c>
      <c r="AR544" s="111"/>
    </row>
    <row r="545" spans="1:44">
      <c r="A545" s="352">
        <v>41884</v>
      </c>
      <c r="B545" s="107" t="s">
        <v>129</v>
      </c>
      <c r="C545" s="107" t="s">
        <v>128</v>
      </c>
      <c r="D545" s="241"/>
      <c r="E545" s="388">
        <v>152</v>
      </c>
      <c r="F545" s="388">
        <v>3</v>
      </c>
      <c r="G545" s="388">
        <v>452</v>
      </c>
      <c r="H545" s="388">
        <v>9</v>
      </c>
      <c r="I545" s="388">
        <v>1173</v>
      </c>
      <c r="J545" s="388">
        <v>29</v>
      </c>
      <c r="K545" s="111">
        <v>1319730</v>
      </c>
      <c r="L545" s="109">
        <v>84.755366628022401</v>
      </c>
      <c r="M545" s="111">
        <v>3339716</v>
      </c>
      <c r="N545" s="109">
        <v>95.906990051269531</v>
      </c>
      <c r="O545" s="111">
        <v>11397861</v>
      </c>
      <c r="P545" s="109">
        <v>99.995155334472656</v>
      </c>
      <c r="Q545" s="111">
        <v>7498048</v>
      </c>
      <c r="R545" s="112">
        <v>4.1210725903511047E-3</v>
      </c>
      <c r="S545" s="111">
        <v>253997</v>
      </c>
      <c r="T545" s="109">
        <v>3.3875083923339844</v>
      </c>
      <c r="U545" s="111">
        <v>31550</v>
      </c>
      <c r="V545" s="112">
        <v>0.4241732656955719</v>
      </c>
      <c r="W545" s="111">
        <v>1774745</v>
      </c>
      <c r="X545" s="109">
        <v>99.34234619140625</v>
      </c>
      <c r="Y545" s="109">
        <v>98.92095947265625</v>
      </c>
      <c r="Z545" s="110">
        <v>13251</v>
      </c>
      <c r="AA545" s="112">
        <v>0.74664247035980225</v>
      </c>
      <c r="AB545" s="111">
        <v>820444</v>
      </c>
      <c r="AC545" s="109">
        <v>97.0272216796875</v>
      </c>
      <c r="AD545" s="111">
        <v>820584</v>
      </c>
      <c r="AE545" s="109">
        <v>97.228805541992188</v>
      </c>
      <c r="AF545" s="109">
        <v>34.472545623779297</v>
      </c>
      <c r="AG545" s="109">
        <v>34.209190368652344</v>
      </c>
      <c r="AH545" s="113">
        <v>34.73590087890625</v>
      </c>
      <c r="AI545" s="109">
        <v>94.953994750976563</v>
      </c>
      <c r="AJ545" s="113">
        <v>2.3989155292510986</v>
      </c>
      <c r="AK545" s="113">
        <v>2.6470880508422852</v>
      </c>
      <c r="AL545" s="109">
        <v>2.9285671710968018</v>
      </c>
      <c r="AM545" s="109">
        <v>25.37562370300293</v>
      </c>
      <c r="AN545" s="109">
        <v>6389.55615234375</v>
      </c>
      <c r="AO545" s="109">
        <v>20394.140625</v>
      </c>
      <c r="AP545" s="109">
        <v>309.72259521484375</v>
      </c>
      <c r="AQ545" s="109">
        <v>1.5186842679977417</v>
      </c>
      <c r="AR545" s="111"/>
    </row>
    <row r="546" spans="1:44">
      <c r="A546" s="352">
        <v>41884</v>
      </c>
      <c r="B546" s="181" t="s">
        <v>130</v>
      </c>
      <c r="C546" s="181" t="s">
        <v>128</v>
      </c>
      <c r="D546" s="241"/>
      <c r="E546" s="219">
        <v>176</v>
      </c>
      <c r="F546" s="219">
        <v>5</v>
      </c>
      <c r="G546" s="219">
        <v>528</v>
      </c>
      <c r="H546" s="219">
        <v>15</v>
      </c>
      <c r="I546" s="219">
        <v>834</v>
      </c>
      <c r="J546" s="219">
        <v>31</v>
      </c>
      <c r="K546" s="229">
        <v>429275</v>
      </c>
      <c r="L546" s="230">
        <v>93.368586570380302</v>
      </c>
      <c r="M546" s="229">
        <v>1314477</v>
      </c>
      <c r="N546" s="230">
        <v>96.925544738769531</v>
      </c>
      <c r="O546" s="229">
        <v>13825166</v>
      </c>
      <c r="P546" s="230">
        <v>99.987258911132813</v>
      </c>
      <c r="Q546" s="229">
        <v>4169733</v>
      </c>
      <c r="R546" s="230">
        <v>0</v>
      </c>
      <c r="S546" s="229">
        <v>153066</v>
      </c>
      <c r="T546" s="230">
        <v>3.6708824634552002</v>
      </c>
      <c r="U546" s="229">
        <v>9391</v>
      </c>
      <c r="V546" s="230">
        <v>0.22538603842258453</v>
      </c>
      <c r="W546" s="229">
        <v>637044</v>
      </c>
      <c r="X546" s="230">
        <v>99.814018249511719</v>
      </c>
      <c r="Y546" s="230">
        <v>99.58905029296875</v>
      </c>
      <c r="Z546" s="229">
        <v>2649</v>
      </c>
      <c r="AA546" s="230">
        <v>0.41582685708999634</v>
      </c>
      <c r="AB546" s="229">
        <v>1101038</v>
      </c>
      <c r="AC546" s="230">
        <v>98.696136474609375</v>
      </c>
      <c r="AD546" s="229">
        <v>1099274</v>
      </c>
      <c r="AE546" s="230">
        <v>98.8731689453125</v>
      </c>
      <c r="AF546" s="230">
        <v>35.185249328613281</v>
      </c>
      <c r="AG546" s="230">
        <v>34.823135375976562</v>
      </c>
      <c r="AH546" s="230">
        <v>35.54736328125</v>
      </c>
      <c r="AI546" s="230">
        <v>95.381973266601563</v>
      </c>
      <c r="AJ546" s="188">
        <v>0.66318440437316895</v>
      </c>
      <c r="AK546" s="188">
        <v>3.9548375606536865</v>
      </c>
      <c r="AL546" s="230">
        <v>4.1046819686889648</v>
      </c>
      <c r="AM546" s="230">
        <v>23.090810775756836</v>
      </c>
      <c r="AN546" s="230">
        <v>5316.888671875</v>
      </c>
      <c r="AO546" s="230">
        <v>10054.9306640625</v>
      </c>
      <c r="AP546" s="230">
        <v>163.16082763671875</v>
      </c>
      <c r="AQ546" s="230">
        <v>1.622694730758667</v>
      </c>
      <c r="AR546" s="229"/>
    </row>
    <row r="547" spans="1:44">
      <c r="A547" s="352">
        <v>41884</v>
      </c>
      <c r="B547" s="123" t="s">
        <v>132</v>
      </c>
      <c r="C547" s="123" t="s">
        <v>128</v>
      </c>
      <c r="D547" s="241"/>
      <c r="E547" s="219">
        <v>178</v>
      </c>
      <c r="F547" s="219">
        <v>5</v>
      </c>
      <c r="G547" s="219">
        <v>527</v>
      </c>
      <c r="H547" s="219">
        <v>15</v>
      </c>
      <c r="I547" s="219">
        <v>974</v>
      </c>
      <c r="J547" s="219">
        <v>33</v>
      </c>
      <c r="K547" s="197">
        <v>682703</v>
      </c>
      <c r="L547" s="194">
        <v>90.821631075299209</v>
      </c>
      <c r="M547" s="197">
        <v>1264385</v>
      </c>
      <c r="N547" s="194">
        <v>93.306861877441406</v>
      </c>
      <c r="O547" s="197">
        <v>12313650</v>
      </c>
      <c r="P547" s="194">
        <v>99.94866943359375</v>
      </c>
      <c r="Q547" s="197">
        <v>5133626</v>
      </c>
      <c r="R547" s="194">
        <v>0</v>
      </c>
      <c r="S547" s="197">
        <v>247651</v>
      </c>
      <c r="T547" s="194">
        <v>4.8240952491760254</v>
      </c>
      <c r="U547" s="197">
        <v>15661</v>
      </c>
      <c r="V547" s="194">
        <v>0.30525356531143188</v>
      </c>
      <c r="W547" s="197">
        <v>899860</v>
      </c>
      <c r="X547" s="194">
        <v>99.728256225585938</v>
      </c>
      <c r="Y547" s="231">
        <v>99.423835754394531</v>
      </c>
      <c r="Z547" s="197">
        <v>4691</v>
      </c>
      <c r="AA547" s="194">
        <v>0.52130329608917236</v>
      </c>
      <c r="AB547" s="197">
        <v>1030724</v>
      </c>
      <c r="AC547" s="194">
        <v>98.443717956542969</v>
      </c>
      <c r="AD547" s="197">
        <v>1029283</v>
      </c>
      <c r="AE547" s="194">
        <v>98.605049133300781</v>
      </c>
      <c r="AF547" s="231">
        <v>35.057197570800781</v>
      </c>
      <c r="AG547" s="231">
        <v>34.756900787353516</v>
      </c>
      <c r="AH547" s="231">
        <v>35.357490539550781</v>
      </c>
      <c r="AI547" s="194">
        <v>94.931709289550781</v>
      </c>
      <c r="AJ547" s="207">
        <v>0.51996290683746338</v>
      </c>
      <c r="AK547" s="207">
        <v>4.5483269691467285</v>
      </c>
      <c r="AL547" s="208">
        <v>4.0800914764404297</v>
      </c>
      <c r="AM547" s="208">
        <v>23.754589080810547</v>
      </c>
      <c r="AN547" s="197">
        <v>5893.56640625</v>
      </c>
      <c r="AO547" s="197">
        <v>12526.59375</v>
      </c>
      <c r="AP547" s="197">
        <v>124.19654846191406</v>
      </c>
      <c r="AQ547" s="231">
        <v>0.9914630651473999</v>
      </c>
      <c r="AR547" s="198"/>
    </row>
    <row r="548" spans="1:44">
      <c r="A548" s="352">
        <v>41883</v>
      </c>
      <c r="B548" s="181" t="s">
        <v>6</v>
      </c>
      <c r="C548" s="181"/>
      <c r="D548" s="241"/>
      <c r="E548" s="219">
        <v>1814</v>
      </c>
      <c r="F548" s="219">
        <v>177</v>
      </c>
      <c r="G548" s="219">
        <v>5378</v>
      </c>
      <c r="H548" s="219">
        <v>519</v>
      </c>
      <c r="I548" s="219">
        <v>15543</v>
      </c>
      <c r="J548" s="219">
        <v>1963</v>
      </c>
      <c r="K548" s="229">
        <v>28267019</v>
      </c>
      <c r="L548" s="230">
        <v>91.074000410159982</v>
      </c>
      <c r="M548" s="229">
        <v>42714783</v>
      </c>
      <c r="N548" s="230">
        <v>95.838057932498714</v>
      </c>
      <c r="O548" s="229">
        <v>187879690</v>
      </c>
      <c r="P548" s="230">
        <v>99.954825227382159</v>
      </c>
      <c r="Q548" s="229">
        <v>138723569</v>
      </c>
      <c r="R548" s="230">
        <v>7.2534898981060983E-2</v>
      </c>
      <c r="S548" s="229">
        <v>2931013</v>
      </c>
      <c r="T548" s="230">
        <v>4.0767403352602125</v>
      </c>
      <c r="U548" s="229">
        <v>162839</v>
      </c>
      <c r="V548" s="230">
        <v>0.11927487882560359</v>
      </c>
      <c r="W548" s="229">
        <v>42374395</v>
      </c>
      <c r="X548" s="230">
        <v>99.638789054657821</v>
      </c>
      <c r="Y548" s="230">
        <v>99.519945009749577</v>
      </c>
      <c r="Z548" s="229">
        <v>145004</v>
      </c>
      <c r="AA548" s="230">
        <v>0.34219721878206916</v>
      </c>
      <c r="AB548" s="229">
        <v>30590840</v>
      </c>
      <c r="AC548" s="230">
        <v>98.108222518808844</v>
      </c>
      <c r="AD548" s="229">
        <v>30546148</v>
      </c>
      <c r="AE548" s="230">
        <v>98.19110737754697</v>
      </c>
      <c r="AF548" s="230">
        <v>32.994223427021709</v>
      </c>
      <c r="AG548" s="230">
        <v>35.54475886862663</v>
      </c>
      <c r="AH548" s="230">
        <v>30.443687985416783</v>
      </c>
      <c r="AI548" s="230"/>
      <c r="AJ548" s="188"/>
      <c r="AK548" s="188"/>
      <c r="AL548" s="230">
        <v>3.251255966866919</v>
      </c>
      <c r="AM548" s="230">
        <v>19.300222431526684</v>
      </c>
      <c r="AN548" s="230">
        <v>180564.23828125</v>
      </c>
      <c r="AO548" s="230">
        <v>526607.9716796875</v>
      </c>
      <c r="AP548" s="230">
        <v>260238.92797088623</v>
      </c>
      <c r="AQ548" s="230">
        <v>49.417962121009843</v>
      </c>
      <c r="AR548" s="229">
        <v>0</v>
      </c>
    </row>
    <row r="549" spans="1:44">
      <c r="A549" s="352">
        <v>41883</v>
      </c>
      <c r="B549" s="123" t="s">
        <v>134</v>
      </c>
      <c r="C549" s="123"/>
      <c r="D549" s="241"/>
      <c r="E549" s="219">
        <v>660</v>
      </c>
      <c r="F549" s="219">
        <v>108</v>
      </c>
      <c r="G549" s="219">
        <v>1973</v>
      </c>
      <c r="H549" s="219">
        <v>324</v>
      </c>
      <c r="I549" s="219">
        <v>6718</v>
      </c>
      <c r="J549" s="219">
        <v>1340</v>
      </c>
      <c r="K549" s="197">
        <v>14375754</v>
      </c>
      <c r="L549" s="194">
        <v>91.577624380606409</v>
      </c>
      <c r="M549" s="197">
        <v>17434013</v>
      </c>
      <c r="N549" s="194">
        <v>96.423139071907556</v>
      </c>
      <c r="O549" s="197">
        <v>66241297</v>
      </c>
      <c r="P549" s="194">
        <v>99.910512799287815</v>
      </c>
      <c r="Q549" s="197">
        <v>66241150</v>
      </c>
      <c r="R549" s="194">
        <v>7.298333458444714E-2</v>
      </c>
      <c r="S549" s="197">
        <v>9022</v>
      </c>
      <c r="T549" s="194">
        <v>1.6221551394605783E-2</v>
      </c>
      <c r="U549" s="197">
        <v>68437</v>
      </c>
      <c r="V549" s="194">
        <v>0.10340445347320495</v>
      </c>
      <c r="W549" s="197">
        <v>22555603</v>
      </c>
      <c r="X549" s="194">
        <v>99.560289083066706</v>
      </c>
      <c r="Y549" s="231">
        <v>99.457339310264018</v>
      </c>
      <c r="Z549" s="197">
        <v>68561</v>
      </c>
      <c r="AA549" s="194">
        <v>0.30396439106655176</v>
      </c>
      <c r="AB549" s="197">
        <v>18707532</v>
      </c>
      <c r="AC549" s="194">
        <v>98.758047453800771</v>
      </c>
      <c r="AD549" s="197">
        <v>18708444</v>
      </c>
      <c r="AE549" s="194">
        <v>98.711125560460601</v>
      </c>
      <c r="AF549" s="231">
        <v>55.951333420275972</v>
      </c>
      <c r="AG549" s="231">
        <v>60.982966946826586</v>
      </c>
      <c r="AH549" s="231">
        <v>50.919699893725351</v>
      </c>
      <c r="AI549" s="194"/>
      <c r="AJ549" s="207"/>
      <c r="AK549" s="207"/>
      <c r="AL549" s="208">
        <v>4.999079509489559</v>
      </c>
      <c r="AM549" s="208">
        <v>27.42498063726952</v>
      </c>
      <c r="AN549" s="197">
        <v>93145.2587890625</v>
      </c>
      <c r="AO549" s="197">
        <v>287183.7890625</v>
      </c>
      <c r="AP549" s="197">
        <v>182178.4892578125</v>
      </c>
      <c r="AQ549" s="231">
        <v>63.436202249621019</v>
      </c>
      <c r="AR549" s="198"/>
    </row>
    <row r="550" spans="1:44">
      <c r="A550" s="352">
        <v>41883</v>
      </c>
      <c r="B550" s="123" t="s">
        <v>175</v>
      </c>
      <c r="C550" s="123"/>
      <c r="D550" s="241"/>
      <c r="E550" s="219">
        <v>498</v>
      </c>
      <c r="F550" s="219">
        <v>40</v>
      </c>
      <c r="G550" s="219">
        <v>1448</v>
      </c>
      <c r="H550" s="219">
        <v>108</v>
      </c>
      <c r="I550" s="219">
        <v>4369</v>
      </c>
      <c r="J550" s="219">
        <v>366</v>
      </c>
      <c r="K550" s="197">
        <v>9240512</v>
      </c>
      <c r="L550" s="194">
        <v>91.588225847225786</v>
      </c>
      <c r="M550" s="197">
        <v>15698061</v>
      </c>
      <c r="N550" s="194">
        <v>95.12355598532254</v>
      </c>
      <c r="O550" s="197">
        <v>68613993</v>
      </c>
      <c r="P550" s="194">
        <v>99.98044567847775</v>
      </c>
      <c r="Q550" s="197">
        <v>46183594</v>
      </c>
      <c r="R550" s="194">
        <v>0.11114336504918705</v>
      </c>
      <c r="S550" s="197">
        <v>1990736</v>
      </c>
      <c r="T550" s="194">
        <v>4.3317995262386866</v>
      </c>
      <c r="U550" s="197">
        <v>2596</v>
      </c>
      <c r="V550" s="194">
        <v>5.8825015573167301E-3</v>
      </c>
      <c r="W550" s="197">
        <v>13650762</v>
      </c>
      <c r="X550" s="194">
        <v>99.791628585037103</v>
      </c>
      <c r="Y550" s="231">
        <v>99.785758340931508</v>
      </c>
      <c r="Z550" s="197">
        <v>35204</v>
      </c>
      <c r="AA550" s="194">
        <v>0.25789036103934948</v>
      </c>
      <c r="AB550" s="197">
        <v>3993139</v>
      </c>
      <c r="AC550" s="194">
        <v>93.821278765111373</v>
      </c>
      <c r="AD550" s="197">
        <v>3960513</v>
      </c>
      <c r="AE550" s="194">
        <v>94.258295615701641</v>
      </c>
      <c r="AF550" s="231">
        <v>0</v>
      </c>
      <c r="AG550" s="231">
        <v>0</v>
      </c>
      <c r="AH550" s="231">
        <v>0</v>
      </c>
      <c r="AI550" s="194"/>
      <c r="AJ550" s="207"/>
      <c r="AK550" s="207"/>
      <c r="AL550" s="208">
        <v>4.7171670240046222</v>
      </c>
      <c r="AM550" s="208">
        <v>29.191207092701937</v>
      </c>
      <c r="AN550" s="197">
        <v>62087.6259765625</v>
      </c>
      <c r="AO550" s="197">
        <v>161199.828125</v>
      </c>
      <c r="AP550" s="197">
        <v>76871.1494140625</v>
      </c>
      <c r="AQ550" s="231">
        <v>47.686868099173111</v>
      </c>
      <c r="AR550" s="198"/>
    </row>
    <row r="551" spans="1:44">
      <c r="A551" s="352">
        <v>41883</v>
      </c>
      <c r="B551" s="124" t="s">
        <v>135</v>
      </c>
      <c r="C551" s="124"/>
      <c r="D551" s="241"/>
      <c r="E551" s="219">
        <v>656</v>
      </c>
      <c r="F551" s="219">
        <v>29</v>
      </c>
      <c r="G551" s="219">
        <v>1957</v>
      </c>
      <c r="H551" s="219">
        <v>87</v>
      </c>
      <c r="I551" s="219">
        <v>4456</v>
      </c>
      <c r="J551" s="219">
        <v>257</v>
      </c>
      <c r="K551" s="190">
        <v>4650753</v>
      </c>
      <c r="L551" s="191">
        <v>88.495561901481338</v>
      </c>
      <c r="M551" s="190">
        <v>9582709</v>
      </c>
      <c r="N551" s="191">
        <v>95.944080452944831</v>
      </c>
      <c r="O551" s="190">
        <v>53024400</v>
      </c>
      <c r="P551" s="191">
        <v>99.977029934235205</v>
      </c>
      <c r="Q551" s="190">
        <v>26298825</v>
      </c>
      <c r="R551" s="191">
        <v>3.6047238906395606E-3</v>
      </c>
      <c r="S551" s="190">
        <v>931255</v>
      </c>
      <c r="T551" s="191">
        <v>3.5708407555063437</v>
      </c>
      <c r="U551" s="190">
        <v>91806</v>
      </c>
      <c r="V551" s="191">
        <v>0.35027824464970364</v>
      </c>
      <c r="W551" s="190">
        <v>6168030</v>
      </c>
      <c r="X551" s="191">
        <v>99.587595746797973</v>
      </c>
      <c r="Y551" s="232">
        <v>99.238762064527251</v>
      </c>
      <c r="Z551" s="190">
        <v>41239</v>
      </c>
      <c r="AA551" s="192">
        <v>0.66859274248527034</v>
      </c>
      <c r="AB551" s="190">
        <v>7890169</v>
      </c>
      <c r="AC551" s="191">
        <v>98.737073628073603</v>
      </c>
      <c r="AD551" s="190">
        <v>7877191</v>
      </c>
      <c r="AE551" s="191">
        <v>98.933405114813922</v>
      </c>
      <c r="AF551" s="232">
        <v>16.704581965539816</v>
      </c>
      <c r="AG551" s="232">
        <v>15.402285687234761</v>
      </c>
      <c r="AH551" s="232">
        <v>18.00687824384487</v>
      </c>
      <c r="AI551" s="191"/>
      <c r="AJ551" s="193"/>
      <c r="AK551" s="193"/>
      <c r="AL551" s="191">
        <v>3.534483813362336</v>
      </c>
      <c r="AM551" s="191">
        <v>22.221384468526942</v>
      </c>
      <c r="AN551" s="190">
        <v>25331.353515625</v>
      </c>
      <c r="AO551" s="190">
        <v>78224.3544921875</v>
      </c>
      <c r="AP551" s="190">
        <v>1189.2892990112305</v>
      </c>
      <c r="AQ551" s="232">
        <v>1.5203568079683014</v>
      </c>
      <c r="AR551" s="190"/>
    </row>
    <row r="552" spans="1:44">
      <c r="A552" s="352">
        <v>41883</v>
      </c>
      <c r="B552" s="114" t="s">
        <v>121</v>
      </c>
      <c r="C552" s="114" t="s">
        <v>122</v>
      </c>
      <c r="D552" s="241"/>
      <c r="E552" s="305">
        <v>168</v>
      </c>
      <c r="F552" s="305">
        <v>63</v>
      </c>
      <c r="G552" s="305">
        <v>492</v>
      </c>
      <c r="H552" s="305">
        <v>188</v>
      </c>
      <c r="I552" s="305">
        <v>1870</v>
      </c>
      <c r="J552" s="305">
        <v>789</v>
      </c>
      <c r="K552" s="118">
        <v>5301580</v>
      </c>
      <c r="L552" s="116">
        <v>92.874256353766242</v>
      </c>
      <c r="M552" s="118">
        <v>6419933</v>
      </c>
      <c r="N552" s="116">
        <v>96.189117431640625</v>
      </c>
      <c r="O552" s="118">
        <v>22103164</v>
      </c>
      <c r="P552" s="116">
        <v>99.870193481445313</v>
      </c>
      <c r="Q552" s="118">
        <v>22103144</v>
      </c>
      <c r="R552" s="119">
        <v>0.11957122385501862</v>
      </c>
      <c r="S552" s="118">
        <v>1996</v>
      </c>
      <c r="T552" s="116">
        <v>9.0303895995020866E-3</v>
      </c>
      <c r="U552" s="118">
        <v>23756</v>
      </c>
      <c r="V552" s="119">
        <v>0.10761621594429016</v>
      </c>
      <c r="W552" s="117">
        <v>8466026</v>
      </c>
      <c r="X552" s="119">
        <v>99.612144470214844</v>
      </c>
      <c r="Y552" s="119">
        <v>99.50494384765625</v>
      </c>
      <c r="Z552" s="117">
        <v>33484</v>
      </c>
      <c r="AA552" s="119">
        <v>0.39551025629043579</v>
      </c>
      <c r="AB552" s="118">
        <v>9643503</v>
      </c>
      <c r="AC552" s="120">
        <v>98.897209167480469</v>
      </c>
      <c r="AD552" s="118">
        <v>9643118</v>
      </c>
      <c r="AE552" s="116">
        <v>98.879280090332031</v>
      </c>
      <c r="AF552" s="116">
        <v>48.507514953613281</v>
      </c>
      <c r="AG552" s="116">
        <v>38.040912628173828</v>
      </c>
      <c r="AH552" s="121">
        <v>58.974117279052734</v>
      </c>
      <c r="AI552" s="116">
        <v>0</v>
      </c>
      <c r="AJ552" s="121">
        <v>0</v>
      </c>
      <c r="AK552" s="121">
        <v>0</v>
      </c>
      <c r="AL552" s="116">
        <v>4.951941967010498</v>
      </c>
      <c r="AM552" s="116">
        <v>26.36651611328125</v>
      </c>
      <c r="AN552" s="116">
        <v>30607.0703125</v>
      </c>
      <c r="AO552" s="116">
        <v>116575.203125</v>
      </c>
      <c r="AP552" s="116">
        <v>87610.8125</v>
      </c>
      <c r="AQ552" s="122">
        <v>75.153900146484375</v>
      </c>
      <c r="AR552" s="118"/>
    </row>
    <row r="553" spans="1:44">
      <c r="A553" s="352">
        <v>41883</v>
      </c>
      <c r="B553" s="114" t="s">
        <v>123</v>
      </c>
      <c r="C553" s="114" t="s">
        <v>122</v>
      </c>
      <c r="D553" s="241"/>
      <c r="E553" s="305">
        <v>158</v>
      </c>
      <c r="F553" s="305">
        <v>11</v>
      </c>
      <c r="G553" s="305">
        <v>488</v>
      </c>
      <c r="H553" s="305">
        <v>34</v>
      </c>
      <c r="I553" s="305">
        <v>1462</v>
      </c>
      <c r="J553" s="305">
        <v>132</v>
      </c>
      <c r="K553" s="118">
        <v>2491677</v>
      </c>
      <c r="L553" s="116">
        <v>92.274399932254454</v>
      </c>
      <c r="M553" s="118">
        <v>3042526</v>
      </c>
      <c r="N553" s="116">
        <v>96.750328063964844</v>
      </c>
      <c r="O553" s="118">
        <v>12368752</v>
      </c>
      <c r="P553" s="116">
        <v>99.922821044921875</v>
      </c>
      <c r="Q553" s="118">
        <v>12368670</v>
      </c>
      <c r="R553" s="119">
        <v>4.8574343323707581E-2</v>
      </c>
      <c r="S553" s="118">
        <v>3160</v>
      </c>
      <c r="T553" s="116">
        <v>2.5548422709107399E-2</v>
      </c>
      <c r="U553" s="118">
        <v>11408</v>
      </c>
      <c r="V553" s="119">
        <v>9.2301450669765472E-2</v>
      </c>
      <c r="W553" s="117">
        <v>3784978</v>
      </c>
      <c r="X553" s="119">
        <v>99.661148071289063</v>
      </c>
      <c r="Y553" s="119">
        <v>99.569160461425781</v>
      </c>
      <c r="Z553" s="117">
        <v>10581</v>
      </c>
      <c r="AA553" s="119">
        <v>0.27955248951911926</v>
      </c>
      <c r="AB553" s="118">
        <v>2967918</v>
      </c>
      <c r="AC553" s="120">
        <v>99.022209167480469</v>
      </c>
      <c r="AD553" s="118">
        <v>2967793</v>
      </c>
      <c r="AE553" s="116">
        <v>98.970649719238281</v>
      </c>
      <c r="AF553" s="116">
        <v>46.087928771972656</v>
      </c>
      <c r="AG553" s="116">
        <v>56.155437469482422</v>
      </c>
      <c r="AH553" s="121">
        <v>36.020416259765625</v>
      </c>
      <c r="AI553" s="116">
        <v>0</v>
      </c>
      <c r="AJ553" s="121">
        <v>0</v>
      </c>
      <c r="AK553" s="121">
        <v>100</v>
      </c>
      <c r="AL553" s="116">
        <v>4.698756217956543</v>
      </c>
      <c r="AM553" s="116">
        <v>27.291765213012695</v>
      </c>
      <c r="AN553" s="116">
        <v>16414.904296875</v>
      </c>
      <c r="AO553" s="116">
        <v>50100.078125</v>
      </c>
      <c r="AP553" s="116">
        <v>29669.015625</v>
      </c>
      <c r="AQ553" s="116">
        <v>59.219501495361328</v>
      </c>
      <c r="AR553" s="118"/>
    </row>
    <row r="554" spans="1:44">
      <c r="A554" s="352">
        <v>41883</v>
      </c>
      <c r="B554" s="114" t="s">
        <v>183</v>
      </c>
      <c r="C554" s="114" t="s">
        <v>122</v>
      </c>
      <c r="D554" s="241"/>
      <c r="E554" s="305">
        <v>130</v>
      </c>
      <c r="F554" s="305">
        <v>10</v>
      </c>
      <c r="G554" s="305">
        <v>391</v>
      </c>
      <c r="H554" s="305">
        <v>30</v>
      </c>
      <c r="I554" s="305">
        <v>1470</v>
      </c>
      <c r="J554" s="305">
        <v>114</v>
      </c>
      <c r="K554" s="118">
        <v>2506747</v>
      </c>
      <c r="L554" s="116">
        <v>91.374917372993764</v>
      </c>
      <c r="M554" s="118">
        <v>3042526</v>
      </c>
      <c r="N554" s="116">
        <v>96.750328063964844</v>
      </c>
      <c r="O554" s="118">
        <v>12653750</v>
      </c>
      <c r="P554" s="116">
        <v>99.957443237304688</v>
      </c>
      <c r="Q554" s="118">
        <v>12653766</v>
      </c>
      <c r="R554" s="119">
        <v>2.8797751292586327E-2</v>
      </c>
      <c r="S554" s="118">
        <v>1411</v>
      </c>
      <c r="T554" s="116">
        <v>1.1150830425322056E-2</v>
      </c>
      <c r="U554" s="118">
        <v>8856</v>
      </c>
      <c r="V554" s="119">
        <v>7.0015043020248413E-2</v>
      </c>
      <c r="W554" s="117">
        <v>4203790</v>
      </c>
      <c r="X554" s="119">
        <v>99.687286376953125</v>
      </c>
      <c r="Y554" s="119">
        <v>99.61749267578125</v>
      </c>
      <c r="Z554" s="117">
        <v>9397</v>
      </c>
      <c r="AA554" s="119">
        <v>0.22353638708591461</v>
      </c>
      <c r="AB554" s="118">
        <v>2550736</v>
      </c>
      <c r="AC554" s="120">
        <v>98.123916625976563</v>
      </c>
      <c r="AD554" s="118">
        <v>2550101</v>
      </c>
      <c r="AE554" s="116">
        <v>98.004196166992188</v>
      </c>
      <c r="AF554" s="116">
        <v>65.465713500976563</v>
      </c>
      <c r="AG554" s="116">
        <v>87.486404418945313</v>
      </c>
      <c r="AH554" s="121">
        <v>43.445022583007812</v>
      </c>
      <c r="AI554" s="116">
        <v>79.825027465820312</v>
      </c>
      <c r="AJ554" s="121">
        <v>13.016325950622559</v>
      </c>
      <c r="AK554" s="121">
        <v>7.1586475372314453</v>
      </c>
      <c r="AL554" s="116">
        <v>5.0145740509033203</v>
      </c>
      <c r="AM554" s="116">
        <v>26.980104446411133</v>
      </c>
      <c r="AN554" s="116">
        <v>17722.396484375</v>
      </c>
      <c r="AO554" s="116">
        <v>49151.515625</v>
      </c>
      <c r="AP554" s="116">
        <v>24330.203125</v>
      </c>
      <c r="AQ554" s="116">
        <v>49.500411987304688</v>
      </c>
      <c r="AR554" s="118"/>
    </row>
    <row r="555" spans="1:44">
      <c r="A555" s="352">
        <v>41883</v>
      </c>
      <c r="B555" s="114" t="s">
        <v>126</v>
      </c>
      <c r="C555" s="114" t="s">
        <v>122</v>
      </c>
      <c r="D555" s="241"/>
      <c r="E555" s="305">
        <v>107</v>
      </c>
      <c r="F555" s="305">
        <v>7</v>
      </c>
      <c r="G555" s="305">
        <v>313</v>
      </c>
      <c r="H555" s="305">
        <v>21</v>
      </c>
      <c r="I555" s="305">
        <v>944</v>
      </c>
      <c r="J555" s="305">
        <v>86</v>
      </c>
      <c r="K555" s="118">
        <v>1497732</v>
      </c>
      <c r="L555" s="116">
        <v>89.108598868155326</v>
      </c>
      <c r="M555" s="118">
        <v>2464514</v>
      </c>
      <c r="N555" s="116">
        <v>96.324020385742188</v>
      </c>
      <c r="O555" s="118">
        <v>7174436</v>
      </c>
      <c r="P555" s="116">
        <v>99.853019714355469</v>
      </c>
      <c r="Q555" s="118">
        <v>7174362</v>
      </c>
      <c r="R555" s="119">
        <v>0.1243734285235405</v>
      </c>
      <c r="S555" s="118">
        <v>1043</v>
      </c>
      <c r="T555" s="116">
        <v>1.4537878334522247E-2</v>
      </c>
      <c r="U555" s="118">
        <v>13284</v>
      </c>
      <c r="V555" s="119">
        <v>0.18541689217090607</v>
      </c>
      <c r="W555" s="117">
        <v>2180297</v>
      </c>
      <c r="X555" s="119">
        <v>99.039985656738281</v>
      </c>
      <c r="Y555" s="119">
        <v>98.856346130371094</v>
      </c>
      <c r="Z555" s="117">
        <v>6669</v>
      </c>
      <c r="AA555" s="119">
        <v>0.3058757483959198</v>
      </c>
      <c r="AB555" s="118">
        <v>1112805</v>
      </c>
      <c r="AC555" s="120">
        <v>98.970619201660156</v>
      </c>
      <c r="AD555" s="118">
        <v>1112165</v>
      </c>
      <c r="AE555" s="116">
        <v>98.871749877929688</v>
      </c>
      <c r="AF555" s="116">
        <v>50.157936096191406</v>
      </c>
      <c r="AG555" s="116">
        <v>64.18212890625</v>
      </c>
      <c r="AH555" s="121">
        <v>36.133739471435547</v>
      </c>
      <c r="AI555" s="116">
        <v>0</v>
      </c>
      <c r="AJ555" s="121">
        <v>0</v>
      </c>
      <c r="AK555" s="121">
        <v>0</v>
      </c>
      <c r="AL555" s="116">
        <v>5.2962393760681152</v>
      </c>
      <c r="AM555" s="116">
        <v>30.497604370117187</v>
      </c>
      <c r="AN555" s="116">
        <v>10716.8642578125</v>
      </c>
      <c r="AO555" s="116">
        <v>28383.6640625</v>
      </c>
      <c r="AP555" s="116">
        <v>14684.0888671875</v>
      </c>
      <c r="AQ555" s="116">
        <v>51.734294891357422</v>
      </c>
      <c r="AR555" s="118"/>
    </row>
    <row r="556" spans="1:44">
      <c r="A556" s="352">
        <v>41883</v>
      </c>
      <c r="B556" s="114" t="s">
        <v>184</v>
      </c>
      <c r="C556" s="114" t="s">
        <v>122</v>
      </c>
      <c r="D556" s="241"/>
      <c r="E556" s="305">
        <v>97</v>
      </c>
      <c r="F556" s="305">
        <v>17</v>
      </c>
      <c r="G556" s="305">
        <v>289</v>
      </c>
      <c r="H556" s="305">
        <v>51</v>
      </c>
      <c r="I556" s="305">
        <v>972</v>
      </c>
      <c r="J556" s="305">
        <v>219</v>
      </c>
      <c r="K556" s="118">
        <v>2578018</v>
      </c>
      <c r="L556" s="116">
        <v>89.869232875798389</v>
      </c>
      <c r="M556" s="118">
        <v>2464514</v>
      </c>
      <c r="N556" s="116">
        <v>96.324020385742188</v>
      </c>
      <c r="O556" s="118">
        <v>11941195</v>
      </c>
      <c r="P556" s="116">
        <v>99.957206726074219</v>
      </c>
      <c r="Q556" s="118">
        <v>11941208</v>
      </c>
      <c r="R556" s="119">
        <v>2.7978744357824326E-2</v>
      </c>
      <c r="S556" s="118">
        <v>1412</v>
      </c>
      <c r="T556" s="116">
        <v>1.1824599467217922E-2</v>
      </c>
      <c r="U556" s="118">
        <v>11133</v>
      </c>
      <c r="V556" s="119">
        <v>9.3268901109695435E-2</v>
      </c>
      <c r="W556" s="117">
        <v>3920512</v>
      </c>
      <c r="X556" s="119">
        <v>99.504119873046875</v>
      </c>
      <c r="Y556" s="119">
        <v>99.41131591796875</v>
      </c>
      <c r="Z556" s="117">
        <v>8430</v>
      </c>
      <c r="AA556" s="119">
        <v>0.21502293646335602</v>
      </c>
      <c r="AB556" s="118">
        <v>2432570</v>
      </c>
      <c r="AC556" s="120">
        <v>98.451759338378906</v>
      </c>
      <c r="AD556" s="118">
        <v>2435267</v>
      </c>
      <c r="AE556" s="116">
        <v>98.395904541015625</v>
      </c>
      <c r="AF556" s="116">
        <v>76.284774780273438</v>
      </c>
      <c r="AG556" s="116">
        <v>96.419975280761719</v>
      </c>
      <c r="AH556" s="121">
        <v>56.149566650390625</v>
      </c>
      <c r="AI556" s="116">
        <v>0</v>
      </c>
      <c r="AJ556" s="121">
        <v>0</v>
      </c>
      <c r="AK556" s="121">
        <v>0</v>
      </c>
      <c r="AL556" s="116">
        <v>5.2436470985412598</v>
      </c>
      <c r="AM556" s="116">
        <v>26.725980758666992</v>
      </c>
      <c r="AN556" s="116">
        <v>17684.0234375</v>
      </c>
      <c r="AO556" s="116">
        <v>42973.328125</v>
      </c>
      <c r="AP556" s="116">
        <v>25884.369140625</v>
      </c>
      <c r="AQ556" s="116">
        <v>60.233570098876953</v>
      </c>
      <c r="AR556" s="118"/>
    </row>
    <row r="557" spans="1:44">
      <c r="A557" s="352">
        <v>41883</v>
      </c>
      <c r="B557" s="114" t="s">
        <v>131</v>
      </c>
      <c r="C557" s="114" t="s">
        <v>176</v>
      </c>
      <c r="D557" s="241"/>
      <c r="E557" s="305">
        <v>168</v>
      </c>
      <c r="F557" s="305">
        <v>20</v>
      </c>
      <c r="G557" s="305">
        <v>489</v>
      </c>
      <c r="H557" s="305">
        <v>50</v>
      </c>
      <c r="I557" s="305">
        <v>1425</v>
      </c>
      <c r="J557" s="305">
        <v>161</v>
      </c>
      <c r="K557" s="118">
        <v>2587931</v>
      </c>
      <c r="L557" s="116">
        <v>91.542278368318165</v>
      </c>
      <c r="M557" s="118">
        <v>4601682</v>
      </c>
      <c r="N557" s="116">
        <v>94.603469848632812</v>
      </c>
      <c r="O557" s="118">
        <v>19770820</v>
      </c>
      <c r="P557" s="116">
        <v>99.996994018554688</v>
      </c>
      <c r="Q557" s="118">
        <v>13005655</v>
      </c>
      <c r="R557" s="119">
        <v>4.6156845986843109E-2</v>
      </c>
      <c r="S557" s="118">
        <v>537038</v>
      </c>
      <c r="T557" s="116">
        <v>4.129265308380127</v>
      </c>
      <c r="U557" s="118">
        <v>695</v>
      </c>
      <c r="V557" s="119">
        <v>5.5769709870219231E-3</v>
      </c>
      <c r="W557" s="117">
        <v>3654019</v>
      </c>
      <c r="X557" s="119">
        <v>99.749130249023438</v>
      </c>
      <c r="Y557" s="119">
        <v>99.743568420410156</v>
      </c>
      <c r="Z557" s="117">
        <v>10342</v>
      </c>
      <c r="AA557" s="119">
        <v>0.28303080797195435</v>
      </c>
      <c r="AB557" s="118">
        <v>1483536</v>
      </c>
      <c r="AC557" s="120">
        <v>95.292938232421875</v>
      </c>
      <c r="AD557" s="118">
        <v>1471283</v>
      </c>
      <c r="AE557" s="116">
        <v>96.027755737304688</v>
      </c>
      <c r="AF557" s="116">
        <v>0</v>
      </c>
      <c r="AG557" s="116">
        <v>0</v>
      </c>
      <c r="AH557" s="121">
        <v>0</v>
      </c>
      <c r="AI557" s="116">
        <v>0</v>
      </c>
      <c r="AJ557" s="121">
        <v>0</v>
      </c>
      <c r="AK557" s="121">
        <v>0</v>
      </c>
      <c r="AL557" s="116">
        <v>4.6972222328186035</v>
      </c>
      <c r="AM557" s="116">
        <v>27.223812103271484</v>
      </c>
      <c r="AN557" s="116">
        <v>17830.1171875</v>
      </c>
      <c r="AO557" s="116">
        <v>40999.7265625</v>
      </c>
      <c r="AP557" s="116">
        <v>21926.142578125</v>
      </c>
      <c r="AQ557" s="116">
        <v>53.478752136230469</v>
      </c>
      <c r="AR557" s="118"/>
    </row>
    <row r="558" spans="1:44">
      <c r="A558" s="352">
        <v>41883</v>
      </c>
      <c r="B558" s="114" t="s">
        <v>124</v>
      </c>
      <c r="C558" s="114" t="s">
        <v>176</v>
      </c>
      <c r="D558" s="241"/>
      <c r="E558" s="180">
        <v>117</v>
      </c>
      <c r="F558" s="180">
        <v>32</v>
      </c>
      <c r="G558" s="180">
        <v>344</v>
      </c>
      <c r="H558" s="180">
        <v>86</v>
      </c>
      <c r="I558" s="180">
        <v>1300</v>
      </c>
      <c r="J558" s="180">
        <v>343</v>
      </c>
      <c r="K558" s="118">
        <v>2777384</v>
      </c>
      <c r="L558" s="116">
        <v>92.657011057887559</v>
      </c>
      <c r="M558" s="118">
        <v>3789458</v>
      </c>
      <c r="N558" s="116">
        <v>95.552131652832031</v>
      </c>
      <c r="O558" s="118">
        <v>16748542</v>
      </c>
      <c r="P558" s="116">
        <v>99.999763488769531</v>
      </c>
      <c r="Q558" s="118">
        <v>12594319</v>
      </c>
      <c r="R558" s="119">
        <v>5.8042043820023537E-3</v>
      </c>
      <c r="S558" s="118">
        <v>498793</v>
      </c>
      <c r="T558" s="116">
        <v>3.9604601860046387</v>
      </c>
      <c r="U558" s="118">
        <v>1464</v>
      </c>
      <c r="V558" s="119">
        <v>1.2104392983019352E-2</v>
      </c>
      <c r="W558" s="117">
        <v>4223943</v>
      </c>
      <c r="X558" s="119">
        <v>99.777008056640625</v>
      </c>
      <c r="Y558" s="119">
        <v>99.764930725097656</v>
      </c>
      <c r="Z558" s="117">
        <v>11595</v>
      </c>
      <c r="AA558" s="119">
        <v>0.27450653910636902</v>
      </c>
      <c r="AB558" s="118">
        <v>1088147</v>
      </c>
      <c r="AC558" s="120">
        <v>94.382469177246094</v>
      </c>
      <c r="AD558" s="118">
        <v>1080240</v>
      </c>
      <c r="AE558" s="116">
        <v>94.5816650390625</v>
      </c>
      <c r="AF558" s="116">
        <v>0</v>
      </c>
      <c r="AG558" s="116">
        <v>0</v>
      </c>
      <c r="AH558" s="121">
        <v>0</v>
      </c>
      <c r="AI558" s="116">
        <v>0</v>
      </c>
      <c r="AJ558" s="121">
        <v>0</v>
      </c>
      <c r="AK558" s="121">
        <v>0</v>
      </c>
      <c r="AL558" s="116">
        <v>4.7297821044921875</v>
      </c>
      <c r="AM558" s="116">
        <v>29.001865386962891</v>
      </c>
      <c r="AN558" s="116">
        <v>17189.091796875</v>
      </c>
      <c r="AO558" s="116">
        <v>47922.56640625</v>
      </c>
      <c r="AP558" s="116">
        <v>23081.884765625</v>
      </c>
      <c r="AQ558" s="116">
        <v>48.164958953857422</v>
      </c>
      <c r="AR558" s="118"/>
    </row>
    <row r="559" spans="1:44">
      <c r="A559" s="352">
        <v>41883</v>
      </c>
      <c r="B559" s="206" t="s">
        <v>133</v>
      </c>
      <c r="C559" s="206" t="s">
        <v>176</v>
      </c>
      <c r="D559" s="241"/>
      <c r="E559" s="180">
        <v>164</v>
      </c>
      <c r="F559" s="180">
        <v>12</v>
      </c>
      <c r="G559" s="180">
        <v>485</v>
      </c>
      <c r="H559" s="180">
        <v>34</v>
      </c>
      <c r="I559" s="180">
        <v>1415</v>
      </c>
      <c r="J559" s="180">
        <v>112</v>
      </c>
      <c r="K559" s="248">
        <v>1940202</v>
      </c>
      <c r="L559" s="246">
        <v>91.324923899676421</v>
      </c>
      <c r="M559" s="248">
        <v>4074186</v>
      </c>
      <c r="N559" s="246">
        <v>96.60528564453125</v>
      </c>
      <c r="O559" s="248">
        <v>17159616</v>
      </c>
      <c r="P559" s="246">
        <v>99.942703247070312</v>
      </c>
      <c r="Q559" s="248">
        <v>10750676</v>
      </c>
      <c r="R559" s="249">
        <v>0.31638941168785095</v>
      </c>
      <c r="S559" s="248">
        <v>493675</v>
      </c>
      <c r="T559" s="246">
        <v>4.5920367240905762</v>
      </c>
      <c r="U559" s="248">
        <v>286</v>
      </c>
      <c r="V559" s="249">
        <v>2.8003021143376827E-3</v>
      </c>
      <c r="W559" s="248">
        <v>2804242</v>
      </c>
      <c r="X559" s="246">
        <v>99.772468566894531</v>
      </c>
      <c r="Y559" s="246">
        <v>99.769676208496094</v>
      </c>
      <c r="Z559" s="247">
        <v>7392</v>
      </c>
      <c r="AA559" s="249">
        <v>0.26360064744949341</v>
      </c>
      <c r="AB559" s="248">
        <v>654566</v>
      </c>
      <c r="AC559" s="246">
        <v>90.240249633789063</v>
      </c>
      <c r="AD559" s="248">
        <v>645793</v>
      </c>
      <c r="AE559" s="246">
        <v>90.009185791015625</v>
      </c>
      <c r="AF559" s="246">
        <v>0</v>
      </c>
      <c r="AG559" s="246">
        <v>0</v>
      </c>
      <c r="AH559" s="251">
        <v>0</v>
      </c>
      <c r="AI559" s="246">
        <v>0</v>
      </c>
      <c r="AJ559" s="251">
        <v>0</v>
      </c>
      <c r="AK559" s="251">
        <v>0</v>
      </c>
      <c r="AL559" s="246">
        <v>4.7283287048339844</v>
      </c>
      <c r="AM559" s="246">
        <v>31.309123992919922</v>
      </c>
      <c r="AN559" s="246">
        <v>14941.9111328125</v>
      </c>
      <c r="AO559" s="246">
        <v>36743.87109375</v>
      </c>
      <c r="AP559" s="246">
        <v>19939.951171875</v>
      </c>
      <c r="AQ559" s="246">
        <v>54.267421722412109</v>
      </c>
      <c r="AR559" s="248"/>
    </row>
    <row r="560" spans="1:44">
      <c r="A560" s="352">
        <v>41883</v>
      </c>
      <c r="B560" s="206" t="s">
        <v>125</v>
      </c>
      <c r="C560" s="206" t="s">
        <v>176</v>
      </c>
      <c r="D560" s="241"/>
      <c r="E560" s="180">
        <v>166</v>
      </c>
      <c r="F560" s="180">
        <v>8</v>
      </c>
      <c r="G560" s="180">
        <v>474</v>
      </c>
      <c r="H560" s="180">
        <v>24</v>
      </c>
      <c r="I560" s="180">
        <v>1529</v>
      </c>
      <c r="J560" s="180">
        <v>93</v>
      </c>
      <c r="K560" s="248">
        <v>1934995</v>
      </c>
      <c r="L560" s="246">
        <v>90.379613384013908</v>
      </c>
      <c r="M560" s="248">
        <v>3232735</v>
      </c>
      <c r="N560" s="246">
        <v>93.494087219238281</v>
      </c>
      <c r="O560" s="248">
        <v>14935015</v>
      </c>
      <c r="P560" s="246">
        <v>99.980239868164063</v>
      </c>
      <c r="Q560" s="248">
        <v>9832944</v>
      </c>
      <c r="R560" s="249">
        <v>0.1076178178191185</v>
      </c>
      <c r="S560" s="248">
        <v>461230</v>
      </c>
      <c r="T560" s="246">
        <v>4.6906604766845703</v>
      </c>
      <c r="U560" s="248">
        <v>151</v>
      </c>
      <c r="V560" s="249">
        <v>1.6130829462781549E-3</v>
      </c>
      <c r="W560" s="248">
        <v>2968558</v>
      </c>
      <c r="X560" s="246">
        <v>99.882843017578125</v>
      </c>
      <c r="Y560" s="246">
        <v>99.881233215332031</v>
      </c>
      <c r="Z560" s="247">
        <v>5875</v>
      </c>
      <c r="AA560" s="249">
        <v>0.19790753722190857</v>
      </c>
      <c r="AB560" s="248">
        <v>766890</v>
      </c>
      <c r="AC560" s="246">
        <v>93.234626770019531</v>
      </c>
      <c r="AD560" s="248">
        <v>763197</v>
      </c>
      <c r="AE560" s="246">
        <v>93.984909057617188</v>
      </c>
      <c r="AF560" s="246">
        <v>0</v>
      </c>
      <c r="AG560" s="246">
        <v>0</v>
      </c>
      <c r="AH560" s="251">
        <v>0</v>
      </c>
      <c r="AI560" s="246">
        <v>0</v>
      </c>
      <c r="AJ560" s="251">
        <v>0</v>
      </c>
      <c r="AK560" s="251">
        <v>0</v>
      </c>
      <c r="AL560" s="246">
        <v>4.2072911262512207</v>
      </c>
      <c r="AM560" s="246">
        <v>30.36494255065918</v>
      </c>
      <c r="AN560" s="246">
        <v>12126.505859375</v>
      </c>
      <c r="AO560" s="246">
        <v>35533.6640625</v>
      </c>
      <c r="AP560" s="246">
        <v>11923.1708984375</v>
      </c>
      <c r="AQ560" s="246">
        <v>33.554576873779297</v>
      </c>
      <c r="AR560" s="248"/>
    </row>
    <row r="561" spans="1:44">
      <c r="A561" s="352">
        <v>41883</v>
      </c>
      <c r="B561" s="107" t="s">
        <v>127</v>
      </c>
      <c r="C561" s="107" t="s">
        <v>128</v>
      </c>
      <c r="D561" s="241"/>
      <c r="E561" s="388">
        <v>150</v>
      </c>
      <c r="F561" s="388">
        <v>16</v>
      </c>
      <c r="G561" s="388">
        <v>450</v>
      </c>
      <c r="H561" s="388">
        <v>48</v>
      </c>
      <c r="I561" s="388">
        <v>1451</v>
      </c>
      <c r="J561" s="388">
        <v>166</v>
      </c>
      <c r="K561" s="111">
        <v>2025565</v>
      </c>
      <c r="L561" s="109">
        <v>87.802168777600315</v>
      </c>
      <c r="M561" s="111">
        <v>3739406</v>
      </c>
      <c r="N561" s="109">
        <v>96.303901672363281</v>
      </c>
      <c r="O561" s="111">
        <v>15878201</v>
      </c>
      <c r="P561" s="109">
        <v>99.953453063964844</v>
      </c>
      <c r="Q561" s="111">
        <v>9498489</v>
      </c>
      <c r="R561" s="112">
        <v>8.0223288387060165E-3</v>
      </c>
      <c r="S561" s="111">
        <v>316453</v>
      </c>
      <c r="T561" s="109">
        <v>3.3316140174865723</v>
      </c>
      <c r="U561" s="111">
        <v>36329</v>
      </c>
      <c r="V561" s="112">
        <v>0.38263681530952454</v>
      </c>
      <c r="W561" s="111">
        <v>2844612</v>
      </c>
      <c r="X561" s="109">
        <v>99.530448913574219</v>
      </c>
      <c r="Y561" s="109">
        <v>99.149612426757812</v>
      </c>
      <c r="Z561" s="110">
        <v>21251</v>
      </c>
      <c r="AA561" s="112">
        <v>0.74706149101257324</v>
      </c>
      <c r="AB561" s="111">
        <v>4863378</v>
      </c>
      <c r="AC561" s="109">
        <v>99.137924194335938</v>
      </c>
      <c r="AD561" s="111">
        <v>4853320</v>
      </c>
      <c r="AE561" s="109">
        <v>99.340042114257813</v>
      </c>
      <c r="AF561" s="109">
        <v>34.3719482421875</v>
      </c>
      <c r="AG561" s="109">
        <v>33.884605407714844</v>
      </c>
      <c r="AH561" s="113">
        <v>34.859291076660156</v>
      </c>
      <c r="AI561" s="109">
        <v>94.068801879882813</v>
      </c>
      <c r="AJ561" s="113">
        <v>2.7773191928863525</v>
      </c>
      <c r="AK561" s="113">
        <v>3.1538810729980469</v>
      </c>
      <c r="AL561" s="109">
        <v>2.9701602458953857</v>
      </c>
      <c r="AM561" s="109">
        <v>18.169639587402344</v>
      </c>
      <c r="AN561" s="109">
        <v>7907.64453125</v>
      </c>
      <c r="AO561" s="109">
        <v>35556.96875</v>
      </c>
      <c r="AP561" s="109">
        <v>614.3380126953125</v>
      </c>
      <c r="AQ561" s="109">
        <v>1.7277569770812988</v>
      </c>
      <c r="AR561" s="111"/>
    </row>
    <row r="562" spans="1:44">
      <c r="A562" s="352">
        <v>41883</v>
      </c>
      <c r="B562" s="107" t="s">
        <v>129</v>
      </c>
      <c r="C562" s="107" t="s">
        <v>128</v>
      </c>
      <c r="D562" s="241"/>
      <c r="E562" s="388">
        <v>152</v>
      </c>
      <c r="F562" s="388">
        <v>3</v>
      </c>
      <c r="G562" s="388">
        <v>452</v>
      </c>
      <c r="H562" s="388">
        <v>9</v>
      </c>
      <c r="I562" s="388">
        <v>1180</v>
      </c>
      <c r="J562" s="388">
        <v>29</v>
      </c>
      <c r="K562" s="111">
        <v>1378068</v>
      </c>
      <c r="L562" s="109">
        <v>86.136750871509975</v>
      </c>
      <c r="M562" s="111">
        <v>3287429</v>
      </c>
      <c r="N562" s="109">
        <v>96.232803344726563</v>
      </c>
      <c r="O562" s="111">
        <v>11202573</v>
      </c>
      <c r="P562" s="109">
        <v>99.982345581054688</v>
      </c>
      <c r="Q562" s="111">
        <v>7408468</v>
      </c>
      <c r="R562" s="112">
        <v>2.4701463989913464E-3</v>
      </c>
      <c r="S562" s="111">
        <v>244316</v>
      </c>
      <c r="T562" s="109">
        <v>3.2977938652038574</v>
      </c>
      <c r="U562" s="111">
        <v>30187</v>
      </c>
      <c r="V562" s="112">
        <v>0.40776839852333069</v>
      </c>
      <c r="W562" s="111">
        <v>1790920</v>
      </c>
      <c r="X562" s="109">
        <v>99.517723083496094</v>
      </c>
      <c r="Y562" s="109">
        <v>99.111923217773438</v>
      </c>
      <c r="Z562" s="110">
        <v>12683</v>
      </c>
      <c r="AA562" s="112">
        <v>0.70818352699279785</v>
      </c>
      <c r="AB562" s="111">
        <v>903626</v>
      </c>
      <c r="AC562" s="109">
        <v>97.193862915039063</v>
      </c>
      <c r="AD562" s="111">
        <v>903984</v>
      </c>
      <c r="AE562" s="109">
        <v>97.410797119140625</v>
      </c>
      <c r="AF562" s="109">
        <v>34.390068054199219</v>
      </c>
      <c r="AG562" s="109">
        <v>34.061183929443359</v>
      </c>
      <c r="AH562" s="113">
        <v>34.718948364257812</v>
      </c>
      <c r="AI562" s="109">
        <v>94.37530517578125</v>
      </c>
      <c r="AJ562" s="113">
        <v>2.2144675254821777</v>
      </c>
      <c r="AK562" s="113">
        <v>3.4102303981781006</v>
      </c>
      <c r="AL562" s="109">
        <v>2.8982713222503662</v>
      </c>
      <c r="AM562" s="109">
        <v>23.953813552856445</v>
      </c>
      <c r="AN562" s="109">
        <v>6336.40625</v>
      </c>
      <c r="AO562" s="109">
        <v>20445.57421875</v>
      </c>
      <c r="AP562" s="109">
        <v>311.05963134765625</v>
      </c>
      <c r="AQ562" s="109">
        <v>1.5214033126831055</v>
      </c>
      <c r="AR562" s="111"/>
    </row>
    <row r="563" spans="1:44">
      <c r="A563" s="352">
        <v>41883</v>
      </c>
      <c r="B563" s="181" t="s">
        <v>130</v>
      </c>
      <c r="C563" s="181" t="s">
        <v>128</v>
      </c>
      <c r="D563" s="241"/>
      <c r="E563" s="219">
        <v>176</v>
      </c>
      <c r="F563" s="219">
        <v>5</v>
      </c>
      <c r="G563" s="219">
        <v>528</v>
      </c>
      <c r="H563" s="219">
        <v>15</v>
      </c>
      <c r="I563" s="219">
        <v>841</v>
      </c>
      <c r="J563" s="219">
        <v>31</v>
      </c>
      <c r="K563" s="229">
        <v>535003</v>
      </c>
      <c r="L563" s="230">
        <v>93.503774745188338</v>
      </c>
      <c r="M563" s="229">
        <v>1313474</v>
      </c>
      <c r="N563" s="230">
        <v>96.875389099121094</v>
      </c>
      <c r="O563" s="229">
        <v>13499365</v>
      </c>
      <c r="P563" s="230">
        <v>99.990287780761719</v>
      </c>
      <c r="Q563" s="229">
        <v>4224726</v>
      </c>
      <c r="R563" s="230">
        <v>0</v>
      </c>
      <c r="S563" s="229">
        <v>157153</v>
      </c>
      <c r="T563" s="230">
        <v>3.7198388576507568</v>
      </c>
      <c r="U563" s="229">
        <v>9178</v>
      </c>
      <c r="V563" s="230">
        <v>0.21859917044639587</v>
      </c>
      <c r="W563" s="229">
        <v>634354</v>
      </c>
      <c r="X563" s="230">
        <v>99.80914306640625</v>
      </c>
      <c r="Y563" s="230">
        <v>99.590957641601563</v>
      </c>
      <c r="Z563" s="229">
        <v>2743</v>
      </c>
      <c r="AA563" s="230">
        <v>0.43240839242935181</v>
      </c>
      <c r="AB563" s="229">
        <v>1081719</v>
      </c>
      <c r="AC563" s="230">
        <v>98.634117126464844</v>
      </c>
      <c r="AD563" s="229">
        <v>1079826</v>
      </c>
      <c r="AE563" s="230">
        <v>98.802040100097656</v>
      </c>
      <c r="AF563" s="230">
        <v>35.160438537597656</v>
      </c>
      <c r="AG563" s="230">
        <v>34.794387817382812</v>
      </c>
      <c r="AH563" s="230">
        <v>35.5264892578125</v>
      </c>
      <c r="AI563" s="230">
        <v>94.67352294921875</v>
      </c>
      <c r="AJ563" s="188">
        <v>0.74277478456497192</v>
      </c>
      <c r="AK563" s="188">
        <v>4.5837035179138184</v>
      </c>
      <c r="AL563" s="230">
        <v>4.0535163879394531</v>
      </c>
      <c r="AM563" s="230">
        <v>22.782840728759766</v>
      </c>
      <c r="AN563" s="230">
        <v>5268.26513671875</v>
      </c>
      <c r="AO563" s="230">
        <v>9828.748046875</v>
      </c>
      <c r="AP563" s="230">
        <v>153.12380981445312</v>
      </c>
      <c r="AQ563" s="230">
        <v>1.5579177141189575</v>
      </c>
      <c r="AR563" s="229"/>
    </row>
    <row r="564" spans="1:44">
      <c r="A564" s="352">
        <v>41883</v>
      </c>
      <c r="B564" s="123" t="s">
        <v>132</v>
      </c>
      <c r="C564" s="123" t="s">
        <v>128</v>
      </c>
      <c r="D564" s="241"/>
      <c r="E564" s="219">
        <v>178</v>
      </c>
      <c r="F564" s="219">
        <v>5</v>
      </c>
      <c r="G564" s="219">
        <v>527</v>
      </c>
      <c r="H564" s="219">
        <v>15</v>
      </c>
      <c r="I564" s="219">
        <v>984</v>
      </c>
      <c r="J564" s="219">
        <v>31</v>
      </c>
      <c r="K564" s="197">
        <v>712117</v>
      </c>
      <c r="L564" s="194">
        <v>91.269973894739209</v>
      </c>
      <c r="M564" s="197">
        <v>1242400</v>
      </c>
      <c r="N564" s="194">
        <v>93.112525939941406</v>
      </c>
      <c r="O564" s="197">
        <v>12444261</v>
      </c>
      <c r="P564" s="194">
        <v>99.987945556640625</v>
      </c>
      <c r="Q564" s="197">
        <v>5167142</v>
      </c>
      <c r="R564" s="194">
        <v>5.8059173170477152E-5</v>
      </c>
      <c r="S564" s="197">
        <v>213333</v>
      </c>
      <c r="T564" s="194">
        <v>4.1286458969116211</v>
      </c>
      <c r="U564" s="197">
        <v>16112</v>
      </c>
      <c r="V564" s="194">
        <v>0.31508511304855347</v>
      </c>
      <c r="W564" s="197">
        <v>898144</v>
      </c>
      <c r="X564" s="194">
        <v>99.751441955566406</v>
      </c>
      <c r="Y564" s="231">
        <v>99.437141418457031</v>
      </c>
      <c r="Z564" s="197">
        <v>4562</v>
      </c>
      <c r="AA564" s="194">
        <v>0.50793635845184326</v>
      </c>
      <c r="AB564" s="197">
        <v>1041446</v>
      </c>
      <c r="AC564" s="194">
        <v>98.31109619140625</v>
      </c>
      <c r="AD564" s="197">
        <v>1040061</v>
      </c>
      <c r="AE564" s="194">
        <v>98.49566650390625</v>
      </c>
      <c r="AF564" s="231">
        <v>35.07025146484375</v>
      </c>
      <c r="AG564" s="231">
        <v>34.785499572753906</v>
      </c>
      <c r="AH564" s="231">
        <v>35.355003356933594</v>
      </c>
      <c r="AI564" s="194">
        <v>95.200759887695312</v>
      </c>
      <c r="AJ564" s="207">
        <v>1.438939094543457</v>
      </c>
      <c r="AK564" s="207">
        <v>3.3603019714355469</v>
      </c>
      <c r="AL564" s="208">
        <v>4.0420064926147461</v>
      </c>
      <c r="AM564" s="208">
        <v>23.632728576660156</v>
      </c>
      <c r="AN564" s="197">
        <v>5819.03759765625</v>
      </c>
      <c r="AO564" s="197">
        <v>12393.0634765625</v>
      </c>
      <c r="AP564" s="197">
        <v>110.76784515380859</v>
      </c>
      <c r="AQ564" s="231">
        <v>0.89378905296325684</v>
      </c>
      <c r="AR564" s="198"/>
    </row>
    <row r="565" spans="1:44">
      <c r="A565" s="352">
        <v>41882</v>
      </c>
      <c r="B565" s="181" t="s">
        <v>6</v>
      </c>
      <c r="C565" s="181"/>
      <c r="D565" s="241"/>
      <c r="E565" s="219">
        <v>1813</v>
      </c>
      <c r="F565" s="219">
        <v>177</v>
      </c>
      <c r="G565" s="219">
        <v>5373</v>
      </c>
      <c r="H565" s="219">
        <v>519</v>
      </c>
      <c r="I565" s="219">
        <v>15538</v>
      </c>
      <c r="J565" s="219">
        <v>1965</v>
      </c>
      <c r="K565" s="229">
        <v>22892753</v>
      </c>
      <c r="L565" s="230">
        <v>91.277890431089702</v>
      </c>
      <c r="M565" s="229">
        <v>33363624</v>
      </c>
      <c r="N565" s="230" t="e">
        <v>#DIV/0!</v>
      </c>
      <c r="O565" s="229">
        <v>186260247</v>
      </c>
      <c r="P565" s="230">
        <v>99.946674407046643</v>
      </c>
      <c r="Q565" s="229">
        <v>136406621</v>
      </c>
      <c r="R565" s="230">
        <v>0.28189027145655693</v>
      </c>
      <c r="S565" s="229">
        <v>2920669</v>
      </c>
      <c r="T565" s="230">
        <v>4.1105902379350292</v>
      </c>
      <c r="U565" s="229">
        <v>166647</v>
      </c>
      <c r="V565" s="230">
        <v>0.12447762061814219</v>
      </c>
      <c r="W565" s="229">
        <v>41248097</v>
      </c>
      <c r="X565" s="230">
        <v>99.677248117483941</v>
      </c>
      <c r="Y565" s="230">
        <v>99.553172250729645</v>
      </c>
      <c r="Z565" s="229">
        <v>139297</v>
      </c>
      <c r="AA565" s="230">
        <v>0.33770526991562283</v>
      </c>
      <c r="AB565" s="229">
        <v>30797210</v>
      </c>
      <c r="AC565" s="230">
        <v>98.093667441064156</v>
      </c>
      <c r="AD565" s="229">
        <v>30750977</v>
      </c>
      <c r="AE565" s="230">
        <v>98.18147686905904</v>
      </c>
      <c r="AF565" s="230">
        <v>33.0297994322138</v>
      </c>
      <c r="AG565" s="230">
        <v>35.25287585697459</v>
      </c>
      <c r="AH565" s="230">
        <v>30.806723007453012</v>
      </c>
      <c r="AI565" s="230"/>
      <c r="AJ565" s="188"/>
      <c r="AK565" s="188"/>
      <c r="AL565" s="230">
        <v>3.3584149487163164</v>
      </c>
      <c r="AM565" s="230">
        <v>20.833418292054546</v>
      </c>
      <c r="AN565" s="230">
        <v>177240.111328125</v>
      </c>
      <c r="AO565" s="230">
        <v>518056.4052734375</v>
      </c>
      <c r="AP565" s="230">
        <v>250520.63899230957</v>
      </c>
      <c r="AQ565" s="230">
        <v>48.357792016890755</v>
      </c>
      <c r="AR565" s="229">
        <v>0</v>
      </c>
    </row>
    <row r="566" spans="1:44">
      <c r="A566" s="352">
        <v>41882</v>
      </c>
      <c r="B566" s="123" t="s">
        <v>134</v>
      </c>
      <c r="C566" s="123"/>
      <c r="D566" s="241"/>
      <c r="E566" s="219">
        <v>659</v>
      </c>
      <c r="F566" s="219">
        <v>108</v>
      </c>
      <c r="G566" s="219">
        <v>1968</v>
      </c>
      <c r="H566" s="219">
        <v>324</v>
      </c>
      <c r="I566" s="219">
        <v>6708</v>
      </c>
      <c r="J566" s="219">
        <v>1340</v>
      </c>
      <c r="K566" s="197">
        <v>13702351</v>
      </c>
      <c r="L566" s="194">
        <v>91.25589470011387</v>
      </c>
      <c r="M566" s="197">
        <v>17917982</v>
      </c>
      <c r="N566" s="194">
        <v>96.392663804419755</v>
      </c>
      <c r="O566" s="197">
        <v>64836268</v>
      </c>
      <c r="P566" s="194">
        <v>99.956212103541148</v>
      </c>
      <c r="Q566" s="197">
        <v>64835925</v>
      </c>
      <c r="R566" s="194">
        <v>2.7927419103162463E-2</v>
      </c>
      <c r="S566" s="197">
        <v>8327</v>
      </c>
      <c r="T566" s="194">
        <v>1.8185284975063897E-2</v>
      </c>
      <c r="U566" s="197">
        <v>67224</v>
      </c>
      <c r="V566" s="194">
        <v>0.10372557740458271</v>
      </c>
      <c r="W566" s="197">
        <v>21748955</v>
      </c>
      <c r="X566" s="194">
        <v>99.668036923680361</v>
      </c>
      <c r="Y566" s="231">
        <v>99.564655676893466</v>
      </c>
      <c r="Z566" s="197">
        <v>58302</v>
      </c>
      <c r="AA566" s="194">
        <v>0.26806804510184273</v>
      </c>
      <c r="AB566" s="197">
        <v>18291024</v>
      </c>
      <c r="AC566" s="194">
        <v>98.811093883456749</v>
      </c>
      <c r="AD566" s="197">
        <v>18290807</v>
      </c>
      <c r="AE566" s="194">
        <v>98.757776299098666</v>
      </c>
      <c r="AF566" s="231">
        <v>56.389716073298359</v>
      </c>
      <c r="AG566" s="231">
        <v>60.907397849948921</v>
      </c>
      <c r="AH566" s="231">
        <v>51.872034296647797</v>
      </c>
      <c r="AI566" s="194"/>
      <c r="AJ566" s="207"/>
      <c r="AK566" s="207"/>
      <c r="AL566" s="208">
        <v>5.194898446643256</v>
      </c>
      <c r="AM566" s="208">
        <v>29.607182177101695</v>
      </c>
      <c r="AN566" s="197">
        <v>91396.189453125</v>
      </c>
      <c r="AO566" s="197">
        <v>279416.455078125</v>
      </c>
      <c r="AP566" s="197">
        <v>175430.611328125</v>
      </c>
      <c r="AQ566" s="231">
        <v>62.784638535004852</v>
      </c>
      <c r="AR566" s="198"/>
    </row>
    <row r="567" spans="1:44">
      <c r="A567" s="352">
        <v>41882</v>
      </c>
      <c r="B567" s="123" t="s">
        <v>175</v>
      </c>
      <c r="C567" s="123"/>
      <c r="D567" s="241"/>
      <c r="E567" s="219">
        <v>498</v>
      </c>
      <c r="F567" s="219">
        <v>40</v>
      </c>
      <c r="G567" s="219">
        <v>1448</v>
      </c>
      <c r="H567" s="219">
        <v>108</v>
      </c>
      <c r="I567" s="219">
        <v>4369</v>
      </c>
      <c r="J567" s="219">
        <v>366</v>
      </c>
      <c r="K567" s="197">
        <v>8661937</v>
      </c>
      <c r="L567" s="194">
        <v>91.20746318057958</v>
      </c>
      <c r="M567" s="197">
        <v>15445642</v>
      </c>
      <c r="N567" s="194">
        <v>95.036949545012163</v>
      </c>
      <c r="O567" s="197">
        <v>67723284</v>
      </c>
      <c r="P567" s="194">
        <v>99.946385833897807</v>
      </c>
      <c r="Q567" s="197">
        <v>45316035</v>
      </c>
      <c r="R567" s="194">
        <v>0.79154099429556435</v>
      </c>
      <c r="S567" s="197">
        <v>1970741</v>
      </c>
      <c r="T567" s="194">
        <v>4.3697924937777541</v>
      </c>
      <c r="U567" s="197">
        <v>2684</v>
      </c>
      <c r="V567" s="194">
        <v>6.2651848334369974E-3</v>
      </c>
      <c r="W567" s="197">
        <v>13166787</v>
      </c>
      <c r="X567" s="194">
        <v>99.78932564322669</v>
      </c>
      <c r="Y567" s="231">
        <v>99.783073657531105</v>
      </c>
      <c r="Z567" s="197">
        <v>37028</v>
      </c>
      <c r="AA567" s="194">
        <v>0.2812227401629388</v>
      </c>
      <c r="AB567" s="197">
        <v>3944432</v>
      </c>
      <c r="AC567" s="194">
        <v>93.678355148756211</v>
      </c>
      <c r="AD567" s="197">
        <v>3913107</v>
      </c>
      <c r="AE567" s="194">
        <v>94.149253833506876</v>
      </c>
      <c r="AF567" s="231">
        <v>0</v>
      </c>
      <c r="AG567" s="231">
        <v>0</v>
      </c>
      <c r="AH567" s="231">
        <v>0</v>
      </c>
      <c r="AI567" s="194"/>
      <c r="AJ567" s="207"/>
      <c r="AK567" s="207"/>
      <c r="AL567" s="208">
        <v>4.7250655873230629</v>
      </c>
      <c r="AM567" s="208">
        <v>29.431536288109463</v>
      </c>
      <c r="AN567" s="197">
        <v>60722.5439453125</v>
      </c>
      <c r="AO567" s="197">
        <v>156985.1015625</v>
      </c>
      <c r="AP567" s="197">
        <v>73913.5771484375</v>
      </c>
      <c r="AQ567" s="231">
        <v>47.083179494590773</v>
      </c>
      <c r="AR567" s="198"/>
    </row>
    <row r="568" spans="1:44">
      <c r="A568" s="352">
        <v>41882</v>
      </c>
      <c r="B568" s="124" t="s">
        <v>135</v>
      </c>
      <c r="C568" s="124"/>
      <c r="D568" s="241"/>
      <c r="E568" s="219">
        <v>656</v>
      </c>
      <c r="F568" s="219">
        <v>29</v>
      </c>
      <c r="G568" s="219">
        <v>1957</v>
      </c>
      <c r="H568" s="219">
        <v>87</v>
      </c>
      <c r="I568" s="219">
        <v>4461</v>
      </c>
      <c r="J568" s="219">
        <v>259</v>
      </c>
      <c r="K568" s="190">
        <v>528465</v>
      </c>
      <c r="L568" s="191">
        <v>93.002564029784367</v>
      </c>
      <c r="M568" s="190" t="s">
        <v>185</v>
      </c>
      <c r="N568" s="191" t="e">
        <v>#DIV/0!</v>
      </c>
      <c r="O568" s="190">
        <v>53700695</v>
      </c>
      <c r="P568" s="191">
        <v>99.935522865624193</v>
      </c>
      <c r="Q568" s="190">
        <v>26254661</v>
      </c>
      <c r="R568" s="191">
        <v>2.938525735726959E-2</v>
      </c>
      <c r="S568" s="190">
        <v>941601</v>
      </c>
      <c r="T568" s="191">
        <v>3.604279118003709</v>
      </c>
      <c r="U568" s="190">
        <v>96739</v>
      </c>
      <c r="V568" s="191">
        <v>0.36884305026170788</v>
      </c>
      <c r="W568" s="190">
        <v>6332355</v>
      </c>
      <c r="X568" s="191">
        <v>99.475843257931444</v>
      </c>
      <c r="Y568" s="232">
        <v>99.108933523385346</v>
      </c>
      <c r="Z568" s="190">
        <v>43967</v>
      </c>
      <c r="AA568" s="192">
        <v>0.69432304962093361</v>
      </c>
      <c r="AB568" s="190">
        <v>8561754</v>
      </c>
      <c r="AC568" s="191">
        <v>98.595134175536472</v>
      </c>
      <c r="AD568" s="190">
        <v>8547063</v>
      </c>
      <c r="AE568" s="191">
        <v>98.794264973805141</v>
      </c>
      <c r="AF568" s="232">
        <v>16.595274075957107</v>
      </c>
      <c r="AG568" s="232">
        <v>15.240355809675652</v>
      </c>
      <c r="AH568" s="232">
        <v>17.950192342238559</v>
      </c>
      <c r="AI568" s="191"/>
      <c r="AJ568" s="193"/>
      <c r="AK568" s="193"/>
      <c r="AL568" s="191">
        <v>3.5308162604416276</v>
      </c>
      <c r="AM568" s="191">
        <v>21.416280200667813</v>
      </c>
      <c r="AN568" s="190">
        <v>25121.3779296875</v>
      </c>
      <c r="AO568" s="190">
        <v>81654.8486328125</v>
      </c>
      <c r="AP568" s="190">
        <v>1176.4505157470703</v>
      </c>
      <c r="AQ568" s="232">
        <v>1.4407601452270906</v>
      </c>
      <c r="AR568" s="190"/>
    </row>
    <row r="569" spans="1:44">
      <c r="A569" s="352">
        <v>41882</v>
      </c>
      <c r="B569" s="114" t="s">
        <v>121</v>
      </c>
      <c r="C569" s="114" t="s">
        <v>122</v>
      </c>
      <c r="D569" s="241"/>
      <c r="E569" s="305">
        <v>168</v>
      </c>
      <c r="F569" s="305">
        <v>63</v>
      </c>
      <c r="G569" s="305">
        <v>492</v>
      </c>
      <c r="H569" s="305">
        <v>188</v>
      </c>
      <c r="I569" s="305">
        <v>1870</v>
      </c>
      <c r="J569" s="305">
        <v>789</v>
      </c>
      <c r="K569" s="118">
        <v>5058045</v>
      </c>
      <c r="L569" s="116">
        <v>93.01607636942731</v>
      </c>
      <c r="M569" s="118">
        <v>6482166</v>
      </c>
      <c r="N569" s="116">
        <v>96.169242858886719</v>
      </c>
      <c r="O569" s="118">
        <v>21553472</v>
      </c>
      <c r="P569" s="116">
        <v>99.948127746582031</v>
      </c>
      <c r="Q569" s="118">
        <v>21553420</v>
      </c>
      <c r="R569" s="119">
        <v>4.2647525668144226E-2</v>
      </c>
      <c r="S569" s="118">
        <v>1706</v>
      </c>
      <c r="T569" s="116">
        <v>7.9152174293994904E-3</v>
      </c>
      <c r="U569" s="118">
        <v>23565</v>
      </c>
      <c r="V569" s="119">
        <v>0.10938839614391327</v>
      </c>
      <c r="W569" s="117">
        <v>8139618</v>
      </c>
      <c r="X569" s="119">
        <v>99.734207153320313</v>
      </c>
      <c r="Y569" s="119">
        <v>99.625106811523438</v>
      </c>
      <c r="Z569" s="117">
        <v>23756</v>
      </c>
      <c r="AA569" s="119">
        <v>0.29185643792152405</v>
      </c>
      <c r="AB569" s="118">
        <v>9500024</v>
      </c>
      <c r="AC569" s="120">
        <v>99.021255493164062</v>
      </c>
      <c r="AD569" s="118">
        <v>9498313</v>
      </c>
      <c r="AE569" s="116">
        <v>99.001243591308594</v>
      </c>
      <c r="AF569" s="116">
        <v>49.53973388671875</v>
      </c>
      <c r="AG569" s="116">
        <v>38.326000213623047</v>
      </c>
      <c r="AH569" s="121">
        <v>60.753463745117187</v>
      </c>
      <c r="AI569" s="116">
        <v>0</v>
      </c>
      <c r="AJ569" s="121">
        <v>0</v>
      </c>
      <c r="AK569" s="121">
        <v>0</v>
      </c>
      <c r="AL569" s="116">
        <v>4.966519832611084</v>
      </c>
      <c r="AM569" s="116">
        <v>26.399026870727539</v>
      </c>
      <c r="AN569" s="116">
        <v>29723.28515625</v>
      </c>
      <c r="AO569" s="116">
        <v>113478.015625</v>
      </c>
      <c r="AP569" s="116">
        <v>84936.34375</v>
      </c>
      <c r="AQ569" s="122">
        <v>74.848281860351562</v>
      </c>
      <c r="AR569" s="118"/>
    </row>
    <row r="570" spans="1:44">
      <c r="A570" s="352">
        <v>41882</v>
      </c>
      <c r="B570" s="114" t="s">
        <v>123</v>
      </c>
      <c r="C570" s="114" t="s">
        <v>122</v>
      </c>
      <c r="D570" s="241"/>
      <c r="E570" s="305">
        <v>158</v>
      </c>
      <c r="F570" s="305">
        <v>11</v>
      </c>
      <c r="G570" s="305">
        <v>486</v>
      </c>
      <c r="H570" s="305">
        <v>34</v>
      </c>
      <c r="I570" s="305">
        <v>1458</v>
      </c>
      <c r="J570" s="305">
        <v>132</v>
      </c>
      <c r="K570" s="118">
        <v>2326855</v>
      </c>
      <c r="L570" s="116">
        <v>91.676447393584908</v>
      </c>
      <c r="M570" s="118">
        <v>3106193</v>
      </c>
      <c r="N570" s="116">
        <v>96.693702697753906</v>
      </c>
      <c r="O570" s="118">
        <v>12072516</v>
      </c>
      <c r="P570" s="116">
        <v>99.918785095214844</v>
      </c>
      <c r="Q570" s="118">
        <v>12072412</v>
      </c>
      <c r="R570" s="119">
        <v>4.8656392842531204E-2</v>
      </c>
      <c r="S570" s="118">
        <v>3548</v>
      </c>
      <c r="T570" s="116">
        <v>2.9389321804046631E-2</v>
      </c>
      <c r="U570" s="118">
        <v>12420</v>
      </c>
      <c r="V570" s="119">
        <v>0.10295955091714859</v>
      </c>
      <c r="W570" s="117">
        <v>3568648</v>
      </c>
      <c r="X570" s="119">
        <v>99.669097900390625</v>
      </c>
      <c r="Y570" s="119">
        <v>99.566482543945313</v>
      </c>
      <c r="Z570" s="117">
        <v>10304</v>
      </c>
      <c r="AA570" s="119">
        <v>0.28873679041862488</v>
      </c>
      <c r="AB570" s="118">
        <v>2792559</v>
      </c>
      <c r="AC570" s="120">
        <v>98.961021423339844</v>
      </c>
      <c r="AD570" s="118">
        <v>2792311</v>
      </c>
      <c r="AE570" s="116">
        <v>98.901092529296875</v>
      </c>
      <c r="AF570" s="116">
        <v>44.540916442871094</v>
      </c>
      <c r="AG570" s="116">
        <v>52.802871704101563</v>
      </c>
      <c r="AH570" s="121">
        <v>36.278961181640625</v>
      </c>
      <c r="AI570" s="116">
        <v>0</v>
      </c>
      <c r="AJ570" s="121">
        <v>0</v>
      </c>
      <c r="AK570" s="121">
        <v>0</v>
      </c>
      <c r="AL570" s="116">
        <v>4.7518634796142578</v>
      </c>
      <c r="AM570" s="116">
        <v>27.439105987548828</v>
      </c>
      <c r="AN570" s="116">
        <v>16182.45703125</v>
      </c>
      <c r="AO570" s="116">
        <v>47706.84375</v>
      </c>
      <c r="AP570" s="116">
        <v>27533.302734375</v>
      </c>
      <c r="AQ570" s="116">
        <v>57.713527679443359</v>
      </c>
      <c r="AR570" s="118"/>
    </row>
    <row r="571" spans="1:44">
      <c r="A571" s="352">
        <v>41882</v>
      </c>
      <c r="B571" s="114" t="s">
        <v>183</v>
      </c>
      <c r="C571" s="114" t="s">
        <v>122</v>
      </c>
      <c r="D571" s="241"/>
      <c r="E571" s="305">
        <v>130</v>
      </c>
      <c r="F571" s="305">
        <v>10</v>
      </c>
      <c r="G571" s="305">
        <v>391</v>
      </c>
      <c r="H571" s="305">
        <v>30</v>
      </c>
      <c r="I571" s="305">
        <v>1470</v>
      </c>
      <c r="J571" s="305">
        <v>114</v>
      </c>
      <c r="K571" s="118">
        <v>2372218</v>
      </c>
      <c r="L571" s="116">
        <v>90.957745030178501</v>
      </c>
      <c r="M571" s="118">
        <v>3106193</v>
      </c>
      <c r="N571" s="116">
        <v>96.693702697753906</v>
      </c>
      <c r="O571" s="118">
        <v>12317181</v>
      </c>
      <c r="P571" s="116">
        <v>99.978874206542969</v>
      </c>
      <c r="Q571" s="118">
        <v>12317139</v>
      </c>
      <c r="R571" s="119">
        <v>1.0700536891818047E-2</v>
      </c>
      <c r="S571" s="118">
        <v>993</v>
      </c>
      <c r="T571" s="116">
        <v>8.0619370564818382E-3</v>
      </c>
      <c r="U571" s="118">
        <v>7709</v>
      </c>
      <c r="V571" s="119">
        <v>6.2599331140518188E-2</v>
      </c>
      <c r="W571" s="117">
        <v>4027544</v>
      </c>
      <c r="X571" s="119">
        <v>99.727005004882813</v>
      </c>
      <c r="Y571" s="119">
        <v>99.664573669433594</v>
      </c>
      <c r="Z571" s="117">
        <v>8936</v>
      </c>
      <c r="AA571" s="119">
        <v>0.22187218070030212</v>
      </c>
      <c r="AB571" s="118">
        <v>2441109</v>
      </c>
      <c r="AC571" s="120">
        <v>98.078170776367188</v>
      </c>
      <c r="AD571" s="118">
        <v>2440477</v>
      </c>
      <c r="AE571" s="116">
        <v>97.944503784179688</v>
      </c>
      <c r="AF571" s="116">
        <v>64.393806457519531</v>
      </c>
      <c r="AG571" s="116">
        <v>86.862358093261719</v>
      </c>
      <c r="AH571" s="121">
        <v>41.925258636474609</v>
      </c>
      <c r="AI571" s="116">
        <v>80.497161865234375</v>
      </c>
      <c r="AJ571" s="121">
        <v>12.680008888244629</v>
      </c>
      <c r="AK571" s="121">
        <v>6.8228287696838379</v>
      </c>
      <c r="AL571" s="116">
        <v>5.2636942863464355</v>
      </c>
      <c r="AM571" s="116">
        <v>28.876445770263672</v>
      </c>
      <c r="AN571" s="116">
        <v>17366.720703125</v>
      </c>
      <c r="AO571" s="116">
        <v>47051.16015625</v>
      </c>
      <c r="AP571" s="116">
        <v>22444.22265625</v>
      </c>
      <c r="AQ571" s="116">
        <v>47.701740264892578</v>
      </c>
      <c r="AR571" s="118"/>
    </row>
    <row r="572" spans="1:44">
      <c r="A572" s="352">
        <v>41882</v>
      </c>
      <c r="B572" s="114" t="s">
        <v>126</v>
      </c>
      <c r="C572" s="114" t="s">
        <v>122</v>
      </c>
      <c r="D572" s="241"/>
      <c r="E572" s="305">
        <v>106</v>
      </c>
      <c r="F572" s="305">
        <v>7</v>
      </c>
      <c r="G572" s="305">
        <v>310</v>
      </c>
      <c r="H572" s="305">
        <v>21</v>
      </c>
      <c r="I572" s="305">
        <v>938</v>
      </c>
      <c r="J572" s="305">
        <v>86</v>
      </c>
      <c r="K572" s="118">
        <v>1486096</v>
      </c>
      <c r="L572" s="116">
        <v>88.205809045983571</v>
      </c>
      <c r="M572" s="118">
        <v>2611715</v>
      </c>
      <c r="N572" s="116">
        <v>96.3118896484375</v>
      </c>
      <c r="O572" s="118">
        <v>7329765</v>
      </c>
      <c r="P572" s="116">
        <v>99.965568542480469</v>
      </c>
      <c r="Q572" s="118">
        <v>7329617</v>
      </c>
      <c r="R572" s="119">
        <v>1.0109668597579002E-2</v>
      </c>
      <c r="S572" s="118">
        <v>1158</v>
      </c>
      <c r="T572" s="116">
        <v>1.5798915177583694E-2</v>
      </c>
      <c r="U572" s="118">
        <v>13514</v>
      </c>
      <c r="V572" s="119">
        <v>0.18442302942276001</v>
      </c>
      <c r="W572" s="117">
        <v>2211086</v>
      </c>
      <c r="X572" s="119">
        <v>99.585731506347656</v>
      </c>
      <c r="Y572" s="119">
        <v>99.402069091796875</v>
      </c>
      <c r="Z572" s="117">
        <v>6790</v>
      </c>
      <c r="AA572" s="119">
        <v>0.30708891153335571</v>
      </c>
      <c r="AB572" s="118">
        <v>1160696</v>
      </c>
      <c r="AC572" s="120">
        <v>98.961311340332031</v>
      </c>
      <c r="AD572" s="118">
        <v>1160296</v>
      </c>
      <c r="AE572" s="116">
        <v>98.85443115234375</v>
      </c>
      <c r="AF572" s="116">
        <v>54.663204193115234</v>
      </c>
      <c r="AG572" s="116">
        <v>70.22174072265625</v>
      </c>
      <c r="AH572" s="121">
        <v>39.104667663574219</v>
      </c>
      <c r="AI572" s="116">
        <v>0</v>
      </c>
      <c r="AJ572" s="121">
        <v>0</v>
      </c>
      <c r="AK572" s="121">
        <v>0</v>
      </c>
      <c r="AL572" s="116">
        <v>6.0704784393310547</v>
      </c>
      <c r="AM572" s="116">
        <v>41.594245910644531</v>
      </c>
      <c r="AN572" s="116">
        <v>10899.28515625</v>
      </c>
      <c r="AO572" s="116">
        <v>29109.849609375</v>
      </c>
      <c r="AP572" s="116">
        <v>15376.583984375</v>
      </c>
      <c r="AQ572" s="116">
        <v>52.822616577148437</v>
      </c>
      <c r="AR572" s="118"/>
    </row>
    <row r="573" spans="1:44">
      <c r="A573" s="352">
        <v>41882</v>
      </c>
      <c r="B573" s="114" t="s">
        <v>184</v>
      </c>
      <c r="C573" s="114" t="s">
        <v>122</v>
      </c>
      <c r="D573" s="241"/>
      <c r="E573" s="305">
        <v>97</v>
      </c>
      <c r="F573" s="305">
        <v>17</v>
      </c>
      <c r="G573" s="305">
        <v>289</v>
      </c>
      <c r="H573" s="305">
        <v>51</v>
      </c>
      <c r="I573" s="305">
        <v>972</v>
      </c>
      <c r="J573" s="305">
        <v>219</v>
      </c>
      <c r="K573" s="118">
        <v>2459137</v>
      </c>
      <c r="L573" s="116">
        <v>89.368384111987254</v>
      </c>
      <c r="M573" s="118">
        <v>2611715</v>
      </c>
      <c r="N573" s="116">
        <v>96.3118896484375</v>
      </c>
      <c r="O573" s="118">
        <v>11563334</v>
      </c>
      <c r="P573" s="116">
        <v>99.98028564453125</v>
      </c>
      <c r="Q573" s="118">
        <v>11563337</v>
      </c>
      <c r="R573" s="119">
        <v>8.4923580288887024E-3</v>
      </c>
      <c r="S573" s="118">
        <v>922</v>
      </c>
      <c r="T573" s="116">
        <v>7.9734772443771362E-3</v>
      </c>
      <c r="U573" s="118">
        <v>10016</v>
      </c>
      <c r="V573" s="119">
        <v>8.6632862687110901E-2</v>
      </c>
      <c r="W573" s="117">
        <v>3802059</v>
      </c>
      <c r="X573" s="119">
        <v>99.510780334472656</v>
      </c>
      <c r="Y573" s="119">
        <v>99.424568176269531</v>
      </c>
      <c r="Z573" s="117">
        <v>8516</v>
      </c>
      <c r="AA573" s="119">
        <v>0.22398389875888824</v>
      </c>
      <c r="AB573" s="118">
        <v>2396636</v>
      </c>
      <c r="AC573" s="120">
        <v>98.47711181640625</v>
      </c>
      <c r="AD573" s="118">
        <v>2399410</v>
      </c>
      <c r="AE573" s="116">
        <v>98.40765380859375</v>
      </c>
      <c r="AF573" s="116">
        <v>75.583511352539063</v>
      </c>
      <c r="AG573" s="116">
        <v>95.534523010253906</v>
      </c>
      <c r="AH573" s="121">
        <v>55.632503509521484</v>
      </c>
      <c r="AI573" s="116">
        <v>0</v>
      </c>
      <c r="AJ573" s="121">
        <v>0</v>
      </c>
      <c r="AK573" s="121">
        <v>0</v>
      </c>
      <c r="AL573" s="116">
        <v>5.2964496612548828</v>
      </c>
      <c r="AM573" s="116">
        <v>26.845333099365234</v>
      </c>
      <c r="AN573" s="116">
        <v>17224.44140625</v>
      </c>
      <c r="AO573" s="116">
        <v>42070.5859375</v>
      </c>
      <c r="AP573" s="116">
        <v>25140.158203125</v>
      </c>
      <c r="AQ573" s="116">
        <v>59.757091522216797</v>
      </c>
      <c r="AR573" s="118"/>
    </row>
    <row r="574" spans="1:44">
      <c r="A574" s="352">
        <v>41882</v>
      </c>
      <c r="B574" s="114" t="s">
        <v>131</v>
      </c>
      <c r="C574" s="114" t="s">
        <v>176</v>
      </c>
      <c r="D574" s="241"/>
      <c r="E574" s="305">
        <v>168</v>
      </c>
      <c r="F574" s="305">
        <v>20</v>
      </c>
      <c r="G574" s="305">
        <v>489</v>
      </c>
      <c r="H574" s="305">
        <v>50</v>
      </c>
      <c r="I574" s="305">
        <v>1425</v>
      </c>
      <c r="J574" s="305">
        <v>161</v>
      </c>
      <c r="K574" s="118">
        <v>2466247</v>
      </c>
      <c r="L574" s="116">
        <v>91.284611800845568</v>
      </c>
      <c r="M574" s="118">
        <v>4530823</v>
      </c>
      <c r="N574" s="116">
        <v>94.543197631835938</v>
      </c>
      <c r="O574" s="118">
        <v>19614632</v>
      </c>
      <c r="P574" s="116">
        <v>99.99859619140625</v>
      </c>
      <c r="Q574" s="118">
        <v>12745033</v>
      </c>
      <c r="R574" s="119">
        <v>1.686147041618824E-2</v>
      </c>
      <c r="S574" s="118">
        <v>539101</v>
      </c>
      <c r="T574" s="116">
        <v>4.2298908233642578</v>
      </c>
      <c r="U574" s="118">
        <v>712</v>
      </c>
      <c r="V574" s="119">
        <v>5.8342930860817432E-3</v>
      </c>
      <c r="W574" s="117">
        <v>3647809</v>
      </c>
      <c r="X574" s="119">
        <v>99.739669799804687</v>
      </c>
      <c r="Y574" s="119">
        <v>99.733848571777344</v>
      </c>
      <c r="Z574" s="117">
        <v>10885</v>
      </c>
      <c r="AA574" s="119">
        <v>0.29839828610420227</v>
      </c>
      <c r="AB574" s="118">
        <v>1472332</v>
      </c>
      <c r="AC574" s="120">
        <v>95.188041687011719</v>
      </c>
      <c r="AD574" s="118">
        <v>1461420</v>
      </c>
      <c r="AE574" s="116">
        <v>95.858757019042969</v>
      </c>
      <c r="AF574" s="116">
        <v>0</v>
      </c>
      <c r="AG574" s="116">
        <v>0</v>
      </c>
      <c r="AH574" s="121">
        <v>0</v>
      </c>
      <c r="AI574" s="116">
        <v>0</v>
      </c>
      <c r="AJ574" s="121">
        <v>0</v>
      </c>
      <c r="AK574" s="121">
        <v>0</v>
      </c>
      <c r="AL574" s="116">
        <v>4.7588562965393066</v>
      </c>
      <c r="AM574" s="116">
        <v>27.661615371704102</v>
      </c>
      <c r="AN574" s="116">
        <v>17579.078125</v>
      </c>
      <c r="AO574" s="116">
        <v>41239.84375</v>
      </c>
      <c r="AP574" s="116">
        <v>21509.916015625</v>
      </c>
      <c r="AQ574" s="116">
        <v>52.158092498779297</v>
      </c>
      <c r="AR574" s="118"/>
    </row>
    <row r="575" spans="1:44">
      <c r="A575" s="352">
        <v>41882</v>
      </c>
      <c r="B575" s="114" t="s">
        <v>124</v>
      </c>
      <c r="C575" s="114" t="s">
        <v>176</v>
      </c>
      <c r="D575" s="241"/>
      <c r="E575" s="180">
        <v>117</v>
      </c>
      <c r="F575" s="180">
        <v>32</v>
      </c>
      <c r="G575" s="180">
        <v>344</v>
      </c>
      <c r="H575" s="180">
        <v>86</v>
      </c>
      <c r="I575" s="180">
        <v>1300</v>
      </c>
      <c r="J575" s="180">
        <v>343</v>
      </c>
      <c r="K575" s="118">
        <v>2500200</v>
      </c>
      <c r="L575" s="116">
        <v>92.477441804655626</v>
      </c>
      <c r="M575" s="118">
        <v>3707966</v>
      </c>
      <c r="N575" s="116">
        <v>95.453575134277344</v>
      </c>
      <c r="O575" s="118">
        <v>15586553</v>
      </c>
      <c r="P575" s="116">
        <v>99.999961853027344</v>
      </c>
      <c r="Q575" s="118">
        <v>11710644</v>
      </c>
      <c r="R575" s="119">
        <v>5.3541036322712898E-3</v>
      </c>
      <c r="S575" s="118">
        <v>461043</v>
      </c>
      <c r="T575" s="116">
        <v>3.9369568824768066</v>
      </c>
      <c r="U575" s="118">
        <v>1294</v>
      </c>
      <c r="V575" s="119">
        <v>1.1503265239298344E-2</v>
      </c>
      <c r="W575" s="117">
        <v>3828381</v>
      </c>
      <c r="X575" s="119">
        <v>99.802528381347656</v>
      </c>
      <c r="Y575" s="119">
        <v>99.791046142578125</v>
      </c>
      <c r="Z575" s="117">
        <v>11126</v>
      </c>
      <c r="AA575" s="119">
        <v>0.29061892628669739</v>
      </c>
      <c r="AB575" s="118">
        <v>1040251</v>
      </c>
      <c r="AC575" s="120">
        <v>93.866958618164063</v>
      </c>
      <c r="AD575" s="118">
        <v>1032065</v>
      </c>
      <c r="AE575" s="116">
        <v>94.110931396484375</v>
      </c>
      <c r="AF575" s="116">
        <v>0</v>
      </c>
      <c r="AG575" s="116">
        <v>0</v>
      </c>
      <c r="AH575" s="121">
        <v>0</v>
      </c>
      <c r="AI575" s="116">
        <v>0</v>
      </c>
      <c r="AJ575" s="121">
        <v>0</v>
      </c>
      <c r="AK575" s="121">
        <v>0</v>
      </c>
      <c r="AL575" s="116">
        <v>4.619267463684082</v>
      </c>
      <c r="AM575" s="116">
        <v>29.171651840209961</v>
      </c>
      <c r="AN575" s="116">
        <v>15966.21484375</v>
      </c>
      <c r="AO575" s="116">
        <v>44155.7890625</v>
      </c>
      <c r="AP575" s="116">
        <v>20881.046875</v>
      </c>
      <c r="AQ575" s="116">
        <v>47.28948974609375</v>
      </c>
      <c r="AR575" s="118"/>
    </row>
    <row r="576" spans="1:44">
      <c r="A576" s="352">
        <v>41882</v>
      </c>
      <c r="B576" s="206" t="s">
        <v>133</v>
      </c>
      <c r="C576" s="206" t="s">
        <v>176</v>
      </c>
      <c r="D576" s="241"/>
      <c r="E576" s="180">
        <v>164</v>
      </c>
      <c r="F576" s="180">
        <v>12</v>
      </c>
      <c r="G576" s="180">
        <v>485</v>
      </c>
      <c r="H576" s="180">
        <v>34</v>
      </c>
      <c r="I576" s="180">
        <v>1415</v>
      </c>
      <c r="J576" s="180">
        <v>112</v>
      </c>
      <c r="K576" s="248">
        <v>1896300</v>
      </c>
      <c r="L576" s="246">
        <v>90.6812213257396</v>
      </c>
      <c r="M576" s="248">
        <v>4006195</v>
      </c>
      <c r="N576" s="246">
        <v>96.581741333007813</v>
      </c>
      <c r="O576" s="248">
        <v>17829250</v>
      </c>
      <c r="P576" s="246">
        <v>99.826698303222656</v>
      </c>
      <c r="Q576" s="248">
        <v>11193006</v>
      </c>
      <c r="R576" s="249">
        <v>3.1127562522888184</v>
      </c>
      <c r="S576" s="248">
        <v>517109</v>
      </c>
      <c r="T576" s="246">
        <v>4.6199297904968262</v>
      </c>
      <c r="U576" s="248">
        <v>475</v>
      </c>
      <c r="V576" s="249">
        <v>4.6654650941491127E-3</v>
      </c>
      <c r="W576" s="248">
        <v>2860723</v>
      </c>
      <c r="X576" s="246">
        <v>99.74981689453125</v>
      </c>
      <c r="Y576" s="246">
        <v>99.745162963867188</v>
      </c>
      <c r="Z576" s="247">
        <v>9596</v>
      </c>
      <c r="AA576" s="249">
        <v>0.33543968200683594</v>
      </c>
      <c r="AB576" s="248">
        <v>665163</v>
      </c>
      <c r="AC576" s="246">
        <v>90.575546264648438</v>
      </c>
      <c r="AD576" s="248">
        <v>656532</v>
      </c>
      <c r="AE576" s="246">
        <v>90.418746948242188</v>
      </c>
      <c r="AF576" s="246">
        <v>0</v>
      </c>
      <c r="AG576" s="246">
        <v>0</v>
      </c>
      <c r="AH576" s="251">
        <v>0</v>
      </c>
      <c r="AI576" s="246">
        <v>0</v>
      </c>
      <c r="AJ576" s="251">
        <v>0</v>
      </c>
      <c r="AK576" s="251">
        <v>0</v>
      </c>
      <c r="AL576" s="246">
        <v>4.7660365104675293</v>
      </c>
      <c r="AM576" s="246">
        <v>31.400384902954102</v>
      </c>
      <c r="AN576" s="246">
        <v>15291.029296875</v>
      </c>
      <c r="AO576" s="246">
        <v>37561.359375</v>
      </c>
      <c r="AP576" s="246">
        <v>20146.90625</v>
      </c>
      <c r="AQ576" s="246">
        <v>53.637317657470703</v>
      </c>
      <c r="AR576" s="248"/>
    </row>
    <row r="577" spans="1:44">
      <c r="A577" s="352">
        <v>41882</v>
      </c>
      <c r="B577" s="206" t="s">
        <v>125</v>
      </c>
      <c r="C577" s="206" t="s">
        <v>176</v>
      </c>
      <c r="D577" s="241"/>
      <c r="E577" s="180">
        <v>166</v>
      </c>
      <c r="F577" s="180">
        <v>8</v>
      </c>
      <c r="G577" s="180">
        <v>474</v>
      </c>
      <c r="H577" s="180">
        <v>24</v>
      </c>
      <c r="I577" s="180">
        <v>1529</v>
      </c>
      <c r="J577" s="180">
        <v>93</v>
      </c>
      <c r="K577" s="248">
        <v>1799190</v>
      </c>
      <c r="L577" s="246">
        <v>89.89156231415248</v>
      </c>
      <c r="M577" s="248">
        <v>3200658</v>
      </c>
      <c r="N577" s="246">
        <v>93.319656372070313</v>
      </c>
      <c r="O577" s="248">
        <v>14692849</v>
      </c>
      <c r="P577" s="246">
        <v>99.965087890625</v>
      </c>
      <c r="Q577" s="248">
        <v>9667352</v>
      </c>
      <c r="R577" s="249">
        <v>7.766345888376236E-2</v>
      </c>
      <c r="S577" s="248">
        <v>453488</v>
      </c>
      <c r="T577" s="246">
        <v>4.690922737121582</v>
      </c>
      <c r="U577" s="248">
        <v>203</v>
      </c>
      <c r="V577" s="249">
        <v>2.2050745319575071E-3</v>
      </c>
      <c r="W577" s="248">
        <v>2829874</v>
      </c>
      <c r="X577" s="246">
        <v>99.875411987304688</v>
      </c>
      <c r="Y577" s="246">
        <v>99.873207092285156</v>
      </c>
      <c r="Z577" s="247">
        <v>5421</v>
      </c>
      <c r="AA577" s="249">
        <v>0.19156329333782196</v>
      </c>
      <c r="AB577" s="248">
        <v>766686</v>
      </c>
      <c r="AC577" s="246">
        <v>93.215217590332031</v>
      </c>
      <c r="AD577" s="248">
        <v>763090</v>
      </c>
      <c r="AE577" s="246">
        <v>94.136734008789063</v>
      </c>
      <c r="AF577" s="246">
        <v>0</v>
      </c>
      <c r="AG577" s="246">
        <v>0</v>
      </c>
      <c r="AH577" s="251">
        <v>0</v>
      </c>
      <c r="AI577" s="246">
        <v>0</v>
      </c>
      <c r="AJ577" s="251">
        <v>0</v>
      </c>
      <c r="AK577" s="251">
        <v>0</v>
      </c>
      <c r="AL577" s="246">
        <v>4.1708288192749023</v>
      </c>
      <c r="AM577" s="246">
        <v>30.246732711791992</v>
      </c>
      <c r="AN577" s="246">
        <v>11886.2216796875</v>
      </c>
      <c r="AO577" s="246">
        <v>34028.109375</v>
      </c>
      <c r="AP577" s="246">
        <v>11375.7080078125</v>
      </c>
      <c r="AQ577" s="246">
        <v>33.430324554443359</v>
      </c>
      <c r="AR577" s="248"/>
    </row>
    <row r="578" spans="1:44">
      <c r="A578" s="352">
        <v>41882</v>
      </c>
      <c r="B578" s="107" t="s">
        <v>127</v>
      </c>
      <c r="C578" s="107" t="s">
        <v>128</v>
      </c>
      <c r="D578" s="241"/>
      <c r="E578" s="388">
        <v>150</v>
      </c>
      <c r="F578" s="388">
        <v>16</v>
      </c>
      <c r="G578" s="388">
        <v>450</v>
      </c>
      <c r="H578" s="388">
        <v>48</v>
      </c>
      <c r="I578" s="388">
        <v>1450</v>
      </c>
      <c r="J578" s="388">
        <v>166</v>
      </c>
      <c r="K578" s="111">
        <v>0</v>
      </c>
      <c r="L578" s="109" t="e">
        <v>#DIV/0!</v>
      </c>
      <c r="M578" s="111">
        <v>0</v>
      </c>
      <c r="N578" s="109">
        <v>65535</v>
      </c>
      <c r="O578" s="111">
        <v>15996327</v>
      </c>
      <c r="P578" s="109">
        <v>99.814254760742187</v>
      </c>
      <c r="Q578" s="111">
        <v>9684856</v>
      </c>
      <c r="R578" s="112">
        <v>7.7461138367652893E-2</v>
      </c>
      <c r="S578" s="111">
        <v>340449</v>
      </c>
      <c r="T578" s="109">
        <v>3.5152716636657715</v>
      </c>
      <c r="U578" s="111">
        <v>40561</v>
      </c>
      <c r="V578" s="112">
        <v>0.4190865159034729</v>
      </c>
      <c r="W578" s="111">
        <v>2928002</v>
      </c>
      <c r="X578" s="109">
        <v>99.3055419921875</v>
      </c>
      <c r="Y578" s="109">
        <v>98.889366149902344</v>
      </c>
      <c r="Z578" s="110">
        <v>22182</v>
      </c>
      <c r="AA578" s="112">
        <v>0.75758147239685059</v>
      </c>
      <c r="AB578" s="111">
        <v>4993017</v>
      </c>
      <c r="AC578" s="109">
        <v>99.059364318847656</v>
      </c>
      <c r="AD578" s="111">
        <v>4982640</v>
      </c>
      <c r="AE578" s="109">
        <v>99.264564514160156</v>
      </c>
      <c r="AF578" s="109">
        <v>34.122531890869141</v>
      </c>
      <c r="AG578" s="109">
        <v>33.449539184570313</v>
      </c>
      <c r="AH578" s="113">
        <v>34.795524597167969</v>
      </c>
      <c r="AI578" s="109">
        <v>94.24420166015625</v>
      </c>
      <c r="AJ578" s="113">
        <v>2.6920702457427979</v>
      </c>
      <c r="AK578" s="113">
        <v>3.0637266635894775</v>
      </c>
      <c r="AL578" s="109">
        <v>2.9698467254638672</v>
      </c>
      <c r="AM578" s="109">
        <v>17.622697830200195</v>
      </c>
      <c r="AN578" s="109">
        <v>8085.361328125</v>
      </c>
      <c r="AO578" s="109">
        <v>37203.76953125</v>
      </c>
      <c r="AP578" s="109">
        <v>606.90313720703125</v>
      </c>
      <c r="AQ578" s="109">
        <v>1.6312947273254395</v>
      </c>
      <c r="AR578" s="111"/>
    </row>
    <row r="579" spans="1:44">
      <c r="A579" s="352">
        <v>41882</v>
      </c>
      <c r="B579" s="107" t="s">
        <v>129</v>
      </c>
      <c r="C579" s="107" t="s">
        <v>128</v>
      </c>
      <c r="D579" s="241"/>
      <c r="E579" s="388">
        <v>152</v>
      </c>
      <c r="F579" s="388">
        <v>3</v>
      </c>
      <c r="G579" s="388">
        <v>452</v>
      </c>
      <c r="H579" s="388">
        <v>9</v>
      </c>
      <c r="I579" s="388">
        <v>1176</v>
      </c>
      <c r="J579" s="388">
        <v>29</v>
      </c>
      <c r="K579" s="111">
        <v>0</v>
      </c>
      <c r="L579" s="109" t="e">
        <v>#DIV/0!</v>
      </c>
      <c r="M579" s="111">
        <v>0</v>
      </c>
      <c r="N579" s="109">
        <v>65535</v>
      </c>
      <c r="O579" s="111">
        <v>11446385</v>
      </c>
      <c r="P579" s="109">
        <v>99.985618591308594</v>
      </c>
      <c r="Q579" s="111">
        <v>7487757</v>
      </c>
      <c r="R579" s="112">
        <v>2.8446435462683439E-3</v>
      </c>
      <c r="S579" s="111">
        <v>251407</v>
      </c>
      <c r="T579" s="109">
        <v>3.3575742244720459</v>
      </c>
      <c r="U579" s="111">
        <v>32508</v>
      </c>
      <c r="V579" s="112">
        <v>0.43449321389198303</v>
      </c>
      <c r="W579" s="111">
        <v>1830090</v>
      </c>
      <c r="X579" s="109">
        <v>99.494880676269531</v>
      </c>
      <c r="Y579" s="109">
        <v>99.062583923339844</v>
      </c>
      <c r="Z579" s="110">
        <v>13920</v>
      </c>
      <c r="AA579" s="112">
        <v>0.76061832904815674</v>
      </c>
      <c r="AB579" s="111">
        <v>1351111</v>
      </c>
      <c r="AC579" s="109">
        <v>97.44439697265625</v>
      </c>
      <c r="AD579" s="111">
        <v>1350427</v>
      </c>
      <c r="AE579" s="109">
        <v>97.652740478515625</v>
      </c>
      <c r="AF579" s="109">
        <v>33.909477233886719</v>
      </c>
      <c r="AG579" s="109">
        <v>33.257835388183594</v>
      </c>
      <c r="AH579" s="113">
        <v>34.561115264892578</v>
      </c>
      <c r="AI579" s="109">
        <v>94.38623046875</v>
      </c>
      <c r="AJ579" s="113">
        <v>2.1985018253326416</v>
      </c>
      <c r="AK579" s="113">
        <v>3.4152665138244629</v>
      </c>
      <c r="AL579" s="109">
        <v>2.9009048938751221</v>
      </c>
      <c r="AM579" s="109">
        <v>20.579048156738281</v>
      </c>
      <c r="AN579" s="109">
        <v>6399.6337890625</v>
      </c>
      <c r="AO579" s="109">
        <v>21412.654296875</v>
      </c>
      <c r="AP579" s="109">
        <v>299.59048461914062</v>
      </c>
      <c r="AQ579" s="109">
        <v>1.3991281986236572</v>
      </c>
      <c r="AR579" s="111"/>
    </row>
    <row r="580" spans="1:44">
      <c r="A580" s="352">
        <v>41882</v>
      </c>
      <c r="B580" s="181" t="s">
        <v>130</v>
      </c>
      <c r="C580" s="181" t="s">
        <v>128</v>
      </c>
      <c r="D580" s="241"/>
      <c r="E580" s="219">
        <v>176</v>
      </c>
      <c r="F580" s="219">
        <v>5</v>
      </c>
      <c r="G580" s="219">
        <v>528</v>
      </c>
      <c r="H580" s="219">
        <v>15</v>
      </c>
      <c r="I580" s="219">
        <v>853</v>
      </c>
      <c r="J580" s="219">
        <v>31</v>
      </c>
      <c r="K580" s="229">
        <v>198124</v>
      </c>
      <c r="L580" s="230">
        <v>93.858896448688697</v>
      </c>
      <c r="M580" s="229">
        <v>0</v>
      </c>
      <c r="N580" s="230">
        <v>65535</v>
      </c>
      <c r="O580" s="229">
        <v>12934953</v>
      </c>
      <c r="P580" s="230">
        <v>99.991668701171875</v>
      </c>
      <c r="Q580" s="229">
        <v>3863551</v>
      </c>
      <c r="R580" s="230">
        <v>0</v>
      </c>
      <c r="S580" s="229">
        <v>137190</v>
      </c>
      <c r="T580" s="230">
        <v>3.5508785247802734</v>
      </c>
      <c r="U580" s="229">
        <v>8210</v>
      </c>
      <c r="V580" s="230">
        <v>0.2126038670539856</v>
      </c>
      <c r="W580" s="229">
        <v>616963</v>
      </c>
      <c r="X580" s="230">
        <v>99.802001953125</v>
      </c>
      <c r="Y580" s="230">
        <v>99.589820861816406</v>
      </c>
      <c r="Z580" s="229">
        <v>2916</v>
      </c>
      <c r="AA580" s="230">
        <v>0.47263774275779724</v>
      </c>
      <c r="AB580" s="229">
        <v>1031942</v>
      </c>
      <c r="AC580" s="230">
        <v>98.318313598632812</v>
      </c>
      <c r="AD580" s="229">
        <v>1030533</v>
      </c>
      <c r="AE580" s="230">
        <v>98.466621398925781</v>
      </c>
      <c r="AF580" s="230">
        <v>35.166740417480469</v>
      </c>
      <c r="AG580" s="230">
        <v>34.771175384521484</v>
      </c>
      <c r="AH580" s="230">
        <v>35.562309265136719</v>
      </c>
      <c r="AI580" s="230">
        <v>94.707687377929687</v>
      </c>
      <c r="AJ580" s="188">
        <v>0.72251534461975098</v>
      </c>
      <c r="AK580" s="188">
        <v>4.5697989463806152</v>
      </c>
      <c r="AL580" s="230">
        <v>4.016721248626709</v>
      </c>
      <c r="AM580" s="230">
        <v>23.401451110839844</v>
      </c>
      <c r="AN580" s="230">
        <v>4663.859375</v>
      </c>
      <c r="AO580" s="230">
        <v>9663.8798828125</v>
      </c>
      <c r="AP580" s="230">
        <v>144.70097351074219</v>
      </c>
      <c r="AQ580" s="230">
        <v>1.4973382949829102</v>
      </c>
      <c r="AR580" s="229"/>
    </row>
    <row r="581" spans="1:44">
      <c r="A581" s="352">
        <v>41882</v>
      </c>
      <c r="B581" s="123" t="s">
        <v>132</v>
      </c>
      <c r="C581" s="123" t="s">
        <v>128</v>
      </c>
      <c r="D581" s="241"/>
      <c r="E581" s="219">
        <v>178</v>
      </c>
      <c r="F581" s="219">
        <v>5</v>
      </c>
      <c r="G581" s="219">
        <v>527</v>
      </c>
      <c r="H581" s="219">
        <v>15</v>
      </c>
      <c r="I581" s="219">
        <v>982</v>
      </c>
      <c r="J581" s="219">
        <v>33</v>
      </c>
      <c r="K581" s="197">
        <v>330341</v>
      </c>
      <c r="L581" s="194">
        <v>92.488973515246357</v>
      </c>
      <c r="M581" s="197">
        <v>0</v>
      </c>
      <c r="N581" s="194">
        <v>65535</v>
      </c>
      <c r="O581" s="197">
        <v>13323030</v>
      </c>
      <c r="P581" s="194">
        <v>99.983573913574219</v>
      </c>
      <c r="Q581" s="197">
        <v>5218497</v>
      </c>
      <c r="R581" s="194">
        <v>0</v>
      </c>
      <c r="S581" s="197">
        <v>212555</v>
      </c>
      <c r="T581" s="194">
        <v>4.0731077194213867</v>
      </c>
      <c r="U581" s="197">
        <v>15460</v>
      </c>
      <c r="V581" s="194">
        <v>0.29697680473327637</v>
      </c>
      <c r="W581" s="197">
        <v>957300</v>
      </c>
      <c r="X581" s="194">
        <v>99.750129699707031</v>
      </c>
      <c r="Y581" s="231">
        <v>99.453895568847656</v>
      </c>
      <c r="Z581" s="197">
        <v>4949</v>
      </c>
      <c r="AA581" s="194">
        <v>0.5169748067855835</v>
      </c>
      <c r="AB581" s="197">
        <v>1185684</v>
      </c>
      <c r="AC581" s="194">
        <v>98.192436218261719</v>
      </c>
      <c r="AD581" s="197">
        <v>1183463</v>
      </c>
      <c r="AE581" s="194">
        <v>98.402076721191406</v>
      </c>
      <c r="AF581" s="231">
        <v>35.036338806152344</v>
      </c>
      <c r="AG581" s="231">
        <v>34.730567932128906</v>
      </c>
      <c r="AH581" s="231">
        <v>35.342109680175781</v>
      </c>
      <c r="AI581" s="194">
        <v>95.608551025390625</v>
      </c>
      <c r="AJ581" s="207">
        <v>1.409858226776123</v>
      </c>
      <c r="AK581" s="207">
        <v>2.981590747833252</v>
      </c>
      <c r="AL581" s="208">
        <v>4.0632610321044922</v>
      </c>
      <c r="AM581" s="208">
        <v>23.384725570678711</v>
      </c>
      <c r="AN581" s="197">
        <v>5972.5234375</v>
      </c>
      <c r="AO581" s="197">
        <v>13374.544921875</v>
      </c>
      <c r="AP581" s="197">
        <v>125.25592041015625</v>
      </c>
      <c r="AQ581" s="231">
        <v>0.93652474880218506</v>
      </c>
      <c r="AR581" s="198"/>
    </row>
    <row r="582" spans="1:44">
      <c r="A582" s="352">
        <v>41881</v>
      </c>
      <c r="B582" s="181" t="s">
        <v>6</v>
      </c>
      <c r="C582" s="181"/>
      <c r="D582" s="241"/>
      <c r="E582" s="219">
        <v>1808</v>
      </c>
      <c r="F582" s="219">
        <v>177</v>
      </c>
      <c r="G582" s="219">
        <v>5358</v>
      </c>
      <c r="H582" s="219">
        <v>519</v>
      </c>
      <c r="I582" s="219">
        <v>15622</v>
      </c>
      <c r="J582" s="219">
        <v>1971</v>
      </c>
      <c r="K582" s="229">
        <v>25015550</v>
      </c>
      <c r="L582" s="230">
        <v>91.573305404038692</v>
      </c>
      <c r="M582" s="229">
        <v>34952811</v>
      </c>
      <c r="N582" s="230">
        <v>95.930876399735823</v>
      </c>
      <c r="O582" s="229">
        <v>199970170</v>
      </c>
      <c r="P582" s="230">
        <v>99.959708844424512</v>
      </c>
      <c r="Q582" s="229">
        <v>149292613</v>
      </c>
      <c r="R582" s="230">
        <v>0.23137313077567898</v>
      </c>
      <c r="S582" s="229">
        <v>8746407</v>
      </c>
      <c r="T582" s="230">
        <v>24.473838968897205</v>
      </c>
      <c r="U582" s="229">
        <v>5803205</v>
      </c>
      <c r="V582" s="230">
        <v>3.964873786923758</v>
      </c>
      <c r="W582" s="229">
        <v>43058443</v>
      </c>
      <c r="X582" s="230">
        <v>99.684664859681391</v>
      </c>
      <c r="Y582" s="230">
        <v>95.732293713077084</v>
      </c>
      <c r="Z582" s="229">
        <v>138180</v>
      </c>
      <c r="AA582" s="230">
        <v>0.32091267136020785</v>
      </c>
      <c r="AB582" s="229">
        <v>32538802</v>
      </c>
      <c r="AC582" s="230">
        <v>98.167950298924964</v>
      </c>
      <c r="AD582" s="229">
        <v>32493549</v>
      </c>
      <c r="AE582" s="230">
        <v>98.245626580480007</v>
      </c>
      <c r="AF582" s="230">
        <v>33.797675817684315</v>
      </c>
      <c r="AG582" s="230">
        <v>35.86543511841883</v>
      </c>
      <c r="AH582" s="230">
        <v>31.7299165169498</v>
      </c>
      <c r="AI582" s="230"/>
      <c r="AJ582" s="188"/>
      <c r="AK582" s="188"/>
      <c r="AL582" s="230">
        <v>3.2666852409835743</v>
      </c>
      <c r="AM582" s="230">
        <v>19.5564541227176</v>
      </c>
      <c r="AN582" s="230">
        <v>189274.88818359375</v>
      </c>
      <c r="AO582" s="230">
        <v>537009.107421875</v>
      </c>
      <c r="AP582" s="230">
        <v>263945.82754516602</v>
      </c>
      <c r="AQ582" s="230">
        <v>49.151089599270023</v>
      </c>
      <c r="AR582" s="229">
        <v>0</v>
      </c>
    </row>
    <row r="583" spans="1:44">
      <c r="A583" s="352">
        <v>41881</v>
      </c>
      <c r="B583" s="123" t="s">
        <v>134</v>
      </c>
      <c r="C583" s="123"/>
      <c r="D583" s="241"/>
      <c r="E583" s="219">
        <v>654</v>
      </c>
      <c r="F583" s="219">
        <v>108</v>
      </c>
      <c r="G583" s="219">
        <v>1953</v>
      </c>
      <c r="H583" s="219">
        <v>324</v>
      </c>
      <c r="I583" s="219">
        <v>6678</v>
      </c>
      <c r="J583" s="219">
        <v>1340</v>
      </c>
      <c r="K583" s="197">
        <v>15160321</v>
      </c>
      <c r="L583" s="194">
        <v>91.650678108992551</v>
      </c>
      <c r="M583" s="197">
        <v>18303797</v>
      </c>
      <c r="N583" s="194">
        <v>96.584810059791053</v>
      </c>
      <c r="O583" s="197">
        <v>68603610</v>
      </c>
      <c r="P583" s="194">
        <v>99.945991341188929</v>
      </c>
      <c r="Q583" s="197">
        <v>68603356</v>
      </c>
      <c r="R583" s="194">
        <v>4.0337675909984952E-2</v>
      </c>
      <c r="S583" s="197">
        <v>7270</v>
      </c>
      <c r="T583" s="194">
        <v>1.3915294134205379E-2</v>
      </c>
      <c r="U583" s="197">
        <v>67776</v>
      </c>
      <c r="V583" s="194">
        <v>9.8844338213365177E-2</v>
      </c>
      <c r="W583" s="197">
        <v>23101854</v>
      </c>
      <c r="X583" s="194">
        <v>99.653664223693582</v>
      </c>
      <c r="Y583" s="231">
        <v>99.555162218786307</v>
      </c>
      <c r="Z583" s="197">
        <v>61938</v>
      </c>
      <c r="AA583" s="194">
        <v>0.26810834675649076</v>
      </c>
      <c r="AB583" s="197">
        <v>19916938</v>
      </c>
      <c r="AC583" s="194">
        <v>98.808340851246015</v>
      </c>
      <c r="AD583" s="197">
        <v>19917710</v>
      </c>
      <c r="AE583" s="194">
        <v>98.761489617939418</v>
      </c>
      <c r="AF583" s="231">
        <v>56.353728915236417</v>
      </c>
      <c r="AG583" s="231">
        <v>60.43644255778117</v>
      </c>
      <c r="AH583" s="231">
        <v>52.271015272691663</v>
      </c>
      <c r="AI583" s="194"/>
      <c r="AJ583" s="207"/>
      <c r="AK583" s="207"/>
      <c r="AL583" s="208">
        <v>5.0413400676393287</v>
      </c>
      <c r="AM583" s="208">
        <v>27.21557402134674</v>
      </c>
      <c r="AN583" s="197">
        <v>96910.2265625</v>
      </c>
      <c r="AO583" s="197">
        <v>298076.357421875</v>
      </c>
      <c r="AP583" s="197">
        <v>188739.904296875</v>
      </c>
      <c r="AQ583" s="231">
        <v>63.319313859484218</v>
      </c>
      <c r="AR583" s="198"/>
    </row>
    <row r="584" spans="1:44">
      <c r="A584" s="352">
        <v>41881</v>
      </c>
      <c r="B584" s="123" t="s">
        <v>175</v>
      </c>
      <c r="C584" s="123"/>
      <c r="D584" s="241"/>
      <c r="E584" s="219">
        <v>498</v>
      </c>
      <c r="F584" s="219">
        <v>40</v>
      </c>
      <c r="G584" s="219">
        <v>1448</v>
      </c>
      <c r="H584" s="219">
        <v>108</v>
      </c>
      <c r="I584" s="219">
        <v>4390</v>
      </c>
      <c r="J584" s="219">
        <v>371</v>
      </c>
      <c r="K584" s="197">
        <v>9204901</v>
      </c>
      <c r="L584" s="194">
        <v>91.379081643572263</v>
      </c>
      <c r="M584" s="197">
        <v>15585288</v>
      </c>
      <c r="N584" s="194">
        <v>95.199385193538319</v>
      </c>
      <c r="O584" s="197">
        <v>68608708</v>
      </c>
      <c r="P584" s="194">
        <v>99.949730627333636</v>
      </c>
      <c r="Q584" s="197">
        <v>46310075</v>
      </c>
      <c r="R584" s="194">
        <v>0.67926038403326261</v>
      </c>
      <c r="S584" s="197">
        <v>2048326</v>
      </c>
      <c r="T584" s="194">
        <v>4.4414482982735599</v>
      </c>
      <c r="U584" s="197">
        <v>2724</v>
      </c>
      <c r="V584" s="194">
        <v>6.2111025625601205E-3</v>
      </c>
      <c r="W584" s="197">
        <v>13442499</v>
      </c>
      <c r="X584" s="194">
        <v>99.788832088168547</v>
      </c>
      <c r="Y584" s="231">
        <v>99.782634101461568</v>
      </c>
      <c r="Z584" s="197">
        <v>35531</v>
      </c>
      <c r="AA584" s="194">
        <v>0.26431841733264616</v>
      </c>
      <c r="AB584" s="197">
        <v>4009727</v>
      </c>
      <c r="AC584" s="194">
        <v>93.932103862874484</v>
      </c>
      <c r="AD584" s="197">
        <v>3976888</v>
      </c>
      <c r="AE584" s="194">
        <v>94.369164898056496</v>
      </c>
      <c r="AF584" s="231">
        <v>0</v>
      </c>
      <c r="AG584" s="231">
        <v>0</v>
      </c>
      <c r="AH584" s="231">
        <v>0</v>
      </c>
      <c r="AI584" s="194"/>
      <c r="AJ584" s="207"/>
      <c r="AK584" s="207"/>
      <c r="AL584" s="208">
        <v>4.7741455376962252</v>
      </c>
      <c r="AM584" s="208">
        <v>29.034565440801639</v>
      </c>
      <c r="AN584" s="197">
        <v>62641.6171875</v>
      </c>
      <c r="AO584" s="197">
        <v>157757.34375</v>
      </c>
      <c r="AP584" s="197">
        <v>74011.4072265625</v>
      </c>
      <c r="AQ584" s="231">
        <v>46.914714375420317</v>
      </c>
      <c r="AR584" s="198"/>
    </row>
    <row r="585" spans="1:44">
      <c r="A585" s="352">
        <v>41881</v>
      </c>
      <c r="B585" s="124" t="s">
        <v>135</v>
      </c>
      <c r="C585" s="124"/>
      <c r="D585" s="241"/>
      <c r="E585" s="219">
        <v>656</v>
      </c>
      <c r="F585" s="219">
        <v>29</v>
      </c>
      <c r="G585" s="219">
        <v>1957</v>
      </c>
      <c r="H585" s="219">
        <v>87</v>
      </c>
      <c r="I585" s="219">
        <v>4554</v>
      </c>
      <c r="J585" s="219">
        <v>260</v>
      </c>
      <c r="K585" s="190">
        <v>650328</v>
      </c>
      <c r="L585" s="191">
        <v>92.518698256879603</v>
      </c>
      <c r="M585" s="190">
        <v>1063726</v>
      </c>
      <c r="N585" s="191">
        <v>95.395994440413048</v>
      </c>
      <c r="O585" s="190">
        <v>62757852</v>
      </c>
      <c r="P585" s="191">
        <v>99.985612580341027</v>
      </c>
      <c r="Q585" s="190">
        <v>34379182</v>
      </c>
      <c r="R585" s="191">
        <v>9.2614187771342844E-3</v>
      </c>
      <c r="S585" s="190">
        <v>6690811</v>
      </c>
      <c r="T585" s="191">
        <v>30.633135696590063</v>
      </c>
      <c r="U585" s="190">
        <v>5732705</v>
      </c>
      <c r="V585" s="191">
        <v>16.890667237676293</v>
      </c>
      <c r="W585" s="190">
        <v>6514090</v>
      </c>
      <c r="X585" s="191">
        <v>99.579647014015436</v>
      </c>
      <c r="Y585" s="232">
        <v>82.759980200425431</v>
      </c>
      <c r="Z585" s="190">
        <v>40711</v>
      </c>
      <c r="AA585" s="192">
        <v>0.62496834808232382</v>
      </c>
      <c r="AB585" s="190">
        <v>8612137</v>
      </c>
      <c r="AC585" s="191">
        <v>98.659113978290634</v>
      </c>
      <c r="AD585" s="190">
        <v>8598951</v>
      </c>
      <c r="AE585" s="191">
        <v>98.843541787515619</v>
      </c>
      <c r="AF585" s="232">
        <v>16.654619225821005</v>
      </c>
      <c r="AG585" s="232">
        <v>15.341969995739538</v>
      </c>
      <c r="AH585" s="232">
        <v>17.96726845590247</v>
      </c>
      <c r="AI585" s="191"/>
      <c r="AJ585" s="193"/>
      <c r="AK585" s="193"/>
      <c r="AL585" s="191">
        <v>3.0986656331260654</v>
      </c>
      <c r="AM585" s="191">
        <v>21.079358198841312</v>
      </c>
      <c r="AN585" s="190">
        <v>29723.04443359375</v>
      </c>
      <c r="AO585" s="190">
        <v>81175.40625</v>
      </c>
      <c r="AP585" s="190">
        <v>1194.5160217285156</v>
      </c>
      <c r="AQ585" s="232">
        <v>1.4715245379243367</v>
      </c>
      <c r="AR585" s="190"/>
    </row>
    <row r="586" spans="1:44">
      <c r="A586" s="352">
        <v>41881</v>
      </c>
      <c r="B586" s="114" t="s">
        <v>121</v>
      </c>
      <c r="C586" s="114" t="s">
        <v>122</v>
      </c>
      <c r="D586" s="241"/>
      <c r="E586" s="305">
        <v>168</v>
      </c>
      <c r="F586" s="305">
        <v>63</v>
      </c>
      <c r="G586" s="305">
        <v>492</v>
      </c>
      <c r="H586" s="305">
        <v>188</v>
      </c>
      <c r="I586" s="305">
        <v>1870</v>
      </c>
      <c r="J586" s="305">
        <v>789</v>
      </c>
      <c r="K586" s="118">
        <v>5826364</v>
      </c>
      <c r="L586" s="116">
        <v>92.978176440744178</v>
      </c>
      <c r="M586" s="118">
        <v>6705979</v>
      </c>
      <c r="N586" s="116">
        <v>96.289680480957031</v>
      </c>
      <c r="O586" s="118">
        <v>23640456</v>
      </c>
      <c r="P586" s="116">
        <v>99.945755004882813</v>
      </c>
      <c r="Q586" s="118">
        <v>23640352</v>
      </c>
      <c r="R586" s="119">
        <v>4.3311536312103271E-2</v>
      </c>
      <c r="S586" s="118">
        <v>2219</v>
      </c>
      <c r="T586" s="116">
        <v>9.3864928930997849E-3</v>
      </c>
      <c r="U586" s="118">
        <v>24125</v>
      </c>
      <c r="V586" s="119">
        <v>0.10210386663675308</v>
      </c>
      <c r="W586" s="117">
        <v>9130543</v>
      </c>
      <c r="X586" s="119">
        <v>99.700019836425781</v>
      </c>
      <c r="Y586" s="119">
        <v>99.598220825195312</v>
      </c>
      <c r="Z586" s="117">
        <v>27451</v>
      </c>
      <c r="AA586" s="119">
        <v>0.30065023899078369</v>
      </c>
      <c r="AB586" s="118">
        <v>10759516</v>
      </c>
      <c r="AC586" s="120">
        <v>98.963226318359375</v>
      </c>
      <c r="AD586" s="118">
        <v>10759368</v>
      </c>
      <c r="AE586" s="116">
        <v>98.946807861328125</v>
      </c>
      <c r="AF586" s="116">
        <v>50.250831604003906</v>
      </c>
      <c r="AG586" s="116">
        <v>39.683956146240234</v>
      </c>
      <c r="AH586" s="121">
        <v>60.817707061767578</v>
      </c>
      <c r="AI586" s="116">
        <v>0</v>
      </c>
      <c r="AJ586" s="121">
        <v>0</v>
      </c>
      <c r="AK586" s="121">
        <v>0</v>
      </c>
      <c r="AL586" s="116">
        <v>4.9808444976806641</v>
      </c>
      <c r="AM586" s="116">
        <v>26.152227401733398</v>
      </c>
      <c r="AN586" s="116">
        <v>32855.5625</v>
      </c>
      <c r="AO586" s="116">
        <v>126883.6875</v>
      </c>
      <c r="AP586" s="116">
        <v>95704.859375</v>
      </c>
      <c r="AQ586" s="122">
        <v>75.427238464355469</v>
      </c>
      <c r="AR586" s="118"/>
    </row>
    <row r="587" spans="1:44">
      <c r="A587" s="352">
        <v>41881</v>
      </c>
      <c r="B587" s="114" t="s">
        <v>123</v>
      </c>
      <c r="C587" s="114" t="s">
        <v>122</v>
      </c>
      <c r="D587" s="241"/>
      <c r="E587" s="305">
        <v>157</v>
      </c>
      <c r="F587" s="305">
        <v>11</v>
      </c>
      <c r="G587" s="305">
        <v>483</v>
      </c>
      <c r="H587" s="305">
        <v>34</v>
      </c>
      <c r="I587" s="305">
        <v>1452</v>
      </c>
      <c r="J587" s="305">
        <v>132</v>
      </c>
      <c r="K587" s="118">
        <v>2551684</v>
      </c>
      <c r="L587" s="116">
        <v>92.205304418572211</v>
      </c>
      <c r="M587" s="118">
        <v>3232820</v>
      </c>
      <c r="N587" s="116">
        <v>96.962310791015625</v>
      </c>
      <c r="O587" s="118">
        <v>12627031</v>
      </c>
      <c r="P587" s="116">
        <v>99.920677185058594</v>
      </c>
      <c r="Q587" s="118">
        <v>12626981</v>
      </c>
      <c r="R587" s="119">
        <v>5.418555811047554E-2</v>
      </c>
      <c r="S587" s="118">
        <v>2790</v>
      </c>
      <c r="T587" s="116">
        <v>2.2095542401075363E-2</v>
      </c>
      <c r="U587" s="118">
        <v>11264</v>
      </c>
      <c r="V587" s="119">
        <v>8.9273907244205475E-2</v>
      </c>
      <c r="W587" s="117">
        <v>3696278</v>
      </c>
      <c r="X587" s="119">
        <v>99.651542663574219</v>
      </c>
      <c r="Y587" s="119">
        <v>99.562576293945313</v>
      </c>
      <c r="Z587" s="117">
        <v>9468</v>
      </c>
      <c r="AA587" s="119">
        <v>0.25614956021308899</v>
      </c>
      <c r="AB587" s="118">
        <v>2941128</v>
      </c>
      <c r="AC587" s="120">
        <v>98.995758056640625</v>
      </c>
      <c r="AD587" s="118">
        <v>2940822</v>
      </c>
      <c r="AE587" s="116">
        <v>98.934921264648438</v>
      </c>
      <c r="AF587" s="116">
        <v>53.374382019042969</v>
      </c>
      <c r="AG587" s="116">
        <v>64.536575317382812</v>
      </c>
      <c r="AH587" s="121">
        <v>42.212192535400391</v>
      </c>
      <c r="AI587" s="116">
        <v>0</v>
      </c>
      <c r="AJ587" s="121">
        <v>0</v>
      </c>
      <c r="AK587" s="121">
        <v>0</v>
      </c>
      <c r="AL587" s="116">
        <v>4.7366795539855957</v>
      </c>
      <c r="AM587" s="116">
        <v>27.161733627319336</v>
      </c>
      <c r="AN587" s="116">
        <v>16974.44921875</v>
      </c>
      <c r="AO587" s="116">
        <v>49611.3203125</v>
      </c>
      <c r="AP587" s="116">
        <v>28785.708984375</v>
      </c>
      <c r="AQ587" s="116">
        <v>58.0224609375</v>
      </c>
      <c r="AR587" s="118"/>
    </row>
    <row r="588" spans="1:44">
      <c r="A588" s="352">
        <v>41881</v>
      </c>
      <c r="B588" s="114" t="s">
        <v>183</v>
      </c>
      <c r="C588" s="114" t="s">
        <v>122</v>
      </c>
      <c r="D588" s="241"/>
      <c r="E588" s="305">
        <v>129</v>
      </c>
      <c r="F588" s="305">
        <v>10</v>
      </c>
      <c r="G588" s="305">
        <v>387</v>
      </c>
      <c r="H588" s="305">
        <v>30</v>
      </c>
      <c r="I588" s="305">
        <v>1462</v>
      </c>
      <c r="J588" s="305">
        <v>114</v>
      </c>
      <c r="K588" s="118">
        <v>2811124</v>
      </c>
      <c r="L588" s="116">
        <v>90.972223210359985</v>
      </c>
      <c r="M588" s="118">
        <v>3232820</v>
      </c>
      <c r="N588" s="116">
        <v>96.962310791015625</v>
      </c>
      <c r="O588" s="118">
        <v>13797329</v>
      </c>
      <c r="P588" s="116">
        <v>99.925590515136719</v>
      </c>
      <c r="Q588" s="118">
        <v>13797322</v>
      </c>
      <c r="R588" s="119">
        <v>6.6411435604095459E-2</v>
      </c>
      <c r="S588" s="118">
        <v>755</v>
      </c>
      <c r="T588" s="116">
        <v>5.472076591104269E-3</v>
      </c>
      <c r="U588" s="118">
        <v>10436</v>
      </c>
      <c r="V588" s="119">
        <v>7.5692273676395416E-2</v>
      </c>
      <c r="W588" s="117">
        <v>4566371</v>
      </c>
      <c r="X588" s="119">
        <v>99.675262451171875</v>
      </c>
      <c r="Y588" s="119">
        <v>99.599815368652344</v>
      </c>
      <c r="Z588" s="117">
        <v>11039</v>
      </c>
      <c r="AA588" s="119">
        <v>0.24174557626247406</v>
      </c>
      <c r="AB588" s="118">
        <v>2782767</v>
      </c>
      <c r="AC588" s="120">
        <v>98.114463806152344</v>
      </c>
      <c r="AD588" s="118">
        <v>2781759</v>
      </c>
      <c r="AE588" s="116">
        <v>97.990806579589844</v>
      </c>
      <c r="AF588" s="116">
        <v>63.655776977539062</v>
      </c>
      <c r="AG588" s="116">
        <v>86.351097106933594</v>
      </c>
      <c r="AH588" s="121">
        <v>40.960456848144531</v>
      </c>
      <c r="AI588" s="116">
        <v>79.514068603515625</v>
      </c>
      <c r="AJ588" s="121">
        <v>13.092561721801758</v>
      </c>
      <c r="AK588" s="121">
        <v>7.3933706283569336</v>
      </c>
      <c r="AL588" s="116">
        <v>5.1128625869750977</v>
      </c>
      <c r="AM588" s="116">
        <v>26.735471725463867</v>
      </c>
      <c r="AN588" s="116">
        <v>19787.3515625</v>
      </c>
      <c r="AO588" s="116">
        <v>53353.53125</v>
      </c>
      <c r="AP588" s="116">
        <v>26595.61328125</v>
      </c>
      <c r="AQ588" s="116">
        <v>49.847896575927734</v>
      </c>
      <c r="AR588" s="118"/>
    </row>
    <row r="589" spans="1:44">
      <c r="A589" s="352">
        <v>41881</v>
      </c>
      <c r="B589" s="114" t="s">
        <v>126</v>
      </c>
      <c r="C589" s="114" t="s">
        <v>122</v>
      </c>
      <c r="D589" s="241"/>
      <c r="E589" s="305">
        <v>103</v>
      </c>
      <c r="F589" s="305">
        <v>7</v>
      </c>
      <c r="G589" s="305">
        <v>302</v>
      </c>
      <c r="H589" s="305">
        <v>21</v>
      </c>
      <c r="I589" s="305">
        <v>922</v>
      </c>
      <c r="J589" s="305">
        <v>86</v>
      </c>
      <c r="K589" s="118">
        <v>1477479</v>
      </c>
      <c r="L589" s="116">
        <v>89.189423335289362</v>
      </c>
      <c r="M589" s="118">
        <v>2566089</v>
      </c>
      <c r="N589" s="116">
        <v>96.494857788085938</v>
      </c>
      <c r="O589" s="118">
        <v>7258705</v>
      </c>
      <c r="P589" s="116">
        <v>99.965171813964844</v>
      </c>
      <c r="Q589" s="118">
        <v>7258605</v>
      </c>
      <c r="R589" s="119">
        <v>1.4327822253108025E-2</v>
      </c>
      <c r="S589" s="118">
        <v>910</v>
      </c>
      <c r="T589" s="116">
        <v>1.2536844238638878E-2</v>
      </c>
      <c r="U589" s="118">
        <v>13325</v>
      </c>
      <c r="V589" s="119">
        <v>0.18362455070018768</v>
      </c>
      <c r="W589" s="117">
        <v>2080431</v>
      </c>
      <c r="X589" s="119">
        <v>99.601150512695313</v>
      </c>
      <c r="Y589" s="119">
        <v>99.418258666992188</v>
      </c>
      <c r="Z589" s="117">
        <v>6113</v>
      </c>
      <c r="AA589" s="119">
        <v>0.29383334517478943</v>
      </c>
      <c r="AB589" s="118">
        <v>1105945</v>
      </c>
      <c r="AC589" s="120">
        <v>99.062789916992188</v>
      </c>
      <c r="AD589" s="118">
        <v>1105783</v>
      </c>
      <c r="AE589" s="116">
        <v>98.971946716308594</v>
      </c>
      <c r="AF589" s="116">
        <v>41.633453369140625</v>
      </c>
      <c r="AG589" s="116">
        <v>50.372421264648437</v>
      </c>
      <c r="AH589" s="121">
        <v>32.894485473632812</v>
      </c>
      <c r="AI589" s="116">
        <v>0</v>
      </c>
      <c r="AJ589" s="121">
        <v>0</v>
      </c>
      <c r="AK589" s="121">
        <v>0</v>
      </c>
      <c r="AL589" s="116">
        <v>5.3270363807678223</v>
      </c>
      <c r="AM589" s="116">
        <v>29.741790771484375</v>
      </c>
      <c r="AN589" s="116">
        <v>10703.90234375</v>
      </c>
      <c r="AO589" s="116">
        <v>27268.283203125</v>
      </c>
      <c r="AP589" s="116">
        <v>13715.59375</v>
      </c>
      <c r="AQ589" s="116">
        <v>50.2987060546875</v>
      </c>
      <c r="AR589" s="118"/>
    </row>
    <row r="590" spans="1:44">
      <c r="A590" s="352">
        <v>41881</v>
      </c>
      <c r="B590" s="114" t="s">
        <v>184</v>
      </c>
      <c r="C590" s="114" t="s">
        <v>122</v>
      </c>
      <c r="D590" s="241"/>
      <c r="E590" s="305">
        <v>97</v>
      </c>
      <c r="F590" s="305">
        <v>17</v>
      </c>
      <c r="G590" s="305">
        <v>289</v>
      </c>
      <c r="H590" s="305">
        <v>51</v>
      </c>
      <c r="I590" s="305">
        <v>972</v>
      </c>
      <c r="J590" s="305">
        <v>219</v>
      </c>
      <c r="K590" s="118">
        <v>2493670</v>
      </c>
      <c r="L590" s="116">
        <v>90.204598042242949</v>
      </c>
      <c r="M590" s="118">
        <v>2566089</v>
      </c>
      <c r="N590" s="116">
        <v>96.494857788085938</v>
      </c>
      <c r="O590" s="118">
        <v>11280089</v>
      </c>
      <c r="P590" s="116">
        <v>99.987434387207031</v>
      </c>
      <c r="Q590" s="118">
        <v>11280096</v>
      </c>
      <c r="R590" s="119">
        <v>3.448552219197154E-3</v>
      </c>
      <c r="S590" s="118">
        <v>596</v>
      </c>
      <c r="T590" s="116">
        <v>5.2836430259048939E-3</v>
      </c>
      <c r="U590" s="118">
        <v>8626</v>
      </c>
      <c r="V590" s="119">
        <v>7.6477661728858948E-2</v>
      </c>
      <c r="W590" s="117">
        <v>3628231</v>
      </c>
      <c r="X590" s="119">
        <v>99.542098999023438</v>
      </c>
      <c r="Y590" s="119">
        <v>99.465972900390625</v>
      </c>
      <c r="Z590" s="117">
        <v>7867</v>
      </c>
      <c r="AA590" s="119">
        <v>0.21682742238044739</v>
      </c>
      <c r="AB590" s="118">
        <v>2327582</v>
      </c>
      <c r="AC590" s="120">
        <v>98.564216613769531</v>
      </c>
      <c r="AD590" s="118">
        <v>2329978</v>
      </c>
      <c r="AE590" s="116">
        <v>98.507064819335938</v>
      </c>
      <c r="AF590" s="116">
        <v>73.282958984375</v>
      </c>
      <c r="AG590" s="116">
        <v>92.700706481933594</v>
      </c>
      <c r="AH590" s="121">
        <v>53.865219116210938</v>
      </c>
      <c r="AI590" s="116">
        <v>0</v>
      </c>
      <c r="AJ590" s="121">
        <v>0</v>
      </c>
      <c r="AK590" s="121">
        <v>0</v>
      </c>
      <c r="AL590" s="116">
        <v>5.259178638458252</v>
      </c>
      <c r="AM590" s="116">
        <v>27.118873596191406</v>
      </c>
      <c r="AN590" s="116">
        <v>16588.9609375</v>
      </c>
      <c r="AO590" s="116">
        <v>40959.53515625</v>
      </c>
      <c r="AP590" s="116">
        <v>23938.12890625</v>
      </c>
      <c r="AQ590" s="116">
        <v>58.443359375</v>
      </c>
      <c r="AR590" s="118"/>
    </row>
    <row r="591" spans="1:44">
      <c r="A591" s="352">
        <v>41881</v>
      </c>
      <c r="B591" s="114" t="s">
        <v>131</v>
      </c>
      <c r="C591" s="114" t="s">
        <v>176</v>
      </c>
      <c r="D591" s="241"/>
      <c r="E591" s="305">
        <v>168</v>
      </c>
      <c r="F591" s="305">
        <v>20</v>
      </c>
      <c r="G591" s="305">
        <v>489</v>
      </c>
      <c r="H591" s="305">
        <v>50</v>
      </c>
      <c r="I591" s="305">
        <v>1430</v>
      </c>
      <c r="J591" s="305">
        <v>162</v>
      </c>
      <c r="K591" s="118">
        <v>2655444</v>
      </c>
      <c r="L591" s="116">
        <v>91.308986369134502</v>
      </c>
      <c r="M591" s="118">
        <v>4608906</v>
      </c>
      <c r="N591" s="116">
        <v>94.611282348632812</v>
      </c>
      <c r="O591" s="118">
        <v>20140870</v>
      </c>
      <c r="P591" s="116">
        <v>99.991722106933594</v>
      </c>
      <c r="Q591" s="118">
        <v>13219688</v>
      </c>
      <c r="R591" s="119">
        <v>3.3351771533489227E-2</v>
      </c>
      <c r="S591" s="118">
        <v>564274</v>
      </c>
      <c r="T591" s="116">
        <v>4.2684364318847656</v>
      </c>
      <c r="U591" s="118">
        <v>759</v>
      </c>
      <c r="V591" s="119">
        <v>6.000033114105463E-3</v>
      </c>
      <c r="W591" s="117">
        <v>3769597</v>
      </c>
      <c r="X591" s="119">
        <v>99.741065979003906</v>
      </c>
      <c r="Y591" s="119">
        <v>99.735084533691406</v>
      </c>
      <c r="Z591" s="117">
        <v>11020</v>
      </c>
      <c r="AA591" s="119">
        <v>0.29233893752098083</v>
      </c>
      <c r="AB591" s="118">
        <v>1544975</v>
      </c>
      <c r="AC591" s="120">
        <v>95.260696411132813</v>
      </c>
      <c r="AD591" s="118">
        <v>1533477</v>
      </c>
      <c r="AE591" s="116">
        <v>95.91796875</v>
      </c>
      <c r="AF591" s="116">
        <v>0</v>
      </c>
      <c r="AG591" s="116">
        <v>0</v>
      </c>
      <c r="AH591" s="121">
        <v>0</v>
      </c>
      <c r="AI591" s="116">
        <v>0</v>
      </c>
      <c r="AJ591" s="121">
        <v>0</v>
      </c>
      <c r="AK591" s="121">
        <v>0</v>
      </c>
      <c r="AL591" s="116">
        <v>4.8121743202209473</v>
      </c>
      <c r="AM591" s="116">
        <v>27.109411239624023</v>
      </c>
      <c r="AN591" s="116">
        <v>18366.390625</v>
      </c>
      <c r="AO591" s="116">
        <v>42100.20703125</v>
      </c>
      <c r="AP591" s="116">
        <v>22009.955078125</v>
      </c>
      <c r="AQ591" s="116">
        <v>52.279922485351563</v>
      </c>
      <c r="AR591" s="118"/>
    </row>
    <row r="592" spans="1:44">
      <c r="A592" s="352">
        <v>41881</v>
      </c>
      <c r="B592" s="114" t="s">
        <v>124</v>
      </c>
      <c r="C592" s="114" t="s">
        <v>176</v>
      </c>
      <c r="D592" s="241"/>
      <c r="E592" s="180">
        <v>117</v>
      </c>
      <c r="F592" s="180">
        <v>32</v>
      </c>
      <c r="G592" s="180">
        <v>344</v>
      </c>
      <c r="H592" s="180">
        <v>86</v>
      </c>
      <c r="I592" s="180">
        <v>1302</v>
      </c>
      <c r="J592" s="180">
        <v>346</v>
      </c>
      <c r="K592" s="118">
        <v>2846400</v>
      </c>
      <c r="L592" s="116">
        <v>92.73531478358629</v>
      </c>
      <c r="M592" s="118">
        <v>3824810</v>
      </c>
      <c r="N592" s="116">
        <v>95.651290893554688</v>
      </c>
      <c r="O592" s="118">
        <v>16663829</v>
      </c>
      <c r="P592" s="116">
        <v>99.999031066894531</v>
      </c>
      <c r="Q592" s="118">
        <v>12665712</v>
      </c>
      <c r="R592" s="119">
        <v>3.3713068813085556E-2</v>
      </c>
      <c r="S592" s="118">
        <v>517946</v>
      </c>
      <c r="T592" s="116">
        <v>4.08935546875</v>
      </c>
      <c r="U592" s="118">
        <v>1379</v>
      </c>
      <c r="V592" s="119">
        <v>1.1356131173670292E-2</v>
      </c>
      <c r="W592" s="117">
        <v>4225246</v>
      </c>
      <c r="X592" s="119">
        <v>99.796051025390625</v>
      </c>
      <c r="Y592" s="119">
        <v>99.784721374511719</v>
      </c>
      <c r="Z592" s="117">
        <v>10774</v>
      </c>
      <c r="AA592" s="119">
        <v>0.2549910843372345</v>
      </c>
      <c r="AB592" s="118">
        <v>1114048</v>
      </c>
      <c r="AC592" s="120">
        <v>94.310478210449219</v>
      </c>
      <c r="AD592" s="118">
        <v>1106030</v>
      </c>
      <c r="AE592" s="116">
        <v>94.495536804199219</v>
      </c>
      <c r="AF592" s="116">
        <v>0</v>
      </c>
      <c r="AG592" s="116">
        <v>0</v>
      </c>
      <c r="AH592" s="121">
        <v>0</v>
      </c>
      <c r="AI592" s="116">
        <v>0</v>
      </c>
      <c r="AJ592" s="121">
        <v>0</v>
      </c>
      <c r="AK592" s="121">
        <v>0</v>
      </c>
      <c r="AL592" s="116">
        <v>4.6644010543823242</v>
      </c>
      <c r="AM592" s="116">
        <v>28.536033630371094</v>
      </c>
      <c r="AN592" s="116">
        <v>17364.708984375</v>
      </c>
      <c r="AO592" s="116">
        <v>48297.078125</v>
      </c>
      <c r="AP592" s="116">
        <v>23301.083984375</v>
      </c>
      <c r="AQ592" s="116">
        <v>48.245326995849609</v>
      </c>
      <c r="AR592" s="118"/>
    </row>
    <row r="593" spans="1:44">
      <c r="A593" s="352">
        <v>41881</v>
      </c>
      <c r="B593" s="206" t="s">
        <v>133</v>
      </c>
      <c r="C593" s="206" t="s">
        <v>176</v>
      </c>
      <c r="D593" s="241"/>
      <c r="E593" s="180">
        <v>164</v>
      </c>
      <c r="F593" s="180">
        <v>12</v>
      </c>
      <c r="G593" s="180">
        <v>485</v>
      </c>
      <c r="H593" s="180">
        <v>34</v>
      </c>
      <c r="I593" s="180">
        <v>1425</v>
      </c>
      <c r="J593" s="180">
        <v>116</v>
      </c>
      <c r="K593" s="248">
        <v>1903359</v>
      </c>
      <c r="L593" s="246">
        <v>90.723557668311656</v>
      </c>
      <c r="M593" s="248">
        <v>4041310</v>
      </c>
      <c r="N593" s="246">
        <v>96.527763366699219</v>
      </c>
      <c r="O593" s="248">
        <v>17429980</v>
      </c>
      <c r="P593" s="246">
        <v>99.853012084960938</v>
      </c>
      <c r="Q593" s="248">
        <v>10982514</v>
      </c>
      <c r="R593" s="249">
        <v>2.6556942462921143</v>
      </c>
      <c r="S593" s="248">
        <v>527059</v>
      </c>
      <c r="T593" s="246">
        <v>4.7990741729736328</v>
      </c>
      <c r="U593" s="248">
        <v>433</v>
      </c>
      <c r="V593" s="249">
        <v>4.2974180541932583E-3</v>
      </c>
      <c r="W593" s="248">
        <v>2723451</v>
      </c>
      <c r="X593" s="246">
        <v>99.751014709472656</v>
      </c>
      <c r="Y593" s="246">
        <v>99.746726989746094</v>
      </c>
      <c r="Z593" s="247">
        <v>8496</v>
      </c>
      <c r="AA593" s="249">
        <v>0.31195715069770813</v>
      </c>
      <c r="AB593" s="248">
        <v>643620</v>
      </c>
      <c r="AC593" s="246">
        <v>90.180229187011719</v>
      </c>
      <c r="AD593" s="248">
        <v>633440</v>
      </c>
      <c r="AE593" s="246">
        <v>90.094406127929688</v>
      </c>
      <c r="AF593" s="246">
        <v>0</v>
      </c>
      <c r="AG593" s="246">
        <v>0</v>
      </c>
      <c r="AH593" s="251">
        <v>0</v>
      </c>
      <c r="AI593" s="246">
        <v>0</v>
      </c>
      <c r="AJ593" s="251">
        <v>0</v>
      </c>
      <c r="AK593" s="251">
        <v>0</v>
      </c>
      <c r="AL593" s="246">
        <v>4.8136425018310547</v>
      </c>
      <c r="AM593" s="246">
        <v>31.329195022583008</v>
      </c>
      <c r="AN593" s="246">
        <v>15164.859375</v>
      </c>
      <c r="AO593" s="246">
        <v>35237.23046875</v>
      </c>
      <c r="AP593" s="246">
        <v>18646.1640625</v>
      </c>
      <c r="AQ593" s="246">
        <v>52.916088104248047</v>
      </c>
      <c r="AR593" s="248"/>
    </row>
    <row r="594" spans="1:44">
      <c r="A594" s="352">
        <v>41881</v>
      </c>
      <c r="B594" s="206" t="s">
        <v>125</v>
      </c>
      <c r="C594" s="206" t="s">
        <v>176</v>
      </c>
      <c r="D594" s="241"/>
      <c r="E594" s="180">
        <v>166</v>
      </c>
      <c r="F594" s="180">
        <v>8</v>
      </c>
      <c r="G594" s="180">
        <v>474</v>
      </c>
      <c r="H594" s="180">
        <v>24</v>
      </c>
      <c r="I594" s="180">
        <v>1535</v>
      </c>
      <c r="J594" s="180">
        <v>93</v>
      </c>
      <c r="K594" s="248">
        <v>1799698</v>
      </c>
      <c r="L594" s="246">
        <v>90.030771829495833</v>
      </c>
      <c r="M594" s="248">
        <v>3110262</v>
      </c>
      <c r="N594" s="246">
        <v>93.789108276367188</v>
      </c>
      <c r="O594" s="248">
        <v>14374029</v>
      </c>
      <c r="P594" s="246">
        <v>99.951019287109375</v>
      </c>
      <c r="Q594" s="248">
        <v>9442161</v>
      </c>
      <c r="R594" s="249">
        <v>0.15065407752990723</v>
      </c>
      <c r="S594" s="248">
        <v>439047</v>
      </c>
      <c r="T594" s="246">
        <v>4.6498570442199707</v>
      </c>
      <c r="U594" s="248">
        <v>153</v>
      </c>
      <c r="V594" s="249">
        <v>1.7022734973579645E-3</v>
      </c>
      <c r="W594" s="248">
        <v>2724205</v>
      </c>
      <c r="X594" s="246">
        <v>99.881538391113281</v>
      </c>
      <c r="Y594" s="246">
        <v>99.879837036132813</v>
      </c>
      <c r="Z594" s="247">
        <v>5241</v>
      </c>
      <c r="AA594" s="249">
        <v>0.19238640367984772</v>
      </c>
      <c r="AB594" s="248">
        <v>707084</v>
      </c>
      <c r="AC594" s="246">
        <v>93.848114013671875</v>
      </c>
      <c r="AD594" s="248">
        <v>703941</v>
      </c>
      <c r="AE594" s="246">
        <v>94.643302917480469</v>
      </c>
      <c r="AF594" s="246">
        <v>0</v>
      </c>
      <c r="AG594" s="246">
        <v>0</v>
      </c>
      <c r="AH594" s="251">
        <v>0</v>
      </c>
      <c r="AI594" s="246">
        <v>0</v>
      </c>
      <c r="AJ594" s="251">
        <v>0</v>
      </c>
      <c r="AK594" s="251">
        <v>0</v>
      </c>
      <c r="AL594" s="246">
        <v>4.2959928512573242</v>
      </c>
      <c r="AM594" s="246">
        <v>30.439123153686523</v>
      </c>
      <c r="AN594" s="246">
        <v>11745.658203125</v>
      </c>
      <c r="AO594" s="246">
        <v>32122.828125</v>
      </c>
      <c r="AP594" s="246">
        <v>10054.2041015625</v>
      </c>
      <c r="AQ594" s="246">
        <v>31.299249649047852</v>
      </c>
      <c r="AR594" s="248"/>
    </row>
    <row r="595" spans="1:44">
      <c r="A595" s="352">
        <v>41881</v>
      </c>
      <c r="B595" s="107" t="s">
        <v>127</v>
      </c>
      <c r="C595" s="107" t="s">
        <v>128</v>
      </c>
      <c r="D595" s="241"/>
      <c r="E595" s="388">
        <v>150</v>
      </c>
      <c r="F595" s="388">
        <v>16</v>
      </c>
      <c r="G595" s="388">
        <v>450</v>
      </c>
      <c r="H595" s="388">
        <v>48</v>
      </c>
      <c r="I595" s="388">
        <v>1441</v>
      </c>
      <c r="J595" s="388">
        <v>166</v>
      </c>
      <c r="K595" s="111">
        <v>25366</v>
      </c>
      <c r="L595" s="109">
        <v>89.714578569739018</v>
      </c>
      <c r="M595" s="111">
        <v>370158</v>
      </c>
      <c r="N595" s="109">
        <v>96.452865600585938</v>
      </c>
      <c r="O595" s="111">
        <v>16304112</v>
      </c>
      <c r="P595" s="109">
        <v>99.981101989746094</v>
      </c>
      <c r="Q595" s="111">
        <v>10115378</v>
      </c>
      <c r="R595" s="112">
        <v>6.0996236279606819E-3</v>
      </c>
      <c r="S595" s="111">
        <v>536818</v>
      </c>
      <c r="T595" s="109">
        <v>5.3069496154785156</v>
      </c>
      <c r="U595" s="111">
        <v>256341</v>
      </c>
      <c r="V595" s="112">
        <v>2.53702712059021</v>
      </c>
      <c r="W595" s="111">
        <v>3029588</v>
      </c>
      <c r="X595" s="109">
        <v>99.599441528320313</v>
      </c>
      <c r="Y595" s="109">
        <v>97.072578430175781</v>
      </c>
      <c r="Z595" s="110">
        <v>19161</v>
      </c>
      <c r="AA595" s="112">
        <v>0.6324622631072998</v>
      </c>
      <c r="AB595" s="111">
        <v>5103078</v>
      </c>
      <c r="AC595" s="109">
        <v>99.181297302246094</v>
      </c>
      <c r="AD595" s="111">
        <v>5092324</v>
      </c>
      <c r="AE595" s="109">
        <v>99.387870788574219</v>
      </c>
      <c r="AF595" s="109">
        <v>34.193984985351563</v>
      </c>
      <c r="AG595" s="109">
        <v>33.546779632568359</v>
      </c>
      <c r="AH595" s="113">
        <v>34.8411865234375</v>
      </c>
      <c r="AI595" s="109">
        <v>0</v>
      </c>
      <c r="AJ595" s="113">
        <v>0</v>
      </c>
      <c r="AK595" s="113">
        <v>0</v>
      </c>
      <c r="AL595" s="109">
        <v>2.9638726711273193</v>
      </c>
      <c r="AM595" s="109">
        <v>17.524065017700195</v>
      </c>
      <c r="AN595" s="109">
        <v>8462.59375</v>
      </c>
      <c r="AO595" s="109">
        <v>37124</v>
      </c>
      <c r="AP595" s="109">
        <v>616.00054931640625</v>
      </c>
      <c r="AQ595" s="109">
        <v>1.6593054533004761</v>
      </c>
      <c r="AR595" s="111"/>
    </row>
    <row r="596" spans="1:44">
      <c r="A596" s="352">
        <v>41881</v>
      </c>
      <c r="B596" s="107" t="s">
        <v>129</v>
      </c>
      <c r="C596" s="107" t="s">
        <v>128</v>
      </c>
      <c r="D596" s="241"/>
      <c r="E596" s="388">
        <v>152</v>
      </c>
      <c r="F596" s="388">
        <v>3</v>
      </c>
      <c r="G596" s="388">
        <v>452</v>
      </c>
      <c r="H596" s="388">
        <v>9</v>
      </c>
      <c r="I596" s="388">
        <v>1180</v>
      </c>
      <c r="J596" s="388">
        <v>29</v>
      </c>
      <c r="K596" s="111">
        <v>21263</v>
      </c>
      <c r="L596" s="109">
        <v>86.083807553026375</v>
      </c>
      <c r="M596" s="111">
        <v>316800</v>
      </c>
      <c r="N596" s="109">
        <v>95.84375</v>
      </c>
      <c r="O596" s="111">
        <v>11843848</v>
      </c>
      <c r="P596" s="109">
        <v>99.995513916015625</v>
      </c>
      <c r="Q596" s="111">
        <v>7910001</v>
      </c>
      <c r="R596" s="112">
        <v>3.2427303493022919E-2</v>
      </c>
      <c r="S596" s="111">
        <v>454212</v>
      </c>
      <c r="T596" s="109">
        <v>5.7422494888305664</v>
      </c>
      <c r="U596" s="111">
        <v>213526</v>
      </c>
      <c r="V596" s="112">
        <v>2.7016518115997314</v>
      </c>
      <c r="W596" s="111">
        <v>1901769</v>
      </c>
      <c r="X596" s="109">
        <v>99.394882202148438</v>
      </c>
      <c r="Y596" s="109">
        <v>96.709579467773438</v>
      </c>
      <c r="Z596" s="110">
        <v>13795</v>
      </c>
      <c r="AA596" s="112">
        <v>0.72537726163864136</v>
      </c>
      <c r="AB596" s="111">
        <v>1279329</v>
      </c>
      <c r="AC596" s="109">
        <v>97.04681396484375</v>
      </c>
      <c r="AD596" s="111">
        <v>1278877</v>
      </c>
      <c r="AE596" s="109">
        <v>97.276214599609375</v>
      </c>
      <c r="AF596" s="109">
        <v>33.947952270507812</v>
      </c>
      <c r="AG596" s="109">
        <v>33.320438385009766</v>
      </c>
      <c r="AH596" s="113">
        <v>34.575462341308594</v>
      </c>
      <c r="AI596" s="109">
        <v>0</v>
      </c>
      <c r="AJ596" s="113">
        <v>0</v>
      </c>
      <c r="AK596" s="113">
        <v>0</v>
      </c>
      <c r="AL596" s="109">
        <v>2.9907922744750977</v>
      </c>
      <c r="AM596" s="109">
        <v>20.47410774230957</v>
      </c>
      <c r="AN596" s="109">
        <v>6854.54296875</v>
      </c>
      <c r="AO596" s="109">
        <v>21223.705078125</v>
      </c>
      <c r="AP596" s="109">
        <v>306.94345092773437</v>
      </c>
      <c r="AQ596" s="109">
        <v>1.4462293386459351</v>
      </c>
      <c r="AR596" s="111"/>
    </row>
    <row r="597" spans="1:44">
      <c r="A597" s="352">
        <v>41881</v>
      </c>
      <c r="B597" s="181" t="s">
        <v>130</v>
      </c>
      <c r="C597" s="181" t="s">
        <v>128</v>
      </c>
      <c r="D597" s="241"/>
      <c r="E597" s="219">
        <v>176</v>
      </c>
      <c r="F597" s="219">
        <v>5</v>
      </c>
      <c r="G597" s="219">
        <v>528</v>
      </c>
      <c r="H597" s="219">
        <v>15</v>
      </c>
      <c r="I597" s="219">
        <v>899</v>
      </c>
      <c r="J597" s="219">
        <v>32</v>
      </c>
      <c r="K597" s="229">
        <v>240393</v>
      </c>
      <c r="L597" s="230">
        <v>93.50147466856356</v>
      </c>
      <c r="M597" s="229">
        <v>198210</v>
      </c>
      <c r="N597" s="230">
        <v>95.694465637207031</v>
      </c>
      <c r="O597" s="229">
        <v>16171784</v>
      </c>
      <c r="P597" s="230">
        <v>99.994453430175781</v>
      </c>
      <c r="Q597" s="229">
        <v>6848952</v>
      </c>
      <c r="R597" s="230">
        <v>0</v>
      </c>
      <c r="S597" s="229">
        <v>2203189</v>
      </c>
      <c r="T597" s="230">
        <v>32.168266296386719</v>
      </c>
      <c r="U597" s="229">
        <v>2022802</v>
      </c>
      <c r="V597" s="230">
        <v>30.516489028930664</v>
      </c>
      <c r="W597" s="229">
        <v>623961</v>
      </c>
      <c r="X597" s="230">
        <v>99.804695129394531</v>
      </c>
      <c r="Y597" s="230">
        <v>69.347808837890625</v>
      </c>
      <c r="Z597" s="229">
        <v>2790</v>
      </c>
      <c r="AA597" s="230">
        <v>0.4471433162689209</v>
      </c>
      <c r="AB597" s="229">
        <v>1059810</v>
      </c>
      <c r="AC597" s="230">
        <v>98.437835693359375</v>
      </c>
      <c r="AD597" s="229">
        <v>1059018</v>
      </c>
      <c r="AE597" s="230">
        <v>98.521842956542969</v>
      </c>
      <c r="AF597" s="230">
        <v>35.200363159179687</v>
      </c>
      <c r="AG597" s="230">
        <v>34.827686309814453</v>
      </c>
      <c r="AH597" s="230">
        <v>35.573043823242188</v>
      </c>
      <c r="AI597" s="230">
        <v>0</v>
      </c>
      <c r="AJ597" s="188">
        <v>0</v>
      </c>
      <c r="AK597" s="188">
        <v>0</v>
      </c>
      <c r="AL597" s="230">
        <v>3.3011488914489746</v>
      </c>
      <c r="AM597" s="230">
        <v>22.81854248046875</v>
      </c>
      <c r="AN597" s="230">
        <v>6298.0185546875</v>
      </c>
      <c r="AO597" s="230">
        <v>9704.7021484375</v>
      </c>
      <c r="AP597" s="230">
        <v>146.91622924804687</v>
      </c>
      <c r="AQ597" s="230">
        <v>1.5138664245605469</v>
      </c>
      <c r="AR597" s="229"/>
    </row>
    <row r="598" spans="1:44">
      <c r="A598" s="352">
        <v>41881</v>
      </c>
      <c r="B598" s="123" t="s">
        <v>132</v>
      </c>
      <c r="C598" s="123" t="s">
        <v>128</v>
      </c>
      <c r="D598" s="241"/>
      <c r="E598" s="219">
        <v>178</v>
      </c>
      <c r="F598" s="219">
        <v>5</v>
      </c>
      <c r="G598" s="219">
        <v>527</v>
      </c>
      <c r="H598" s="219">
        <v>15</v>
      </c>
      <c r="I598" s="219">
        <v>1034</v>
      </c>
      <c r="J598" s="219">
        <v>33</v>
      </c>
      <c r="K598" s="197">
        <v>363306</v>
      </c>
      <c r="L598" s="194">
        <v>92.440807473589757</v>
      </c>
      <c r="M598" s="197">
        <v>178558</v>
      </c>
      <c r="N598" s="194">
        <v>92.079322814941406</v>
      </c>
      <c r="O598" s="197">
        <v>18438108</v>
      </c>
      <c r="P598" s="194">
        <v>99.975486755371094</v>
      </c>
      <c r="Q598" s="197">
        <v>9504851</v>
      </c>
      <c r="R598" s="194">
        <v>2.1041887521278113E-5</v>
      </c>
      <c r="S598" s="197">
        <v>3496592</v>
      </c>
      <c r="T598" s="194">
        <v>36.787445068359375</v>
      </c>
      <c r="U598" s="197">
        <v>3240036</v>
      </c>
      <c r="V598" s="194">
        <v>34.824142456054687</v>
      </c>
      <c r="W598" s="197">
        <v>958772</v>
      </c>
      <c r="X598" s="194">
        <v>99.737129211425781</v>
      </c>
      <c r="Y598" s="231">
        <v>65.004531860351563</v>
      </c>
      <c r="Z598" s="197">
        <v>4965</v>
      </c>
      <c r="AA598" s="194">
        <v>0.51784992218017578</v>
      </c>
      <c r="AB598" s="197">
        <v>1169920</v>
      </c>
      <c r="AC598" s="194">
        <v>98.344932556152344</v>
      </c>
      <c r="AD598" s="197">
        <v>1168732</v>
      </c>
      <c r="AE598" s="194">
        <v>98.478363037109375</v>
      </c>
      <c r="AF598" s="231">
        <v>35.043235778808594</v>
      </c>
      <c r="AG598" s="231">
        <v>34.72808837890625</v>
      </c>
      <c r="AH598" s="231">
        <v>35.358383178710937</v>
      </c>
      <c r="AI598" s="194">
        <v>0</v>
      </c>
      <c r="AJ598" s="207">
        <v>0</v>
      </c>
      <c r="AK598" s="207">
        <v>0</v>
      </c>
      <c r="AL598" s="208">
        <v>3.1034178733825684</v>
      </c>
      <c r="AM598" s="208">
        <v>22.891817092895508</v>
      </c>
      <c r="AN598" s="197">
        <v>8107.88916015625</v>
      </c>
      <c r="AO598" s="197">
        <v>13122.9990234375</v>
      </c>
      <c r="AP598" s="197">
        <v>124.65579223632812</v>
      </c>
      <c r="AQ598" s="231">
        <v>0.94990324974060059</v>
      </c>
      <c r="AR598" s="198"/>
    </row>
    <row r="599" spans="1:44">
      <c r="A599" s="352">
        <v>41880</v>
      </c>
      <c r="B599" s="181" t="s">
        <v>6</v>
      </c>
      <c r="C599" s="181"/>
      <c r="D599" s="241"/>
      <c r="E599" s="219">
        <v>1808</v>
      </c>
      <c r="F599" s="219">
        <v>177</v>
      </c>
      <c r="G599" s="219">
        <v>5358</v>
      </c>
      <c r="H599" s="219">
        <v>519</v>
      </c>
      <c r="I599" s="219">
        <v>15558</v>
      </c>
      <c r="J599" s="219">
        <v>1970</v>
      </c>
      <c r="K599" s="229">
        <v>32497285</v>
      </c>
      <c r="L599" s="230">
        <v>91.245068626502174</v>
      </c>
      <c r="M599" s="229">
        <v>42997176</v>
      </c>
      <c r="N599" s="230">
        <v>96.156844346440295</v>
      </c>
      <c r="O599" s="229">
        <v>202082461</v>
      </c>
      <c r="P599" s="230">
        <v>99.932992356052665</v>
      </c>
      <c r="Q599" s="229">
        <v>150909513</v>
      </c>
      <c r="R599" s="230">
        <v>0.17867992141006631</v>
      </c>
      <c r="S599" s="229">
        <v>3985763</v>
      </c>
      <c r="T599" s="230">
        <v>6.0029135448527198</v>
      </c>
      <c r="U599" s="229">
        <v>826723</v>
      </c>
      <c r="V599" s="230">
        <v>0.55776882523091109</v>
      </c>
      <c r="W599" s="229">
        <v>44391508</v>
      </c>
      <c r="X599" s="230">
        <v>99.668076520690164</v>
      </c>
      <c r="Y599" s="230">
        <v>99.112159061150464</v>
      </c>
      <c r="Z599" s="229">
        <v>139416</v>
      </c>
      <c r="AA599" s="230">
        <v>0.3140600697044984</v>
      </c>
      <c r="AB599" s="229">
        <v>32880697</v>
      </c>
      <c r="AC599" s="230">
        <v>98.098607069103636</v>
      </c>
      <c r="AD599" s="229">
        <v>32834786</v>
      </c>
      <c r="AE599" s="230">
        <v>98.175583361219324</v>
      </c>
      <c r="AF599" s="230">
        <v>34.883023350886894</v>
      </c>
      <c r="AG599" s="230">
        <v>38.156977522670246</v>
      </c>
      <c r="AH599" s="230">
        <v>31.609069179103546</v>
      </c>
      <c r="AI599" s="230"/>
      <c r="AJ599" s="188"/>
      <c r="AK599" s="188"/>
      <c r="AL599" s="230">
        <v>3.2680068590004834</v>
      </c>
      <c r="AM599" s="230">
        <v>19.214859333886185</v>
      </c>
      <c r="AN599" s="230">
        <v>196071.83544921875</v>
      </c>
      <c r="AO599" s="230">
        <v>554713.6982421875</v>
      </c>
      <c r="AP599" s="230">
        <v>274516.80603027344</v>
      </c>
      <c r="AQ599" s="230">
        <v>49.488016412823406</v>
      </c>
      <c r="AR599" s="229">
        <v>0</v>
      </c>
    </row>
    <row r="600" spans="1:44">
      <c r="A600" s="352">
        <v>41880</v>
      </c>
      <c r="B600" s="123" t="s">
        <v>134</v>
      </c>
      <c r="C600" s="123"/>
      <c r="D600" s="241"/>
      <c r="E600" s="219">
        <v>654</v>
      </c>
      <c r="F600" s="219">
        <v>108</v>
      </c>
      <c r="G600" s="219">
        <v>1953</v>
      </c>
      <c r="H600" s="219">
        <v>324</v>
      </c>
      <c r="I600" s="219">
        <v>6683</v>
      </c>
      <c r="J600" s="219">
        <v>1340</v>
      </c>
      <c r="K600" s="197">
        <v>17182259</v>
      </c>
      <c r="L600" s="194">
        <v>91.755094600773973</v>
      </c>
      <c r="M600" s="197">
        <v>19122563</v>
      </c>
      <c r="N600" s="194">
        <v>96.697376370121773</v>
      </c>
      <c r="O600" s="197">
        <v>73221237</v>
      </c>
      <c r="P600" s="194">
        <v>99.943492453118722</v>
      </c>
      <c r="Q600" s="197">
        <v>73220951</v>
      </c>
      <c r="R600" s="194">
        <v>3.7522047265523578E-2</v>
      </c>
      <c r="S600" s="197">
        <v>11773</v>
      </c>
      <c r="T600" s="194">
        <v>2.0468267838008734E-2</v>
      </c>
      <c r="U600" s="197">
        <v>74028</v>
      </c>
      <c r="V600" s="194">
        <v>0.10115642395133316</v>
      </c>
      <c r="W600" s="197">
        <v>24063875</v>
      </c>
      <c r="X600" s="194">
        <v>99.659060945575078</v>
      </c>
      <c r="Y600" s="231">
        <v>99.558249403379051</v>
      </c>
      <c r="Z600" s="197">
        <v>62659</v>
      </c>
      <c r="AA600" s="194">
        <v>0.26038616108244078</v>
      </c>
      <c r="AB600" s="197">
        <v>20417027</v>
      </c>
      <c r="AC600" s="194">
        <v>98.765651252928976</v>
      </c>
      <c r="AD600" s="197">
        <v>20418803</v>
      </c>
      <c r="AE600" s="194">
        <v>98.714299755646039</v>
      </c>
      <c r="AF600" s="231">
        <v>58.246886209955278</v>
      </c>
      <c r="AG600" s="231">
        <v>64.542275496744296</v>
      </c>
      <c r="AH600" s="231">
        <v>51.95149692316626</v>
      </c>
      <c r="AI600" s="194"/>
      <c r="AJ600" s="207"/>
      <c r="AK600" s="207"/>
      <c r="AL600" s="208">
        <v>4.9724580871710948</v>
      </c>
      <c r="AM600" s="208">
        <v>27.116065195750654</v>
      </c>
      <c r="AN600" s="197">
        <v>102519.966796875</v>
      </c>
      <c r="AO600" s="197">
        <v>309057.296875</v>
      </c>
      <c r="AP600" s="197">
        <v>193596.2880859375</v>
      </c>
      <c r="AQ600" s="231">
        <v>62.64090511483333</v>
      </c>
      <c r="AR600" s="198"/>
    </row>
    <row r="601" spans="1:44">
      <c r="A601" s="352">
        <v>41880</v>
      </c>
      <c r="B601" s="123" t="s">
        <v>175</v>
      </c>
      <c r="C601" s="123"/>
      <c r="D601" s="241"/>
      <c r="E601" s="219">
        <v>498</v>
      </c>
      <c r="F601" s="219">
        <v>40</v>
      </c>
      <c r="G601" s="219">
        <v>1448</v>
      </c>
      <c r="H601" s="219">
        <v>108</v>
      </c>
      <c r="I601" s="219">
        <v>4388</v>
      </c>
      <c r="J601" s="219">
        <v>371</v>
      </c>
      <c r="K601" s="197">
        <v>10815712</v>
      </c>
      <c r="L601" s="194">
        <v>91.396424017207551</v>
      </c>
      <c r="M601" s="197">
        <v>16007028</v>
      </c>
      <c r="N601" s="194">
        <v>95.501812975915286</v>
      </c>
      <c r="O601" s="197">
        <v>72563139</v>
      </c>
      <c r="P601" s="194">
        <v>99.891230507539944</v>
      </c>
      <c r="Q601" s="197">
        <v>49449400</v>
      </c>
      <c r="R601" s="194">
        <v>0.47817971362700556</v>
      </c>
      <c r="S601" s="197">
        <v>2299260</v>
      </c>
      <c r="T601" s="194">
        <v>4.7037825679751677</v>
      </c>
      <c r="U601" s="197">
        <v>2624</v>
      </c>
      <c r="V601" s="194">
        <v>5.5997054978011163E-3</v>
      </c>
      <c r="W601" s="197">
        <v>14066311</v>
      </c>
      <c r="X601" s="194">
        <v>99.741129360514307</v>
      </c>
      <c r="Y601" s="231">
        <v>99.735544151009933</v>
      </c>
      <c r="Z601" s="197">
        <v>37223</v>
      </c>
      <c r="AA601" s="194">
        <v>0.26462517490109499</v>
      </c>
      <c r="AB601" s="197">
        <v>4234180</v>
      </c>
      <c r="AC601" s="194">
        <v>93.81918193898457</v>
      </c>
      <c r="AD601" s="197">
        <v>4200135</v>
      </c>
      <c r="AE601" s="194">
        <v>94.245091694419671</v>
      </c>
      <c r="AF601" s="231">
        <v>0</v>
      </c>
      <c r="AG601" s="231">
        <v>0</v>
      </c>
      <c r="AH601" s="231">
        <v>0</v>
      </c>
      <c r="AI601" s="194"/>
      <c r="AJ601" s="207"/>
      <c r="AK601" s="207"/>
      <c r="AL601" s="208">
        <v>4.7258032913092238</v>
      </c>
      <c r="AM601" s="208">
        <v>28.795547476668641</v>
      </c>
      <c r="AN601" s="197">
        <v>66333.66796875</v>
      </c>
      <c r="AO601" s="197">
        <v>166486.46484375</v>
      </c>
      <c r="AP601" s="197">
        <v>79742.8828125</v>
      </c>
      <c r="AQ601" s="231">
        <v>47.897517006766812</v>
      </c>
      <c r="AR601" s="198"/>
    </row>
    <row r="602" spans="1:44">
      <c r="A602" s="352">
        <v>41880</v>
      </c>
      <c r="B602" s="124" t="s">
        <v>135</v>
      </c>
      <c r="C602" s="124"/>
      <c r="D602" s="241"/>
      <c r="E602" s="219">
        <v>656</v>
      </c>
      <c r="F602" s="219">
        <v>29</v>
      </c>
      <c r="G602" s="219">
        <v>1957</v>
      </c>
      <c r="H602" s="219">
        <v>87</v>
      </c>
      <c r="I602" s="219">
        <v>4487</v>
      </c>
      <c r="J602" s="219">
        <v>259</v>
      </c>
      <c r="K602" s="190">
        <v>4499314</v>
      </c>
      <c r="L602" s="191">
        <v>88.933512975533603</v>
      </c>
      <c r="M602" s="190">
        <v>7867585</v>
      </c>
      <c r="N602" s="191">
        <v>96.175750759590656</v>
      </c>
      <c r="O602" s="190">
        <v>56298085</v>
      </c>
      <c r="P602" s="191">
        <v>99.973163184647106</v>
      </c>
      <c r="Q602" s="190">
        <v>28239162</v>
      </c>
      <c r="R602" s="191">
        <v>2.0234311754560801E-2</v>
      </c>
      <c r="S602" s="190">
        <v>1674730</v>
      </c>
      <c r="T602" s="191">
        <v>7.8285637799006222</v>
      </c>
      <c r="U602" s="190">
        <v>750071</v>
      </c>
      <c r="V602" s="191">
        <v>2.6618713963206773</v>
      </c>
      <c r="W602" s="190">
        <v>6261322</v>
      </c>
      <c r="X602" s="191">
        <v>99.538609565983649</v>
      </c>
      <c r="Y602" s="232">
        <v>96.889019789651414</v>
      </c>
      <c r="Z602" s="190">
        <v>39534</v>
      </c>
      <c r="AA602" s="192">
        <v>0.63140022129769924</v>
      </c>
      <c r="AB602" s="190">
        <v>8229490</v>
      </c>
      <c r="AC602" s="191">
        <v>98.645517896638864</v>
      </c>
      <c r="AD602" s="190">
        <v>8215848</v>
      </c>
      <c r="AE602" s="191">
        <v>98.846074305825951</v>
      </c>
      <c r="AF602" s="232">
        <v>17.032547259973651</v>
      </c>
      <c r="AG602" s="232">
        <v>15.396461961267821</v>
      </c>
      <c r="AH602" s="232">
        <v>18.66863255867948</v>
      </c>
      <c r="AI602" s="191"/>
      <c r="AJ602" s="193"/>
      <c r="AK602" s="193"/>
      <c r="AL602" s="191">
        <v>3.4865976595793322</v>
      </c>
      <c r="AM602" s="191">
        <v>21.426197795643755</v>
      </c>
      <c r="AN602" s="190">
        <v>27218.20068359375</v>
      </c>
      <c r="AO602" s="190">
        <v>79169.9365234375</v>
      </c>
      <c r="AP602" s="190">
        <v>1177.6351318359375</v>
      </c>
      <c r="AQ602" s="232">
        <v>1.4874776759323407</v>
      </c>
      <c r="AR602" s="190"/>
    </row>
    <row r="603" spans="1:44">
      <c r="A603" s="352">
        <v>41880</v>
      </c>
      <c r="B603" s="114" t="s">
        <v>121</v>
      </c>
      <c r="C603" s="114" t="s">
        <v>122</v>
      </c>
      <c r="D603" s="241"/>
      <c r="E603" s="305">
        <v>168</v>
      </c>
      <c r="F603" s="305">
        <v>63</v>
      </c>
      <c r="G603" s="305">
        <v>492</v>
      </c>
      <c r="H603" s="305">
        <v>188</v>
      </c>
      <c r="I603" s="305">
        <v>1873</v>
      </c>
      <c r="J603" s="305">
        <v>789</v>
      </c>
      <c r="K603" s="118">
        <v>6232728</v>
      </c>
      <c r="L603" s="116">
        <v>93.138221337430423</v>
      </c>
      <c r="M603" s="118">
        <v>6646277</v>
      </c>
      <c r="N603" s="116">
        <v>96.371650695800781</v>
      </c>
      <c r="O603" s="118">
        <v>23970276</v>
      </c>
      <c r="P603" s="116">
        <v>99.921218872070313</v>
      </c>
      <c r="Q603" s="118">
        <v>23970138</v>
      </c>
      <c r="R603" s="119">
        <v>5.2911669015884399E-2</v>
      </c>
      <c r="S603" s="118">
        <v>5801</v>
      </c>
      <c r="T603" s="116">
        <v>2.4200946092605591E-2</v>
      </c>
      <c r="U603" s="118">
        <v>24227</v>
      </c>
      <c r="V603" s="119">
        <v>0.10114956647157669</v>
      </c>
      <c r="W603" s="117">
        <v>9012422</v>
      </c>
      <c r="X603" s="119">
        <v>99.705619812011719</v>
      </c>
      <c r="Y603" s="119">
        <v>99.604766845703125</v>
      </c>
      <c r="Z603" s="117">
        <v>28315</v>
      </c>
      <c r="AA603" s="119">
        <v>0.31417748332023621</v>
      </c>
      <c r="AB603" s="118">
        <v>10525011</v>
      </c>
      <c r="AC603" s="120">
        <v>98.988967895507813</v>
      </c>
      <c r="AD603" s="118">
        <v>10524574</v>
      </c>
      <c r="AE603" s="116">
        <v>98.972145080566406</v>
      </c>
      <c r="AF603" s="116">
        <v>53.143112182617188</v>
      </c>
      <c r="AG603" s="116">
        <v>44.858650207519531</v>
      </c>
      <c r="AH603" s="121">
        <v>61.427574157714844</v>
      </c>
      <c r="AI603" s="116">
        <v>0</v>
      </c>
      <c r="AJ603" s="121">
        <v>0</v>
      </c>
      <c r="AK603" s="121">
        <v>0</v>
      </c>
      <c r="AL603" s="116">
        <v>4.9274129867553711</v>
      </c>
      <c r="AM603" s="116">
        <v>26.220766067504883</v>
      </c>
      <c r="AN603" s="116">
        <v>32937.53515625</v>
      </c>
      <c r="AO603" s="116">
        <v>125217.796875</v>
      </c>
      <c r="AP603" s="116">
        <v>93777.5625</v>
      </c>
      <c r="AQ603" s="122">
        <v>74.891563415527344</v>
      </c>
      <c r="AR603" s="118"/>
    </row>
    <row r="604" spans="1:44">
      <c r="A604" s="352">
        <v>41880</v>
      </c>
      <c r="B604" s="114" t="s">
        <v>123</v>
      </c>
      <c r="C604" s="114" t="s">
        <v>122</v>
      </c>
      <c r="D604" s="241"/>
      <c r="E604" s="305">
        <v>157</v>
      </c>
      <c r="F604" s="305">
        <v>11</v>
      </c>
      <c r="G604" s="305">
        <v>483</v>
      </c>
      <c r="H604" s="305">
        <v>34</v>
      </c>
      <c r="I604" s="305">
        <v>1452</v>
      </c>
      <c r="J604" s="305">
        <v>132</v>
      </c>
      <c r="K604" s="118">
        <v>3013735</v>
      </c>
      <c r="L604" s="116">
        <v>92.605521056098155</v>
      </c>
      <c r="M604" s="118">
        <v>3296183</v>
      </c>
      <c r="N604" s="116">
        <v>96.90985107421875</v>
      </c>
      <c r="O604" s="118">
        <v>13569260</v>
      </c>
      <c r="P604" s="116">
        <v>99.927467346191406</v>
      </c>
      <c r="Q604" s="118">
        <v>13569203</v>
      </c>
      <c r="R604" s="119">
        <v>4.5691702514886856E-2</v>
      </c>
      <c r="S604" s="118">
        <v>3247</v>
      </c>
      <c r="T604" s="116">
        <v>2.3929188027977943E-2</v>
      </c>
      <c r="U604" s="118">
        <v>12492</v>
      </c>
      <c r="V604" s="119">
        <v>9.2125549912452698E-2</v>
      </c>
      <c r="W604" s="117">
        <v>3952371</v>
      </c>
      <c r="X604" s="119">
        <v>99.694107055664063</v>
      </c>
      <c r="Y604" s="119">
        <v>99.602264404296875</v>
      </c>
      <c r="Z604" s="117">
        <v>9887</v>
      </c>
      <c r="AA604" s="119">
        <v>0.25015363097190857</v>
      </c>
      <c r="AB604" s="118">
        <v>3194242</v>
      </c>
      <c r="AC604" s="120">
        <v>99.005836486816406</v>
      </c>
      <c r="AD604" s="118">
        <v>3193623</v>
      </c>
      <c r="AE604" s="116">
        <v>98.940948486328125</v>
      </c>
      <c r="AF604" s="116">
        <v>46.484794616699219</v>
      </c>
      <c r="AG604" s="116">
        <v>56.610916137695313</v>
      </c>
      <c r="AH604" s="121">
        <v>36.358676910400391</v>
      </c>
      <c r="AI604" s="116">
        <v>0</v>
      </c>
      <c r="AJ604" s="121">
        <v>0</v>
      </c>
      <c r="AK604" s="121">
        <v>100</v>
      </c>
      <c r="AL604" s="116">
        <v>4.7114748954772949</v>
      </c>
      <c r="AM604" s="116">
        <v>27.310880661010742</v>
      </c>
      <c r="AN604" s="116">
        <v>18068.884765625</v>
      </c>
      <c r="AO604" s="116">
        <v>53245.2265625</v>
      </c>
      <c r="AP604" s="116">
        <v>30623.421875</v>
      </c>
      <c r="AQ604" s="116">
        <v>57.513927459716797</v>
      </c>
      <c r="AR604" s="118"/>
    </row>
    <row r="605" spans="1:44">
      <c r="A605" s="352">
        <v>41880</v>
      </c>
      <c r="B605" s="114" t="s">
        <v>183</v>
      </c>
      <c r="C605" s="114" t="s">
        <v>122</v>
      </c>
      <c r="D605" s="241"/>
      <c r="E605" s="305">
        <v>129</v>
      </c>
      <c r="F605" s="305">
        <v>10</v>
      </c>
      <c r="G605" s="305">
        <v>387</v>
      </c>
      <c r="H605" s="305">
        <v>30</v>
      </c>
      <c r="I605" s="305">
        <v>1464</v>
      </c>
      <c r="J605" s="305">
        <v>114</v>
      </c>
      <c r="K605" s="118">
        <v>3037537</v>
      </c>
      <c r="L605" s="116">
        <v>91.485996713784886</v>
      </c>
      <c r="M605" s="118">
        <v>3296183</v>
      </c>
      <c r="N605" s="116">
        <v>96.90985107421875</v>
      </c>
      <c r="O605" s="118">
        <v>13868126</v>
      </c>
      <c r="P605" s="116">
        <v>99.981338500976563</v>
      </c>
      <c r="Q605" s="118">
        <v>13868087</v>
      </c>
      <c r="R605" s="119">
        <v>1.122000440955162E-2</v>
      </c>
      <c r="S605" s="118">
        <v>710</v>
      </c>
      <c r="T605" s="116">
        <v>5.1196678541600704E-3</v>
      </c>
      <c r="U605" s="118">
        <v>8463</v>
      </c>
      <c r="V605" s="119">
        <v>6.1034973710775375E-2</v>
      </c>
      <c r="W605" s="117">
        <v>4489539</v>
      </c>
      <c r="X605" s="119">
        <v>99.716590881347656</v>
      </c>
      <c r="Y605" s="119">
        <v>99.655731201171875</v>
      </c>
      <c r="Z605" s="117">
        <v>8572</v>
      </c>
      <c r="AA605" s="119">
        <v>0.1909327507019043</v>
      </c>
      <c r="AB605" s="118">
        <v>2714893</v>
      </c>
      <c r="AC605" s="120">
        <v>98.178970336914062</v>
      </c>
      <c r="AD605" s="118">
        <v>2714474</v>
      </c>
      <c r="AE605" s="116">
        <v>98.061058044433594</v>
      </c>
      <c r="AF605" s="116">
        <v>70.424552917480469</v>
      </c>
      <c r="AG605" s="116">
        <v>97.784248352050781</v>
      </c>
      <c r="AH605" s="121">
        <v>43.064861297607422</v>
      </c>
      <c r="AI605" s="116">
        <v>79.93328857421875</v>
      </c>
      <c r="AJ605" s="121">
        <v>12.858697891235352</v>
      </c>
      <c r="AK605" s="121">
        <v>7.2080159187316895</v>
      </c>
      <c r="AL605" s="116">
        <v>5.0238862037658691</v>
      </c>
      <c r="AM605" s="116">
        <v>26.866588592529297</v>
      </c>
      <c r="AN605" s="116">
        <v>19493.0703125</v>
      </c>
      <c r="AO605" s="116">
        <v>52418.98828125</v>
      </c>
      <c r="AP605" s="116">
        <v>24685.80078125</v>
      </c>
      <c r="AQ605" s="116">
        <v>47.093242645263672</v>
      </c>
      <c r="AR605" s="118"/>
    </row>
    <row r="606" spans="1:44">
      <c r="A606" s="352">
        <v>41880</v>
      </c>
      <c r="B606" s="114" t="s">
        <v>126</v>
      </c>
      <c r="C606" s="114" t="s">
        <v>122</v>
      </c>
      <c r="D606" s="241"/>
      <c r="E606" s="305">
        <v>103</v>
      </c>
      <c r="F606" s="305">
        <v>7</v>
      </c>
      <c r="G606" s="305">
        <v>302</v>
      </c>
      <c r="H606" s="305">
        <v>21</v>
      </c>
      <c r="I606" s="305">
        <v>922</v>
      </c>
      <c r="J606" s="305">
        <v>86</v>
      </c>
      <c r="K606" s="118">
        <v>1832274</v>
      </c>
      <c r="L606" s="116">
        <v>88.769856473431375</v>
      </c>
      <c r="M606" s="118">
        <v>2941960</v>
      </c>
      <c r="N606" s="116">
        <v>96.827247619628906</v>
      </c>
      <c r="O606" s="118">
        <v>8594232</v>
      </c>
      <c r="P606" s="116">
        <v>99.92864990234375</v>
      </c>
      <c r="Q606" s="118">
        <v>8594177</v>
      </c>
      <c r="R606" s="119">
        <v>5.298936739563942E-2</v>
      </c>
      <c r="S606" s="118">
        <v>976</v>
      </c>
      <c r="T606" s="116">
        <v>1.1356526985764503E-2</v>
      </c>
      <c r="U606" s="118">
        <v>18110</v>
      </c>
      <c r="V606" s="119">
        <v>0.2108597606420517</v>
      </c>
      <c r="W606" s="117">
        <v>2356216</v>
      </c>
      <c r="X606" s="119">
        <v>99.587318420410156</v>
      </c>
      <c r="Y606" s="119">
        <v>99.377326965332031</v>
      </c>
      <c r="Z606" s="117">
        <v>6701</v>
      </c>
      <c r="AA606" s="119">
        <v>0.28439667820930481</v>
      </c>
      <c r="AB606" s="118">
        <v>1266716</v>
      </c>
      <c r="AC606" s="120">
        <v>98.265907287597656</v>
      </c>
      <c r="AD606" s="118">
        <v>1266749</v>
      </c>
      <c r="AE606" s="116">
        <v>98.133804321289063</v>
      </c>
      <c r="AF606" s="116">
        <v>42.89630126953125</v>
      </c>
      <c r="AG606" s="116">
        <v>53.522872924804688</v>
      </c>
      <c r="AH606" s="121">
        <v>32.269729614257813</v>
      </c>
      <c r="AI606" s="116">
        <v>0</v>
      </c>
      <c r="AJ606" s="121">
        <v>0</v>
      </c>
      <c r="AK606" s="121">
        <v>0</v>
      </c>
      <c r="AL606" s="116">
        <v>5.2690763473510742</v>
      </c>
      <c r="AM606" s="116">
        <v>29.509073257446289</v>
      </c>
      <c r="AN606" s="116">
        <v>12660.642578125</v>
      </c>
      <c r="AO606" s="116">
        <v>30762.70703125</v>
      </c>
      <c r="AP606" s="116">
        <v>16012.1513671875</v>
      </c>
      <c r="AQ606" s="116">
        <v>52.050529479980469</v>
      </c>
      <c r="AR606" s="118"/>
    </row>
    <row r="607" spans="1:44">
      <c r="A607" s="352">
        <v>41880</v>
      </c>
      <c r="B607" s="114" t="s">
        <v>184</v>
      </c>
      <c r="C607" s="114" t="s">
        <v>122</v>
      </c>
      <c r="D607" s="241"/>
      <c r="E607" s="305">
        <v>97</v>
      </c>
      <c r="F607" s="305">
        <v>17</v>
      </c>
      <c r="G607" s="305">
        <v>289</v>
      </c>
      <c r="H607" s="305">
        <v>51</v>
      </c>
      <c r="I607" s="305">
        <v>972</v>
      </c>
      <c r="J607" s="305">
        <v>219</v>
      </c>
      <c r="K607" s="118">
        <v>3065985</v>
      </c>
      <c r="L607" s="116">
        <v>90.158073180397167</v>
      </c>
      <c r="M607" s="118">
        <v>2941960</v>
      </c>
      <c r="N607" s="116">
        <v>96.827247619628906</v>
      </c>
      <c r="O607" s="118">
        <v>13219343</v>
      </c>
      <c r="P607" s="116">
        <v>99.97027587890625</v>
      </c>
      <c r="Q607" s="118">
        <v>13219346</v>
      </c>
      <c r="R607" s="119">
        <v>1.87679473310709E-2</v>
      </c>
      <c r="S607" s="118">
        <v>1039</v>
      </c>
      <c r="T607" s="116">
        <v>7.8596929088234901E-3</v>
      </c>
      <c r="U607" s="118">
        <v>10736</v>
      </c>
      <c r="V607" s="119">
        <v>8.1235937774181366E-2</v>
      </c>
      <c r="W607" s="117">
        <v>4253327</v>
      </c>
      <c r="X607" s="119">
        <v>99.506858825683594</v>
      </c>
      <c r="Y607" s="119">
        <v>99.426025390625</v>
      </c>
      <c r="Z607" s="117">
        <v>9184</v>
      </c>
      <c r="AA607" s="119">
        <v>0.21592508256435394</v>
      </c>
      <c r="AB607" s="118">
        <v>2716165</v>
      </c>
      <c r="AC607" s="120">
        <v>98.43731689453125</v>
      </c>
      <c r="AD607" s="118">
        <v>2719383</v>
      </c>
      <c r="AE607" s="116">
        <v>98.3726806640625</v>
      </c>
      <c r="AF607" s="116">
        <v>76.056533813476563</v>
      </c>
      <c r="AG607" s="116">
        <v>95.831932067871094</v>
      </c>
      <c r="AH607" s="121">
        <v>56.281135559082031</v>
      </c>
      <c r="AI607" s="116">
        <v>0</v>
      </c>
      <c r="AJ607" s="121">
        <v>0</v>
      </c>
      <c r="AK607" s="121">
        <v>0</v>
      </c>
      <c r="AL607" s="116">
        <v>5.1064915657043457</v>
      </c>
      <c r="AM607" s="116">
        <v>26.148073196411133</v>
      </c>
      <c r="AN607" s="116">
        <v>19359.833984375</v>
      </c>
      <c r="AO607" s="116">
        <v>47412.578125</v>
      </c>
      <c r="AP607" s="116">
        <v>28497.3515625</v>
      </c>
      <c r="AQ607" s="116">
        <v>60.105045318603516</v>
      </c>
      <c r="AR607" s="118"/>
    </row>
    <row r="608" spans="1:44">
      <c r="A608" s="352">
        <v>41880</v>
      </c>
      <c r="B608" s="114" t="s">
        <v>131</v>
      </c>
      <c r="C608" s="114" t="s">
        <v>176</v>
      </c>
      <c r="D608" s="241"/>
      <c r="E608" s="305">
        <v>168</v>
      </c>
      <c r="F608" s="305">
        <v>20</v>
      </c>
      <c r="G608" s="305">
        <v>489</v>
      </c>
      <c r="H608" s="305">
        <v>50</v>
      </c>
      <c r="I608" s="305">
        <v>1428</v>
      </c>
      <c r="J608" s="305">
        <v>162</v>
      </c>
      <c r="K608" s="118">
        <v>3085230</v>
      </c>
      <c r="L608" s="116">
        <v>91.397821232128564</v>
      </c>
      <c r="M608" s="118">
        <v>4646114</v>
      </c>
      <c r="N608" s="116">
        <v>94.515525817871094</v>
      </c>
      <c r="O608" s="118">
        <v>21456620</v>
      </c>
      <c r="P608" s="116">
        <v>99.985038757324219</v>
      </c>
      <c r="Q608" s="118">
        <v>14184079</v>
      </c>
      <c r="R608" s="119">
        <v>0.19569829106330872</v>
      </c>
      <c r="S608" s="118">
        <v>620597</v>
      </c>
      <c r="T608" s="116">
        <v>4.3753070831298828</v>
      </c>
      <c r="U608" s="118">
        <v>727</v>
      </c>
      <c r="V608" s="119">
        <v>5.3721442818641663E-3</v>
      </c>
      <c r="W608" s="117">
        <v>3934491</v>
      </c>
      <c r="X608" s="119">
        <v>99.748153686523438</v>
      </c>
      <c r="Y608" s="119">
        <v>99.7427978515625</v>
      </c>
      <c r="Z608" s="117">
        <v>11005</v>
      </c>
      <c r="AA608" s="119">
        <v>0.27970582246780396</v>
      </c>
      <c r="AB608" s="118">
        <v>1578525</v>
      </c>
      <c r="AC608" s="120">
        <v>95.504852294921875</v>
      </c>
      <c r="AD608" s="118">
        <v>1567684</v>
      </c>
      <c r="AE608" s="116">
        <v>96.112548828125</v>
      </c>
      <c r="AF608" s="116">
        <v>0</v>
      </c>
      <c r="AG608" s="116">
        <v>0</v>
      </c>
      <c r="AH608" s="121">
        <v>0</v>
      </c>
      <c r="AI608" s="116">
        <v>0</v>
      </c>
      <c r="AJ608" s="121">
        <v>0</v>
      </c>
      <c r="AK608" s="121">
        <v>0</v>
      </c>
      <c r="AL608" s="116">
        <v>4.7546014785766602</v>
      </c>
      <c r="AM608" s="116">
        <v>26.846702575683594</v>
      </c>
      <c r="AN608" s="116">
        <v>19527.85546875</v>
      </c>
      <c r="AO608" s="116">
        <v>44075.6875</v>
      </c>
      <c r="AP608" s="116">
        <v>23197.880859375</v>
      </c>
      <c r="AQ608" s="116">
        <v>52.631919860839844</v>
      </c>
      <c r="AR608" s="118"/>
    </row>
    <row r="609" spans="1:44">
      <c r="A609" s="352">
        <v>41880</v>
      </c>
      <c r="B609" s="114" t="s">
        <v>124</v>
      </c>
      <c r="C609" s="114" t="s">
        <v>176</v>
      </c>
      <c r="D609" s="241"/>
      <c r="E609" s="180">
        <v>117</v>
      </c>
      <c r="F609" s="180">
        <v>32</v>
      </c>
      <c r="G609" s="180">
        <v>344</v>
      </c>
      <c r="H609" s="180">
        <v>86</v>
      </c>
      <c r="I609" s="180">
        <v>1302</v>
      </c>
      <c r="J609" s="180">
        <v>346</v>
      </c>
      <c r="K609" s="118">
        <v>3216679</v>
      </c>
      <c r="L609" s="116">
        <v>92.928358720282617</v>
      </c>
      <c r="M609" s="118">
        <v>3815039</v>
      </c>
      <c r="N609" s="116">
        <v>96.187744140625</v>
      </c>
      <c r="O609" s="118">
        <v>17207192</v>
      </c>
      <c r="P609" s="116">
        <v>99.999473571777344</v>
      </c>
      <c r="Q609" s="118">
        <v>13072686</v>
      </c>
      <c r="R609" s="119">
        <v>4.4719196856021881E-2</v>
      </c>
      <c r="S609" s="118">
        <v>533459</v>
      </c>
      <c r="T609" s="116">
        <v>4.0807147026062012</v>
      </c>
      <c r="U609" s="118">
        <v>1359</v>
      </c>
      <c r="V609" s="119">
        <v>1.0843164287507534E-2</v>
      </c>
      <c r="W609" s="117">
        <v>4283038</v>
      </c>
      <c r="X609" s="119">
        <v>99.7777099609375</v>
      </c>
      <c r="Y609" s="119">
        <v>99.766891479492188</v>
      </c>
      <c r="Z609" s="117">
        <v>11527</v>
      </c>
      <c r="AA609" s="119">
        <v>0.26913139224052429</v>
      </c>
      <c r="AB609" s="118">
        <v>1157308</v>
      </c>
      <c r="AC609" s="120">
        <v>94.295730590820313</v>
      </c>
      <c r="AD609" s="118">
        <v>1148116</v>
      </c>
      <c r="AE609" s="116">
        <v>94.536178588867188</v>
      </c>
      <c r="AF609" s="116">
        <v>0</v>
      </c>
      <c r="AG609" s="116">
        <v>0</v>
      </c>
      <c r="AH609" s="121">
        <v>0</v>
      </c>
      <c r="AI609" s="116">
        <v>0</v>
      </c>
      <c r="AJ609" s="121">
        <v>0</v>
      </c>
      <c r="AK609" s="121">
        <v>0</v>
      </c>
      <c r="AL609" s="116">
        <v>4.6241145133972168</v>
      </c>
      <c r="AM609" s="116">
        <v>28.570436477661133</v>
      </c>
      <c r="AN609" s="116">
        <v>17692.888671875</v>
      </c>
      <c r="AO609" s="116">
        <v>49217.21875</v>
      </c>
      <c r="AP609" s="116">
        <v>24239.328125</v>
      </c>
      <c r="AQ609" s="116">
        <v>49.249691009521484</v>
      </c>
      <c r="AR609" s="118"/>
    </row>
    <row r="610" spans="1:44">
      <c r="A610" s="352">
        <v>41880</v>
      </c>
      <c r="B610" s="206" t="s">
        <v>133</v>
      </c>
      <c r="C610" s="206" t="s">
        <v>176</v>
      </c>
      <c r="D610" s="241"/>
      <c r="E610" s="180">
        <v>164</v>
      </c>
      <c r="F610" s="180">
        <v>12</v>
      </c>
      <c r="G610" s="180">
        <v>485</v>
      </c>
      <c r="H610" s="180">
        <v>34</v>
      </c>
      <c r="I610" s="180">
        <v>1425</v>
      </c>
      <c r="J610" s="180">
        <v>116</v>
      </c>
      <c r="K610" s="248">
        <v>2255931</v>
      </c>
      <c r="L610" s="246">
        <v>90.517174505780545</v>
      </c>
      <c r="M610" s="248">
        <v>4325640</v>
      </c>
      <c r="N610" s="246">
        <v>96.524002075195313</v>
      </c>
      <c r="O610" s="248">
        <v>18151052</v>
      </c>
      <c r="P610" s="246">
        <v>99.973701477050781</v>
      </c>
      <c r="Q610" s="248">
        <v>11570190</v>
      </c>
      <c r="R610" s="249">
        <v>0.44203248620033264</v>
      </c>
      <c r="S610" s="248">
        <v>624337</v>
      </c>
      <c r="T610" s="246">
        <v>5.3960824012756348</v>
      </c>
      <c r="U610" s="248">
        <v>358</v>
      </c>
      <c r="V610" s="249">
        <v>3.2901964150369167E-3</v>
      </c>
      <c r="W610" s="248">
        <v>2816875</v>
      </c>
      <c r="X610" s="246">
        <v>99.671035766601563</v>
      </c>
      <c r="Y610" s="246">
        <v>99.667755126953125</v>
      </c>
      <c r="Z610" s="247">
        <v>8560</v>
      </c>
      <c r="AA610" s="249">
        <v>0.30388283729553223</v>
      </c>
      <c r="AB610" s="248">
        <v>701196</v>
      </c>
      <c r="AC610" s="246">
        <v>89.828094482421875</v>
      </c>
      <c r="AD610" s="248">
        <v>692070</v>
      </c>
      <c r="AE610" s="246">
        <v>89.573455810546875</v>
      </c>
      <c r="AF610" s="246">
        <v>0</v>
      </c>
      <c r="AG610" s="246">
        <v>0</v>
      </c>
      <c r="AH610" s="251">
        <v>0</v>
      </c>
      <c r="AI610" s="246">
        <v>0</v>
      </c>
      <c r="AJ610" s="251">
        <v>0</v>
      </c>
      <c r="AK610" s="251">
        <v>0</v>
      </c>
      <c r="AL610" s="246">
        <v>4.7688932418823242</v>
      </c>
      <c r="AM610" s="246">
        <v>30.920131683349609</v>
      </c>
      <c r="AN610" s="246">
        <v>16277.5400390625</v>
      </c>
      <c r="AO610" s="246">
        <v>37113.0859375</v>
      </c>
      <c r="AP610" s="246">
        <v>20016.5390625</v>
      </c>
      <c r="AQ610" s="246">
        <v>53.933910369873047</v>
      </c>
      <c r="AR610" s="248"/>
    </row>
    <row r="611" spans="1:44">
      <c r="A611" s="352">
        <v>41880</v>
      </c>
      <c r="B611" s="206" t="s">
        <v>125</v>
      </c>
      <c r="C611" s="206" t="s">
        <v>176</v>
      </c>
      <c r="D611" s="241"/>
      <c r="E611" s="180">
        <v>166</v>
      </c>
      <c r="F611" s="180">
        <v>8</v>
      </c>
      <c r="G611" s="180">
        <v>474</v>
      </c>
      <c r="H611" s="180">
        <v>24</v>
      </c>
      <c r="I611" s="180">
        <v>1535</v>
      </c>
      <c r="J611" s="180">
        <v>93</v>
      </c>
      <c r="K611" s="248">
        <v>2257872</v>
      </c>
      <c r="L611" s="246">
        <v>90.090536576032648</v>
      </c>
      <c r="M611" s="248">
        <v>3220235</v>
      </c>
      <c r="N611" s="246">
        <v>94.739112854003906</v>
      </c>
      <c r="O611" s="248">
        <v>15748275</v>
      </c>
      <c r="P611" s="246">
        <v>99.550094604492188</v>
      </c>
      <c r="Q611" s="248">
        <v>10622445</v>
      </c>
      <c r="R611" s="249">
        <v>1.4281928539276123</v>
      </c>
      <c r="S611" s="248">
        <v>520867</v>
      </c>
      <c r="T611" s="246">
        <v>4.9034566879272461</v>
      </c>
      <c r="U611" s="248">
        <v>180</v>
      </c>
      <c r="V611" s="249">
        <v>1.8158368766307831E-3</v>
      </c>
      <c r="W611" s="248">
        <v>3031907</v>
      </c>
      <c r="X611" s="246">
        <v>99.745460510253906</v>
      </c>
      <c r="Y611" s="246">
        <v>99.74365234375</v>
      </c>
      <c r="Z611" s="247">
        <v>6131</v>
      </c>
      <c r="AA611" s="249">
        <v>0.20221596956253052</v>
      </c>
      <c r="AB611" s="248">
        <v>797151</v>
      </c>
      <c r="AC611" s="246">
        <v>93.300018310546875</v>
      </c>
      <c r="AD611" s="248">
        <v>792265</v>
      </c>
      <c r="AE611" s="246">
        <v>94.208885192871094</v>
      </c>
      <c r="AF611" s="246">
        <v>0</v>
      </c>
      <c r="AG611" s="246">
        <v>0</v>
      </c>
      <c r="AH611" s="251">
        <v>0</v>
      </c>
      <c r="AI611" s="246">
        <v>0</v>
      </c>
      <c r="AJ611" s="251">
        <v>0</v>
      </c>
      <c r="AK611" s="251">
        <v>0</v>
      </c>
      <c r="AL611" s="246">
        <v>4.2042970657348633</v>
      </c>
      <c r="AM611" s="246">
        <v>30.243518829345703</v>
      </c>
      <c r="AN611" s="246">
        <v>12835.3837890625</v>
      </c>
      <c r="AO611" s="246">
        <v>36080.47265625</v>
      </c>
      <c r="AP611" s="246">
        <v>12289.134765625</v>
      </c>
      <c r="AQ611" s="246">
        <v>34.060348510742187</v>
      </c>
      <c r="AR611" s="248"/>
    </row>
    <row r="612" spans="1:44">
      <c r="A612" s="352">
        <v>41880</v>
      </c>
      <c r="B612" s="107" t="s">
        <v>127</v>
      </c>
      <c r="C612" s="107" t="s">
        <v>128</v>
      </c>
      <c r="D612" s="241"/>
      <c r="E612" s="388">
        <v>150</v>
      </c>
      <c r="F612" s="388">
        <v>16</v>
      </c>
      <c r="G612" s="388">
        <v>450</v>
      </c>
      <c r="H612" s="388">
        <v>48</v>
      </c>
      <c r="I612" s="388">
        <v>1436</v>
      </c>
      <c r="J612" s="388">
        <v>166</v>
      </c>
      <c r="K612" s="111">
        <v>1982243</v>
      </c>
      <c r="L612" s="109">
        <v>88.492026456897563</v>
      </c>
      <c r="M612" s="111">
        <v>3199331</v>
      </c>
      <c r="N612" s="109">
        <v>96.819801330566406</v>
      </c>
      <c r="O612" s="111">
        <v>16432818</v>
      </c>
      <c r="P612" s="109">
        <v>99.936744689941406</v>
      </c>
      <c r="Q612" s="111">
        <v>10064615</v>
      </c>
      <c r="R612" s="112">
        <v>5.3047236055135727E-2</v>
      </c>
      <c r="S612" s="111">
        <v>330055</v>
      </c>
      <c r="T612" s="109">
        <v>3.279360294342041</v>
      </c>
      <c r="U612" s="111">
        <v>37285</v>
      </c>
      <c r="V612" s="112">
        <v>0.37081530690193176</v>
      </c>
      <c r="W612" s="111">
        <v>2894308</v>
      </c>
      <c r="X612" s="109">
        <v>99.430274963378906</v>
      </c>
      <c r="Y612" s="109">
        <v>99.061569213867188</v>
      </c>
      <c r="Z612" s="110">
        <v>18403</v>
      </c>
      <c r="AA612" s="112">
        <v>0.6358342170715332</v>
      </c>
      <c r="AB612" s="111">
        <v>4960508</v>
      </c>
      <c r="AC612" s="109">
        <v>99.160308837890625</v>
      </c>
      <c r="AD612" s="111">
        <v>4950224</v>
      </c>
      <c r="AE612" s="109">
        <v>99.3658447265625</v>
      </c>
      <c r="AF612" s="109">
        <v>34.160820007324219</v>
      </c>
      <c r="AG612" s="109">
        <v>33.535682678222656</v>
      </c>
      <c r="AH612" s="113">
        <v>34.785957336425781</v>
      </c>
      <c r="AI612" s="109">
        <v>94.084068298339844</v>
      </c>
      <c r="AJ612" s="113">
        <v>2.7735934257507324</v>
      </c>
      <c r="AK612" s="113">
        <v>3.1423373222351074</v>
      </c>
      <c r="AL612" s="109">
        <v>2.9579646587371826</v>
      </c>
      <c r="AM612" s="109">
        <v>17.833372116088867</v>
      </c>
      <c r="AN612" s="109">
        <v>8434.5263671875</v>
      </c>
      <c r="AO612" s="109">
        <v>36347.4609375</v>
      </c>
      <c r="AP612" s="109">
        <v>632.00323486328125</v>
      </c>
      <c r="AQ612" s="109">
        <v>1.7387824058532715</v>
      </c>
      <c r="AR612" s="111"/>
    </row>
    <row r="613" spans="1:44">
      <c r="A613" s="352">
        <v>41880</v>
      </c>
      <c r="B613" s="107" t="s">
        <v>129</v>
      </c>
      <c r="C613" s="107" t="s">
        <v>128</v>
      </c>
      <c r="D613" s="241"/>
      <c r="E613" s="388">
        <v>152</v>
      </c>
      <c r="F613" s="388">
        <v>3</v>
      </c>
      <c r="G613" s="388">
        <v>452</v>
      </c>
      <c r="H613" s="388">
        <v>9</v>
      </c>
      <c r="I613" s="388">
        <v>1178</v>
      </c>
      <c r="J613" s="388">
        <v>29</v>
      </c>
      <c r="K613" s="111">
        <v>1375661</v>
      </c>
      <c r="L613" s="109">
        <v>85.851165367049006</v>
      </c>
      <c r="M613" s="111">
        <v>2625672</v>
      </c>
      <c r="N613" s="109">
        <v>96.521499633789063</v>
      </c>
      <c r="O613" s="111">
        <v>11821977</v>
      </c>
      <c r="P613" s="109">
        <v>99.991775512695313</v>
      </c>
      <c r="Q613" s="111">
        <v>7836123</v>
      </c>
      <c r="R613" s="112">
        <v>4.7727683559060097E-3</v>
      </c>
      <c r="S613" s="111">
        <v>279186</v>
      </c>
      <c r="T613" s="109">
        <v>3.5628077983856201</v>
      </c>
      <c r="U613" s="111">
        <v>30242</v>
      </c>
      <c r="V613" s="112">
        <v>0.38657790422439575</v>
      </c>
      <c r="W613" s="111">
        <v>1882218</v>
      </c>
      <c r="X613" s="109">
        <v>99.520751953125</v>
      </c>
      <c r="Y613" s="109">
        <v>99.136024475097656</v>
      </c>
      <c r="Z613" s="110">
        <v>13674</v>
      </c>
      <c r="AA613" s="112">
        <v>0.72648334503173828</v>
      </c>
      <c r="AB613" s="111">
        <v>1267719</v>
      </c>
      <c r="AC613" s="109">
        <v>97.059364318847656</v>
      </c>
      <c r="AD613" s="111">
        <v>1267520</v>
      </c>
      <c r="AE613" s="109">
        <v>97.2769775390625</v>
      </c>
      <c r="AF613" s="109">
        <v>33.973217010498047</v>
      </c>
      <c r="AG613" s="109">
        <v>33.340888977050781</v>
      </c>
      <c r="AH613" s="113">
        <v>34.605545043945313</v>
      </c>
      <c r="AI613" s="109">
        <v>94.418281555175781</v>
      </c>
      <c r="AJ613" s="113">
        <v>2.175100564956665</v>
      </c>
      <c r="AK613" s="113">
        <v>3.4066152572631836</v>
      </c>
      <c r="AL613" s="109">
        <v>3.0048117637634277</v>
      </c>
      <c r="AM613" s="109">
        <v>20.354610443115234</v>
      </c>
      <c r="AN613" s="109">
        <v>6803.60693359375</v>
      </c>
      <c r="AO613" s="109">
        <v>21203.345703125</v>
      </c>
      <c r="AP613" s="109">
        <v>303.30081176757812</v>
      </c>
      <c r="AQ613" s="109">
        <v>1.4304385185241699</v>
      </c>
      <c r="AR613" s="111"/>
    </row>
    <row r="614" spans="1:44">
      <c r="A614" s="352">
        <v>41880</v>
      </c>
      <c r="B614" s="181" t="s">
        <v>130</v>
      </c>
      <c r="C614" s="181" t="s">
        <v>128</v>
      </c>
      <c r="D614" s="241"/>
      <c r="E614" s="219">
        <v>176</v>
      </c>
      <c r="F614" s="219">
        <v>5</v>
      </c>
      <c r="G614" s="219">
        <v>528</v>
      </c>
      <c r="H614" s="219">
        <v>15</v>
      </c>
      <c r="I614" s="219">
        <v>858</v>
      </c>
      <c r="J614" s="219">
        <v>31</v>
      </c>
      <c r="K614" s="229">
        <v>587142</v>
      </c>
      <c r="L614" s="230">
        <v>93.935027642376127</v>
      </c>
      <c r="M614" s="229">
        <v>1029833</v>
      </c>
      <c r="N614" s="230">
        <v>96.450592041015625</v>
      </c>
      <c r="O614" s="229">
        <v>14807467</v>
      </c>
      <c r="P614" s="230">
        <v>99.994453430175781</v>
      </c>
      <c r="Q614" s="229">
        <v>4576162</v>
      </c>
      <c r="R614" s="230">
        <v>0</v>
      </c>
      <c r="S614" s="229">
        <v>434985</v>
      </c>
      <c r="T614" s="230">
        <v>9.5054550170898437</v>
      </c>
      <c r="U614" s="229">
        <v>271313</v>
      </c>
      <c r="V614" s="230">
        <v>5.9317402839660645</v>
      </c>
      <c r="W614" s="229">
        <v>612327</v>
      </c>
      <c r="X614" s="230">
        <v>99.821983337402344</v>
      </c>
      <c r="Y614" s="230">
        <v>93.900802612304688</v>
      </c>
      <c r="Z614" s="229">
        <v>2542</v>
      </c>
      <c r="AA614" s="230">
        <v>0.4151376485824585</v>
      </c>
      <c r="AB614" s="229">
        <v>1028520</v>
      </c>
      <c r="AC614" s="230">
        <v>98.550048828125</v>
      </c>
      <c r="AD614" s="229">
        <v>1027352</v>
      </c>
      <c r="AE614" s="230">
        <v>98.714958190917969</v>
      </c>
      <c r="AF614" s="230">
        <v>35.208209991455078</v>
      </c>
      <c r="AG614" s="230">
        <v>34.852455139160156</v>
      </c>
      <c r="AH614" s="230">
        <v>35.56396484375</v>
      </c>
      <c r="AI614" s="230">
        <v>94.553627014160156</v>
      </c>
      <c r="AJ614" s="188">
        <v>0.74619132280349731</v>
      </c>
      <c r="AK614" s="188">
        <v>4.7001829147338867</v>
      </c>
      <c r="AL614" s="230">
        <v>3.9489691257476807</v>
      </c>
      <c r="AM614" s="230">
        <v>22.875835418701172</v>
      </c>
      <c r="AN614" s="230">
        <v>5569.7841796875</v>
      </c>
      <c r="AO614" s="230">
        <v>9575.0625</v>
      </c>
      <c r="AP614" s="230">
        <v>140.30789184570312</v>
      </c>
      <c r="AQ614" s="230">
        <v>1.4653470516204834</v>
      </c>
      <c r="AR614" s="229"/>
    </row>
    <row r="615" spans="1:44">
      <c r="A615" s="352">
        <v>41880</v>
      </c>
      <c r="B615" s="123" t="s">
        <v>132</v>
      </c>
      <c r="C615" s="123" t="s">
        <v>128</v>
      </c>
      <c r="D615" s="241"/>
      <c r="E615" s="219">
        <v>178</v>
      </c>
      <c r="F615" s="219">
        <v>5</v>
      </c>
      <c r="G615" s="219">
        <v>527</v>
      </c>
      <c r="H615" s="219">
        <v>15</v>
      </c>
      <c r="I615" s="219">
        <v>1015</v>
      </c>
      <c r="J615" s="219">
        <v>33</v>
      </c>
      <c r="K615" s="197">
        <v>554268</v>
      </c>
      <c r="L615" s="194">
        <v>92.864462678704157</v>
      </c>
      <c r="M615" s="197">
        <v>1012749</v>
      </c>
      <c r="N615" s="194">
        <v>92.965286254882813</v>
      </c>
      <c r="O615" s="197">
        <v>13235823</v>
      </c>
      <c r="P615" s="194">
        <v>99.977935791015625</v>
      </c>
      <c r="Q615" s="197">
        <v>5762262</v>
      </c>
      <c r="R615" s="194">
        <v>1.7354295778204687E-5</v>
      </c>
      <c r="S615" s="197">
        <v>630504</v>
      </c>
      <c r="T615" s="194">
        <v>10.941952705383301</v>
      </c>
      <c r="U615" s="197">
        <v>411231</v>
      </c>
      <c r="V615" s="194">
        <v>7.1811413764953613</v>
      </c>
      <c r="W615" s="197">
        <v>872469</v>
      </c>
      <c r="X615" s="194">
        <v>99.737640380859375</v>
      </c>
      <c r="Y615" s="231">
        <v>92.575340270996094</v>
      </c>
      <c r="Z615" s="197">
        <v>4915</v>
      </c>
      <c r="AA615" s="194">
        <v>0.56334382295608521</v>
      </c>
      <c r="AB615" s="197">
        <v>972743</v>
      </c>
      <c r="AC615" s="194">
        <v>98.188423156738281</v>
      </c>
      <c r="AD615" s="197">
        <v>970752</v>
      </c>
      <c r="AE615" s="194">
        <v>98.38311767578125</v>
      </c>
      <c r="AF615" s="231">
        <v>35.026924133300781</v>
      </c>
      <c r="AG615" s="231">
        <v>34.739059448242188</v>
      </c>
      <c r="AH615" s="231">
        <v>35.314785003662109</v>
      </c>
      <c r="AI615" s="194">
        <v>95.820243835449219</v>
      </c>
      <c r="AJ615" s="207">
        <v>1.2899397611618042</v>
      </c>
      <c r="AK615" s="207">
        <v>2.8898179531097412</v>
      </c>
      <c r="AL615" s="208">
        <v>3.8879637718200684</v>
      </c>
      <c r="AM615" s="208">
        <v>23.960771560668945</v>
      </c>
      <c r="AN615" s="197">
        <v>6410.283203125</v>
      </c>
      <c r="AO615" s="197">
        <v>12044.0673828125</v>
      </c>
      <c r="AP615" s="197">
        <v>102.023193359375</v>
      </c>
      <c r="AQ615" s="231">
        <v>0.84708255529403687</v>
      </c>
      <c r="AR615" s="198"/>
    </row>
    <row r="616" spans="1:44">
      <c r="A616" s="352">
        <v>41879</v>
      </c>
      <c r="B616" s="181" t="s">
        <v>6</v>
      </c>
      <c r="C616" s="181"/>
      <c r="D616" s="241"/>
      <c r="E616" s="219">
        <v>1803</v>
      </c>
      <c r="F616" s="219">
        <v>177</v>
      </c>
      <c r="G616" s="219">
        <v>5343</v>
      </c>
      <c r="H616" s="219">
        <v>521</v>
      </c>
      <c r="I616" s="219">
        <v>15581</v>
      </c>
      <c r="J616" s="219">
        <v>1979</v>
      </c>
      <c r="K616" s="229">
        <v>33819016</v>
      </c>
      <c r="L616" s="230">
        <v>90.935469559492802</v>
      </c>
      <c r="M616" s="229">
        <v>43762050</v>
      </c>
      <c r="N616" s="230">
        <v>96.063920647925443</v>
      </c>
      <c r="O616" s="229">
        <v>200097321</v>
      </c>
      <c r="P616" s="230">
        <v>99.952282960895488</v>
      </c>
      <c r="Q616" s="229">
        <v>148148260</v>
      </c>
      <c r="R616" s="230">
        <v>6.9820599340404549E-2</v>
      </c>
      <c r="S616" s="229">
        <v>3189849</v>
      </c>
      <c r="T616" s="230">
        <v>4.1958692382109346</v>
      </c>
      <c r="U616" s="229">
        <v>173094</v>
      </c>
      <c r="V616" s="230">
        <v>0.11876961707169152</v>
      </c>
      <c r="W616" s="229">
        <v>43991231</v>
      </c>
      <c r="X616" s="230">
        <v>99.667357389722582</v>
      </c>
      <c r="Y616" s="230">
        <v>99.548982851005334</v>
      </c>
      <c r="Z616" s="229">
        <v>136734</v>
      </c>
      <c r="AA616" s="230">
        <v>0.31082103587830434</v>
      </c>
      <c r="AB616" s="229">
        <v>33298952</v>
      </c>
      <c r="AC616" s="230">
        <v>98.112993499815573</v>
      </c>
      <c r="AD616" s="229">
        <v>33251384</v>
      </c>
      <c r="AE616" s="230">
        <v>98.193129241576472</v>
      </c>
      <c r="AF616" s="230">
        <v>32.907354336449806</v>
      </c>
      <c r="AG616" s="230">
        <v>35.483794793767949</v>
      </c>
      <c r="AH616" s="230">
        <v>30.330913879131661</v>
      </c>
      <c r="AI616" s="230"/>
      <c r="AJ616" s="188"/>
      <c r="AK616" s="188"/>
      <c r="AL616" s="230">
        <v>3.3118841612425753</v>
      </c>
      <c r="AM616" s="230">
        <v>19.219596156499168</v>
      </c>
      <c r="AN616" s="230">
        <v>195722.634765625</v>
      </c>
      <c r="AO616" s="230">
        <v>552998.333984375</v>
      </c>
      <c r="AP616" s="230">
        <v>270957.73990631104</v>
      </c>
      <c r="AQ616" s="230">
        <v>48.997930600269576</v>
      </c>
      <c r="AR616" s="229">
        <v>0</v>
      </c>
    </row>
    <row r="617" spans="1:44">
      <c r="A617" s="352">
        <v>41879</v>
      </c>
      <c r="B617" s="123" t="s">
        <v>134</v>
      </c>
      <c r="C617" s="123"/>
      <c r="D617" s="241"/>
      <c r="E617" s="219">
        <v>652</v>
      </c>
      <c r="F617" s="219">
        <v>109</v>
      </c>
      <c r="G617" s="219">
        <v>1947</v>
      </c>
      <c r="H617" s="219">
        <v>327</v>
      </c>
      <c r="I617" s="219">
        <v>6669</v>
      </c>
      <c r="J617" s="219">
        <v>1352</v>
      </c>
      <c r="K617" s="197">
        <v>17003011</v>
      </c>
      <c r="L617" s="194">
        <v>91.561200542656835</v>
      </c>
      <c r="M617" s="197">
        <v>18436023</v>
      </c>
      <c r="N617" s="194">
        <v>96.616297835081681</v>
      </c>
      <c r="O617" s="197">
        <v>71272859</v>
      </c>
      <c r="P617" s="194">
        <v>99.962057691893804</v>
      </c>
      <c r="Q617" s="197">
        <v>71272597</v>
      </c>
      <c r="R617" s="194">
        <v>2.4197238154714262E-2</v>
      </c>
      <c r="S617" s="197">
        <v>7794</v>
      </c>
      <c r="T617" s="194">
        <v>1.4102476288179499E-2</v>
      </c>
      <c r="U617" s="197">
        <v>72946</v>
      </c>
      <c r="V617" s="194">
        <v>0.10238386351445597</v>
      </c>
      <c r="W617" s="197">
        <v>23405827</v>
      </c>
      <c r="X617" s="194">
        <v>99.668605334613616</v>
      </c>
      <c r="Y617" s="231">
        <v>99.566560765761068</v>
      </c>
      <c r="Z617" s="197">
        <v>59595</v>
      </c>
      <c r="AA617" s="194">
        <v>0.25461608183355788</v>
      </c>
      <c r="AB617" s="197">
        <v>20110504</v>
      </c>
      <c r="AC617" s="194">
        <v>98.759671701396044</v>
      </c>
      <c r="AD617" s="197">
        <v>20111173</v>
      </c>
      <c r="AE617" s="194">
        <v>98.711592834307638</v>
      </c>
      <c r="AF617" s="231">
        <v>55.1224978204054</v>
      </c>
      <c r="AG617" s="231">
        <v>60.30768838538269</v>
      </c>
      <c r="AH617" s="231">
        <v>49.937307255428109</v>
      </c>
      <c r="AI617" s="194"/>
      <c r="AJ617" s="207"/>
      <c r="AK617" s="207"/>
      <c r="AL617" s="208">
        <v>5.0480809148054702</v>
      </c>
      <c r="AM617" s="208">
        <v>27.259422016192779</v>
      </c>
      <c r="AN617" s="197">
        <v>101326.7958984375</v>
      </c>
      <c r="AO617" s="197">
        <v>303869.89453125</v>
      </c>
      <c r="AP617" s="197">
        <v>190059.35546875</v>
      </c>
      <c r="AQ617" s="231">
        <v>62.546293295008958</v>
      </c>
      <c r="AR617" s="198"/>
    </row>
    <row r="618" spans="1:44">
      <c r="A618" s="352">
        <v>41879</v>
      </c>
      <c r="B618" s="123" t="s">
        <v>175</v>
      </c>
      <c r="C618" s="123"/>
      <c r="D618" s="241"/>
      <c r="E618" s="219">
        <v>495</v>
      </c>
      <c r="F618" s="219">
        <v>39</v>
      </c>
      <c r="G618" s="219">
        <v>1439</v>
      </c>
      <c r="H618" s="219">
        <v>107</v>
      </c>
      <c r="I618" s="219">
        <v>4364</v>
      </c>
      <c r="J618" s="219">
        <v>368</v>
      </c>
      <c r="K618" s="197">
        <v>11065550</v>
      </c>
      <c r="L618" s="194">
        <v>91.315876752624135</v>
      </c>
      <c r="M618" s="197">
        <v>15679372</v>
      </c>
      <c r="N618" s="194">
        <v>95.458057207803279</v>
      </c>
      <c r="O618" s="197">
        <v>71664639</v>
      </c>
      <c r="P618" s="194">
        <v>99.941295369567584</v>
      </c>
      <c r="Q618" s="197">
        <v>48569214</v>
      </c>
      <c r="R618" s="194">
        <v>0.16706262292661667</v>
      </c>
      <c r="S618" s="197">
        <v>2157266</v>
      </c>
      <c r="T618" s="194">
        <v>4.4671704733997259</v>
      </c>
      <c r="U618" s="197">
        <v>2954</v>
      </c>
      <c r="V618" s="194">
        <v>6.3798166004530015E-3</v>
      </c>
      <c r="W618" s="197">
        <v>14068023</v>
      </c>
      <c r="X618" s="194">
        <v>99.720709296552386</v>
      </c>
      <c r="Y618" s="231">
        <v>99.714347298186595</v>
      </c>
      <c r="Z618" s="197">
        <v>36817</v>
      </c>
      <c r="AA618" s="194">
        <v>0.26170699766697653</v>
      </c>
      <c r="AB618" s="197">
        <v>4230705</v>
      </c>
      <c r="AC618" s="194">
        <v>93.835919967305287</v>
      </c>
      <c r="AD618" s="197">
        <v>4197498</v>
      </c>
      <c r="AE618" s="194">
        <v>94.239759996910877</v>
      </c>
      <c r="AF618" s="231">
        <v>0</v>
      </c>
      <c r="AG618" s="231">
        <v>0</v>
      </c>
      <c r="AH618" s="231">
        <v>0</v>
      </c>
      <c r="AI618" s="194"/>
      <c r="AJ618" s="207"/>
      <c r="AK618" s="207"/>
      <c r="AL618" s="208">
        <v>4.8698913917482951</v>
      </c>
      <c r="AM618" s="208">
        <v>29.373043366239699</v>
      </c>
      <c r="AN618" s="197">
        <v>66550.341796875</v>
      </c>
      <c r="AO618" s="197">
        <v>167030.7109375</v>
      </c>
      <c r="AP618" s="197">
        <v>79632.4482421875</v>
      </c>
      <c r="AQ618" s="231">
        <v>47.675333353508016</v>
      </c>
      <c r="AR618" s="198"/>
    </row>
    <row r="619" spans="1:44">
      <c r="A619" s="352">
        <v>41879</v>
      </c>
      <c r="B619" s="124" t="s">
        <v>135</v>
      </c>
      <c r="C619" s="124"/>
      <c r="D619" s="241"/>
      <c r="E619" s="219">
        <v>656</v>
      </c>
      <c r="F619" s="219">
        <v>29</v>
      </c>
      <c r="G619" s="219">
        <v>1957</v>
      </c>
      <c r="H619" s="219">
        <v>87</v>
      </c>
      <c r="I619" s="219">
        <v>4548</v>
      </c>
      <c r="J619" s="219">
        <v>259</v>
      </c>
      <c r="K619" s="190">
        <v>5750455</v>
      </c>
      <c r="L619" s="191">
        <v>88.353286826868484</v>
      </c>
      <c r="M619" s="190">
        <v>9646655</v>
      </c>
      <c r="N619" s="191">
        <v>95.993006919984239</v>
      </c>
      <c r="O619" s="190">
        <v>57159823</v>
      </c>
      <c r="P619" s="191">
        <v>99.953870592504998</v>
      </c>
      <c r="Q619" s="190">
        <v>28306449</v>
      </c>
      <c r="R619" s="191">
        <v>1.7843990837563425E-2</v>
      </c>
      <c r="S619" s="190">
        <v>1024789</v>
      </c>
      <c r="T619" s="191">
        <v>3.6565618878311419</v>
      </c>
      <c r="U619" s="190">
        <v>97194</v>
      </c>
      <c r="V619" s="191">
        <v>0.3447883706280444</v>
      </c>
      <c r="W619" s="190">
        <v>6517381</v>
      </c>
      <c r="X619" s="191">
        <v>99.547713466097363</v>
      </c>
      <c r="Y619" s="232">
        <v>99.204484526840133</v>
      </c>
      <c r="Z619" s="190">
        <v>40322</v>
      </c>
      <c r="AA619" s="192">
        <v>0.61868408810458442</v>
      </c>
      <c r="AB619" s="190">
        <v>8957743</v>
      </c>
      <c r="AC619" s="191">
        <v>98.681218310436094</v>
      </c>
      <c r="AD619" s="190">
        <v>8942713</v>
      </c>
      <c r="AE619" s="191">
        <v>98.882779965034487</v>
      </c>
      <c r="AF619" s="232">
        <v>17.6331860951436</v>
      </c>
      <c r="AG619" s="232">
        <v>15.795668391246398</v>
      </c>
      <c r="AH619" s="232">
        <v>19.470703799040798</v>
      </c>
      <c r="AI619" s="191"/>
      <c r="AJ619" s="193"/>
      <c r="AK619" s="193"/>
      <c r="AL619" s="191">
        <v>3.6238104723275897</v>
      </c>
      <c r="AM619" s="191">
        <v>21.162328501775914</v>
      </c>
      <c r="AN619" s="190">
        <v>27845.4970703125</v>
      </c>
      <c r="AO619" s="190">
        <v>82097.728515625</v>
      </c>
      <c r="AP619" s="190">
        <v>1265.9361953735352</v>
      </c>
      <c r="AQ619" s="232">
        <v>1.5419868713329867</v>
      </c>
      <c r="AR619" s="190"/>
    </row>
    <row r="620" spans="1:44">
      <c r="A620" s="352">
        <v>41879</v>
      </c>
      <c r="B620" s="114" t="s">
        <v>121</v>
      </c>
      <c r="C620" s="114" t="s">
        <v>122</v>
      </c>
      <c r="D620" s="241"/>
      <c r="E620" s="305">
        <v>168</v>
      </c>
      <c r="F620" s="305">
        <v>64</v>
      </c>
      <c r="G620" s="305">
        <v>492</v>
      </c>
      <c r="H620" s="305">
        <v>191</v>
      </c>
      <c r="I620" s="305">
        <v>1871</v>
      </c>
      <c r="J620" s="305">
        <v>801</v>
      </c>
      <c r="K620" s="118">
        <v>6196365</v>
      </c>
      <c r="L620" s="116">
        <v>92.956547911557834</v>
      </c>
      <c r="M620" s="118">
        <v>6599017</v>
      </c>
      <c r="N620" s="116">
        <v>96.207191467285156</v>
      </c>
      <c r="O620" s="118">
        <v>23742956</v>
      </c>
      <c r="P620" s="116">
        <v>99.965133666992188</v>
      </c>
      <c r="Q620" s="118">
        <v>23742896</v>
      </c>
      <c r="R620" s="119">
        <v>2.3190094158053398E-2</v>
      </c>
      <c r="S620" s="118">
        <v>2474</v>
      </c>
      <c r="T620" s="116">
        <v>1.0419959202408791E-2</v>
      </c>
      <c r="U620" s="118">
        <v>23592</v>
      </c>
      <c r="V620" s="119">
        <v>9.9397875368595123E-2</v>
      </c>
      <c r="W620" s="117">
        <v>8830454</v>
      </c>
      <c r="X620" s="119">
        <v>99.715660095214844</v>
      </c>
      <c r="Y620" s="119">
        <v>99.616546630859375</v>
      </c>
      <c r="Z620" s="117">
        <v>25183</v>
      </c>
      <c r="AA620" s="119">
        <v>0.28518351912498474</v>
      </c>
      <c r="AB620" s="118">
        <v>10451158</v>
      </c>
      <c r="AC620" s="120">
        <v>98.970878601074219</v>
      </c>
      <c r="AD620" s="118">
        <v>10450411</v>
      </c>
      <c r="AE620" s="116">
        <v>98.954368591308594</v>
      </c>
      <c r="AF620" s="116">
        <v>50.794136047363281</v>
      </c>
      <c r="AG620" s="116">
        <v>42.174468994140625</v>
      </c>
      <c r="AH620" s="121">
        <v>59.413806915283203</v>
      </c>
      <c r="AI620" s="116">
        <v>0</v>
      </c>
      <c r="AJ620" s="121">
        <v>0</v>
      </c>
      <c r="AK620" s="121">
        <v>0</v>
      </c>
      <c r="AL620" s="116">
        <v>4.9803333282470703</v>
      </c>
      <c r="AM620" s="116">
        <v>26.30134391784668</v>
      </c>
      <c r="AN620" s="116">
        <v>33059.24609375</v>
      </c>
      <c r="AO620" s="116">
        <v>123967.703125</v>
      </c>
      <c r="AP620" s="116">
        <v>92771.2109375</v>
      </c>
      <c r="AQ620" s="122">
        <v>74.834983825683594</v>
      </c>
      <c r="AR620" s="118"/>
    </row>
    <row r="621" spans="1:44">
      <c r="A621" s="352">
        <v>41879</v>
      </c>
      <c r="B621" s="114" t="s">
        <v>123</v>
      </c>
      <c r="C621" s="114" t="s">
        <v>122</v>
      </c>
      <c r="D621" s="241"/>
      <c r="E621" s="305">
        <v>157</v>
      </c>
      <c r="F621" s="305">
        <v>11</v>
      </c>
      <c r="G621" s="305">
        <v>483</v>
      </c>
      <c r="H621" s="305">
        <v>34</v>
      </c>
      <c r="I621" s="305">
        <v>1452</v>
      </c>
      <c r="J621" s="305">
        <v>132</v>
      </c>
      <c r="K621" s="118">
        <v>2982281</v>
      </c>
      <c r="L621" s="116">
        <v>92.345255192250491</v>
      </c>
      <c r="M621" s="118">
        <v>3235116</v>
      </c>
      <c r="N621" s="116">
        <v>96.807624816894531</v>
      </c>
      <c r="O621" s="118">
        <v>13242375</v>
      </c>
      <c r="P621" s="116">
        <v>99.945953369140625</v>
      </c>
      <c r="Q621" s="118">
        <v>13242248</v>
      </c>
      <c r="R621" s="119">
        <v>2.9798565432429314E-2</v>
      </c>
      <c r="S621" s="118">
        <v>2806</v>
      </c>
      <c r="T621" s="116">
        <v>2.1189754828810692E-2</v>
      </c>
      <c r="U621" s="118">
        <v>12184</v>
      </c>
      <c r="V621" s="119">
        <v>9.2055484652519226E-2</v>
      </c>
      <c r="W621" s="117">
        <v>3859314</v>
      </c>
      <c r="X621" s="119">
        <v>99.72174072265625</v>
      </c>
      <c r="Y621" s="119">
        <v>99.62994384765625</v>
      </c>
      <c r="Z621" s="117">
        <v>10339</v>
      </c>
      <c r="AA621" s="119">
        <v>0.2678973376750946</v>
      </c>
      <c r="AB621" s="118">
        <v>3139991</v>
      </c>
      <c r="AC621" s="120">
        <v>98.8546142578125</v>
      </c>
      <c r="AD621" s="118">
        <v>3138943</v>
      </c>
      <c r="AE621" s="116">
        <v>98.797203063964844</v>
      </c>
      <c r="AF621" s="116">
        <v>43.545417785644531</v>
      </c>
      <c r="AG621" s="116">
        <v>54.751384735107422</v>
      </c>
      <c r="AH621" s="121">
        <v>32.339447021484375</v>
      </c>
      <c r="AI621" s="116">
        <v>0</v>
      </c>
      <c r="AJ621" s="121">
        <v>0</v>
      </c>
      <c r="AK621" s="121">
        <v>100</v>
      </c>
      <c r="AL621" s="116">
        <v>4.7803621292114258</v>
      </c>
      <c r="AM621" s="116">
        <v>27.400381088256836</v>
      </c>
      <c r="AN621" s="116">
        <v>17899.912109375</v>
      </c>
      <c r="AO621" s="116">
        <v>52449.265625</v>
      </c>
      <c r="AP621" s="116">
        <v>30072.8828125</v>
      </c>
      <c r="AQ621" s="116">
        <v>57.337089538574219</v>
      </c>
      <c r="AR621" s="118"/>
    </row>
    <row r="622" spans="1:44">
      <c r="A622" s="352">
        <v>41879</v>
      </c>
      <c r="B622" s="114" t="s">
        <v>183</v>
      </c>
      <c r="C622" s="114" t="s">
        <v>122</v>
      </c>
      <c r="D622" s="241"/>
      <c r="E622" s="305">
        <v>129</v>
      </c>
      <c r="F622" s="305">
        <v>10</v>
      </c>
      <c r="G622" s="305">
        <v>387</v>
      </c>
      <c r="H622" s="305">
        <v>30</v>
      </c>
      <c r="I622" s="305">
        <v>1464</v>
      </c>
      <c r="J622" s="305">
        <v>114</v>
      </c>
      <c r="K622" s="118">
        <v>2996369</v>
      </c>
      <c r="L622" s="116">
        <v>91.195877410292255</v>
      </c>
      <c r="M622" s="118">
        <v>3235116</v>
      </c>
      <c r="N622" s="116">
        <v>96.807624816894531</v>
      </c>
      <c r="O622" s="118">
        <v>13543880</v>
      </c>
      <c r="P622" s="116">
        <v>99.987648010253906</v>
      </c>
      <c r="Q622" s="118">
        <v>13543864</v>
      </c>
      <c r="R622" s="119">
        <v>7.8485729172825813E-3</v>
      </c>
      <c r="S622" s="118">
        <v>278</v>
      </c>
      <c r="T622" s="116">
        <v>2.0525900181382895E-3</v>
      </c>
      <c r="U622" s="118">
        <v>9462</v>
      </c>
      <c r="V622" s="119">
        <v>6.9868810474872589E-2</v>
      </c>
      <c r="W622" s="117">
        <v>4349167</v>
      </c>
      <c r="X622" s="119">
        <v>99.725234985351563</v>
      </c>
      <c r="Y622" s="119">
        <v>99.655555725097656</v>
      </c>
      <c r="Z622" s="117">
        <v>8462</v>
      </c>
      <c r="AA622" s="119">
        <v>0.19456599652767181</v>
      </c>
      <c r="AB622" s="118">
        <v>2725709</v>
      </c>
      <c r="AC622" s="120">
        <v>98.0985107421875</v>
      </c>
      <c r="AD622" s="118">
        <v>2725227</v>
      </c>
      <c r="AE622" s="116">
        <v>97.973052978515625</v>
      </c>
      <c r="AF622" s="116">
        <v>67.235557556152344</v>
      </c>
      <c r="AG622" s="116">
        <v>90.738479614257813</v>
      </c>
      <c r="AH622" s="121">
        <v>43.732635498046875</v>
      </c>
      <c r="AI622" s="116">
        <v>80.129776000976563</v>
      </c>
      <c r="AJ622" s="121">
        <v>12.769643783569336</v>
      </c>
      <c r="AK622" s="121">
        <v>7.1005778312683105</v>
      </c>
      <c r="AL622" s="116">
        <v>5.0995111465454102</v>
      </c>
      <c r="AM622" s="116">
        <v>26.993610382080078</v>
      </c>
      <c r="AN622" s="116">
        <v>19346.0078125</v>
      </c>
      <c r="AO622" s="116">
        <v>51614.70703125</v>
      </c>
      <c r="AP622" s="116">
        <v>24361.4765625</v>
      </c>
      <c r="AQ622" s="116">
        <v>47.198711395263672</v>
      </c>
      <c r="AR622" s="118"/>
    </row>
    <row r="623" spans="1:44">
      <c r="A623" s="352">
        <v>41879</v>
      </c>
      <c r="B623" s="114" t="s">
        <v>126</v>
      </c>
      <c r="C623" s="114" t="s">
        <v>122</v>
      </c>
      <c r="D623" s="241"/>
      <c r="E623" s="305">
        <v>103</v>
      </c>
      <c r="F623" s="305">
        <v>7</v>
      </c>
      <c r="G623" s="305">
        <v>302</v>
      </c>
      <c r="H623" s="305">
        <v>21</v>
      </c>
      <c r="I623" s="305">
        <v>922</v>
      </c>
      <c r="J623" s="305">
        <v>86</v>
      </c>
      <c r="K623" s="118">
        <v>1801374</v>
      </c>
      <c r="L623" s="116">
        <v>89.005003958089773</v>
      </c>
      <c r="M623" s="118">
        <v>2683387</v>
      </c>
      <c r="N623" s="116">
        <v>96.888671875</v>
      </c>
      <c r="O623" s="118">
        <v>7881271</v>
      </c>
      <c r="P623" s="116">
        <v>99.961570739746094</v>
      </c>
      <c r="Q623" s="118">
        <v>7881206</v>
      </c>
      <c r="R623" s="119">
        <v>2.0111136138439178E-2</v>
      </c>
      <c r="S623" s="118">
        <v>864</v>
      </c>
      <c r="T623" s="116">
        <v>1.0962788946926594E-2</v>
      </c>
      <c r="U623" s="118">
        <v>15087</v>
      </c>
      <c r="V623" s="119">
        <v>0.19148959219455719</v>
      </c>
      <c r="W623" s="117">
        <v>2275984</v>
      </c>
      <c r="X623" s="119">
        <v>99.604728698730469</v>
      </c>
      <c r="Y623" s="119">
        <v>99.413993835449219</v>
      </c>
      <c r="Z623" s="117">
        <v>6546</v>
      </c>
      <c r="AA623" s="119">
        <v>0.28761187195777893</v>
      </c>
      <c r="AB623" s="118">
        <v>1210760</v>
      </c>
      <c r="AC623" s="120">
        <v>98.926376342773438</v>
      </c>
      <c r="AD623" s="118">
        <v>1210349</v>
      </c>
      <c r="AE623" s="116">
        <v>98.825546264648438</v>
      </c>
      <c r="AF623" s="116">
        <v>32.9591064453125</v>
      </c>
      <c r="AG623" s="116">
        <v>38.693309783935547</v>
      </c>
      <c r="AH623" s="121">
        <v>27.224899291992188</v>
      </c>
      <c r="AI623" s="116">
        <v>0</v>
      </c>
      <c r="AJ623" s="121">
        <v>0</v>
      </c>
      <c r="AK623" s="121">
        <v>0</v>
      </c>
      <c r="AL623" s="116">
        <v>5.2982039451599121</v>
      </c>
      <c r="AM623" s="116">
        <v>29.480024337768555</v>
      </c>
      <c r="AN623" s="116">
        <v>11796.8603515625</v>
      </c>
      <c r="AO623" s="116">
        <v>30044.45703125</v>
      </c>
      <c r="AP623" s="116">
        <v>15485.7109375</v>
      </c>
      <c r="AQ623" s="116">
        <v>51.542655944824219</v>
      </c>
      <c r="AR623" s="118"/>
    </row>
    <row r="624" spans="1:44">
      <c r="A624" s="352">
        <v>41879</v>
      </c>
      <c r="B624" s="114" t="s">
        <v>184</v>
      </c>
      <c r="C624" s="114" t="s">
        <v>122</v>
      </c>
      <c r="D624" s="241"/>
      <c r="E624" s="305">
        <v>95</v>
      </c>
      <c r="F624" s="305">
        <v>17</v>
      </c>
      <c r="G624" s="305">
        <v>283</v>
      </c>
      <c r="H624" s="305">
        <v>51</v>
      </c>
      <c r="I624" s="305">
        <v>960</v>
      </c>
      <c r="J624" s="305">
        <v>219</v>
      </c>
      <c r="K624" s="118">
        <v>3026622</v>
      </c>
      <c r="L624" s="116">
        <v>89.815014891188923</v>
      </c>
      <c r="M624" s="118">
        <v>2683387</v>
      </c>
      <c r="N624" s="116">
        <v>96.888671875</v>
      </c>
      <c r="O624" s="118">
        <v>12862377</v>
      </c>
      <c r="P624" s="116">
        <v>99.946311950683594</v>
      </c>
      <c r="Q624" s="118">
        <v>12862383</v>
      </c>
      <c r="R624" s="119">
        <v>4.0008138865232468E-2</v>
      </c>
      <c r="S624" s="118">
        <v>1372</v>
      </c>
      <c r="T624" s="116">
        <v>1.0666763409972191E-2</v>
      </c>
      <c r="U624" s="118">
        <v>12621</v>
      </c>
      <c r="V624" s="119">
        <v>9.8173089325428009E-2</v>
      </c>
      <c r="W624" s="117">
        <v>4090908</v>
      </c>
      <c r="X624" s="119">
        <v>99.492240905761719</v>
      </c>
      <c r="Y624" s="119">
        <v>99.394569396972656</v>
      </c>
      <c r="Z624" s="117">
        <v>9065</v>
      </c>
      <c r="AA624" s="119">
        <v>0.22158895432949066</v>
      </c>
      <c r="AB624" s="118">
        <v>2582886</v>
      </c>
      <c r="AC624" s="120">
        <v>98.409217834472656</v>
      </c>
      <c r="AD624" s="118">
        <v>2586243</v>
      </c>
      <c r="AE624" s="116">
        <v>98.351585388183594</v>
      </c>
      <c r="AF624" s="116">
        <v>75.58367919921875</v>
      </c>
      <c r="AG624" s="116">
        <v>95.641616821289062</v>
      </c>
      <c r="AH624" s="121">
        <v>55.525745391845703</v>
      </c>
      <c r="AI624" s="116">
        <v>0</v>
      </c>
      <c r="AJ624" s="121">
        <v>0</v>
      </c>
      <c r="AK624" s="121">
        <v>0</v>
      </c>
      <c r="AL624" s="116">
        <v>5.2855343818664551</v>
      </c>
      <c r="AM624" s="116">
        <v>26.678285598754883</v>
      </c>
      <c r="AN624" s="116">
        <v>19224.76953125</v>
      </c>
      <c r="AO624" s="116">
        <v>45793.76171875</v>
      </c>
      <c r="AP624" s="116">
        <v>27368.07421875</v>
      </c>
      <c r="AQ624" s="116">
        <v>59.763759613037109</v>
      </c>
      <c r="AR624" s="118"/>
    </row>
    <row r="625" spans="1:44">
      <c r="A625" s="352">
        <v>41879</v>
      </c>
      <c r="B625" s="114" t="s">
        <v>131</v>
      </c>
      <c r="C625" s="114" t="s">
        <v>176</v>
      </c>
      <c r="D625" s="241"/>
      <c r="E625" s="305">
        <v>168</v>
      </c>
      <c r="F625" s="305">
        <v>20</v>
      </c>
      <c r="G625" s="305">
        <v>489</v>
      </c>
      <c r="H625" s="305">
        <v>50</v>
      </c>
      <c r="I625" s="305">
        <v>1426</v>
      </c>
      <c r="J625" s="305">
        <v>161</v>
      </c>
      <c r="K625" s="118">
        <v>3176660</v>
      </c>
      <c r="L625" s="116">
        <v>91.308009040942366</v>
      </c>
      <c r="M625" s="118">
        <v>4571340</v>
      </c>
      <c r="N625" s="116">
        <v>94.477134704589844</v>
      </c>
      <c r="O625" s="118">
        <v>20921080</v>
      </c>
      <c r="P625" s="116">
        <v>99.965187072753906</v>
      </c>
      <c r="Q625" s="118">
        <v>13754490</v>
      </c>
      <c r="R625" s="119">
        <v>4.0917549282312393E-2</v>
      </c>
      <c r="S625" s="118">
        <v>595086</v>
      </c>
      <c r="T625" s="116">
        <v>4.3264851570129395</v>
      </c>
      <c r="U625" s="118">
        <v>882</v>
      </c>
      <c r="V625" s="119">
        <v>6.7079360596835613E-3</v>
      </c>
      <c r="W625" s="117">
        <v>3913090</v>
      </c>
      <c r="X625" s="119">
        <v>99.754356384277344</v>
      </c>
      <c r="Y625" s="119">
        <v>99.747665405273437</v>
      </c>
      <c r="Z625" s="117">
        <v>10981</v>
      </c>
      <c r="AA625" s="119">
        <v>0.2806222140789032</v>
      </c>
      <c r="AB625" s="118">
        <v>1577291</v>
      </c>
      <c r="AC625" s="120">
        <v>95.304924011230469</v>
      </c>
      <c r="AD625" s="118">
        <v>1565958</v>
      </c>
      <c r="AE625" s="116">
        <v>95.942611694335937</v>
      </c>
      <c r="AF625" s="116">
        <v>0</v>
      </c>
      <c r="AG625" s="116">
        <v>0</v>
      </c>
      <c r="AH625" s="121">
        <v>0</v>
      </c>
      <c r="AI625" s="116">
        <v>0</v>
      </c>
      <c r="AJ625" s="121">
        <v>0</v>
      </c>
      <c r="AK625" s="121">
        <v>0</v>
      </c>
      <c r="AL625" s="116">
        <v>4.8462319374084473</v>
      </c>
      <c r="AM625" s="116">
        <v>26.915109634399414</v>
      </c>
      <c r="AN625" s="116">
        <v>19392.8203125</v>
      </c>
      <c r="AO625" s="116">
        <v>43644.3828125</v>
      </c>
      <c r="AP625" s="116">
        <v>22992.3984375</v>
      </c>
      <c r="AQ625" s="116">
        <v>52.681232452392578</v>
      </c>
      <c r="AR625" s="118"/>
    </row>
    <row r="626" spans="1:44">
      <c r="A626" s="352">
        <v>41879</v>
      </c>
      <c r="B626" s="114" t="s">
        <v>124</v>
      </c>
      <c r="C626" s="114" t="s">
        <v>176</v>
      </c>
      <c r="D626" s="241"/>
      <c r="E626" s="180">
        <v>113</v>
      </c>
      <c r="F626" s="180">
        <v>32</v>
      </c>
      <c r="G626" s="180">
        <v>332</v>
      </c>
      <c r="H626" s="180">
        <v>86</v>
      </c>
      <c r="I626" s="180">
        <v>1277</v>
      </c>
      <c r="J626" s="180">
        <v>346</v>
      </c>
      <c r="K626" s="118">
        <v>3267486</v>
      </c>
      <c r="L626" s="116">
        <v>92.588920044339901</v>
      </c>
      <c r="M626" s="118">
        <v>3857342</v>
      </c>
      <c r="N626" s="116">
        <v>96.139801025390625</v>
      </c>
      <c r="O626" s="118">
        <v>17485684</v>
      </c>
      <c r="P626" s="116">
        <v>99.9996337890625</v>
      </c>
      <c r="Q626" s="118">
        <v>13281980</v>
      </c>
      <c r="R626" s="119">
        <v>2.6502073742449284E-3</v>
      </c>
      <c r="S626" s="118">
        <v>530987</v>
      </c>
      <c r="T626" s="116">
        <v>3.9978001117706299</v>
      </c>
      <c r="U626" s="118">
        <v>1494</v>
      </c>
      <c r="V626" s="119">
        <v>1.1717092245817184E-2</v>
      </c>
      <c r="W626" s="117">
        <v>4309545</v>
      </c>
      <c r="X626" s="119">
        <v>99.587882995605469</v>
      </c>
      <c r="Y626" s="119">
        <v>99.576217651367188</v>
      </c>
      <c r="Z626" s="117">
        <v>11547</v>
      </c>
      <c r="AA626" s="119">
        <v>0.26794013381004333</v>
      </c>
      <c r="AB626" s="118">
        <v>1175097</v>
      </c>
      <c r="AC626" s="120">
        <v>94.08746337890625</v>
      </c>
      <c r="AD626" s="118">
        <v>1166850</v>
      </c>
      <c r="AE626" s="116">
        <v>94.266532897949219</v>
      </c>
      <c r="AF626" s="116">
        <v>0</v>
      </c>
      <c r="AG626" s="116">
        <v>0</v>
      </c>
      <c r="AH626" s="121">
        <v>0</v>
      </c>
      <c r="AI626" s="116">
        <v>0</v>
      </c>
      <c r="AJ626" s="121">
        <v>0</v>
      </c>
      <c r="AK626" s="121">
        <v>0</v>
      </c>
      <c r="AL626" s="116">
        <v>4.9545321464538574</v>
      </c>
      <c r="AM626" s="116">
        <v>30.16282844543457</v>
      </c>
      <c r="AN626" s="116">
        <v>18359.580078125</v>
      </c>
      <c r="AO626" s="116">
        <v>49932.84375</v>
      </c>
      <c r="AP626" s="116">
        <v>24227.123046875</v>
      </c>
      <c r="AQ626" s="116">
        <v>48.519412994384766</v>
      </c>
      <c r="AR626" s="118"/>
    </row>
    <row r="627" spans="1:44">
      <c r="A627" s="352">
        <v>41879</v>
      </c>
      <c r="B627" s="206" t="s">
        <v>133</v>
      </c>
      <c r="C627" s="206" t="s">
        <v>176</v>
      </c>
      <c r="D627" s="241"/>
      <c r="E627" s="180">
        <v>163</v>
      </c>
      <c r="F627" s="180">
        <v>11</v>
      </c>
      <c r="G627" s="180">
        <v>482</v>
      </c>
      <c r="H627" s="180">
        <v>33</v>
      </c>
      <c r="I627" s="180">
        <v>1415</v>
      </c>
      <c r="J627" s="180">
        <v>114</v>
      </c>
      <c r="K627" s="248">
        <v>2323352</v>
      </c>
      <c r="L627" s="246">
        <v>90.856744909940474</v>
      </c>
      <c r="M627" s="248">
        <v>4051988</v>
      </c>
      <c r="N627" s="246">
        <v>96.583602905273438</v>
      </c>
      <c r="O627" s="248">
        <v>17546068</v>
      </c>
      <c r="P627" s="246">
        <v>99.99444580078125</v>
      </c>
      <c r="Q627" s="248">
        <v>11030055</v>
      </c>
      <c r="R627" s="249">
        <v>1.9882040098309517E-2</v>
      </c>
      <c r="S627" s="248">
        <v>520429</v>
      </c>
      <c r="T627" s="246">
        <v>4.7182812690734863</v>
      </c>
      <c r="U627" s="248">
        <v>325</v>
      </c>
      <c r="V627" s="249">
        <v>3.093489445745945E-3</v>
      </c>
      <c r="W627" s="248">
        <v>2841428</v>
      </c>
      <c r="X627" s="246">
        <v>99.714759826660156</v>
      </c>
      <c r="Y627" s="246">
        <v>99.711677551269531</v>
      </c>
      <c r="Z627" s="247">
        <v>8186</v>
      </c>
      <c r="AA627" s="249">
        <v>0.28809458017349243</v>
      </c>
      <c r="AB627" s="248">
        <v>686642</v>
      </c>
      <c r="AC627" s="246">
        <v>90.551994323730469</v>
      </c>
      <c r="AD627" s="248">
        <v>676750</v>
      </c>
      <c r="AE627" s="246">
        <v>90.311485290527344</v>
      </c>
      <c r="AF627" s="246">
        <v>0</v>
      </c>
      <c r="AG627" s="246">
        <v>0</v>
      </c>
      <c r="AH627" s="251">
        <v>0</v>
      </c>
      <c r="AI627" s="246">
        <v>0</v>
      </c>
      <c r="AJ627" s="251">
        <v>0</v>
      </c>
      <c r="AK627" s="251">
        <v>0</v>
      </c>
      <c r="AL627" s="246">
        <v>4.8355941772460938</v>
      </c>
      <c r="AM627" s="246">
        <v>31.322671890258789</v>
      </c>
      <c r="AN627" s="246">
        <v>15757.3896484375</v>
      </c>
      <c r="AO627" s="246">
        <v>37507.72265625</v>
      </c>
      <c r="AP627" s="246">
        <v>20160.552734375</v>
      </c>
      <c r="AQ627" s="246">
        <v>53.750404357910156</v>
      </c>
      <c r="AR627" s="248"/>
    </row>
    <row r="628" spans="1:44">
      <c r="A628" s="352">
        <v>41879</v>
      </c>
      <c r="B628" s="206" t="s">
        <v>125</v>
      </c>
      <c r="C628" s="206" t="s">
        <v>176</v>
      </c>
      <c r="D628" s="241"/>
      <c r="E628" s="180">
        <v>164</v>
      </c>
      <c r="F628" s="180">
        <v>8</v>
      </c>
      <c r="G628" s="180">
        <v>468</v>
      </c>
      <c r="H628" s="180">
        <v>24</v>
      </c>
      <c r="I628" s="180">
        <v>1523</v>
      </c>
      <c r="J628" s="180">
        <v>93</v>
      </c>
      <c r="K628" s="248">
        <v>2298052</v>
      </c>
      <c r="L628" s="246">
        <v>89.980862051859575</v>
      </c>
      <c r="M628" s="248">
        <v>3198702</v>
      </c>
      <c r="N628" s="246">
        <v>94.61199951171875</v>
      </c>
      <c r="O628" s="248">
        <v>15711807</v>
      </c>
      <c r="P628" s="246">
        <v>99.785202026367188</v>
      </c>
      <c r="Q628" s="248">
        <v>10502689</v>
      </c>
      <c r="R628" s="249">
        <v>0.6947554349899292</v>
      </c>
      <c r="S628" s="248">
        <v>510764</v>
      </c>
      <c r="T628" s="246">
        <v>4.8631734848022461</v>
      </c>
      <c r="U628" s="248">
        <v>253</v>
      </c>
      <c r="V628" s="249">
        <v>2.5562972296029329E-3</v>
      </c>
      <c r="W628" s="248">
        <v>3003960</v>
      </c>
      <c r="X628" s="246">
        <v>99.873062133789063</v>
      </c>
      <c r="Y628" s="246">
        <v>99.870506286621094</v>
      </c>
      <c r="Z628" s="247">
        <v>6103</v>
      </c>
      <c r="AA628" s="249">
        <v>0.20316515862941742</v>
      </c>
      <c r="AB628" s="248">
        <v>791675</v>
      </c>
      <c r="AC628" s="246">
        <v>93.384025573730469</v>
      </c>
      <c r="AD628" s="248">
        <v>787940</v>
      </c>
      <c r="AE628" s="246">
        <v>94.189788818359375</v>
      </c>
      <c r="AF628" s="246">
        <v>0</v>
      </c>
      <c r="AG628" s="246">
        <v>0</v>
      </c>
      <c r="AH628" s="251">
        <v>0</v>
      </c>
      <c r="AI628" s="246">
        <v>0</v>
      </c>
      <c r="AJ628" s="251">
        <v>0</v>
      </c>
      <c r="AK628" s="251">
        <v>0</v>
      </c>
      <c r="AL628" s="246">
        <v>4.3274450302124023</v>
      </c>
      <c r="AM628" s="246">
        <v>30.795925140380859</v>
      </c>
      <c r="AN628" s="246">
        <v>13040.5517578125</v>
      </c>
      <c r="AO628" s="246">
        <v>35945.76171875</v>
      </c>
      <c r="AP628" s="246">
        <v>12252.3740234375</v>
      </c>
      <c r="AQ628" s="246">
        <v>34.085727691650391</v>
      </c>
      <c r="AR628" s="248"/>
    </row>
    <row r="629" spans="1:44">
      <c r="A629" s="352">
        <v>41879</v>
      </c>
      <c r="B629" s="107" t="s">
        <v>127</v>
      </c>
      <c r="C629" s="107" t="s">
        <v>128</v>
      </c>
      <c r="D629" s="241"/>
      <c r="E629" s="388">
        <v>150</v>
      </c>
      <c r="F629" s="388">
        <v>16</v>
      </c>
      <c r="G629" s="388">
        <v>450</v>
      </c>
      <c r="H629" s="388">
        <v>48</v>
      </c>
      <c r="I629" s="388">
        <v>1444</v>
      </c>
      <c r="J629" s="388">
        <v>166</v>
      </c>
      <c r="K629" s="111">
        <v>2718283</v>
      </c>
      <c r="L629" s="109">
        <v>87.852111056869347</v>
      </c>
      <c r="M629" s="111">
        <v>3968135</v>
      </c>
      <c r="N629" s="109">
        <v>96.706138610839844</v>
      </c>
      <c r="O629" s="111">
        <v>17002488</v>
      </c>
      <c r="P629" s="109">
        <v>99.957534790039063</v>
      </c>
      <c r="Q629" s="111">
        <v>10612850</v>
      </c>
      <c r="R629" s="112">
        <v>4.4615726917982101E-2</v>
      </c>
      <c r="S629" s="111">
        <v>360081</v>
      </c>
      <c r="T629" s="109">
        <v>3.3928775787353516</v>
      </c>
      <c r="U629" s="111">
        <v>40803</v>
      </c>
      <c r="V629" s="112">
        <v>0.38465544581413269</v>
      </c>
      <c r="W629" s="111">
        <v>3118196</v>
      </c>
      <c r="X629" s="109">
        <v>99.450469970703125</v>
      </c>
      <c r="Y629" s="109">
        <v>99.06793212890625</v>
      </c>
      <c r="Z629" s="110">
        <v>20203</v>
      </c>
      <c r="AA629" s="112">
        <v>0.64790666103363037</v>
      </c>
      <c r="AB629" s="111">
        <v>5543691</v>
      </c>
      <c r="AC629" s="109">
        <v>99.159385681152344</v>
      </c>
      <c r="AD629" s="111">
        <v>5532040</v>
      </c>
      <c r="AE629" s="109">
        <v>99.368461608886719</v>
      </c>
      <c r="AF629" s="109">
        <v>34.143730163574219</v>
      </c>
      <c r="AG629" s="109">
        <v>33.536575317382813</v>
      </c>
      <c r="AH629" s="113">
        <v>34.750885009765625</v>
      </c>
      <c r="AI629" s="109">
        <v>94.208885192871094</v>
      </c>
      <c r="AJ629" s="113">
        <v>2.6878201961517334</v>
      </c>
      <c r="AK629" s="113">
        <v>3.1032998561859131</v>
      </c>
      <c r="AL629" s="109">
        <v>2.976405143737793</v>
      </c>
      <c r="AM629" s="109">
        <v>16.983955383300781</v>
      </c>
      <c r="AN629" s="109">
        <v>9033.9013671875</v>
      </c>
      <c r="AO629" s="109">
        <v>38667.88671875</v>
      </c>
      <c r="AP629" s="109">
        <v>709.296142578125</v>
      </c>
      <c r="AQ629" s="109">
        <v>1.8343286514282227</v>
      </c>
      <c r="AR629" s="111"/>
    </row>
    <row r="630" spans="1:44">
      <c r="A630" s="352">
        <v>41879</v>
      </c>
      <c r="B630" s="107" t="s">
        <v>129</v>
      </c>
      <c r="C630" s="107" t="s">
        <v>128</v>
      </c>
      <c r="D630" s="241"/>
      <c r="E630" s="388">
        <v>152</v>
      </c>
      <c r="F630" s="388">
        <v>3</v>
      </c>
      <c r="G630" s="388">
        <v>452</v>
      </c>
      <c r="H630" s="388">
        <v>9</v>
      </c>
      <c r="I630" s="388">
        <v>1181</v>
      </c>
      <c r="J630" s="388">
        <v>29</v>
      </c>
      <c r="K630" s="111">
        <v>1749987</v>
      </c>
      <c r="L630" s="109">
        <v>85.474692097712719</v>
      </c>
      <c r="M630" s="111">
        <v>3154249</v>
      </c>
      <c r="N630" s="109">
        <v>96.196052551269531</v>
      </c>
      <c r="O630" s="111">
        <v>11747741</v>
      </c>
      <c r="P630" s="109">
        <v>99.84954833984375</v>
      </c>
      <c r="Q630" s="111">
        <v>7735426</v>
      </c>
      <c r="R630" s="112">
        <v>4.0592462755739689E-3</v>
      </c>
      <c r="S630" s="111">
        <v>258738</v>
      </c>
      <c r="T630" s="109">
        <v>3.3448448181152344</v>
      </c>
      <c r="U630" s="111">
        <v>30113</v>
      </c>
      <c r="V630" s="112">
        <v>0.38933601975440979</v>
      </c>
      <c r="W630" s="111">
        <v>1874344</v>
      </c>
      <c r="X630" s="109">
        <v>99.529106140136719</v>
      </c>
      <c r="Y630" s="109">
        <v>99.1416015625</v>
      </c>
      <c r="Z630" s="110">
        <v>12988</v>
      </c>
      <c r="AA630" s="112">
        <v>0.6929357647895813</v>
      </c>
      <c r="AB630" s="111">
        <v>1337263</v>
      </c>
      <c r="AC630" s="109">
        <v>97.269569396972656</v>
      </c>
      <c r="AD630" s="111">
        <v>1337187</v>
      </c>
      <c r="AE630" s="109">
        <v>97.49114990234375</v>
      </c>
      <c r="AF630" s="109">
        <v>33.998977661132812</v>
      </c>
      <c r="AG630" s="109">
        <v>33.357078552246094</v>
      </c>
      <c r="AH630" s="113">
        <v>34.640872955322266</v>
      </c>
      <c r="AI630" s="109">
        <v>94.562744140625</v>
      </c>
      <c r="AJ630" s="113">
        <v>2.1661226749420166</v>
      </c>
      <c r="AK630" s="113">
        <v>3.2711317539215088</v>
      </c>
      <c r="AL630" s="109">
        <v>3.0277101993560791</v>
      </c>
      <c r="AM630" s="109">
        <v>20.294618606567383</v>
      </c>
      <c r="AN630" s="109">
        <v>6770.80908203125</v>
      </c>
      <c r="AO630" s="109">
        <v>21164.671875</v>
      </c>
      <c r="AP630" s="109">
        <v>302.38250732421875</v>
      </c>
      <c r="AQ630" s="109">
        <v>1.4287134408950806</v>
      </c>
      <c r="AR630" s="111"/>
    </row>
    <row r="631" spans="1:44">
      <c r="A631" s="352">
        <v>41879</v>
      </c>
      <c r="B631" s="181" t="s">
        <v>130</v>
      </c>
      <c r="C631" s="181" t="s">
        <v>128</v>
      </c>
      <c r="D631" s="241"/>
      <c r="E631" s="219">
        <v>176</v>
      </c>
      <c r="F631" s="219">
        <v>5</v>
      </c>
      <c r="G631" s="219">
        <v>528</v>
      </c>
      <c r="H631" s="219">
        <v>15</v>
      </c>
      <c r="I631" s="219">
        <v>876</v>
      </c>
      <c r="J631" s="219">
        <v>31</v>
      </c>
      <c r="K631" s="229">
        <v>685224</v>
      </c>
      <c r="L631" s="230">
        <v>93.740149206682773</v>
      </c>
      <c r="M631" s="229">
        <v>1273362</v>
      </c>
      <c r="N631" s="230">
        <v>96.404953002929688</v>
      </c>
      <c r="O631" s="229">
        <v>14955399</v>
      </c>
      <c r="P631" s="230">
        <v>99.994140625</v>
      </c>
      <c r="Q631" s="229">
        <v>4406495</v>
      </c>
      <c r="R631" s="230">
        <v>2.2693773644277826E-5</v>
      </c>
      <c r="S631" s="229">
        <v>168541</v>
      </c>
      <c r="T631" s="230">
        <v>3.8248312473297119</v>
      </c>
      <c r="U631" s="229">
        <v>9043</v>
      </c>
      <c r="V631" s="230">
        <v>0.20534692704677582</v>
      </c>
      <c r="W631" s="229">
        <v>627208</v>
      </c>
      <c r="X631" s="230">
        <v>99.819999694824219</v>
      </c>
      <c r="Y631" s="230">
        <v>99.615020751953125</v>
      </c>
      <c r="Z631" s="229">
        <v>2606</v>
      </c>
      <c r="AA631" s="230">
        <v>0.41549214720726013</v>
      </c>
      <c r="AB631" s="229">
        <v>1047629</v>
      </c>
      <c r="AC631" s="230">
        <v>98.463768005371094</v>
      </c>
      <c r="AD631" s="229">
        <v>1046209</v>
      </c>
      <c r="AE631" s="230">
        <v>98.609268188476562</v>
      </c>
      <c r="AF631" s="230">
        <v>35.187843322753906</v>
      </c>
      <c r="AG631" s="230">
        <v>34.830116271972656</v>
      </c>
      <c r="AH631" s="230">
        <v>35.545570373535156</v>
      </c>
      <c r="AI631" s="230">
        <v>94.761665344238281</v>
      </c>
      <c r="AJ631" s="188">
        <v>0.79818993806838989</v>
      </c>
      <c r="AK631" s="188">
        <v>4.4401435852050781</v>
      </c>
      <c r="AL631" s="230">
        <v>4.1574349403381348</v>
      </c>
      <c r="AM631" s="230">
        <v>22.890373229980469</v>
      </c>
      <c r="AN631" s="230">
        <v>5653.625</v>
      </c>
      <c r="AO631" s="230">
        <v>9821.005859375</v>
      </c>
      <c r="AP631" s="230">
        <v>145.62040710449219</v>
      </c>
      <c r="AQ631" s="230">
        <v>1.4827443361282349</v>
      </c>
      <c r="AR631" s="229"/>
    </row>
    <row r="632" spans="1:44">
      <c r="A632" s="352">
        <v>41879</v>
      </c>
      <c r="B632" s="123" t="s">
        <v>132</v>
      </c>
      <c r="C632" s="123" t="s">
        <v>128</v>
      </c>
      <c r="D632" s="241"/>
      <c r="E632" s="219">
        <v>178</v>
      </c>
      <c r="F632" s="219">
        <v>5</v>
      </c>
      <c r="G632" s="219">
        <v>527</v>
      </c>
      <c r="H632" s="219">
        <v>15</v>
      </c>
      <c r="I632" s="219">
        <v>1047</v>
      </c>
      <c r="J632" s="219">
        <v>33</v>
      </c>
      <c r="K632" s="197">
        <v>596961</v>
      </c>
      <c r="L632" s="194">
        <v>92.890657848670173</v>
      </c>
      <c r="M632" s="197">
        <v>1250909</v>
      </c>
      <c r="N632" s="194">
        <v>92.799476623535156</v>
      </c>
      <c r="O632" s="197">
        <v>13454195</v>
      </c>
      <c r="P632" s="194">
        <v>99.995567321777344</v>
      </c>
      <c r="Q632" s="197">
        <v>5551678</v>
      </c>
      <c r="R632" s="194">
        <v>1.80125716724433E-5</v>
      </c>
      <c r="S632" s="197">
        <v>237429</v>
      </c>
      <c r="T632" s="194">
        <v>4.2767071723937988</v>
      </c>
      <c r="U632" s="197">
        <v>17235</v>
      </c>
      <c r="V632" s="194">
        <v>0.31661185622215271</v>
      </c>
      <c r="W632" s="197">
        <v>897633</v>
      </c>
      <c r="X632" s="194">
        <v>99.734115600585938</v>
      </c>
      <c r="Y632" s="231">
        <v>99.418342590332031</v>
      </c>
      <c r="Z632" s="197">
        <v>4525</v>
      </c>
      <c r="AA632" s="194">
        <v>0.50410354137420654</v>
      </c>
      <c r="AB632" s="197">
        <v>1029160</v>
      </c>
      <c r="AC632" s="194">
        <v>98.161125183105469</v>
      </c>
      <c r="AD632" s="197">
        <v>1027277</v>
      </c>
      <c r="AE632" s="194">
        <v>98.357322692871094</v>
      </c>
      <c r="AF632" s="231">
        <v>35.011123657226563</v>
      </c>
      <c r="AG632" s="231">
        <v>34.718574523925781</v>
      </c>
      <c r="AH632" s="231">
        <v>35.303668975830078</v>
      </c>
      <c r="AI632" s="194">
        <v>95.750778198242188</v>
      </c>
      <c r="AJ632" s="207">
        <v>1.356549859046936</v>
      </c>
      <c r="AK632" s="207">
        <v>2.8926749229431152</v>
      </c>
      <c r="AL632" s="208">
        <v>4.1532526016235352</v>
      </c>
      <c r="AM632" s="208">
        <v>23.743097305297852</v>
      </c>
      <c r="AN632" s="197">
        <v>6387.16162109375</v>
      </c>
      <c r="AO632" s="197">
        <v>12444.1640625</v>
      </c>
      <c r="AP632" s="197">
        <v>108.63713836669922</v>
      </c>
      <c r="AQ632" s="231">
        <v>0.87299668788909912</v>
      </c>
      <c r="AR632" s="198"/>
    </row>
    <row r="633" spans="1:44">
      <c r="A633" s="352">
        <v>41878</v>
      </c>
      <c r="B633" s="181" t="s">
        <v>6</v>
      </c>
      <c r="C633" s="181"/>
      <c r="D633" s="241"/>
      <c r="E633" s="219">
        <v>1803</v>
      </c>
      <c r="F633" s="219">
        <v>177</v>
      </c>
      <c r="G633" s="219">
        <v>5343</v>
      </c>
      <c r="H633" s="219">
        <v>521</v>
      </c>
      <c r="I633" s="219">
        <v>15531</v>
      </c>
      <c r="J633" s="219">
        <v>1977</v>
      </c>
      <c r="K633" s="229">
        <v>33128456</v>
      </c>
      <c r="L633" s="230">
        <v>90.963203959761955</v>
      </c>
      <c r="M633" s="229">
        <v>43823517</v>
      </c>
      <c r="N633" s="230">
        <v>96.024603071293853</v>
      </c>
      <c r="O633" s="229">
        <v>198582935</v>
      </c>
      <c r="P633" s="230">
        <v>99.963741241081379</v>
      </c>
      <c r="Q633" s="229">
        <v>146778569</v>
      </c>
      <c r="R633" s="230">
        <v>3.3923889511669553E-2</v>
      </c>
      <c r="S633" s="229">
        <v>3104155</v>
      </c>
      <c r="T633" s="230">
        <v>4.1068931741928001</v>
      </c>
      <c r="U633" s="229">
        <v>170695</v>
      </c>
      <c r="V633" s="230">
        <v>0.11805993688388407</v>
      </c>
      <c r="W633" s="229">
        <v>43740039</v>
      </c>
      <c r="X633" s="230">
        <v>99.674235868992724</v>
      </c>
      <c r="Y633" s="230">
        <v>99.55656052903629</v>
      </c>
      <c r="Z633" s="229">
        <v>134534</v>
      </c>
      <c r="AA633" s="230">
        <v>0.30757631352219683</v>
      </c>
      <c r="AB633" s="229">
        <v>32848165</v>
      </c>
      <c r="AC633" s="230">
        <v>98.092867074469837</v>
      </c>
      <c r="AD633" s="229">
        <v>32800761</v>
      </c>
      <c r="AE633" s="230">
        <v>98.174884091209037</v>
      </c>
      <c r="AF633" s="230">
        <v>32.817542986725236</v>
      </c>
      <c r="AG633" s="230">
        <v>35.884222201485279</v>
      </c>
      <c r="AH633" s="230">
        <v>29.750863771965189</v>
      </c>
      <c r="AI633" s="230"/>
      <c r="AJ633" s="188"/>
      <c r="AK633" s="188"/>
      <c r="AL633" s="230">
        <v>3.3148122128119364</v>
      </c>
      <c r="AM633" s="230">
        <v>19.183075998946531</v>
      </c>
      <c r="AN633" s="230">
        <v>194221.07275390625</v>
      </c>
      <c r="AO633" s="230">
        <v>543374.6572265625</v>
      </c>
      <c r="AP633" s="230">
        <v>264026.12835693359</v>
      </c>
      <c r="AQ633" s="230">
        <v>48.590070376956632</v>
      </c>
      <c r="AR633" s="229">
        <v>0</v>
      </c>
    </row>
    <row r="634" spans="1:44">
      <c r="A634" s="352">
        <v>41878</v>
      </c>
      <c r="B634" s="123" t="s">
        <v>134</v>
      </c>
      <c r="C634" s="123"/>
      <c r="D634" s="241"/>
      <c r="E634" s="219">
        <v>652</v>
      </c>
      <c r="F634" s="219">
        <v>109</v>
      </c>
      <c r="G634" s="219">
        <v>1947</v>
      </c>
      <c r="H634" s="219">
        <v>327</v>
      </c>
      <c r="I634" s="219">
        <v>6664</v>
      </c>
      <c r="J634" s="219">
        <v>1352</v>
      </c>
      <c r="K634" s="197">
        <v>16305477</v>
      </c>
      <c r="L634" s="194">
        <v>91.601619504906239</v>
      </c>
      <c r="M634" s="197">
        <v>18664176</v>
      </c>
      <c r="N634" s="194">
        <v>96.580604071442224</v>
      </c>
      <c r="O634" s="197">
        <v>70273001</v>
      </c>
      <c r="P634" s="194">
        <v>99.945989930084508</v>
      </c>
      <c r="Q634" s="197">
        <v>70272706</v>
      </c>
      <c r="R634" s="194">
        <v>3.8992378861772342E-2</v>
      </c>
      <c r="S634" s="197">
        <v>8447</v>
      </c>
      <c r="T634" s="194">
        <v>1.3845693223948848E-2</v>
      </c>
      <c r="U634" s="197">
        <v>71699</v>
      </c>
      <c r="V634" s="194">
        <v>0.10208175362072196</v>
      </c>
      <c r="W634" s="197">
        <v>22999182</v>
      </c>
      <c r="X634" s="194">
        <v>99.669014885544627</v>
      </c>
      <c r="Y634" s="231">
        <v>99.567271007332963</v>
      </c>
      <c r="Z634" s="197">
        <v>59288</v>
      </c>
      <c r="AA634" s="194">
        <v>0.25778308007916845</v>
      </c>
      <c r="AB634" s="197">
        <v>19708785</v>
      </c>
      <c r="AC634" s="194">
        <v>98.764991312845751</v>
      </c>
      <c r="AD634" s="197">
        <v>19710876</v>
      </c>
      <c r="AE634" s="194">
        <v>98.714404221891797</v>
      </c>
      <c r="AF634" s="231">
        <v>55.266515934490251</v>
      </c>
      <c r="AG634" s="231">
        <v>61.324577208577608</v>
      </c>
      <c r="AH634" s="231">
        <v>49.208454660402893</v>
      </c>
      <c r="AI634" s="194"/>
      <c r="AJ634" s="207"/>
      <c r="AK634" s="207"/>
      <c r="AL634" s="208">
        <v>5.0640395994240279</v>
      </c>
      <c r="AM634" s="208">
        <v>27.168162914564135</v>
      </c>
      <c r="AN634" s="197">
        <v>100279.9697265625</v>
      </c>
      <c r="AO634" s="197">
        <v>297022.60546875</v>
      </c>
      <c r="AP634" s="197">
        <v>185480.068359375</v>
      </c>
      <c r="AQ634" s="231">
        <v>62.446448500664545</v>
      </c>
      <c r="AR634" s="198"/>
    </row>
    <row r="635" spans="1:44">
      <c r="A635" s="352">
        <v>41878</v>
      </c>
      <c r="B635" s="123" t="s">
        <v>175</v>
      </c>
      <c r="C635" s="123"/>
      <c r="D635" s="241"/>
      <c r="E635" s="219">
        <v>495</v>
      </c>
      <c r="F635" s="219">
        <v>39</v>
      </c>
      <c r="G635" s="219">
        <v>1439</v>
      </c>
      <c r="H635" s="219">
        <v>107</v>
      </c>
      <c r="I635" s="219">
        <v>4358</v>
      </c>
      <c r="J635" s="219">
        <v>367</v>
      </c>
      <c r="K635" s="197">
        <v>10717106</v>
      </c>
      <c r="L635" s="194">
        <v>91.381040739916159</v>
      </c>
      <c r="M635" s="197">
        <v>15635989</v>
      </c>
      <c r="N635" s="194">
        <v>95.536491323410033</v>
      </c>
      <c r="O635" s="197">
        <v>71422421</v>
      </c>
      <c r="P635" s="194">
        <v>99.981807429096463</v>
      </c>
      <c r="Q635" s="197">
        <v>48162631</v>
      </c>
      <c r="R635" s="194">
        <v>4.4976778414547093E-2</v>
      </c>
      <c r="S635" s="197">
        <v>2084839</v>
      </c>
      <c r="T635" s="194">
        <v>4.3512116424275664</v>
      </c>
      <c r="U635" s="197">
        <v>3002</v>
      </c>
      <c r="V635" s="194">
        <v>6.5194794335621444E-3</v>
      </c>
      <c r="W635" s="197">
        <v>14054681</v>
      </c>
      <c r="X635" s="194">
        <v>99.706882530296397</v>
      </c>
      <c r="Y635" s="231">
        <v>99.700382160595993</v>
      </c>
      <c r="Z635" s="197">
        <v>35390</v>
      </c>
      <c r="AA635" s="194">
        <v>0.25180222817527298</v>
      </c>
      <c r="AB635" s="197">
        <v>4214837</v>
      </c>
      <c r="AC635" s="194">
        <v>93.933100390517311</v>
      </c>
      <c r="AD635" s="197">
        <v>4180339</v>
      </c>
      <c r="AE635" s="194">
        <v>94.33514757309716</v>
      </c>
      <c r="AF635" s="231">
        <v>0</v>
      </c>
      <c r="AG635" s="231">
        <v>0</v>
      </c>
      <c r="AH635" s="231">
        <v>0</v>
      </c>
      <c r="AI635" s="194"/>
      <c r="AJ635" s="207"/>
      <c r="AK635" s="207"/>
      <c r="AL635" s="208">
        <v>4.9330578011361252</v>
      </c>
      <c r="AM635" s="208">
        <v>29.273951321863159</v>
      </c>
      <c r="AN635" s="197">
        <v>65998.7626953125</v>
      </c>
      <c r="AO635" s="197">
        <v>164438.57421875</v>
      </c>
      <c r="AP635" s="197">
        <v>77323.7626953125</v>
      </c>
      <c r="AQ635" s="231">
        <v>47.02288563536797</v>
      </c>
      <c r="AR635" s="198"/>
    </row>
    <row r="636" spans="1:44">
      <c r="A636" s="352">
        <v>41878</v>
      </c>
      <c r="B636" s="124" t="s">
        <v>135</v>
      </c>
      <c r="C636" s="124"/>
      <c r="D636" s="241"/>
      <c r="E636" s="219">
        <v>656</v>
      </c>
      <c r="F636" s="219">
        <v>29</v>
      </c>
      <c r="G636" s="219">
        <v>1957</v>
      </c>
      <c r="H636" s="219">
        <v>87</v>
      </c>
      <c r="I636" s="219">
        <v>4509</v>
      </c>
      <c r="J636" s="219">
        <v>258</v>
      </c>
      <c r="K636" s="190">
        <v>6105873</v>
      </c>
      <c r="L636" s="191">
        <v>88.524949667312114</v>
      </c>
      <c r="M636" s="190">
        <v>9523352</v>
      </c>
      <c r="N636" s="191">
        <v>95.73634421010054</v>
      </c>
      <c r="O636" s="190">
        <v>56887513</v>
      </c>
      <c r="P636" s="191">
        <v>99.962987244490876</v>
      </c>
      <c r="Q636" s="190">
        <v>28343232</v>
      </c>
      <c r="R636" s="191">
        <v>2.5755707427588415E-3</v>
      </c>
      <c r="S636" s="190">
        <v>1010869</v>
      </c>
      <c r="T636" s="191">
        <v>3.6372074889810109</v>
      </c>
      <c r="U636" s="190">
        <v>95994</v>
      </c>
      <c r="V636" s="191">
        <v>0.33920288974719837</v>
      </c>
      <c r="W636" s="190">
        <v>6686176</v>
      </c>
      <c r="X636" s="191">
        <v>99.6235701279479</v>
      </c>
      <c r="Y636" s="232">
        <v>99.285644099204575</v>
      </c>
      <c r="Z636" s="190">
        <v>39856</v>
      </c>
      <c r="AA636" s="192">
        <v>0.59609558243195881</v>
      </c>
      <c r="AB636" s="190">
        <v>8924543</v>
      </c>
      <c r="AC636" s="191">
        <v>98.573114233730607</v>
      </c>
      <c r="AD636" s="190">
        <v>8909546</v>
      </c>
      <c r="AE636" s="191">
        <v>98.782882065628357</v>
      </c>
      <c r="AF636" s="232">
        <v>17.296501820615251</v>
      </c>
      <c r="AG636" s="232">
        <v>15.672527591084302</v>
      </c>
      <c r="AH636" s="232">
        <v>18.920476050146199</v>
      </c>
      <c r="AI636" s="191"/>
      <c r="AJ636" s="193"/>
      <c r="AK636" s="193"/>
      <c r="AL636" s="191">
        <v>3.6263960805180488</v>
      </c>
      <c r="AM636" s="191">
        <v>21.010085958208915</v>
      </c>
      <c r="AN636" s="190">
        <v>27942.34033203125</v>
      </c>
      <c r="AO636" s="190">
        <v>81913.4775390625</v>
      </c>
      <c r="AP636" s="190">
        <v>1222.2973022460937</v>
      </c>
      <c r="AQ636" s="232">
        <v>1.4921809438052616</v>
      </c>
      <c r="AR636" s="190"/>
    </row>
    <row r="637" spans="1:44">
      <c r="A637" s="352">
        <v>41878</v>
      </c>
      <c r="B637" s="114" t="s">
        <v>121</v>
      </c>
      <c r="C637" s="114" t="s">
        <v>122</v>
      </c>
      <c r="D637" s="241"/>
      <c r="E637" s="305">
        <v>168</v>
      </c>
      <c r="F637" s="305">
        <v>64</v>
      </c>
      <c r="G637" s="305">
        <v>492</v>
      </c>
      <c r="H637" s="305">
        <v>191</v>
      </c>
      <c r="I637" s="305">
        <v>1870</v>
      </c>
      <c r="J637" s="305">
        <v>801</v>
      </c>
      <c r="K637" s="118">
        <v>5972165</v>
      </c>
      <c r="L637" s="116">
        <v>93.015263309034495</v>
      </c>
      <c r="M637" s="118">
        <v>6679584</v>
      </c>
      <c r="N637" s="116">
        <v>96.224678039550781</v>
      </c>
      <c r="O637" s="118">
        <v>23386932</v>
      </c>
      <c r="P637" s="116">
        <v>99.905555725097656</v>
      </c>
      <c r="Q637" s="118">
        <v>23386756</v>
      </c>
      <c r="R637" s="119">
        <v>7.8193828463554382E-2</v>
      </c>
      <c r="S637" s="118">
        <v>3278</v>
      </c>
      <c r="T637" s="116">
        <v>1.4016480185091496E-2</v>
      </c>
      <c r="U637" s="118">
        <v>24758</v>
      </c>
      <c r="V637" s="119">
        <v>0.10596111416816711</v>
      </c>
      <c r="W637" s="117">
        <v>8721516</v>
      </c>
      <c r="X637" s="119">
        <v>99.699798583984375</v>
      </c>
      <c r="Y637" s="119">
        <v>99.594154357910156</v>
      </c>
      <c r="Z637" s="117">
        <v>26598</v>
      </c>
      <c r="AA637" s="119">
        <v>0.3049699068069458</v>
      </c>
      <c r="AB637" s="118">
        <v>10291589</v>
      </c>
      <c r="AC637" s="120">
        <v>98.972480773925781</v>
      </c>
      <c r="AD637" s="118">
        <v>10290709</v>
      </c>
      <c r="AE637" s="116">
        <v>98.954597473144531</v>
      </c>
      <c r="AF637" s="116">
        <v>51.531982421875</v>
      </c>
      <c r="AG637" s="116">
        <v>45.069633483886719</v>
      </c>
      <c r="AH637" s="121">
        <v>57.994331359863281</v>
      </c>
      <c r="AI637" s="116">
        <v>0</v>
      </c>
      <c r="AJ637" s="121">
        <v>0</v>
      </c>
      <c r="AK637" s="121">
        <v>0</v>
      </c>
      <c r="AL637" s="116">
        <v>5.0272760391235352</v>
      </c>
      <c r="AM637" s="116">
        <v>26.455265045166016</v>
      </c>
      <c r="AN637" s="116">
        <v>32888.1875</v>
      </c>
      <c r="AO637" s="116">
        <v>122105.0859375</v>
      </c>
      <c r="AP637" s="116">
        <v>91022.7734375</v>
      </c>
      <c r="AQ637" s="122">
        <v>74.544624328613281</v>
      </c>
      <c r="AR637" s="118"/>
    </row>
    <row r="638" spans="1:44">
      <c r="A638" s="352">
        <v>41878</v>
      </c>
      <c r="B638" s="114" t="s">
        <v>123</v>
      </c>
      <c r="C638" s="114" t="s">
        <v>122</v>
      </c>
      <c r="D638" s="241"/>
      <c r="E638" s="305">
        <v>157</v>
      </c>
      <c r="F638" s="305">
        <v>11</v>
      </c>
      <c r="G638" s="305">
        <v>483</v>
      </c>
      <c r="H638" s="305">
        <v>34</v>
      </c>
      <c r="I638" s="305">
        <v>1450</v>
      </c>
      <c r="J638" s="305">
        <v>132</v>
      </c>
      <c r="K638" s="118">
        <v>2863445</v>
      </c>
      <c r="L638" s="116">
        <v>92.331684387163023</v>
      </c>
      <c r="M638" s="118">
        <v>3282837</v>
      </c>
      <c r="N638" s="116">
        <v>96.694564819335938</v>
      </c>
      <c r="O638" s="118">
        <v>13134154</v>
      </c>
      <c r="P638" s="116">
        <v>99.937973022460938</v>
      </c>
      <c r="Q638" s="118">
        <v>13134119</v>
      </c>
      <c r="R638" s="119">
        <v>4.1205655783414841E-2</v>
      </c>
      <c r="S638" s="118">
        <v>2415</v>
      </c>
      <c r="T638" s="116">
        <v>1.8387224525213242E-2</v>
      </c>
      <c r="U638" s="118">
        <v>12716</v>
      </c>
      <c r="V638" s="119">
        <v>9.687427431344986E-2</v>
      </c>
      <c r="W638" s="117">
        <v>3789226</v>
      </c>
      <c r="X638" s="119">
        <v>99.704666137695312</v>
      </c>
      <c r="Y638" s="119">
        <v>99.608078002929688</v>
      </c>
      <c r="Z638" s="117">
        <v>9703</v>
      </c>
      <c r="AA638" s="119">
        <v>0.25606814026832581</v>
      </c>
      <c r="AB638" s="118">
        <v>3071507</v>
      </c>
      <c r="AC638" s="120">
        <v>98.857887268066406</v>
      </c>
      <c r="AD638" s="118">
        <v>3072709</v>
      </c>
      <c r="AE638" s="116">
        <v>98.786903381347656</v>
      </c>
      <c r="AF638" s="116">
        <v>43.785110473632812</v>
      </c>
      <c r="AG638" s="116">
        <v>54.401565551757813</v>
      </c>
      <c r="AH638" s="121">
        <v>33.168659210205078</v>
      </c>
      <c r="AI638" s="116">
        <v>0</v>
      </c>
      <c r="AJ638" s="121">
        <v>0</v>
      </c>
      <c r="AK638" s="121">
        <v>0</v>
      </c>
      <c r="AL638" s="116">
        <v>4.7919230461120605</v>
      </c>
      <c r="AM638" s="116">
        <v>27.049093246459961</v>
      </c>
      <c r="AN638" s="116">
        <v>17851.20703125</v>
      </c>
      <c r="AO638" s="116">
        <v>51103.640625</v>
      </c>
      <c r="AP638" s="116">
        <v>29766.357421875</v>
      </c>
      <c r="AQ638" s="116">
        <v>58.247039794921875</v>
      </c>
      <c r="AR638" s="118"/>
    </row>
    <row r="639" spans="1:44">
      <c r="A639" s="352">
        <v>41878</v>
      </c>
      <c r="B639" s="114" t="s">
        <v>183</v>
      </c>
      <c r="C639" s="114" t="s">
        <v>122</v>
      </c>
      <c r="D639" s="241"/>
      <c r="E639" s="305">
        <v>129</v>
      </c>
      <c r="F639" s="305">
        <v>10</v>
      </c>
      <c r="G639" s="305">
        <v>387</v>
      </c>
      <c r="H639" s="305">
        <v>30</v>
      </c>
      <c r="I639" s="305">
        <v>1464</v>
      </c>
      <c r="J639" s="305">
        <v>114</v>
      </c>
      <c r="K639" s="118">
        <v>2844887</v>
      </c>
      <c r="L639" s="116">
        <v>91.28710560384296</v>
      </c>
      <c r="M639" s="118">
        <v>3282837</v>
      </c>
      <c r="N639" s="116">
        <v>96.694564819335938</v>
      </c>
      <c r="O639" s="118">
        <v>13350223</v>
      </c>
      <c r="P639" s="116">
        <v>99.987266540527344</v>
      </c>
      <c r="Q639" s="118">
        <v>13350212</v>
      </c>
      <c r="R639" s="119">
        <v>5.5055306293070316E-3</v>
      </c>
      <c r="S639" s="118">
        <v>623</v>
      </c>
      <c r="T639" s="116">
        <v>4.6665924601256847E-3</v>
      </c>
      <c r="U639" s="118">
        <v>9082</v>
      </c>
      <c r="V639" s="119">
        <v>6.8035803735256195E-2</v>
      </c>
      <c r="W639" s="117">
        <v>4272449</v>
      </c>
      <c r="X639" s="119">
        <v>99.741546630859375</v>
      </c>
      <c r="Y639" s="119">
        <v>99.673683166503906</v>
      </c>
      <c r="Z639" s="117">
        <v>7861</v>
      </c>
      <c r="AA639" s="119">
        <v>0.18399283289909363</v>
      </c>
      <c r="AB639" s="118">
        <v>2651011</v>
      </c>
      <c r="AC639" s="120">
        <v>98.130523681640625</v>
      </c>
      <c r="AD639" s="118">
        <v>2651067</v>
      </c>
      <c r="AE639" s="116">
        <v>98.003257751464844</v>
      </c>
      <c r="AF639" s="116">
        <v>65.807090759277344</v>
      </c>
      <c r="AG639" s="116">
        <v>88.211921691894531</v>
      </c>
      <c r="AH639" s="121">
        <v>43.402256011962891</v>
      </c>
      <c r="AI639" s="116">
        <v>80.376533508300781</v>
      </c>
      <c r="AJ639" s="121">
        <v>12.63395881652832</v>
      </c>
      <c r="AK639" s="121">
        <v>6.9895029067993164</v>
      </c>
      <c r="AL639" s="116">
        <v>5.1426777839660645</v>
      </c>
      <c r="AM639" s="116">
        <v>26.813167572021484</v>
      </c>
      <c r="AN639" s="116">
        <v>19212.5234375</v>
      </c>
      <c r="AO639" s="116">
        <v>50171.3515625</v>
      </c>
      <c r="AP639" s="116">
        <v>23351.279296875</v>
      </c>
      <c r="AQ639" s="116">
        <v>46.543052673339844</v>
      </c>
      <c r="AR639" s="118"/>
    </row>
    <row r="640" spans="1:44">
      <c r="A640" s="352">
        <v>41878</v>
      </c>
      <c r="B640" s="114" t="s">
        <v>126</v>
      </c>
      <c r="C640" s="114" t="s">
        <v>122</v>
      </c>
      <c r="D640" s="241"/>
      <c r="E640" s="305">
        <v>103</v>
      </c>
      <c r="F640" s="305">
        <v>7</v>
      </c>
      <c r="G640" s="305">
        <v>302</v>
      </c>
      <c r="H640" s="305">
        <v>21</v>
      </c>
      <c r="I640" s="305">
        <v>922</v>
      </c>
      <c r="J640" s="305">
        <v>86</v>
      </c>
      <c r="K640" s="118">
        <v>1757205</v>
      </c>
      <c r="L640" s="116">
        <v>88.907611803972785</v>
      </c>
      <c r="M640" s="118">
        <v>2709459</v>
      </c>
      <c r="N640" s="116">
        <v>96.881256103515625</v>
      </c>
      <c r="O640" s="118">
        <v>7954807</v>
      </c>
      <c r="P640" s="116">
        <v>99.963630676269531</v>
      </c>
      <c r="Q640" s="118">
        <v>7954729</v>
      </c>
      <c r="R640" s="119">
        <v>1.5776779502630234E-2</v>
      </c>
      <c r="S640" s="118">
        <v>1095</v>
      </c>
      <c r="T640" s="116">
        <v>1.3765396550297737E-2</v>
      </c>
      <c r="U640" s="118">
        <v>14435</v>
      </c>
      <c r="V640" s="119">
        <v>0.18151800334453583</v>
      </c>
      <c r="W640" s="117">
        <v>2271777</v>
      </c>
      <c r="X640" s="119">
        <v>99.583045959472656</v>
      </c>
      <c r="Y640" s="119">
        <v>99.40228271484375</v>
      </c>
      <c r="Z640" s="117">
        <v>6888</v>
      </c>
      <c r="AA640" s="119">
        <v>0.30319878458976746</v>
      </c>
      <c r="AB640" s="118">
        <v>1178605</v>
      </c>
      <c r="AC640" s="120">
        <v>98.810966491699219</v>
      </c>
      <c r="AD640" s="118">
        <v>1178631</v>
      </c>
      <c r="AE640" s="116">
        <v>98.698997497558594</v>
      </c>
      <c r="AF640" s="116">
        <v>36.334556579589844</v>
      </c>
      <c r="AG640" s="116">
        <v>44.627174377441406</v>
      </c>
      <c r="AH640" s="121">
        <v>28.041938781738281</v>
      </c>
      <c r="AI640" s="116">
        <v>0</v>
      </c>
      <c r="AJ640" s="121">
        <v>0</v>
      </c>
      <c r="AK640" s="121">
        <v>0</v>
      </c>
      <c r="AL640" s="116">
        <v>5.2875046730041504</v>
      </c>
      <c r="AM640" s="116">
        <v>29.347843170166016</v>
      </c>
      <c r="AN640" s="116">
        <v>11870.8330078125</v>
      </c>
      <c r="AO640" s="116">
        <v>29507.515625</v>
      </c>
      <c r="AP640" s="116">
        <v>15212.275390625</v>
      </c>
      <c r="AQ640" s="116">
        <v>51.553901672363281</v>
      </c>
      <c r="AR640" s="118"/>
    </row>
    <row r="641" spans="1:44">
      <c r="A641" s="352">
        <v>41878</v>
      </c>
      <c r="B641" s="114" t="s">
        <v>184</v>
      </c>
      <c r="C641" s="114" t="s">
        <v>122</v>
      </c>
      <c r="D641" s="241"/>
      <c r="E641" s="305">
        <v>95</v>
      </c>
      <c r="F641" s="305">
        <v>17</v>
      </c>
      <c r="G641" s="305">
        <v>283</v>
      </c>
      <c r="H641" s="305">
        <v>51</v>
      </c>
      <c r="I641" s="305">
        <v>958</v>
      </c>
      <c r="J641" s="305">
        <v>219</v>
      </c>
      <c r="K641" s="118">
        <v>2867775</v>
      </c>
      <c r="L641" s="116">
        <v>89.891466380730705</v>
      </c>
      <c r="M641" s="118">
        <v>2709459</v>
      </c>
      <c r="N641" s="116">
        <v>96.881256103515625</v>
      </c>
      <c r="O641" s="118">
        <v>12446885</v>
      </c>
      <c r="P641" s="116">
        <v>99.974876403808594</v>
      </c>
      <c r="Q641" s="118">
        <v>12446890</v>
      </c>
      <c r="R641" s="119">
        <v>1.3754439540207386E-2</v>
      </c>
      <c r="S641" s="118">
        <v>1036</v>
      </c>
      <c r="T641" s="116">
        <v>8.3233639597892761E-3</v>
      </c>
      <c r="U641" s="118">
        <v>10708</v>
      </c>
      <c r="V641" s="119">
        <v>8.6048521101474762E-2</v>
      </c>
      <c r="W641" s="117">
        <v>3944214</v>
      </c>
      <c r="X641" s="119">
        <v>99.537643432617188</v>
      </c>
      <c r="Y641" s="119">
        <v>99.451995849609375</v>
      </c>
      <c r="Z641" s="117">
        <v>8238</v>
      </c>
      <c r="AA641" s="119">
        <v>0.20886290073394775</v>
      </c>
      <c r="AB641" s="118">
        <v>2516073</v>
      </c>
      <c r="AC641" s="120">
        <v>98.449844360351563</v>
      </c>
      <c r="AD641" s="118">
        <v>2517760</v>
      </c>
      <c r="AE641" s="116">
        <v>98.40020751953125</v>
      </c>
      <c r="AF641" s="116">
        <v>74.648933410644531</v>
      </c>
      <c r="AG641" s="116">
        <v>94.9107666015625</v>
      </c>
      <c r="AH641" s="121">
        <v>54.387100219726562</v>
      </c>
      <c r="AI641" s="116">
        <v>0</v>
      </c>
      <c r="AJ641" s="121">
        <v>0</v>
      </c>
      <c r="AK641" s="121">
        <v>0</v>
      </c>
      <c r="AL641" s="116">
        <v>5.2463736534118652</v>
      </c>
      <c r="AM641" s="116">
        <v>26.770198822021484</v>
      </c>
      <c r="AN641" s="116">
        <v>18457.21875</v>
      </c>
      <c r="AO641" s="116">
        <v>44135.01171875</v>
      </c>
      <c r="AP641" s="116">
        <v>26127.3828125</v>
      </c>
      <c r="AQ641" s="116">
        <v>59.198768615722656</v>
      </c>
      <c r="AR641" s="118"/>
    </row>
    <row r="642" spans="1:44">
      <c r="A642" s="352">
        <v>41878</v>
      </c>
      <c r="B642" s="114" t="s">
        <v>131</v>
      </c>
      <c r="C642" s="114" t="s">
        <v>176</v>
      </c>
      <c r="D642" s="241"/>
      <c r="E642" s="305">
        <v>168</v>
      </c>
      <c r="F642" s="305">
        <v>20</v>
      </c>
      <c r="G642" s="305">
        <v>489</v>
      </c>
      <c r="H642" s="305">
        <v>50</v>
      </c>
      <c r="I642" s="305">
        <v>1422</v>
      </c>
      <c r="J642" s="305">
        <v>161</v>
      </c>
      <c r="K642" s="118">
        <v>3129715</v>
      </c>
      <c r="L642" s="116">
        <v>91.29326472218716</v>
      </c>
      <c r="M642" s="118">
        <v>4587703</v>
      </c>
      <c r="N642" s="116">
        <v>94.557235717773438</v>
      </c>
      <c r="O642" s="118">
        <v>20977228</v>
      </c>
      <c r="P642" s="116">
        <v>99.947654724121094</v>
      </c>
      <c r="Q642" s="118">
        <v>13837829</v>
      </c>
      <c r="R642" s="119">
        <v>9.2247128486633301E-2</v>
      </c>
      <c r="S642" s="118">
        <v>576883</v>
      </c>
      <c r="T642" s="116">
        <v>4.1688838005065918</v>
      </c>
      <c r="U642" s="118">
        <v>860</v>
      </c>
      <c r="V642" s="119">
        <v>6.4950063824653625E-3</v>
      </c>
      <c r="W642" s="117">
        <v>4001322</v>
      </c>
      <c r="X642" s="119">
        <v>99.708175659179688</v>
      </c>
      <c r="Y642" s="119">
        <v>99.701698303222656</v>
      </c>
      <c r="Z642" s="117">
        <v>10916</v>
      </c>
      <c r="AA642" s="119">
        <v>0.27280983328819275</v>
      </c>
      <c r="AB642" s="118">
        <v>1589738</v>
      </c>
      <c r="AC642" s="120">
        <v>95.437110900878906</v>
      </c>
      <c r="AD642" s="118">
        <v>1577302</v>
      </c>
      <c r="AE642" s="116">
        <v>96.110382080078125</v>
      </c>
      <c r="AF642" s="116">
        <v>0</v>
      </c>
      <c r="AG642" s="116">
        <v>0</v>
      </c>
      <c r="AH642" s="121">
        <v>0</v>
      </c>
      <c r="AI642" s="116">
        <v>0</v>
      </c>
      <c r="AJ642" s="121">
        <v>0</v>
      </c>
      <c r="AK642" s="121">
        <v>0</v>
      </c>
      <c r="AL642" s="116">
        <v>4.8077201843261719</v>
      </c>
      <c r="AM642" s="116">
        <v>26.003929138183594</v>
      </c>
      <c r="AN642" s="116">
        <v>19393.123046875</v>
      </c>
      <c r="AO642" s="116">
        <v>43147.3828125</v>
      </c>
      <c r="AP642" s="116">
        <v>22769.078125</v>
      </c>
      <c r="AQ642" s="116">
        <v>52.770473480224609</v>
      </c>
      <c r="AR642" s="118"/>
    </row>
    <row r="643" spans="1:44">
      <c r="A643" s="352">
        <v>41878</v>
      </c>
      <c r="B643" s="114" t="s">
        <v>124</v>
      </c>
      <c r="C643" s="114" t="s">
        <v>176</v>
      </c>
      <c r="D643" s="241"/>
      <c r="E643" s="180">
        <v>113</v>
      </c>
      <c r="F643" s="180">
        <v>32</v>
      </c>
      <c r="G643" s="180">
        <v>332</v>
      </c>
      <c r="H643" s="180">
        <v>86</v>
      </c>
      <c r="I643" s="180">
        <v>1277</v>
      </c>
      <c r="J643" s="180">
        <v>344</v>
      </c>
      <c r="K643" s="118">
        <v>3165694</v>
      </c>
      <c r="L643" s="116">
        <v>92.817341158052542</v>
      </c>
      <c r="M643" s="118">
        <v>3848086</v>
      </c>
      <c r="N643" s="116">
        <v>96.102165222167969</v>
      </c>
      <c r="O643" s="118">
        <v>17550682</v>
      </c>
      <c r="P643" s="116">
        <v>99.998863220214844</v>
      </c>
      <c r="Q643" s="118">
        <v>13239023</v>
      </c>
      <c r="R643" s="119">
        <v>1.4449706301093102E-2</v>
      </c>
      <c r="S643" s="118">
        <v>523491</v>
      </c>
      <c r="T643" s="116">
        <v>3.9541513919830322</v>
      </c>
      <c r="U643" s="118">
        <v>1575</v>
      </c>
      <c r="V643" s="119">
        <v>1.2388504110276699E-2</v>
      </c>
      <c r="W643" s="117">
        <v>4314401</v>
      </c>
      <c r="X643" s="119">
        <v>99.55780029296875</v>
      </c>
      <c r="Y643" s="119">
        <v>99.545463562011719</v>
      </c>
      <c r="Z643" s="117">
        <v>11332</v>
      </c>
      <c r="AA643" s="119">
        <v>0.26265522837638855</v>
      </c>
      <c r="AB643" s="118">
        <v>1177162</v>
      </c>
      <c r="AC643" s="120">
        <v>94.085014343261719</v>
      </c>
      <c r="AD643" s="118">
        <v>1167952</v>
      </c>
      <c r="AE643" s="116">
        <v>94.2899169921875</v>
      </c>
      <c r="AF643" s="116">
        <v>0</v>
      </c>
      <c r="AG643" s="116">
        <v>0</v>
      </c>
      <c r="AH643" s="121">
        <v>0</v>
      </c>
      <c r="AI643" s="116">
        <v>0</v>
      </c>
      <c r="AJ643" s="121">
        <v>0</v>
      </c>
      <c r="AK643" s="121">
        <v>0</v>
      </c>
      <c r="AL643" s="116">
        <v>5.0067224502563477</v>
      </c>
      <c r="AM643" s="116">
        <v>30.111597061157227</v>
      </c>
      <c r="AN643" s="116">
        <v>18451.966796875</v>
      </c>
      <c r="AO643" s="116">
        <v>50026.72265625</v>
      </c>
      <c r="AP643" s="116">
        <v>23817.615234375</v>
      </c>
      <c r="AQ643" s="116">
        <v>47.609786987304688</v>
      </c>
      <c r="AR643" s="118"/>
    </row>
    <row r="644" spans="1:44">
      <c r="A644" s="352">
        <v>41878</v>
      </c>
      <c r="B644" s="206" t="s">
        <v>133</v>
      </c>
      <c r="C644" s="206" t="s">
        <v>176</v>
      </c>
      <c r="D644" s="241"/>
      <c r="E644" s="180">
        <v>163</v>
      </c>
      <c r="F644" s="180">
        <v>11</v>
      </c>
      <c r="G644" s="180">
        <v>482</v>
      </c>
      <c r="H644" s="180">
        <v>33</v>
      </c>
      <c r="I644" s="180">
        <v>1413</v>
      </c>
      <c r="J644" s="180">
        <v>114</v>
      </c>
      <c r="K644" s="248">
        <v>2234925</v>
      </c>
      <c r="L644" s="246">
        <v>90.870297660995334</v>
      </c>
      <c r="M644" s="248">
        <v>4024957</v>
      </c>
      <c r="N644" s="246">
        <v>96.600265502929688</v>
      </c>
      <c r="O644" s="248">
        <v>17676726</v>
      </c>
      <c r="P644" s="246">
        <v>99.997688293457031</v>
      </c>
      <c r="Q644" s="248">
        <v>11101072</v>
      </c>
      <c r="R644" s="249">
        <v>1.9358491525053978E-2</v>
      </c>
      <c r="S644" s="248">
        <v>522445</v>
      </c>
      <c r="T644" s="246">
        <v>4.7062573432922363</v>
      </c>
      <c r="U644" s="248">
        <v>386</v>
      </c>
      <c r="V644" s="249">
        <v>3.6499055568128824E-3</v>
      </c>
      <c r="W644" s="248">
        <v>2863793</v>
      </c>
      <c r="X644" s="246">
        <v>99.743278503417969</v>
      </c>
      <c r="Y644" s="246">
        <v>99.739639282226563</v>
      </c>
      <c r="Z644" s="247">
        <v>7767</v>
      </c>
      <c r="AA644" s="249">
        <v>0.27121374011039734</v>
      </c>
      <c r="AB644" s="248">
        <v>684311</v>
      </c>
      <c r="AC644" s="246">
        <v>90.591560363769531</v>
      </c>
      <c r="AD644" s="248">
        <v>675855</v>
      </c>
      <c r="AE644" s="246">
        <v>90.232078552246094</v>
      </c>
      <c r="AF644" s="246">
        <v>0</v>
      </c>
      <c r="AG644" s="246">
        <v>0</v>
      </c>
      <c r="AH644" s="251">
        <v>0</v>
      </c>
      <c r="AI644" s="246">
        <v>0</v>
      </c>
      <c r="AJ644" s="251">
        <v>0</v>
      </c>
      <c r="AK644" s="251">
        <v>0</v>
      </c>
      <c r="AL644" s="246">
        <v>5.0094757080078125</v>
      </c>
      <c r="AM644" s="246">
        <v>32.014495849609375</v>
      </c>
      <c r="AN644" s="246">
        <v>15678.435546875</v>
      </c>
      <c r="AO644" s="246">
        <v>36776.87890625</v>
      </c>
      <c r="AP644" s="246">
        <v>19508.630859375</v>
      </c>
      <c r="AQ644" s="246">
        <v>53.045913696289063</v>
      </c>
      <c r="AR644" s="248"/>
    </row>
    <row r="645" spans="1:44">
      <c r="A645" s="352">
        <v>41878</v>
      </c>
      <c r="B645" s="206" t="s">
        <v>125</v>
      </c>
      <c r="C645" s="206" t="s">
        <v>176</v>
      </c>
      <c r="D645" s="241"/>
      <c r="E645" s="180">
        <v>164</v>
      </c>
      <c r="F645" s="180">
        <v>8</v>
      </c>
      <c r="G645" s="180">
        <v>468</v>
      </c>
      <c r="H645" s="180">
        <v>24</v>
      </c>
      <c r="I645" s="180">
        <v>1523</v>
      </c>
      <c r="J645" s="180">
        <v>92</v>
      </c>
      <c r="K645" s="248">
        <v>2186772</v>
      </c>
      <c r="L645" s="246">
        <v>89.949386584426733</v>
      </c>
      <c r="M645" s="248">
        <v>3175243</v>
      </c>
      <c r="N645" s="246">
        <v>94.917366027832031</v>
      </c>
      <c r="O645" s="248">
        <v>15217785</v>
      </c>
      <c r="P645" s="246">
        <v>99.990768432617188</v>
      </c>
      <c r="Q645" s="248">
        <v>9984707</v>
      </c>
      <c r="R645" s="249">
        <v>4.8424053937196732E-2</v>
      </c>
      <c r="S645" s="248">
        <v>462020</v>
      </c>
      <c r="T645" s="246">
        <v>4.6272764205932617</v>
      </c>
      <c r="U645" s="248">
        <v>181</v>
      </c>
      <c r="V645" s="249">
        <v>1.901926938444376E-3</v>
      </c>
      <c r="W645" s="248">
        <v>2875165</v>
      </c>
      <c r="X645" s="246">
        <v>99.892539978027344</v>
      </c>
      <c r="Y645" s="246">
        <v>99.890640258789063</v>
      </c>
      <c r="Z645" s="247">
        <v>5375</v>
      </c>
      <c r="AA645" s="249">
        <v>0.18694579601287842</v>
      </c>
      <c r="AB645" s="248">
        <v>763626</v>
      </c>
      <c r="AC645" s="246">
        <v>93.562294006347656</v>
      </c>
      <c r="AD645" s="248">
        <v>759230</v>
      </c>
      <c r="AE645" s="246">
        <v>94.369163513183594</v>
      </c>
      <c r="AF645" s="246">
        <v>0</v>
      </c>
      <c r="AG645" s="246">
        <v>0</v>
      </c>
      <c r="AH645" s="251">
        <v>0</v>
      </c>
      <c r="AI645" s="246">
        <v>0</v>
      </c>
      <c r="AJ645" s="251">
        <v>0</v>
      </c>
      <c r="AK645" s="251">
        <v>0</v>
      </c>
      <c r="AL645" s="246">
        <v>4.3255481719970703</v>
      </c>
      <c r="AM645" s="246">
        <v>30.525041580200195</v>
      </c>
      <c r="AN645" s="246">
        <v>12475.2373046875</v>
      </c>
      <c r="AO645" s="246">
        <v>34487.58984375</v>
      </c>
      <c r="AP645" s="246">
        <v>11228.4384765625</v>
      </c>
      <c r="AQ645" s="246">
        <v>32.557910919189453</v>
      </c>
      <c r="AR645" s="248"/>
    </row>
    <row r="646" spans="1:44">
      <c r="A646" s="352">
        <v>41878</v>
      </c>
      <c r="B646" s="107" t="s">
        <v>127</v>
      </c>
      <c r="C646" s="107" t="s">
        <v>128</v>
      </c>
      <c r="D646" s="241"/>
      <c r="E646" s="388">
        <v>150</v>
      </c>
      <c r="F646" s="388">
        <v>16</v>
      </c>
      <c r="G646" s="388">
        <v>450</v>
      </c>
      <c r="H646" s="388">
        <v>48</v>
      </c>
      <c r="I646" s="388">
        <v>1440</v>
      </c>
      <c r="J646" s="388">
        <v>166</v>
      </c>
      <c r="K646" s="111">
        <v>2845606</v>
      </c>
      <c r="L646" s="109">
        <v>88.532249369730039</v>
      </c>
      <c r="M646" s="111">
        <v>3798475</v>
      </c>
      <c r="N646" s="109">
        <v>96.402397155761719</v>
      </c>
      <c r="O646" s="111">
        <v>17095754</v>
      </c>
      <c r="P646" s="109">
        <v>99.953506469726563</v>
      </c>
      <c r="Q646" s="111">
        <v>10571421</v>
      </c>
      <c r="R646" s="112">
        <v>5.2121658809483051E-3</v>
      </c>
      <c r="S646" s="111">
        <v>348596</v>
      </c>
      <c r="T646" s="109">
        <v>3.2975320816040039</v>
      </c>
      <c r="U646" s="111">
        <v>38775</v>
      </c>
      <c r="V646" s="112">
        <v>0.36710953712463379</v>
      </c>
      <c r="W646" s="111">
        <v>3180035</v>
      </c>
      <c r="X646" s="109">
        <v>99.5955810546875</v>
      </c>
      <c r="Y646" s="109">
        <v>99.229957580566406</v>
      </c>
      <c r="Z646" s="110">
        <v>19912</v>
      </c>
      <c r="AA646" s="112">
        <v>0.62615662813186646</v>
      </c>
      <c r="AB646" s="111">
        <v>5465617</v>
      </c>
      <c r="AC646" s="109">
        <v>99.122550964355469</v>
      </c>
      <c r="AD646" s="111">
        <v>5454047</v>
      </c>
      <c r="AE646" s="109">
        <v>99.342475891113281</v>
      </c>
      <c r="AF646" s="109">
        <v>34.178428649902344</v>
      </c>
      <c r="AG646" s="109">
        <v>33.553352355957031</v>
      </c>
      <c r="AH646" s="113">
        <v>34.803504943847656</v>
      </c>
      <c r="AI646" s="109">
        <v>94.211013793945313</v>
      </c>
      <c r="AJ646" s="113">
        <v>2.6988089084625244</v>
      </c>
      <c r="AK646" s="113">
        <v>3.0901796817779541</v>
      </c>
      <c r="AL646" s="109">
        <v>3.0214574337005615</v>
      </c>
      <c r="AM646" s="109">
        <v>16.805389404296875</v>
      </c>
      <c r="AN646" s="109">
        <v>9090.8623046875</v>
      </c>
      <c r="AO646" s="109">
        <v>38261.19140625</v>
      </c>
      <c r="AP646" s="109">
        <v>664.48614501953125</v>
      </c>
      <c r="AQ646" s="109">
        <v>1.7367105484008789</v>
      </c>
      <c r="AR646" s="111"/>
    </row>
    <row r="647" spans="1:44">
      <c r="A647" s="352">
        <v>41878</v>
      </c>
      <c r="B647" s="107" t="s">
        <v>129</v>
      </c>
      <c r="C647" s="107" t="s">
        <v>128</v>
      </c>
      <c r="D647" s="241"/>
      <c r="E647" s="388">
        <v>152</v>
      </c>
      <c r="F647" s="388">
        <v>3</v>
      </c>
      <c r="G647" s="388">
        <v>452</v>
      </c>
      <c r="H647" s="388">
        <v>9</v>
      </c>
      <c r="I647" s="388">
        <v>1182</v>
      </c>
      <c r="J647" s="388">
        <v>29</v>
      </c>
      <c r="K647" s="111">
        <v>1736091</v>
      </c>
      <c r="L647" s="109">
        <v>85.408656573877749</v>
      </c>
      <c r="M647" s="111">
        <v>3172278</v>
      </c>
      <c r="N647" s="109">
        <v>95.792205810546875</v>
      </c>
      <c r="O647" s="111">
        <v>11988254</v>
      </c>
      <c r="P647" s="109">
        <v>99.904541015625</v>
      </c>
      <c r="Q647" s="111">
        <v>7956094</v>
      </c>
      <c r="R647" s="112">
        <v>2.2498476319015026E-3</v>
      </c>
      <c r="S647" s="111">
        <v>250582</v>
      </c>
      <c r="T647" s="109">
        <v>3.1495606899261475</v>
      </c>
      <c r="U647" s="111">
        <v>31094</v>
      </c>
      <c r="V647" s="112">
        <v>0.39103361964225769</v>
      </c>
      <c r="W647" s="111">
        <v>1976385</v>
      </c>
      <c r="X647" s="109">
        <v>99.552406311035156</v>
      </c>
      <c r="Y647" s="109">
        <v>99.163124084472656</v>
      </c>
      <c r="Z647" s="110">
        <v>13058</v>
      </c>
      <c r="AA647" s="112">
        <v>0.6607012152671814</v>
      </c>
      <c r="AB647" s="111">
        <v>1380575</v>
      </c>
      <c r="AC647" s="109">
        <v>97.024497985839844</v>
      </c>
      <c r="AD647" s="111">
        <v>1380265</v>
      </c>
      <c r="AE647" s="109">
        <v>97.261177062988281</v>
      </c>
      <c r="AF647" s="109">
        <v>34.030677795410156</v>
      </c>
      <c r="AG647" s="109">
        <v>33.402679443359375</v>
      </c>
      <c r="AH647" s="113">
        <v>34.658679962158203</v>
      </c>
      <c r="AI647" s="109">
        <v>94.488182067871094</v>
      </c>
      <c r="AJ647" s="113">
        <v>2.0979523658752441</v>
      </c>
      <c r="AK647" s="113">
        <v>3.4138705730438232</v>
      </c>
      <c r="AL647" s="109">
        <v>3.0488159656524658</v>
      </c>
      <c r="AM647" s="109">
        <v>19.868635177612305</v>
      </c>
      <c r="AN647" s="109">
        <v>7004.6474609375</v>
      </c>
      <c r="AO647" s="109">
        <v>21492.107421875</v>
      </c>
      <c r="AP647" s="109">
        <v>305.81515502929687</v>
      </c>
      <c r="AQ647" s="109">
        <v>1.422918438911438</v>
      </c>
      <c r="AR647" s="111"/>
    </row>
    <row r="648" spans="1:44">
      <c r="A648" s="352">
        <v>41878</v>
      </c>
      <c r="B648" s="181" t="s">
        <v>130</v>
      </c>
      <c r="C648" s="181" t="s">
        <v>128</v>
      </c>
      <c r="D648" s="241"/>
      <c r="E648" s="219">
        <v>176</v>
      </c>
      <c r="F648" s="219">
        <v>5</v>
      </c>
      <c r="G648" s="219">
        <v>528</v>
      </c>
      <c r="H648" s="219">
        <v>15</v>
      </c>
      <c r="I648" s="219">
        <v>891</v>
      </c>
      <c r="J648" s="219">
        <v>32</v>
      </c>
      <c r="K648" s="229">
        <v>649194</v>
      </c>
      <c r="L648" s="230">
        <v>93.493316327630879</v>
      </c>
      <c r="M648" s="229">
        <v>1283483</v>
      </c>
      <c r="N648" s="230">
        <v>96.629409790039063</v>
      </c>
      <c r="O648" s="229">
        <v>14628836</v>
      </c>
      <c r="P648" s="230">
        <v>99.99365234375</v>
      </c>
      <c r="Q648" s="229">
        <v>4402777</v>
      </c>
      <c r="R648" s="230">
        <v>0</v>
      </c>
      <c r="S648" s="229">
        <v>168101</v>
      </c>
      <c r="T648" s="230">
        <v>3.8180675506591797</v>
      </c>
      <c r="U648" s="229">
        <v>9555</v>
      </c>
      <c r="V648" s="230">
        <v>0.21800623834133148</v>
      </c>
      <c r="W648" s="229">
        <v>632201</v>
      </c>
      <c r="X648" s="230">
        <v>99.8143310546875</v>
      </c>
      <c r="Y648" s="230">
        <v>99.596733093261719</v>
      </c>
      <c r="Z648" s="229">
        <v>2577</v>
      </c>
      <c r="AA648" s="230">
        <v>0.4076235294342041</v>
      </c>
      <c r="AB648" s="229">
        <v>1062331</v>
      </c>
      <c r="AC648" s="230">
        <v>98.408409118652344</v>
      </c>
      <c r="AD648" s="229">
        <v>1060862</v>
      </c>
      <c r="AE648" s="230">
        <v>98.566917419433594</v>
      </c>
      <c r="AF648" s="230">
        <v>35.175315856933594</v>
      </c>
      <c r="AG648" s="230">
        <v>34.805412292480469</v>
      </c>
      <c r="AH648" s="230">
        <v>35.545219421386719</v>
      </c>
      <c r="AI648" s="230">
        <v>94.846977233886719</v>
      </c>
      <c r="AJ648" s="188">
        <v>0.79687762260437012</v>
      </c>
      <c r="AK648" s="188">
        <v>4.3561429977416992</v>
      </c>
      <c r="AL648" s="230">
        <v>4.1291208267211914</v>
      </c>
      <c r="AM648" s="230">
        <v>22.950078964233398</v>
      </c>
      <c r="AN648" s="230">
        <v>5614.09814453125</v>
      </c>
      <c r="AO648" s="230">
        <v>9820.001953125</v>
      </c>
      <c r="AP648" s="230">
        <v>147.08355712890625</v>
      </c>
      <c r="AQ648" s="230">
        <v>1.497795581817627</v>
      </c>
      <c r="AR648" s="229"/>
    </row>
    <row r="649" spans="1:44">
      <c r="A649" s="352">
        <v>41878</v>
      </c>
      <c r="B649" s="123" t="s">
        <v>132</v>
      </c>
      <c r="C649" s="123" t="s">
        <v>128</v>
      </c>
      <c r="D649" s="241"/>
      <c r="E649" s="219">
        <v>178</v>
      </c>
      <c r="F649" s="219">
        <v>5</v>
      </c>
      <c r="G649" s="219">
        <v>527</v>
      </c>
      <c r="H649" s="219">
        <v>15</v>
      </c>
      <c r="I649" s="219">
        <v>996</v>
      </c>
      <c r="J649" s="219">
        <v>31</v>
      </c>
      <c r="K649" s="197">
        <v>874982</v>
      </c>
      <c r="L649" s="194">
        <v>90.998100532353803</v>
      </c>
      <c r="M649" s="197">
        <v>1269116</v>
      </c>
      <c r="N649" s="194">
        <v>92.700035095214844</v>
      </c>
      <c r="O649" s="197">
        <v>13174669</v>
      </c>
      <c r="P649" s="194">
        <v>99.994422912597656</v>
      </c>
      <c r="Q649" s="197">
        <v>5412940</v>
      </c>
      <c r="R649" s="194">
        <v>0</v>
      </c>
      <c r="S649" s="197">
        <v>243590</v>
      </c>
      <c r="T649" s="194">
        <v>4.5001420974731445</v>
      </c>
      <c r="U649" s="197">
        <v>16570</v>
      </c>
      <c r="V649" s="194">
        <v>0.30668225884437561</v>
      </c>
      <c r="W649" s="197">
        <v>897555</v>
      </c>
      <c r="X649" s="194">
        <v>99.745071411132813</v>
      </c>
      <c r="Y649" s="231">
        <v>99.439170837402344</v>
      </c>
      <c r="Z649" s="197">
        <v>4309</v>
      </c>
      <c r="AA649" s="194">
        <v>0.48008200526237488</v>
      </c>
      <c r="AB649" s="197">
        <v>1016020</v>
      </c>
      <c r="AC649" s="194">
        <v>97.893936157226563</v>
      </c>
      <c r="AD649" s="197">
        <v>1014372</v>
      </c>
      <c r="AE649" s="194">
        <v>98.070533752441406</v>
      </c>
      <c r="AF649" s="231">
        <v>34.989814758300781</v>
      </c>
      <c r="AG649" s="231">
        <v>34.69110107421875</v>
      </c>
      <c r="AH649" s="231">
        <v>35.288528442382812</v>
      </c>
      <c r="AI649" s="194">
        <v>95.706428527832031</v>
      </c>
      <c r="AJ649" s="207">
        <v>1.3252233266830444</v>
      </c>
      <c r="AK649" s="207">
        <v>2.9683506488800049</v>
      </c>
      <c r="AL649" s="208">
        <v>4.1346502304077148</v>
      </c>
      <c r="AM649" s="208">
        <v>23.635765075683594</v>
      </c>
      <c r="AN649" s="197">
        <v>6232.732421875</v>
      </c>
      <c r="AO649" s="197">
        <v>12340.1767578125</v>
      </c>
      <c r="AP649" s="197">
        <v>104.91244506835937</v>
      </c>
      <c r="AQ649" s="231">
        <v>0.85016971826553345</v>
      </c>
      <c r="AR649" s="198"/>
    </row>
    <row r="650" spans="1:44">
      <c r="A650" s="352">
        <v>41877</v>
      </c>
      <c r="B650" s="181" t="s">
        <v>6</v>
      </c>
      <c r="C650" s="181"/>
      <c r="D650" s="241"/>
      <c r="E650" s="219">
        <v>1803</v>
      </c>
      <c r="F650" s="219">
        <v>177</v>
      </c>
      <c r="G650" s="219">
        <v>5343</v>
      </c>
      <c r="H650" s="219">
        <v>521</v>
      </c>
      <c r="I650" s="219">
        <v>15475</v>
      </c>
      <c r="J650" s="219">
        <v>1976</v>
      </c>
      <c r="K650" s="229">
        <v>32759783</v>
      </c>
      <c r="L650" s="230">
        <v>91.020233558934137</v>
      </c>
      <c r="M650" s="229">
        <v>43246840</v>
      </c>
      <c r="N650" s="230">
        <v>96.003777877915383</v>
      </c>
      <c r="O650" s="229">
        <v>194350720</v>
      </c>
      <c r="P650" s="230">
        <v>99.976221921529458</v>
      </c>
      <c r="Q650" s="229">
        <v>144277076</v>
      </c>
      <c r="R650" s="230">
        <v>2.5472515350494381E-2</v>
      </c>
      <c r="S650" s="229">
        <v>3050663</v>
      </c>
      <c r="T650" s="230">
        <v>4.1330691431316149</v>
      </c>
      <c r="U650" s="229">
        <v>165680</v>
      </c>
      <c r="V650" s="230">
        <v>0.11655906850456632</v>
      </c>
      <c r="W650" s="229">
        <v>42911000</v>
      </c>
      <c r="X650" s="230">
        <v>99.683729885880325</v>
      </c>
      <c r="Y650" s="230">
        <v>99.567539458874734</v>
      </c>
      <c r="Z650" s="229">
        <v>133158</v>
      </c>
      <c r="AA650" s="230">
        <v>0.31031204644380628</v>
      </c>
      <c r="AB650" s="229">
        <v>32228865</v>
      </c>
      <c r="AC650" s="230">
        <v>98.171793353741776</v>
      </c>
      <c r="AD650" s="229">
        <v>32184691</v>
      </c>
      <c r="AE650" s="230">
        <v>98.252510843649389</v>
      </c>
      <c r="AF650" s="230">
        <v>32.573141040950787</v>
      </c>
      <c r="AG650" s="230">
        <v>35.505798986927722</v>
      </c>
      <c r="AH650" s="230">
        <v>29.640483094973849</v>
      </c>
      <c r="AI650" s="230"/>
      <c r="AJ650" s="188"/>
      <c r="AK650" s="188"/>
      <c r="AL650" s="230">
        <v>3.2621251137559408</v>
      </c>
      <c r="AM650" s="230">
        <v>19.250731532208416</v>
      </c>
      <c r="AN650" s="230">
        <v>188273.45263671875</v>
      </c>
      <c r="AO650" s="230">
        <v>534459.5126953125</v>
      </c>
      <c r="AP650" s="230">
        <v>257782.00440979004</v>
      </c>
      <c r="AQ650" s="230">
        <v>48.232279206666071</v>
      </c>
      <c r="AR650" s="229">
        <v>0</v>
      </c>
    </row>
    <row r="651" spans="1:44">
      <c r="A651" s="352">
        <v>41877</v>
      </c>
      <c r="B651" s="123" t="s">
        <v>134</v>
      </c>
      <c r="C651" s="123"/>
      <c r="D651" s="241"/>
      <c r="E651" s="219">
        <v>652</v>
      </c>
      <c r="F651" s="219">
        <v>109</v>
      </c>
      <c r="G651" s="219">
        <v>1947</v>
      </c>
      <c r="H651" s="219">
        <v>327</v>
      </c>
      <c r="I651" s="219">
        <v>6660</v>
      </c>
      <c r="J651" s="219">
        <v>1352</v>
      </c>
      <c r="K651" s="197">
        <v>16495734</v>
      </c>
      <c r="L651" s="194">
        <v>91.661528974703401</v>
      </c>
      <c r="M651" s="197">
        <v>18392217</v>
      </c>
      <c r="N651" s="194">
        <v>96.53500275380317</v>
      </c>
      <c r="O651" s="197">
        <v>69463789</v>
      </c>
      <c r="P651" s="194">
        <v>99.965674252141966</v>
      </c>
      <c r="Q651" s="197">
        <v>69463566</v>
      </c>
      <c r="R651" s="194">
        <v>1.9374185358284612E-2</v>
      </c>
      <c r="S651" s="197">
        <v>8420</v>
      </c>
      <c r="T651" s="194">
        <v>1.4003277375780913E-2</v>
      </c>
      <c r="U651" s="197">
        <v>67971</v>
      </c>
      <c r="V651" s="194">
        <v>9.7882123592586592E-2</v>
      </c>
      <c r="W651" s="197">
        <v>22705615</v>
      </c>
      <c r="X651" s="194">
        <v>99.648670130815503</v>
      </c>
      <c r="Y651" s="231">
        <v>99.551131896359692</v>
      </c>
      <c r="Z651" s="197">
        <v>57712</v>
      </c>
      <c r="AA651" s="194">
        <v>0.25417501834746015</v>
      </c>
      <c r="AB651" s="197">
        <v>19316815</v>
      </c>
      <c r="AC651" s="194">
        <v>98.789866318736912</v>
      </c>
      <c r="AD651" s="197">
        <v>19318176</v>
      </c>
      <c r="AE651" s="194">
        <v>98.74564521292173</v>
      </c>
      <c r="AF651" s="231">
        <v>54.83517943610368</v>
      </c>
      <c r="AG651" s="231">
        <v>60.603817636720528</v>
      </c>
      <c r="AH651" s="231">
        <v>49.066541235486831</v>
      </c>
      <c r="AI651" s="194"/>
      <c r="AJ651" s="207"/>
      <c r="AK651" s="207"/>
      <c r="AL651" s="208">
        <v>4.9808098920872101</v>
      </c>
      <c r="AM651" s="208">
        <v>27.214796725578289</v>
      </c>
      <c r="AN651" s="197">
        <v>97522.716796875</v>
      </c>
      <c r="AO651" s="197">
        <v>292293.86328125</v>
      </c>
      <c r="AP651" s="197">
        <v>181445.8759765625</v>
      </c>
      <c r="AQ651" s="231">
        <v>62.076525979600284</v>
      </c>
      <c r="AR651" s="198"/>
    </row>
    <row r="652" spans="1:44">
      <c r="A652" s="352">
        <v>41877</v>
      </c>
      <c r="B652" s="123" t="s">
        <v>175</v>
      </c>
      <c r="C652" s="123"/>
      <c r="D652" s="241"/>
      <c r="E652" s="219">
        <v>495</v>
      </c>
      <c r="F652" s="219">
        <v>39</v>
      </c>
      <c r="G652" s="219">
        <v>1439</v>
      </c>
      <c r="H652" s="219">
        <v>107</v>
      </c>
      <c r="I652" s="219">
        <v>4356</v>
      </c>
      <c r="J652" s="219">
        <v>367</v>
      </c>
      <c r="K652" s="197">
        <v>10463992</v>
      </c>
      <c r="L652" s="194">
        <v>91.370301124083426</v>
      </c>
      <c r="M652" s="197">
        <v>15466661</v>
      </c>
      <c r="N652" s="194">
        <v>95.455463983157543</v>
      </c>
      <c r="O652" s="197">
        <v>69707364</v>
      </c>
      <c r="P652" s="194">
        <v>99.990003566289417</v>
      </c>
      <c r="Q652" s="197">
        <v>47086366</v>
      </c>
      <c r="R652" s="194">
        <v>4.6582486925027679E-2</v>
      </c>
      <c r="S652" s="197">
        <v>2067646</v>
      </c>
      <c r="T652" s="194">
        <v>4.4222352847113182</v>
      </c>
      <c r="U652" s="197">
        <v>2593</v>
      </c>
      <c r="V652" s="194">
        <v>5.7632743458391651E-3</v>
      </c>
      <c r="W652" s="197">
        <v>13688269</v>
      </c>
      <c r="X652" s="194">
        <v>99.780285967666984</v>
      </c>
      <c r="Y652" s="231">
        <v>99.7745353560436</v>
      </c>
      <c r="Z652" s="197">
        <v>35092</v>
      </c>
      <c r="AA652" s="194">
        <v>0.25636551141594655</v>
      </c>
      <c r="AB652" s="197">
        <v>4046262</v>
      </c>
      <c r="AC652" s="194">
        <v>94.019716378381275</v>
      </c>
      <c r="AD652" s="197">
        <v>4015354</v>
      </c>
      <c r="AE652" s="194">
        <v>94.401987854099659</v>
      </c>
      <c r="AF652" s="231">
        <v>0</v>
      </c>
      <c r="AG652" s="231">
        <v>0</v>
      </c>
      <c r="AH652" s="231">
        <v>0</v>
      </c>
      <c r="AI652" s="194"/>
      <c r="AJ652" s="207"/>
      <c r="AK652" s="207"/>
      <c r="AL652" s="208">
        <v>4.8752507043635029</v>
      </c>
      <c r="AM652" s="208">
        <v>29.522756551653263</v>
      </c>
      <c r="AN652" s="197">
        <v>63719.728515625</v>
      </c>
      <c r="AO652" s="197">
        <v>161064.30078125</v>
      </c>
      <c r="AP652" s="197">
        <v>75163.6171875</v>
      </c>
      <c r="AQ652" s="231">
        <v>46.666838537723955</v>
      </c>
      <c r="AR652" s="198"/>
    </row>
    <row r="653" spans="1:44">
      <c r="A653" s="352">
        <v>41877</v>
      </c>
      <c r="B653" s="124" t="s">
        <v>135</v>
      </c>
      <c r="C653" s="124"/>
      <c r="D653" s="241"/>
      <c r="E653" s="219">
        <v>656</v>
      </c>
      <c r="F653" s="219">
        <v>29</v>
      </c>
      <c r="G653" s="219">
        <v>1957</v>
      </c>
      <c r="H653" s="219">
        <v>87</v>
      </c>
      <c r="I653" s="219">
        <v>4459</v>
      </c>
      <c r="J653" s="219">
        <v>257</v>
      </c>
      <c r="K653" s="190">
        <v>5800057</v>
      </c>
      <c r="L653" s="191">
        <v>88.564784794356328</v>
      </c>
      <c r="M653" s="190">
        <v>9387962</v>
      </c>
      <c r="N653" s="191">
        <v>95.866387242832133</v>
      </c>
      <c r="O653" s="190">
        <v>55179567</v>
      </c>
      <c r="P653" s="191">
        <v>99.972089938271452</v>
      </c>
      <c r="Q653" s="190">
        <v>27727144</v>
      </c>
      <c r="R653" s="191">
        <v>4.9013342759333589E-3</v>
      </c>
      <c r="S653" s="190">
        <v>974597</v>
      </c>
      <c r="T653" s="191">
        <v>3.5551783006777153</v>
      </c>
      <c r="U653" s="190">
        <v>95116</v>
      </c>
      <c r="V653" s="191">
        <v>0.34326693274106768</v>
      </c>
      <c r="W653" s="190">
        <v>6517116</v>
      </c>
      <c r="X653" s="191">
        <v>99.60307575595759</v>
      </c>
      <c r="Y653" s="232">
        <v>99.261171332894349</v>
      </c>
      <c r="Z653" s="190">
        <v>40354</v>
      </c>
      <c r="AA653" s="192">
        <v>0.6192002694660097</v>
      </c>
      <c r="AB653" s="190">
        <v>8865788</v>
      </c>
      <c r="AC653" s="191">
        <v>98.72010221981931</v>
      </c>
      <c r="AD653" s="190">
        <v>8851161</v>
      </c>
      <c r="AE653" s="191">
        <v>98.923016820314885</v>
      </c>
      <c r="AF653" s="232">
        <v>17.028553407362104</v>
      </c>
      <c r="AG653" s="232">
        <v>15.564328572348929</v>
      </c>
      <c r="AH653" s="232">
        <v>18.49277824237528</v>
      </c>
      <c r="AI653" s="191"/>
      <c r="AJ653" s="193"/>
      <c r="AK653" s="193"/>
      <c r="AL653" s="191">
        <v>3.5463483390847093</v>
      </c>
      <c r="AM653" s="191">
        <v>20.877863150563968</v>
      </c>
      <c r="AN653" s="190">
        <v>27031.00732421875</v>
      </c>
      <c r="AO653" s="190">
        <v>81101.3486328125</v>
      </c>
      <c r="AP653" s="190">
        <v>1172.5112457275391</v>
      </c>
      <c r="AQ653" s="232">
        <v>1.4457358175831332</v>
      </c>
      <c r="AR653" s="190"/>
    </row>
    <row r="654" spans="1:44">
      <c r="A654" s="352">
        <v>41877</v>
      </c>
      <c r="B654" s="114" t="s">
        <v>121</v>
      </c>
      <c r="C654" s="114" t="s">
        <v>122</v>
      </c>
      <c r="D654" s="241"/>
      <c r="E654" s="305">
        <v>168</v>
      </c>
      <c r="F654" s="305">
        <v>64</v>
      </c>
      <c r="G654" s="305">
        <v>492</v>
      </c>
      <c r="H654" s="305">
        <v>191</v>
      </c>
      <c r="I654" s="305">
        <v>1870</v>
      </c>
      <c r="J654" s="305">
        <v>801</v>
      </c>
      <c r="K654" s="118">
        <v>5960989</v>
      </c>
      <c r="L654" s="116">
        <v>93.218843383203705</v>
      </c>
      <c r="M654" s="118">
        <v>6543025</v>
      </c>
      <c r="N654" s="116">
        <v>96.056564331054687</v>
      </c>
      <c r="O654" s="118">
        <v>23065270</v>
      </c>
      <c r="P654" s="116">
        <v>99.957992553710938</v>
      </c>
      <c r="Q654" s="118">
        <v>23065170</v>
      </c>
      <c r="R654" s="119">
        <v>2.7378944680094719E-2</v>
      </c>
      <c r="S654" s="118">
        <v>2991</v>
      </c>
      <c r="T654" s="116">
        <v>1.2967604212462902E-2</v>
      </c>
      <c r="U654" s="118">
        <v>23151</v>
      </c>
      <c r="V654" s="119">
        <v>0.10041262954473495</v>
      </c>
      <c r="W654" s="117">
        <v>8639810</v>
      </c>
      <c r="X654" s="119">
        <v>99.681427001953125</v>
      </c>
      <c r="Y654" s="119">
        <v>99.581336975097656</v>
      </c>
      <c r="Z654" s="117">
        <v>24503</v>
      </c>
      <c r="AA654" s="119">
        <v>0.28360578417778015</v>
      </c>
      <c r="AB654" s="118">
        <v>10088357</v>
      </c>
      <c r="AC654" s="120">
        <v>98.98968505859375</v>
      </c>
      <c r="AD654" s="118">
        <v>10087390</v>
      </c>
      <c r="AE654" s="116">
        <v>98.972076416015625</v>
      </c>
      <c r="AF654" s="116">
        <v>50.610809326171875</v>
      </c>
      <c r="AG654" s="116">
        <v>42.738239288330078</v>
      </c>
      <c r="AH654" s="121">
        <v>58.483375549316406</v>
      </c>
      <c r="AI654" s="116">
        <v>0</v>
      </c>
      <c r="AJ654" s="121">
        <v>0</v>
      </c>
      <c r="AK654" s="121">
        <v>0</v>
      </c>
      <c r="AL654" s="116">
        <v>4.920313835144043</v>
      </c>
      <c r="AM654" s="116">
        <v>26.415121078491211</v>
      </c>
      <c r="AN654" s="116">
        <v>31794.814453125</v>
      </c>
      <c r="AO654" s="116">
        <v>120299.265625</v>
      </c>
      <c r="AP654" s="116">
        <v>90071.71875</v>
      </c>
      <c r="AQ654" s="122">
        <v>74.873039245605469</v>
      </c>
      <c r="AR654" s="118"/>
    </row>
    <row r="655" spans="1:44">
      <c r="A655" s="352">
        <v>41877</v>
      </c>
      <c r="B655" s="114" t="s">
        <v>123</v>
      </c>
      <c r="C655" s="114" t="s">
        <v>122</v>
      </c>
      <c r="D655" s="241"/>
      <c r="E655" s="305">
        <v>157</v>
      </c>
      <c r="F655" s="305">
        <v>11</v>
      </c>
      <c r="G655" s="305">
        <v>483</v>
      </c>
      <c r="H655" s="305">
        <v>34</v>
      </c>
      <c r="I655" s="305">
        <v>1450</v>
      </c>
      <c r="J655" s="305">
        <v>132</v>
      </c>
      <c r="K655" s="118">
        <v>2811670</v>
      </c>
      <c r="L655" s="116">
        <v>92.315705612678585</v>
      </c>
      <c r="M655" s="118">
        <v>3202475</v>
      </c>
      <c r="N655" s="116">
        <v>96.804878234863281</v>
      </c>
      <c r="O655" s="118">
        <v>12899023</v>
      </c>
      <c r="P655" s="116">
        <v>99.954200744628906</v>
      </c>
      <c r="Q655" s="118">
        <v>12898971</v>
      </c>
      <c r="R655" s="119">
        <v>2.4676386266946793E-2</v>
      </c>
      <c r="S655" s="118">
        <v>2390</v>
      </c>
      <c r="T655" s="116">
        <v>1.8528610467910767E-2</v>
      </c>
      <c r="U655" s="118">
        <v>12198</v>
      </c>
      <c r="V655" s="119">
        <v>9.4606555998325348E-2</v>
      </c>
      <c r="W655" s="117">
        <v>3716264</v>
      </c>
      <c r="X655" s="119">
        <v>99.686210632324219</v>
      </c>
      <c r="Y655" s="119">
        <v>99.591903686523438</v>
      </c>
      <c r="Z655" s="117">
        <v>9586</v>
      </c>
      <c r="AA655" s="119">
        <v>0.25794723629951477</v>
      </c>
      <c r="AB655" s="118">
        <v>3011764</v>
      </c>
      <c r="AC655" s="120">
        <v>98.853858947753906</v>
      </c>
      <c r="AD655" s="118">
        <v>3013013</v>
      </c>
      <c r="AE655" s="116">
        <v>98.797286987304688</v>
      </c>
      <c r="AF655" s="116">
        <v>43.935482025146484</v>
      </c>
      <c r="AG655" s="116">
        <v>56.528545379638672</v>
      </c>
      <c r="AH655" s="121">
        <v>31.34242057800293</v>
      </c>
      <c r="AI655" s="116">
        <v>0</v>
      </c>
      <c r="AJ655" s="121">
        <v>0</v>
      </c>
      <c r="AK655" s="121">
        <v>0</v>
      </c>
      <c r="AL655" s="116">
        <v>4.7122631072998047</v>
      </c>
      <c r="AM655" s="116">
        <v>27.235040664672852</v>
      </c>
      <c r="AN655" s="116">
        <v>17213.29296875</v>
      </c>
      <c r="AO655" s="116">
        <v>49926.2421875</v>
      </c>
      <c r="AP655" s="116">
        <v>28364.4921875</v>
      </c>
      <c r="AQ655" s="116">
        <v>56.812793731689453</v>
      </c>
      <c r="AR655" s="118"/>
    </row>
    <row r="656" spans="1:44">
      <c r="A656" s="352">
        <v>41877</v>
      </c>
      <c r="B656" s="114" t="s">
        <v>183</v>
      </c>
      <c r="C656" s="114" t="s">
        <v>122</v>
      </c>
      <c r="D656" s="241"/>
      <c r="E656" s="305">
        <v>129</v>
      </c>
      <c r="F656" s="305">
        <v>10</v>
      </c>
      <c r="G656" s="305">
        <v>387</v>
      </c>
      <c r="H656" s="305">
        <v>30</v>
      </c>
      <c r="I656" s="305">
        <v>1464</v>
      </c>
      <c r="J656" s="305">
        <v>114</v>
      </c>
      <c r="K656" s="118">
        <v>2805609</v>
      </c>
      <c r="L656" s="116">
        <v>91.477750463446611</v>
      </c>
      <c r="M656" s="118">
        <v>3202475</v>
      </c>
      <c r="N656" s="116">
        <v>96.804878234863281</v>
      </c>
      <c r="O656" s="118">
        <v>13082550</v>
      </c>
      <c r="P656" s="116">
        <v>99.98309326171875</v>
      </c>
      <c r="Q656" s="118">
        <v>13082528</v>
      </c>
      <c r="R656" s="119">
        <v>7.0017050020396709E-3</v>
      </c>
      <c r="S656" s="118">
        <v>949</v>
      </c>
      <c r="T656" s="116">
        <v>7.2539495304226875E-3</v>
      </c>
      <c r="U656" s="118">
        <v>8087</v>
      </c>
      <c r="V656" s="119">
        <v>6.182408332824707E-2</v>
      </c>
      <c r="W656" s="117">
        <v>4172409</v>
      </c>
      <c r="X656" s="119">
        <v>99.7039794921875</v>
      </c>
      <c r="Y656" s="119">
        <v>99.642341613769531</v>
      </c>
      <c r="Z656" s="117">
        <v>8253</v>
      </c>
      <c r="AA656" s="119">
        <v>0.19779939949512482</v>
      </c>
      <c r="AB656" s="118">
        <v>2571345</v>
      </c>
      <c r="AC656" s="120">
        <v>98.205955505371094</v>
      </c>
      <c r="AD656" s="118">
        <v>2570787</v>
      </c>
      <c r="AE656" s="116">
        <v>98.082923889160156</v>
      </c>
      <c r="AF656" s="116">
        <v>66.462562561035156</v>
      </c>
      <c r="AG656" s="116">
        <v>90.676826477050781</v>
      </c>
      <c r="AH656" s="121">
        <v>42.248302459716797</v>
      </c>
      <c r="AI656" s="116">
        <v>80.417984008789063</v>
      </c>
      <c r="AJ656" s="121">
        <v>12.588417053222656</v>
      </c>
      <c r="AK656" s="121">
        <v>6.9935951232910156</v>
      </c>
      <c r="AL656" s="116">
        <v>4.9906778335571289</v>
      </c>
      <c r="AM656" s="116">
        <v>26.900539398193359</v>
      </c>
      <c r="AN656" s="116">
        <v>18317.833984375</v>
      </c>
      <c r="AO656" s="116">
        <v>49004.6640625</v>
      </c>
      <c r="AP656" s="116">
        <v>22380.2109375</v>
      </c>
      <c r="AQ656" s="116">
        <v>45.669551849365234</v>
      </c>
      <c r="AR656" s="118"/>
    </row>
    <row r="657" spans="1:44">
      <c r="A657" s="352">
        <v>41877</v>
      </c>
      <c r="B657" s="114" t="s">
        <v>126</v>
      </c>
      <c r="C657" s="114" t="s">
        <v>122</v>
      </c>
      <c r="D657" s="241"/>
      <c r="E657" s="305">
        <v>103</v>
      </c>
      <c r="F657" s="305">
        <v>7</v>
      </c>
      <c r="G657" s="305">
        <v>302</v>
      </c>
      <c r="H657" s="305">
        <v>21</v>
      </c>
      <c r="I657" s="305">
        <v>920</v>
      </c>
      <c r="J657" s="305">
        <v>86</v>
      </c>
      <c r="K657" s="118">
        <v>1875305</v>
      </c>
      <c r="L657" s="116">
        <v>88.625263623783866</v>
      </c>
      <c r="M657" s="118">
        <v>2722121</v>
      </c>
      <c r="N657" s="116">
        <v>96.792503356933594</v>
      </c>
      <c r="O657" s="118">
        <v>7966511</v>
      </c>
      <c r="P657" s="116">
        <v>99.956565856933594</v>
      </c>
      <c r="Q657" s="118">
        <v>7966446</v>
      </c>
      <c r="R657" s="119">
        <v>1.921810582280159E-2</v>
      </c>
      <c r="S657" s="118">
        <v>1380</v>
      </c>
      <c r="T657" s="116">
        <v>1.7322655767202377E-2</v>
      </c>
      <c r="U657" s="118">
        <v>14649</v>
      </c>
      <c r="V657" s="119">
        <v>0.18395097553730011</v>
      </c>
      <c r="W657" s="117">
        <v>2271881</v>
      </c>
      <c r="X657" s="119">
        <v>99.568748474121094</v>
      </c>
      <c r="Y657" s="119">
        <v>99.385589599609375</v>
      </c>
      <c r="Z657" s="117">
        <v>6850</v>
      </c>
      <c r="AA657" s="119">
        <v>0.30151227116584778</v>
      </c>
      <c r="AB657" s="118">
        <v>1154668</v>
      </c>
      <c r="AC657" s="120">
        <v>98.875694274902344</v>
      </c>
      <c r="AD657" s="118">
        <v>1154318</v>
      </c>
      <c r="AE657" s="116">
        <v>98.820426940917969</v>
      </c>
      <c r="AF657" s="116">
        <v>33.024677276611328</v>
      </c>
      <c r="AG657" s="116">
        <v>39.243560791015625</v>
      </c>
      <c r="AH657" s="121">
        <v>26.805793762207031</v>
      </c>
      <c r="AI657" s="116">
        <v>0</v>
      </c>
      <c r="AJ657" s="121">
        <v>0</v>
      </c>
      <c r="AK657" s="121">
        <v>0</v>
      </c>
      <c r="AL657" s="116">
        <v>5.2996182441711426</v>
      </c>
      <c r="AM657" s="116">
        <v>29.416719436645508</v>
      </c>
      <c r="AN657" s="116">
        <v>11969.498046875</v>
      </c>
      <c r="AO657" s="116">
        <v>29622.06640625</v>
      </c>
      <c r="AP657" s="116">
        <v>15174.0966796875</v>
      </c>
      <c r="AQ657" s="116">
        <v>51.225650787353516</v>
      </c>
      <c r="AR657" s="118"/>
    </row>
    <row r="658" spans="1:44">
      <c r="A658" s="352">
        <v>41877</v>
      </c>
      <c r="B658" s="114" t="s">
        <v>184</v>
      </c>
      <c r="C658" s="114" t="s">
        <v>122</v>
      </c>
      <c r="D658" s="241"/>
      <c r="E658" s="305">
        <v>95</v>
      </c>
      <c r="F658" s="305">
        <v>17</v>
      </c>
      <c r="G658" s="305">
        <v>283</v>
      </c>
      <c r="H658" s="305">
        <v>51</v>
      </c>
      <c r="I658" s="305">
        <v>956</v>
      </c>
      <c r="J658" s="305">
        <v>219</v>
      </c>
      <c r="K658" s="118">
        <v>3042161</v>
      </c>
      <c r="L658" s="116">
        <v>90.04658201850593</v>
      </c>
      <c r="M658" s="118">
        <v>2722121</v>
      </c>
      <c r="N658" s="116">
        <v>96.792503356933594</v>
      </c>
      <c r="O658" s="118">
        <v>12450435</v>
      </c>
      <c r="P658" s="116">
        <v>99.979316711425781</v>
      </c>
      <c r="Q658" s="118">
        <v>12450451</v>
      </c>
      <c r="R658" s="119">
        <v>1.2152169831097126E-2</v>
      </c>
      <c r="S658" s="118">
        <v>710</v>
      </c>
      <c r="T658" s="116">
        <v>5.7026045396924019E-3</v>
      </c>
      <c r="U658" s="118">
        <v>9886</v>
      </c>
      <c r="V658" s="119">
        <v>7.9416923224925995E-2</v>
      </c>
      <c r="W658" s="117">
        <v>3905251</v>
      </c>
      <c r="X658" s="119">
        <v>99.527877807617188</v>
      </c>
      <c r="Y658" s="119">
        <v>99.448837280273438</v>
      </c>
      <c r="Z658" s="117">
        <v>8520</v>
      </c>
      <c r="AA658" s="119">
        <v>0.21816779673099518</v>
      </c>
      <c r="AB658" s="118">
        <v>2490681</v>
      </c>
      <c r="AC658" s="120">
        <v>98.466163635253906</v>
      </c>
      <c r="AD658" s="118">
        <v>2492668</v>
      </c>
      <c r="AE658" s="116">
        <v>98.415756225585938</v>
      </c>
      <c r="AF658" s="116">
        <v>75.081008911132813</v>
      </c>
      <c r="AG658" s="116">
        <v>95.402153015136719</v>
      </c>
      <c r="AH658" s="121">
        <v>54.759864807128906</v>
      </c>
      <c r="AI658" s="116">
        <v>0</v>
      </c>
      <c r="AJ658" s="121">
        <v>0</v>
      </c>
      <c r="AK658" s="121">
        <v>0</v>
      </c>
      <c r="AL658" s="116">
        <v>5.1906089782714844</v>
      </c>
      <c r="AM658" s="116">
        <v>26.650484085083008</v>
      </c>
      <c r="AN658" s="116">
        <v>18227.27734375</v>
      </c>
      <c r="AO658" s="116">
        <v>43441.625</v>
      </c>
      <c r="AP658" s="116">
        <v>25455.357421875</v>
      </c>
      <c r="AQ658" s="116">
        <v>58.596698760986328</v>
      </c>
      <c r="AR658" s="118"/>
    </row>
    <row r="659" spans="1:44">
      <c r="A659" s="352">
        <v>41877</v>
      </c>
      <c r="B659" s="114" t="s">
        <v>131</v>
      </c>
      <c r="C659" s="114" t="s">
        <v>176</v>
      </c>
      <c r="D659" s="241"/>
      <c r="E659" s="305">
        <v>168</v>
      </c>
      <c r="F659" s="305">
        <v>20</v>
      </c>
      <c r="G659" s="305">
        <v>489</v>
      </c>
      <c r="H659" s="305">
        <v>50</v>
      </c>
      <c r="I659" s="305">
        <v>1421</v>
      </c>
      <c r="J659" s="305">
        <v>161</v>
      </c>
      <c r="K659" s="118">
        <v>3017170</v>
      </c>
      <c r="L659" s="116">
        <v>91.378609756825099</v>
      </c>
      <c r="M659" s="118">
        <v>4510715</v>
      </c>
      <c r="N659" s="116">
        <v>94.409820556640625</v>
      </c>
      <c r="O659" s="118">
        <v>20323068</v>
      </c>
      <c r="P659" s="116">
        <v>99.973770141601563</v>
      </c>
      <c r="Q659" s="118">
        <v>13361395</v>
      </c>
      <c r="R659" s="119">
        <v>3.4128174185752869E-2</v>
      </c>
      <c r="S659" s="118">
        <v>568298</v>
      </c>
      <c r="T659" s="116">
        <v>4.2532835006713867</v>
      </c>
      <c r="U659" s="118">
        <v>730</v>
      </c>
      <c r="V659" s="119">
        <v>5.7098097167909145E-3</v>
      </c>
      <c r="W659" s="117">
        <v>3833903</v>
      </c>
      <c r="X659" s="119">
        <v>99.722183227539063</v>
      </c>
      <c r="Y659" s="119">
        <v>99.71649169921875</v>
      </c>
      <c r="Z659" s="117">
        <v>10830</v>
      </c>
      <c r="AA659" s="119">
        <v>0.28247976303100586</v>
      </c>
      <c r="AB659" s="118">
        <v>1521719</v>
      </c>
      <c r="AC659" s="120">
        <v>95.374641418457031</v>
      </c>
      <c r="AD659" s="118">
        <v>1510946</v>
      </c>
      <c r="AE659" s="116">
        <v>95.991119384765625</v>
      </c>
      <c r="AF659" s="116">
        <v>0</v>
      </c>
      <c r="AG659" s="116">
        <v>0</v>
      </c>
      <c r="AH659" s="121">
        <v>0</v>
      </c>
      <c r="AI659" s="116">
        <v>0</v>
      </c>
      <c r="AJ659" s="121">
        <v>0</v>
      </c>
      <c r="AK659" s="121">
        <v>0</v>
      </c>
      <c r="AL659" s="116">
        <v>4.7450551986694336</v>
      </c>
      <c r="AM659" s="116">
        <v>26.53271484375</v>
      </c>
      <c r="AN659" s="116">
        <v>18576.537109375</v>
      </c>
      <c r="AO659" s="116">
        <v>42133.43359375</v>
      </c>
      <c r="AP659" s="116">
        <v>22423.1328125</v>
      </c>
      <c r="AQ659" s="116">
        <v>53.219333648681641</v>
      </c>
      <c r="AR659" s="118"/>
    </row>
    <row r="660" spans="1:44">
      <c r="A660" s="352">
        <v>41877</v>
      </c>
      <c r="B660" s="114" t="s">
        <v>124</v>
      </c>
      <c r="C660" s="114" t="s">
        <v>176</v>
      </c>
      <c r="D660" s="241"/>
      <c r="E660" s="180">
        <v>113</v>
      </c>
      <c r="F660" s="180">
        <v>32</v>
      </c>
      <c r="G660" s="180">
        <v>332</v>
      </c>
      <c r="H660" s="180">
        <v>86</v>
      </c>
      <c r="I660" s="180">
        <v>1277</v>
      </c>
      <c r="J660" s="180">
        <v>344</v>
      </c>
      <c r="K660" s="118">
        <v>3076168</v>
      </c>
      <c r="L660" s="116">
        <v>92.607295830396779</v>
      </c>
      <c r="M660" s="118">
        <v>3771992</v>
      </c>
      <c r="N660" s="116">
        <v>96.150840759277344</v>
      </c>
      <c r="O660" s="118">
        <v>16792744</v>
      </c>
      <c r="P660" s="116">
        <v>99.999641418457031</v>
      </c>
      <c r="Q660" s="118">
        <v>12731889</v>
      </c>
      <c r="R660" s="119">
        <v>1.3273756951093674E-2</v>
      </c>
      <c r="S660" s="118">
        <v>496900</v>
      </c>
      <c r="T660" s="116">
        <v>3.9027986526489258</v>
      </c>
      <c r="U660" s="118">
        <v>1439</v>
      </c>
      <c r="V660" s="119">
        <v>1.1762935668230057E-2</v>
      </c>
      <c r="W660" s="117">
        <v>4140318</v>
      </c>
      <c r="X660" s="119">
        <v>99.789299011230469</v>
      </c>
      <c r="Y660" s="119">
        <v>99.777557373046875</v>
      </c>
      <c r="Z660" s="117">
        <v>11189</v>
      </c>
      <c r="AA660" s="119">
        <v>0.27024495601654053</v>
      </c>
      <c r="AB660" s="118">
        <v>1109699</v>
      </c>
      <c r="AC660" s="120">
        <v>93.993148803710938</v>
      </c>
      <c r="AD660" s="118">
        <v>1101850</v>
      </c>
      <c r="AE660" s="116">
        <v>94.167808532714844</v>
      </c>
      <c r="AF660" s="116">
        <v>0</v>
      </c>
      <c r="AG660" s="116">
        <v>0</v>
      </c>
      <c r="AH660" s="121">
        <v>0</v>
      </c>
      <c r="AI660" s="116">
        <v>0</v>
      </c>
      <c r="AJ660" s="121">
        <v>0</v>
      </c>
      <c r="AK660" s="121">
        <v>0</v>
      </c>
      <c r="AL660" s="116">
        <v>4.8678460121154785</v>
      </c>
      <c r="AM660" s="116">
        <v>29.922029495239258</v>
      </c>
      <c r="AN660" s="116">
        <v>17298.623046875</v>
      </c>
      <c r="AO660" s="116">
        <v>47552.75390625</v>
      </c>
      <c r="AP660" s="116">
        <v>22425.291015625</v>
      </c>
      <c r="AQ660" s="116">
        <v>47.158763885498047</v>
      </c>
      <c r="AR660" s="118"/>
    </row>
    <row r="661" spans="1:44">
      <c r="A661" s="352">
        <v>41877</v>
      </c>
      <c r="B661" s="206" t="s">
        <v>133</v>
      </c>
      <c r="C661" s="206" t="s">
        <v>176</v>
      </c>
      <c r="D661" s="241"/>
      <c r="E661" s="180">
        <v>163</v>
      </c>
      <c r="F661" s="180">
        <v>11</v>
      </c>
      <c r="G661" s="180">
        <v>482</v>
      </c>
      <c r="H661" s="180">
        <v>33</v>
      </c>
      <c r="I661" s="180">
        <v>1412</v>
      </c>
      <c r="J661" s="180">
        <v>114</v>
      </c>
      <c r="K661" s="248">
        <v>2213554</v>
      </c>
      <c r="L661" s="246">
        <v>90.830492502102956</v>
      </c>
      <c r="M661" s="248">
        <v>4000831</v>
      </c>
      <c r="N661" s="246">
        <v>96.484230041503906</v>
      </c>
      <c r="O661" s="248">
        <v>17359988</v>
      </c>
      <c r="P661" s="246">
        <v>99.996269226074219</v>
      </c>
      <c r="Q661" s="248">
        <v>10846513</v>
      </c>
      <c r="R661" s="249">
        <v>7.8255563974380493E-2</v>
      </c>
      <c r="S661" s="248">
        <v>522276</v>
      </c>
      <c r="T661" s="246">
        <v>4.8151512145996094</v>
      </c>
      <c r="U661" s="248">
        <v>247</v>
      </c>
      <c r="V661" s="249">
        <v>2.3945050779730082E-3</v>
      </c>
      <c r="W661" s="248">
        <v>2806810</v>
      </c>
      <c r="X661" s="246">
        <v>99.729499816894531</v>
      </c>
      <c r="Y661" s="246">
        <v>99.72711181640625</v>
      </c>
      <c r="Z661" s="247">
        <v>7605</v>
      </c>
      <c r="AA661" s="249">
        <v>0.27094817161560059</v>
      </c>
      <c r="AB661" s="248">
        <v>654347</v>
      </c>
      <c r="AC661" s="246">
        <v>91.580307006835938</v>
      </c>
      <c r="AD661" s="248">
        <v>647057</v>
      </c>
      <c r="AE661" s="246">
        <v>91.102333068847656</v>
      </c>
      <c r="AF661" s="246">
        <v>0</v>
      </c>
      <c r="AG661" s="246">
        <v>0</v>
      </c>
      <c r="AH661" s="251">
        <v>0</v>
      </c>
      <c r="AI661" s="246">
        <v>0</v>
      </c>
      <c r="AJ661" s="251">
        <v>0</v>
      </c>
      <c r="AK661" s="251">
        <v>0</v>
      </c>
      <c r="AL661" s="246">
        <v>5.0124373435974121</v>
      </c>
      <c r="AM661" s="246">
        <v>32.281204223632813</v>
      </c>
      <c r="AN661" s="246">
        <v>15328.03515625</v>
      </c>
      <c r="AO661" s="246">
        <v>36461.44921875</v>
      </c>
      <c r="AP661" s="246">
        <v>19288.29296875</v>
      </c>
      <c r="AQ661" s="246">
        <v>52.9005126953125</v>
      </c>
      <c r="AR661" s="248"/>
    </row>
    <row r="662" spans="1:44">
      <c r="A662" s="352">
        <v>41877</v>
      </c>
      <c r="B662" s="206" t="s">
        <v>125</v>
      </c>
      <c r="C662" s="206" t="s">
        <v>176</v>
      </c>
      <c r="D662" s="241"/>
      <c r="E662" s="180">
        <v>164</v>
      </c>
      <c r="F662" s="180">
        <v>8</v>
      </c>
      <c r="G662" s="180">
        <v>468</v>
      </c>
      <c r="H662" s="180">
        <v>24</v>
      </c>
      <c r="I662" s="180">
        <v>1523</v>
      </c>
      <c r="J662" s="180">
        <v>92</v>
      </c>
      <c r="K662" s="248">
        <v>2157100</v>
      </c>
      <c r="L662" s="246">
        <v>90.148579110843258</v>
      </c>
      <c r="M662" s="248">
        <v>3183123</v>
      </c>
      <c r="N662" s="246">
        <v>94.820152282714844</v>
      </c>
      <c r="O662" s="248">
        <v>15231564</v>
      </c>
      <c r="P662" s="246">
        <v>99.993896484375</v>
      </c>
      <c r="Q662" s="248">
        <v>10146569</v>
      </c>
      <c r="R662" s="249">
        <v>7.092052698135376E-2</v>
      </c>
      <c r="S662" s="248">
        <v>480172</v>
      </c>
      <c r="T662" s="246">
        <v>4.732358455657959</v>
      </c>
      <c r="U662" s="248">
        <v>177</v>
      </c>
      <c r="V662" s="249">
        <v>1.8326499266549945E-3</v>
      </c>
      <c r="W662" s="248">
        <v>2907238</v>
      </c>
      <c r="X662" s="246">
        <v>99.893104553222656</v>
      </c>
      <c r="Y662" s="246">
        <v>99.891273498535156</v>
      </c>
      <c r="Z662" s="247">
        <v>5468</v>
      </c>
      <c r="AA662" s="249">
        <v>0.18808229267597198</v>
      </c>
      <c r="AB662" s="248">
        <v>760497</v>
      </c>
      <c r="AC662" s="246">
        <v>93.446258544921875</v>
      </c>
      <c r="AD662" s="248">
        <v>755501</v>
      </c>
      <c r="AE662" s="246">
        <v>94.391403198242188</v>
      </c>
      <c r="AF662" s="246">
        <v>0</v>
      </c>
      <c r="AG662" s="246">
        <v>0</v>
      </c>
      <c r="AH662" s="251">
        <v>0</v>
      </c>
      <c r="AI662" s="246">
        <v>0</v>
      </c>
      <c r="AJ662" s="251">
        <v>0</v>
      </c>
      <c r="AK662" s="251">
        <v>0</v>
      </c>
      <c r="AL662" s="246">
        <v>4.2686467170715332</v>
      </c>
      <c r="AM662" s="246">
        <v>30.714973449707031</v>
      </c>
      <c r="AN662" s="246">
        <v>12516.533203125</v>
      </c>
      <c r="AO662" s="246">
        <v>34916.6640625</v>
      </c>
      <c r="AP662" s="246">
        <v>11026.900390625</v>
      </c>
      <c r="AQ662" s="246">
        <v>31.580623626708984</v>
      </c>
      <c r="AR662" s="248"/>
    </row>
    <row r="663" spans="1:44">
      <c r="A663" s="352">
        <v>41877</v>
      </c>
      <c r="B663" s="107" t="s">
        <v>127</v>
      </c>
      <c r="C663" s="107" t="s">
        <v>128</v>
      </c>
      <c r="D663" s="241"/>
      <c r="E663" s="388">
        <v>150</v>
      </c>
      <c r="F663" s="388">
        <v>16</v>
      </c>
      <c r="G663" s="388">
        <v>450</v>
      </c>
      <c r="H663" s="388">
        <v>48</v>
      </c>
      <c r="I663" s="388">
        <v>1445</v>
      </c>
      <c r="J663" s="388">
        <v>166</v>
      </c>
      <c r="K663" s="111">
        <v>2582918</v>
      </c>
      <c r="L663" s="109">
        <v>88.139809316439781</v>
      </c>
      <c r="M663" s="111">
        <v>3709835</v>
      </c>
      <c r="N663" s="109">
        <v>96.444236755371094</v>
      </c>
      <c r="O663" s="111">
        <v>16435769</v>
      </c>
      <c r="P663" s="109">
        <v>99.961822509765625</v>
      </c>
      <c r="Q663" s="111">
        <v>10133912</v>
      </c>
      <c r="R663" s="112">
        <v>7.8350789844989777E-3</v>
      </c>
      <c r="S663" s="111">
        <v>329145</v>
      </c>
      <c r="T663" s="109">
        <v>3.2479560375213623</v>
      </c>
      <c r="U663" s="111">
        <v>38044</v>
      </c>
      <c r="V663" s="112">
        <v>0.37553179264068604</v>
      </c>
      <c r="W663" s="111">
        <v>3067477</v>
      </c>
      <c r="X663" s="109">
        <v>99.583999633789063</v>
      </c>
      <c r="Y663" s="109">
        <v>99.210029602050781</v>
      </c>
      <c r="Z663" s="110">
        <v>19104</v>
      </c>
      <c r="AA663" s="112">
        <v>0.62279194593429565</v>
      </c>
      <c r="AB663" s="111">
        <v>5401564</v>
      </c>
      <c r="AC663" s="109">
        <v>99.183181762695312</v>
      </c>
      <c r="AD663" s="111">
        <v>5390888</v>
      </c>
      <c r="AE663" s="109">
        <v>99.392662048339844</v>
      </c>
      <c r="AF663" s="109">
        <v>34.181694030761719</v>
      </c>
      <c r="AG663" s="109">
        <v>33.548431396484375</v>
      </c>
      <c r="AH663" s="113">
        <v>34.814956665039063</v>
      </c>
      <c r="AI663" s="109">
        <v>94.283355712890625</v>
      </c>
      <c r="AJ663" s="113">
        <v>2.6393070220947266</v>
      </c>
      <c r="AK663" s="113">
        <v>3.0773348808288574</v>
      </c>
      <c r="AL663" s="109">
        <v>2.9425594806671143</v>
      </c>
      <c r="AM663" s="109">
        <v>17.035259246826172</v>
      </c>
      <c r="AN663" s="109">
        <v>8509.064453125</v>
      </c>
      <c r="AO663" s="109">
        <v>37625.84375</v>
      </c>
      <c r="AP663" s="109">
        <v>622.8067626953125</v>
      </c>
      <c r="AQ663" s="109">
        <v>1.6552633047103882</v>
      </c>
      <c r="AR663" s="111"/>
    </row>
    <row r="664" spans="1:44">
      <c r="A664" s="352">
        <v>41877</v>
      </c>
      <c r="B664" s="107" t="s">
        <v>129</v>
      </c>
      <c r="C664" s="107" t="s">
        <v>128</v>
      </c>
      <c r="D664" s="241"/>
      <c r="E664" s="388">
        <v>152</v>
      </c>
      <c r="F664" s="388">
        <v>3</v>
      </c>
      <c r="G664" s="388">
        <v>452</v>
      </c>
      <c r="H664" s="388">
        <v>9</v>
      </c>
      <c r="I664" s="388">
        <v>1180</v>
      </c>
      <c r="J664" s="388">
        <v>29</v>
      </c>
      <c r="K664" s="111">
        <v>1687102</v>
      </c>
      <c r="L664" s="109">
        <v>85.769502970182003</v>
      </c>
      <c r="M664" s="111">
        <v>3157898</v>
      </c>
      <c r="N664" s="109">
        <v>95.982864379882813</v>
      </c>
      <c r="O664" s="111">
        <v>11677713</v>
      </c>
      <c r="P664" s="109">
        <v>99.935707092285156</v>
      </c>
      <c r="Q664" s="111">
        <v>7738248</v>
      </c>
      <c r="R664" s="112">
        <v>7.3013943620026112E-3</v>
      </c>
      <c r="S664" s="111">
        <v>255587</v>
      </c>
      <c r="T664" s="109">
        <v>3.3029053211212158</v>
      </c>
      <c r="U664" s="111">
        <v>33253</v>
      </c>
      <c r="V664" s="112">
        <v>0.43010127544403076</v>
      </c>
      <c r="W664" s="111">
        <v>1908148</v>
      </c>
      <c r="X664" s="109">
        <v>99.506782531738281</v>
      </c>
      <c r="Y664" s="109">
        <v>99.078804016113281</v>
      </c>
      <c r="Z664" s="110">
        <v>13822</v>
      </c>
      <c r="AA664" s="112">
        <v>0.72436732053756714</v>
      </c>
      <c r="AB664" s="111">
        <v>1369257</v>
      </c>
      <c r="AC664" s="109">
        <v>97.648284912109375</v>
      </c>
      <c r="AD664" s="111">
        <v>1368684</v>
      </c>
      <c r="AE664" s="109">
        <v>97.871894836425781</v>
      </c>
      <c r="AF664" s="109">
        <v>33.901981353759766</v>
      </c>
      <c r="AG664" s="109">
        <v>33.176071166992188</v>
      </c>
      <c r="AH664" s="113">
        <v>34.627891540527344</v>
      </c>
      <c r="AI664" s="109">
        <v>94.405586242675781</v>
      </c>
      <c r="AJ664" s="113">
        <v>2.1406204700469971</v>
      </c>
      <c r="AK664" s="113">
        <v>3.453791618347168</v>
      </c>
      <c r="AL664" s="109">
        <v>2.9617965221405029</v>
      </c>
      <c r="AM664" s="109">
        <v>19.882833480834961</v>
      </c>
      <c r="AN664" s="109">
        <v>6744.7294921875</v>
      </c>
      <c r="AO664" s="109">
        <v>21304.251953125</v>
      </c>
      <c r="AP664" s="109">
        <v>299.72177124023437</v>
      </c>
      <c r="AQ664" s="109">
        <v>1.4068635702133179</v>
      </c>
      <c r="AR664" s="111"/>
    </row>
    <row r="665" spans="1:44">
      <c r="A665" s="352">
        <v>41877</v>
      </c>
      <c r="B665" s="181" t="s">
        <v>130</v>
      </c>
      <c r="C665" s="181" t="s">
        <v>128</v>
      </c>
      <c r="D665" s="241"/>
      <c r="E665" s="219">
        <v>176</v>
      </c>
      <c r="F665" s="219">
        <v>5</v>
      </c>
      <c r="G665" s="219">
        <v>528</v>
      </c>
      <c r="H665" s="219">
        <v>15</v>
      </c>
      <c r="I665" s="219">
        <v>842</v>
      </c>
      <c r="J665" s="219">
        <v>32</v>
      </c>
      <c r="K665" s="229">
        <v>675046</v>
      </c>
      <c r="L665" s="230">
        <v>93.741759820812206</v>
      </c>
      <c r="M665" s="229">
        <v>1272428</v>
      </c>
      <c r="N665" s="230">
        <v>96.609397888183594</v>
      </c>
      <c r="O665" s="229">
        <v>14167031</v>
      </c>
      <c r="P665" s="230">
        <v>99.994407653808594</v>
      </c>
      <c r="Q665" s="229">
        <v>4448088</v>
      </c>
      <c r="R665" s="230">
        <v>0</v>
      </c>
      <c r="S665" s="229">
        <v>160882</v>
      </c>
      <c r="T665" s="230">
        <v>3.616879940032959</v>
      </c>
      <c r="U665" s="229">
        <v>9367</v>
      </c>
      <c r="V665" s="230">
        <v>0.2107158899307251</v>
      </c>
      <c r="W665" s="229">
        <v>641981</v>
      </c>
      <c r="X665" s="230">
        <v>99.795738220214844</v>
      </c>
      <c r="Y665" s="230">
        <v>99.58544921875</v>
      </c>
      <c r="Z665" s="229">
        <v>2816</v>
      </c>
      <c r="AA665" s="230">
        <v>0.43864226341247559</v>
      </c>
      <c r="AB665" s="229">
        <v>1089259</v>
      </c>
      <c r="AC665" s="230">
        <v>98.420944213867188</v>
      </c>
      <c r="AD665" s="229">
        <v>1087960</v>
      </c>
      <c r="AE665" s="230">
        <v>98.561180114746094</v>
      </c>
      <c r="AF665" s="230">
        <v>35.148014068603516</v>
      </c>
      <c r="AG665" s="230">
        <v>34.757682800292969</v>
      </c>
      <c r="AH665" s="230">
        <v>35.538345336914062</v>
      </c>
      <c r="AI665" s="230">
        <v>94.492576599121094</v>
      </c>
      <c r="AJ665" s="188">
        <v>0.79608833789825439</v>
      </c>
      <c r="AK665" s="188">
        <v>4.7113313674926758</v>
      </c>
      <c r="AL665" s="230">
        <v>4.0509428977966309</v>
      </c>
      <c r="AM665" s="230">
        <v>22.424230575561523</v>
      </c>
      <c r="AN665" s="230">
        <v>5636.0283203125</v>
      </c>
      <c r="AO665" s="230">
        <v>9868.359375</v>
      </c>
      <c r="AP665" s="230">
        <v>142.94584655761719</v>
      </c>
      <c r="AQ665" s="230">
        <v>1.4485269784927368</v>
      </c>
      <c r="AR665" s="229"/>
    </row>
    <row r="666" spans="1:44">
      <c r="A666" s="352">
        <v>41877</v>
      </c>
      <c r="B666" s="123" t="s">
        <v>132</v>
      </c>
      <c r="C666" s="123" t="s">
        <v>128</v>
      </c>
      <c r="D666" s="241"/>
      <c r="E666" s="219">
        <v>178</v>
      </c>
      <c r="F666" s="219">
        <v>5</v>
      </c>
      <c r="G666" s="219">
        <v>527</v>
      </c>
      <c r="H666" s="219">
        <v>15</v>
      </c>
      <c r="I666" s="219">
        <v>992</v>
      </c>
      <c r="J666" s="219">
        <v>30</v>
      </c>
      <c r="K666" s="197">
        <v>854991</v>
      </c>
      <c r="L666" s="194">
        <v>91.276984202172883</v>
      </c>
      <c r="M666" s="197">
        <v>1247801</v>
      </c>
      <c r="N666" s="194">
        <v>93.095932006835938</v>
      </c>
      <c r="O666" s="197">
        <v>12899054</v>
      </c>
      <c r="P666" s="194">
        <v>99.993598937988281</v>
      </c>
      <c r="Q666" s="197">
        <v>5406896</v>
      </c>
      <c r="R666" s="194">
        <v>0</v>
      </c>
      <c r="S666" s="197">
        <v>228983</v>
      </c>
      <c r="T666" s="194">
        <v>4.2350177764892578</v>
      </c>
      <c r="U666" s="197">
        <v>14452</v>
      </c>
      <c r="V666" s="194">
        <v>0.26755079627037048</v>
      </c>
      <c r="W666" s="197">
        <v>899510</v>
      </c>
      <c r="X666" s="194">
        <v>99.734893798828125</v>
      </c>
      <c r="Y666" s="231">
        <v>99.468055725097656</v>
      </c>
      <c r="Z666" s="197">
        <v>4612</v>
      </c>
      <c r="AA666" s="194">
        <v>0.51272356510162354</v>
      </c>
      <c r="AB666" s="197">
        <v>1005708</v>
      </c>
      <c r="AC666" s="194">
        <v>98.016220092773438</v>
      </c>
      <c r="AD666" s="197">
        <v>1003629</v>
      </c>
      <c r="AE666" s="194">
        <v>98.226058959960938</v>
      </c>
      <c r="AF666" s="231">
        <v>35.012577056884766</v>
      </c>
      <c r="AG666" s="231">
        <v>34.719703674316406</v>
      </c>
      <c r="AH666" s="231">
        <v>35.305450439453125</v>
      </c>
      <c r="AI666" s="194">
        <v>95.593399047851563</v>
      </c>
      <c r="AJ666" s="207">
        <v>1.3736746311187744</v>
      </c>
      <c r="AK666" s="207">
        <v>3.0329239368438721</v>
      </c>
      <c r="AL666" s="208">
        <v>4.0577268600463867</v>
      </c>
      <c r="AM666" s="208">
        <v>23.463144302368164</v>
      </c>
      <c r="AN666" s="197">
        <v>6141.18505859375</v>
      </c>
      <c r="AO666" s="197">
        <v>12302.8935546875</v>
      </c>
      <c r="AP666" s="197">
        <v>107.036865234375</v>
      </c>
      <c r="AQ666" s="231">
        <v>0.8700137734413147</v>
      </c>
      <c r="AR666" s="198"/>
    </row>
    <row r="667" spans="1:44">
      <c r="A667" s="352">
        <v>41876</v>
      </c>
      <c r="B667" s="181" t="s">
        <v>6</v>
      </c>
      <c r="C667" s="181"/>
      <c r="D667" s="241"/>
      <c r="E667" s="219">
        <v>1803</v>
      </c>
      <c r="F667" s="219">
        <v>177</v>
      </c>
      <c r="G667" s="219">
        <v>5343</v>
      </c>
      <c r="H667" s="219">
        <v>521</v>
      </c>
      <c r="I667" s="219">
        <v>15470</v>
      </c>
      <c r="J667" s="219">
        <v>1976</v>
      </c>
      <c r="K667" s="229">
        <v>29120844</v>
      </c>
      <c r="L667" s="230">
        <v>90.591292615008001</v>
      </c>
      <c r="M667" s="229">
        <v>42803104</v>
      </c>
      <c r="N667" s="230">
        <v>95.936415543035636</v>
      </c>
      <c r="O667" s="229">
        <v>192145291</v>
      </c>
      <c r="P667" s="230">
        <v>99.973602801421308</v>
      </c>
      <c r="Q667" s="229">
        <v>142833083</v>
      </c>
      <c r="R667" s="230">
        <v>1.3270735210047242E-2</v>
      </c>
      <c r="S667" s="229">
        <v>3013296</v>
      </c>
      <c r="T667" s="230">
        <v>4.1072306939636753</v>
      </c>
      <c r="U667" s="229">
        <v>168497</v>
      </c>
      <c r="V667" s="230">
        <v>0.11967692535471369</v>
      </c>
      <c r="W667" s="229">
        <v>42713572</v>
      </c>
      <c r="X667" s="230">
        <v>99.691088744281856</v>
      </c>
      <c r="Y667" s="230">
        <v>99.571781514420053</v>
      </c>
      <c r="Z667" s="229">
        <v>134448</v>
      </c>
      <c r="AA667" s="230">
        <v>0.31476646559483995</v>
      </c>
      <c r="AB667" s="229">
        <v>32490428</v>
      </c>
      <c r="AC667" s="230">
        <v>98.17303186169579</v>
      </c>
      <c r="AD667" s="229">
        <v>32446805</v>
      </c>
      <c r="AE667" s="230">
        <v>98.251754442693965</v>
      </c>
      <c r="AF667" s="230">
        <v>33.151092743238536</v>
      </c>
      <c r="AG667" s="230">
        <v>35.925586797666163</v>
      </c>
      <c r="AH667" s="230">
        <v>30.376598688810901</v>
      </c>
      <c r="AI667" s="230"/>
      <c r="AJ667" s="188"/>
      <c r="AK667" s="188"/>
      <c r="AL667" s="230">
        <v>3.3091817918689972</v>
      </c>
      <c r="AM667" s="230">
        <v>19.207796535492726</v>
      </c>
      <c r="AN667" s="230">
        <v>186759.17431640625</v>
      </c>
      <c r="AO667" s="230">
        <v>531251.591796875</v>
      </c>
      <c r="AP667" s="230">
        <v>258458.15348815918</v>
      </c>
      <c r="AQ667" s="230">
        <v>48.650800765408555</v>
      </c>
      <c r="AR667" s="229">
        <v>0</v>
      </c>
    </row>
    <row r="668" spans="1:44">
      <c r="A668" s="352">
        <v>41876</v>
      </c>
      <c r="B668" s="123" t="s">
        <v>134</v>
      </c>
      <c r="C668" s="123"/>
      <c r="D668" s="241"/>
      <c r="E668" s="219">
        <v>652</v>
      </c>
      <c r="F668" s="219">
        <v>109</v>
      </c>
      <c r="G668" s="219">
        <v>1947</v>
      </c>
      <c r="H668" s="219">
        <v>327</v>
      </c>
      <c r="I668" s="219">
        <v>6660</v>
      </c>
      <c r="J668" s="219">
        <v>1352</v>
      </c>
      <c r="K668" s="197">
        <v>12763837</v>
      </c>
      <c r="L668" s="194">
        <v>91.061379113506376</v>
      </c>
      <c r="M668" s="197">
        <v>18070394</v>
      </c>
      <c r="N668" s="194">
        <v>96.466820703924427</v>
      </c>
      <c r="O668" s="197">
        <v>68782089</v>
      </c>
      <c r="P668" s="194">
        <v>99.968845569872386</v>
      </c>
      <c r="Q668" s="197">
        <v>68781873</v>
      </c>
      <c r="R668" s="194">
        <v>1.5509900467145362E-2</v>
      </c>
      <c r="S668" s="197">
        <v>8878</v>
      </c>
      <c r="T668" s="194">
        <v>1.5673628310947992E-2</v>
      </c>
      <c r="U668" s="197">
        <v>69345</v>
      </c>
      <c r="V668" s="194">
        <v>0.10084734373339317</v>
      </c>
      <c r="W668" s="197">
        <v>22875184</v>
      </c>
      <c r="X668" s="194">
        <v>99.678592478307138</v>
      </c>
      <c r="Y668" s="231">
        <v>99.578069265521933</v>
      </c>
      <c r="Z668" s="197">
        <v>58853</v>
      </c>
      <c r="AA668" s="194">
        <v>0.25727880605719661</v>
      </c>
      <c r="AB668" s="197">
        <v>19617883</v>
      </c>
      <c r="AC668" s="194">
        <v>98.804244367514656</v>
      </c>
      <c r="AD668" s="197">
        <v>19620471</v>
      </c>
      <c r="AE668" s="194">
        <v>98.755596362391813</v>
      </c>
      <c r="AF668" s="231">
        <v>55.550224554881552</v>
      </c>
      <c r="AG668" s="231">
        <v>60.955489101030707</v>
      </c>
      <c r="AH668" s="231">
        <v>50.14496000873239</v>
      </c>
      <c r="AI668" s="194"/>
      <c r="AJ668" s="207"/>
      <c r="AK668" s="207"/>
      <c r="AL668" s="208">
        <v>5.0177030293954967</v>
      </c>
      <c r="AM668" s="208">
        <v>27.055791706933569</v>
      </c>
      <c r="AN668" s="197">
        <v>96768.7734375</v>
      </c>
      <c r="AO668" s="197">
        <v>292749.619140625</v>
      </c>
      <c r="AP668" s="197">
        <v>182608.01171875</v>
      </c>
      <c r="AQ668" s="231">
        <v>62.376857143247911</v>
      </c>
      <c r="AR668" s="198"/>
    </row>
    <row r="669" spans="1:44">
      <c r="A669" s="352">
        <v>41876</v>
      </c>
      <c r="B669" s="123" t="s">
        <v>175</v>
      </c>
      <c r="C669" s="123"/>
      <c r="D669" s="241"/>
      <c r="E669" s="219">
        <v>495</v>
      </c>
      <c r="F669" s="219">
        <v>39</v>
      </c>
      <c r="G669" s="219">
        <v>1439</v>
      </c>
      <c r="H669" s="219">
        <v>107</v>
      </c>
      <c r="I669" s="219">
        <v>4356</v>
      </c>
      <c r="J669" s="219">
        <v>366</v>
      </c>
      <c r="K669" s="197">
        <v>10237601</v>
      </c>
      <c r="L669" s="194">
        <v>91.235222001717005</v>
      </c>
      <c r="M669" s="197">
        <v>15309584</v>
      </c>
      <c r="N669" s="194">
        <v>95.415113711523588</v>
      </c>
      <c r="O669" s="197">
        <v>68340771</v>
      </c>
      <c r="P669" s="194">
        <v>99.997726798775318</v>
      </c>
      <c r="Q669" s="197">
        <v>46259014</v>
      </c>
      <c r="R669" s="194">
        <v>8.1843509300366969E-3</v>
      </c>
      <c r="S669" s="197">
        <v>2003848</v>
      </c>
      <c r="T669" s="194">
        <v>4.3625294031127115</v>
      </c>
      <c r="U669" s="197">
        <v>2867</v>
      </c>
      <c r="V669" s="194">
        <v>6.4791792230791635E-3</v>
      </c>
      <c r="W669" s="197">
        <v>13407820</v>
      </c>
      <c r="X669" s="194">
        <v>99.777885403714606</v>
      </c>
      <c r="Y669" s="231">
        <v>99.771420615694296</v>
      </c>
      <c r="Z669" s="197">
        <v>34946</v>
      </c>
      <c r="AA669" s="194">
        <v>0.26063894313785624</v>
      </c>
      <c r="AB669" s="197">
        <v>3987466</v>
      </c>
      <c r="AC669" s="194">
        <v>93.914357872324615</v>
      </c>
      <c r="AD669" s="197">
        <v>3956015</v>
      </c>
      <c r="AE669" s="194">
        <v>94.308665922552763</v>
      </c>
      <c r="AF669" s="231">
        <v>0</v>
      </c>
      <c r="AG669" s="231">
        <v>0</v>
      </c>
      <c r="AH669" s="231">
        <v>0</v>
      </c>
      <c r="AI669" s="194"/>
      <c r="AJ669" s="207"/>
      <c r="AK669" s="207"/>
      <c r="AL669" s="208">
        <v>4.8650350160811007</v>
      </c>
      <c r="AM669" s="208">
        <v>29.653030010524933</v>
      </c>
      <c r="AN669" s="197">
        <v>62700.732421875</v>
      </c>
      <c r="AO669" s="197">
        <v>157998.73828125</v>
      </c>
      <c r="AP669" s="197">
        <v>74713.451171875</v>
      </c>
      <c r="AQ669" s="231">
        <v>47.287372028806502</v>
      </c>
      <c r="AR669" s="198"/>
    </row>
    <row r="670" spans="1:44">
      <c r="A670" s="352">
        <v>41876</v>
      </c>
      <c r="B670" s="124" t="s">
        <v>135</v>
      </c>
      <c r="C670" s="124"/>
      <c r="D670" s="241"/>
      <c r="E670" s="219">
        <v>656</v>
      </c>
      <c r="F670" s="219">
        <v>29</v>
      </c>
      <c r="G670" s="219">
        <v>1957</v>
      </c>
      <c r="H670" s="219">
        <v>87</v>
      </c>
      <c r="I670" s="219">
        <v>4454</v>
      </c>
      <c r="J670" s="219">
        <v>258</v>
      </c>
      <c r="K670" s="190">
        <v>6119406</v>
      </c>
      <c r="L670" s="191">
        <v>88.533511259099328</v>
      </c>
      <c r="M670" s="190">
        <v>9423126</v>
      </c>
      <c r="N670" s="191">
        <v>95.766226153866214</v>
      </c>
      <c r="O670" s="190">
        <v>55022431</v>
      </c>
      <c r="P670" s="191">
        <v>99.949586409724901</v>
      </c>
      <c r="Q670" s="190">
        <v>27792196</v>
      </c>
      <c r="R670" s="191">
        <v>1.61951943380216E-2</v>
      </c>
      <c r="S670" s="190">
        <v>1000570</v>
      </c>
      <c r="T670" s="191">
        <v>3.6322464708688265</v>
      </c>
      <c r="U670" s="190">
        <v>96285</v>
      </c>
      <c r="V670" s="191">
        <v>0.34658025477786419</v>
      </c>
      <c r="W670" s="190">
        <v>6430568</v>
      </c>
      <c r="X670" s="191">
        <v>99.554568983851496</v>
      </c>
      <c r="Y670" s="232">
        <v>99.209532505024256</v>
      </c>
      <c r="Z670" s="190">
        <v>40649</v>
      </c>
      <c r="AA670" s="192">
        <v>0.63212145974865919</v>
      </c>
      <c r="AB670" s="190">
        <v>8885079</v>
      </c>
      <c r="AC670" s="191">
        <v>98.69055845323318</v>
      </c>
      <c r="AD670" s="190">
        <v>8870319</v>
      </c>
      <c r="AE670" s="191">
        <v>98.895846448628632</v>
      </c>
      <c r="AF670" s="232">
        <v>16.7603664437679</v>
      </c>
      <c r="AG670" s="232">
        <v>15.413404980223021</v>
      </c>
      <c r="AH670" s="232">
        <v>18.107327907312776</v>
      </c>
      <c r="AI670" s="191"/>
      <c r="AJ670" s="193"/>
      <c r="AK670" s="193"/>
      <c r="AL670" s="191">
        <v>3.5908798684133334</v>
      </c>
      <c r="AM670" s="191">
        <v>20.944394289503062</v>
      </c>
      <c r="AN670" s="190">
        <v>27289.66845703125</v>
      </c>
      <c r="AO670" s="190">
        <v>80503.234375</v>
      </c>
      <c r="AP670" s="190">
        <v>1136.6905975341797</v>
      </c>
      <c r="AQ670" s="232">
        <v>1.4119812779685967</v>
      </c>
      <c r="AR670" s="190"/>
    </row>
    <row r="671" spans="1:44">
      <c r="A671" s="352">
        <v>41876</v>
      </c>
      <c r="B671" s="114" t="s">
        <v>121</v>
      </c>
      <c r="C671" s="114" t="s">
        <v>122</v>
      </c>
      <c r="D671" s="241"/>
      <c r="E671" s="305">
        <v>168</v>
      </c>
      <c r="F671" s="305">
        <v>64</v>
      </c>
      <c r="G671" s="305">
        <v>492</v>
      </c>
      <c r="H671" s="305">
        <v>191</v>
      </c>
      <c r="I671" s="305">
        <v>1870</v>
      </c>
      <c r="J671" s="305">
        <v>801</v>
      </c>
      <c r="K671" s="118">
        <v>3196993</v>
      </c>
      <c r="L671" s="116">
        <v>93.643088990185461</v>
      </c>
      <c r="M671" s="118">
        <v>6523166</v>
      </c>
      <c r="N671" s="116">
        <v>95.919723510742187</v>
      </c>
      <c r="O671" s="118">
        <v>22951984</v>
      </c>
      <c r="P671" s="116">
        <v>99.970443725585937</v>
      </c>
      <c r="Q671" s="118">
        <v>22951958</v>
      </c>
      <c r="R671" s="119">
        <v>1.9532103091478348E-2</v>
      </c>
      <c r="S671" s="118">
        <v>2027</v>
      </c>
      <c r="T671" s="116">
        <v>8.8314907625317574E-3</v>
      </c>
      <c r="U671" s="118">
        <v>24771</v>
      </c>
      <c r="V671" s="119">
        <v>0.10795596241950989</v>
      </c>
      <c r="W671" s="117">
        <v>8711381</v>
      </c>
      <c r="X671" s="119">
        <v>99.743751525878906</v>
      </c>
      <c r="Y671" s="119">
        <v>99.636070251464844</v>
      </c>
      <c r="Z671" s="117">
        <v>24647</v>
      </c>
      <c r="AA671" s="119">
        <v>0.28292873501777649</v>
      </c>
      <c r="AB671" s="118">
        <v>10334124</v>
      </c>
      <c r="AC671" s="120">
        <v>99.003128051757812</v>
      </c>
      <c r="AD671" s="118">
        <v>10333091</v>
      </c>
      <c r="AE671" s="116">
        <v>98.988716125488281</v>
      </c>
      <c r="AF671" s="116">
        <v>50.259521484375</v>
      </c>
      <c r="AG671" s="116">
        <v>40.511985778808594</v>
      </c>
      <c r="AH671" s="121">
        <v>60.007061004638672</v>
      </c>
      <c r="AI671" s="116">
        <v>0</v>
      </c>
      <c r="AJ671" s="121">
        <v>0</v>
      </c>
      <c r="AK671" s="121">
        <v>0</v>
      </c>
      <c r="AL671" s="116">
        <v>4.9495139122009277</v>
      </c>
      <c r="AM671" s="116">
        <v>26.1883544921875</v>
      </c>
      <c r="AN671" s="116">
        <v>31682.71875</v>
      </c>
      <c r="AO671" s="116">
        <v>121086.5</v>
      </c>
      <c r="AP671" s="116">
        <v>91711.0546875</v>
      </c>
      <c r="AQ671" s="122">
        <v>75.7401123046875</v>
      </c>
      <c r="AR671" s="118"/>
    </row>
    <row r="672" spans="1:44">
      <c r="A672" s="352">
        <v>41876</v>
      </c>
      <c r="B672" s="114" t="s">
        <v>123</v>
      </c>
      <c r="C672" s="114" t="s">
        <v>122</v>
      </c>
      <c r="D672" s="241"/>
      <c r="E672" s="305">
        <v>157</v>
      </c>
      <c r="F672" s="305">
        <v>11</v>
      </c>
      <c r="G672" s="305">
        <v>483</v>
      </c>
      <c r="H672" s="305">
        <v>34</v>
      </c>
      <c r="I672" s="305">
        <v>1450</v>
      </c>
      <c r="J672" s="305">
        <v>132</v>
      </c>
      <c r="K672" s="118">
        <v>2246865</v>
      </c>
      <c r="L672" s="116">
        <v>92.076515500486238</v>
      </c>
      <c r="M672" s="118">
        <v>3101535</v>
      </c>
      <c r="N672" s="116">
        <v>96.75921630859375</v>
      </c>
      <c r="O672" s="118">
        <v>12858882</v>
      </c>
      <c r="P672" s="116">
        <v>99.961196899414063</v>
      </c>
      <c r="Q672" s="118">
        <v>12858854</v>
      </c>
      <c r="R672" s="119">
        <v>2.109830267727375E-2</v>
      </c>
      <c r="S672" s="118">
        <v>1943</v>
      </c>
      <c r="T672" s="116">
        <v>1.5110211446881294E-2</v>
      </c>
      <c r="U672" s="118">
        <v>11481</v>
      </c>
      <c r="V672" s="119">
        <v>8.9317120611667633E-2</v>
      </c>
      <c r="W672" s="117">
        <v>3822247</v>
      </c>
      <c r="X672" s="119">
        <v>99.712516784667969</v>
      </c>
      <c r="Y672" s="119">
        <v>99.623458862304688</v>
      </c>
      <c r="Z672" s="117">
        <v>9650</v>
      </c>
      <c r="AA672" s="119">
        <v>0.25246930122375488</v>
      </c>
      <c r="AB672" s="118">
        <v>3098876</v>
      </c>
      <c r="AC672" s="120">
        <v>98.886146545410156</v>
      </c>
      <c r="AD672" s="118">
        <v>3099586</v>
      </c>
      <c r="AE672" s="116">
        <v>98.825103759765625</v>
      </c>
      <c r="AF672" s="116">
        <v>45.963569641113281</v>
      </c>
      <c r="AG672" s="116">
        <v>60.796844482421875</v>
      </c>
      <c r="AH672" s="121">
        <v>31.130290985107422</v>
      </c>
      <c r="AI672" s="116">
        <v>0</v>
      </c>
      <c r="AJ672" s="121">
        <v>0</v>
      </c>
      <c r="AK672" s="121">
        <v>100</v>
      </c>
      <c r="AL672" s="116">
        <v>4.7427153587341309</v>
      </c>
      <c r="AM672" s="116">
        <v>26.978107452392578</v>
      </c>
      <c r="AN672" s="116">
        <v>17216.6640625</v>
      </c>
      <c r="AO672" s="116">
        <v>50799.48046875</v>
      </c>
      <c r="AP672" s="116">
        <v>28651.65625</v>
      </c>
      <c r="AQ672" s="116">
        <v>56.401473999023438</v>
      </c>
      <c r="AR672" s="118"/>
    </row>
    <row r="673" spans="1:44">
      <c r="A673" s="352">
        <v>41876</v>
      </c>
      <c r="B673" s="114" t="s">
        <v>183</v>
      </c>
      <c r="C673" s="114" t="s">
        <v>122</v>
      </c>
      <c r="D673" s="241"/>
      <c r="E673" s="305">
        <v>129</v>
      </c>
      <c r="F673" s="305">
        <v>10</v>
      </c>
      <c r="G673" s="305">
        <v>387</v>
      </c>
      <c r="H673" s="305">
        <v>30</v>
      </c>
      <c r="I673" s="305">
        <v>1464</v>
      </c>
      <c r="J673" s="305">
        <v>114</v>
      </c>
      <c r="K673" s="118">
        <v>2832863</v>
      </c>
      <c r="L673" s="116">
        <v>90.700538642355809</v>
      </c>
      <c r="M673" s="118">
        <v>3101535</v>
      </c>
      <c r="N673" s="116">
        <v>96.75921630859375</v>
      </c>
      <c r="O673" s="118">
        <v>13122802</v>
      </c>
      <c r="P673" s="116">
        <v>99.982505798339844</v>
      </c>
      <c r="Q673" s="118">
        <v>13122712</v>
      </c>
      <c r="R673" s="119">
        <v>7.7499225735664368E-3</v>
      </c>
      <c r="S673" s="118">
        <v>910</v>
      </c>
      <c r="T673" s="116">
        <v>6.9345422089099884E-3</v>
      </c>
      <c r="U673" s="118">
        <v>8549</v>
      </c>
      <c r="V673" s="119">
        <v>6.5156161785125732E-2</v>
      </c>
      <c r="W673" s="117">
        <v>4270062</v>
      </c>
      <c r="X673" s="119">
        <v>99.73333740234375</v>
      </c>
      <c r="Y673" s="119">
        <v>99.668357849121094</v>
      </c>
      <c r="Z673" s="117">
        <v>8732</v>
      </c>
      <c r="AA673" s="119">
        <v>0.20449352264404297</v>
      </c>
      <c r="AB673" s="118">
        <v>2616461</v>
      </c>
      <c r="AC673" s="120">
        <v>98.201499938964844</v>
      </c>
      <c r="AD673" s="118">
        <v>2616199</v>
      </c>
      <c r="AE673" s="116">
        <v>98.083061218261719</v>
      </c>
      <c r="AF673" s="116">
        <v>64.41900634765625</v>
      </c>
      <c r="AG673" s="116">
        <v>88.045005798339844</v>
      </c>
      <c r="AH673" s="121">
        <v>40.793010711669922</v>
      </c>
      <c r="AI673" s="116">
        <v>80.20367431640625</v>
      </c>
      <c r="AJ673" s="121">
        <v>12.737278938293457</v>
      </c>
      <c r="AK673" s="121">
        <v>7.0590419769287109</v>
      </c>
      <c r="AL673" s="116">
        <v>5.0460410118103027</v>
      </c>
      <c r="AM673" s="116">
        <v>26.681486129760742</v>
      </c>
      <c r="AN673" s="116">
        <v>18510.138671875</v>
      </c>
      <c r="AO673" s="116">
        <v>49690.5234375</v>
      </c>
      <c r="AP673" s="116">
        <v>22932.5546875</v>
      </c>
      <c r="AQ673" s="116">
        <v>46.150760650634766</v>
      </c>
      <c r="AR673" s="118"/>
    </row>
    <row r="674" spans="1:44">
      <c r="A674" s="352">
        <v>41876</v>
      </c>
      <c r="B674" s="114" t="s">
        <v>126</v>
      </c>
      <c r="C674" s="114" t="s">
        <v>122</v>
      </c>
      <c r="D674" s="241"/>
      <c r="E674" s="305">
        <v>103</v>
      </c>
      <c r="F674" s="305">
        <v>7</v>
      </c>
      <c r="G674" s="305">
        <v>302</v>
      </c>
      <c r="H674" s="305">
        <v>21</v>
      </c>
      <c r="I674" s="305">
        <v>920</v>
      </c>
      <c r="J674" s="305">
        <v>86</v>
      </c>
      <c r="K674" s="118">
        <v>1212735</v>
      </c>
      <c r="L674" s="116">
        <v>89.526153693923234</v>
      </c>
      <c r="M674" s="118">
        <v>2672079</v>
      </c>
      <c r="N674" s="116">
        <v>96.79522705078125</v>
      </c>
      <c r="O674" s="118">
        <v>7709566</v>
      </c>
      <c r="P674" s="116">
        <v>99.967750549316406</v>
      </c>
      <c r="Q674" s="118">
        <v>7709501</v>
      </c>
      <c r="R674" s="119">
        <v>1.1647964827716351E-2</v>
      </c>
      <c r="S674" s="118">
        <v>1065</v>
      </c>
      <c r="T674" s="116">
        <v>1.3814123347401619E-2</v>
      </c>
      <c r="U674" s="118">
        <v>14903</v>
      </c>
      <c r="V674" s="119">
        <v>0.19335617125034332</v>
      </c>
      <c r="W674" s="117">
        <v>2239380</v>
      </c>
      <c r="X674" s="119">
        <v>99.564994812011719</v>
      </c>
      <c r="Y674" s="119">
        <v>99.372482299804688</v>
      </c>
      <c r="Z674" s="117">
        <v>6874</v>
      </c>
      <c r="AA674" s="119">
        <v>0.30695995688438416</v>
      </c>
      <c r="AB674" s="118">
        <v>1153682</v>
      </c>
      <c r="AC674" s="120">
        <v>98.986289978027344</v>
      </c>
      <c r="AD674" s="118">
        <v>1153879</v>
      </c>
      <c r="AE674" s="116">
        <v>98.860969543457031</v>
      </c>
      <c r="AF674" s="116">
        <v>38.089157104492188</v>
      </c>
      <c r="AG674" s="116">
        <v>46.946548461914063</v>
      </c>
      <c r="AH674" s="121">
        <v>29.231761932373047</v>
      </c>
      <c r="AI674" s="116">
        <v>0</v>
      </c>
      <c r="AJ674" s="121">
        <v>0</v>
      </c>
      <c r="AK674" s="121">
        <v>0</v>
      </c>
      <c r="AL674" s="116">
        <v>5.347689151763916</v>
      </c>
      <c r="AM674" s="116">
        <v>29.591323852539062</v>
      </c>
      <c r="AN674" s="116">
        <v>11539.466796875</v>
      </c>
      <c r="AO674" s="116">
        <v>29028.498046875</v>
      </c>
      <c r="AP674" s="116">
        <v>14681.591796875</v>
      </c>
      <c r="AQ674" s="116">
        <v>50.57647705078125</v>
      </c>
      <c r="AR674" s="118"/>
    </row>
    <row r="675" spans="1:44">
      <c r="A675" s="352">
        <v>41876</v>
      </c>
      <c r="B675" s="114" t="s">
        <v>184</v>
      </c>
      <c r="C675" s="114" t="s">
        <v>122</v>
      </c>
      <c r="D675" s="241"/>
      <c r="E675" s="305">
        <v>95</v>
      </c>
      <c r="F675" s="305">
        <v>17</v>
      </c>
      <c r="G675" s="305">
        <v>283</v>
      </c>
      <c r="H675" s="305">
        <v>51</v>
      </c>
      <c r="I675" s="305">
        <v>956</v>
      </c>
      <c r="J675" s="305">
        <v>219</v>
      </c>
      <c r="K675" s="118">
        <v>3274381</v>
      </c>
      <c r="L675" s="116">
        <v>88.724891819247659</v>
      </c>
      <c r="M675" s="118">
        <v>2672079</v>
      </c>
      <c r="N675" s="116">
        <v>96.79522705078125</v>
      </c>
      <c r="O675" s="118">
        <v>12138855</v>
      </c>
      <c r="P675" s="116">
        <v>99.959854125976562</v>
      </c>
      <c r="Q675" s="118">
        <v>12138848</v>
      </c>
      <c r="R675" s="119">
        <v>1.2826588004827499E-2</v>
      </c>
      <c r="S675" s="118">
        <v>2933</v>
      </c>
      <c r="T675" s="116">
        <v>2.4162095040082932E-2</v>
      </c>
      <c r="U675" s="118">
        <v>9641</v>
      </c>
      <c r="V675" s="119">
        <v>7.9452082514762878E-2</v>
      </c>
      <c r="W675" s="117">
        <v>3832114</v>
      </c>
      <c r="X675" s="119">
        <v>99.50201416015625</v>
      </c>
      <c r="Y675" s="119">
        <v>99.422958374023438</v>
      </c>
      <c r="Z675" s="117">
        <v>8950</v>
      </c>
      <c r="AA675" s="119">
        <v>0.23355254530906677</v>
      </c>
      <c r="AB675" s="118">
        <v>2414740</v>
      </c>
      <c r="AC675" s="120">
        <v>98.414115905761719</v>
      </c>
      <c r="AD675" s="118">
        <v>2417716</v>
      </c>
      <c r="AE675" s="116">
        <v>98.347610473632813</v>
      </c>
      <c r="AF675" s="116">
        <v>77.154083251953125</v>
      </c>
      <c r="AG675" s="116">
        <v>97.592613220214844</v>
      </c>
      <c r="AH675" s="121">
        <v>56.715549468994141</v>
      </c>
      <c r="AI675" s="116">
        <v>0</v>
      </c>
      <c r="AJ675" s="121">
        <v>0</v>
      </c>
      <c r="AK675" s="121">
        <v>0</v>
      </c>
      <c r="AL675" s="116">
        <v>5.2146835327148437</v>
      </c>
      <c r="AM675" s="116">
        <v>26.502527236938477</v>
      </c>
      <c r="AN675" s="116">
        <v>17819.78515625</v>
      </c>
      <c r="AO675" s="116">
        <v>42144.6171875</v>
      </c>
      <c r="AP675" s="116">
        <v>24631.154296875</v>
      </c>
      <c r="AQ675" s="116">
        <v>58.444366455078125</v>
      </c>
      <c r="AR675" s="118"/>
    </row>
    <row r="676" spans="1:44">
      <c r="A676" s="352">
        <v>41876</v>
      </c>
      <c r="B676" s="114" t="s">
        <v>131</v>
      </c>
      <c r="C676" s="114" t="s">
        <v>176</v>
      </c>
      <c r="D676" s="241"/>
      <c r="E676" s="305">
        <v>168</v>
      </c>
      <c r="F676" s="305">
        <v>20</v>
      </c>
      <c r="G676" s="305">
        <v>489</v>
      </c>
      <c r="H676" s="305">
        <v>50</v>
      </c>
      <c r="I676" s="305">
        <v>1421</v>
      </c>
      <c r="J676" s="305">
        <v>160</v>
      </c>
      <c r="K676" s="118">
        <v>2961776</v>
      </c>
      <c r="L676" s="116">
        <v>91.28499251800271</v>
      </c>
      <c r="M676" s="118">
        <v>4447539</v>
      </c>
      <c r="N676" s="116">
        <v>94.31787109375</v>
      </c>
      <c r="O676" s="118">
        <v>19850936</v>
      </c>
      <c r="P676" s="116">
        <v>99.995628356933594</v>
      </c>
      <c r="Q676" s="118">
        <v>13181822</v>
      </c>
      <c r="R676" s="119">
        <v>1.1743444949388504E-2</v>
      </c>
      <c r="S676" s="118">
        <v>548067</v>
      </c>
      <c r="T676" s="116">
        <v>4.1577482223510742</v>
      </c>
      <c r="U676" s="118">
        <v>725</v>
      </c>
      <c r="V676" s="119">
        <v>5.7394555769860744E-3</v>
      </c>
      <c r="W676" s="117">
        <v>3763632</v>
      </c>
      <c r="X676" s="119">
        <v>99.727256774902344</v>
      </c>
      <c r="Y676" s="119">
        <v>99.721534729003906</v>
      </c>
      <c r="Z676" s="117">
        <v>10876</v>
      </c>
      <c r="AA676" s="119">
        <v>0.28897619247436523</v>
      </c>
      <c r="AB676" s="118">
        <v>1502821</v>
      </c>
      <c r="AC676" s="120">
        <v>95.388809204101563</v>
      </c>
      <c r="AD676" s="118">
        <v>1492336</v>
      </c>
      <c r="AE676" s="116">
        <v>96.003646850585937</v>
      </c>
      <c r="AF676" s="116">
        <v>0</v>
      </c>
      <c r="AG676" s="116">
        <v>0</v>
      </c>
      <c r="AH676" s="121">
        <v>0</v>
      </c>
      <c r="AI676" s="116">
        <v>0</v>
      </c>
      <c r="AJ676" s="121">
        <v>0</v>
      </c>
      <c r="AK676" s="121">
        <v>0</v>
      </c>
      <c r="AL676" s="116">
        <v>4.7390041351318359</v>
      </c>
      <c r="AM676" s="116">
        <v>26.446550369262695</v>
      </c>
      <c r="AN676" s="116">
        <v>18359.625</v>
      </c>
      <c r="AO676" s="116">
        <v>41772.77734375</v>
      </c>
      <c r="AP676" s="116">
        <v>22384.96875</v>
      </c>
      <c r="AQ676" s="116">
        <v>53.587455749511719</v>
      </c>
      <c r="AR676" s="118"/>
    </row>
    <row r="677" spans="1:44">
      <c r="A677" s="352">
        <v>41876</v>
      </c>
      <c r="B677" s="114" t="s">
        <v>124</v>
      </c>
      <c r="C677" s="114" t="s">
        <v>176</v>
      </c>
      <c r="D677" s="241"/>
      <c r="E677" s="180">
        <v>113</v>
      </c>
      <c r="F677" s="180">
        <v>32</v>
      </c>
      <c r="G677" s="180">
        <v>332</v>
      </c>
      <c r="H677" s="180">
        <v>86</v>
      </c>
      <c r="I677" s="180">
        <v>1270</v>
      </c>
      <c r="J677" s="180">
        <v>344</v>
      </c>
      <c r="K677" s="118">
        <v>2932025</v>
      </c>
      <c r="L677" s="116">
        <v>92.441128571550379</v>
      </c>
      <c r="M677" s="118">
        <v>3743022</v>
      </c>
      <c r="N677" s="116">
        <v>96.127326965332031</v>
      </c>
      <c r="O677" s="118">
        <v>16266938</v>
      </c>
      <c r="P677" s="116">
        <v>99.999931335449219</v>
      </c>
      <c r="Q677" s="118">
        <v>12302033</v>
      </c>
      <c r="R677" s="119">
        <v>3.6254171282052994E-3</v>
      </c>
      <c r="S677" s="118">
        <v>477465</v>
      </c>
      <c r="T677" s="116">
        <v>3.8811876773834229</v>
      </c>
      <c r="U677" s="118">
        <v>1752</v>
      </c>
      <c r="V677" s="119">
        <v>1.4817171730101109E-2</v>
      </c>
      <c r="W677" s="117">
        <v>3977171</v>
      </c>
      <c r="X677" s="119">
        <v>99.776748657226562</v>
      </c>
      <c r="Y677" s="119">
        <v>99.761962890625</v>
      </c>
      <c r="Z677" s="117">
        <v>10927</v>
      </c>
      <c r="AA677" s="119">
        <v>0.27474302053451538</v>
      </c>
      <c r="AB677" s="118">
        <v>1083982</v>
      </c>
      <c r="AC677" s="120">
        <v>93.858016967773438</v>
      </c>
      <c r="AD677" s="118">
        <v>1075787</v>
      </c>
      <c r="AE677" s="116">
        <v>94.072616577148438</v>
      </c>
      <c r="AF677" s="116">
        <v>0</v>
      </c>
      <c r="AG677" s="116">
        <v>0</v>
      </c>
      <c r="AH677" s="121">
        <v>0</v>
      </c>
      <c r="AI677" s="116">
        <v>0</v>
      </c>
      <c r="AJ677" s="121">
        <v>0</v>
      </c>
      <c r="AK677" s="121">
        <v>0</v>
      </c>
      <c r="AL677" s="116">
        <v>4.8942651748657227</v>
      </c>
      <c r="AM677" s="116">
        <v>30.393535614013672</v>
      </c>
      <c r="AN677" s="116">
        <v>16797.271484375</v>
      </c>
      <c r="AO677" s="116">
        <v>45771.765625</v>
      </c>
      <c r="AP677" s="116">
        <v>21929.119140625</v>
      </c>
      <c r="AQ677" s="116">
        <v>47.909706115722656</v>
      </c>
      <c r="AR677" s="118"/>
    </row>
    <row r="678" spans="1:44">
      <c r="A678" s="352">
        <v>41876</v>
      </c>
      <c r="B678" s="206" t="s">
        <v>133</v>
      </c>
      <c r="C678" s="206" t="s">
        <v>176</v>
      </c>
      <c r="D678" s="241"/>
      <c r="E678" s="180">
        <v>163</v>
      </c>
      <c r="F678" s="180">
        <v>11</v>
      </c>
      <c r="G678" s="180">
        <v>482</v>
      </c>
      <c r="H678" s="180">
        <v>33</v>
      </c>
      <c r="I678" s="180">
        <v>1412</v>
      </c>
      <c r="J678" s="180">
        <v>114</v>
      </c>
      <c r="K678" s="248">
        <v>2193285</v>
      </c>
      <c r="L678" s="246">
        <v>90.875330839357403</v>
      </c>
      <c r="M678" s="248">
        <v>3939214</v>
      </c>
      <c r="N678" s="246">
        <v>96.4384765625</v>
      </c>
      <c r="O678" s="248">
        <v>17095078</v>
      </c>
      <c r="P678" s="246">
        <v>99.997627258300781</v>
      </c>
      <c r="Q678" s="248">
        <v>10757938</v>
      </c>
      <c r="R678" s="249">
        <v>6.1535956338047981E-3</v>
      </c>
      <c r="S678" s="248">
        <v>494051</v>
      </c>
      <c r="T678" s="246">
        <v>4.5924320220947266</v>
      </c>
      <c r="U678" s="248">
        <v>231</v>
      </c>
      <c r="V678" s="249">
        <v>2.2509663831442595E-3</v>
      </c>
      <c r="W678" s="248">
        <v>2810358</v>
      </c>
      <c r="X678" s="246">
        <v>99.734901428222656</v>
      </c>
      <c r="Y678" s="246">
        <v>99.732658386230469</v>
      </c>
      <c r="Z678" s="247">
        <v>7836</v>
      </c>
      <c r="AA678" s="249">
        <v>0.27882570028305054</v>
      </c>
      <c r="AB678" s="248">
        <v>658354</v>
      </c>
      <c r="AC678" s="246">
        <v>91.033699035644531</v>
      </c>
      <c r="AD678" s="248">
        <v>650556</v>
      </c>
      <c r="AE678" s="246">
        <v>90.618637084960937</v>
      </c>
      <c r="AF678" s="246">
        <v>0</v>
      </c>
      <c r="AG678" s="246">
        <v>0</v>
      </c>
      <c r="AH678" s="251">
        <v>0</v>
      </c>
      <c r="AI678" s="246">
        <v>0</v>
      </c>
      <c r="AJ678" s="251">
        <v>0</v>
      </c>
      <c r="AK678" s="251">
        <v>0</v>
      </c>
      <c r="AL678" s="246">
        <v>4.9727625846862793</v>
      </c>
      <c r="AM678" s="246">
        <v>32.396018981933594</v>
      </c>
      <c r="AN678" s="246">
        <v>15191.4677734375</v>
      </c>
      <c r="AO678" s="246">
        <v>36485.80078125</v>
      </c>
      <c r="AP678" s="246">
        <v>19769.98046875</v>
      </c>
      <c r="AQ678" s="246">
        <v>54.185409545898437</v>
      </c>
      <c r="AR678" s="248"/>
    </row>
    <row r="679" spans="1:44">
      <c r="A679" s="352">
        <v>41876</v>
      </c>
      <c r="B679" s="206" t="s">
        <v>125</v>
      </c>
      <c r="C679" s="206" t="s">
        <v>176</v>
      </c>
      <c r="D679" s="241"/>
      <c r="E679" s="180">
        <v>164</v>
      </c>
      <c r="F679" s="180">
        <v>8</v>
      </c>
      <c r="G679" s="180">
        <v>468</v>
      </c>
      <c r="H679" s="180">
        <v>24</v>
      </c>
      <c r="I679" s="180">
        <v>1523</v>
      </c>
      <c r="J679" s="180">
        <v>92</v>
      </c>
      <c r="K679" s="248">
        <v>2150515</v>
      </c>
      <c r="L679" s="246">
        <v>89.889584587877792</v>
      </c>
      <c r="M679" s="248">
        <v>3179809</v>
      </c>
      <c r="N679" s="246">
        <v>94.843681335449219</v>
      </c>
      <c r="O679" s="248">
        <v>15127819</v>
      </c>
      <c r="P679" s="246">
        <v>99.998222351074219</v>
      </c>
      <c r="Q679" s="248">
        <v>10017221</v>
      </c>
      <c r="R679" s="249">
        <v>1.1280573904514313E-2</v>
      </c>
      <c r="S679" s="248">
        <v>484265</v>
      </c>
      <c r="T679" s="246">
        <v>4.834324836730957</v>
      </c>
      <c r="U679" s="248">
        <v>159</v>
      </c>
      <c r="V679" s="249">
        <v>1.6682065324857831E-3</v>
      </c>
      <c r="W679" s="248">
        <v>2856659</v>
      </c>
      <c r="X679" s="246">
        <v>99.888458251953125</v>
      </c>
      <c r="Y679" s="246">
        <v>99.886795043945313</v>
      </c>
      <c r="Z679" s="247">
        <v>5307</v>
      </c>
      <c r="AA679" s="249">
        <v>0.18577645719051361</v>
      </c>
      <c r="AB679" s="248">
        <v>742309</v>
      </c>
      <c r="AC679" s="246">
        <v>93.566429138183594</v>
      </c>
      <c r="AD679" s="248">
        <v>737336</v>
      </c>
      <c r="AE679" s="246">
        <v>94.478233337402344</v>
      </c>
      <c r="AF679" s="246">
        <v>0</v>
      </c>
      <c r="AG679" s="246">
        <v>0</v>
      </c>
      <c r="AH679" s="251">
        <v>0</v>
      </c>
      <c r="AI679" s="246">
        <v>0</v>
      </c>
      <c r="AJ679" s="251">
        <v>0</v>
      </c>
      <c r="AK679" s="251">
        <v>0</v>
      </c>
      <c r="AL679" s="246">
        <v>4.2784790992736816</v>
      </c>
      <c r="AM679" s="246">
        <v>30.772031784057617</v>
      </c>
      <c r="AN679" s="246">
        <v>12352.3681640625</v>
      </c>
      <c r="AO679" s="246">
        <v>33968.39453125</v>
      </c>
      <c r="AP679" s="246">
        <v>10629.3828125</v>
      </c>
      <c r="AQ679" s="246">
        <v>31.29197883605957</v>
      </c>
      <c r="AR679" s="248"/>
    </row>
    <row r="680" spans="1:44">
      <c r="A680" s="352">
        <v>41876</v>
      </c>
      <c r="B680" s="107" t="s">
        <v>127</v>
      </c>
      <c r="C680" s="107" t="s">
        <v>128</v>
      </c>
      <c r="D680" s="241"/>
      <c r="E680" s="388">
        <v>150</v>
      </c>
      <c r="F680" s="388">
        <v>16</v>
      </c>
      <c r="G680" s="388">
        <v>450</v>
      </c>
      <c r="H680" s="388">
        <v>48</v>
      </c>
      <c r="I680" s="388">
        <v>1441</v>
      </c>
      <c r="J680" s="388">
        <v>166</v>
      </c>
      <c r="K680" s="111">
        <v>2703017</v>
      </c>
      <c r="L680" s="109">
        <v>88.060045497309119</v>
      </c>
      <c r="M680" s="111">
        <v>3734510</v>
      </c>
      <c r="N680" s="109">
        <v>96.242027282714844</v>
      </c>
      <c r="O680" s="111">
        <v>16207281</v>
      </c>
      <c r="P680" s="109">
        <v>99.939788818359375</v>
      </c>
      <c r="Q680" s="111">
        <v>10113095</v>
      </c>
      <c r="R680" s="112">
        <v>5.1814010366797447E-3</v>
      </c>
      <c r="S680" s="111">
        <v>332012</v>
      </c>
      <c r="T680" s="109">
        <v>3.2829909324645996</v>
      </c>
      <c r="U680" s="111">
        <v>38991</v>
      </c>
      <c r="V680" s="112">
        <v>0.38558518886566162</v>
      </c>
      <c r="W680" s="111">
        <v>2984321</v>
      </c>
      <c r="X680" s="109">
        <v>99.58843994140625</v>
      </c>
      <c r="Y680" s="109">
        <v>99.204444885253906</v>
      </c>
      <c r="Z680" s="110">
        <v>19109</v>
      </c>
      <c r="AA680" s="112">
        <v>0.64031314849853516</v>
      </c>
      <c r="AB680" s="111">
        <v>5376258</v>
      </c>
      <c r="AC680" s="109">
        <v>99.176437377929688</v>
      </c>
      <c r="AD680" s="111">
        <v>5365414</v>
      </c>
      <c r="AE680" s="109">
        <v>99.388748168945313</v>
      </c>
      <c r="AF680" s="109">
        <v>34.180858612060547</v>
      </c>
      <c r="AG680" s="109">
        <v>33.539054870605469</v>
      </c>
      <c r="AH680" s="113">
        <v>34.822662353515625</v>
      </c>
      <c r="AI680" s="109">
        <v>94.279571533203125</v>
      </c>
      <c r="AJ680" s="113">
        <v>2.6238453388214111</v>
      </c>
      <c r="AK680" s="113">
        <v>3.0965840816497803</v>
      </c>
      <c r="AL680" s="109">
        <v>3.0072693824768066</v>
      </c>
      <c r="AM680" s="109">
        <v>17.314653396606445</v>
      </c>
      <c r="AN680" s="109">
        <v>8593.5107421875</v>
      </c>
      <c r="AO680" s="109">
        <v>36996.5390625</v>
      </c>
      <c r="AP680" s="109">
        <v>591.064208984375</v>
      </c>
      <c r="AQ680" s="109">
        <v>1.5976202487945557</v>
      </c>
      <c r="AR680" s="111"/>
    </row>
    <row r="681" spans="1:44">
      <c r="A681" s="352">
        <v>41876</v>
      </c>
      <c r="B681" s="107" t="s">
        <v>129</v>
      </c>
      <c r="C681" s="107" t="s">
        <v>128</v>
      </c>
      <c r="D681" s="241"/>
      <c r="E681" s="388">
        <v>152</v>
      </c>
      <c r="F681" s="388">
        <v>3</v>
      </c>
      <c r="G681" s="388">
        <v>452</v>
      </c>
      <c r="H681" s="388">
        <v>9</v>
      </c>
      <c r="I681" s="388">
        <v>1181</v>
      </c>
      <c r="J681" s="388">
        <v>29</v>
      </c>
      <c r="K681" s="111">
        <v>1854179</v>
      </c>
      <c r="L681" s="109">
        <v>85.953190064173953</v>
      </c>
      <c r="M681" s="111">
        <v>3158325</v>
      </c>
      <c r="N681" s="109">
        <v>96.095939636230469</v>
      </c>
      <c r="O681" s="111">
        <v>11759268</v>
      </c>
      <c r="P681" s="109">
        <v>99.877685546875</v>
      </c>
      <c r="Q681" s="111">
        <v>7849576</v>
      </c>
      <c r="R681" s="112">
        <v>5.0665158778429031E-2</v>
      </c>
      <c r="S681" s="111">
        <v>274955</v>
      </c>
      <c r="T681" s="109">
        <v>3.5028007030487061</v>
      </c>
      <c r="U681" s="111">
        <v>32375</v>
      </c>
      <c r="V681" s="112">
        <v>0.41248753666877747</v>
      </c>
      <c r="W681" s="111">
        <v>1895316</v>
      </c>
      <c r="X681" s="109">
        <v>99.335899353027344</v>
      </c>
      <c r="Y681" s="109">
        <v>98.9261474609375</v>
      </c>
      <c r="Z681" s="110">
        <v>13811</v>
      </c>
      <c r="AA681" s="112">
        <v>0.72869116067886353</v>
      </c>
      <c r="AB681" s="111">
        <v>1370391</v>
      </c>
      <c r="AC681" s="109">
        <v>97.658256530761719</v>
      </c>
      <c r="AD681" s="111">
        <v>1370023</v>
      </c>
      <c r="AE681" s="109">
        <v>97.874053955078125</v>
      </c>
      <c r="AF681" s="109">
        <v>33.902153015136719</v>
      </c>
      <c r="AG681" s="109">
        <v>33.190021514892578</v>
      </c>
      <c r="AH681" s="113">
        <v>34.614288330078125</v>
      </c>
      <c r="AI681" s="109">
        <v>94.242942810058594</v>
      </c>
      <c r="AJ681" s="113">
        <v>2.2064404487609863</v>
      </c>
      <c r="AK681" s="113">
        <v>3.5506141185760498</v>
      </c>
      <c r="AL681" s="109">
        <v>3.0234522819519043</v>
      </c>
      <c r="AM681" s="109">
        <v>19.858854293823242</v>
      </c>
      <c r="AN681" s="109">
        <v>6902.74853515625</v>
      </c>
      <c r="AO681" s="109">
        <v>21230.546875</v>
      </c>
      <c r="AP681" s="109">
        <v>297.41705322265625</v>
      </c>
      <c r="AQ681" s="109">
        <v>1.4008921384811401</v>
      </c>
      <c r="AR681" s="111"/>
    </row>
    <row r="682" spans="1:44">
      <c r="A682" s="352">
        <v>41876</v>
      </c>
      <c r="B682" s="181" t="s">
        <v>130</v>
      </c>
      <c r="C682" s="181" t="s">
        <v>128</v>
      </c>
      <c r="D682" s="241"/>
      <c r="E682" s="219">
        <v>176</v>
      </c>
      <c r="F682" s="219">
        <v>5</v>
      </c>
      <c r="G682" s="219">
        <v>528</v>
      </c>
      <c r="H682" s="219">
        <v>15</v>
      </c>
      <c r="I682" s="219">
        <v>852</v>
      </c>
      <c r="J682" s="219">
        <v>32</v>
      </c>
      <c r="K682" s="229">
        <v>690364</v>
      </c>
      <c r="L682" s="230">
        <v>93.741852124386554</v>
      </c>
      <c r="M682" s="229">
        <v>1291448</v>
      </c>
      <c r="N682" s="230">
        <v>96.626808166503906</v>
      </c>
      <c r="O682" s="229">
        <v>14381678</v>
      </c>
      <c r="P682" s="230">
        <v>99.994575500488281</v>
      </c>
      <c r="Q682" s="229">
        <v>4477735</v>
      </c>
      <c r="R682" s="230">
        <v>0</v>
      </c>
      <c r="S682" s="229">
        <v>168140</v>
      </c>
      <c r="T682" s="230">
        <v>3.7550234794616699</v>
      </c>
      <c r="U682" s="229">
        <v>10306</v>
      </c>
      <c r="V682" s="230">
        <v>0.23048292100429535</v>
      </c>
      <c r="W682" s="229">
        <v>648707</v>
      </c>
      <c r="X682" s="230">
        <v>99.791557312011719</v>
      </c>
      <c r="Y682" s="230">
        <v>99.561553955078125</v>
      </c>
      <c r="Z682" s="229">
        <v>2913</v>
      </c>
      <c r="AA682" s="230">
        <v>0.44904711842536926</v>
      </c>
      <c r="AB682" s="229">
        <v>1101888</v>
      </c>
      <c r="AC682" s="230">
        <v>98.428512573242188</v>
      </c>
      <c r="AD682" s="229">
        <v>1100786</v>
      </c>
      <c r="AE682" s="230">
        <v>98.5855712890625</v>
      </c>
      <c r="AF682" s="230">
        <v>35.132156372070313</v>
      </c>
      <c r="AG682" s="230">
        <v>34.720802307128906</v>
      </c>
      <c r="AH682" s="230">
        <v>35.543510437011719</v>
      </c>
      <c r="AI682" s="230">
        <v>94.436050415039063</v>
      </c>
      <c r="AJ682" s="188">
        <v>0.80458962917327881</v>
      </c>
      <c r="AK682" s="188">
        <v>4.7593560218811035</v>
      </c>
      <c r="AL682" s="230">
        <v>4.0862598419189453</v>
      </c>
      <c r="AM682" s="230">
        <v>22.38690185546875</v>
      </c>
      <c r="AN682" s="230">
        <v>5685.2197265625</v>
      </c>
      <c r="AO682" s="230">
        <v>9907.3828125</v>
      </c>
      <c r="AP682" s="230">
        <v>144.11737060546875</v>
      </c>
      <c r="AQ682" s="230">
        <v>1.4546462297439575</v>
      </c>
      <c r="AR682" s="229"/>
    </row>
    <row r="683" spans="1:44">
      <c r="A683" s="352">
        <v>41876</v>
      </c>
      <c r="B683" s="123" t="s">
        <v>132</v>
      </c>
      <c r="C683" s="123" t="s">
        <v>128</v>
      </c>
      <c r="D683" s="241"/>
      <c r="E683" s="219">
        <v>178</v>
      </c>
      <c r="F683" s="219">
        <v>5</v>
      </c>
      <c r="G683" s="219">
        <v>527</v>
      </c>
      <c r="H683" s="219">
        <v>15</v>
      </c>
      <c r="I683" s="219">
        <v>980</v>
      </c>
      <c r="J683" s="219">
        <v>31</v>
      </c>
      <c r="K683" s="197">
        <v>871846</v>
      </c>
      <c r="L683" s="194">
        <v>91.36487407179709</v>
      </c>
      <c r="M683" s="197">
        <v>1238843</v>
      </c>
      <c r="N683" s="194">
        <v>92.594215393066406</v>
      </c>
      <c r="O683" s="197">
        <v>12674204</v>
      </c>
      <c r="P683" s="194">
        <v>99.977775573730469</v>
      </c>
      <c r="Q683" s="197">
        <v>5351790</v>
      </c>
      <c r="R683" s="194">
        <v>0</v>
      </c>
      <c r="S683" s="197">
        <v>225463</v>
      </c>
      <c r="T683" s="194">
        <v>4.2128520011901855</v>
      </c>
      <c r="U683" s="197">
        <v>14613</v>
      </c>
      <c r="V683" s="194">
        <v>0.27318722009658813</v>
      </c>
      <c r="W683" s="197">
        <v>902224</v>
      </c>
      <c r="X683" s="194">
        <v>99.731498718261719</v>
      </c>
      <c r="Y683" s="231">
        <v>99.45904541015625</v>
      </c>
      <c r="Z683" s="197">
        <v>4816</v>
      </c>
      <c r="AA683" s="194">
        <v>0.53379207849502563</v>
      </c>
      <c r="AB683" s="197">
        <v>1036542</v>
      </c>
      <c r="AC683" s="194">
        <v>97.813789367675781</v>
      </c>
      <c r="AD683" s="197">
        <v>1034096</v>
      </c>
      <c r="AE683" s="194">
        <v>98.022430419921875</v>
      </c>
      <c r="AF683" s="231">
        <v>35.024467468261719</v>
      </c>
      <c r="AG683" s="231">
        <v>34.730175018310547</v>
      </c>
      <c r="AH683" s="231">
        <v>35.318756103515625</v>
      </c>
      <c r="AI683" s="194">
        <v>95.640663146972656</v>
      </c>
      <c r="AJ683" s="207">
        <v>1.3243898153305054</v>
      </c>
      <c r="AK683" s="207">
        <v>3.0349509716033936</v>
      </c>
      <c r="AL683" s="208">
        <v>4.0795731544494629</v>
      </c>
      <c r="AM683" s="208">
        <v>23.529600143432617</v>
      </c>
      <c r="AN683" s="197">
        <v>6108.189453125</v>
      </c>
      <c r="AO683" s="197">
        <v>12368.765625</v>
      </c>
      <c r="AP683" s="197">
        <v>104.09196472167969</v>
      </c>
      <c r="AQ683" s="231">
        <v>0.8415711522102356</v>
      </c>
      <c r="AR683" s="198"/>
    </row>
    <row r="684" spans="1:44">
      <c r="A684" s="352">
        <v>41875</v>
      </c>
      <c r="B684" s="181" t="s">
        <v>6</v>
      </c>
      <c r="C684" s="181"/>
      <c r="D684" s="241"/>
      <c r="E684" s="219">
        <v>1803</v>
      </c>
      <c r="F684" s="219">
        <v>176</v>
      </c>
      <c r="G684" s="219">
        <v>5343</v>
      </c>
      <c r="H684" s="219">
        <v>518</v>
      </c>
      <c r="I684" s="219">
        <v>15472</v>
      </c>
      <c r="J684" s="219">
        <v>1965</v>
      </c>
      <c r="K684" s="229">
        <v>26313768</v>
      </c>
      <c r="L684" s="230">
        <v>90.003419502672529</v>
      </c>
      <c r="M684" s="229">
        <v>43711241</v>
      </c>
      <c r="N684" s="230">
        <v>95.933351149949331</v>
      </c>
      <c r="O684" s="229">
        <v>191111983</v>
      </c>
      <c r="P684" s="230">
        <v>99.980580085252029</v>
      </c>
      <c r="Q684" s="229">
        <v>142953034</v>
      </c>
      <c r="R684" s="230">
        <v>2.2579443408310734E-2</v>
      </c>
      <c r="S684" s="229">
        <v>3204848</v>
      </c>
      <c r="T684" s="230">
        <v>4.4472439526921388</v>
      </c>
      <c r="U684" s="229">
        <v>177835</v>
      </c>
      <c r="V684" s="230">
        <v>0.12644111112367301</v>
      </c>
      <c r="W684" s="229">
        <v>43627387</v>
      </c>
      <c r="X684" s="230">
        <v>99.682266602118332</v>
      </c>
      <c r="Y684" s="230">
        <v>99.556227236633347</v>
      </c>
      <c r="Z684" s="229">
        <v>138771</v>
      </c>
      <c r="AA684" s="230">
        <v>0.31808230958805633</v>
      </c>
      <c r="AB684" s="229">
        <v>31925689</v>
      </c>
      <c r="AC684" s="230">
        <v>98.128870707109684</v>
      </c>
      <c r="AD684" s="229">
        <v>31884372</v>
      </c>
      <c r="AE684" s="230">
        <v>98.202176503109683</v>
      </c>
      <c r="AF684" s="230">
        <v>33.950544538005524</v>
      </c>
      <c r="AG684" s="230">
        <v>37.229916498239312</v>
      </c>
      <c r="AH684" s="230">
        <v>30.671172577771735</v>
      </c>
      <c r="AI684" s="230"/>
      <c r="AJ684" s="188"/>
      <c r="AK684" s="188"/>
      <c r="AL684" s="230">
        <v>3.3081707527776798</v>
      </c>
      <c r="AM684" s="230">
        <v>19.119670624376322</v>
      </c>
      <c r="AN684" s="230">
        <v>188160.44970703125</v>
      </c>
      <c r="AO684" s="230">
        <v>536056.0908203125</v>
      </c>
      <c r="AP684" s="230">
        <v>260722.32060241699</v>
      </c>
      <c r="AQ684" s="230">
        <v>48.637134260230212</v>
      </c>
      <c r="AR684" s="229">
        <v>0</v>
      </c>
    </row>
    <row r="685" spans="1:44">
      <c r="A685" s="352">
        <v>41875</v>
      </c>
      <c r="B685" s="123" t="s">
        <v>134</v>
      </c>
      <c r="C685" s="123"/>
      <c r="D685" s="241"/>
      <c r="E685" s="219">
        <v>652</v>
      </c>
      <c r="F685" s="219">
        <v>108</v>
      </c>
      <c r="G685" s="219">
        <v>1947</v>
      </c>
      <c r="H685" s="219">
        <v>324</v>
      </c>
      <c r="I685" s="219">
        <v>6656</v>
      </c>
      <c r="J685" s="219">
        <v>1340</v>
      </c>
      <c r="K685" s="197">
        <v>11916595</v>
      </c>
      <c r="L685" s="194">
        <v>90.294350021965158</v>
      </c>
      <c r="M685" s="197">
        <v>18601112</v>
      </c>
      <c r="N685" s="194">
        <v>96.408563207189616</v>
      </c>
      <c r="O685" s="197">
        <v>69395078</v>
      </c>
      <c r="P685" s="194">
        <v>99.961580040119287</v>
      </c>
      <c r="Q685" s="197">
        <v>69394963</v>
      </c>
      <c r="R685" s="194">
        <v>2.4389377803026063E-2</v>
      </c>
      <c r="S685" s="197">
        <v>7947</v>
      </c>
      <c r="T685" s="194">
        <v>1.3191521878112719E-2</v>
      </c>
      <c r="U685" s="197">
        <v>76917</v>
      </c>
      <c r="V685" s="194">
        <v>0.11087921750104113</v>
      </c>
      <c r="W685" s="197">
        <v>23371557</v>
      </c>
      <c r="X685" s="194">
        <v>99.67301585027127</v>
      </c>
      <c r="Y685" s="231">
        <v>99.562499190236807</v>
      </c>
      <c r="Z685" s="197">
        <v>62839</v>
      </c>
      <c r="AA685" s="194">
        <v>0.26886954977166128</v>
      </c>
      <c r="AB685" s="197">
        <v>19553852</v>
      </c>
      <c r="AC685" s="194">
        <v>98.796703723098432</v>
      </c>
      <c r="AD685" s="197">
        <v>19556258</v>
      </c>
      <c r="AE685" s="194">
        <v>98.746074344898815</v>
      </c>
      <c r="AF685" s="231">
        <v>57.03368994830754</v>
      </c>
      <c r="AG685" s="231">
        <v>63.32567987788223</v>
      </c>
      <c r="AH685" s="231">
        <v>50.74170001873285</v>
      </c>
      <c r="AI685" s="194"/>
      <c r="AJ685" s="207"/>
      <c r="AK685" s="207"/>
      <c r="AL685" s="208">
        <v>5.0535717478273581</v>
      </c>
      <c r="AM685" s="208">
        <v>26.894454883561725</v>
      </c>
      <c r="AN685" s="197">
        <v>98354.01171875</v>
      </c>
      <c r="AO685" s="197">
        <v>296044.224609375</v>
      </c>
      <c r="AP685" s="197">
        <v>184518.185546875</v>
      </c>
      <c r="AQ685" s="231">
        <v>62.327912591553982</v>
      </c>
      <c r="AR685" s="198"/>
    </row>
    <row r="686" spans="1:44">
      <c r="A686" s="352">
        <v>41875</v>
      </c>
      <c r="B686" s="123" t="s">
        <v>175</v>
      </c>
      <c r="C686" s="123"/>
      <c r="D686" s="241"/>
      <c r="E686" s="219">
        <v>495</v>
      </c>
      <c r="F686" s="219">
        <v>39</v>
      </c>
      <c r="G686" s="219">
        <v>1439</v>
      </c>
      <c r="H686" s="219">
        <v>107</v>
      </c>
      <c r="I686" s="219">
        <v>4356</v>
      </c>
      <c r="J686" s="219">
        <v>365</v>
      </c>
      <c r="K686" s="197">
        <v>9405846</v>
      </c>
      <c r="L686" s="194">
        <v>90.788026935588789</v>
      </c>
      <c r="M686" s="197">
        <v>15674407</v>
      </c>
      <c r="N686" s="194">
        <v>95.434955289708</v>
      </c>
      <c r="O686" s="197">
        <v>68725931</v>
      </c>
      <c r="P686" s="194">
        <v>99.993287330656514</v>
      </c>
      <c r="Q686" s="197">
        <v>47072351</v>
      </c>
      <c r="R686" s="194">
        <v>2.4111818458249737E-2</v>
      </c>
      <c r="S686" s="197">
        <v>2254613</v>
      </c>
      <c r="T686" s="194">
        <v>4.8197718858616829</v>
      </c>
      <c r="U686" s="197">
        <v>2965</v>
      </c>
      <c r="V686" s="194">
        <v>6.6179979868430912E-3</v>
      </c>
      <c r="W686" s="197">
        <v>13815683</v>
      </c>
      <c r="X686" s="194">
        <v>99.758551380724242</v>
      </c>
      <c r="Y686" s="231">
        <v>99.751949361802161</v>
      </c>
      <c r="Z686" s="197">
        <v>36056</v>
      </c>
      <c r="AA686" s="194">
        <v>0.26097877275447284</v>
      </c>
      <c r="AB686" s="197">
        <v>4054457</v>
      </c>
      <c r="AC686" s="194">
        <v>93.72182258886032</v>
      </c>
      <c r="AD686" s="197">
        <v>4024075</v>
      </c>
      <c r="AE686" s="194">
        <v>94.096930658960147</v>
      </c>
      <c r="AF686" s="231">
        <v>0</v>
      </c>
      <c r="AG686" s="231">
        <v>0</v>
      </c>
      <c r="AH686" s="231">
        <v>0</v>
      </c>
      <c r="AI686" s="194"/>
      <c r="AJ686" s="207"/>
      <c r="AK686" s="207"/>
      <c r="AL686" s="208">
        <v>4.9145640869462666</v>
      </c>
      <c r="AM686" s="208">
        <v>29.581519328166408</v>
      </c>
      <c r="AN686" s="197">
        <v>64269.7939453125</v>
      </c>
      <c r="AO686" s="197">
        <v>161371.64453125</v>
      </c>
      <c r="AP686" s="197">
        <v>75134.7470703125</v>
      </c>
      <c r="AQ686" s="231">
        <v>46.560067779294698</v>
      </c>
      <c r="AR686" s="198"/>
    </row>
    <row r="687" spans="1:44">
      <c r="A687" s="352">
        <v>41875</v>
      </c>
      <c r="B687" s="124" t="s">
        <v>135</v>
      </c>
      <c r="C687" s="124"/>
      <c r="D687" s="241"/>
      <c r="E687" s="219">
        <v>656</v>
      </c>
      <c r="F687" s="219">
        <v>29</v>
      </c>
      <c r="G687" s="219">
        <v>1957</v>
      </c>
      <c r="H687" s="219">
        <v>87</v>
      </c>
      <c r="I687" s="219">
        <v>4460</v>
      </c>
      <c r="J687" s="219">
        <v>260</v>
      </c>
      <c r="K687" s="190">
        <v>4991327</v>
      </c>
      <c r="L687" s="191">
        <v>87.830290421765596</v>
      </c>
      <c r="M687" s="190">
        <v>9435722</v>
      </c>
      <c r="N687" s="191">
        <v>95.824465667742558</v>
      </c>
      <c r="O687" s="190">
        <v>52990974</v>
      </c>
      <c r="P687" s="191">
        <v>99.988981371537534</v>
      </c>
      <c r="Q687" s="190">
        <v>26485720</v>
      </c>
      <c r="R687" s="191">
        <v>1.5113804317960576E-2</v>
      </c>
      <c r="S687" s="190">
        <v>942288</v>
      </c>
      <c r="T687" s="191">
        <v>3.593291757270455</v>
      </c>
      <c r="U687" s="190">
        <v>97953</v>
      </c>
      <c r="V687" s="191">
        <v>0.36999201457189668</v>
      </c>
      <c r="W687" s="190">
        <v>6440147</v>
      </c>
      <c r="X687" s="191">
        <v>99.552188539481236</v>
      </c>
      <c r="Y687" s="232">
        <v>99.183853391553598</v>
      </c>
      <c r="Z687" s="190">
        <v>39876</v>
      </c>
      <c r="AA687" s="192">
        <v>0.61917841797261097</v>
      </c>
      <c r="AB687" s="190">
        <v>8317380</v>
      </c>
      <c r="AC687" s="191">
        <v>98.707115194798774</v>
      </c>
      <c r="AD687" s="190">
        <v>8304039</v>
      </c>
      <c r="AE687" s="191">
        <v>98.910652300324088</v>
      </c>
      <c r="AF687" s="232">
        <v>16.720472562523035</v>
      </c>
      <c r="AG687" s="232">
        <v>15.388075929295709</v>
      </c>
      <c r="AH687" s="232">
        <v>18.052869195750365</v>
      </c>
      <c r="AI687" s="191"/>
      <c r="AJ687" s="193"/>
      <c r="AK687" s="193"/>
      <c r="AL687" s="191">
        <v>3.5259863970897363</v>
      </c>
      <c r="AM687" s="191">
        <v>20.954862279799379</v>
      </c>
      <c r="AN687" s="190">
        <v>25536.64404296875</v>
      </c>
      <c r="AO687" s="190">
        <v>78640.2216796875</v>
      </c>
      <c r="AP687" s="190">
        <v>1069.3879852294922</v>
      </c>
      <c r="AQ687" s="232">
        <v>1.3598486402864647</v>
      </c>
      <c r="AR687" s="190"/>
    </row>
    <row r="688" spans="1:44">
      <c r="A688" s="352">
        <v>41875</v>
      </c>
      <c r="B688" s="114" t="s">
        <v>121</v>
      </c>
      <c r="C688" s="114" t="s">
        <v>122</v>
      </c>
      <c r="D688" s="241"/>
      <c r="E688" s="305">
        <v>168</v>
      </c>
      <c r="F688" s="305">
        <v>64</v>
      </c>
      <c r="G688" s="305">
        <v>492</v>
      </c>
      <c r="H688" s="305">
        <v>191</v>
      </c>
      <c r="I688" s="305">
        <v>1868</v>
      </c>
      <c r="J688" s="305">
        <v>801</v>
      </c>
      <c r="K688" s="118">
        <v>3098055</v>
      </c>
      <c r="L688" s="116">
        <v>93.371744530035784</v>
      </c>
      <c r="M688" s="118">
        <v>6827634</v>
      </c>
      <c r="N688" s="116">
        <v>95.941123962402344</v>
      </c>
      <c r="O688" s="118">
        <v>23631344</v>
      </c>
      <c r="P688" s="116">
        <v>99.958396911621094</v>
      </c>
      <c r="Q688" s="118">
        <v>23631316</v>
      </c>
      <c r="R688" s="119">
        <v>2.7086937800049782E-2</v>
      </c>
      <c r="S688" s="118">
        <v>3082</v>
      </c>
      <c r="T688" s="116">
        <v>1.3042015954852104E-2</v>
      </c>
      <c r="U688" s="118">
        <v>26052</v>
      </c>
      <c r="V688" s="119">
        <v>0.1102878600358963</v>
      </c>
      <c r="W688" s="117">
        <v>9094815</v>
      </c>
      <c r="X688" s="119">
        <v>99.748268127441406</v>
      </c>
      <c r="Y688" s="119">
        <v>99.638259887695313</v>
      </c>
      <c r="Z688" s="117">
        <v>25063</v>
      </c>
      <c r="AA688" s="119">
        <v>0.27557459473609924</v>
      </c>
      <c r="AB688" s="118">
        <v>10563011</v>
      </c>
      <c r="AC688" s="120">
        <v>98.983436584472656</v>
      </c>
      <c r="AD688" s="118">
        <v>10562445</v>
      </c>
      <c r="AE688" s="116">
        <v>98.963043212890625</v>
      </c>
      <c r="AF688" s="116">
        <v>50.857048034667969</v>
      </c>
      <c r="AG688" s="116">
        <v>42.325244903564453</v>
      </c>
      <c r="AH688" s="121">
        <v>59.388851165771484</v>
      </c>
      <c r="AI688" s="116">
        <v>0</v>
      </c>
      <c r="AJ688" s="121">
        <v>0</v>
      </c>
      <c r="AK688" s="121">
        <v>0</v>
      </c>
      <c r="AL688" s="116">
        <v>4.9526100158691406</v>
      </c>
      <c r="AM688" s="116">
        <v>25.990909576416016</v>
      </c>
      <c r="AN688" s="116">
        <v>32690.5078125</v>
      </c>
      <c r="AO688" s="116">
        <v>125456.84375</v>
      </c>
      <c r="AP688" s="116">
        <v>96001.015625</v>
      </c>
      <c r="AQ688" s="122">
        <v>76.521148681640625</v>
      </c>
      <c r="AR688" s="118"/>
    </row>
    <row r="689" spans="1:44">
      <c r="A689" s="352">
        <v>41875</v>
      </c>
      <c r="B689" s="114" t="s">
        <v>123</v>
      </c>
      <c r="C689" s="114" t="s">
        <v>122</v>
      </c>
      <c r="D689" s="241"/>
      <c r="E689" s="305">
        <v>157</v>
      </c>
      <c r="F689" s="305">
        <v>11</v>
      </c>
      <c r="G689" s="305">
        <v>483</v>
      </c>
      <c r="H689" s="305">
        <v>34</v>
      </c>
      <c r="I689" s="305">
        <v>1448</v>
      </c>
      <c r="J689" s="305">
        <v>132</v>
      </c>
      <c r="K689" s="118">
        <v>1908904</v>
      </c>
      <c r="L689" s="116">
        <v>90.381339239689368</v>
      </c>
      <c r="M689" s="118">
        <v>3245781</v>
      </c>
      <c r="N689" s="116">
        <v>96.654396057128906</v>
      </c>
      <c r="O689" s="118">
        <v>12549531</v>
      </c>
      <c r="P689" s="116">
        <v>99.934089660644531</v>
      </c>
      <c r="Q689" s="118">
        <v>12549519</v>
      </c>
      <c r="R689" s="119">
        <v>4.8312608152627945E-2</v>
      </c>
      <c r="S689" s="118">
        <v>1948</v>
      </c>
      <c r="T689" s="116">
        <v>1.5522507019340992E-2</v>
      </c>
      <c r="U689" s="118">
        <v>13360</v>
      </c>
      <c r="V689" s="119">
        <v>0.10652626305818558</v>
      </c>
      <c r="W689" s="117">
        <v>3701616</v>
      </c>
      <c r="X689" s="119">
        <v>99.70648193359375</v>
      </c>
      <c r="Y689" s="119">
        <v>99.600265502929688</v>
      </c>
      <c r="Z689" s="117">
        <v>10407</v>
      </c>
      <c r="AA689" s="119">
        <v>0.28114748001098633</v>
      </c>
      <c r="AB689" s="118">
        <v>2851074</v>
      </c>
      <c r="AC689" s="120">
        <v>98.962005615234375</v>
      </c>
      <c r="AD689" s="118">
        <v>2852635</v>
      </c>
      <c r="AE689" s="116">
        <v>98.900527954101563</v>
      </c>
      <c r="AF689" s="116">
        <v>48.892478942871094</v>
      </c>
      <c r="AG689" s="116">
        <v>66.2159423828125</v>
      </c>
      <c r="AH689" s="121">
        <v>31.569013595581055</v>
      </c>
      <c r="AI689" s="116">
        <v>0</v>
      </c>
      <c r="AJ689" s="121">
        <v>0</v>
      </c>
      <c r="AK689" s="121">
        <v>0</v>
      </c>
      <c r="AL689" s="116">
        <v>4.7983307838439941</v>
      </c>
      <c r="AM689" s="116">
        <v>26.639619827270508</v>
      </c>
      <c r="AN689" s="116">
        <v>17012.76171875</v>
      </c>
      <c r="AO689" s="116">
        <v>48064.2578125</v>
      </c>
      <c r="AP689" s="116">
        <v>25787.484375</v>
      </c>
      <c r="AQ689" s="116">
        <v>53.652099609375</v>
      </c>
      <c r="AR689" s="118"/>
    </row>
    <row r="690" spans="1:44">
      <c r="A690" s="352">
        <v>41875</v>
      </c>
      <c r="B690" s="114" t="s">
        <v>183</v>
      </c>
      <c r="C690" s="114" t="s">
        <v>122</v>
      </c>
      <c r="D690" s="241"/>
      <c r="E690" s="305">
        <v>129</v>
      </c>
      <c r="F690" s="305">
        <v>10</v>
      </c>
      <c r="G690" s="305">
        <v>387</v>
      </c>
      <c r="H690" s="305">
        <v>30</v>
      </c>
      <c r="I690" s="305">
        <v>1464</v>
      </c>
      <c r="J690" s="305">
        <v>114</v>
      </c>
      <c r="K690" s="118">
        <v>2675755</v>
      </c>
      <c r="L690" s="116">
        <v>89.672858688482322</v>
      </c>
      <c r="M690" s="118">
        <v>3245781</v>
      </c>
      <c r="N690" s="116">
        <v>96.654396057128906</v>
      </c>
      <c r="O690" s="118">
        <v>13434237</v>
      </c>
      <c r="P690" s="116">
        <v>99.965301513671875</v>
      </c>
      <c r="Q690" s="118">
        <v>13434234</v>
      </c>
      <c r="R690" s="119">
        <v>2.5985850021243095E-2</v>
      </c>
      <c r="S690" s="118">
        <v>872</v>
      </c>
      <c r="T690" s="116">
        <v>6.4908801577985287E-3</v>
      </c>
      <c r="U690" s="118">
        <v>10601</v>
      </c>
      <c r="V690" s="119">
        <v>7.8935980796813965E-2</v>
      </c>
      <c r="W690" s="117">
        <v>4397281</v>
      </c>
      <c r="X690" s="119">
        <v>99.696144104003906</v>
      </c>
      <c r="Y690" s="119">
        <v>99.617446899414063</v>
      </c>
      <c r="Z690" s="117">
        <v>12080</v>
      </c>
      <c r="AA690" s="119">
        <v>0.27471521496772766</v>
      </c>
      <c r="AB690" s="118">
        <v>2583187</v>
      </c>
      <c r="AC690" s="120">
        <v>98.074623107910156</v>
      </c>
      <c r="AD690" s="118">
        <v>2582802</v>
      </c>
      <c r="AE690" s="116">
        <v>97.946258544921875</v>
      </c>
      <c r="AF690" s="116">
        <v>66.466476440429687</v>
      </c>
      <c r="AG690" s="116">
        <v>90.601242065429688</v>
      </c>
      <c r="AH690" s="121">
        <v>42.331714630126953</v>
      </c>
      <c r="AI690" s="116">
        <v>80.132156372070313</v>
      </c>
      <c r="AJ690" s="121">
        <v>12.712701797485352</v>
      </c>
      <c r="AK690" s="121">
        <v>7.1551494598388672</v>
      </c>
      <c r="AL690" s="116">
        <v>5.1027321815490723</v>
      </c>
      <c r="AM690" s="116">
        <v>26.336648941040039</v>
      </c>
      <c r="AN690" s="116">
        <v>19188.685546875</v>
      </c>
      <c r="AO690" s="116">
        <v>50214.765625</v>
      </c>
      <c r="AP690" s="116">
        <v>23031.431640625</v>
      </c>
      <c r="AQ690" s="116">
        <v>45.865856170654297</v>
      </c>
      <c r="AR690" s="118"/>
    </row>
    <row r="691" spans="1:44">
      <c r="A691" s="352">
        <v>41875</v>
      </c>
      <c r="B691" s="114" t="s">
        <v>126</v>
      </c>
      <c r="C691" s="114" t="s">
        <v>122</v>
      </c>
      <c r="D691" s="241"/>
      <c r="E691" s="305">
        <v>103</v>
      </c>
      <c r="F691" s="305">
        <v>6</v>
      </c>
      <c r="G691" s="305">
        <v>302</v>
      </c>
      <c r="H691" s="305">
        <v>18</v>
      </c>
      <c r="I691" s="305">
        <v>920</v>
      </c>
      <c r="J691" s="305">
        <v>74</v>
      </c>
      <c r="K691" s="118">
        <v>1102961</v>
      </c>
      <c r="L691" s="116">
        <v>88.952918552877208</v>
      </c>
      <c r="M691" s="118">
        <v>2640958</v>
      </c>
      <c r="N691" s="116">
        <v>96.710662841796875</v>
      </c>
      <c r="O691" s="118">
        <v>7498770</v>
      </c>
      <c r="P691" s="116">
        <v>99.96844482421875</v>
      </c>
      <c r="Q691" s="118">
        <v>7498691</v>
      </c>
      <c r="R691" s="119">
        <v>6.7078373394906521E-3</v>
      </c>
      <c r="S691" s="118">
        <v>1370</v>
      </c>
      <c r="T691" s="116">
        <v>1.8269855529069901E-2</v>
      </c>
      <c r="U691" s="118">
        <v>15112</v>
      </c>
      <c r="V691" s="119">
        <v>0.20157885551452637</v>
      </c>
      <c r="W691" s="117">
        <v>2213846</v>
      </c>
      <c r="X691" s="119">
        <v>99.573432922363281</v>
      </c>
      <c r="Y691" s="119">
        <v>99.372711181640625</v>
      </c>
      <c r="Z691" s="117">
        <v>6716</v>
      </c>
      <c r="AA691" s="119">
        <v>0.30336347222328186</v>
      </c>
      <c r="AB691" s="118">
        <v>1126089</v>
      </c>
      <c r="AC691" s="120">
        <v>99.054512023925781</v>
      </c>
      <c r="AD691" s="118">
        <v>1125535</v>
      </c>
      <c r="AE691" s="116">
        <v>98.973731994628906</v>
      </c>
      <c r="AF691" s="116">
        <v>40.455211639404297</v>
      </c>
      <c r="AG691" s="116">
        <v>49.717445373535156</v>
      </c>
      <c r="AH691" s="121">
        <v>31.19297981262207</v>
      </c>
      <c r="AI691" s="116">
        <v>0</v>
      </c>
      <c r="AJ691" s="121">
        <v>0</v>
      </c>
      <c r="AK691" s="121">
        <v>0</v>
      </c>
      <c r="AL691" s="116">
        <v>5.3338518142700195</v>
      </c>
      <c r="AM691" s="116">
        <v>29.791511535644531</v>
      </c>
      <c r="AN691" s="116">
        <v>11170.173828125</v>
      </c>
      <c r="AO691" s="116">
        <v>28794.603515625</v>
      </c>
      <c r="AP691" s="116">
        <v>14392.966796875</v>
      </c>
      <c r="AQ691" s="116">
        <v>49.984943389892578</v>
      </c>
      <c r="AR691" s="118"/>
    </row>
    <row r="692" spans="1:44">
      <c r="A692" s="352">
        <v>41875</v>
      </c>
      <c r="B692" s="114" t="s">
        <v>184</v>
      </c>
      <c r="C692" s="114" t="s">
        <v>122</v>
      </c>
      <c r="D692" s="241"/>
      <c r="E692" s="305">
        <v>95</v>
      </c>
      <c r="F692" s="305">
        <v>17</v>
      </c>
      <c r="G692" s="305">
        <v>283</v>
      </c>
      <c r="H692" s="305">
        <v>51</v>
      </c>
      <c r="I692" s="305">
        <v>956</v>
      </c>
      <c r="J692" s="305">
        <v>219</v>
      </c>
      <c r="K692" s="118">
        <v>3130920</v>
      </c>
      <c r="L692" s="116">
        <v>88.199922067635072</v>
      </c>
      <c r="M692" s="118">
        <v>2640958</v>
      </c>
      <c r="N692" s="116">
        <v>96.710662841796875</v>
      </c>
      <c r="O692" s="118">
        <v>12281196</v>
      </c>
      <c r="P692" s="116">
        <v>99.987533569335938</v>
      </c>
      <c r="Q692" s="118">
        <v>12281203</v>
      </c>
      <c r="R692" s="119">
        <v>3.8025591056793928E-3</v>
      </c>
      <c r="S692" s="118">
        <v>675</v>
      </c>
      <c r="T692" s="116">
        <v>5.4962043650448322E-3</v>
      </c>
      <c r="U692" s="118">
        <v>11792</v>
      </c>
      <c r="V692" s="119">
        <v>9.6025578677654266E-2</v>
      </c>
      <c r="W692" s="117">
        <v>3963999</v>
      </c>
      <c r="X692" s="119">
        <v>99.499069213867188</v>
      </c>
      <c r="Y692" s="119">
        <v>99.403526306152344</v>
      </c>
      <c r="Z692" s="117">
        <v>8573</v>
      </c>
      <c r="AA692" s="119">
        <v>0.21627150475978851</v>
      </c>
      <c r="AB692" s="118">
        <v>2430491</v>
      </c>
      <c r="AC692" s="120">
        <v>98.439247131347656</v>
      </c>
      <c r="AD692" s="118">
        <v>2432841</v>
      </c>
      <c r="AE692" s="116">
        <v>98.366767883300781</v>
      </c>
      <c r="AF692" s="116">
        <v>77.2288818359375</v>
      </c>
      <c r="AG692" s="116">
        <v>98.209770202636719</v>
      </c>
      <c r="AH692" s="121">
        <v>56.24798583984375</v>
      </c>
      <c r="AI692" s="116">
        <v>0</v>
      </c>
      <c r="AJ692" s="121">
        <v>0</v>
      </c>
      <c r="AK692" s="121">
        <v>0</v>
      </c>
      <c r="AL692" s="116">
        <v>5.2983946800231934</v>
      </c>
      <c r="AM692" s="116">
        <v>26.571449279785156</v>
      </c>
      <c r="AN692" s="116">
        <v>18291.8828125</v>
      </c>
      <c r="AO692" s="116">
        <v>43513.75390625</v>
      </c>
      <c r="AP692" s="116">
        <v>25305.287109375</v>
      </c>
      <c r="AQ692" s="116">
        <v>58.154685974121094</v>
      </c>
      <c r="AR692" s="118"/>
    </row>
    <row r="693" spans="1:44">
      <c r="A693" s="352">
        <v>41875</v>
      </c>
      <c r="B693" s="114" t="s">
        <v>131</v>
      </c>
      <c r="C693" s="114" t="s">
        <v>176</v>
      </c>
      <c r="D693" s="241"/>
      <c r="E693" s="305">
        <v>168</v>
      </c>
      <c r="F693" s="305">
        <v>20</v>
      </c>
      <c r="G693" s="305">
        <v>489</v>
      </c>
      <c r="H693" s="305">
        <v>50</v>
      </c>
      <c r="I693" s="305">
        <v>1421</v>
      </c>
      <c r="J693" s="305">
        <v>160</v>
      </c>
      <c r="K693" s="118">
        <v>2614254</v>
      </c>
      <c r="L693" s="116">
        <v>90.757095523235307</v>
      </c>
      <c r="M693" s="118">
        <v>4435599</v>
      </c>
      <c r="N693" s="116">
        <v>94.462554931640625</v>
      </c>
      <c r="O693" s="118">
        <v>19687538</v>
      </c>
      <c r="P693" s="116">
        <v>99.998405456542969</v>
      </c>
      <c r="Q693" s="118">
        <v>12998577</v>
      </c>
      <c r="R693" s="119">
        <v>2.7641486376523972E-2</v>
      </c>
      <c r="S693" s="118">
        <v>574830</v>
      </c>
      <c r="T693" s="116">
        <v>4.4222531318664551</v>
      </c>
      <c r="U693" s="118">
        <v>819</v>
      </c>
      <c r="V693" s="119">
        <v>6.5942453220486641E-3</v>
      </c>
      <c r="W693" s="117">
        <v>3740330</v>
      </c>
      <c r="X693" s="119">
        <v>99.719635009765625</v>
      </c>
      <c r="Y693" s="119">
        <v>99.713058471679688</v>
      </c>
      <c r="Z693" s="117">
        <v>10652</v>
      </c>
      <c r="AA693" s="119">
        <v>0.28478771448135376</v>
      </c>
      <c r="AB693" s="118">
        <v>1448735</v>
      </c>
      <c r="AC693" s="120">
        <v>95.227424621582031</v>
      </c>
      <c r="AD693" s="118">
        <v>1438157</v>
      </c>
      <c r="AE693" s="116">
        <v>95.846908569335938</v>
      </c>
      <c r="AF693" s="116">
        <v>0</v>
      </c>
      <c r="AG693" s="116">
        <v>0</v>
      </c>
      <c r="AH693" s="121">
        <v>0</v>
      </c>
      <c r="AI693" s="116">
        <v>0</v>
      </c>
      <c r="AJ693" s="121">
        <v>0</v>
      </c>
      <c r="AK693" s="121">
        <v>0</v>
      </c>
      <c r="AL693" s="116">
        <v>4.7498431205749512</v>
      </c>
      <c r="AM693" s="116">
        <v>26.225589752197266</v>
      </c>
      <c r="AN693" s="116">
        <v>18180.787109375</v>
      </c>
      <c r="AO693" s="116">
        <v>40863.29296875</v>
      </c>
      <c r="AP693" s="116">
        <v>21198.90625</v>
      </c>
      <c r="AQ693" s="116">
        <v>51.87762451171875</v>
      </c>
      <c r="AR693" s="118"/>
    </row>
    <row r="694" spans="1:44">
      <c r="A694" s="352">
        <v>41875</v>
      </c>
      <c r="B694" s="114" t="s">
        <v>124</v>
      </c>
      <c r="C694" s="114" t="s">
        <v>176</v>
      </c>
      <c r="D694" s="241"/>
      <c r="E694" s="180">
        <v>113</v>
      </c>
      <c r="F694" s="180">
        <v>32</v>
      </c>
      <c r="G694" s="180">
        <v>332</v>
      </c>
      <c r="H694" s="180">
        <v>86</v>
      </c>
      <c r="I694" s="180">
        <v>1270</v>
      </c>
      <c r="J694" s="180">
        <v>342</v>
      </c>
      <c r="K694" s="118">
        <v>2905062</v>
      </c>
      <c r="L694" s="116">
        <v>92.273073689993538</v>
      </c>
      <c r="M694" s="118">
        <v>4023542</v>
      </c>
      <c r="N694" s="116">
        <v>96.228446960449219</v>
      </c>
      <c r="O694" s="118">
        <v>17178208</v>
      </c>
      <c r="P694" s="116">
        <v>99.999885559082031</v>
      </c>
      <c r="Q694" s="118">
        <v>13238188</v>
      </c>
      <c r="R694" s="119">
        <v>2.07732361741364E-3</v>
      </c>
      <c r="S694" s="118">
        <v>597723</v>
      </c>
      <c r="T694" s="116">
        <v>4.5151419639587402</v>
      </c>
      <c r="U694" s="118">
        <v>1709</v>
      </c>
      <c r="V694" s="119">
        <v>1.3520398177206516E-2</v>
      </c>
      <c r="W694" s="117">
        <v>4356306</v>
      </c>
      <c r="X694" s="119">
        <v>99.739288330078125</v>
      </c>
      <c r="Y694" s="119">
        <v>99.725799560546875</v>
      </c>
      <c r="Z694" s="117">
        <v>11666</v>
      </c>
      <c r="AA694" s="119">
        <v>0.26779568195343018</v>
      </c>
      <c r="AB694" s="118">
        <v>1152484</v>
      </c>
      <c r="AC694" s="120">
        <v>93.730148315429688</v>
      </c>
      <c r="AD694" s="118">
        <v>1143887</v>
      </c>
      <c r="AE694" s="116">
        <v>93.956748962402344</v>
      </c>
      <c r="AF694" s="116">
        <v>0</v>
      </c>
      <c r="AG694" s="116">
        <v>0</v>
      </c>
      <c r="AH694" s="121">
        <v>0</v>
      </c>
      <c r="AI694" s="116">
        <v>0</v>
      </c>
      <c r="AJ694" s="121">
        <v>0</v>
      </c>
      <c r="AK694" s="121">
        <v>0</v>
      </c>
      <c r="AL694" s="116">
        <v>4.914339542388916</v>
      </c>
      <c r="AM694" s="116">
        <v>30.348836898803711</v>
      </c>
      <c r="AN694" s="116">
        <v>18222.359375</v>
      </c>
      <c r="AO694" s="116">
        <v>49749.2578125</v>
      </c>
      <c r="AP694" s="116">
        <v>23789.685546875</v>
      </c>
      <c r="AQ694" s="116">
        <v>47.819175720214844</v>
      </c>
      <c r="AR694" s="118"/>
    </row>
    <row r="695" spans="1:44">
      <c r="A695" s="352">
        <v>41875</v>
      </c>
      <c r="B695" s="206" t="s">
        <v>133</v>
      </c>
      <c r="C695" s="206" t="s">
        <v>176</v>
      </c>
      <c r="D695" s="241"/>
      <c r="E695" s="180">
        <v>163</v>
      </c>
      <c r="F695" s="180">
        <v>11</v>
      </c>
      <c r="G695" s="180">
        <v>482</v>
      </c>
      <c r="H695" s="180">
        <v>33</v>
      </c>
      <c r="I695" s="180">
        <v>1412</v>
      </c>
      <c r="J695" s="180">
        <v>113</v>
      </c>
      <c r="K695" s="248">
        <v>1940839</v>
      </c>
      <c r="L695" s="246">
        <v>89.798793202321264</v>
      </c>
      <c r="M695" s="248">
        <v>4018775</v>
      </c>
      <c r="N695" s="246">
        <v>96.228729248046875</v>
      </c>
      <c r="O695" s="248">
        <v>16829760</v>
      </c>
      <c r="P695" s="246">
        <v>99.989921569824219</v>
      </c>
      <c r="Q695" s="248">
        <v>10765218</v>
      </c>
      <c r="R695" s="249">
        <v>6.075120996683836E-3</v>
      </c>
      <c r="S695" s="248">
        <v>577295</v>
      </c>
      <c r="T695" s="246">
        <v>5.3625946044921875</v>
      </c>
      <c r="U695" s="248">
        <v>284</v>
      </c>
      <c r="V695" s="249">
        <v>2.7885092422366142E-3</v>
      </c>
      <c r="W695" s="248">
        <v>2802007</v>
      </c>
      <c r="X695" s="246">
        <v>99.724349975585938</v>
      </c>
      <c r="Y695" s="246">
        <v>99.721572875976563</v>
      </c>
      <c r="Z695" s="247">
        <v>8076</v>
      </c>
      <c r="AA695" s="249">
        <v>0.28822198510169983</v>
      </c>
      <c r="AB695" s="248">
        <v>674409</v>
      </c>
      <c r="AC695" s="246">
        <v>90.605697631835938</v>
      </c>
      <c r="AD695" s="248">
        <v>667078</v>
      </c>
      <c r="AE695" s="246">
        <v>90.195602416992188</v>
      </c>
      <c r="AF695" s="246">
        <v>0</v>
      </c>
      <c r="AG695" s="246">
        <v>0</v>
      </c>
      <c r="AH695" s="251">
        <v>0</v>
      </c>
      <c r="AI695" s="246">
        <v>0</v>
      </c>
      <c r="AJ695" s="251">
        <v>0</v>
      </c>
      <c r="AK695" s="251">
        <v>0</v>
      </c>
      <c r="AL695" s="246">
        <v>5.0818319320678711</v>
      </c>
      <c r="AM695" s="246">
        <v>32.457660675048828</v>
      </c>
      <c r="AN695" s="246">
        <v>15411.701171875</v>
      </c>
      <c r="AO695" s="246">
        <v>36054.12890625</v>
      </c>
      <c r="AP695" s="246">
        <v>19229.3984375</v>
      </c>
      <c r="AQ695" s="246">
        <v>53.334800720214844</v>
      </c>
      <c r="AR695" s="248"/>
    </row>
    <row r="696" spans="1:44">
      <c r="A696" s="352">
        <v>41875</v>
      </c>
      <c r="B696" s="206" t="s">
        <v>125</v>
      </c>
      <c r="C696" s="206" t="s">
        <v>176</v>
      </c>
      <c r="D696" s="241"/>
      <c r="E696" s="180">
        <v>164</v>
      </c>
      <c r="F696" s="180">
        <v>8</v>
      </c>
      <c r="G696" s="180">
        <v>468</v>
      </c>
      <c r="H696" s="180">
        <v>24</v>
      </c>
      <c r="I696" s="180">
        <v>1523</v>
      </c>
      <c r="J696" s="180">
        <v>92</v>
      </c>
      <c r="K696" s="248">
        <v>1945691</v>
      </c>
      <c r="L696" s="246">
        <v>89.599067888991627</v>
      </c>
      <c r="M696" s="248">
        <v>3196491</v>
      </c>
      <c r="N696" s="246">
        <v>94.78753662109375</v>
      </c>
      <c r="O696" s="248">
        <v>15030425</v>
      </c>
      <c r="P696" s="246">
        <v>99.982810974121094</v>
      </c>
      <c r="Q696" s="248">
        <v>10070368</v>
      </c>
      <c r="R696" s="249">
        <v>6.7802883684635162E-2</v>
      </c>
      <c r="S696" s="248">
        <v>504765</v>
      </c>
      <c r="T696" s="246">
        <v>5.0123786926269531</v>
      </c>
      <c r="U696" s="248">
        <v>153</v>
      </c>
      <c r="V696" s="249">
        <v>1.6008646925911307E-3</v>
      </c>
      <c r="W696" s="248">
        <v>2917040</v>
      </c>
      <c r="X696" s="246">
        <v>99.870071411132813</v>
      </c>
      <c r="Y696" s="246">
        <v>99.86846923828125</v>
      </c>
      <c r="Z696" s="247">
        <v>5662</v>
      </c>
      <c r="AA696" s="249">
        <v>0.19410087168216705</v>
      </c>
      <c r="AB696" s="248">
        <v>778829</v>
      </c>
      <c r="AC696" s="246">
        <v>93.607200622558594</v>
      </c>
      <c r="AD696" s="248">
        <v>774953</v>
      </c>
      <c r="AE696" s="246">
        <v>94.414497375488281</v>
      </c>
      <c r="AF696" s="246">
        <v>0</v>
      </c>
      <c r="AG696" s="246">
        <v>0</v>
      </c>
      <c r="AH696" s="251">
        <v>0</v>
      </c>
      <c r="AI696" s="246">
        <v>0</v>
      </c>
      <c r="AJ696" s="251">
        <v>0</v>
      </c>
      <c r="AK696" s="251">
        <v>0</v>
      </c>
      <c r="AL696" s="246">
        <v>4.2675237655639648</v>
      </c>
      <c r="AM696" s="246">
        <v>30.973787307739258</v>
      </c>
      <c r="AN696" s="246">
        <v>12454.9462890625</v>
      </c>
      <c r="AO696" s="246">
        <v>34704.96484375</v>
      </c>
      <c r="AP696" s="246">
        <v>10916.7568359375</v>
      </c>
      <c r="AQ696" s="246">
        <v>31.455894470214844</v>
      </c>
      <c r="AR696" s="248"/>
    </row>
    <row r="697" spans="1:44">
      <c r="A697" s="352">
        <v>41875</v>
      </c>
      <c r="B697" s="107" t="s">
        <v>127</v>
      </c>
      <c r="C697" s="107" t="s">
        <v>128</v>
      </c>
      <c r="D697" s="241"/>
      <c r="E697" s="388">
        <v>150</v>
      </c>
      <c r="F697" s="388">
        <v>16</v>
      </c>
      <c r="G697" s="388">
        <v>450</v>
      </c>
      <c r="H697" s="388">
        <v>48</v>
      </c>
      <c r="I697" s="388">
        <v>1445</v>
      </c>
      <c r="J697" s="388">
        <v>166</v>
      </c>
      <c r="K697" s="111">
        <v>2241717</v>
      </c>
      <c r="L697" s="109">
        <v>87.961147638171994</v>
      </c>
      <c r="M697" s="111">
        <v>3649646</v>
      </c>
      <c r="N697" s="109">
        <v>96.214759826660156</v>
      </c>
      <c r="O697" s="111">
        <v>15625806</v>
      </c>
      <c r="P697" s="109">
        <v>99.993843078613281</v>
      </c>
      <c r="Q697" s="111">
        <v>9627473</v>
      </c>
      <c r="R697" s="112">
        <v>1.1519118212163448E-2</v>
      </c>
      <c r="S697" s="111">
        <v>299082</v>
      </c>
      <c r="T697" s="109">
        <v>3.1065473556518555</v>
      </c>
      <c r="U697" s="111">
        <v>36240</v>
      </c>
      <c r="V697" s="112">
        <v>0.3765120804309845</v>
      </c>
      <c r="W697" s="111">
        <v>3001548</v>
      </c>
      <c r="X697" s="109">
        <v>99.564231872558594</v>
      </c>
      <c r="Y697" s="109">
        <v>99.189361572265625</v>
      </c>
      <c r="Z697" s="110">
        <v>18738</v>
      </c>
      <c r="AA697" s="112">
        <v>0.62427788972854614</v>
      </c>
      <c r="AB697" s="111">
        <v>4928991</v>
      </c>
      <c r="AC697" s="109">
        <v>99.208274841308594</v>
      </c>
      <c r="AD697" s="111">
        <v>4919619</v>
      </c>
      <c r="AE697" s="109">
        <v>99.411842346191406</v>
      </c>
      <c r="AF697" s="109">
        <v>34.203838348388672</v>
      </c>
      <c r="AG697" s="109">
        <v>33.563240051269531</v>
      </c>
      <c r="AH697" s="113">
        <v>34.844436645507813</v>
      </c>
      <c r="AI697" s="109">
        <v>94.464607238769531</v>
      </c>
      <c r="AJ697" s="113">
        <v>2.5546178817749023</v>
      </c>
      <c r="AK697" s="113">
        <v>2.9807775020599365</v>
      </c>
      <c r="AL697" s="109">
        <v>2.9382755756378174</v>
      </c>
      <c r="AM697" s="109">
        <v>17.241731643676758</v>
      </c>
      <c r="AN697" s="109">
        <v>8034.54296875</v>
      </c>
      <c r="AO697" s="109">
        <v>36054.97265625</v>
      </c>
      <c r="AP697" s="109">
        <v>554.04888916015625</v>
      </c>
      <c r="AQ697" s="109">
        <v>1.5366781949996948</v>
      </c>
      <c r="AR697" s="111"/>
    </row>
    <row r="698" spans="1:44">
      <c r="A698" s="352">
        <v>41875</v>
      </c>
      <c r="B698" s="107" t="s">
        <v>129</v>
      </c>
      <c r="C698" s="107" t="s">
        <v>128</v>
      </c>
      <c r="D698" s="241"/>
      <c r="E698" s="388">
        <v>152</v>
      </c>
      <c r="F698" s="388">
        <v>3</v>
      </c>
      <c r="G698" s="388">
        <v>452</v>
      </c>
      <c r="H698" s="388">
        <v>9</v>
      </c>
      <c r="I698" s="388">
        <v>1189</v>
      </c>
      <c r="J698" s="388">
        <v>29</v>
      </c>
      <c r="K698" s="111">
        <v>1472968</v>
      </c>
      <c r="L698" s="109">
        <v>84.294635049777042</v>
      </c>
      <c r="M698" s="111">
        <v>3296005</v>
      </c>
      <c r="N698" s="109">
        <v>96.278739929199219</v>
      </c>
      <c r="O698" s="111">
        <v>11475201</v>
      </c>
      <c r="P698" s="109">
        <v>99.973587036132812</v>
      </c>
      <c r="Q698" s="111">
        <v>7657763</v>
      </c>
      <c r="R698" s="112">
        <v>3.7791714072227478E-2</v>
      </c>
      <c r="S698" s="111">
        <v>290632</v>
      </c>
      <c r="T698" s="109">
        <v>3.7952597141265869</v>
      </c>
      <c r="U698" s="111">
        <v>34988</v>
      </c>
      <c r="V698" s="112">
        <v>0.45705011487007141</v>
      </c>
      <c r="W698" s="111">
        <v>1887339</v>
      </c>
      <c r="X698" s="109">
        <v>99.363807678222656</v>
      </c>
      <c r="Y698" s="109">
        <v>98.90966796875</v>
      </c>
      <c r="Z698" s="110">
        <v>13677</v>
      </c>
      <c r="AA698" s="112">
        <v>0.72467106580734253</v>
      </c>
      <c r="AB698" s="111">
        <v>1325831</v>
      </c>
      <c r="AC698" s="109">
        <v>97.668327331542969</v>
      </c>
      <c r="AD698" s="111">
        <v>1325539</v>
      </c>
      <c r="AE698" s="109">
        <v>97.889991760253906</v>
      </c>
      <c r="AF698" s="109">
        <v>33.737037658691406</v>
      </c>
      <c r="AG698" s="109">
        <v>33.0296630859375</v>
      </c>
      <c r="AH698" s="113">
        <v>34.444416046142578</v>
      </c>
      <c r="AI698" s="109">
        <v>93.994476318359375</v>
      </c>
      <c r="AJ698" s="113">
        <v>2.2920331954956055</v>
      </c>
      <c r="AK698" s="113">
        <v>3.7134945392608643</v>
      </c>
      <c r="AL698" s="109">
        <v>2.9363088607788086</v>
      </c>
      <c r="AM698" s="109">
        <v>19.884916305541992</v>
      </c>
      <c r="AN698" s="109">
        <v>6635.9111328125</v>
      </c>
      <c r="AO698" s="109">
        <v>20626.072265625</v>
      </c>
      <c r="AP698" s="109">
        <v>276.50845336914063</v>
      </c>
      <c r="AQ698" s="109">
        <v>1.3405773639678955</v>
      </c>
      <c r="AR698" s="111"/>
    </row>
    <row r="699" spans="1:44">
      <c r="A699" s="352">
        <v>41875</v>
      </c>
      <c r="B699" s="181" t="s">
        <v>130</v>
      </c>
      <c r="C699" s="181" t="s">
        <v>128</v>
      </c>
      <c r="D699" s="241"/>
      <c r="E699" s="219">
        <v>176</v>
      </c>
      <c r="F699" s="219">
        <v>5</v>
      </c>
      <c r="G699" s="219">
        <v>528</v>
      </c>
      <c r="H699" s="219">
        <v>15</v>
      </c>
      <c r="I699" s="219">
        <v>847</v>
      </c>
      <c r="J699" s="219">
        <v>32</v>
      </c>
      <c r="K699" s="229">
        <v>526895</v>
      </c>
      <c r="L699" s="230">
        <v>93.048330312491103</v>
      </c>
      <c r="M699" s="229">
        <v>1227066</v>
      </c>
      <c r="N699" s="230">
        <v>96.244293212890625</v>
      </c>
      <c r="O699" s="229">
        <v>12944881</v>
      </c>
      <c r="P699" s="230">
        <v>99.992996215820313</v>
      </c>
      <c r="Q699" s="229">
        <v>3945058</v>
      </c>
      <c r="R699" s="230">
        <v>0</v>
      </c>
      <c r="S699" s="229">
        <v>143420</v>
      </c>
      <c r="T699" s="230">
        <v>3.635434627532959</v>
      </c>
      <c r="U699" s="229">
        <v>9592</v>
      </c>
      <c r="V699" s="230">
        <v>0.24331387877464294</v>
      </c>
      <c r="W699" s="229">
        <v>610869</v>
      </c>
      <c r="X699" s="230">
        <v>99.783729553222656</v>
      </c>
      <c r="Y699" s="230">
        <v>99.540939331054687</v>
      </c>
      <c r="Z699" s="229">
        <v>2831</v>
      </c>
      <c r="AA699" s="230">
        <v>0.46343815326690674</v>
      </c>
      <c r="AB699" s="229">
        <v>974718</v>
      </c>
      <c r="AC699" s="230">
        <v>98.319305419921875</v>
      </c>
      <c r="AD699" s="229">
        <v>972887</v>
      </c>
      <c r="AE699" s="230">
        <v>98.506210327148438</v>
      </c>
      <c r="AF699" s="230">
        <v>35.159431457519531</v>
      </c>
      <c r="AG699" s="230">
        <v>34.739540100097656</v>
      </c>
      <c r="AH699" s="230">
        <v>35.579322814941406</v>
      </c>
      <c r="AI699" s="230">
        <v>94.721107482910156</v>
      </c>
      <c r="AJ699" s="188">
        <v>0.67255198955535889</v>
      </c>
      <c r="AK699" s="188">
        <v>4.6063370704650879</v>
      </c>
      <c r="AL699" s="230">
        <v>3.9879615306854248</v>
      </c>
      <c r="AM699" s="230">
        <v>22.995983123779297</v>
      </c>
      <c r="AN699" s="230">
        <v>4872.66552734375</v>
      </c>
      <c r="AO699" s="230">
        <v>9317.703125</v>
      </c>
      <c r="AP699" s="230">
        <v>130.09768676757812</v>
      </c>
      <c r="AQ699" s="230">
        <v>1.3962420225143433</v>
      </c>
      <c r="AR699" s="229"/>
    </row>
    <row r="700" spans="1:44">
      <c r="A700" s="352">
        <v>41875</v>
      </c>
      <c r="B700" s="123" t="s">
        <v>132</v>
      </c>
      <c r="C700" s="123" t="s">
        <v>128</v>
      </c>
      <c r="D700" s="241"/>
      <c r="E700" s="219">
        <v>178</v>
      </c>
      <c r="F700" s="219">
        <v>5</v>
      </c>
      <c r="G700" s="219">
        <v>527</v>
      </c>
      <c r="H700" s="219">
        <v>15</v>
      </c>
      <c r="I700" s="219">
        <v>979</v>
      </c>
      <c r="J700" s="219">
        <v>33</v>
      </c>
      <c r="K700" s="197">
        <v>749747</v>
      </c>
      <c r="L700" s="194">
        <v>90.718202273566945</v>
      </c>
      <c r="M700" s="197">
        <v>1263005</v>
      </c>
      <c r="N700" s="194">
        <v>93.103271484375</v>
      </c>
      <c r="O700" s="197">
        <v>12945086</v>
      </c>
      <c r="P700" s="194">
        <v>99.992744445800781</v>
      </c>
      <c r="Q700" s="197">
        <v>5255426</v>
      </c>
      <c r="R700" s="194">
        <v>0</v>
      </c>
      <c r="S700" s="197">
        <v>209154</v>
      </c>
      <c r="T700" s="194">
        <v>3.9797725677490234</v>
      </c>
      <c r="U700" s="197">
        <v>17133</v>
      </c>
      <c r="V700" s="194">
        <v>0.32623380422592163</v>
      </c>
      <c r="W700" s="197">
        <v>940391</v>
      </c>
      <c r="X700" s="194">
        <v>99.741416931152344</v>
      </c>
      <c r="Y700" s="231">
        <v>99.416023254394531</v>
      </c>
      <c r="Z700" s="197">
        <v>4630</v>
      </c>
      <c r="AA700" s="194">
        <v>0.49234840273857117</v>
      </c>
      <c r="AB700" s="197">
        <v>1087840</v>
      </c>
      <c r="AC700" s="194">
        <v>98.049896240234375</v>
      </c>
      <c r="AD700" s="197">
        <v>1085994</v>
      </c>
      <c r="AE700" s="194">
        <v>98.248344421386719</v>
      </c>
      <c r="AF700" s="231">
        <v>35.019851684570313</v>
      </c>
      <c r="AG700" s="231">
        <v>34.726127624511719</v>
      </c>
      <c r="AH700" s="231">
        <v>35.313579559326172</v>
      </c>
      <c r="AI700" s="194">
        <v>95.665336608886719</v>
      </c>
      <c r="AJ700" s="207">
        <v>1.3963421583175659</v>
      </c>
      <c r="AK700" s="207">
        <v>2.9383199214935303</v>
      </c>
      <c r="AL700" s="208">
        <v>4.070732593536377</v>
      </c>
      <c r="AM700" s="208">
        <v>22.998149871826172</v>
      </c>
      <c r="AN700" s="197">
        <v>5993.5244140625</v>
      </c>
      <c r="AO700" s="197">
        <v>12641.4736328125</v>
      </c>
      <c r="AP700" s="197">
        <v>108.73295593261719</v>
      </c>
      <c r="AQ700" s="231">
        <v>0.86012881994247437</v>
      </c>
      <c r="AR700" s="198"/>
    </row>
    <row r="701" spans="1:44">
      <c r="A701" s="352">
        <v>41874</v>
      </c>
      <c r="B701" s="181" t="s">
        <v>6</v>
      </c>
      <c r="C701" s="181"/>
      <c r="D701" s="241"/>
      <c r="E701" s="219">
        <v>1803</v>
      </c>
      <c r="F701" s="219">
        <v>176</v>
      </c>
      <c r="G701" s="219">
        <v>5343</v>
      </c>
      <c r="H701" s="219">
        <v>518</v>
      </c>
      <c r="I701" s="219">
        <v>15481</v>
      </c>
      <c r="J701" s="219">
        <v>1969</v>
      </c>
      <c r="K701" s="229">
        <v>27565265</v>
      </c>
      <c r="L701" s="230">
        <v>90.439993956161857</v>
      </c>
      <c r="M701" s="229">
        <v>43790891</v>
      </c>
      <c r="N701" s="230">
        <v>95.995399844033841</v>
      </c>
      <c r="O701" s="229">
        <v>192911635</v>
      </c>
      <c r="P701" s="230">
        <v>99.982154217134237</v>
      </c>
      <c r="Q701" s="229">
        <v>144758575</v>
      </c>
      <c r="R701" s="230">
        <v>2.4951199268256202E-2</v>
      </c>
      <c r="S701" s="229">
        <v>3137063</v>
      </c>
      <c r="T701" s="230">
        <v>4.2802132875692243</v>
      </c>
      <c r="U701" s="229">
        <v>172125</v>
      </c>
      <c r="V701" s="230">
        <v>0.12073965872830771</v>
      </c>
      <c r="W701" s="229">
        <v>44238347</v>
      </c>
      <c r="X701" s="230">
        <v>99.649067595267979</v>
      </c>
      <c r="Y701" s="230">
        <v>99.528751651127507</v>
      </c>
      <c r="Z701" s="229">
        <v>138098</v>
      </c>
      <c r="AA701" s="230">
        <v>0.31216808341797669</v>
      </c>
      <c r="AB701" s="229">
        <v>32858773</v>
      </c>
      <c r="AC701" s="230">
        <v>98.180944033845634</v>
      </c>
      <c r="AD701" s="229">
        <v>32814405</v>
      </c>
      <c r="AE701" s="230">
        <v>98.258560045506584</v>
      </c>
      <c r="AF701" s="230">
        <v>33.283900865075545</v>
      </c>
      <c r="AG701" s="230">
        <v>35.594612189158923</v>
      </c>
      <c r="AH701" s="230">
        <v>30.973189540992163</v>
      </c>
      <c r="AI701" s="230"/>
      <c r="AJ701" s="188"/>
      <c r="AK701" s="188"/>
      <c r="AL701" s="230">
        <v>3.309938803075664</v>
      </c>
      <c r="AM701" s="230">
        <v>19.576450153363169</v>
      </c>
      <c r="AN701" s="230">
        <v>188770.740234375</v>
      </c>
      <c r="AO701" s="230">
        <v>545596.8623046875</v>
      </c>
      <c r="AP701" s="230">
        <v>265114.34979248047</v>
      </c>
      <c r="AQ701" s="230">
        <v>48.59161921727253</v>
      </c>
      <c r="AR701" s="229">
        <v>0</v>
      </c>
    </row>
    <row r="702" spans="1:44">
      <c r="A702" s="352">
        <v>41874</v>
      </c>
      <c r="B702" s="123" t="s">
        <v>134</v>
      </c>
      <c r="C702" s="123"/>
      <c r="D702" s="241"/>
      <c r="E702" s="219">
        <v>652</v>
      </c>
      <c r="F702" s="219">
        <v>108</v>
      </c>
      <c r="G702" s="219">
        <v>1947</v>
      </c>
      <c r="H702" s="219">
        <v>324</v>
      </c>
      <c r="I702" s="219">
        <v>6656</v>
      </c>
      <c r="J702" s="219">
        <v>1340</v>
      </c>
      <c r="K702" s="197">
        <v>12467642</v>
      </c>
      <c r="L702" s="194">
        <v>90.957440067656734</v>
      </c>
      <c r="M702" s="197">
        <v>18738162</v>
      </c>
      <c r="N702" s="194">
        <v>96.586026429740429</v>
      </c>
      <c r="O702" s="197">
        <v>70333678</v>
      </c>
      <c r="P702" s="194">
        <v>99.967213086395901</v>
      </c>
      <c r="Q702" s="197">
        <v>70333552</v>
      </c>
      <c r="R702" s="194">
        <v>1.9713208839794952E-2</v>
      </c>
      <c r="S702" s="197">
        <v>7396</v>
      </c>
      <c r="T702" s="194">
        <v>1.2887487774591424E-2</v>
      </c>
      <c r="U702" s="197">
        <v>69610</v>
      </c>
      <c r="V702" s="194">
        <v>9.9001184526920652E-2</v>
      </c>
      <c r="W702" s="197">
        <v>23789225</v>
      </c>
      <c r="X702" s="194">
        <v>99.677219340684914</v>
      </c>
      <c r="Y702" s="231">
        <v>99.578537712834134</v>
      </c>
      <c r="Z702" s="197">
        <v>60846</v>
      </c>
      <c r="AA702" s="194">
        <v>0.25577125988216953</v>
      </c>
      <c r="AB702" s="197">
        <v>19858375</v>
      </c>
      <c r="AC702" s="194">
        <v>98.827641681296967</v>
      </c>
      <c r="AD702" s="197">
        <v>19861277</v>
      </c>
      <c r="AE702" s="194">
        <v>98.776918175604621</v>
      </c>
      <c r="AF702" s="231">
        <v>55.235659076324694</v>
      </c>
      <c r="AG702" s="231">
        <v>59.782933055193581</v>
      </c>
      <c r="AH702" s="231">
        <v>50.6883850974558</v>
      </c>
      <c r="AI702" s="194"/>
      <c r="AJ702" s="207"/>
      <c r="AK702" s="207"/>
      <c r="AL702" s="208">
        <v>4.9870070149853225</v>
      </c>
      <c r="AM702" s="208">
        <v>27.145934774499707</v>
      </c>
      <c r="AN702" s="197">
        <v>98589.7705078125</v>
      </c>
      <c r="AO702" s="197">
        <v>303675.5234375</v>
      </c>
      <c r="AP702" s="197">
        <v>190323.2958984375</v>
      </c>
      <c r="AQ702" s="231">
        <v>62.673242065756504</v>
      </c>
      <c r="AR702" s="198"/>
    </row>
    <row r="703" spans="1:44">
      <c r="A703" s="352">
        <v>41874</v>
      </c>
      <c r="B703" s="123" t="s">
        <v>175</v>
      </c>
      <c r="C703" s="123"/>
      <c r="D703" s="241"/>
      <c r="E703" s="219">
        <v>495</v>
      </c>
      <c r="F703" s="219">
        <v>39</v>
      </c>
      <c r="G703" s="219">
        <v>1439</v>
      </c>
      <c r="H703" s="219">
        <v>107</v>
      </c>
      <c r="I703" s="219">
        <v>4347</v>
      </c>
      <c r="J703" s="219">
        <v>366</v>
      </c>
      <c r="K703" s="197">
        <v>9520158</v>
      </c>
      <c r="L703" s="194">
        <v>91.127752291506084</v>
      </c>
      <c r="M703" s="197">
        <v>15442960</v>
      </c>
      <c r="N703" s="194">
        <v>95.421790477281064</v>
      </c>
      <c r="O703" s="197">
        <v>68560250</v>
      </c>
      <c r="P703" s="194">
        <v>99.989978052921714</v>
      </c>
      <c r="Q703" s="197">
        <v>46732818</v>
      </c>
      <c r="R703" s="194">
        <v>3.3822057564994505E-2</v>
      </c>
      <c r="S703" s="197">
        <v>2131819</v>
      </c>
      <c r="T703" s="194">
        <v>4.5814840090506994</v>
      </c>
      <c r="U703" s="197">
        <v>2892</v>
      </c>
      <c r="V703" s="194">
        <v>6.4877321191337163E-3</v>
      </c>
      <c r="W703" s="197">
        <v>13747334</v>
      </c>
      <c r="X703" s="194">
        <v>99.658481166724926</v>
      </c>
      <c r="Y703" s="231">
        <v>99.652015591432829</v>
      </c>
      <c r="Z703" s="197">
        <v>35440</v>
      </c>
      <c r="AA703" s="194">
        <v>0.2577954370755976</v>
      </c>
      <c r="AB703" s="197">
        <v>4027975</v>
      </c>
      <c r="AC703" s="194">
        <v>93.924392028821472</v>
      </c>
      <c r="AD703" s="197">
        <v>3996057</v>
      </c>
      <c r="AE703" s="194">
        <v>94.315097613104513</v>
      </c>
      <c r="AF703" s="231">
        <v>0</v>
      </c>
      <c r="AG703" s="231">
        <v>0</v>
      </c>
      <c r="AH703" s="231">
        <v>0</v>
      </c>
      <c r="AI703" s="194"/>
      <c r="AJ703" s="207"/>
      <c r="AK703" s="207"/>
      <c r="AL703" s="208">
        <v>4.8645776117753723</v>
      </c>
      <c r="AM703" s="208">
        <v>29.285179578791375</v>
      </c>
      <c r="AN703" s="197">
        <v>63235.0546875</v>
      </c>
      <c r="AO703" s="197">
        <v>159659.4765625</v>
      </c>
      <c r="AP703" s="197">
        <v>73649.208984375</v>
      </c>
      <c r="AQ703" s="231">
        <v>46.128930502627838</v>
      </c>
      <c r="AR703" s="198"/>
    </row>
    <row r="704" spans="1:44">
      <c r="A704" s="352">
        <v>41874</v>
      </c>
      <c r="B704" s="124" t="s">
        <v>135</v>
      </c>
      <c r="C704" s="124"/>
      <c r="D704" s="241"/>
      <c r="E704" s="219">
        <v>656</v>
      </c>
      <c r="F704" s="219">
        <v>29</v>
      </c>
      <c r="G704" s="219">
        <v>1957</v>
      </c>
      <c r="H704" s="219">
        <v>87</v>
      </c>
      <c r="I704" s="219">
        <v>4478</v>
      </c>
      <c r="J704" s="219">
        <v>263</v>
      </c>
      <c r="K704" s="190">
        <v>5577465</v>
      </c>
      <c r="L704" s="191">
        <v>88.109383026159733</v>
      </c>
      <c r="M704" s="190">
        <v>9609769</v>
      </c>
      <c r="N704" s="191">
        <v>95.765526458098279</v>
      </c>
      <c r="O704" s="190">
        <v>54017707</v>
      </c>
      <c r="P704" s="191">
        <v>99.991678141220049</v>
      </c>
      <c r="Q704" s="190">
        <v>27692205</v>
      </c>
      <c r="R704" s="191">
        <v>2.3284530467069037E-2</v>
      </c>
      <c r="S704" s="190">
        <v>997848</v>
      </c>
      <c r="T704" s="191">
        <v>3.6682027342759009</v>
      </c>
      <c r="U704" s="190">
        <v>99623</v>
      </c>
      <c r="V704" s="191">
        <v>0.36003893349479654</v>
      </c>
      <c r="W704" s="190">
        <v>6701788</v>
      </c>
      <c r="X704" s="191">
        <v>99.529827816746533</v>
      </c>
      <c r="Y704" s="232">
        <v>99.171481686165905</v>
      </c>
      <c r="Z704" s="190">
        <v>41812</v>
      </c>
      <c r="AA704" s="192">
        <v>0.62389319488858097</v>
      </c>
      <c r="AB704" s="190">
        <v>8972423</v>
      </c>
      <c r="AC704" s="191">
        <v>98.660515791411086</v>
      </c>
      <c r="AD704" s="190">
        <v>8957071</v>
      </c>
      <c r="AE704" s="191">
        <v>98.868474408154626</v>
      </c>
      <c r="AF704" s="232">
        <v>16.847104551246247</v>
      </c>
      <c r="AG704" s="232">
        <v>15.386172908466234</v>
      </c>
      <c r="AH704" s="232">
        <v>18.308036194026261</v>
      </c>
      <c r="AI704" s="191"/>
      <c r="AJ704" s="193"/>
      <c r="AK704" s="193"/>
      <c r="AL704" s="191">
        <v>3.5430787919307156</v>
      </c>
      <c r="AM704" s="191">
        <v>20.575541326204124</v>
      </c>
      <c r="AN704" s="190">
        <v>26945.9150390625</v>
      </c>
      <c r="AO704" s="190">
        <v>82261.8623046875</v>
      </c>
      <c r="AP704" s="190">
        <v>1141.8449096679687</v>
      </c>
      <c r="AQ704" s="232">
        <v>1.3880610986397564</v>
      </c>
      <c r="AR704" s="190"/>
    </row>
    <row r="705" spans="1:44">
      <c r="A705" s="352">
        <v>41874</v>
      </c>
      <c r="B705" s="114" t="s">
        <v>121</v>
      </c>
      <c r="C705" s="114" t="s">
        <v>122</v>
      </c>
      <c r="D705" s="241"/>
      <c r="E705" s="305">
        <v>168</v>
      </c>
      <c r="F705" s="305">
        <v>64</v>
      </c>
      <c r="G705" s="305">
        <v>492</v>
      </c>
      <c r="H705" s="305">
        <v>191</v>
      </c>
      <c r="I705" s="305">
        <v>1868</v>
      </c>
      <c r="J705" s="305">
        <v>801</v>
      </c>
      <c r="K705" s="118">
        <v>3157716</v>
      </c>
      <c r="L705" s="116">
        <v>93.607119829649022</v>
      </c>
      <c r="M705" s="118">
        <v>6723336</v>
      </c>
      <c r="N705" s="116">
        <v>96.030036926269531</v>
      </c>
      <c r="O705" s="118">
        <v>23344332</v>
      </c>
      <c r="P705" s="116">
        <v>99.970649719238281</v>
      </c>
      <c r="Q705" s="118">
        <v>23344316</v>
      </c>
      <c r="R705" s="119">
        <v>2.150416374206543E-2</v>
      </c>
      <c r="S705" s="118">
        <v>1531</v>
      </c>
      <c r="T705" s="116">
        <v>6.5583414398133755E-3</v>
      </c>
      <c r="U705" s="118">
        <v>22988</v>
      </c>
      <c r="V705" s="119">
        <v>9.8501294851303101E-2</v>
      </c>
      <c r="W705" s="117">
        <v>9023688</v>
      </c>
      <c r="X705" s="119">
        <v>99.753379821777344</v>
      </c>
      <c r="Y705" s="119">
        <v>99.655120849609375</v>
      </c>
      <c r="Z705" s="117">
        <v>25872</v>
      </c>
      <c r="AA705" s="119">
        <v>0.28671205043792725</v>
      </c>
      <c r="AB705" s="118">
        <v>10518084</v>
      </c>
      <c r="AC705" s="120">
        <v>99.020797729492188</v>
      </c>
      <c r="AD705" s="118">
        <v>10517168</v>
      </c>
      <c r="AE705" s="116">
        <v>99.005287170410156</v>
      </c>
      <c r="AF705" s="116">
        <v>49.237045288085938</v>
      </c>
      <c r="AG705" s="116">
        <v>39.389614105224609</v>
      </c>
      <c r="AH705" s="121">
        <v>59.084476470947266</v>
      </c>
      <c r="AI705" s="116">
        <v>0</v>
      </c>
      <c r="AJ705" s="121">
        <v>0</v>
      </c>
      <c r="AK705" s="121">
        <v>0</v>
      </c>
      <c r="AL705" s="116">
        <v>4.9001131057739258</v>
      </c>
      <c r="AM705" s="116">
        <v>26.057502746582031</v>
      </c>
      <c r="AN705" s="116">
        <v>32090.375</v>
      </c>
      <c r="AO705" s="116">
        <v>125062.765625</v>
      </c>
      <c r="AP705" s="116">
        <v>94919.6484375</v>
      </c>
      <c r="AQ705" s="122">
        <v>75.897605895996094</v>
      </c>
      <c r="AR705" s="118"/>
    </row>
    <row r="706" spans="1:44">
      <c r="A706" s="352">
        <v>41874</v>
      </c>
      <c r="B706" s="114" t="s">
        <v>123</v>
      </c>
      <c r="C706" s="114" t="s">
        <v>122</v>
      </c>
      <c r="D706" s="241"/>
      <c r="E706" s="305">
        <v>157</v>
      </c>
      <c r="F706" s="305">
        <v>11</v>
      </c>
      <c r="G706" s="305">
        <v>483</v>
      </c>
      <c r="H706" s="305">
        <v>34</v>
      </c>
      <c r="I706" s="305">
        <v>1448</v>
      </c>
      <c r="J706" s="305">
        <v>132</v>
      </c>
      <c r="K706" s="118">
        <v>2124599</v>
      </c>
      <c r="L706" s="116">
        <v>91.820385870463085</v>
      </c>
      <c r="M706" s="118">
        <v>3271395</v>
      </c>
      <c r="N706" s="116">
        <v>96.853118896484375</v>
      </c>
      <c r="O706" s="118">
        <v>13177143</v>
      </c>
      <c r="P706" s="116">
        <v>99.9501953125</v>
      </c>
      <c r="Q706" s="118">
        <v>13177090</v>
      </c>
      <c r="R706" s="119">
        <v>2.7798246592283249E-2</v>
      </c>
      <c r="S706" s="118">
        <v>2585</v>
      </c>
      <c r="T706" s="116">
        <v>1.9617380574345589E-2</v>
      </c>
      <c r="U706" s="118">
        <v>11920</v>
      </c>
      <c r="V706" s="119">
        <v>9.0502947568893433E-2</v>
      </c>
      <c r="W706" s="117">
        <v>3940245</v>
      </c>
      <c r="X706" s="119">
        <v>99.695388793945313</v>
      </c>
      <c r="Y706" s="119">
        <v>99.60516357421875</v>
      </c>
      <c r="Z706" s="117">
        <v>9672</v>
      </c>
      <c r="AA706" s="119">
        <v>0.24546696245670319</v>
      </c>
      <c r="AB706" s="118">
        <v>3106299</v>
      </c>
      <c r="AC706" s="120">
        <v>98.961013793945313</v>
      </c>
      <c r="AD706" s="118">
        <v>3108119</v>
      </c>
      <c r="AE706" s="116">
        <v>98.883758544921875</v>
      </c>
      <c r="AF706" s="116">
        <v>45.20440673828125</v>
      </c>
      <c r="AG706" s="116">
        <v>55.681156158447266</v>
      </c>
      <c r="AH706" s="121">
        <v>34.727653503417969</v>
      </c>
      <c r="AI706" s="116">
        <v>0</v>
      </c>
      <c r="AJ706" s="121">
        <v>0</v>
      </c>
      <c r="AK706" s="121">
        <v>0</v>
      </c>
      <c r="AL706" s="116">
        <v>4.705439567565918</v>
      </c>
      <c r="AM706" s="116">
        <v>27.206998825073242</v>
      </c>
      <c r="AN706" s="116">
        <v>17518.765625</v>
      </c>
      <c r="AO706" s="116">
        <v>52442.0546875</v>
      </c>
      <c r="AP706" s="116">
        <v>29497.54296875</v>
      </c>
      <c r="AQ706" s="116">
        <v>56.247879028320313</v>
      </c>
      <c r="AR706" s="118"/>
    </row>
    <row r="707" spans="1:44">
      <c r="A707" s="352">
        <v>41874</v>
      </c>
      <c r="B707" s="114" t="s">
        <v>183</v>
      </c>
      <c r="C707" s="114" t="s">
        <v>122</v>
      </c>
      <c r="D707" s="241"/>
      <c r="E707" s="305">
        <v>129</v>
      </c>
      <c r="F707" s="305">
        <v>10</v>
      </c>
      <c r="G707" s="305">
        <v>387</v>
      </c>
      <c r="H707" s="305">
        <v>30</v>
      </c>
      <c r="I707" s="305">
        <v>1464</v>
      </c>
      <c r="J707" s="305">
        <v>114</v>
      </c>
      <c r="K707" s="118">
        <v>2793643</v>
      </c>
      <c r="L707" s="116">
        <v>90.392974334945436</v>
      </c>
      <c r="M707" s="118">
        <v>3271395</v>
      </c>
      <c r="N707" s="116">
        <v>96.853118896484375</v>
      </c>
      <c r="O707" s="118">
        <v>13590448</v>
      </c>
      <c r="P707" s="116">
        <v>99.96923828125</v>
      </c>
      <c r="Q707" s="118">
        <v>13590428</v>
      </c>
      <c r="R707" s="119">
        <v>2.1375339478254318E-2</v>
      </c>
      <c r="S707" s="118">
        <v>948</v>
      </c>
      <c r="T707" s="116">
        <v>6.9754975847899914E-3</v>
      </c>
      <c r="U707" s="118">
        <v>9332</v>
      </c>
      <c r="V707" s="119">
        <v>6.8685449659824371E-2</v>
      </c>
      <c r="W707" s="117">
        <v>4495972</v>
      </c>
      <c r="X707" s="119">
        <v>99.713409423828125</v>
      </c>
      <c r="Y707" s="119">
        <v>99.644920349121094</v>
      </c>
      <c r="Z707" s="117">
        <v>9820</v>
      </c>
      <c r="AA707" s="119">
        <v>0.21841773390769958</v>
      </c>
      <c r="AB707" s="118">
        <v>2616519</v>
      </c>
      <c r="AC707" s="120">
        <v>98.184188842773438</v>
      </c>
      <c r="AD707" s="118">
        <v>2616691</v>
      </c>
      <c r="AE707" s="116">
        <v>98.044746398925781</v>
      </c>
      <c r="AF707" s="116">
        <v>63.873153686523438</v>
      </c>
      <c r="AG707" s="116">
        <v>84.466423034667969</v>
      </c>
      <c r="AH707" s="121">
        <v>43.279884338378906</v>
      </c>
      <c r="AI707" s="116">
        <v>79.273529052734375</v>
      </c>
      <c r="AJ707" s="121">
        <v>13.13761043548584</v>
      </c>
      <c r="AK707" s="121">
        <v>7.5888619422912598</v>
      </c>
      <c r="AL707" s="116">
        <v>5.0447788238525391</v>
      </c>
      <c r="AM707" s="116">
        <v>26.851385116577148</v>
      </c>
      <c r="AN707" s="116">
        <v>19226.611328125</v>
      </c>
      <c r="AO707" s="116">
        <v>51994.234375</v>
      </c>
      <c r="AP707" s="116">
        <v>25036.6640625</v>
      </c>
      <c r="AQ707" s="116">
        <v>48.15277099609375</v>
      </c>
      <c r="AR707" s="118"/>
    </row>
    <row r="708" spans="1:44">
      <c r="A708" s="352">
        <v>41874</v>
      </c>
      <c r="B708" s="114" t="s">
        <v>126</v>
      </c>
      <c r="C708" s="114" t="s">
        <v>122</v>
      </c>
      <c r="D708" s="241"/>
      <c r="E708" s="305">
        <v>103</v>
      </c>
      <c r="F708" s="305">
        <v>6</v>
      </c>
      <c r="G708" s="305">
        <v>302</v>
      </c>
      <c r="H708" s="305">
        <v>18</v>
      </c>
      <c r="I708" s="305">
        <v>920</v>
      </c>
      <c r="J708" s="305">
        <v>74</v>
      </c>
      <c r="K708" s="118">
        <v>1146580</v>
      </c>
      <c r="L708" s="116">
        <v>89.689511416560549</v>
      </c>
      <c r="M708" s="118">
        <v>2736018</v>
      </c>
      <c r="N708" s="116">
        <v>96.949798583984375</v>
      </c>
      <c r="O708" s="118">
        <v>7744570</v>
      </c>
      <c r="P708" s="116">
        <v>99.962890625</v>
      </c>
      <c r="Q708" s="118">
        <v>7744555</v>
      </c>
      <c r="R708" s="119">
        <v>1.685054786503315E-2</v>
      </c>
      <c r="S708" s="118">
        <v>1118</v>
      </c>
      <c r="T708" s="116">
        <v>1.4435948804020882E-2</v>
      </c>
      <c r="U708" s="118">
        <v>15035</v>
      </c>
      <c r="V708" s="119">
        <v>0.1941971480846405</v>
      </c>
      <c r="W708" s="117">
        <v>2275531</v>
      </c>
      <c r="X708" s="119">
        <v>99.592704772949219</v>
      </c>
      <c r="Y708" s="119">
        <v>99.399299621582031</v>
      </c>
      <c r="Z708" s="117">
        <v>6666</v>
      </c>
      <c r="AA708" s="119">
        <v>0.29294261336326599</v>
      </c>
      <c r="AB708" s="118">
        <v>1175660</v>
      </c>
      <c r="AC708" s="120">
        <v>99.026252746582031</v>
      </c>
      <c r="AD708" s="118">
        <v>1175370</v>
      </c>
      <c r="AE708" s="116">
        <v>98.949951171875</v>
      </c>
      <c r="AF708" s="116">
        <v>43.063674926757813</v>
      </c>
      <c r="AG708" s="116">
        <v>54.049064636230469</v>
      </c>
      <c r="AH708" s="121">
        <v>32.078289031982422</v>
      </c>
      <c r="AI708" s="116">
        <v>0</v>
      </c>
      <c r="AJ708" s="121">
        <v>0</v>
      </c>
      <c r="AK708" s="121">
        <v>0</v>
      </c>
      <c r="AL708" s="116">
        <v>5.291773796081543</v>
      </c>
      <c r="AM708" s="116">
        <v>29.592227935791016</v>
      </c>
      <c r="AN708" s="116">
        <v>11460.7470703125</v>
      </c>
      <c r="AO708" s="116">
        <v>29570.09375</v>
      </c>
      <c r="AP708" s="116">
        <v>14848.9951171875</v>
      </c>
      <c r="AQ708" s="116">
        <v>50.216259002685547</v>
      </c>
      <c r="AR708" s="118"/>
    </row>
    <row r="709" spans="1:44">
      <c r="A709" s="352">
        <v>41874</v>
      </c>
      <c r="B709" s="114" t="s">
        <v>184</v>
      </c>
      <c r="C709" s="114" t="s">
        <v>122</v>
      </c>
      <c r="D709" s="241"/>
      <c r="E709" s="305">
        <v>95</v>
      </c>
      <c r="F709" s="305">
        <v>17</v>
      </c>
      <c r="G709" s="305">
        <v>283</v>
      </c>
      <c r="H709" s="305">
        <v>51</v>
      </c>
      <c r="I709" s="305">
        <v>956</v>
      </c>
      <c r="J709" s="305">
        <v>219</v>
      </c>
      <c r="K709" s="118">
        <v>3245104</v>
      </c>
      <c r="L709" s="116">
        <v>88.748064776968633</v>
      </c>
      <c r="M709" s="118">
        <v>2736018</v>
      </c>
      <c r="N709" s="116">
        <v>96.949798583984375</v>
      </c>
      <c r="O709" s="118">
        <v>12477185</v>
      </c>
      <c r="P709" s="116">
        <v>99.979232788085938</v>
      </c>
      <c r="Q709" s="118">
        <v>12477163</v>
      </c>
      <c r="R709" s="119">
        <v>7.7902325429022312E-3</v>
      </c>
      <c r="S709" s="118">
        <v>1214</v>
      </c>
      <c r="T709" s="116">
        <v>9.7297756001353264E-3</v>
      </c>
      <c r="U709" s="118">
        <v>10335</v>
      </c>
      <c r="V709" s="119">
        <v>8.2845844328403473E-2</v>
      </c>
      <c r="W709" s="117">
        <v>4053789</v>
      </c>
      <c r="X709" s="119">
        <v>99.497329711914062</v>
      </c>
      <c r="Y709" s="119">
        <v>99.414901733398438</v>
      </c>
      <c r="Z709" s="117">
        <v>8816</v>
      </c>
      <c r="AA709" s="119">
        <v>0.21747554838657379</v>
      </c>
      <c r="AB709" s="118">
        <v>2441813</v>
      </c>
      <c r="AC709" s="120">
        <v>98.419822692871094</v>
      </c>
      <c r="AD709" s="118">
        <v>2443929</v>
      </c>
      <c r="AE709" s="116">
        <v>98.358993530273438</v>
      </c>
      <c r="AF709" s="116">
        <v>76.356918334960937</v>
      </c>
      <c r="AG709" s="116">
        <v>96.811325073242188</v>
      </c>
      <c r="AH709" s="121">
        <v>55.902503967285156</v>
      </c>
      <c r="AI709" s="116">
        <v>0</v>
      </c>
      <c r="AJ709" s="121">
        <v>0</v>
      </c>
      <c r="AK709" s="121">
        <v>0</v>
      </c>
      <c r="AL709" s="116">
        <v>5.2143979072570801</v>
      </c>
      <c r="AM709" s="116">
        <v>26.726234436035156</v>
      </c>
      <c r="AN709" s="116">
        <v>18293.271484375</v>
      </c>
      <c r="AO709" s="116">
        <v>44606.375</v>
      </c>
      <c r="AP709" s="116">
        <v>26020.4453125</v>
      </c>
      <c r="AQ709" s="116">
        <v>58.333469390869141</v>
      </c>
      <c r="AR709" s="118"/>
    </row>
    <row r="710" spans="1:44">
      <c r="A710" s="352">
        <v>41874</v>
      </c>
      <c r="B710" s="114" t="s">
        <v>131</v>
      </c>
      <c r="C710" s="114" t="s">
        <v>176</v>
      </c>
      <c r="D710" s="241"/>
      <c r="E710" s="305">
        <v>168</v>
      </c>
      <c r="F710" s="305">
        <v>20</v>
      </c>
      <c r="G710" s="305">
        <v>489</v>
      </c>
      <c r="H710" s="305">
        <v>50</v>
      </c>
      <c r="I710" s="305">
        <v>1418</v>
      </c>
      <c r="J710" s="305">
        <v>160</v>
      </c>
      <c r="K710" s="118">
        <v>2635726</v>
      </c>
      <c r="L710" s="116">
        <v>90.826360554928698</v>
      </c>
      <c r="M710" s="118">
        <v>4417851</v>
      </c>
      <c r="N710" s="116">
        <v>94.357528686523438</v>
      </c>
      <c r="O710" s="118">
        <v>19529336</v>
      </c>
      <c r="P710" s="116">
        <v>99.995773315429688</v>
      </c>
      <c r="Q710" s="118">
        <v>12883523</v>
      </c>
      <c r="R710" s="119">
        <v>6.4423372969031334E-3</v>
      </c>
      <c r="S710" s="118">
        <v>557423</v>
      </c>
      <c r="T710" s="116">
        <v>4.3266348838806152</v>
      </c>
      <c r="U710" s="118">
        <v>788</v>
      </c>
      <c r="V710" s="119">
        <v>6.3936728984117508E-3</v>
      </c>
      <c r="W710" s="117">
        <v>3677537</v>
      </c>
      <c r="X710" s="119">
        <v>99.757896423339844</v>
      </c>
      <c r="Y710" s="119">
        <v>99.751518249511719</v>
      </c>
      <c r="Z710" s="117">
        <v>10566</v>
      </c>
      <c r="AA710" s="119">
        <v>0.287311851978302</v>
      </c>
      <c r="AB710" s="118">
        <v>1466237</v>
      </c>
      <c r="AC710" s="120">
        <v>95.392219543457031</v>
      </c>
      <c r="AD710" s="118">
        <v>1455454</v>
      </c>
      <c r="AE710" s="116">
        <v>96.014442443847656</v>
      </c>
      <c r="AF710" s="116">
        <v>0</v>
      </c>
      <c r="AG710" s="116">
        <v>0</v>
      </c>
      <c r="AH710" s="121">
        <v>0</v>
      </c>
      <c r="AI710" s="116">
        <v>0</v>
      </c>
      <c r="AJ710" s="121">
        <v>0</v>
      </c>
      <c r="AK710" s="121">
        <v>0</v>
      </c>
      <c r="AL710" s="116">
        <v>4.7004947662353516</v>
      </c>
      <c r="AM710" s="116">
        <v>26.023042678833008</v>
      </c>
      <c r="AN710" s="116">
        <v>17910.51171875</v>
      </c>
      <c r="AO710" s="116">
        <v>40284.8515625</v>
      </c>
      <c r="AP710" s="116">
        <v>20823.259765625</v>
      </c>
      <c r="AQ710" s="116">
        <v>51.690048217773438</v>
      </c>
      <c r="AR710" s="118"/>
    </row>
    <row r="711" spans="1:44">
      <c r="A711" s="352">
        <v>41874</v>
      </c>
      <c r="B711" s="114" t="s">
        <v>124</v>
      </c>
      <c r="C711" s="114" t="s">
        <v>176</v>
      </c>
      <c r="D711" s="241"/>
      <c r="E711" s="180">
        <v>113</v>
      </c>
      <c r="F711" s="180">
        <v>32</v>
      </c>
      <c r="G711" s="180">
        <v>332</v>
      </c>
      <c r="H711" s="180">
        <v>86</v>
      </c>
      <c r="I711" s="180">
        <v>1270</v>
      </c>
      <c r="J711" s="180">
        <v>342</v>
      </c>
      <c r="K711" s="118">
        <v>3005437</v>
      </c>
      <c r="L711" s="116">
        <v>92.455672835597611</v>
      </c>
      <c r="M711" s="118">
        <v>3985603</v>
      </c>
      <c r="N711" s="116">
        <v>96.124046325683594</v>
      </c>
      <c r="O711" s="118">
        <v>17357094</v>
      </c>
      <c r="P711" s="116">
        <v>99.999954223632813</v>
      </c>
      <c r="Q711" s="118">
        <v>13439970</v>
      </c>
      <c r="R711" s="119">
        <v>4.4419742189347744E-3</v>
      </c>
      <c r="S711" s="118">
        <v>593323</v>
      </c>
      <c r="T711" s="116">
        <v>4.4146156311035156</v>
      </c>
      <c r="U711" s="118">
        <v>1707</v>
      </c>
      <c r="V711" s="119">
        <v>1.3288157992064953E-2</v>
      </c>
      <c r="W711" s="117">
        <v>4468953</v>
      </c>
      <c r="X711" s="119">
        <v>99.431793212890625</v>
      </c>
      <c r="Y711" s="119">
        <v>99.4185791015625</v>
      </c>
      <c r="Z711" s="117">
        <v>11799</v>
      </c>
      <c r="AA711" s="119">
        <v>0.26402157545089722</v>
      </c>
      <c r="AB711" s="118">
        <v>1175828</v>
      </c>
      <c r="AC711" s="120">
        <v>93.817123413085938</v>
      </c>
      <c r="AD711" s="118">
        <v>1166855</v>
      </c>
      <c r="AE711" s="116">
        <v>94.055732727050781</v>
      </c>
      <c r="AF711" s="116">
        <v>0</v>
      </c>
      <c r="AG711" s="116">
        <v>0</v>
      </c>
      <c r="AH711" s="121">
        <v>0</v>
      </c>
      <c r="AI711" s="116">
        <v>0</v>
      </c>
      <c r="AJ711" s="121">
        <v>0</v>
      </c>
      <c r="AK711" s="121">
        <v>0</v>
      </c>
      <c r="AL711" s="116">
        <v>4.8904595375061035</v>
      </c>
      <c r="AM711" s="116">
        <v>30.019445419311523</v>
      </c>
      <c r="AN711" s="116">
        <v>18338.2734375</v>
      </c>
      <c r="AO711" s="116">
        <v>50759.17578125</v>
      </c>
      <c r="AP711" s="116">
        <v>24507.076171875</v>
      </c>
      <c r="AQ711" s="116">
        <v>48.281074523925781</v>
      </c>
      <c r="AR711" s="118"/>
    </row>
    <row r="712" spans="1:44">
      <c r="A712" s="352">
        <v>41874</v>
      </c>
      <c r="B712" s="206" t="s">
        <v>133</v>
      </c>
      <c r="C712" s="206" t="s">
        <v>176</v>
      </c>
      <c r="D712" s="241"/>
      <c r="E712" s="180">
        <v>163</v>
      </c>
      <c r="F712" s="180">
        <v>11</v>
      </c>
      <c r="G712" s="180">
        <v>482</v>
      </c>
      <c r="H712" s="180">
        <v>33</v>
      </c>
      <c r="I712" s="180">
        <v>1407</v>
      </c>
      <c r="J712" s="180">
        <v>114</v>
      </c>
      <c r="K712" s="248">
        <v>1920450</v>
      </c>
      <c r="L712" s="246">
        <v>90.757322502538457</v>
      </c>
      <c r="M712" s="248">
        <v>3868110</v>
      </c>
      <c r="N712" s="246">
        <v>96.506431579589844</v>
      </c>
      <c r="O712" s="248">
        <v>16546610</v>
      </c>
      <c r="P712" s="246">
        <v>99.970123291015625</v>
      </c>
      <c r="Q712" s="248">
        <v>10358699</v>
      </c>
      <c r="R712" s="249">
        <v>7.0761784911155701E-2</v>
      </c>
      <c r="S712" s="248">
        <v>466133</v>
      </c>
      <c r="T712" s="246">
        <v>4.4999184608459473</v>
      </c>
      <c r="U712" s="248">
        <v>235</v>
      </c>
      <c r="V712" s="249">
        <v>2.3785971570760012E-3</v>
      </c>
      <c r="W712" s="248">
        <v>2700471</v>
      </c>
      <c r="X712" s="246">
        <v>99.697303771972656</v>
      </c>
      <c r="Y712" s="246">
        <v>99.694931030273437</v>
      </c>
      <c r="Z712" s="247">
        <v>7708</v>
      </c>
      <c r="AA712" s="249">
        <v>0.28543168306350708</v>
      </c>
      <c r="AB712" s="248">
        <v>635002</v>
      </c>
      <c r="AC712" s="246">
        <v>90.746955871582031</v>
      </c>
      <c r="AD712" s="248">
        <v>627092</v>
      </c>
      <c r="AE712" s="246">
        <v>90.358833312988281</v>
      </c>
      <c r="AF712" s="246">
        <v>0</v>
      </c>
      <c r="AG712" s="246">
        <v>0</v>
      </c>
      <c r="AH712" s="251">
        <v>0</v>
      </c>
      <c r="AI712" s="246">
        <v>0</v>
      </c>
      <c r="AJ712" s="251">
        <v>0</v>
      </c>
      <c r="AK712" s="251">
        <v>0</v>
      </c>
      <c r="AL712" s="246">
        <v>5.0132160186767578</v>
      </c>
      <c r="AM712" s="246">
        <v>32.088932037353516</v>
      </c>
      <c r="AN712" s="246">
        <v>14615.8486328125</v>
      </c>
      <c r="AO712" s="246">
        <v>34416.28125</v>
      </c>
      <c r="AP712" s="246">
        <v>18048.869140625</v>
      </c>
      <c r="AQ712" s="246">
        <v>52.442821502685547</v>
      </c>
      <c r="AR712" s="248"/>
    </row>
    <row r="713" spans="1:44">
      <c r="A713" s="352">
        <v>41874</v>
      </c>
      <c r="B713" s="206" t="s">
        <v>125</v>
      </c>
      <c r="C713" s="206" t="s">
        <v>176</v>
      </c>
      <c r="D713" s="241"/>
      <c r="E713" s="180">
        <v>164</v>
      </c>
      <c r="F713" s="180">
        <v>8</v>
      </c>
      <c r="G713" s="180">
        <v>468</v>
      </c>
      <c r="H713" s="180">
        <v>24</v>
      </c>
      <c r="I713" s="180">
        <v>1522</v>
      </c>
      <c r="J713" s="180">
        <v>92</v>
      </c>
      <c r="K713" s="248">
        <v>1958545</v>
      </c>
      <c r="L713" s="246">
        <v>89.858849298841747</v>
      </c>
      <c r="M713" s="248">
        <v>3171396</v>
      </c>
      <c r="N713" s="246">
        <v>94.698867797851563</v>
      </c>
      <c r="O713" s="248">
        <v>15127210</v>
      </c>
      <c r="P713" s="246">
        <v>99.992767333984375</v>
      </c>
      <c r="Q713" s="248">
        <v>10050626</v>
      </c>
      <c r="R713" s="249">
        <v>7.0134937763214111E-2</v>
      </c>
      <c r="S713" s="248">
        <v>514940</v>
      </c>
      <c r="T713" s="246">
        <v>5.1234617233276367</v>
      </c>
      <c r="U713" s="248">
        <v>162</v>
      </c>
      <c r="V713" s="249">
        <v>1.7006163252517581E-3</v>
      </c>
      <c r="W713" s="248">
        <v>2900373</v>
      </c>
      <c r="X713" s="246">
        <v>99.845565795898438</v>
      </c>
      <c r="Y713" s="246">
        <v>99.843864440917969</v>
      </c>
      <c r="Z713" s="247">
        <v>5367</v>
      </c>
      <c r="AA713" s="249">
        <v>0.18504516780376434</v>
      </c>
      <c r="AB713" s="248">
        <v>750908</v>
      </c>
      <c r="AC713" s="246">
        <v>93.913238525390625</v>
      </c>
      <c r="AD713" s="248">
        <v>746656</v>
      </c>
      <c r="AE713" s="246">
        <v>94.730636596679688</v>
      </c>
      <c r="AF713" s="246">
        <v>0</v>
      </c>
      <c r="AG713" s="246">
        <v>0</v>
      </c>
      <c r="AH713" s="251">
        <v>0</v>
      </c>
      <c r="AI713" s="246">
        <v>0</v>
      </c>
      <c r="AJ713" s="251">
        <v>0</v>
      </c>
      <c r="AK713" s="251">
        <v>0</v>
      </c>
      <c r="AL713" s="246">
        <v>4.2666487693786621</v>
      </c>
      <c r="AM713" s="246">
        <v>30.692327499389648</v>
      </c>
      <c r="AN713" s="246">
        <v>12370.4208984375</v>
      </c>
      <c r="AO713" s="246">
        <v>34199.16796875</v>
      </c>
      <c r="AP713" s="246">
        <v>10270.00390625</v>
      </c>
      <c r="AQ713" s="246">
        <v>30.02998161315918</v>
      </c>
      <c r="AR713" s="248"/>
    </row>
    <row r="714" spans="1:44">
      <c r="A714" s="352">
        <v>41874</v>
      </c>
      <c r="B714" s="107" t="s">
        <v>127</v>
      </c>
      <c r="C714" s="107" t="s">
        <v>128</v>
      </c>
      <c r="D714" s="241"/>
      <c r="E714" s="388">
        <v>150</v>
      </c>
      <c r="F714" s="388">
        <v>16</v>
      </c>
      <c r="G714" s="388">
        <v>450</v>
      </c>
      <c r="H714" s="388">
        <v>48</v>
      </c>
      <c r="I714" s="388">
        <v>1451</v>
      </c>
      <c r="J714" s="388">
        <v>169</v>
      </c>
      <c r="K714" s="111">
        <v>2521706</v>
      </c>
      <c r="L714" s="109">
        <v>88.239231694733647</v>
      </c>
      <c r="M714" s="111">
        <v>3705653</v>
      </c>
      <c r="N714" s="109">
        <v>96.150016784667969</v>
      </c>
      <c r="O714" s="111">
        <v>16065969</v>
      </c>
      <c r="P714" s="109">
        <v>99.995552062988281</v>
      </c>
      <c r="Q714" s="111">
        <v>10071714</v>
      </c>
      <c r="R714" s="112">
        <v>2.7274403721094131E-2</v>
      </c>
      <c r="S714" s="111">
        <v>315664</v>
      </c>
      <c r="T714" s="109">
        <v>3.1341636180877686</v>
      </c>
      <c r="U714" s="111">
        <v>38470</v>
      </c>
      <c r="V714" s="112">
        <v>0.38233578205108643</v>
      </c>
      <c r="W714" s="111">
        <v>3119522</v>
      </c>
      <c r="X714" s="109">
        <v>99.524948120117188</v>
      </c>
      <c r="Y714" s="109">
        <v>99.144432067871094</v>
      </c>
      <c r="Z714" s="110">
        <v>19851</v>
      </c>
      <c r="AA714" s="112">
        <v>0.63634747266769409</v>
      </c>
      <c r="AB714" s="111">
        <v>5350472</v>
      </c>
      <c r="AC714" s="109">
        <v>99.150894165039063</v>
      </c>
      <c r="AD714" s="111">
        <v>5339646</v>
      </c>
      <c r="AE714" s="109">
        <v>99.360969543457031</v>
      </c>
      <c r="AF714" s="109">
        <v>34.191349029541016</v>
      </c>
      <c r="AG714" s="109">
        <v>33.542945861816406</v>
      </c>
      <c r="AH714" s="113">
        <v>34.839752197265625</v>
      </c>
      <c r="AI714" s="109">
        <v>94.261589050292969</v>
      </c>
      <c r="AJ714" s="113">
        <v>2.6032435894012451</v>
      </c>
      <c r="AK714" s="113">
        <v>3.1351611614227295</v>
      </c>
      <c r="AL714" s="109">
        <v>2.9742002487182617</v>
      </c>
      <c r="AM714" s="109">
        <v>16.973415374755859</v>
      </c>
      <c r="AN714" s="109">
        <v>8481.697265625</v>
      </c>
      <c r="AO714" s="109">
        <v>37733.57421875</v>
      </c>
      <c r="AP714" s="109">
        <v>600.03118896484375</v>
      </c>
      <c r="AQ714" s="109">
        <v>1.5901784896850586</v>
      </c>
      <c r="AR714" s="111"/>
    </row>
    <row r="715" spans="1:44">
      <c r="A715" s="352">
        <v>41874</v>
      </c>
      <c r="B715" s="107" t="s">
        <v>129</v>
      </c>
      <c r="C715" s="107" t="s">
        <v>128</v>
      </c>
      <c r="D715" s="241"/>
      <c r="E715" s="388">
        <v>152</v>
      </c>
      <c r="F715" s="388">
        <v>3</v>
      </c>
      <c r="G715" s="388">
        <v>452</v>
      </c>
      <c r="H715" s="388">
        <v>9</v>
      </c>
      <c r="I715" s="388">
        <v>1181</v>
      </c>
      <c r="J715" s="388">
        <v>29</v>
      </c>
      <c r="K715" s="111">
        <v>1668005</v>
      </c>
      <c r="L715" s="109">
        <v>84.854242043638962</v>
      </c>
      <c r="M715" s="111">
        <v>3271104</v>
      </c>
      <c r="N715" s="109">
        <v>96.306259155273437</v>
      </c>
      <c r="O715" s="111">
        <v>11579741</v>
      </c>
      <c r="P715" s="109">
        <v>99.982528686523438</v>
      </c>
      <c r="Q715" s="111">
        <v>7834267</v>
      </c>
      <c r="R715" s="112">
        <v>4.7241177409887314E-2</v>
      </c>
      <c r="S715" s="111">
        <v>273097</v>
      </c>
      <c r="T715" s="109">
        <v>3.4859292507171631</v>
      </c>
      <c r="U715" s="111">
        <v>33714</v>
      </c>
      <c r="V715" s="112">
        <v>0.43041568994522095</v>
      </c>
      <c r="W715" s="111">
        <v>1936537</v>
      </c>
      <c r="X715" s="109">
        <v>99.339797973632812</v>
      </c>
      <c r="Y715" s="109">
        <v>98.912223815917969</v>
      </c>
      <c r="Z715" s="110">
        <v>14060</v>
      </c>
      <c r="AA715" s="112">
        <v>0.72603827714920044</v>
      </c>
      <c r="AB715" s="111">
        <v>1398936</v>
      </c>
      <c r="AC715" s="109">
        <v>97.509963989257813</v>
      </c>
      <c r="AD715" s="111">
        <v>1398139</v>
      </c>
      <c r="AE715" s="109">
        <v>97.748008728027344</v>
      </c>
      <c r="AF715" s="109">
        <v>33.826423645019531</v>
      </c>
      <c r="AG715" s="109">
        <v>33.087970733642578</v>
      </c>
      <c r="AH715" s="113">
        <v>34.564872741699219</v>
      </c>
      <c r="AI715" s="109">
        <v>94.168312072753906</v>
      </c>
      <c r="AJ715" s="113">
        <v>2.2024867534637451</v>
      </c>
      <c r="AK715" s="113">
        <v>3.6292040348052979</v>
      </c>
      <c r="AL715" s="109">
        <v>2.9770030975341797</v>
      </c>
      <c r="AM715" s="109">
        <v>19.842222213745117</v>
      </c>
      <c r="AN715" s="109">
        <v>6846.21533203125</v>
      </c>
      <c r="AO715" s="109">
        <v>21521.978515625</v>
      </c>
      <c r="AP715" s="109">
        <v>290.49234008789063</v>
      </c>
      <c r="AQ715" s="109">
        <v>1.3497474193572998</v>
      </c>
      <c r="AR715" s="111"/>
    </row>
    <row r="716" spans="1:44">
      <c r="A716" s="352">
        <v>41874</v>
      </c>
      <c r="B716" s="181" t="s">
        <v>130</v>
      </c>
      <c r="C716" s="181" t="s">
        <v>128</v>
      </c>
      <c r="D716" s="241"/>
      <c r="E716" s="219">
        <v>176</v>
      </c>
      <c r="F716" s="219">
        <v>5</v>
      </c>
      <c r="G716" s="219">
        <v>528</v>
      </c>
      <c r="H716" s="219">
        <v>15</v>
      </c>
      <c r="I716" s="219">
        <v>855</v>
      </c>
      <c r="J716" s="219">
        <v>32</v>
      </c>
      <c r="K716" s="229">
        <v>591445</v>
      </c>
      <c r="L716" s="230">
        <v>93.227772658488945</v>
      </c>
      <c r="M716" s="229">
        <v>1302483</v>
      </c>
      <c r="N716" s="230">
        <v>96.497840881347656</v>
      </c>
      <c r="O716" s="229">
        <v>13082776</v>
      </c>
      <c r="P716" s="230">
        <v>99.994827270507813</v>
      </c>
      <c r="Q716" s="229">
        <v>4288227</v>
      </c>
      <c r="R716" s="230">
        <v>0</v>
      </c>
      <c r="S716" s="229">
        <v>164623</v>
      </c>
      <c r="T716" s="230">
        <v>3.8389525413513184</v>
      </c>
      <c r="U716" s="229">
        <v>9071</v>
      </c>
      <c r="V716" s="230">
        <v>0.21199160814285278</v>
      </c>
      <c r="W716" s="229">
        <v>673073</v>
      </c>
      <c r="X716" s="230">
        <v>99.801460266113281</v>
      </c>
      <c r="Y716" s="230">
        <v>99.589889526367188</v>
      </c>
      <c r="Z716" s="229">
        <v>3041</v>
      </c>
      <c r="AA716" s="230">
        <v>0.45180833339691162</v>
      </c>
      <c r="AB716" s="229">
        <v>1094997</v>
      </c>
      <c r="AC716" s="230">
        <v>98.371047973632812</v>
      </c>
      <c r="AD716" s="229">
        <v>1093527</v>
      </c>
      <c r="AE716" s="230">
        <v>98.536697387695312</v>
      </c>
      <c r="AF716" s="230">
        <v>35.149742126464844</v>
      </c>
      <c r="AG716" s="230">
        <v>34.740814208984375</v>
      </c>
      <c r="AH716" s="230">
        <v>35.558670043945313</v>
      </c>
      <c r="AI716" s="230">
        <v>94.580070495605469</v>
      </c>
      <c r="AJ716" s="188">
        <v>0.7300945520401001</v>
      </c>
      <c r="AK716" s="188">
        <v>4.6898341178894043</v>
      </c>
      <c r="AL716" s="230">
        <v>3.9815599918365479</v>
      </c>
      <c r="AM716" s="230">
        <v>22.04046630859375</v>
      </c>
      <c r="AN716" s="230">
        <v>5332.3828125</v>
      </c>
      <c r="AO716" s="230">
        <v>9981.474609375</v>
      </c>
      <c r="AP716" s="230">
        <v>141.15316772460938</v>
      </c>
      <c r="AQ716" s="230">
        <v>1.4141514301300049</v>
      </c>
      <c r="AR716" s="229"/>
    </row>
    <row r="717" spans="1:44">
      <c r="A717" s="352">
        <v>41874</v>
      </c>
      <c r="B717" s="123" t="s">
        <v>132</v>
      </c>
      <c r="C717" s="123" t="s">
        <v>128</v>
      </c>
      <c r="D717" s="241"/>
      <c r="E717" s="219">
        <v>178</v>
      </c>
      <c r="F717" s="219">
        <v>5</v>
      </c>
      <c r="G717" s="219">
        <v>527</v>
      </c>
      <c r="H717" s="219">
        <v>15</v>
      </c>
      <c r="I717" s="219">
        <v>991</v>
      </c>
      <c r="J717" s="219">
        <v>33</v>
      </c>
      <c r="K717" s="197">
        <v>796309</v>
      </c>
      <c r="L717" s="194">
        <v>90.715036499650253</v>
      </c>
      <c r="M717" s="197">
        <v>1330529</v>
      </c>
      <c r="N717" s="194">
        <v>92.648414611816406</v>
      </c>
      <c r="O717" s="197">
        <v>13289221</v>
      </c>
      <c r="P717" s="194">
        <v>99.991867065429688</v>
      </c>
      <c r="Q717" s="197">
        <v>5497997</v>
      </c>
      <c r="R717" s="194">
        <v>0</v>
      </c>
      <c r="S717" s="197">
        <v>244464</v>
      </c>
      <c r="T717" s="194">
        <v>4.4464192390441895</v>
      </c>
      <c r="U717" s="197">
        <v>18368</v>
      </c>
      <c r="V717" s="194">
        <v>0.33418291807174683</v>
      </c>
      <c r="W717" s="197">
        <v>972656</v>
      </c>
      <c r="X717" s="194">
        <v>99.735855102539062</v>
      </c>
      <c r="Y717" s="231">
        <v>99.402557373046875</v>
      </c>
      <c r="Z717" s="197">
        <v>4860</v>
      </c>
      <c r="AA717" s="194">
        <v>0.49966278672218323</v>
      </c>
      <c r="AB717" s="197">
        <v>1128018</v>
      </c>
      <c r="AC717" s="194">
        <v>98.042404174804687</v>
      </c>
      <c r="AD717" s="197">
        <v>1125759</v>
      </c>
      <c r="AE717" s="194">
        <v>98.246337890625</v>
      </c>
      <c r="AF717" s="231">
        <v>34.997226715087891</v>
      </c>
      <c r="AG717" s="231">
        <v>34.690238952636719</v>
      </c>
      <c r="AH717" s="231">
        <v>35.304214477539062</v>
      </c>
      <c r="AI717" s="194">
        <v>95.887451171875</v>
      </c>
      <c r="AJ717" s="207">
        <v>1.3380801677703857</v>
      </c>
      <c r="AK717" s="207">
        <v>2.7744698524475098</v>
      </c>
      <c r="AL717" s="208">
        <v>4.0750398635864258</v>
      </c>
      <c r="AM717" s="208">
        <v>22.812612533569336</v>
      </c>
      <c r="AN717" s="197">
        <v>6285.61962890625</v>
      </c>
      <c r="AO717" s="197">
        <v>13024.8349609375</v>
      </c>
      <c r="AP717" s="197">
        <v>110.168212890625</v>
      </c>
      <c r="AQ717" s="231">
        <v>0.84583193063735962</v>
      </c>
      <c r="AR717" s="198"/>
    </row>
    <row r="718" spans="1:44">
      <c r="A718" s="352">
        <v>41873</v>
      </c>
      <c r="B718" s="181" t="s">
        <v>6</v>
      </c>
      <c r="C718" s="181"/>
      <c r="D718" s="241"/>
      <c r="E718" s="219">
        <v>1801</v>
      </c>
      <c r="F718" s="219">
        <v>171</v>
      </c>
      <c r="G718" s="219">
        <v>5337</v>
      </c>
      <c r="H718" s="219">
        <v>503</v>
      </c>
      <c r="I718" s="219">
        <v>15439</v>
      </c>
      <c r="J718" s="219">
        <v>1907</v>
      </c>
      <c r="K718" s="229">
        <v>29317019</v>
      </c>
      <c r="L718" s="230">
        <v>90.481242311846231</v>
      </c>
      <c r="M718" s="229">
        <v>44415774</v>
      </c>
      <c r="N718" s="230">
        <v>95.910523874149007</v>
      </c>
      <c r="O718" s="229">
        <v>196234853</v>
      </c>
      <c r="P718" s="230">
        <v>99.956746317202089</v>
      </c>
      <c r="Q718" s="229">
        <v>147337950</v>
      </c>
      <c r="R718" s="230">
        <v>3.0387282720820974E-2</v>
      </c>
      <c r="S718" s="229">
        <v>3322907</v>
      </c>
      <c r="T718" s="230">
        <v>4.4507511660728882</v>
      </c>
      <c r="U718" s="229">
        <v>175147</v>
      </c>
      <c r="V718" s="230">
        <v>0.12082095255728939</v>
      </c>
      <c r="W718" s="229">
        <v>44083888</v>
      </c>
      <c r="X718" s="230">
        <v>99.673431408609503</v>
      </c>
      <c r="Y718" s="230">
        <v>99.553005019335089</v>
      </c>
      <c r="Z718" s="229">
        <v>139030</v>
      </c>
      <c r="AA718" s="230">
        <v>0.31537599317122667</v>
      </c>
      <c r="AB718" s="229">
        <v>32287195</v>
      </c>
      <c r="AC718" s="230">
        <v>98.166493325548572</v>
      </c>
      <c r="AD718" s="229">
        <v>32243356</v>
      </c>
      <c r="AE718" s="230">
        <v>98.242088264302652</v>
      </c>
      <c r="AF718" s="230">
        <v>34.662545297038662</v>
      </c>
      <c r="AG718" s="230">
        <v>37.448698623456004</v>
      </c>
      <c r="AH718" s="230">
        <v>31.876391970621317</v>
      </c>
      <c r="AI718" s="230"/>
      <c r="AJ718" s="188"/>
      <c r="AK718" s="188"/>
      <c r="AL718" s="230">
        <v>3.3285356095785859</v>
      </c>
      <c r="AM718" s="230">
        <v>19.41566304697583</v>
      </c>
      <c r="AN718" s="230">
        <v>194507.2197265625</v>
      </c>
      <c r="AO718" s="230">
        <v>548259.0751953125</v>
      </c>
      <c r="AP718" s="230">
        <v>269067.09558868408</v>
      </c>
      <c r="AQ718" s="230">
        <v>49.076633249131582</v>
      </c>
      <c r="AR718" s="229">
        <v>0</v>
      </c>
    </row>
    <row r="719" spans="1:44">
      <c r="A719" s="352">
        <v>41873</v>
      </c>
      <c r="B719" s="123" t="s">
        <v>134</v>
      </c>
      <c r="C719" s="123"/>
      <c r="D719" s="241"/>
      <c r="E719" s="219">
        <v>652</v>
      </c>
      <c r="F719" s="219">
        <v>108</v>
      </c>
      <c r="G719" s="219">
        <v>1947</v>
      </c>
      <c r="H719" s="219">
        <v>324</v>
      </c>
      <c r="I719" s="219">
        <v>6649</v>
      </c>
      <c r="J719" s="219">
        <v>1340</v>
      </c>
      <c r="K719" s="197">
        <v>13220017</v>
      </c>
      <c r="L719" s="194">
        <v>91.061304989244718</v>
      </c>
      <c r="M719" s="197">
        <v>19102499</v>
      </c>
      <c r="N719" s="194">
        <v>96.57015252330369</v>
      </c>
      <c r="O719" s="197">
        <v>71552070</v>
      </c>
      <c r="P719" s="194">
        <v>99.963628889440045</v>
      </c>
      <c r="Q719" s="197">
        <v>71551868</v>
      </c>
      <c r="R719" s="194">
        <v>2.1514462971868084E-2</v>
      </c>
      <c r="S719" s="197">
        <v>8680</v>
      </c>
      <c r="T719" s="194">
        <v>1.5147937929648305E-2</v>
      </c>
      <c r="U719" s="197">
        <v>73634</v>
      </c>
      <c r="V719" s="194">
        <v>0.10294459940573672</v>
      </c>
      <c r="W719" s="197">
        <v>23714623</v>
      </c>
      <c r="X719" s="194">
        <v>99.670563094034762</v>
      </c>
      <c r="Y719" s="231">
        <v>99.567957632132163</v>
      </c>
      <c r="Z719" s="197">
        <v>63514</v>
      </c>
      <c r="AA719" s="194">
        <v>0.26782630888601927</v>
      </c>
      <c r="AB719" s="197">
        <v>19933363</v>
      </c>
      <c r="AC719" s="194">
        <v>98.733820568508378</v>
      </c>
      <c r="AD719" s="197">
        <v>19936502</v>
      </c>
      <c r="AE719" s="194">
        <v>98.681488977282285</v>
      </c>
      <c r="AF719" s="231">
        <v>57.881305405783465</v>
      </c>
      <c r="AG719" s="231">
        <v>63.287086066386266</v>
      </c>
      <c r="AH719" s="231">
        <v>52.475524745180664</v>
      </c>
      <c r="AI719" s="194"/>
      <c r="AJ719" s="207"/>
      <c r="AK719" s="207"/>
      <c r="AL719" s="208">
        <v>5.0413431024086064</v>
      </c>
      <c r="AM719" s="208">
        <v>27.408775409919883</v>
      </c>
      <c r="AN719" s="197">
        <v>101080.4638671875</v>
      </c>
      <c r="AO719" s="197">
        <v>305496.7734375</v>
      </c>
      <c r="AP719" s="197">
        <v>189757.578125</v>
      </c>
      <c r="AQ719" s="231">
        <v>62.114429553483163</v>
      </c>
      <c r="AR719" s="198"/>
    </row>
    <row r="720" spans="1:44">
      <c r="A720" s="352">
        <v>41873</v>
      </c>
      <c r="B720" s="123" t="s">
        <v>175</v>
      </c>
      <c r="C720" s="123"/>
      <c r="D720" s="241"/>
      <c r="E720" s="219">
        <v>495</v>
      </c>
      <c r="F720" s="219">
        <v>39</v>
      </c>
      <c r="G720" s="219">
        <v>1439</v>
      </c>
      <c r="H720" s="219">
        <v>107</v>
      </c>
      <c r="I720" s="219">
        <v>4347</v>
      </c>
      <c r="J720" s="219">
        <v>366</v>
      </c>
      <c r="K720" s="197">
        <v>10471293</v>
      </c>
      <c r="L720" s="194">
        <v>90.993032092598298</v>
      </c>
      <c r="M720" s="197">
        <v>15821149</v>
      </c>
      <c r="N720" s="194">
        <v>95.265862565022644</v>
      </c>
      <c r="O720" s="197">
        <v>69738436</v>
      </c>
      <c r="P720" s="194">
        <v>99.9832328623433</v>
      </c>
      <c r="Q720" s="197">
        <v>47961490</v>
      </c>
      <c r="R720" s="194">
        <v>5.4360278202187341E-2</v>
      </c>
      <c r="S720" s="197">
        <v>2245082</v>
      </c>
      <c r="T720" s="194">
        <v>4.7270196969519649</v>
      </c>
      <c r="U720" s="197">
        <v>3042</v>
      </c>
      <c r="V720" s="194">
        <v>6.6595202387328628E-3</v>
      </c>
      <c r="W720" s="197">
        <v>13950485</v>
      </c>
      <c r="X720" s="194">
        <v>99.720019679497383</v>
      </c>
      <c r="Y720" s="231">
        <v>99.713378804604758</v>
      </c>
      <c r="Z720" s="197">
        <v>35950</v>
      </c>
      <c r="AA720" s="194">
        <v>0.25769713595223848</v>
      </c>
      <c r="AB720" s="197">
        <v>4058053</v>
      </c>
      <c r="AC720" s="194">
        <v>94.232383200756203</v>
      </c>
      <c r="AD720" s="197">
        <v>4024856</v>
      </c>
      <c r="AE720" s="194">
        <v>94.63769513535334</v>
      </c>
      <c r="AF720" s="231">
        <v>0</v>
      </c>
      <c r="AG720" s="231">
        <v>0</v>
      </c>
      <c r="AH720" s="231">
        <v>0</v>
      </c>
      <c r="AI720" s="194"/>
      <c r="AJ720" s="207"/>
      <c r="AK720" s="207"/>
      <c r="AL720" s="208">
        <v>4.93875640223599</v>
      </c>
      <c r="AM720" s="208">
        <v>29.383994794129777</v>
      </c>
      <c r="AN720" s="197">
        <v>65838.8505859375</v>
      </c>
      <c r="AO720" s="197">
        <v>164211.9921875</v>
      </c>
      <c r="AP720" s="197">
        <v>78205.6884765625</v>
      </c>
      <c r="AQ720" s="231">
        <v>47.624833871612701</v>
      </c>
      <c r="AR720" s="198"/>
    </row>
    <row r="721" spans="1:44">
      <c r="A721" s="352">
        <v>41873</v>
      </c>
      <c r="B721" s="124" t="s">
        <v>135</v>
      </c>
      <c r="C721" s="124"/>
      <c r="D721" s="241"/>
      <c r="E721" s="219">
        <v>654</v>
      </c>
      <c r="F721" s="219">
        <v>24</v>
      </c>
      <c r="G721" s="219">
        <v>1951</v>
      </c>
      <c r="H721" s="219">
        <v>72</v>
      </c>
      <c r="I721" s="219">
        <v>4443</v>
      </c>
      <c r="J721" s="219">
        <v>201</v>
      </c>
      <c r="K721" s="190">
        <v>5625709</v>
      </c>
      <c r="L721" s="191">
        <v>88.165527225101755</v>
      </c>
      <c r="M721" s="190">
        <v>9492126</v>
      </c>
      <c r="N721" s="191">
        <v>95.657548620278007</v>
      </c>
      <c r="O721" s="190">
        <v>54944347</v>
      </c>
      <c r="P721" s="191">
        <v>99.914165184629155</v>
      </c>
      <c r="Q721" s="190">
        <v>27824592</v>
      </c>
      <c r="R721" s="191">
        <v>1.1881575410369535E-2</v>
      </c>
      <c r="S721" s="190">
        <v>1069145</v>
      </c>
      <c r="T721" s="191">
        <v>3.9066299572351957</v>
      </c>
      <c r="U721" s="190">
        <v>98471</v>
      </c>
      <c r="V721" s="191">
        <v>0.35475667472099864</v>
      </c>
      <c r="W721" s="190">
        <v>6418780</v>
      </c>
      <c r="X721" s="191">
        <v>99.582774309377015</v>
      </c>
      <c r="Y721" s="232">
        <v>99.229497770642155</v>
      </c>
      <c r="Z721" s="190">
        <v>39566</v>
      </c>
      <c r="AA721" s="192">
        <v>0.6164099688433452</v>
      </c>
      <c r="AB721" s="190">
        <v>8295779</v>
      </c>
      <c r="AC721" s="191">
        <v>98.727753156667177</v>
      </c>
      <c r="AD721" s="190">
        <v>8281998</v>
      </c>
      <c r="AE721" s="191">
        <v>98.936008996750374</v>
      </c>
      <c r="AF721" s="232">
        <v>16.823650879055499</v>
      </c>
      <c r="AG721" s="232">
        <v>15.246130633636795</v>
      </c>
      <c r="AH721" s="232">
        <v>18.401171124474203</v>
      </c>
      <c r="AI721" s="191"/>
      <c r="AJ721" s="193"/>
      <c r="AK721" s="193"/>
      <c r="AL721" s="191">
        <v>3.6255210837848613</v>
      </c>
      <c r="AM721" s="191">
        <v>20.921015926656327</v>
      </c>
      <c r="AN721" s="190">
        <v>27587.9052734375</v>
      </c>
      <c r="AO721" s="190">
        <v>78550.3095703125</v>
      </c>
      <c r="AP721" s="190">
        <v>1103.828987121582</v>
      </c>
      <c r="AQ721" s="232">
        <v>1.4052509699322253</v>
      </c>
      <c r="AR721" s="190"/>
    </row>
    <row r="722" spans="1:44">
      <c r="A722" s="352">
        <v>41873</v>
      </c>
      <c r="B722" s="114" t="s">
        <v>121</v>
      </c>
      <c r="C722" s="114" t="s">
        <v>122</v>
      </c>
      <c r="D722" s="241"/>
      <c r="E722" s="305">
        <v>168</v>
      </c>
      <c r="F722" s="305">
        <v>64</v>
      </c>
      <c r="G722" s="305">
        <v>492</v>
      </c>
      <c r="H722" s="305">
        <v>191</v>
      </c>
      <c r="I722" s="305">
        <v>1866</v>
      </c>
      <c r="J722" s="305">
        <v>801</v>
      </c>
      <c r="K722" s="118">
        <v>3354671</v>
      </c>
      <c r="L722" s="116">
        <v>93.762011237465614</v>
      </c>
      <c r="M722" s="118">
        <v>6688421</v>
      </c>
      <c r="N722" s="116">
        <v>96.050872802734375</v>
      </c>
      <c r="O722" s="118">
        <v>23854096</v>
      </c>
      <c r="P722" s="116">
        <v>99.956024169921875</v>
      </c>
      <c r="Q722" s="118">
        <v>23854072</v>
      </c>
      <c r="R722" s="119">
        <v>3.3218648284673691E-2</v>
      </c>
      <c r="S722" s="118">
        <v>2263</v>
      </c>
      <c r="T722" s="116">
        <v>9.486849419772625E-3</v>
      </c>
      <c r="U722" s="118">
        <v>24775</v>
      </c>
      <c r="V722" s="119">
        <v>0.10390505194664001</v>
      </c>
      <c r="W722" s="117">
        <v>9044316</v>
      </c>
      <c r="X722" s="119">
        <v>99.734893798828125</v>
      </c>
      <c r="Y722" s="119">
        <v>99.631263732910156</v>
      </c>
      <c r="Z722" s="117">
        <v>28660</v>
      </c>
      <c r="AA722" s="119">
        <v>0.31688410043716431</v>
      </c>
      <c r="AB722" s="118">
        <v>10676624</v>
      </c>
      <c r="AC722" s="120">
        <v>98.978225708007813</v>
      </c>
      <c r="AD722" s="118">
        <v>10675580</v>
      </c>
      <c r="AE722" s="116">
        <v>98.962333679199219</v>
      </c>
      <c r="AF722" s="116">
        <v>51.753875732421875</v>
      </c>
      <c r="AG722" s="116">
        <v>42.527763366699219</v>
      </c>
      <c r="AH722" s="121">
        <v>60.979988098144531</v>
      </c>
      <c r="AI722" s="116">
        <v>0</v>
      </c>
      <c r="AJ722" s="121">
        <v>0</v>
      </c>
      <c r="AK722" s="121">
        <v>0</v>
      </c>
      <c r="AL722" s="116">
        <v>4.9728488922119141</v>
      </c>
      <c r="AM722" s="116">
        <v>26.377614974975586</v>
      </c>
      <c r="AN722" s="116">
        <v>33021.19921875</v>
      </c>
      <c r="AO722" s="116">
        <v>126588.109375</v>
      </c>
      <c r="AP722" s="116">
        <v>95024.5078125</v>
      </c>
      <c r="AQ722" s="122">
        <v>75.065902709960937</v>
      </c>
      <c r="AR722" s="118"/>
    </row>
    <row r="723" spans="1:44">
      <c r="A723" s="352">
        <v>41873</v>
      </c>
      <c r="B723" s="114" t="s">
        <v>123</v>
      </c>
      <c r="C723" s="114" t="s">
        <v>122</v>
      </c>
      <c r="D723" s="241"/>
      <c r="E723" s="305">
        <v>157</v>
      </c>
      <c r="F723" s="305">
        <v>11</v>
      </c>
      <c r="G723" s="305">
        <v>483</v>
      </c>
      <c r="H723" s="305">
        <v>34</v>
      </c>
      <c r="I723" s="305">
        <v>1447</v>
      </c>
      <c r="J723" s="305">
        <v>132</v>
      </c>
      <c r="K723" s="118">
        <v>2386951</v>
      </c>
      <c r="L723" s="116">
        <v>92.227741583300201</v>
      </c>
      <c r="M723" s="118">
        <v>3293763</v>
      </c>
      <c r="N723" s="116">
        <v>96.8634033203125</v>
      </c>
      <c r="O723" s="118">
        <v>13527245</v>
      </c>
      <c r="P723" s="116">
        <v>99.950752258300781</v>
      </c>
      <c r="Q723" s="118">
        <v>13527199</v>
      </c>
      <c r="R723" s="119">
        <v>2.6369094848632813E-2</v>
      </c>
      <c r="S723" s="118">
        <v>2729</v>
      </c>
      <c r="T723" s="116">
        <v>2.0174169912934303E-2</v>
      </c>
      <c r="U723" s="118">
        <v>12584</v>
      </c>
      <c r="V723" s="119">
        <v>9.3070708215236664E-2</v>
      </c>
      <c r="W723" s="117">
        <v>4008633</v>
      </c>
      <c r="X723" s="119">
        <v>99.689834594726563</v>
      </c>
      <c r="Y723" s="119">
        <v>99.597053527832031</v>
      </c>
      <c r="Z723" s="117">
        <v>10111</v>
      </c>
      <c r="AA723" s="119">
        <v>0.25223061442375183</v>
      </c>
      <c r="AB723" s="118">
        <v>3192699</v>
      </c>
      <c r="AC723" s="120">
        <v>98.817237854003906</v>
      </c>
      <c r="AD723" s="118">
        <v>3194636</v>
      </c>
      <c r="AE723" s="116">
        <v>98.753250122070313</v>
      </c>
      <c r="AF723" s="116">
        <v>45.291915893554687</v>
      </c>
      <c r="AG723" s="116">
        <v>56.179897308349609</v>
      </c>
      <c r="AH723" s="121">
        <v>34.403934478759766</v>
      </c>
      <c r="AI723" s="116">
        <v>0</v>
      </c>
      <c r="AJ723" s="121">
        <v>0</v>
      </c>
      <c r="AK723" s="121">
        <v>0</v>
      </c>
      <c r="AL723" s="116">
        <v>4.7663888931274414</v>
      </c>
      <c r="AM723" s="116">
        <v>27.327960968017578</v>
      </c>
      <c r="AN723" s="116">
        <v>18169.24609375</v>
      </c>
      <c r="AO723" s="116">
        <v>53708.7734375</v>
      </c>
      <c r="AP723" s="116">
        <v>30643.90234375</v>
      </c>
      <c r="AQ723" s="116">
        <v>57.055671691894531</v>
      </c>
      <c r="AR723" s="118"/>
    </row>
    <row r="724" spans="1:44">
      <c r="A724" s="352">
        <v>41873</v>
      </c>
      <c r="B724" s="114" t="s">
        <v>183</v>
      </c>
      <c r="C724" s="114" t="s">
        <v>122</v>
      </c>
      <c r="D724" s="241"/>
      <c r="E724" s="305">
        <v>129</v>
      </c>
      <c r="F724" s="305">
        <v>10</v>
      </c>
      <c r="G724" s="305">
        <v>387</v>
      </c>
      <c r="H724" s="305">
        <v>30</v>
      </c>
      <c r="I724" s="305">
        <v>1464</v>
      </c>
      <c r="J724" s="305">
        <v>114</v>
      </c>
      <c r="K724" s="118">
        <v>2925920</v>
      </c>
      <c r="L724" s="116">
        <v>90.500799748455179</v>
      </c>
      <c r="M724" s="118">
        <v>3293763</v>
      </c>
      <c r="N724" s="116">
        <v>96.8634033203125</v>
      </c>
      <c r="O724" s="118">
        <v>13611108</v>
      </c>
      <c r="P724" s="116">
        <v>99.981674194335938</v>
      </c>
      <c r="Q724" s="118">
        <v>13611063</v>
      </c>
      <c r="R724" s="119">
        <v>9.3894209712743759E-3</v>
      </c>
      <c r="S724" s="118">
        <v>866</v>
      </c>
      <c r="T724" s="116">
        <v>6.3624712638556957E-3</v>
      </c>
      <c r="U724" s="118">
        <v>8427</v>
      </c>
      <c r="V724" s="119">
        <v>6.1922624707221985E-2</v>
      </c>
      <c r="W724" s="117">
        <v>4415531</v>
      </c>
      <c r="X724" s="119">
        <v>99.714309692382813</v>
      </c>
      <c r="Y724" s="119">
        <v>99.652565002441406</v>
      </c>
      <c r="Z724" s="117">
        <v>9076</v>
      </c>
      <c r="AA724" s="119">
        <v>0.20554719865322113</v>
      </c>
      <c r="AB724" s="118">
        <v>2467420</v>
      </c>
      <c r="AC724" s="120">
        <v>98.103683471679688</v>
      </c>
      <c r="AD724" s="118">
        <v>2467448</v>
      </c>
      <c r="AE724" s="116">
        <v>97.96356201171875</v>
      </c>
      <c r="AF724" s="116">
        <v>68.1572265625</v>
      </c>
      <c r="AG724" s="116">
        <v>91.842071533203125</v>
      </c>
      <c r="AH724" s="121">
        <v>44.472385406494141</v>
      </c>
      <c r="AI724" s="116">
        <v>84.334724426269531</v>
      </c>
      <c r="AJ724" s="121">
        <v>10.294509887695312</v>
      </c>
      <c r="AK724" s="121">
        <v>5.3707690238952637</v>
      </c>
      <c r="AL724" s="116">
        <v>5.0719404220581055</v>
      </c>
      <c r="AM724" s="116">
        <v>27.342971801757813</v>
      </c>
      <c r="AN724" s="116">
        <v>19288.6796875</v>
      </c>
      <c r="AO724" s="116">
        <v>51297.6953125</v>
      </c>
      <c r="AP724" s="116">
        <v>24305.544921875</v>
      </c>
      <c r="AQ724" s="116">
        <v>47.381359100341797</v>
      </c>
      <c r="AR724" s="118"/>
    </row>
    <row r="725" spans="1:44">
      <c r="A725" s="352">
        <v>41873</v>
      </c>
      <c r="B725" s="114" t="s">
        <v>126</v>
      </c>
      <c r="C725" s="114" t="s">
        <v>122</v>
      </c>
      <c r="D725" s="241"/>
      <c r="E725" s="305">
        <v>103</v>
      </c>
      <c r="F725" s="305">
        <v>6</v>
      </c>
      <c r="G725" s="305">
        <v>302</v>
      </c>
      <c r="H725" s="305">
        <v>18</v>
      </c>
      <c r="I725" s="305">
        <v>920</v>
      </c>
      <c r="J725" s="305">
        <v>74</v>
      </c>
      <c r="K725" s="118">
        <v>1279808</v>
      </c>
      <c r="L725" s="116">
        <v>89.51022340851128</v>
      </c>
      <c r="M725" s="118">
        <v>2913276</v>
      </c>
      <c r="N725" s="116">
        <v>96.834693908691406</v>
      </c>
      <c r="O725" s="118">
        <v>8178315</v>
      </c>
      <c r="P725" s="116">
        <v>99.956398010253906</v>
      </c>
      <c r="Q725" s="118">
        <v>8178223</v>
      </c>
      <c r="R725" s="119">
        <v>1.3890547677874565E-2</v>
      </c>
      <c r="S725" s="118">
        <v>1849</v>
      </c>
      <c r="T725" s="116">
        <v>2.2608824074268341E-2</v>
      </c>
      <c r="U725" s="118">
        <v>17766</v>
      </c>
      <c r="V725" s="119">
        <v>0.21731477975845337</v>
      </c>
      <c r="W725" s="117">
        <v>2300005</v>
      </c>
      <c r="X725" s="119">
        <v>99.590682983398438</v>
      </c>
      <c r="Y725" s="119">
        <v>99.374259948730469</v>
      </c>
      <c r="Z725" s="117">
        <v>6863</v>
      </c>
      <c r="AA725" s="119">
        <v>0.29839065670967102</v>
      </c>
      <c r="AB725" s="118">
        <v>1196728</v>
      </c>
      <c r="AC725" s="120">
        <v>98.534255981445313</v>
      </c>
      <c r="AD725" s="118">
        <v>1196938</v>
      </c>
      <c r="AE725" s="116">
        <v>98.386970520019531</v>
      </c>
      <c r="AF725" s="116">
        <v>53.970100402832031</v>
      </c>
      <c r="AG725" s="116">
        <v>67.060073852539063</v>
      </c>
      <c r="AH725" s="121">
        <v>40.880123138427734</v>
      </c>
      <c r="AI725" s="116">
        <v>0</v>
      </c>
      <c r="AJ725" s="121">
        <v>0</v>
      </c>
      <c r="AK725" s="121">
        <v>0</v>
      </c>
      <c r="AL725" s="116">
        <v>5.3511004447937012</v>
      </c>
      <c r="AM725" s="116">
        <v>29.44761848449707</v>
      </c>
      <c r="AN725" s="116">
        <v>12273.7197265625</v>
      </c>
      <c r="AO725" s="116">
        <v>29706.71875</v>
      </c>
      <c r="AP725" s="116">
        <v>14739.462890625</v>
      </c>
      <c r="AQ725" s="116">
        <v>49.616596221923828</v>
      </c>
      <c r="AR725" s="118"/>
    </row>
    <row r="726" spans="1:44">
      <c r="A726" s="352">
        <v>41873</v>
      </c>
      <c r="B726" s="114" t="s">
        <v>184</v>
      </c>
      <c r="C726" s="114" t="s">
        <v>122</v>
      </c>
      <c r="D726" s="241"/>
      <c r="E726" s="305">
        <v>95</v>
      </c>
      <c r="F726" s="305">
        <v>17</v>
      </c>
      <c r="G726" s="305">
        <v>283</v>
      </c>
      <c r="H726" s="305">
        <v>51</v>
      </c>
      <c r="I726" s="305">
        <v>952</v>
      </c>
      <c r="J726" s="305">
        <v>219</v>
      </c>
      <c r="K726" s="118">
        <v>3272667</v>
      </c>
      <c r="L726" s="116">
        <v>88.549858571006453</v>
      </c>
      <c r="M726" s="118">
        <v>2913276</v>
      </c>
      <c r="N726" s="116">
        <v>96.834693908691406</v>
      </c>
      <c r="O726" s="118">
        <v>12381306</v>
      </c>
      <c r="P726" s="116">
        <v>99.977287292480469</v>
      </c>
      <c r="Q726" s="118">
        <v>12381311</v>
      </c>
      <c r="R726" s="119">
        <v>1.202618982642889E-2</v>
      </c>
      <c r="S726" s="118">
        <v>973</v>
      </c>
      <c r="T726" s="116">
        <v>7.8586181625723839E-3</v>
      </c>
      <c r="U726" s="118">
        <v>10082</v>
      </c>
      <c r="V726" s="119">
        <v>8.1445373594760895E-2</v>
      </c>
      <c r="W726" s="117">
        <v>3946138</v>
      </c>
      <c r="X726" s="119">
        <v>99.501152038574219</v>
      </c>
      <c r="Y726" s="119">
        <v>99.420112609863281</v>
      </c>
      <c r="Z726" s="117">
        <v>8804</v>
      </c>
      <c r="AA726" s="119">
        <v>0.22310420870780945</v>
      </c>
      <c r="AB726" s="118">
        <v>2399892</v>
      </c>
      <c r="AC726" s="120">
        <v>98.282920837402344</v>
      </c>
      <c r="AD726" s="118">
        <v>2401900</v>
      </c>
      <c r="AE726" s="116">
        <v>98.222076416015625</v>
      </c>
      <c r="AF726" s="116">
        <v>76.307861328125</v>
      </c>
      <c r="AG726" s="116">
        <v>95.704742431640625</v>
      </c>
      <c r="AH726" s="121">
        <v>56.910980224609375</v>
      </c>
      <c r="AI726" s="116">
        <v>0</v>
      </c>
      <c r="AJ726" s="121">
        <v>0</v>
      </c>
      <c r="AK726" s="121">
        <v>0</v>
      </c>
      <c r="AL726" s="116">
        <v>5.2572941780090332</v>
      </c>
      <c r="AM726" s="116">
        <v>27.253650665283203</v>
      </c>
      <c r="AN726" s="116">
        <v>18327.619140625</v>
      </c>
      <c r="AO726" s="116">
        <v>44195.4765625</v>
      </c>
      <c r="AP726" s="116">
        <v>25044.16015625</v>
      </c>
      <c r="AQ726" s="116">
        <v>56.666793823242188</v>
      </c>
      <c r="AR726" s="118"/>
    </row>
    <row r="727" spans="1:44">
      <c r="A727" s="352">
        <v>41873</v>
      </c>
      <c r="B727" s="114" t="s">
        <v>131</v>
      </c>
      <c r="C727" s="114" t="s">
        <v>176</v>
      </c>
      <c r="D727" s="241"/>
      <c r="E727" s="305">
        <v>168</v>
      </c>
      <c r="F727" s="305">
        <v>20</v>
      </c>
      <c r="G727" s="305">
        <v>489</v>
      </c>
      <c r="H727" s="305">
        <v>50</v>
      </c>
      <c r="I727" s="305">
        <v>1418</v>
      </c>
      <c r="J727" s="305">
        <v>160</v>
      </c>
      <c r="K727" s="118">
        <v>2951696</v>
      </c>
      <c r="L727" s="116">
        <v>90.754027515028639</v>
      </c>
      <c r="M727" s="118">
        <v>4608265</v>
      </c>
      <c r="N727" s="116">
        <v>94.203521728515625</v>
      </c>
      <c r="O727" s="118">
        <v>20090962</v>
      </c>
      <c r="P727" s="116">
        <v>99.999603271484375</v>
      </c>
      <c r="Q727" s="118">
        <v>13469261</v>
      </c>
      <c r="R727" s="119">
        <v>6.6002137027680874E-3</v>
      </c>
      <c r="S727" s="118">
        <v>605048</v>
      </c>
      <c r="T727" s="116">
        <v>4.4920654296875</v>
      </c>
      <c r="U727" s="118">
        <v>891</v>
      </c>
      <c r="V727" s="119">
        <v>6.9268066436052322E-3</v>
      </c>
      <c r="W727" s="117">
        <v>3855578</v>
      </c>
      <c r="X727" s="119">
        <v>99.7440185546875</v>
      </c>
      <c r="Y727" s="119">
        <v>99.737106323242188</v>
      </c>
      <c r="Z727" s="117">
        <v>11025</v>
      </c>
      <c r="AA727" s="119">
        <v>0.28594934940338135</v>
      </c>
      <c r="AB727" s="118">
        <v>1519955</v>
      </c>
      <c r="AC727" s="120">
        <v>95.348876953125</v>
      </c>
      <c r="AD727" s="118">
        <v>1509242</v>
      </c>
      <c r="AE727" s="116">
        <v>95.963600158691406</v>
      </c>
      <c r="AF727" s="116">
        <v>0</v>
      </c>
      <c r="AG727" s="116">
        <v>0</v>
      </c>
      <c r="AH727" s="121">
        <v>0</v>
      </c>
      <c r="AI727" s="116">
        <v>0</v>
      </c>
      <c r="AJ727" s="121">
        <v>0</v>
      </c>
      <c r="AK727" s="121">
        <v>0</v>
      </c>
      <c r="AL727" s="116">
        <v>4.788306713104248</v>
      </c>
      <c r="AM727" s="116">
        <v>26.055459976196289</v>
      </c>
      <c r="AN727" s="116">
        <v>19102.44921875</v>
      </c>
      <c r="AO727" s="116">
        <v>42716.1640625</v>
      </c>
      <c r="AP727" s="116">
        <v>22608.92578125</v>
      </c>
      <c r="AQ727" s="116">
        <v>52.928268432617187</v>
      </c>
      <c r="AR727" s="118"/>
    </row>
    <row r="728" spans="1:44">
      <c r="A728" s="352">
        <v>41873</v>
      </c>
      <c r="B728" s="114" t="s">
        <v>124</v>
      </c>
      <c r="C728" s="114" t="s">
        <v>176</v>
      </c>
      <c r="D728" s="241"/>
      <c r="E728" s="180">
        <v>113</v>
      </c>
      <c r="F728" s="180">
        <v>32</v>
      </c>
      <c r="G728" s="180">
        <v>332</v>
      </c>
      <c r="H728" s="180">
        <v>86</v>
      </c>
      <c r="I728" s="180">
        <v>1270</v>
      </c>
      <c r="J728" s="180">
        <v>342</v>
      </c>
      <c r="K728" s="118">
        <v>3136444</v>
      </c>
      <c r="L728" s="116">
        <v>92.466659694864632</v>
      </c>
      <c r="M728" s="118">
        <v>3924735</v>
      </c>
      <c r="N728" s="116">
        <v>95.949256896972656</v>
      </c>
      <c r="O728" s="118">
        <v>17176888</v>
      </c>
      <c r="P728" s="116">
        <v>99.999755859375</v>
      </c>
      <c r="Q728" s="118">
        <v>13238498</v>
      </c>
      <c r="R728" s="119">
        <v>9.3515142798423767E-3</v>
      </c>
      <c r="S728" s="118">
        <v>545805</v>
      </c>
      <c r="T728" s="116">
        <v>4.1228618621826172</v>
      </c>
      <c r="U728" s="118">
        <v>1638</v>
      </c>
      <c r="V728" s="119">
        <v>1.2906389310956001E-2</v>
      </c>
      <c r="W728" s="117">
        <v>4313104</v>
      </c>
      <c r="X728" s="119">
        <v>99.66229248046875</v>
      </c>
      <c r="Y728" s="119">
        <v>99.649429321289063</v>
      </c>
      <c r="Z728" s="117">
        <v>11421</v>
      </c>
      <c r="AA728" s="119">
        <v>0.26479768753051758</v>
      </c>
      <c r="AB728" s="118">
        <v>1142710</v>
      </c>
      <c r="AC728" s="120">
        <v>94.632675170898438</v>
      </c>
      <c r="AD728" s="118">
        <v>1133784</v>
      </c>
      <c r="AE728" s="116">
        <v>94.847694396972656</v>
      </c>
      <c r="AF728" s="116">
        <v>0</v>
      </c>
      <c r="AG728" s="116">
        <v>0</v>
      </c>
      <c r="AH728" s="121">
        <v>0</v>
      </c>
      <c r="AI728" s="116">
        <v>0</v>
      </c>
      <c r="AJ728" s="121">
        <v>0</v>
      </c>
      <c r="AK728" s="121">
        <v>0</v>
      </c>
      <c r="AL728" s="116">
        <v>4.9372658729553223</v>
      </c>
      <c r="AM728" s="116">
        <v>30.139972686767578</v>
      </c>
      <c r="AN728" s="116">
        <v>18192.373046875</v>
      </c>
      <c r="AO728" s="116">
        <v>49567.87890625</v>
      </c>
      <c r="AP728" s="116">
        <v>23788.109375</v>
      </c>
      <c r="AQ728" s="116">
        <v>47.990978240966797</v>
      </c>
      <c r="AR728" s="118"/>
    </row>
    <row r="729" spans="1:44">
      <c r="A729" s="352">
        <v>41873</v>
      </c>
      <c r="B729" s="206" t="s">
        <v>133</v>
      </c>
      <c r="C729" s="206" t="s">
        <v>176</v>
      </c>
      <c r="D729" s="241"/>
      <c r="E729" s="180">
        <v>163</v>
      </c>
      <c r="F729" s="180">
        <v>11</v>
      </c>
      <c r="G729" s="180">
        <v>482</v>
      </c>
      <c r="H729" s="180">
        <v>33</v>
      </c>
      <c r="I729" s="180">
        <v>1407</v>
      </c>
      <c r="J729" s="180">
        <v>114</v>
      </c>
      <c r="K729" s="248">
        <v>2259276</v>
      </c>
      <c r="L729" s="246">
        <v>90.29339487517241</v>
      </c>
      <c r="M729" s="248">
        <v>4124647</v>
      </c>
      <c r="N729" s="246">
        <v>96.292045593261719</v>
      </c>
      <c r="O729" s="248">
        <v>17402570</v>
      </c>
      <c r="P729" s="246">
        <v>99.938560485839844</v>
      </c>
      <c r="Q729" s="248">
        <v>11203461</v>
      </c>
      <c r="R729" s="249">
        <v>0.1759277731180191</v>
      </c>
      <c r="S729" s="248">
        <v>600736</v>
      </c>
      <c r="T729" s="246">
        <v>5.3620572090148926</v>
      </c>
      <c r="U729" s="248">
        <v>340</v>
      </c>
      <c r="V729" s="249">
        <v>3.2154642976820469E-3</v>
      </c>
      <c r="W729" s="248">
        <v>2896630</v>
      </c>
      <c r="X729" s="246">
        <v>99.61907958984375</v>
      </c>
      <c r="Y729" s="246">
        <v>99.615875244140625</v>
      </c>
      <c r="Z729" s="247">
        <v>8138</v>
      </c>
      <c r="AA729" s="249">
        <v>0.28094717860221863</v>
      </c>
      <c r="AB729" s="248">
        <v>664569</v>
      </c>
      <c r="AC729" s="246">
        <v>91.6407470703125</v>
      </c>
      <c r="AD729" s="248">
        <v>651653</v>
      </c>
      <c r="AE729" s="246">
        <v>92.082748413085938</v>
      </c>
      <c r="AF729" s="246">
        <v>0</v>
      </c>
      <c r="AG729" s="246">
        <v>0</v>
      </c>
      <c r="AH729" s="251">
        <v>0</v>
      </c>
      <c r="AI729" s="246">
        <v>0</v>
      </c>
      <c r="AJ729" s="251">
        <v>0</v>
      </c>
      <c r="AK729" s="251">
        <v>0</v>
      </c>
      <c r="AL729" s="246">
        <v>5.0924177169799805</v>
      </c>
      <c r="AM729" s="246">
        <v>32.240154266357422</v>
      </c>
      <c r="AN729" s="246">
        <v>16050.5283203125</v>
      </c>
      <c r="AO729" s="246">
        <v>37200.85546875</v>
      </c>
      <c r="AP729" s="246">
        <v>20534.849609375</v>
      </c>
      <c r="AQ729" s="246">
        <v>55.199939727783203</v>
      </c>
      <c r="AR729" s="248"/>
    </row>
    <row r="730" spans="1:44">
      <c r="A730" s="352">
        <v>41873</v>
      </c>
      <c r="B730" s="206" t="s">
        <v>125</v>
      </c>
      <c r="C730" s="206" t="s">
        <v>176</v>
      </c>
      <c r="D730" s="241"/>
      <c r="E730" s="180">
        <v>164</v>
      </c>
      <c r="F730" s="180">
        <v>8</v>
      </c>
      <c r="G730" s="180">
        <v>468</v>
      </c>
      <c r="H730" s="180">
        <v>24</v>
      </c>
      <c r="I730" s="180">
        <v>1522</v>
      </c>
      <c r="J730" s="180">
        <v>92</v>
      </c>
      <c r="K730" s="248">
        <v>2123877</v>
      </c>
      <c r="L730" s="246">
        <v>89.893247113651114</v>
      </c>
      <c r="M730" s="248">
        <v>3163502</v>
      </c>
      <c r="N730" s="246">
        <v>94.627571105957031</v>
      </c>
      <c r="O730" s="248">
        <v>15068016</v>
      </c>
      <c r="P730" s="246">
        <v>99.994163513183594</v>
      </c>
      <c r="Q730" s="248">
        <v>10050270</v>
      </c>
      <c r="R730" s="249">
        <v>4.2138170450925827E-2</v>
      </c>
      <c r="S730" s="248">
        <v>493493</v>
      </c>
      <c r="T730" s="246">
        <v>4.9102463722229004</v>
      </c>
      <c r="U730" s="248">
        <v>173</v>
      </c>
      <c r="V730" s="249">
        <v>1.8114031990990043E-3</v>
      </c>
      <c r="W730" s="248">
        <v>2885173</v>
      </c>
      <c r="X730" s="246">
        <v>99.875587463378906</v>
      </c>
      <c r="Y730" s="246">
        <v>99.873779296875</v>
      </c>
      <c r="Z730" s="247">
        <v>5366</v>
      </c>
      <c r="AA730" s="249">
        <v>0.18598538637161255</v>
      </c>
      <c r="AB730" s="248">
        <v>730819</v>
      </c>
      <c r="AC730" s="246">
        <v>93.641105651855469</v>
      </c>
      <c r="AD730" s="248">
        <v>730177</v>
      </c>
      <c r="AE730" s="246">
        <v>93.851219177246094</v>
      </c>
      <c r="AF730" s="246">
        <v>0</v>
      </c>
      <c r="AG730" s="246">
        <v>0</v>
      </c>
      <c r="AH730" s="251">
        <v>0</v>
      </c>
      <c r="AI730" s="246">
        <v>0</v>
      </c>
      <c r="AJ730" s="251">
        <v>0</v>
      </c>
      <c r="AK730" s="251">
        <v>0</v>
      </c>
      <c r="AL730" s="246">
        <v>4.3319911956787109</v>
      </c>
      <c r="AM730" s="246">
        <v>31.19135856628418</v>
      </c>
      <c r="AN730" s="246">
        <v>12493.5</v>
      </c>
      <c r="AO730" s="246">
        <v>34727.09375</v>
      </c>
      <c r="AP730" s="246">
        <v>11273.8037109375</v>
      </c>
      <c r="AQ730" s="246">
        <v>32.464000701904297</v>
      </c>
      <c r="AR730" s="248"/>
    </row>
    <row r="731" spans="1:44">
      <c r="A731" s="352">
        <v>41873</v>
      </c>
      <c r="B731" s="107" t="s">
        <v>127</v>
      </c>
      <c r="C731" s="107" t="s">
        <v>128</v>
      </c>
      <c r="D731" s="241"/>
      <c r="E731" s="388">
        <v>149</v>
      </c>
      <c r="F731" s="388">
        <v>12</v>
      </c>
      <c r="G731" s="388">
        <v>447</v>
      </c>
      <c r="H731" s="388">
        <v>36</v>
      </c>
      <c r="I731" s="388">
        <v>1428</v>
      </c>
      <c r="J731" s="388">
        <v>121</v>
      </c>
      <c r="K731" s="111">
        <v>2564944</v>
      </c>
      <c r="L731" s="109">
        <v>87.764216294780709</v>
      </c>
      <c r="M731" s="111">
        <v>3670513</v>
      </c>
      <c r="N731" s="109">
        <v>96.243278503417969</v>
      </c>
      <c r="O731" s="111">
        <v>16176539</v>
      </c>
      <c r="P731" s="109">
        <v>99.762016296386719</v>
      </c>
      <c r="Q731" s="111">
        <v>9913157</v>
      </c>
      <c r="R731" s="112">
        <v>2.3665517568588257E-2</v>
      </c>
      <c r="S731" s="111">
        <v>323846</v>
      </c>
      <c r="T731" s="109">
        <v>3.2668302059173584</v>
      </c>
      <c r="U731" s="111">
        <v>35669</v>
      </c>
      <c r="V731" s="112">
        <v>0.35986959934234619</v>
      </c>
      <c r="W731" s="111">
        <v>2942315</v>
      </c>
      <c r="X731" s="109">
        <v>99.541793823242188</v>
      </c>
      <c r="Y731" s="109">
        <v>99.183570861816406</v>
      </c>
      <c r="Z731" s="110">
        <v>19129</v>
      </c>
      <c r="AA731" s="112">
        <v>0.65013432502746582</v>
      </c>
      <c r="AB731" s="111">
        <v>4948753</v>
      </c>
      <c r="AC731" s="109">
        <v>99.17486572265625</v>
      </c>
      <c r="AD731" s="111">
        <v>4938917</v>
      </c>
      <c r="AE731" s="109">
        <v>99.387115478515625</v>
      </c>
      <c r="AF731" s="109">
        <v>34.219554901123047</v>
      </c>
      <c r="AG731" s="109">
        <v>33.597091674804687</v>
      </c>
      <c r="AH731" s="113">
        <v>34.842018127441406</v>
      </c>
      <c r="AI731" s="109">
        <v>94.188858032226563</v>
      </c>
      <c r="AJ731" s="113">
        <v>2.6639516353607178</v>
      </c>
      <c r="AK731" s="113">
        <v>3.1471843719482422</v>
      </c>
      <c r="AL731" s="109">
        <v>3.1014745235443115</v>
      </c>
      <c r="AM731" s="109">
        <v>17.863021850585938</v>
      </c>
      <c r="AN731" s="109">
        <v>8446.666015625</v>
      </c>
      <c r="AO731" s="109">
        <v>35645.59375</v>
      </c>
      <c r="AP731" s="109">
        <v>582.96697998046875</v>
      </c>
      <c r="AQ731" s="109">
        <v>1.6354531049728394</v>
      </c>
      <c r="AR731" s="111"/>
    </row>
    <row r="732" spans="1:44">
      <c r="A732" s="352">
        <v>41873</v>
      </c>
      <c r="B732" s="107" t="s">
        <v>129</v>
      </c>
      <c r="C732" s="107" t="s">
        <v>128</v>
      </c>
      <c r="D732" s="241"/>
      <c r="E732" s="388">
        <v>151</v>
      </c>
      <c r="F732" s="388">
        <v>2</v>
      </c>
      <c r="G732" s="388">
        <v>449</v>
      </c>
      <c r="H732" s="388">
        <v>6</v>
      </c>
      <c r="I732" s="388">
        <v>1170</v>
      </c>
      <c r="J732" s="388">
        <v>17</v>
      </c>
      <c r="K732" s="111">
        <v>1507267</v>
      </c>
      <c r="L732" s="109">
        <v>84.60146742415246</v>
      </c>
      <c r="M732" s="111">
        <v>3233498</v>
      </c>
      <c r="N732" s="109">
        <v>96.286094665527344</v>
      </c>
      <c r="O732" s="111">
        <v>11631044</v>
      </c>
      <c r="P732" s="109">
        <v>99.948371887207031</v>
      </c>
      <c r="Q732" s="111">
        <v>7845437</v>
      </c>
      <c r="R732" s="112">
        <v>1.2236411683261395E-2</v>
      </c>
      <c r="S732" s="111">
        <v>304042</v>
      </c>
      <c r="T732" s="109">
        <v>3.875399112701416</v>
      </c>
      <c r="U732" s="111">
        <v>31626</v>
      </c>
      <c r="V732" s="112">
        <v>0.40314537286758423</v>
      </c>
      <c r="W732" s="111">
        <v>1900279</v>
      </c>
      <c r="X732" s="109">
        <v>99.489898681640625</v>
      </c>
      <c r="Y732" s="109">
        <v>99.08880615234375</v>
      </c>
      <c r="Z732" s="110">
        <v>13095</v>
      </c>
      <c r="AA732" s="112">
        <v>0.68910932540893555</v>
      </c>
      <c r="AB732" s="111">
        <v>1283861</v>
      </c>
      <c r="AC732" s="109">
        <v>97.680671691894531</v>
      </c>
      <c r="AD732" s="111">
        <v>1283432</v>
      </c>
      <c r="AE732" s="109">
        <v>97.915122985839844</v>
      </c>
      <c r="AF732" s="109">
        <v>33.751060485839844</v>
      </c>
      <c r="AG732" s="109">
        <v>33.031631469726563</v>
      </c>
      <c r="AH732" s="113">
        <v>34.470489501953125</v>
      </c>
      <c r="AI732" s="109">
        <v>93.937217712402344</v>
      </c>
      <c r="AJ732" s="113">
        <v>2.3365812301635742</v>
      </c>
      <c r="AK732" s="113">
        <v>3.7262065410614014</v>
      </c>
      <c r="AL732" s="109">
        <v>3.0672328472137451</v>
      </c>
      <c r="AM732" s="109">
        <v>20.148521423339844</v>
      </c>
      <c r="AN732" s="109">
        <v>6981.80126953125</v>
      </c>
      <c r="AO732" s="109">
        <v>20952.267578125</v>
      </c>
      <c r="AP732" s="109">
        <v>285.45834350585937</v>
      </c>
      <c r="AQ732" s="109">
        <v>1.3624222278594971</v>
      </c>
      <c r="AR732" s="111"/>
    </row>
    <row r="733" spans="1:44">
      <c r="A733" s="352">
        <v>41873</v>
      </c>
      <c r="B733" s="181" t="s">
        <v>130</v>
      </c>
      <c r="C733" s="181" t="s">
        <v>128</v>
      </c>
      <c r="D733" s="241"/>
      <c r="E733" s="219">
        <v>176</v>
      </c>
      <c r="F733" s="219">
        <v>5</v>
      </c>
      <c r="G733" s="219">
        <v>528</v>
      </c>
      <c r="H733" s="219">
        <v>15</v>
      </c>
      <c r="I733" s="219">
        <v>859</v>
      </c>
      <c r="J733" s="219">
        <v>32</v>
      </c>
      <c r="K733" s="229">
        <v>663458</v>
      </c>
      <c r="L733" s="230">
        <v>93.655966165152876</v>
      </c>
      <c r="M733" s="229">
        <v>1312217</v>
      </c>
      <c r="N733" s="230">
        <v>96.005386352539063</v>
      </c>
      <c r="O733" s="229">
        <v>14233949</v>
      </c>
      <c r="P733" s="230">
        <v>99.995704650878906</v>
      </c>
      <c r="Q733" s="229">
        <v>4519242</v>
      </c>
      <c r="R733" s="230">
        <v>0</v>
      </c>
      <c r="S733" s="229">
        <v>185673</v>
      </c>
      <c r="T733" s="230">
        <v>4.1084985733032227</v>
      </c>
      <c r="U733" s="229">
        <v>10629</v>
      </c>
      <c r="V733" s="230">
        <v>0.23547083139419556</v>
      </c>
      <c r="W733" s="229">
        <v>657780</v>
      </c>
      <c r="X733" s="230">
        <v>99.80548095703125</v>
      </c>
      <c r="Y733" s="230">
        <v>99.570465087890625</v>
      </c>
      <c r="Z733" s="229">
        <v>2673</v>
      </c>
      <c r="AA733" s="230">
        <v>0.40636688470840454</v>
      </c>
      <c r="AB733" s="229">
        <v>1070048</v>
      </c>
      <c r="AC733" s="230">
        <v>98.482406616210938</v>
      </c>
      <c r="AD733" s="229">
        <v>1068645</v>
      </c>
      <c r="AE733" s="230">
        <v>98.6490478515625</v>
      </c>
      <c r="AF733" s="230">
        <v>35.165691375732422</v>
      </c>
      <c r="AG733" s="230">
        <v>34.773368835449219</v>
      </c>
      <c r="AH733" s="230">
        <v>35.558013916015625</v>
      </c>
      <c r="AI733" s="230">
        <v>94.503921508789063</v>
      </c>
      <c r="AJ733" s="188">
        <v>0.7587314248085022</v>
      </c>
      <c r="AK733" s="188">
        <v>4.7373461723327637</v>
      </c>
      <c r="AL733" s="230">
        <v>4.042088508605957</v>
      </c>
      <c r="AM733" s="230">
        <v>21.996866226196289</v>
      </c>
      <c r="AN733" s="230">
        <v>5784.783203125</v>
      </c>
      <c r="AO733" s="230">
        <v>9816.4033203125</v>
      </c>
      <c r="AP733" s="230">
        <v>137.7100830078125</v>
      </c>
      <c r="AQ733" s="230">
        <v>1.4028568267822266</v>
      </c>
      <c r="AR733" s="229"/>
    </row>
    <row r="734" spans="1:44">
      <c r="A734" s="352">
        <v>41873</v>
      </c>
      <c r="B734" s="123" t="s">
        <v>132</v>
      </c>
      <c r="C734" s="123" t="s">
        <v>128</v>
      </c>
      <c r="D734" s="241"/>
      <c r="E734" s="219">
        <v>178</v>
      </c>
      <c r="F734" s="219">
        <v>5</v>
      </c>
      <c r="G734" s="219">
        <v>527</v>
      </c>
      <c r="H734" s="219">
        <v>15</v>
      </c>
      <c r="I734" s="219">
        <v>986</v>
      </c>
      <c r="J734" s="219">
        <v>31</v>
      </c>
      <c r="K734" s="197">
        <v>890040</v>
      </c>
      <c r="L734" s="194">
        <v>91.264999325872992</v>
      </c>
      <c r="M734" s="197">
        <v>1275898</v>
      </c>
      <c r="N734" s="194">
        <v>92.021858215332031</v>
      </c>
      <c r="O734" s="197">
        <v>12902815</v>
      </c>
      <c r="P734" s="194">
        <v>99.984130859375</v>
      </c>
      <c r="Q734" s="197">
        <v>5546756</v>
      </c>
      <c r="R734" s="194">
        <v>0</v>
      </c>
      <c r="S734" s="197">
        <v>255584</v>
      </c>
      <c r="T734" s="194">
        <v>4.6078104972839355</v>
      </c>
      <c r="U734" s="197">
        <v>20547</v>
      </c>
      <c r="V734" s="194">
        <v>0.37447088956832886</v>
      </c>
      <c r="W734" s="197">
        <v>918406</v>
      </c>
      <c r="X734" s="194">
        <v>99.746726989746094</v>
      </c>
      <c r="Y734" s="231">
        <v>99.373207092285156</v>
      </c>
      <c r="Z734" s="197">
        <v>4669</v>
      </c>
      <c r="AA734" s="194">
        <v>0.50838083028793335</v>
      </c>
      <c r="AB734" s="197">
        <v>993117</v>
      </c>
      <c r="AC734" s="194">
        <v>98.117744445800781</v>
      </c>
      <c r="AD734" s="197">
        <v>991004</v>
      </c>
      <c r="AE734" s="194">
        <v>98.319381713867188</v>
      </c>
      <c r="AF734" s="231">
        <v>35.000961303710937</v>
      </c>
      <c r="AG734" s="231">
        <v>34.717697143554688</v>
      </c>
      <c r="AH734" s="231">
        <v>35.284225463867188</v>
      </c>
      <c r="AI734" s="194">
        <v>95.633979797363281</v>
      </c>
      <c r="AJ734" s="207">
        <v>1.4040037393569946</v>
      </c>
      <c r="AK734" s="207">
        <v>2.9620163440704346</v>
      </c>
      <c r="AL734" s="208">
        <v>4.1283154487609863</v>
      </c>
      <c r="AM734" s="208">
        <v>23.095066070556641</v>
      </c>
      <c r="AN734" s="197">
        <v>6374.65478515625</v>
      </c>
      <c r="AO734" s="197">
        <v>12136.044921875</v>
      </c>
      <c r="AP734" s="197">
        <v>97.693580627441406</v>
      </c>
      <c r="AQ734" s="231">
        <v>0.80498695373535156</v>
      </c>
      <c r="AR734" s="198"/>
    </row>
    <row r="735" spans="1:44">
      <c r="A735" s="352">
        <v>41872</v>
      </c>
      <c r="B735" s="181" t="s">
        <v>6</v>
      </c>
      <c r="C735" s="181"/>
      <c r="D735" s="241"/>
      <c r="E735" s="219">
        <v>1801</v>
      </c>
      <c r="F735" s="219">
        <v>168</v>
      </c>
      <c r="G735" s="219">
        <v>5337</v>
      </c>
      <c r="H735" s="219">
        <v>495</v>
      </c>
      <c r="I735" s="219">
        <v>15439</v>
      </c>
      <c r="J735" s="219">
        <v>1878</v>
      </c>
      <c r="K735" s="229">
        <v>28078263</v>
      </c>
      <c r="L735" s="230">
        <v>90.342180354959993</v>
      </c>
      <c r="M735" s="229">
        <v>44259321</v>
      </c>
      <c r="N735" s="230">
        <v>95.98312425227833</v>
      </c>
      <c r="O735" s="229">
        <v>194429424</v>
      </c>
      <c r="P735" s="230">
        <v>99.968990773398716</v>
      </c>
      <c r="Q735" s="229">
        <v>145181814</v>
      </c>
      <c r="R735" s="230">
        <v>3.4180589387970174E-2</v>
      </c>
      <c r="S735" s="229">
        <v>3283121</v>
      </c>
      <c r="T735" s="230">
        <v>4.4085061495017017</v>
      </c>
      <c r="U735" s="229">
        <v>176249</v>
      </c>
      <c r="V735" s="230">
        <v>0.12331202934128754</v>
      </c>
      <c r="W735" s="229">
        <v>43227977</v>
      </c>
      <c r="X735" s="230">
        <v>99.677218877170034</v>
      </c>
      <c r="Y735" s="230">
        <v>99.554304875781639</v>
      </c>
      <c r="Z735" s="229">
        <v>142597</v>
      </c>
      <c r="AA735" s="230">
        <v>0.329872015309424</v>
      </c>
      <c r="AB735" s="229">
        <v>31818790</v>
      </c>
      <c r="AC735" s="230">
        <v>98.226692601138737</v>
      </c>
      <c r="AD735" s="229">
        <v>31775373</v>
      </c>
      <c r="AE735" s="230">
        <v>98.30227711130992</v>
      </c>
      <c r="AF735" s="230">
        <v>33.389677985283249</v>
      </c>
      <c r="AG735" s="230">
        <v>35.804256348915452</v>
      </c>
      <c r="AH735" s="230">
        <v>30.975099621651047</v>
      </c>
      <c r="AI735" s="230"/>
      <c r="AJ735" s="188"/>
      <c r="AK735" s="188"/>
      <c r="AL735" s="230">
        <v>3.3365286929730704</v>
      </c>
      <c r="AM735" s="230">
        <v>19.776206978667915</v>
      </c>
      <c r="AN735" s="230">
        <v>191456.95751953125</v>
      </c>
      <c r="AO735" s="230">
        <v>541547.6640625</v>
      </c>
      <c r="AP735" s="230">
        <v>271156.78280639648</v>
      </c>
      <c r="AQ735" s="230">
        <v>50.070714140335085</v>
      </c>
      <c r="AR735" s="229">
        <v>0</v>
      </c>
    </row>
    <row r="736" spans="1:44">
      <c r="A736" s="352">
        <v>41872</v>
      </c>
      <c r="B736" s="123" t="s">
        <v>134</v>
      </c>
      <c r="C736" s="123"/>
      <c r="D736" s="241"/>
      <c r="E736" s="219">
        <v>652</v>
      </c>
      <c r="F736" s="219">
        <v>105</v>
      </c>
      <c r="G736" s="219">
        <v>1947</v>
      </c>
      <c r="H736" s="219">
        <v>316</v>
      </c>
      <c r="I736" s="219">
        <v>6649</v>
      </c>
      <c r="J736" s="219">
        <v>1308</v>
      </c>
      <c r="K736" s="197">
        <v>12577915</v>
      </c>
      <c r="L736" s="194">
        <v>90.992577068615901</v>
      </c>
      <c r="M736" s="197">
        <v>18921868</v>
      </c>
      <c r="N736" s="194">
        <v>96.536045622017895</v>
      </c>
      <c r="O736" s="197">
        <v>70039928</v>
      </c>
      <c r="P736" s="194">
        <v>99.93575515765616</v>
      </c>
      <c r="Q736" s="197">
        <v>70039754</v>
      </c>
      <c r="R736" s="194">
        <v>4.835396681207723E-2</v>
      </c>
      <c r="S736" s="197">
        <v>9141</v>
      </c>
      <c r="T736" s="194">
        <v>1.6258203149375323E-2</v>
      </c>
      <c r="U736" s="197">
        <v>71292</v>
      </c>
      <c r="V736" s="194">
        <v>0.1018504340819764</v>
      </c>
      <c r="W736" s="197">
        <v>23144997</v>
      </c>
      <c r="X736" s="194">
        <v>99.660626062524216</v>
      </c>
      <c r="Y736" s="231">
        <v>99.559121282270723</v>
      </c>
      <c r="Z736" s="197">
        <v>66437</v>
      </c>
      <c r="AA736" s="194">
        <v>0.28704691538113181</v>
      </c>
      <c r="AB736" s="197">
        <v>19417398</v>
      </c>
      <c r="AC736" s="194">
        <v>98.761079709300574</v>
      </c>
      <c r="AD736" s="197">
        <v>19419330</v>
      </c>
      <c r="AE736" s="194">
        <v>98.712483972498163</v>
      </c>
      <c r="AF736" s="231">
        <v>55.648621178403786</v>
      </c>
      <c r="AG736" s="231">
        <v>60.361001669519844</v>
      </c>
      <c r="AH736" s="231">
        <v>50.936240687287736</v>
      </c>
      <c r="AI736" s="194"/>
      <c r="AJ736" s="207"/>
      <c r="AK736" s="207"/>
      <c r="AL736" s="208">
        <v>5.045358430806588</v>
      </c>
      <c r="AM736" s="208">
        <v>27.728485583524307</v>
      </c>
      <c r="AN736" s="197">
        <v>99205.1455078125</v>
      </c>
      <c r="AO736" s="197">
        <v>300424.109375</v>
      </c>
      <c r="AP736" s="197">
        <v>192413.3984375</v>
      </c>
      <c r="AQ736" s="231">
        <v>64.047256006781666</v>
      </c>
      <c r="AR736" s="198"/>
    </row>
    <row r="737" spans="1:44">
      <c r="A737" s="352">
        <v>41872</v>
      </c>
      <c r="B737" s="123" t="s">
        <v>175</v>
      </c>
      <c r="C737" s="123"/>
      <c r="D737" s="241"/>
      <c r="E737" s="219">
        <v>495</v>
      </c>
      <c r="F737" s="219">
        <v>39</v>
      </c>
      <c r="G737" s="219">
        <v>1439</v>
      </c>
      <c r="H737" s="219">
        <v>107</v>
      </c>
      <c r="I737" s="219">
        <v>4347</v>
      </c>
      <c r="J737" s="219">
        <v>366</v>
      </c>
      <c r="K737" s="197">
        <v>9951725</v>
      </c>
      <c r="L737" s="194">
        <v>90.929572511298289</v>
      </c>
      <c r="M737" s="197">
        <v>15539198</v>
      </c>
      <c r="N737" s="194">
        <v>95.346097053494773</v>
      </c>
      <c r="O737" s="197">
        <v>69168156</v>
      </c>
      <c r="P737" s="194">
        <v>99.988266152954878</v>
      </c>
      <c r="Q737" s="197">
        <v>47060419</v>
      </c>
      <c r="R737" s="194">
        <v>2.9498250543418335E-2</v>
      </c>
      <c r="S737" s="197">
        <v>2178026</v>
      </c>
      <c r="T737" s="194">
        <v>4.6527012915021704</v>
      </c>
      <c r="U737" s="197">
        <v>2947</v>
      </c>
      <c r="V737" s="194">
        <v>6.5695691383199336E-3</v>
      </c>
      <c r="W737" s="197">
        <v>13586238</v>
      </c>
      <c r="X737" s="194">
        <v>99.747459522484604</v>
      </c>
      <c r="Y737" s="231">
        <v>99.740906544167558</v>
      </c>
      <c r="Z737" s="197">
        <v>36043</v>
      </c>
      <c r="AA737" s="194">
        <v>0.26529050423383382</v>
      </c>
      <c r="AB737" s="197">
        <v>3902725</v>
      </c>
      <c r="AC737" s="194">
        <v>94.425330930289689</v>
      </c>
      <c r="AD737" s="197">
        <v>3871451</v>
      </c>
      <c r="AE737" s="194">
        <v>94.809335748637267</v>
      </c>
      <c r="AF737" s="231">
        <v>0</v>
      </c>
      <c r="AG737" s="231">
        <v>0</v>
      </c>
      <c r="AH737" s="231">
        <v>0</v>
      </c>
      <c r="AI737" s="194"/>
      <c r="AJ737" s="207"/>
      <c r="AK737" s="207"/>
      <c r="AL737" s="208">
        <v>4.9695656198953904</v>
      </c>
      <c r="AM737" s="208">
        <v>30.277636619503465</v>
      </c>
      <c r="AN737" s="197">
        <v>64596.837890625</v>
      </c>
      <c r="AO737" s="197">
        <v>160626.83203125</v>
      </c>
      <c r="AP737" s="197">
        <v>77470.337890625</v>
      </c>
      <c r="AQ737" s="231">
        <v>48.230010460240621</v>
      </c>
      <c r="AR737" s="198"/>
    </row>
    <row r="738" spans="1:44">
      <c r="A738" s="352">
        <v>41872</v>
      </c>
      <c r="B738" s="124" t="s">
        <v>135</v>
      </c>
      <c r="C738" s="124"/>
      <c r="D738" s="241"/>
      <c r="E738" s="219">
        <v>654</v>
      </c>
      <c r="F738" s="219">
        <v>24</v>
      </c>
      <c r="G738" s="219">
        <v>1951</v>
      </c>
      <c r="H738" s="219">
        <v>72</v>
      </c>
      <c r="I738" s="219">
        <v>4443</v>
      </c>
      <c r="J738" s="219">
        <v>204</v>
      </c>
      <c r="K738" s="190">
        <v>5548623</v>
      </c>
      <c r="L738" s="191">
        <v>87.814309964832717</v>
      </c>
      <c r="M738" s="190">
        <v>9798255</v>
      </c>
      <c r="N738" s="191">
        <v>95.925622850313559</v>
      </c>
      <c r="O738" s="190">
        <v>55221340</v>
      </c>
      <c r="P738" s="191">
        <v>99.987001522024954</v>
      </c>
      <c r="Q738" s="190">
        <v>28081641</v>
      </c>
      <c r="R738" s="191">
        <v>6.6769602300791866E-3</v>
      </c>
      <c r="S738" s="190">
        <v>1095954</v>
      </c>
      <c r="T738" s="191">
        <v>3.9598433134035567</v>
      </c>
      <c r="U738" s="190">
        <v>102010</v>
      </c>
      <c r="V738" s="191">
        <v>0.36335875936180556</v>
      </c>
      <c r="W738" s="190">
        <v>6496742</v>
      </c>
      <c r="X738" s="191">
        <v>99.589441729898681</v>
      </c>
      <c r="Y738" s="232">
        <v>99.227574769973572</v>
      </c>
      <c r="Z738" s="190">
        <v>40117</v>
      </c>
      <c r="AA738" s="192">
        <v>0.6174941176956753</v>
      </c>
      <c r="AB738" s="190">
        <v>8498667</v>
      </c>
      <c r="AC738" s="191">
        <v>98.75139395272916</v>
      </c>
      <c r="AD738" s="190">
        <v>8484592</v>
      </c>
      <c r="AE738" s="191">
        <v>98.957206532286378</v>
      </c>
      <c r="AF738" s="232">
        <v>16.943729089256362</v>
      </c>
      <c r="AG738" s="232">
        <v>15.600774544132408</v>
      </c>
      <c r="AH738" s="232">
        <v>18.286683634380317</v>
      </c>
      <c r="AI738" s="191"/>
      <c r="AJ738" s="193"/>
      <c r="AK738" s="193"/>
      <c r="AL738" s="191">
        <v>3.6168181398842409</v>
      </c>
      <c r="AM738" s="191">
        <v>21.303633654197018</v>
      </c>
      <c r="AN738" s="190">
        <v>27654.97412109375</v>
      </c>
      <c r="AO738" s="190">
        <v>80496.72265625</v>
      </c>
      <c r="AP738" s="190">
        <v>1273.0464782714844</v>
      </c>
      <c r="AQ738" s="232">
        <v>1.5814885827188909</v>
      </c>
      <c r="AR738" s="190"/>
    </row>
    <row r="739" spans="1:44">
      <c r="A739" s="352">
        <v>41872</v>
      </c>
      <c r="B739" s="114" t="s">
        <v>121</v>
      </c>
      <c r="C739" s="114" t="s">
        <v>122</v>
      </c>
      <c r="D739" s="241"/>
      <c r="E739" s="305">
        <v>168</v>
      </c>
      <c r="F739" s="305">
        <v>61</v>
      </c>
      <c r="G739" s="305">
        <v>492</v>
      </c>
      <c r="H739" s="305">
        <v>183</v>
      </c>
      <c r="I739" s="305">
        <v>1866</v>
      </c>
      <c r="J739" s="305">
        <v>769</v>
      </c>
      <c r="K739" s="118">
        <v>3187759</v>
      </c>
      <c r="L739" s="116">
        <v>93.441693678850882</v>
      </c>
      <c r="M739" s="118">
        <v>6801968</v>
      </c>
      <c r="N739" s="116">
        <v>96.013465881347656</v>
      </c>
      <c r="O739" s="118">
        <v>23591196</v>
      </c>
      <c r="P739" s="116">
        <v>99.877952575683594</v>
      </c>
      <c r="Q739" s="118">
        <v>23591128</v>
      </c>
      <c r="R739" s="119">
        <v>0.10675623267889023</v>
      </c>
      <c r="S739" s="118">
        <v>3172</v>
      </c>
      <c r="T739" s="116">
        <v>1.3445733115077019E-2</v>
      </c>
      <c r="U739" s="118">
        <v>25085</v>
      </c>
      <c r="V739" s="119">
        <v>0.10646027326583862</v>
      </c>
      <c r="W739" s="117">
        <v>8858735</v>
      </c>
      <c r="X739" s="119">
        <v>99.691696166992188</v>
      </c>
      <c r="Y739" s="119">
        <v>99.585563659667969</v>
      </c>
      <c r="Z739" s="117">
        <v>32079</v>
      </c>
      <c r="AA739" s="119">
        <v>0.36211717128753662</v>
      </c>
      <c r="AB739" s="118">
        <v>10397103</v>
      </c>
      <c r="AC739" s="120">
        <v>98.96136474609375</v>
      </c>
      <c r="AD739" s="118">
        <v>10395821</v>
      </c>
      <c r="AE739" s="116">
        <v>98.941947937011719</v>
      </c>
      <c r="AF739" s="116">
        <v>52.459136962890625</v>
      </c>
      <c r="AG739" s="116">
        <v>42.772735595703125</v>
      </c>
      <c r="AH739" s="121">
        <v>62.145542144775391</v>
      </c>
      <c r="AI739" s="116">
        <v>0</v>
      </c>
      <c r="AJ739" s="121">
        <v>0</v>
      </c>
      <c r="AK739" s="121">
        <v>0</v>
      </c>
      <c r="AL739" s="116">
        <v>5.0067920684814453</v>
      </c>
      <c r="AM739" s="116">
        <v>26.900911331176758</v>
      </c>
      <c r="AN739" s="116">
        <v>33019.64453125</v>
      </c>
      <c r="AO739" s="116">
        <v>124111.21875</v>
      </c>
      <c r="AP739" s="116">
        <v>95128.2421875</v>
      </c>
      <c r="AQ739" s="122">
        <v>76.647575378417969</v>
      </c>
      <c r="AR739" s="118"/>
    </row>
    <row r="740" spans="1:44">
      <c r="A740" s="352">
        <v>41872</v>
      </c>
      <c r="B740" s="114" t="s">
        <v>123</v>
      </c>
      <c r="C740" s="114" t="s">
        <v>122</v>
      </c>
      <c r="D740" s="241"/>
      <c r="E740" s="305">
        <v>157</v>
      </c>
      <c r="F740" s="305">
        <v>11</v>
      </c>
      <c r="G740" s="305">
        <v>483</v>
      </c>
      <c r="H740" s="305">
        <v>34</v>
      </c>
      <c r="I740" s="305">
        <v>1447</v>
      </c>
      <c r="J740" s="305">
        <v>132</v>
      </c>
      <c r="K740" s="118">
        <v>2204997</v>
      </c>
      <c r="L740" s="116">
        <v>92.020896173554888</v>
      </c>
      <c r="M740" s="118">
        <v>3306820</v>
      </c>
      <c r="N740" s="116">
        <v>96.880836486816406</v>
      </c>
      <c r="O740" s="118">
        <v>13229618</v>
      </c>
      <c r="P740" s="116">
        <v>99.934364318847656</v>
      </c>
      <c r="Q740" s="118">
        <v>13229560</v>
      </c>
      <c r="R740" s="119">
        <v>3.9698977023363113E-2</v>
      </c>
      <c r="S740" s="118">
        <v>3087</v>
      </c>
      <c r="T740" s="116">
        <v>2.3334110155701637E-2</v>
      </c>
      <c r="U740" s="118">
        <v>12132</v>
      </c>
      <c r="V740" s="119">
        <v>9.1761566698551178E-2</v>
      </c>
      <c r="W740" s="117">
        <v>3881834</v>
      </c>
      <c r="X740" s="119">
        <v>99.694023132324219</v>
      </c>
      <c r="Y740" s="119">
        <v>99.6025390625</v>
      </c>
      <c r="Z740" s="117">
        <v>9595</v>
      </c>
      <c r="AA740" s="119">
        <v>0.24717697501182556</v>
      </c>
      <c r="AB740" s="118">
        <v>3090353</v>
      </c>
      <c r="AC740" s="120">
        <v>98.9193115234375</v>
      </c>
      <c r="AD740" s="118">
        <v>3092205</v>
      </c>
      <c r="AE740" s="116">
        <v>98.862464904785156</v>
      </c>
      <c r="AF740" s="116">
        <v>42.054035186767578</v>
      </c>
      <c r="AG740" s="116">
        <v>53.358280181884766</v>
      </c>
      <c r="AH740" s="121">
        <v>30.749788284301758</v>
      </c>
      <c r="AI740" s="116">
        <v>0</v>
      </c>
      <c r="AJ740" s="121">
        <v>0</v>
      </c>
      <c r="AK740" s="121">
        <v>100</v>
      </c>
      <c r="AL740" s="116">
        <v>4.7672233581542969</v>
      </c>
      <c r="AM740" s="116">
        <v>27.592391967773438</v>
      </c>
      <c r="AN740" s="116">
        <v>17780.501953125</v>
      </c>
      <c r="AO740" s="116">
        <v>52670.3203125</v>
      </c>
      <c r="AP740" s="116">
        <v>31114.5390625</v>
      </c>
      <c r="AQ740" s="116">
        <v>59.074142456054687</v>
      </c>
      <c r="AR740" s="118"/>
    </row>
    <row r="741" spans="1:44">
      <c r="A741" s="352">
        <v>41872</v>
      </c>
      <c r="B741" s="114" t="s">
        <v>183</v>
      </c>
      <c r="C741" s="114" t="s">
        <v>122</v>
      </c>
      <c r="D741" s="241"/>
      <c r="E741" s="305">
        <v>129</v>
      </c>
      <c r="F741" s="305">
        <v>10</v>
      </c>
      <c r="G741" s="305">
        <v>387</v>
      </c>
      <c r="H741" s="305">
        <v>30</v>
      </c>
      <c r="I741" s="305">
        <v>1464</v>
      </c>
      <c r="J741" s="305">
        <v>114</v>
      </c>
      <c r="K741" s="118">
        <v>2801849</v>
      </c>
      <c r="L741" s="116">
        <v>90.399732462384662</v>
      </c>
      <c r="M741" s="118">
        <v>3306820</v>
      </c>
      <c r="N741" s="116">
        <v>96.880836486816406</v>
      </c>
      <c r="O741" s="118">
        <v>13448054</v>
      </c>
      <c r="P741" s="116">
        <v>99.978355407714844</v>
      </c>
      <c r="Q741" s="118">
        <v>13448022</v>
      </c>
      <c r="R741" s="119">
        <v>1.2254590168595314E-2</v>
      </c>
      <c r="S741" s="118">
        <v>886</v>
      </c>
      <c r="T741" s="116">
        <v>6.5883295610547066E-3</v>
      </c>
      <c r="U741" s="118">
        <v>9278</v>
      </c>
      <c r="V741" s="119">
        <v>6.9004558026790619E-2</v>
      </c>
      <c r="W741" s="117">
        <v>4345191</v>
      </c>
      <c r="X741" s="119">
        <v>99.719306945800781</v>
      </c>
      <c r="Y741" s="119">
        <v>99.650497436523438</v>
      </c>
      <c r="Z741" s="117">
        <v>9555</v>
      </c>
      <c r="AA741" s="119">
        <v>0.21989826858043671</v>
      </c>
      <c r="AB741" s="118">
        <v>2441751</v>
      </c>
      <c r="AC741" s="120">
        <v>98.027236938476562</v>
      </c>
      <c r="AD741" s="118">
        <v>2441523</v>
      </c>
      <c r="AE741" s="116">
        <v>97.903892517089844</v>
      </c>
      <c r="AF741" s="116">
        <v>66.505393981933594</v>
      </c>
      <c r="AG741" s="116">
        <v>89.39105224609375</v>
      </c>
      <c r="AH741" s="121">
        <v>43.619731903076172</v>
      </c>
      <c r="AI741" s="116">
        <v>83.663444519042969</v>
      </c>
      <c r="AJ741" s="121">
        <v>10.824565887451172</v>
      </c>
      <c r="AK741" s="121">
        <v>5.5119876861572266</v>
      </c>
      <c r="AL741" s="116">
        <v>5.048515796661377</v>
      </c>
      <c r="AM741" s="116">
        <v>27.502103805541992</v>
      </c>
      <c r="AN741" s="116">
        <v>18988.12109375</v>
      </c>
      <c r="AO741" s="116">
        <v>51033.33984375</v>
      </c>
      <c r="AP741" s="116">
        <v>25572.849609375</v>
      </c>
      <c r="AQ741" s="116">
        <v>50.110084533691406</v>
      </c>
      <c r="AR741" s="118"/>
    </row>
    <row r="742" spans="1:44">
      <c r="A742" s="352">
        <v>41872</v>
      </c>
      <c r="B742" s="114" t="s">
        <v>126</v>
      </c>
      <c r="C742" s="114" t="s">
        <v>122</v>
      </c>
      <c r="D742" s="241"/>
      <c r="E742" s="305">
        <v>103</v>
      </c>
      <c r="F742" s="305">
        <v>6</v>
      </c>
      <c r="G742" s="305">
        <v>302</v>
      </c>
      <c r="H742" s="305">
        <v>18</v>
      </c>
      <c r="I742" s="305">
        <v>920</v>
      </c>
      <c r="J742" s="305">
        <v>74</v>
      </c>
      <c r="K742" s="118">
        <v>1217467</v>
      </c>
      <c r="L742" s="116">
        <v>89.515855460558683</v>
      </c>
      <c r="M742" s="118">
        <v>2753130</v>
      </c>
      <c r="N742" s="116">
        <v>96.767463684082031</v>
      </c>
      <c r="O742" s="118">
        <v>7825817</v>
      </c>
      <c r="P742" s="116">
        <v>99.969955444335938</v>
      </c>
      <c r="Q742" s="118">
        <v>7825781</v>
      </c>
      <c r="R742" s="119">
        <v>5.9802336618304253E-3</v>
      </c>
      <c r="S742" s="118">
        <v>1403</v>
      </c>
      <c r="T742" s="116">
        <v>1.7927922308444977E-2</v>
      </c>
      <c r="U742" s="118">
        <v>15488</v>
      </c>
      <c r="V742" s="119">
        <v>0.19795729219913483</v>
      </c>
      <c r="W742" s="117">
        <v>2257099</v>
      </c>
      <c r="X742" s="119">
        <v>99.588294982910156</v>
      </c>
      <c r="Y742" s="119">
        <v>99.391151428222656</v>
      </c>
      <c r="Z742" s="117">
        <v>6352</v>
      </c>
      <c r="AA742" s="119">
        <v>0.2814231812953949</v>
      </c>
      <c r="AB742" s="118">
        <v>1181840</v>
      </c>
      <c r="AC742" s="120">
        <v>98.917198181152344</v>
      </c>
      <c r="AD742" s="118">
        <v>1181543</v>
      </c>
      <c r="AE742" s="116">
        <v>98.810539245605469</v>
      </c>
      <c r="AF742" s="116">
        <v>37.318740844726563</v>
      </c>
      <c r="AG742" s="116">
        <v>46.799591064453125</v>
      </c>
      <c r="AH742" s="121">
        <v>27.837886810302734</v>
      </c>
      <c r="AI742" s="116">
        <v>0</v>
      </c>
      <c r="AJ742" s="121">
        <v>0</v>
      </c>
      <c r="AK742" s="121">
        <v>0</v>
      </c>
      <c r="AL742" s="116">
        <v>5.3558259010314941</v>
      </c>
      <c r="AM742" s="116">
        <v>29.766828536987305</v>
      </c>
      <c r="AN742" s="116">
        <v>11758.9208984375</v>
      </c>
      <c r="AO742" s="116">
        <v>29592.19140625</v>
      </c>
      <c r="AP742" s="116">
        <v>15631.224609375</v>
      </c>
      <c r="AQ742" s="116">
        <v>52.822124481201172</v>
      </c>
      <c r="AR742" s="118"/>
    </row>
    <row r="743" spans="1:44">
      <c r="A743" s="352">
        <v>41872</v>
      </c>
      <c r="B743" s="114" t="s">
        <v>184</v>
      </c>
      <c r="C743" s="114" t="s">
        <v>122</v>
      </c>
      <c r="D743" s="241"/>
      <c r="E743" s="305">
        <v>95</v>
      </c>
      <c r="F743" s="305">
        <v>17</v>
      </c>
      <c r="G743" s="305">
        <v>283</v>
      </c>
      <c r="H743" s="305">
        <v>51</v>
      </c>
      <c r="I743" s="305">
        <v>952</v>
      </c>
      <c r="J743" s="305">
        <v>219</v>
      </c>
      <c r="K743" s="118">
        <v>3165843</v>
      </c>
      <c r="L743" s="116">
        <v>88.902860944146639</v>
      </c>
      <c r="M743" s="118">
        <v>2753130</v>
      </c>
      <c r="N743" s="116">
        <v>96.767463684082031</v>
      </c>
      <c r="O743" s="118">
        <v>11945243</v>
      </c>
      <c r="P743" s="116">
        <v>99.981086730957031</v>
      </c>
      <c r="Q743" s="118">
        <v>11945263</v>
      </c>
      <c r="R743" s="119">
        <v>1.1000175960361958E-2</v>
      </c>
      <c r="S743" s="118">
        <v>593</v>
      </c>
      <c r="T743" s="116">
        <v>4.9643111415207386E-3</v>
      </c>
      <c r="U743" s="118">
        <v>9309</v>
      </c>
      <c r="V743" s="119">
        <v>7.7942915260791779E-2</v>
      </c>
      <c r="W743" s="117">
        <v>3802138</v>
      </c>
      <c r="X743" s="119">
        <v>99.530014038085938</v>
      </c>
      <c r="Y743" s="119">
        <v>99.452438354492188</v>
      </c>
      <c r="Z743" s="117">
        <v>8856</v>
      </c>
      <c r="AA743" s="119">
        <v>0.23292158544063568</v>
      </c>
      <c r="AB743" s="118">
        <v>2306351</v>
      </c>
      <c r="AC743" s="120">
        <v>98.343093872070312</v>
      </c>
      <c r="AD743" s="118">
        <v>2308238</v>
      </c>
      <c r="AE743" s="116">
        <v>98.283195495605469</v>
      </c>
      <c r="AF743" s="116">
        <v>74.954421997070312</v>
      </c>
      <c r="AG743" s="116">
        <v>94.569496154785156</v>
      </c>
      <c r="AH743" s="121">
        <v>55.33935546875</v>
      </c>
      <c r="AI743" s="116">
        <v>0</v>
      </c>
      <c r="AJ743" s="121">
        <v>0</v>
      </c>
      <c r="AK743" s="121">
        <v>0</v>
      </c>
      <c r="AL743" s="116">
        <v>5.2514743804931641</v>
      </c>
      <c r="AM743" s="116">
        <v>27.533891677856445</v>
      </c>
      <c r="AN743" s="116">
        <v>17657.95703125</v>
      </c>
      <c r="AO743" s="116">
        <v>43017.0390625</v>
      </c>
      <c r="AP743" s="116">
        <v>24966.54296875</v>
      </c>
      <c r="AQ743" s="116">
        <v>58.038730621337891</v>
      </c>
      <c r="AR743" s="118"/>
    </row>
    <row r="744" spans="1:44">
      <c r="A744" s="352">
        <v>41872</v>
      </c>
      <c r="B744" s="114" t="s">
        <v>131</v>
      </c>
      <c r="C744" s="114" t="s">
        <v>176</v>
      </c>
      <c r="D744" s="241"/>
      <c r="E744" s="305">
        <v>168</v>
      </c>
      <c r="F744" s="305">
        <v>20</v>
      </c>
      <c r="G744" s="305">
        <v>489</v>
      </c>
      <c r="H744" s="305">
        <v>50</v>
      </c>
      <c r="I744" s="305">
        <v>1418</v>
      </c>
      <c r="J744" s="305">
        <v>160</v>
      </c>
      <c r="K744" s="118">
        <v>2854626</v>
      </c>
      <c r="L744" s="116">
        <v>90.700428007031391</v>
      </c>
      <c r="M744" s="118">
        <v>4526327</v>
      </c>
      <c r="N744" s="116">
        <v>94.268882751464844</v>
      </c>
      <c r="O744" s="118">
        <v>19972028</v>
      </c>
      <c r="P744" s="116">
        <v>99.997703552246094</v>
      </c>
      <c r="Q744" s="118">
        <v>13267558</v>
      </c>
      <c r="R744" s="119">
        <v>4.416788462549448E-3</v>
      </c>
      <c r="S744" s="118">
        <v>598089</v>
      </c>
      <c r="T744" s="116">
        <v>4.5079054832458496</v>
      </c>
      <c r="U744" s="118">
        <v>993</v>
      </c>
      <c r="V744" s="119">
        <v>7.8383134678006172E-3</v>
      </c>
      <c r="W744" s="117">
        <v>3750355</v>
      </c>
      <c r="X744" s="119">
        <v>99.720466613769531</v>
      </c>
      <c r="Y744" s="119">
        <v>99.712646484375</v>
      </c>
      <c r="Z744" s="117">
        <v>10794</v>
      </c>
      <c r="AA744" s="119">
        <v>0.287812739610672</v>
      </c>
      <c r="AB744" s="118">
        <v>1472519</v>
      </c>
      <c r="AC744" s="120">
        <v>95.363792419433594</v>
      </c>
      <c r="AD744" s="118">
        <v>1461980</v>
      </c>
      <c r="AE744" s="116">
        <v>95.96759033203125</v>
      </c>
      <c r="AF744" s="116">
        <v>0</v>
      </c>
      <c r="AG744" s="116">
        <v>0</v>
      </c>
      <c r="AH744" s="121">
        <v>0</v>
      </c>
      <c r="AI744" s="116">
        <v>0</v>
      </c>
      <c r="AJ744" s="121">
        <v>0</v>
      </c>
      <c r="AK744" s="121">
        <v>0</v>
      </c>
      <c r="AL744" s="116">
        <v>4.9351882934570313</v>
      </c>
      <c r="AM744" s="116">
        <v>27.545320510864258</v>
      </c>
      <c r="AN744" s="116">
        <v>18802.1015625</v>
      </c>
      <c r="AO744" s="116">
        <v>41656.84765625</v>
      </c>
      <c r="AP744" s="116">
        <v>22492.513671875</v>
      </c>
      <c r="AQ744" s="116">
        <v>53.994758605957031</v>
      </c>
      <c r="AR744" s="118"/>
    </row>
    <row r="745" spans="1:44">
      <c r="A745" s="352">
        <v>41872</v>
      </c>
      <c r="B745" s="114" t="s">
        <v>124</v>
      </c>
      <c r="C745" s="114" t="s">
        <v>176</v>
      </c>
      <c r="D745" s="241"/>
      <c r="E745" s="180">
        <v>113</v>
      </c>
      <c r="F745" s="180">
        <v>32</v>
      </c>
      <c r="G745" s="180">
        <v>332</v>
      </c>
      <c r="H745" s="180">
        <v>86</v>
      </c>
      <c r="I745" s="180">
        <v>1270</v>
      </c>
      <c r="J745" s="180">
        <v>342</v>
      </c>
      <c r="K745" s="118">
        <v>2918791</v>
      </c>
      <c r="L745" s="116">
        <v>92.317983713119574</v>
      </c>
      <c r="M745" s="118">
        <v>3882392</v>
      </c>
      <c r="N745" s="116">
        <v>96.139930725097656</v>
      </c>
      <c r="O745" s="118">
        <v>16828848</v>
      </c>
      <c r="P745" s="116">
        <v>99.999954223632813</v>
      </c>
      <c r="Q745" s="118">
        <v>12758171</v>
      </c>
      <c r="R745" s="119">
        <v>6.058861967176199E-3</v>
      </c>
      <c r="S745" s="118">
        <v>532982</v>
      </c>
      <c r="T745" s="116">
        <v>4.1775736808776855</v>
      </c>
      <c r="U745" s="118">
        <v>1383</v>
      </c>
      <c r="V745" s="119">
        <v>1.1313505470752716E-2</v>
      </c>
      <c r="W745" s="117">
        <v>4101105</v>
      </c>
      <c r="X745" s="119">
        <v>99.700927734375</v>
      </c>
      <c r="Y745" s="119">
        <v>99.689651489257813</v>
      </c>
      <c r="Z745" s="117">
        <v>11413</v>
      </c>
      <c r="AA745" s="119">
        <v>0.27829083800315857</v>
      </c>
      <c r="AB745" s="118">
        <v>1097526</v>
      </c>
      <c r="AC745" s="120">
        <v>94.737075805664063</v>
      </c>
      <c r="AD745" s="118">
        <v>1088931</v>
      </c>
      <c r="AE745" s="116">
        <v>94.937049865722656</v>
      </c>
      <c r="AF745" s="116">
        <v>0</v>
      </c>
      <c r="AG745" s="116">
        <v>0</v>
      </c>
      <c r="AH745" s="121">
        <v>0</v>
      </c>
      <c r="AI745" s="116">
        <v>0</v>
      </c>
      <c r="AJ745" s="121">
        <v>0</v>
      </c>
      <c r="AK745" s="121">
        <v>0</v>
      </c>
      <c r="AL745" s="116">
        <v>4.8967499732971191</v>
      </c>
      <c r="AM745" s="116">
        <v>30.247243881225586</v>
      </c>
      <c r="AN745" s="116">
        <v>17542.595703125</v>
      </c>
      <c r="AO745" s="116">
        <v>47253.74609375</v>
      </c>
      <c r="AP745" s="116">
        <v>22700.33203125</v>
      </c>
      <c r="AQ745" s="116">
        <v>48.039222717285156</v>
      </c>
      <c r="AR745" s="118"/>
    </row>
    <row r="746" spans="1:44">
      <c r="A746" s="352">
        <v>41872</v>
      </c>
      <c r="B746" s="206" t="s">
        <v>133</v>
      </c>
      <c r="C746" s="206" t="s">
        <v>176</v>
      </c>
      <c r="D746" s="241"/>
      <c r="E746" s="180">
        <v>163</v>
      </c>
      <c r="F746" s="180">
        <v>11</v>
      </c>
      <c r="G746" s="180">
        <v>482</v>
      </c>
      <c r="H746" s="180">
        <v>33</v>
      </c>
      <c r="I746" s="180">
        <v>1407</v>
      </c>
      <c r="J746" s="180">
        <v>114</v>
      </c>
      <c r="K746" s="248">
        <v>2142308</v>
      </c>
      <c r="L746" s="246">
        <v>90.424719508119281</v>
      </c>
      <c r="M746" s="248">
        <v>3987111</v>
      </c>
      <c r="N746" s="246">
        <v>96.232284545898438</v>
      </c>
      <c r="O746" s="248">
        <v>17221320</v>
      </c>
      <c r="P746" s="246">
        <v>99.959297180175781</v>
      </c>
      <c r="Q746" s="248">
        <v>10928149</v>
      </c>
      <c r="R746" s="249">
        <v>9.255913645029068E-2</v>
      </c>
      <c r="S746" s="248">
        <v>544898</v>
      </c>
      <c r="T746" s="246">
        <v>4.9861874580383301</v>
      </c>
      <c r="U746" s="248">
        <v>347</v>
      </c>
      <c r="V746" s="249">
        <v>3.3479121048003435E-3</v>
      </c>
      <c r="W746" s="248">
        <v>2840906</v>
      </c>
      <c r="X746" s="246">
        <v>99.718070983886719</v>
      </c>
      <c r="Y746" s="246">
        <v>99.714729309082031</v>
      </c>
      <c r="Z746" s="247">
        <v>8252</v>
      </c>
      <c r="AA746" s="249">
        <v>0.29047071933746338</v>
      </c>
      <c r="AB746" s="248">
        <v>621411</v>
      </c>
      <c r="AC746" s="246">
        <v>92.742645263671875</v>
      </c>
      <c r="AD746" s="248">
        <v>609546</v>
      </c>
      <c r="AE746" s="246">
        <v>93.16754150390625</v>
      </c>
      <c r="AF746" s="246">
        <v>0</v>
      </c>
      <c r="AG746" s="246">
        <v>0</v>
      </c>
      <c r="AH746" s="251">
        <v>0</v>
      </c>
      <c r="AI746" s="246">
        <v>0</v>
      </c>
      <c r="AJ746" s="251">
        <v>0</v>
      </c>
      <c r="AK746" s="251">
        <v>0</v>
      </c>
      <c r="AL746" s="246">
        <v>5.0545973777770996</v>
      </c>
      <c r="AM746" s="246">
        <v>33.070568084716797</v>
      </c>
      <c r="AN746" s="246">
        <v>15659.2109375</v>
      </c>
      <c r="AO746" s="246">
        <v>36849.9765625</v>
      </c>
      <c r="AP746" s="246">
        <v>19864.1875</v>
      </c>
      <c r="AQ746" s="246">
        <v>53.905563354492188</v>
      </c>
      <c r="AR746" s="248"/>
    </row>
    <row r="747" spans="1:44">
      <c r="A747" s="352">
        <v>41872</v>
      </c>
      <c r="B747" s="206" t="s">
        <v>125</v>
      </c>
      <c r="C747" s="206" t="s">
        <v>176</v>
      </c>
      <c r="D747" s="241"/>
      <c r="E747" s="180">
        <v>164</v>
      </c>
      <c r="F747" s="180">
        <v>8</v>
      </c>
      <c r="G747" s="180">
        <v>468</v>
      </c>
      <c r="H747" s="180">
        <v>24</v>
      </c>
      <c r="I747" s="180">
        <v>1522</v>
      </c>
      <c r="J747" s="180">
        <v>92</v>
      </c>
      <c r="K747" s="248">
        <v>2036000</v>
      </c>
      <c r="L747" s="246">
        <v>89.791650294695486</v>
      </c>
      <c r="M747" s="248">
        <v>3143368</v>
      </c>
      <c r="N747" s="246">
        <v>94.792716979980469</v>
      </c>
      <c r="O747" s="248">
        <v>15145960</v>
      </c>
      <c r="P747" s="246">
        <v>99.995773315429688</v>
      </c>
      <c r="Q747" s="248">
        <v>10106541</v>
      </c>
      <c r="R747" s="249">
        <v>2.3826153948903084E-2</v>
      </c>
      <c r="S747" s="248">
        <v>502057</v>
      </c>
      <c r="T747" s="246">
        <v>4.967644214630127</v>
      </c>
      <c r="U747" s="248">
        <v>224</v>
      </c>
      <c r="V747" s="249">
        <v>2.3331372067332268E-3</v>
      </c>
      <c r="W747" s="248">
        <v>2893872</v>
      </c>
      <c r="X747" s="246">
        <v>99.877235412597656</v>
      </c>
      <c r="Y747" s="246">
        <v>99.874908447265625</v>
      </c>
      <c r="Z747" s="247">
        <v>5584</v>
      </c>
      <c r="AA747" s="249">
        <v>0.19295947253704071</v>
      </c>
      <c r="AB747" s="248">
        <v>711269</v>
      </c>
      <c r="AC747" s="246">
        <v>93.471527099609375</v>
      </c>
      <c r="AD747" s="248">
        <v>710994</v>
      </c>
      <c r="AE747" s="246">
        <v>93.639610290527344</v>
      </c>
      <c r="AF747" s="246">
        <v>0</v>
      </c>
      <c r="AG747" s="246">
        <v>0</v>
      </c>
      <c r="AH747" s="251">
        <v>0</v>
      </c>
      <c r="AI747" s="246">
        <v>0</v>
      </c>
      <c r="AJ747" s="251">
        <v>0</v>
      </c>
      <c r="AK747" s="251">
        <v>0</v>
      </c>
      <c r="AL747" s="246">
        <v>4.3460946083068848</v>
      </c>
      <c r="AM747" s="246">
        <v>30.676492691040039</v>
      </c>
      <c r="AN747" s="246">
        <v>12592.9296875</v>
      </c>
      <c r="AO747" s="246">
        <v>34866.26171875</v>
      </c>
      <c r="AP747" s="246">
        <v>12413.3046875</v>
      </c>
      <c r="AQ747" s="246">
        <v>35.602626800537109</v>
      </c>
      <c r="AR747" s="248"/>
    </row>
    <row r="748" spans="1:44">
      <c r="A748" s="352">
        <v>41872</v>
      </c>
      <c r="B748" s="107" t="s">
        <v>127</v>
      </c>
      <c r="C748" s="107" t="s">
        <v>128</v>
      </c>
      <c r="D748" s="241"/>
      <c r="E748" s="388">
        <v>149</v>
      </c>
      <c r="F748" s="388">
        <v>12</v>
      </c>
      <c r="G748" s="388">
        <v>447</v>
      </c>
      <c r="H748" s="388">
        <v>36</v>
      </c>
      <c r="I748" s="388">
        <v>1436</v>
      </c>
      <c r="J748" s="388">
        <v>122</v>
      </c>
      <c r="K748" s="111">
        <v>2474535</v>
      </c>
      <c r="L748" s="109">
        <v>87.551843073547147</v>
      </c>
      <c r="M748" s="111">
        <v>3782474</v>
      </c>
      <c r="N748" s="109">
        <v>96.373725891113281</v>
      </c>
      <c r="O748" s="111">
        <v>16240899</v>
      </c>
      <c r="P748" s="109">
        <v>99.980323791503906</v>
      </c>
      <c r="Q748" s="111">
        <v>10102295</v>
      </c>
      <c r="R748" s="112">
        <v>1.2403122149407864E-2</v>
      </c>
      <c r="S748" s="111">
        <v>336514</v>
      </c>
      <c r="T748" s="109">
        <v>3.3310649394989014</v>
      </c>
      <c r="U748" s="111">
        <v>39794</v>
      </c>
      <c r="V748" s="112">
        <v>0.39393416047096252</v>
      </c>
      <c r="W748" s="111">
        <v>3062782</v>
      </c>
      <c r="X748" s="109">
        <v>99.561576843261719</v>
      </c>
      <c r="Y748" s="109">
        <v>99.16937255859375</v>
      </c>
      <c r="Z748" s="110">
        <v>19287</v>
      </c>
      <c r="AA748" s="112">
        <v>0.62972158193588257</v>
      </c>
      <c r="AB748" s="111">
        <v>5249336</v>
      </c>
      <c r="AC748" s="109">
        <v>99.202568054199219</v>
      </c>
      <c r="AD748" s="111">
        <v>5239040</v>
      </c>
      <c r="AE748" s="109">
        <v>99.413764953613281</v>
      </c>
      <c r="AF748" s="109">
        <v>34.206649780273438</v>
      </c>
      <c r="AG748" s="109">
        <v>33.587192535400391</v>
      </c>
      <c r="AH748" s="113">
        <v>34.826103210449219</v>
      </c>
      <c r="AI748" s="109">
        <v>94.184837341308594</v>
      </c>
      <c r="AJ748" s="113">
        <v>2.6766197681427002</v>
      </c>
      <c r="AK748" s="113">
        <v>3.1385431289672852</v>
      </c>
      <c r="AL748" s="109">
        <v>3.1022417545318604</v>
      </c>
      <c r="AM748" s="109">
        <v>17.746097564697266</v>
      </c>
      <c r="AN748" s="109">
        <v>8601.1513671875</v>
      </c>
      <c r="AO748" s="109">
        <v>37389.5859375</v>
      </c>
      <c r="AP748" s="109">
        <v>668.45831298828125</v>
      </c>
      <c r="AQ748" s="109">
        <v>1.787819504737854</v>
      </c>
      <c r="AR748" s="111"/>
    </row>
    <row r="749" spans="1:44">
      <c r="A749" s="352">
        <v>41872</v>
      </c>
      <c r="B749" s="107" t="s">
        <v>129</v>
      </c>
      <c r="C749" s="107" t="s">
        <v>128</v>
      </c>
      <c r="D749" s="241"/>
      <c r="E749" s="388">
        <v>151</v>
      </c>
      <c r="F749" s="388">
        <v>2</v>
      </c>
      <c r="G749" s="388">
        <v>449</v>
      </c>
      <c r="H749" s="388">
        <v>6</v>
      </c>
      <c r="I749" s="388">
        <v>1171</v>
      </c>
      <c r="J749" s="388">
        <v>17</v>
      </c>
      <c r="K749" s="111">
        <v>1625598</v>
      </c>
      <c r="L749" s="109">
        <v>84.667919128837511</v>
      </c>
      <c r="M749" s="111">
        <v>3469850</v>
      </c>
      <c r="N749" s="109">
        <v>96.348457336425781</v>
      </c>
      <c r="O749" s="111">
        <v>11932426</v>
      </c>
      <c r="P749" s="109">
        <v>99.9915771484375</v>
      </c>
      <c r="Q749" s="111">
        <v>8121717</v>
      </c>
      <c r="R749" s="112">
        <v>7.6584792695939541E-3</v>
      </c>
      <c r="S749" s="111">
        <v>361125</v>
      </c>
      <c r="T749" s="109">
        <v>4.4464120864868164</v>
      </c>
      <c r="U749" s="111">
        <v>34333</v>
      </c>
      <c r="V749" s="112">
        <v>0.42281466722488403</v>
      </c>
      <c r="W749" s="111">
        <v>1889688</v>
      </c>
      <c r="X749" s="109">
        <v>99.489204406738281</v>
      </c>
      <c r="Y749" s="109">
        <v>99.068550109863281</v>
      </c>
      <c r="Z749" s="110">
        <v>13645</v>
      </c>
      <c r="AA749" s="112">
        <v>0.7220768928527832</v>
      </c>
      <c r="AB749" s="111">
        <v>1202720</v>
      </c>
      <c r="AC749" s="109">
        <v>97.689407348632813</v>
      </c>
      <c r="AD749" s="111">
        <v>1202380</v>
      </c>
      <c r="AE749" s="109">
        <v>97.910812377929688</v>
      </c>
      <c r="AF749" s="109">
        <v>34.095558166503906</v>
      </c>
      <c r="AG749" s="109">
        <v>33.60491943359375</v>
      </c>
      <c r="AH749" s="113">
        <v>34.586196899414062</v>
      </c>
      <c r="AI749" s="109">
        <v>94.174240112304688</v>
      </c>
      <c r="AJ749" s="113">
        <v>2.2480695247650146</v>
      </c>
      <c r="AK749" s="113">
        <v>3.5776901245117187</v>
      </c>
      <c r="AL749" s="109">
        <v>3.0697071552276611</v>
      </c>
      <c r="AM749" s="109">
        <v>21.382183074951172</v>
      </c>
      <c r="AN749" s="109">
        <v>7185.5107421875</v>
      </c>
      <c r="AO749" s="109">
        <v>21093.095703125</v>
      </c>
      <c r="AP749" s="109">
        <v>327.80947875976562</v>
      </c>
      <c r="AQ749" s="109">
        <v>1.5541079044342041</v>
      </c>
      <c r="AR749" s="111"/>
    </row>
    <row r="750" spans="1:44">
      <c r="A750" s="352">
        <v>41872</v>
      </c>
      <c r="B750" s="181" t="s">
        <v>130</v>
      </c>
      <c r="C750" s="181" t="s">
        <v>128</v>
      </c>
      <c r="D750" s="241"/>
      <c r="E750" s="219">
        <v>176</v>
      </c>
      <c r="F750" s="219">
        <v>5</v>
      </c>
      <c r="G750" s="219">
        <v>528</v>
      </c>
      <c r="H750" s="219">
        <v>15</v>
      </c>
      <c r="I750" s="219">
        <v>848</v>
      </c>
      <c r="J750" s="219">
        <v>32</v>
      </c>
      <c r="K750" s="229">
        <v>630965</v>
      </c>
      <c r="L750" s="230">
        <v>93.392660448677816</v>
      </c>
      <c r="M750" s="229">
        <v>1294306</v>
      </c>
      <c r="N750" s="230">
        <v>96.312156677246094</v>
      </c>
      <c r="O750" s="229">
        <v>14206784</v>
      </c>
      <c r="P750" s="230">
        <v>99.995841979980469</v>
      </c>
      <c r="Q750" s="229">
        <v>4495863</v>
      </c>
      <c r="R750" s="230">
        <v>0</v>
      </c>
      <c r="S750" s="229">
        <v>172173</v>
      </c>
      <c r="T750" s="230">
        <v>3.8295872211456299</v>
      </c>
      <c r="U750" s="229">
        <v>10684</v>
      </c>
      <c r="V750" s="230">
        <v>0.23779477179050446</v>
      </c>
      <c r="W750" s="229">
        <v>639774</v>
      </c>
      <c r="X750" s="230">
        <v>99.793327331542969</v>
      </c>
      <c r="Y750" s="230">
        <v>99.556022644042969</v>
      </c>
      <c r="Z750" s="229">
        <v>2720</v>
      </c>
      <c r="AA750" s="230">
        <v>0.42515012621879578</v>
      </c>
      <c r="AB750" s="229">
        <v>1053282</v>
      </c>
      <c r="AC750" s="230">
        <v>98.47637939453125</v>
      </c>
      <c r="AD750" s="229">
        <v>1051751</v>
      </c>
      <c r="AE750" s="230">
        <v>98.618598937988281</v>
      </c>
      <c r="AF750" s="230">
        <v>35.162616729736328</v>
      </c>
      <c r="AG750" s="230">
        <v>34.784843444824219</v>
      </c>
      <c r="AH750" s="230">
        <v>35.540390014648438</v>
      </c>
      <c r="AI750" s="230">
        <v>94.442436218261719</v>
      </c>
      <c r="AJ750" s="188">
        <v>0.73535466194152832</v>
      </c>
      <c r="AK750" s="188">
        <v>4.822206974029541</v>
      </c>
      <c r="AL750" s="230">
        <v>4.0493760108947754</v>
      </c>
      <c r="AM750" s="230">
        <v>22.250467300415039</v>
      </c>
      <c r="AN750" s="230">
        <v>5711.515625</v>
      </c>
      <c r="AO750" s="230">
        <v>9798.2822265625</v>
      </c>
      <c r="AP750" s="230">
        <v>154.90046691894531</v>
      </c>
      <c r="AQ750" s="230">
        <v>1.5808941125869751</v>
      </c>
      <c r="AR750" s="229"/>
    </row>
    <row r="751" spans="1:44">
      <c r="A751" s="352">
        <v>41872</v>
      </c>
      <c r="B751" s="123" t="s">
        <v>132</v>
      </c>
      <c r="C751" s="123" t="s">
        <v>128</v>
      </c>
      <c r="D751" s="241"/>
      <c r="E751" s="219">
        <v>178</v>
      </c>
      <c r="F751" s="219">
        <v>5</v>
      </c>
      <c r="G751" s="219">
        <v>527</v>
      </c>
      <c r="H751" s="219">
        <v>15</v>
      </c>
      <c r="I751" s="219">
        <v>988</v>
      </c>
      <c r="J751" s="219">
        <v>33</v>
      </c>
      <c r="K751" s="197">
        <v>817525</v>
      </c>
      <c r="L751" s="194">
        <v>90.559799394513931</v>
      </c>
      <c r="M751" s="197">
        <v>1251625</v>
      </c>
      <c r="N751" s="194">
        <v>92.999504089355469</v>
      </c>
      <c r="O751" s="197">
        <v>12841231</v>
      </c>
      <c r="P751" s="194">
        <v>99.981414794921875</v>
      </c>
      <c r="Q751" s="197">
        <v>5361766</v>
      </c>
      <c r="R751" s="194">
        <v>0</v>
      </c>
      <c r="S751" s="197">
        <v>226142</v>
      </c>
      <c r="T751" s="194">
        <v>4.2176775932312012</v>
      </c>
      <c r="U751" s="197">
        <v>17199</v>
      </c>
      <c r="V751" s="194">
        <v>0.32091051340103149</v>
      </c>
      <c r="W751" s="197">
        <v>904498</v>
      </c>
      <c r="X751" s="194">
        <v>99.749000549316406</v>
      </c>
      <c r="Y751" s="231">
        <v>99.42889404296875</v>
      </c>
      <c r="Z751" s="197">
        <v>4465</v>
      </c>
      <c r="AA751" s="194">
        <v>0.49364399909973145</v>
      </c>
      <c r="AB751" s="197">
        <v>993329</v>
      </c>
      <c r="AC751" s="194">
        <v>97.944587707519531</v>
      </c>
      <c r="AD751" s="197">
        <v>991421</v>
      </c>
      <c r="AE751" s="194">
        <v>98.172843933105469</v>
      </c>
      <c r="AF751" s="231">
        <v>34.996856689453125</v>
      </c>
      <c r="AG751" s="231">
        <v>34.694938659667969</v>
      </c>
      <c r="AH751" s="231">
        <v>35.298778533935547</v>
      </c>
      <c r="AI751" s="194">
        <v>95.545677185058594</v>
      </c>
      <c r="AJ751" s="207">
        <v>1.434449315071106</v>
      </c>
      <c r="AK751" s="207">
        <v>3.0198733806610107</v>
      </c>
      <c r="AL751" s="208">
        <v>4.086036205291748</v>
      </c>
      <c r="AM751" s="208">
        <v>23.305572509765625</v>
      </c>
      <c r="AN751" s="197">
        <v>6156.79638671875</v>
      </c>
      <c r="AO751" s="197">
        <v>12215.7587890625</v>
      </c>
      <c r="AP751" s="197">
        <v>121.87821960449219</v>
      </c>
      <c r="AQ751" s="231">
        <v>0.99771302938461304</v>
      </c>
      <c r="AR751" s="198"/>
    </row>
    <row r="752" spans="1:44">
      <c r="A752" s="352">
        <v>41871</v>
      </c>
      <c r="B752" s="181" t="s">
        <v>6</v>
      </c>
      <c r="C752" s="181"/>
      <c r="D752" s="241"/>
      <c r="E752" s="219">
        <v>1789</v>
      </c>
      <c r="F752" s="219">
        <v>165</v>
      </c>
      <c r="G752" s="219">
        <v>5303</v>
      </c>
      <c r="H752" s="219">
        <v>486</v>
      </c>
      <c r="I752" s="219">
        <v>15078</v>
      </c>
      <c r="J752" s="219">
        <v>1828</v>
      </c>
      <c r="K752" s="229">
        <v>30945114</v>
      </c>
      <c r="L752" s="230">
        <v>90.704442064747283</v>
      </c>
      <c r="M752" s="229">
        <v>43231977</v>
      </c>
      <c r="N752" s="230">
        <v>95.957986326865353</v>
      </c>
      <c r="O752" s="229">
        <v>187395045</v>
      </c>
      <c r="P752" s="230">
        <v>99.963616816034403</v>
      </c>
      <c r="Q752" s="229">
        <v>142895331</v>
      </c>
      <c r="R752" s="230">
        <v>3.3554630047724694E-2</v>
      </c>
      <c r="S752" s="229">
        <v>3291048</v>
      </c>
      <c r="T752" s="230">
        <v>4.3873266672745705</v>
      </c>
      <c r="U752" s="229">
        <v>173494</v>
      </c>
      <c r="V752" s="230">
        <v>0.12342321462472552</v>
      </c>
      <c r="W752" s="229">
        <v>42535336</v>
      </c>
      <c r="X752" s="230">
        <v>99.665742772185425</v>
      </c>
      <c r="Y752" s="230">
        <v>99.542732108576374</v>
      </c>
      <c r="Z752" s="229">
        <v>136767</v>
      </c>
      <c r="AA752" s="230">
        <v>0.32153736799830224</v>
      </c>
      <c r="AB752" s="229">
        <v>30627978</v>
      </c>
      <c r="AC752" s="230">
        <v>98.133644740359088</v>
      </c>
      <c r="AD752" s="229">
        <v>30582464</v>
      </c>
      <c r="AE752" s="230">
        <v>98.211298426343006</v>
      </c>
      <c r="AF752" s="230">
        <v>31.916589991046536</v>
      </c>
      <c r="AG752" s="230">
        <v>32.962070761646167</v>
      </c>
      <c r="AH752" s="230">
        <v>30.871109220446908</v>
      </c>
      <c r="AI752" s="230"/>
      <c r="AJ752" s="188"/>
      <c r="AK752" s="188"/>
      <c r="AL752" s="230">
        <v>3.2142745685948775</v>
      </c>
      <c r="AM752" s="230">
        <v>19.132932184307347</v>
      </c>
      <c r="AN752" s="230">
        <v>185076.04052734375</v>
      </c>
      <c r="AO752" s="230">
        <v>526678.7001953125</v>
      </c>
      <c r="AP752" s="230">
        <v>273613.66819763184</v>
      </c>
      <c r="AQ752" s="230">
        <v>51.950775320164929</v>
      </c>
      <c r="AR752" s="229">
        <v>0</v>
      </c>
    </row>
    <row r="753" spans="1:44">
      <c r="A753" s="352">
        <v>41871</v>
      </c>
      <c r="B753" s="123" t="s">
        <v>134</v>
      </c>
      <c r="C753" s="123"/>
      <c r="D753" s="241"/>
      <c r="E753" s="219">
        <v>640</v>
      </c>
      <c r="F753" s="219">
        <v>102</v>
      </c>
      <c r="G753" s="219">
        <v>1913</v>
      </c>
      <c r="H753" s="219">
        <v>307</v>
      </c>
      <c r="I753" s="219">
        <v>6348</v>
      </c>
      <c r="J753" s="219">
        <v>1262</v>
      </c>
      <c r="K753" s="197">
        <v>14352568</v>
      </c>
      <c r="L753" s="194">
        <v>91.452303169718476</v>
      </c>
      <c r="M753" s="197">
        <v>17864245</v>
      </c>
      <c r="N753" s="194">
        <v>96.533314842427615</v>
      </c>
      <c r="O753" s="197">
        <v>67206886</v>
      </c>
      <c r="P753" s="194">
        <v>99.939085046085623</v>
      </c>
      <c r="Q753" s="197">
        <v>67206650</v>
      </c>
      <c r="R753" s="194">
        <v>4.4965787519957647E-2</v>
      </c>
      <c r="S753" s="197">
        <v>8951</v>
      </c>
      <c r="T753" s="194">
        <v>1.5215319592462827E-2</v>
      </c>
      <c r="U753" s="197">
        <v>65692</v>
      </c>
      <c r="V753" s="194">
        <v>9.7803294905688828E-2</v>
      </c>
      <c r="W753" s="197">
        <v>22500000</v>
      </c>
      <c r="X753" s="194">
        <v>99.674663270504084</v>
      </c>
      <c r="Y753" s="231">
        <v>99.577178165639381</v>
      </c>
      <c r="Z753" s="197">
        <v>58210</v>
      </c>
      <c r="AA753" s="194">
        <v>0.25871110935967206</v>
      </c>
      <c r="AB753" s="197">
        <v>18789637</v>
      </c>
      <c r="AC753" s="194">
        <v>98.774872136558201</v>
      </c>
      <c r="AD753" s="197">
        <v>18787729</v>
      </c>
      <c r="AE753" s="194">
        <v>98.73024356372423</v>
      </c>
      <c r="AF753" s="231">
        <v>54.362353740415443</v>
      </c>
      <c r="AG753" s="231">
        <v>56.514737754193384</v>
      </c>
      <c r="AH753" s="231">
        <v>52.209969726637496</v>
      </c>
      <c r="AI753" s="194"/>
      <c r="AJ753" s="207"/>
      <c r="AK753" s="207"/>
      <c r="AL753" s="208">
        <v>4.9070466176664649</v>
      </c>
      <c r="AM753" s="208">
        <v>27.036147033364376</v>
      </c>
      <c r="AN753" s="197">
        <v>92395.3203125</v>
      </c>
      <c r="AO753" s="197">
        <v>284693.134765625</v>
      </c>
      <c r="AP753" s="197">
        <v>192365.33203125</v>
      </c>
      <c r="AQ753" s="231">
        <v>67.5693610208113</v>
      </c>
      <c r="AR753" s="198"/>
    </row>
    <row r="754" spans="1:44">
      <c r="A754" s="352">
        <v>41871</v>
      </c>
      <c r="B754" s="123" t="s">
        <v>175</v>
      </c>
      <c r="C754" s="123"/>
      <c r="D754" s="241"/>
      <c r="E754" s="219">
        <v>495</v>
      </c>
      <c r="F754" s="219">
        <v>39</v>
      </c>
      <c r="G754" s="219">
        <v>1439</v>
      </c>
      <c r="H754" s="219">
        <v>107</v>
      </c>
      <c r="I754" s="219">
        <v>4338</v>
      </c>
      <c r="J754" s="219">
        <v>366</v>
      </c>
      <c r="K754" s="197">
        <v>10061001</v>
      </c>
      <c r="L754" s="194">
        <v>91.200905357230354</v>
      </c>
      <c r="M754" s="197">
        <v>15629038</v>
      </c>
      <c r="N754" s="194">
        <v>95.365286625036958</v>
      </c>
      <c r="O754" s="197">
        <v>67827485</v>
      </c>
      <c r="P754" s="194">
        <v>99.989280192898363</v>
      </c>
      <c r="Q754" s="197">
        <v>46961421</v>
      </c>
      <c r="R754" s="194">
        <v>3.5137352953015656E-2</v>
      </c>
      <c r="S754" s="197">
        <v>2130645</v>
      </c>
      <c r="T754" s="194">
        <v>4.566831009927478</v>
      </c>
      <c r="U754" s="197">
        <v>2839</v>
      </c>
      <c r="V754" s="194">
        <v>6.336486637801713E-3</v>
      </c>
      <c r="W754" s="197">
        <v>13602358</v>
      </c>
      <c r="X754" s="194">
        <v>99.690460036755738</v>
      </c>
      <c r="Y754" s="231">
        <v>99.684143164076346</v>
      </c>
      <c r="Z754" s="197">
        <v>35747</v>
      </c>
      <c r="AA754" s="194">
        <v>0.26280002304728289</v>
      </c>
      <c r="AB754" s="197">
        <v>3904570</v>
      </c>
      <c r="AC754" s="194">
        <v>94.474679284517862</v>
      </c>
      <c r="AD754" s="197">
        <v>3873972</v>
      </c>
      <c r="AE754" s="194">
        <v>94.860287236124421</v>
      </c>
      <c r="AF754" s="231">
        <v>0</v>
      </c>
      <c r="AG754" s="231">
        <v>0</v>
      </c>
      <c r="AH754" s="231">
        <v>0</v>
      </c>
      <c r="AI754" s="194"/>
      <c r="AJ754" s="207"/>
      <c r="AK754" s="207"/>
      <c r="AL754" s="208">
        <v>4.973496253730147</v>
      </c>
      <c r="AM754" s="208">
        <v>30.352424415184366</v>
      </c>
      <c r="AN754" s="197">
        <v>64158.0380859375</v>
      </c>
      <c r="AO754" s="197">
        <v>161146.17578125</v>
      </c>
      <c r="AP754" s="197">
        <v>79701.998046875</v>
      </c>
      <c r="AQ754" s="231">
        <v>49.459441193980005</v>
      </c>
      <c r="AR754" s="198"/>
    </row>
    <row r="755" spans="1:44">
      <c r="A755" s="352">
        <v>41871</v>
      </c>
      <c r="B755" s="124" t="s">
        <v>135</v>
      </c>
      <c r="C755" s="124"/>
      <c r="D755" s="241"/>
      <c r="E755" s="219">
        <v>654</v>
      </c>
      <c r="F755" s="219">
        <v>24</v>
      </c>
      <c r="G755" s="219">
        <v>1951</v>
      </c>
      <c r="H755" s="219">
        <v>72</v>
      </c>
      <c r="I755" s="219">
        <v>4392</v>
      </c>
      <c r="J755" s="219">
        <v>200</v>
      </c>
      <c r="K755" s="190">
        <v>6531545</v>
      </c>
      <c r="L755" s="191">
        <v>88.29633723720805</v>
      </c>
      <c r="M755" s="190">
        <v>9738694</v>
      </c>
      <c r="N755" s="191">
        <v>95.853815952991241</v>
      </c>
      <c r="O755" s="190">
        <v>52360674</v>
      </c>
      <c r="P755" s="191">
        <v>99.961860183891659</v>
      </c>
      <c r="Q755" s="190">
        <v>28727260</v>
      </c>
      <c r="R755" s="191">
        <v>4.2712043742369823E-3</v>
      </c>
      <c r="S755" s="190">
        <v>1151452</v>
      </c>
      <c r="T755" s="191">
        <v>4.0891594301873111</v>
      </c>
      <c r="U755" s="190">
        <v>104963</v>
      </c>
      <c r="V755" s="191">
        <v>0.36704341422757542</v>
      </c>
      <c r="W755" s="190">
        <v>6432978</v>
      </c>
      <c r="X755" s="191">
        <v>99.582278427423788</v>
      </c>
      <c r="Y755" s="232">
        <v>99.216768232718167</v>
      </c>
      <c r="Z755" s="190">
        <v>42810</v>
      </c>
      <c r="AA755" s="192">
        <v>0.66547718325681404</v>
      </c>
      <c r="AB755" s="190">
        <v>7933771</v>
      </c>
      <c r="AC755" s="191">
        <v>98.415762379105828</v>
      </c>
      <c r="AD755" s="190">
        <v>7920763</v>
      </c>
      <c r="AE755" s="191">
        <v>98.619330192425039</v>
      </c>
      <c r="AF755" s="232">
        <v>16.491950735308503</v>
      </c>
      <c r="AG755" s="232">
        <v>15.723309370826664</v>
      </c>
      <c r="AH755" s="232">
        <v>17.26059209979034</v>
      </c>
      <c r="AI755" s="191"/>
      <c r="AJ755" s="193"/>
      <c r="AK755" s="193"/>
      <c r="AL755" s="191">
        <v>3.660189285454293</v>
      </c>
      <c r="AM755" s="191">
        <v>22.12605184753512</v>
      </c>
      <c r="AN755" s="190">
        <v>28522.68212890625</v>
      </c>
      <c r="AO755" s="190">
        <v>80839.3896484375</v>
      </c>
      <c r="AP755" s="190">
        <v>1546.3381195068359</v>
      </c>
      <c r="AQ755" s="232">
        <v>1.9128522941992849</v>
      </c>
      <c r="AR755" s="190"/>
    </row>
    <row r="756" spans="1:44">
      <c r="A756" s="352">
        <v>41871</v>
      </c>
      <c r="B756" s="114" t="s">
        <v>121</v>
      </c>
      <c r="C756" s="114" t="s">
        <v>122</v>
      </c>
      <c r="D756" s="241"/>
      <c r="E756" s="305">
        <v>156</v>
      </c>
      <c r="F756" s="305">
        <v>58</v>
      </c>
      <c r="G756" s="305">
        <v>458</v>
      </c>
      <c r="H756" s="305">
        <v>174</v>
      </c>
      <c r="I756" s="305">
        <v>1577</v>
      </c>
      <c r="J756" s="305">
        <v>723</v>
      </c>
      <c r="K756" s="118">
        <v>4910847</v>
      </c>
      <c r="L756" s="116">
        <v>93.222431894131503</v>
      </c>
      <c r="M756" s="118">
        <v>5889567</v>
      </c>
      <c r="N756" s="116">
        <v>95.846603393554688</v>
      </c>
      <c r="O756" s="118">
        <v>21070428</v>
      </c>
      <c r="P756" s="116">
        <v>99.871612548828125</v>
      </c>
      <c r="Q756" s="118">
        <v>21070370</v>
      </c>
      <c r="R756" s="119">
        <v>0.11285041272640228</v>
      </c>
      <c r="S756" s="118">
        <v>3023</v>
      </c>
      <c r="T756" s="116">
        <v>1.4347161166369915E-2</v>
      </c>
      <c r="U756" s="118">
        <v>21492</v>
      </c>
      <c r="V756" s="119">
        <v>0.10213100165128708</v>
      </c>
      <c r="W756" s="117">
        <v>8242599</v>
      </c>
      <c r="X756" s="119">
        <v>99.72467041015625</v>
      </c>
      <c r="Y756" s="119">
        <v>99.622817993164063</v>
      </c>
      <c r="Z756" s="117">
        <v>24315</v>
      </c>
      <c r="AA756" s="119">
        <v>0.29499191045761108</v>
      </c>
      <c r="AB756" s="118">
        <v>9903224</v>
      </c>
      <c r="AC756" s="120">
        <v>98.968879699707031</v>
      </c>
      <c r="AD756" s="118">
        <v>9899282</v>
      </c>
      <c r="AE756" s="116">
        <v>98.9571533203125</v>
      </c>
      <c r="AF756" s="116">
        <v>50.770061492919922</v>
      </c>
      <c r="AG756" s="116">
        <v>33.254898071289063</v>
      </c>
      <c r="AH756" s="121">
        <v>68.285224914550781</v>
      </c>
      <c r="AI756" s="116">
        <v>0</v>
      </c>
      <c r="AJ756" s="121">
        <v>0</v>
      </c>
      <c r="AK756" s="121">
        <v>0</v>
      </c>
      <c r="AL756" s="116">
        <v>4.5745048522949219</v>
      </c>
      <c r="AM756" s="116">
        <v>24.226192474365234</v>
      </c>
      <c r="AN756" s="116">
        <v>27232.013671875</v>
      </c>
      <c r="AO756" s="116">
        <v>110248.53125</v>
      </c>
      <c r="AP756" s="116">
        <v>88106.140625</v>
      </c>
      <c r="AQ756" s="122">
        <v>79.915931701660156</v>
      </c>
      <c r="AR756" s="118"/>
    </row>
    <row r="757" spans="1:44">
      <c r="A757" s="352">
        <v>41871</v>
      </c>
      <c r="B757" s="114" t="s">
        <v>123</v>
      </c>
      <c r="C757" s="114" t="s">
        <v>122</v>
      </c>
      <c r="D757" s="241"/>
      <c r="E757" s="305">
        <v>157</v>
      </c>
      <c r="F757" s="305">
        <v>11</v>
      </c>
      <c r="G757" s="305">
        <v>483</v>
      </c>
      <c r="H757" s="305">
        <v>34</v>
      </c>
      <c r="I757" s="305">
        <v>1437</v>
      </c>
      <c r="J757" s="305">
        <v>132</v>
      </c>
      <c r="K757" s="118">
        <v>2300811</v>
      </c>
      <c r="L757" s="116">
        <v>92.36777814431521</v>
      </c>
      <c r="M757" s="118">
        <v>3249336</v>
      </c>
      <c r="N757" s="116">
        <v>96.98492431640625</v>
      </c>
      <c r="O757" s="118">
        <v>13252422</v>
      </c>
      <c r="P757" s="116">
        <v>99.952613830566406</v>
      </c>
      <c r="Q757" s="118">
        <v>13252378</v>
      </c>
      <c r="R757" s="119">
        <v>2.6417899876832962E-2</v>
      </c>
      <c r="S757" s="118">
        <v>2478</v>
      </c>
      <c r="T757" s="116">
        <v>1.8698530271649361E-2</v>
      </c>
      <c r="U757" s="118">
        <v>11623</v>
      </c>
      <c r="V757" s="119">
        <v>8.774460107088089E-2</v>
      </c>
      <c r="W757" s="117">
        <v>3881184</v>
      </c>
      <c r="X757" s="119">
        <v>99.706954956054687</v>
      </c>
      <c r="Y757" s="119">
        <v>99.619468688964844</v>
      </c>
      <c r="Z757" s="117">
        <v>9719</v>
      </c>
      <c r="AA757" s="119">
        <v>0.25041326880455017</v>
      </c>
      <c r="AB757" s="118">
        <v>3042220</v>
      </c>
      <c r="AC757" s="120">
        <v>98.858497619628906</v>
      </c>
      <c r="AD757" s="118">
        <v>3043548</v>
      </c>
      <c r="AE757" s="116">
        <v>98.813720703125</v>
      </c>
      <c r="AF757" s="116">
        <v>43.749923706054687</v>
      </c>
      <c r="AG757" s="116">
        <v>55.743305206298828</v>
      </c>
      <c r="AH757" s="121">
        <v>31.75654411315918</v>
      </c>
      <c r="AI757" s="116">
        <v>0</v>
      </c>
      <c r="AJ757" s="121">
        <v>0</v>
      </c>
      <c r="AK757" s="121">
        <v>0</v>
      </c>
      <c r="AL757" s="116">
        <v>4.7076177597045898</v>
      </c>
      <c r="AM757" s="116">
        <v>27.489736557006836</v>
      </c>
      <c r="AN757" s="116">
        <v>17612.63671875</v>
      </c>
      <c r="AO757" s="116">
        <v>52097.203125</v>
      </c>
      <c r="AP757" s="116">
        <v>34017.1796875</v>
      </c>
      <c r="AQ757" s="116">
        <v>65.29559326171875</v>
      </c>
      <c r="AR757" s="118"/>
    </row>
    <row r="758" spans="1:44">
      <c r="A758" s="352">
        <v>41871</v>
      </c>
      <c r="B758" s="114" t="s">
        <v>183</v>
      </c>
      <c r="C758" s="114" t="s">
        <v>122</v>
      </c>
      <c r="D758" s="241"/>
      <c r="E758" s="305">
        <v>129</v>
      </c>
      <c r="F758" s="305">
        <v>10</v>
      </c>
      <c r="G758" s="305">
        <v>387</v>
      </c>
      <c r="H758" s="305">
        <v>30</v>
      </c>
      <c r="I758" s="305">
        <v>1464</v>
      </c>
      <c r="J758" s="305">
        <v>114</v>
      </c>
      <c r="K758" s="118">
        <v>2820615</v>
      </c>
      <c r="L758" s="116">
        <v>90.786051978026066</v>
      </c>
      <c r="M758" s="118">
        <v>3249336</v>
      </c>
      <c r="N758" s="116">
        <v>96.98492431640625</v>
      </c>
      <c r="O758" s="118">
        <v>13329622</v>
      </c>
      <c r="P758" s="116">
        <v>99.983123779296875</v>
      </c>
      <c r="Q758" s="118">
        <v>13329605</v>
      </c>
      <c r="R758" s="119">
        <v>6.541829090565443E-3</v>
      </c>
      <c r="S758" s="118">
        <v>1043</v>
      </c>
      <c r="T758" s="116">
        <v>7.8246882185339928E-3</v>
      </c>
      <c r="U758" s="118">
        <v>8047</v>
      </c>
      <c r="V758" s="119">
        <v>6.0378056019544601E-2</v>
      </c>
      <c r="W758" s="117">
        <v>4370484</v>
      </c>
      <c r="X758" s="119">
        <v>99.729278564453125</v>
      </c>
      <c r="Y758" s="119">
        <v>99.6690673828125</v>
      </c>
      <c r="Z758" s="117">
        <v>9257</v>
      </c>
      <c r="AA758" s="119">
        <v>0.21180720627307892</v>
      </c>
      <c r="AB758" s="118">
        <v>2435034</v>
      </c>
      <c r="AC758" s="120">
        <v>98.101341247558594</v>
      </c>
      <c r="AD758" s="118">
        <v>2433723</v>
      </c>
      <c r="AE758" s="116">
        <v>97.973800659179688</v>
      </c>
      <c r="AF758" s="116">
        <v>61.108184814453125</v>
      </c>
      <c r="AG758" s="116">
        <v>83.435516357421875</v>
      </c>
      <c r="AH758" s="121">
        <v>38.780857086181641</v>
      </c>
      <c r="AI758" s="116">
        <v>82.296882629394531</v>
      </c>
      <c r="AJ758" s="121">
        <v>11.743197441101074</v>
      </c>
      <c r="AK758" s="121">
        <v>5.9599194526672363</v>
      </c>
      <c r="AL758" s="116">
        <v>5.0207200050354004</v>
      </c>
      <c r="AM758" s="116">
        <v>27.365518569946289</v>
      </c>
      <c r="AN758" s="116">
        <v>18709.4453125</v>
      </c>
      <c r="AO758" s="116">
        <v>50833.1015625</v>
      </c>
      <c r="AP758" s="116">
        <v>27644.05859375</v>
      </c>
      <c r="AQ758" s="116">
        <v>54.382003784179688</v>
      </c>
      <c r="AR758" s="118"/>
    </row>
    <row r="759" spans="1:44">
      <c r="A759" s="352">
        <v>41871</v>
      </c>
      <c r="B759" s="114" t="s">
        <v>126</v>
      </c>
      <c r="C759" s="114" t="s">
        <v>122</v>
      </c>
      <c r="D759" s="241"/>
      <c r="E759" s="305">
        <v>103</v>
      </c>
      <c r="F759" s="305">
        <v>6</v>
      </c>
      <c r="G759" s="305">
        <v>302</v>
      </c>
      <c r="H759" s="305">
        <v>18</v>
      </c>
      <c r="I759" s="305">
        <v>918</v>
      </c>
      <c r="J759" s="305">
        <v>74</v>
      </c>
      <c r="K759" s="118">
        <v>1098808</v>
      </c>
      <c r="L759" s="116">
        <v>89.943010971889535</v>
      </c>
      <c r="M759" s="118">
        <v>2738003</v>
      </c>
      <c r="N759" s="116">
        <v>96.735939025878906</v>
      </c>
      <c r="O759" s="118">
        <v>7831779</v>
      </c>
      <c r="P759" s="116">
        <v>99.96392822265625</v>
      </c>
      <c r="Q759" s="118">
        <v>7831669</v>
      </c>
      <c r="R759" s="119">
        <v>8.6188521236181259E-3</v>
      </c>
      <c r="S759" s="118">
        <v>1603</v>
      </c>
      <c r="T759" s="116">
        <v>2.0468179136514664E-2</v>
      </c>
      <c r="U759" s="118">
        <v>15809</v>
      </c>
      <c r="V759" s="119">
        <v>0.20191864669322968</v>
      </c>
      <c r="W759" s="117">
        <v>2264524</v>
      </c>
      <c r="X759" s="119">
        <v>99.564727783203125</v>
      </c>
      <c r="Y759" s="119">
        <v>99.363685607910156</v>
      </c>
      <c r="Z759" s="117">
        <v>6773</v>
      </c>
      <c r="AA759" s="119">
        <v>0.29909154772758484</v>
      </c>
      <c r="AB759" s="118">
        <v>1155553</v>
      </c>
      <c r="AC759" s="120">
        <v>98.996673583984375</v>
      </c>
      <c r="AD759" s="118">
        <v>1155502</v>
      </c>
      <c r="AE759" s="116">
        <v>98.889572143554688</v>
      </c>
      <c r="AF759" s="116">
        <v>36.675022125244141</v>
      </c>
      <c r="AG759" s="116">
        <v>44.904396057128906</v>
      </c>
      <c r="AH759" s="121">
        <v>28.445646286010742</v>
      </c>
      <c r="AI759" s="116">
        <v>0</v>
      </c>
      <c r="AJ759" s="121">
        <v>0</v>
      </c>
      <c r="AK759" s="121">
        <v>0</v>
      </c>
      <c r="AL759" s="116">
        <v>5.2959022521972656</v>
      </c>
      <c r="AM759" s="116">
        <v>29.809572219848633</v>
      </c>
      <c r="AN759" s="116">
        <v>11649.884765625</v>
      </c>
      <c r="AO759" s="116">
        <v>29543.537109375</v>
      </c>
      <c r="AP759" s="116">
        <v>17357.060546875</v>
      </c>
      <c r="AQ759" s="116">
        <v>58.750785827636719</v>
      </c>
      <c r="AR759" s="118"/>
    </row>
    <row r="760" spans="1:44">
      <c r="A760" s="352">
        <v>41871</v>
      </c>
      <c r="B760" s="114" t="s">
        <v>184</v>
      </c>
      <c r="C760" s="114" t="s">
        <v>122</v>
      </c>
      <c r="D760" s="241"/>
      <c r="E760" s="305">
        <v>95</v>
      </c>
      <c r="F760" s="305">
        <v>17</v>
      </c>
      <c r="G760" s="305">
        <v>283</v>
      </c>
      <c r="H760" s="305">
        <v>51</v>
      </c>
      <c r="I760" s="305">
        <v>952</v>
      </c>
      <c r="J760" s="305">
        <v>219</v>
      </c>
      <c r="K760" s="118">
        <v>3221487</v>
      </c>
      <c r="L760" s="116">
        <v>89.198218089969004</v>
      </c>
      <c r="M760" s="118">
        <v>2738003</v>
      </c>
      <c r="N760" s="116">
        <v>96.735939025878906</v>
      </c>
      <c r="O760" s="118">
        <v>11722635</v>
      </c>
      <c r="P760" s="116">
        <v>99.9783935546875</v>
      </c>
      <c r="Q760" s="118">
        <v>11722628</v>
      </c>
      <c r="R760" s="119">
        <v>1.1891531758010387E-2</v>
      </c>
      <c r="S760" s="118">
        <v>804</v>
      </c>
      <c r="T760" s="116">
        <v>6.8585304543375969E-3</v>
      </c>
      <c r="U760" s="118">
        <v>8721</v>
      </c>
      <c r="V760" s="119">
        <v>7.4408531188964844E-2</v>
      </c>
      <c r="W760" s="117">
        <v>3741209</v>
      </c>
      <c r="X760" s="119">
        <v>99.533729553222656</v>
      </c>
      <c r="Y760" s="119">
        <v>99.459671020507813</v>
      </c>
      <c r="Z760" s="117">
        <v>8146</v>
      </c>
      <c r="AA760" s="119">
        <v>0.21773709356784821</v>
      </c>
      <c r="AB760" s="118">
        <v>2253606</v>
      </c>
      <c r="AC760" s="120">
        <v>98.4234619140625</v>
      </c>
      <c r="AD760" s="118">
        <v>2255674</v>
      </c>
      <c r="AE760" s="116">
        <v>98.3563232421875</v>
      </c>
      <c r="AF760" s="116">
        <v>74.425224304199219</v>
      </c>
      <c r="AG760" s="116">
        <v>94.138465881347656</v>
      </c>
      <c r="AH760" s="121">
        <v>54.711986541748047</v>
      </c>
      <c r="AI760" s="116">
        <v>0</v>
      </c>
      <c r="AJ760" s="121">
        <v>0</v>
      </c>
      <c r="AK760" s="121">
        <v>0</v>
      </c>
      <c r="AL760" s="116">
        <v>5.215181827545166</v>
      </c>
      <c r="AM760" s="116">
        <v>27.399518966674805</v>
      </c>
      <c r="AN760" s="116">
        <v>17191.33984375</v>
      </c>
      <c r="AO760" s="116">
        <v>41970.76171875</v>
      </c>
      <c r="AP760" s="116">
        <v>25240.892578125</v>
      </c>
      <c r="AQ760" s="116">
        <v>60.139228820800781</v>
      </c>
      <c r="AR760" s="118"/>
    </row>
    <row r="761" spans="1:44">
      <c r="A761" s="352">
        <v>41871</v>
      </c>
      <c r="B761" s="114" t="s">
        <v>131</v>
      </c>
      <c r="C761" s="114" t="s">
        <v>176</v>
      </c>
      <c r="D761" s="241"/>
      <c r="E761" s="305">
        <v>168</v>
      </c>
      <c r="F761" s="305">
        <v>20</v>
      </c>
      <c r="G761" s="305">
        <v>489</v>
      </c>
      <c r="H761" s="305">
        <v>50</v>
      </c>
      <c r="I761" s="305">
        <v>1415</v>
      </c>
      <c r="J761" s="305">
        <v>160</v>
      </c>
      <c r="K761" s="118">
        <v>2856332</v>
      </c>
      <c r="L761" s="116">
        <v>90.938483341572336</v>
      </c>
      <c r="M761" s="118">
        <v>4585706</v>
      </c>
      <c r="N761" s="116">
        <v>94.348197937011719</v>
      </c>
      <c r="O761" s="118">
        <v>19827490</v>
      </c>
      <c r="P761" s="116">
        <v>99.999649047851562</v>
      </c>
      <c r="Q761" s="118">
        <v>13368733</v>
      </c>
      <c r="R761" s="119">
        <v>6.0663940384984016E-3</v>
      </c>
      <c r="S761" s="118">
        <v>605399</v>
      </c>
      <c r="T761" s="116">
        <v>4.5284695625305176</v>
      </c>
      <c r="U761" s="118">
        <v>870</v>
      </c>
      <c r="V761" s="119">
        <v>6.8177240900695324E-3</v>
      </c>
      <c r="W761" s="117">
        <v>3763894</v>
      </c>
      <c r="X761" s="119">
        <v>99.694839477539062</v>
      </c>
      <c r="Y761" s="119">
        <v>99.688041687011719</v>
      </c>
      <c r="Z761" s="117">
        <v>10670</v>
      </c>
      <c r="AA761" s="119">
        <v>0.28348299860954285</v>
      </c>
      <c r="AB761" s="118">
        <v>1488650</v>
      </c>
      <c r="AC761" s="120">
        <v>95.331611633300781</v>
      </c>
      <c r="AD761" s="118">
        <v>1477906</v>
      </c>
      <c r="AE761" s="116">
        <v>95.941078186035156</v>
      </c>
      <c r="AF761" s="116">
        <v>0</v>
      </c>
      <c r="AG761" s="116">
        <v>0</v>
      </c>
      <c r="AH761" s="121">
        <v>0</v>
      </c>
      <c r="AI761" s="116">
        <v>0</v>
      </c>
      <c r="AJ761" s="121">
        <v>0</v>
      </c>
      <c r="AK761" s="121">
        <v>0</v>
      </c>
      <c r="AL761" s="116">
        <v>4.9444088935852051</v>
      </c>
      <c r="AM761" s="116">
        <v>27.917524337768555</v>
      </c>
      <c r="AN761" s="116">
        <v>18827.962890625</v>
      </c>
      <c r="AO761" s="116">
        <v>41914.453125</v>
      </c>
      <c r="AP761" s="116">
        <v>22790.55078125</v>
      </c>
      <c r="AQ761" s="116">
        <v>54.373966217041016</v>
      </c>
      <c r="AR761" s="118"/>
    </row>
    <row r="762" spans="1:44">
      <c r="A762" s="352">
        <v>41871</v>
      </c>
      <c r="B762" s="114" t="s">
        <v>124</v>
      </c>
      <c r="C762" s="114" t="s">
        <v>176</v>
      </c>
      <c r="D762" s="241"/>
      <c r="E762" s="180">
        <v>113</v>
      </c>
      <c r="F762" s="180">
        <v>32</v>
      </c>
      <c r="G762" s="180">
        <v>332</v>
      </c>
      <c r="H762" s="180">
        <v>86</v>
      </c>
      <c r="I762" s="180">
        <v>1270</v>
      </c>
      <c r="J762" s="180">
        <v>340</v>
      </c>
      <c r="K762" s="118">
        <v>2942135</v>
      </c>
      <c r="L762" s="116">
        <v>92.690750084547446</v>
      </c>
      <c r="M762" s="118">
        <v>3862761</v>
      </c>
      <c r="N762" s="116">
        <v>96.202171325683594</v>
      </c>
      <c r="O762" s="118">
        <v>16388785</v>
      </c>
      <c r="P762" s="116">
        <v>100.00001525878906</v>
      </c>
      <c r="Q762" s="118">
        <v>12692007</v>
      </c>
      <c r="R762" s="119">
        <v>2.0170174539089203E-3</v>
      </c>
      <c r="S762" s="118">
        <v>507596</v>
      </c>
      <c r="T762" s="116">
        <v>3.9993360042572021</v>
      </c>
      <c r="U762" s="118">
        <v>1542</v>
      </c>
      <c r="V762" s="119">
        <v>1.2655782513320446E-2</v>
      </c>
      <c r="W762" s="117">
        <v>4094803</v>
      </c>
      <c r="X762" s="119">
        <v>99.5445556640625</v>
      </c>
      <c r="Y762" s="119">
        <v>99.531959533691406</v>
      </c>
      <c r="Z762" s="117">
        <v>11207</v>
      </c>
      <c r="AA762" s="119">
        <v>0.27368837594985962</v>
      </c>
      <c r="AB762" s="118">
        <v>1077789</v>
      </c>
      <c r="AC762" s="120">
        <v>94.649971008300781</v>
      </c>
      <c r="AD762" s="118">
        <v>1069742</v>
      </c>
      <c r="AE762" s="116">
        <v>94.842308044433594</v>
      </c>
      <c r="AF762" s="116">
        <v>0</v>
      </c>
      <c r="AG762" s="116">
        <v>0</v>
      </c>
      <c r="AH762" s="121">
        <v>0</v>
      </c>
      <c r="AI762" s="116">
        <v>0</v>
      </c>
      <c r="AJ762" s="121">
        <v>0</v>
      </c>
      <c r="AK762" s="121">
        <v>0</v>
      </c>
      <c r="AL762" s="116">
        <v>4.8916721343994141</v>
      </c>
      <c r="AM762" s="116">
        <v>30.09400749206543</v>
      </c>
      <c r="AN762" s="116">
        <v>17341.947265625</v>
      </c>
      <c r="AO762" s="116">
        <v>47031.109375</v>
      </c>
      <c r="AP762" s="116">
        <v>23020.84375</v>
      </c>
      <c r="AQ762" s="116">
        <v>48.9481201171875</v>
      </c>
      <c r="AR762" s="118"/>
    </row>
    <row r="763" spans="1:44">
      <c r="A763" s="352">
        <v>41871</v>
      </c>
      <c r="B763" s="206" t="s">
        <v>133</v>
      </c>
      <c r="C763" s="206" t="s">
        <v>176</v>
      </c>
      <c r="D763" s="241"/>
      <c r="E763" s="180">
        <v>163</v>
      </c>
      <c r="F763" s="180">
        <v>11</v>
      </c>
      <c r="G763" s="180">
        <v>482</v>
      </c>
      <c r="H763" s="180">
        <v>33</v>
      </c>
      <c r="I763" s="180">
        <v>1401</v>
      </c>
      <c r="J763" s="180">
        <v>114</v>
      </c>
      <c r="K763" s="248">
        <v>2217369</v>
      </c>
      <c r="L763" s="246">
        <v>90.688243589587486</v>
      </c>
      <c r="M763" s="248">
        <v>4050531</v>
      </c>
      <c r="N763" s="246">
        <v>96.268638610839844</v>
      </c>
      <c r="O763" s="248">
        <v>17090380</v>
      </c>
      <c r="P763" s="246">
        <v>99.962249755859375</v>
      </c>
      <c r="Q763" s="248">
        <v>11079944</v>
      </c>
      <c r="R763" s="249">
        <v>0.10015393793582916</v>
      </c>
      <c r="S763" s="248">
        <v>553546</v>
      </c>
      <c r="T763" s="246">
        <v>4.9959278106689453</v>
      </c>
      <c r="U763" s="248">
        <v>285</v>
      </c>
      <c r="V763" s="249">
        <v>2.7123165782541037E-3</v>
      </c>
      <c r="W763" s="248">
        <v>2914305</v>
      </c>
      <c r="X763" s="246">
        <v>99.71221923828125</v>
      </c>
      <c r="Y763" s="246">
        <v>99.709518432617188</v>
      </c>
      <c r="Z763" s="247">
        <v>8576</v>
      </c>
      <c r="AA763" s="249">
        <v>0.29427257180213928</v>
      </c>
      <c r="AB763" s="248">
        <v>634655</v>
      </c>
      <c r="AC763" s="246">
        <v>92.872344970703125</v>
      </c>
      <c r="AD763" s="248">
        <v>622852</v>
      </c>
      <c r="AE763" s="246">
        <v>93.324737548828125</v>
      </c>
      <c r="AF763" s="246">
        <v>0</v>
      </c>
      <c r="AG763" s="246">
        <v>0</v>
      </c>
      <c r="AH763" s="251">
        <v>0</v>
      </c>
      <c r="AI763" s="246">
        <v>0</v>
      </c>
      <c r="AJ763" s="251">
        <v>0</v>
      </c>
      <c r="AK763" s="251">
        <v>0</v>
      </c>
      <c r="AL763" s="246">
        <v>5.0593662261962891</v>
      </c>
      <c r="AM763" s="246">
        <v>33.000682830810547</v>
      </c>
      <c r="AN763" s="246">
        <v>15875.1533203125</v>
      </c>
      <c r="AO763" s="246">
        <v>37969.625</v>
      </c>
      <c r="AP763" s="246">
        <v>20067.79296875</v>
      </c>
      <c r="AQ763" s="246">
        <v>52.852230072021484</v>
      </c>
      <c r="AR763" s="248"/>
    </row>
    <row r="764" spans="1:44">
      <c r="A764" s="352">
        <v>41871</v>
      </c>
      <c r="B764" s="206" t="s">
        <v>125</v>
      </c>
      <c r="C764" s="206" t="s">
        <v>176</v>
      </c>
      <c r="D764" s="241"/>
      <c r="E764" s="180">
        <v>164</v>
      </c>
      <c r="F764" s="180">
        <v>8</v>
      </c>
      <c r="G764" s="180">
        <v>468</v>
      </c>
      <c r="H764" s="180">
        <v>24</v>
      </c>
      <c r="I764" s="180">
        <v>1522</v>
      </c>
      <c r="J764" s="180">
        <v>92</v>
      </c>
      <c r="K764" s="248">
        <v>2045165</v>
      </c>
      <c r="L764" s="246">
        <v>89.979977165656564</v>
      </c>
      <c r="M764" s="248">
        <v>3130040</v>
      </c>
      <c r="N764" s="246">
        <v>94.653579711914063</v>
      </c>
      <c r="O764" s="248">
        <v>14520830</v>
      </c>
      <c r="P764" s="246">
        <v>99.994819641113281</v>
      </c>
      <c r="Q764" s="248">
        <v>9820737</v>
      </c>
      <c r="R764" s="249">
        <v>4.4161655008792877E-2</v>
      </c>
      <c r="S764" s="248">
        <v>464104</v>
      </c>
      <c r="T764" s="246">
        <v>4.7257552146911621</v>
      </c>
      <c r="U764" s="248">
        <v>142</v>
      </c>
      <c r="V764" s="249">
        <v>1.5184932854026556E-3</v>
      </c>
      <c r="W764" s="248">
        <v>2829356</v>
      </c>
      <c r="X764" s="246">
        <v>99.873382568359375</v>
      </c>
      <c r="Y764" s="246">
        <v>99.871864318847656</v>
      </c>
      <c r="Z764" s="247">
        <v>5294</v>
      </c>
      <c r="AA764" s="249">
        <v>0.18710972368717194</v>
      </c>
      <c r="AB764" s="248">
        <v>703476</v>
      </c>
      <c r="AC764" s="246">
        <v>93.838310241699219</v>
      </c>
      <c r="AD764" s="248">
        <v>703472</v>
      </c>
      <c r="AE764" s="246">
        <v>93.976593017578125</v>
      </c>
      <c r="AF764" s="246">
        <v>0</v>
      </c>
      <c r="AG764" s="246">
        <v>0</v>
      </c>
      <c r="AH764" s="251">
        <v>0</v>
      </c>
      <c r="AI764" s="246">
        <v>0</v>
      </c>
      <c r="AJ764" s="251">
        <v>0</v>
      </c>
      <c r="AK764" s="251">
        <v>0</v>
      </c>
      <c r="AL764" s="246">
        <v>4.2999062538146973</v>
      </c>
      <c r="AM764" s="246">
        <v>30.570562362670898</v>
      </c>
      <c r="AN764" s="246">
        <v>12112.974609375</v>
      </c>
      <c r="AO764" s="246">
        <v>34230.98828125</v>
      </c>
      <c r="AP764" s="246">
        <v>13822.810546875</v>
      </c>
      <c r="AQ764" s="246">
        <v>40.380985260009766</v>
      </c>
      <c r="AR764" s="248"/>
    </row>
    <row r="765" spans="1:44">
      <c r="A765" s="352">
        <v>41871</v>
      </c>
      <c r="B765" s="107" t="s">
        <v>127</v>
      </c>
      <c r="C765" s="107" t="s">
        <v>128</v>
      </c>
      <c r="D765" s="241"/>
      <c r="E765" s="388">
        <v>149</v>
      </c>
      <c r="F765" s="388">
        <v>12</v>
      </c>
      <c r="G765" s="388">
        <v>447</v>
      </c>
      <c r="H765" s="388">
        <v>36</v>
      </c>
      <c r="I765" s="388">
        <v>1422</v>
      </c>
      <c r="J765" s="388">
        <v>122</v>
      </c>
      <c r="K765" s="111">
        <v>2964565</v>
      </c>
      <c r="L765" s="109">
        <v>88.878570717795029</v>
      </c>
      <c r="M765" s="111">
        <v>3718822</v>
      </c>
      <c r="N765" s="109">
        <v>96.489288330078125</v>
      </c>
      <c r="O765" s="111">
        <v>16024444</v>
      </c>
      <c r="P765" s="109">
        <v>99.986412048339844</v>
      </c>
      <c r="Q765" s="111">
        <v>10398669</v>
      </c>
      <c r="R765" s="112">
        <v>7.7606085687875748E-3</v>
      </c>
      <c r="S765" s="111">
        <v>352585</v>
      </c>
      <c r="T765" s="109">
        <v>3.390674352645874</v>
      </c>
      <c r="U765" s="111">
        <v>40106</v>
      </c>
      <c r="V765" s="112">
        <v>0.38595235347747803</v>
      </c>
      <c r="W765" s="111">
        <v>3030136</v>
      </c>
      <c r="X765" s="109">
        <v>99.558280944824219</v>
      </c>
      <c r="Y765" s="109">
        <v>99.174034118652344</v>
      </c>
      <c r="Z765" s="110">
        <v>20265</v>
      </c>
      <c r="AA765" s="112">
        <v>0.66878187656402588</v>
      </c>
      <c r="AB765" s="111">
        <v>5034702</v>
      </c>
      <c r="AC765" s="109">
        <v>99.015853881835938</v>
      </c>
      <c r="AD765" s="111">
        <v>5024871</v>
      </c>
      <c r="AE765" s="109">
        <v>99.228500366210937</v>
      </c>
      <c r="AF765" s="109">
        <v>34.313560485839844</v>
      </c>
      <c r="AG765" s="109">
        <v>33.785491943359375</v>
      </c>
      <c r="AH765" s="113">
        <v>34.841625213623047</v>
      </c>
      <c r="AI765" s="109">
        <v>93.868064880371094</v>
      </c>
      <c r="AJ765" s="113">
        <v>2.8415622711181641</v>
      </c>
      <c r="AK765" s="113">
        <v>3.2903728485107422</v>
      </c>
      <c r="AL765" s="109">
        <v>3.1945252418518066</v>
      </c>
      <c r="AM765" s="109">
        <v>18.567253112792969</v>
      </c>
      <c r="AN765" s="109">
        <v>9074.412109375</v>
      </c>
      <c r="AO765" s="109">
        <v>37621.5546875</v>
      </c>
      <c r="AP765" s="109">
        <v>766.05816650390625</v>
      </c>
      <c r="AQ765" s="109">
        <v>2.0362215042114258</v>
      </c>
      <c r="AR765" s="111"/>
    </row>
    <row r="766" spans="1:44">
      <c r="A766" s="352">
        <v>41871</v>
      </c>
      <c r="B766" s="107" t="s">
        <v>129</v>
      </c>
      <c r="C766" s="107" t="s">
        <v>128</v>
      </c>
      <c r="D766" s="241"/>
      <c r="E766" s="388">
        <v>151</v>
      </c>
      <c r="F766" s="388">
        <v>2</v>
      </c>
      <c r="G766" s="388">
        <v>449</v>
      </c>
      <c r="H766" s="388">
        <v>6</v>
      </c>
      <c r="I766" s="388">
        <v>1166</v>
      </c>
      <c r="J766" s="388">
        <v>17</v>
      </c>
      <c r="K766" s="111">
        <v>2053765</v>
      </c>
      <c r="L766" s="109">
        <v>84.545651522934705</v>
      </c>
      <c r="M766" s="111">
        <v>3447775</v>
      </c>
      <c r="N766" s="109">
        <v>96.012527465820313</v>
      </c>
      <c r="O766" s="111">
        <v>11749488</v>
      </c>
      <c r="P766" s="109">
        <v>99.908355712890625</v>
      </c>
      <c r="Q766" s="111">
        <v>8307540</v>
      </c>
      <c r="R766" s="112">
        <v>5.031573586165905E-3</v>
      </c>
      <c r="S766" s="111">
        <v>354650</v>
      </c>
      <c r="T766" s="109">
        <v>4.2690134048461914</v>
      </c>
      <c r="U766" s="111">
        <v>35712</v>
      </c>
      <c r="V766" s="112">
        <v>0.43043312430381775</v>
      </c>
      <c r="W766" s="111">
        <v>1880283</v>
      </c>
      <c r="X766" s="109">
        <v>99.493820190429687</v>
      </c>
      <c r="Y766" s="109">
        <v>99.065567016601563</v>
      </c>
      <c r="Z766" s="110">
        <v>14988</v>
      </c>
      <c r="AA766" s="112">
        <v>0.79711407423019409</v>
      </c>
      <c r="AB766" s="111">
        <v>1105439</v>
      </c>
      <c r="AC766" s="109">
        <v>96.0145263671875</v>
      </c>
      <c r="AD766" s="111">
        <v>1105051</v>
      </c>
      <c r="AE766" s="109">
        <v>96.22967529296875</v>
      </c>
      <c r="AF766" s="109">
        <v>34.291572570800781</v>
      </c>
      <c r="AG766" s="109">
        <v>33.949390411376953</v>
      </c>
      <c r="AH766" s="113">
        <v>34.633754730224609</v>
      </c>
      <c r="AI766" s="109">
        <v>93.925193786621094</v>
      </c>
      <c r="AJ766" s="113">
        <v>2.1765201091766357</v>
      </c>
      <c r="AK766" s="113">
        <v>3.8982858657836914</v>
      </c>
      <c r="AL766" s="109">
        <v>3.1986289024353027</v>
      </c>
      <c r="AM766" s="109">
        <v>22.268560409545898</v>
      </c>
      <c r="AN766" s="109">
        <v>7547.154296875</v>
      </c>
      <c r="AO766" s="109">
        <v>21012.921875</v>
      </c>
      <c r="AP766" s="109">
        <v>372.39151000976562</v>
      </c>
      <c r="AQ766" s="109">
        <v>1.7722023725509644</v>
      </c>
      <c r="AR766" s="111"/>
    </row>
    <row r="767" spans="1:44">
      <c r="A767" s="352">
        <v>41871</v>
      </c>
      <c r="B767" s="181" t="s">
        <v>130</v>
      </c>
      <c r="C767" s="181" t="s">
        <v>128</v>
      </c>
      <c r="D767" s="241"/>
      <c r="E767" s="219">
        <v>176</v>
      </c>
      <c r="F767" s="219">
        <v>5</v>
      </c>
      <c r="G767" s="219">
        <v>528</v>
      </c>
      <c r="H767" s="219">
        <v>15</v>
      </c>
      <c r="I767" s="219">
        <v>832</v>
      </c>
      <c r="J767" s="219">
        <v>31</v>
      </c>
      <c r="K767" s="229">
        <v>635532</v>
      </c>
      <c r="L767" s="230">
        <v>93.746498996116628</v>
      </c>
      <c r="M767" s="229">
        <v>1281902</v>
      </c>
      <c r="N767" s="230">
        <v>96.747955322265625</v>
      </c>
      <c r="O767" s="229">
        <v>12817923</v>
      </c>
      <c r="P767" s="230">
        <v>99.992378234863281</v>
      </c>
      <c r="Q767" s="229">
        <v>4534200</v>
      </c>
      <c r="R767" s="230">
        <v>0</v>
      </c>
      <c r="S767" s="229">
        <v>173784</v>
      </c>
      <c r="T767" s="230">
        <v>3.832737922668457</v>
      </c>
      <c r="U767" s="229">
        <v>11414</v>
      </c>
      <c r="V767" s="230">
        <v>0.25777438282966614</v>
      </c>
      <c r="W767" s="229">
        <v>630300</v>
      </c>
      <c r="X767" s="230">
        <v>99.745529174804688</v>
      </c>
      <c r="Y767" s="230">
        <v>99.488410949707031</v>
      </c>
      <c r="Z767" s="229">
        <v>2756</v>
      </c>
      <c r="AA767" s="230">
        <v>0.43725210428237915</v>
      </c>
      <c r="AB767" s="229">
        <v>902480</v>
      </c>
      <c r="AC767" s="230">
        <v>98.64971923828125</v>
      </c>
      <c r="AD767" s="229">
        <v>900477</v>
      </c>
      <c r="AE767" s="230">
        <v>98.838302612304688</v>
      </c>
      <c r="AF767" s="230">
        <v>35.194839477539062</v>
      </c>
      <c r="AG767" s="230">
        <v>34.835235595703125</v>
      </c>
      <c r="AH767" s="230">
        <v>35.554439544677734</v>
      </c>
      <c r="AI767" s="230">
        <v>93.86309814453125</v>
      </c>
      <c r="AJ767" s="188">
        <v>0.7987862229347229</v>
      </c>
      <c r="AK767" s="188">
        <v>5.3381156921386719</v>
      </c>
      <c r="AL767" s="230">
        <v>4.0229806900024414</v>
      </c>
      <c r="AM767" s="230">
        <v>23.247390747070312</v>
      </c>
      <c r="AN767" s="230">
        <v>5588.96728515625</v>
      </c>
      <c r="AO767" s="230">
        <v>9796.3212890625</v>
      </c>
      <c r="AP767" s="230">
        <v>211.21876525878906</v>
      </c>
      <c r="AQ767" s="230">
        <v>2.1561028957366943</v>
      </c>
      <c r="AR767" s="229"/>
    </row>
    <row r="768" spans="1:44">
      <c r="A768" s="352">
        <v>41871</v>
      </c>
      <c r="B768" s="123" t="s">
        <v>132</v>
      </c>
      <c r="C768" s="123" t="s">
        <v>128</v>
      </c>
      <c r="D768" s="241"/>
      <c r="E768" s="219">
        <v>178</v>
      </c>
      <c r="F768" s="219">
        <v>5</v>
      </c>
      <c r="G768" s="219">
        <v>527</v>
      </c>
      <c r="H768" s="219">
        <v>15</v>
      </c>
      <c r="I768" s="219">
        <v>972</v>
      </c>
      <c r="J768" s="219">
        <v>30</v>
      </c>
      <c r="K768" s="197">
        <v>877683</v>
      </c>
      <c r="L768" s="194">
        <v>91.159792316815981</v>
      </c>
      <c r="M768" s="197">
        <v>1290195</v>
      </c>
      <c r="N768" s="194">
        <v>92.709632873535156</v>
      </c>
      <c r="O768" s="197">
        <v>11768819</v>
      </c>
      <c r="P768" s="194">
        <v>99.9486083984375</v>
      </c>
      <c r="Q768" s="197">
        <v>5486851</v>
      </c>
      <c r="R768" s="194">
        <v>3.6450779589358717E-5</v>
      </c>
      <c r="S768" s="197">
        <v>270433</v>
      </c>
      <c r="T768" s="194">
        <v>4.9287467002868652</v>
      </c>
      <c r="U768" s="197">
        <v>17731</v>
      </c>
      <c r="V768" s="194">
        <v>0.32351180911064148</v>
      </c>
      <c r="W768" s="197">
        <v>892259</v>
      </c>
      <c r="X768" s="194">
        <v>99.73486328125</v>
      </c>
      <c r="Y768" s="231">
        <v>99.412208557128906</v>
      </c>
      <c r="Z768" s="197">
        <v>4801</v>
      </c>
      <c r="AA768" s="194">
        <v>0.53807246685028076</v>
      </c>
      <c r="AB768" s="197">
        <v>891150</v>
      </c>
      <c r="AC768" s="194">
        <v>97.767158508300781</v>
      </c>
      <c r="AD768" s="197">
        <v>890364</v>
      </c>
      <c r="AE768" s="194">
        <v>97.925804138183594</v>
      </c>
      <c r="AF768" s="231">
        <v>34.981861114501953</v>
      </c>
      <c r="AG768" s="231">
        <v>34.673583984375</v>
      </c>
      <c r="AH768" s="231">
        <v>35.290138244628906</v>
      </c>
      <c r="AI768" s="194">
        <v>95.15460205078125</v>
      </c>
      <c r="AJ768" s="207">
        <v>1.5179195404052734</v>
      </c>
      <c r="AK768" s="207">
        <v>3.3274726867675781</v>
      </c>
      <c r="AL768" s="208">
        <v>4.084930419921875</v>
      </c>
      <c r="AM768" s="208">
        <v>23.89973258972168</v>
      </c>
      <c r="AN768" s="197">
        <v>6312.1484375</v>
      </c>
      <c r="AO768" s="197">
        <v>12408.591796875</v>
      </c>
      <c r="AP768" s="197">
        <v>196.669677734375</v>
      </c>
      <c r="AQ768" s="231">
        <v>1.5849475860595703</v>
      </c>
      <c r="AR768" s="198"/>
    </row>
    <row r="769" spans="1:44">
      <c r="A769" s="352">
        <v>41870</v>
      </c>
      <c r="B769" s="181" t="s">
        <v>6</v>
      </c>
      <c r="C769" s="181"/>
      <c r="D769" s="241"/>
      <c r="E769" s="219">
        <v>1801</v>
      </c>
      <c r="F769" s="219">
        <v>168</v>
      </c>
      <c r="G769" s="219">
        <v>5337</v>
      </c>
      <c r="H769" s="219">
        <v>495</v>
      </c>
      <c r="I769" s="219">
        <v>15347</v>
      </c>
      <c r="J769" s="219">
        <v>1870</v>
      </c>
      <c r="K769" s="229">
        <v>29176132</v>
      </c>
      <c r="L769" s="230">
        <v>90.68578727296682</v>
      </c>
      <c r="M769" s="229">
        <v>43294542</v>
      </c>
      <c r="N769" s="230">
        <v>95.92672952187732</v>
      </c>
      <c r="O769" s="229">
        <v>186656416</v>
      </c>
      <c r="P769" s="230">
        <v>99.965287243934768</v>
      </c>
      <c r="Q769" s="229">
        <v>143111129</v>
      </c>
      <c r="R769" s="230">
        <v>2.1396659161636026E-2</v>
      </c>
      <c r="S769" s="229">
        <v>3208978</v>
      </c>
      <c r="T769" s="230">
        <v>4.3667894994337955</v>
      </c>
      <c r="U769" s="229">
        <v>176294</v>
      </c>
      <c r="V769" s="230">
        <v>0.12514353381205762</v>
      </c>
      <c r="W769" s="229">
        <v>43297703</v>
      </c>
      <c r="X769" s="230">
        <v>99.691034724142554</v>
      </c>
      <c r="Y769" s="230">
        <v>99.56627784039496</v>
      </c>
      <c r="Z769" s="229">
        <v>137808</v>
      </c>
      <c r="AA769" s="230">
        <v>0.31828015863396164</v>
      </c>
      <c r="AB769" s="229">
        <v>30976224</v>
      </c>
      <c r="AC769" s="230">
        <v>98.147486773299889</v>
      </c>
      <c r="AD769" s="229">
        <v>30930646</v>
      </c>
      <c r="AE769" s="230">
        <v>98.225365586600105</v>
      </c>
      <c r="AF769" s="230">
        <v>35.297857934768551</v>
      </c>
      <c r="AG769" s="230">
        <v>36.597294208729508</v>
      </c>
      <c r="AH769" s="230">
        <v>33.998421660807594</v>
      </c>
      <c r="AI769" s="230"/>
      <c r="AJ769" s="188"/>
      <c r="AK769" s="188"/>
      <c r="AL769" s="230">
        <v>3.3076522746786092</v>
      </c>
      <c r="AM769" s="230">
        <v>19.654457020234041</v>
      </c>
      <c r="AN769" s="230">
        <v>187287.8408203125</v>
      </c>
      <c r="AO769" s="230">
        <v>537515.8076171875</v>
      </c>
      <c r="AP769" s="230">
        <v>282220.09083557129</v>
      </c>
      <c r="AQ769" s="230">
        <v>52.504519278540954</v>
      </c>
      <c r="AR769" s="229">
        <v>0</v>
      </c>
    </row>
    <row r="770" spans="1:44">
      <c r="A770" s="352">
        <v>41870</v>
      </c>
      <c r="B770" s="123" t="s">
        <v>134</v>
      </c>
      <c r="C770" s="123"/>
      <c r="D770" s="241"/>
      <c r="E770" s="219">
        <v>652</v>
      </c>
      <c r="F770" s="219">
        <v>105</v>
      </c>
      <c r="G770" s="219">
        <v>1947</v>
      </c>
      <c r="H770" s="219">
        <v>316</v>
      </c>
      <c r="I770" s="219">
        <v>6620</v>
      </c>
      <c r="J770" s="219">
        <v>1305</v>
      </c>
      <c r="K770" s="197">
        <v>14265659</v>
      </c>
      <c r="L770" s="194">
        <v>91.229532403655526</v>
      </c>
      <c r="M770" s="197">
        <v>17847568</v>
      </c>
      <c r="N770" s="194">
        <v>96.47545187556139</v>
      </c>
      <c r="O770" s="197">
        <v>68765716</v>
      </c>
      <c r="P770" s="194">
        <v>99.957031151390396</v>
      </c>
      <c r="Q770" s="197">
        <v>68765571</v>
      </c>
      <c r="R770" s="194">
        <v>2.7731901020522635E-2</v>
      </c>
      <c r="S770" s="197">
        <v>8751</v>
      </c>
      <c r="T770" s="194">
        <v>1.666067233184633E-2</v>
      </c>
      <c r="U770" s="197">
        <v>67584</v>
      </c>
      <c r="V770" s="194">
        <v>9.8321535564207529E-2</v>
      </c>
      <c r="W770" s="197">
        <v>23280958</v>
      </c>
      <c r="X770" s="194">
        <v>99.694804237146812</v>
      </c>
      <c r="Y770" s="231">
        <v>99.596782774743119</v>
      </c>
      <c r="Z770" s="197">
        <v>59526</v>
      </c>
      <c r="AA770" s="194">
        <v>0.25568535179982088</v>
      </c>
      <c r="AB770" s="197">
        <v>19192496</v>
      </c>
      <c r="AC770" s="194">
        <v>98.758651472727706</v>
      </c>
      <c r="AD770" s="197">
        <v>19191323</v>
      </c>
      <c r="AE770" s="194">
        <v>98.712937583359988</v>
      </c>
      <c r="AF770" s="231">
        <v>59.352983734374078</v>
      </c>
      <c r="AG770" s="231">
        <v>61.928788660148186</v>
      </c>
      <c r="AH770" s="231">
        <v>56.777178808599977</v>
      </c>
      <c r="AI770" s="194"/>
      <c r="AJ770" s="207"/>
      <c r="AK770" s="207"/>
      <c r="AL770" s="208">
        <v>4.995684863973656</v>
      </c>
      <c r="AM770" s="208">
        <v>27.394797979040394</v>
      </c>
      <c r="AN770" s="197">
        <v>96280.076171875</v>
      </c>
      <c r="AO770" s="197">
        <v>297345.95703125</v>
      </c>
      <c r="AP770" s="197">
        <v>201197.560546875</v>
      </c>
      <c r="AQ770" s="231">
        <v>67.664468202515309</v>
      </c>
      <c r="AR770" s="198"/>
    </row>
    <row r="771" spans="1:44">
      <c r="A771" s="352">
        <v>41870</v>
      </c>
      <c r="B771" s="123" t="s">
        <v>175</v>
      </c>
      <c r="C771" s="123"/>
      <c r="D771" s="241"/>
      <c r="E771" s="219">
        <v>495</v>
      </c>
      <c r="F771" s="219">
        <v>39</v>
      </c>
      <c r="G771" s="219">
        <v>1439</v>
      </c>
      <c r="H771" s="219">
        <v>107</v>
      </c>
      <c r="I771" s="219">
        <v>4333</v>
      </c>
      <c r="J771" s="219">
        <v>365</v>
      </c>
      <c r="K771" s="197">
        <v>9598824</v>
      </c>
      <c r="L771" s="194">
        <v>91.048653460048854</v>
      </c>
      <c r="M771" s="197">
        <v>15592298</v>
      </c>
      <c r="N771" s="194">
        <v>95.362890674055109</v>
      </c>
      <c r="O771" s="197">
        <v>66723500</v>
      </c>
      <c r="P771" s="194">
        <v>99.987374489059889</v>
      </c>
      <c r="Q771" s="197">
        <v>46461788</v>
      </c>
      <c r="R771" s="194">
        <v>2.4011130181130207E-2</v>
      </c>
      <c r="S771" s="197">
        <v>2127195</v>
      </c>
      <c r="T771" s="194">
        <v>4.6205601027710594</v>
      </c>
      <c r="U771" s="197">
        <v>3085</v>
      </c>
      <c r="V771" s="194">
        <v>6.9625971789491672E-3</v>
      </c>
      <c r="W771" s="197">
        <v>13555650</v>
      </c>
      <c r="X771" s="194">
        <v>99.730820500129639</v>
      </c>
      <c r="Y771" s="231">
        <v>99.723876644834959</v>
      </c>
      <c r="Z771" s="197">
        <v>35927</v>
      </c>
      <c r="AA771" s="194">
        <v>0.26503339253884362</v>
      </c>
      <c r="AB771" s="197">
        <v>3908637</v>
      </c>
      <c r="AC771" s="194">
        <v>94.337411514218445</v>
      </c>
      <c r="AD771" s="197">
        <v>3877221</v>
      </c>
      <c r="AE771" s="194">
        <v>94.738912377781659</v>
      </c>
      <c r="AF771" s="231">
        <v>0</v>
      </c>
      <c r="AG771" s="231">
        <v>0</v>
      </c>
      <c r="AH771" s="231">
        <v>0</v>
      </c>
      <c r="AI771" s="194"/>
      <c r="AJ771" s="207"/>
      <c r="AK771" s="207"/>
      <c r="AL771" s="208">
        <v>4.9880675980428135</v>
      </c>
      <c r="AM771" s="208">
        <v>30.178750871788605</v>
      </c>
      <c r="AN771" s="197">
        <v>63657.2392578125</v>
      </c>
      <c r="AO771" s="197">
        <v>159343.10546875</v>
      </c>
      <c r="AP771" s="197">
        <v>79451.865234375</v>
      </c>
      <c r="AQ771" s="231">
        <v>49.862129271703516</v>
      </c>
      <c r="AR771" s="198"/>
    </row>
    <row r="772" spans="1:44">
      <c r="A772" s="352">
        <v>41870</v>
      </c>
      <c r="B772" s="124" t="s">
        <v>135</v>
      </c>
      <c r="C772" s="124"/>
      <c r="D772" s="241"/>
      <c r="E772" s="219">
        <v>654</v>
      </c>
      <c r="F772" s="219">
        <v>24</v>
      </c>
      <c r="G772" s="219">
        <v>1951</v>
      </c>
      <c r="H772" s="219">
        <v>72</v>
      </c>
      <c r="I772" s="219">
        <v>4394</v>
      </c>
      <c r="J772" s="219">
        <v>200</v>
      </c>
      <c r="K772" s="190">
        <v>5311649</v>
      </c>
      <c r="L772" s="191">
        <v>88.569688998651827</v>
      </c>
      <c r="M772" s="190">
        <v>9854676</v>
      </c>
      <c r="N772" s="191">
        <v>95.825070554979177</v>
      </c>
      <c r="O772" s="190">
        <v>51167200</v>
      </c>
      <c r="P772" s="191">
        <v>99.947580545406595</v>
      </c>
      <c r="Q772" s="190">
        <v>27883770</v>
      </c>
      <c r="R772" s="191">
        <v>1.4165946979956517E-3</v>
      </c>
      <c r="S772" s="190">
        <v>1073032</v>
      </c>
      <c r="T772" s="191">
        <v>3.899187805169281</v>
      </c>
      <c r="U772" s="190">
        <v>105625</v>
      </c>
      <c r="V772" s="191">
        <v>0.37957026867507593</v>
      </c>
      <c r="W772" s="190">
        <v>6461095</v>
      </c>
      <c r="X772" s="191">
        <v>99.593979979058048</v>
      </c>
      <c r="Y772" s="232">
        <v>99.215950841667336</v>
      </c>
      <c r="Z772" s="190">
        <v>42355</v>
      </c>
      <c r="AA772" s="192">
        <v>0.65553902813742182</v>
      </c>
      <c r="AB772" s="190">
        <v>7875091</v>
      </c>
      <c r="AC772" s="191">
        <v>98.549059921003305</v>
      </c>
      <c r="AD772" s="190">
        <v>7862102</v>
      </c>
      <c r="AE772" s="191">
        <v>98.754562221440821</v>
      </c>
      <c r="AF772" s="232">
        <v>16.390451723441725</v>
      </c>
      <c r="AG772" s="232">
        <v>15.556103607145081</v>
      </c>
      <c r="AH772" s="232">
        <v>17.22479983973837</v>
      </c>
      <c r="AI772" s="191"/>
      <c r="AJ772" s="193"/>
      <c r="AK772" s="193"/>
      <c r="AL772" s="191">
        <v>3.6184642399231146</v>
      </c>
      <c r="AM772" s="191">
        <v>22.357485079508692</v>
      </c>
      <c r="AN772" s="190">
        <v>27350.525390625</v>
      </c>
      <c r="AO772" s="190">
        <v>80826.7451171875</v>
      </c>
      <c r="AP772" s="190">
        <v>1570.6650543212891</v>
      </c>
      <c r="AQ772" s="232">
        <v>1.9432491708580419</v>
      </c>
      <c r="AR772" s="190"/>
    </row>
    <row r="773" spans="1:44">
      <c r="A773" s="352">
        <v>41870</v>
      </c>
      <c r="B773" s="114" t="s">
        <v>121</v>
      </c>
      <c r="C773" s="114" t="s">
        <v>122</v>
      </c>
      <c r="D773" s="241"/>
      <c r="E773" s="305">
        <v>168</v>
      </c>
      <c r="F773" s="305">
        <v>61</v>
      </c>
      <c r="G773" s="305">
        <v>492</v>
      </c>
      <c r="H773" s="305">
        <v>183</v>
      </c>
      <c r="I773" s="305">
        <v>1855</v>
      </c>
      <c r="J773" s="305">
        <v>766</v>
      </c>
      <c r="K773" s="118">
        <v>4764075</v>
      </c>
      <c r="L773" s="116">
        <v>93.29555055283555</v>
      </c>
      <c r="M773" s="118">
        <v>5953480</v>
      </c>
      <c r="N773" s="116">
        <v>95.683097839355469</v>
      </c>
      <c r="O773" s="118">
        <v>22391010</v>
      </c>
      <c r="P773" s="116">
        <v>99.933555603027344</v>
      </c>
      <c r="Q773" s="118">
        <v>22390992</v>
      </c>
      <c r="R773" s="119">
        <v>5.3387541323900223E-2</v>
      </c>
      <c r="S773" s="118">
        <v>2710</v>
      </c>
      <c r="T773" s="116">
        <v>1.2103081680834293E-2</v>
      </c>
      <c r="U773" s="118">
        <v>24138</v>
      </c>
      <c r="V773" s="119">
        <v>0.10787298530340195</v>
      </c>
      <c r="W773" s="117">
        <v>8792483</v>
      </c>
      <c r="X773" s="119">
        <v>99.7685546875</v>
      </c>
      <c r="Y773" s="119">
        <v>99.660934448242188</v>
      </c>
      <c r="Z773" s="117">
        <v>25662</v>
      </c>
      <c r="AA773" s="119">
        <v>0.29186293482780457</v>
      </c>
      <c r="AB773" s="118">
        <v>10291040</v>
      </c>
      <c r="AC773" s="120">
        <v>98.957611083984375</v>
      </c>
      <c r="AD773" s="118">
        <v>10288962</v>
      </c>
      <c r="AE773" s="116">
        <v>98.942855834960937</v>
      </c>
      <c r="AF773" s="116">
        <v>57.852813720703125</v>
      </c>
      <c r="AG773" s="116">
        <v>42.365177154541016</v>
      </c>
      <c r="AH773" s="121">
        <v>73.340446472167969</v>
      </c>
      <c r="AI773" s="116">
        <v>0</v>
      </c>
      <c r="AJ773" s="121">
        <v>0</v>
      </c>
      <c r="AK773" s="121">
        <v>0</v>
      </c>
      <c r="AL773" s="116">
        <v>4.9250473976135254</v>
      </c>
      <c r="AM773" s="116">
        <v>26.7003173828125</v>
      </c>
      <c r="AN773" s="116">
        <v>30736.24609375</v>
      </c>
      <c r="AO773" s="116">
        <v>122846.515625</v>
      </c>
      <c r="AP773" s="116">
        <v>96696.546875</v>
      </c>
      <c r="AQ773" s="122">
        <v>78.713302612304688</v>
      </c>
      <c r="AR773" s="118"/>
    </row>
    <row r="774" spans="1:44">
      <c r="A774" s="352">
        <v>41870</v>
      </c>
      <c r="B774" s="114" t="s">
        <v>123</v>
      </c>
      <c r="C774" s="114" t="s">
        <v>122</v>
      </c>
      <c r="D774" s="241"/>
      <c r="E774" s="305">
        <v>157</v>
      </c>
      <c r="F774" s="305">
        <v>11</v>
      </c>
      <c r="G774" s="305">
        <v>483</v>
      </c>
      <c r="H774" s="305">
        <v>34</v>
      </c>
      <c r="I774" s="305">
        <v>1435</v>
      </c>
      <c r="J774" s="305">
        <v>132</v>
      </c>
      <c r="K774" s="118">
        <v>2167622</v>
      </c>
      <c r="L774" s="116">
        <v>91.992745967701012</v>
      </c>
      <c r="M774" s="118">
        <v>3259432</v>
      </c>
      <c r="N774" s="116">
        <v>96.967323303222656</v>
      </c>
      <c r="O774" s="118">
        <v>13084609</v>
      </c>
      <c r="P774" s="116">
        <v>99.95123291015625</v>
      </c>
      <c r="Q774" s="118">
        <v>13084576</v>
      </c>
      <c r="R774" s="119">
        <v>2.7597378939390182E-2</v>
      </c>
      <c r="S774" s="118">
        <v>2440</v>
      </c>
      <c r="T774" s="116">
        <v>1.864791102707386E-2</v>
      </c>
      <c r="U774" s="118">
        <v>11871</v>
      </c>
      <c r="V774" s="119">
        <v>9.0767115354537964E-2</v>
      </c>
      <c r="W774" s="117">
        <v>3844511</v>
      </c>
      <c r="X774" s="119">
        <v>99.715240478515625</v>
      </c>
      <c r="Y774" s="119">
        <v>99.624732971191406</v>
      </c>
      <c r="Z774" s="117">
        <v>9453</v>
      </c>
      <c r="AA774" s="119">
        <v>0.2458830326795578</v>
      </c>
      <c r="AB774" s="118">
        <v>3014647</v>
      </c>
      <c r="AC774" s="120">
        <v>98.780189514160156</v>
      </c>
      <c r="AD774" s="118">
        <v>3015707</v>
      </c>
      <c r="AE774" s="116">
        <v>98.715621948242188</v>
      </c>
      <c r="AF774" s="116">
        <v>43.47406005859375</v>
      </c>
      <c r="AG774" s="116">
        <v>55.6932373046875</v>
      </c>
      <c r="AH774" s="121">
        <v>31.254880905151367</v>
      </c>
      <c r="AI774" s="116">
        <v>0</v>
      </c>
      <c r="AJ774" s="121">
        <v>0</v>
      </c>
      <c r="AK774" s="121">
        <v>0</v>
      </c>
      <c r="AL774" s="116">
        <v>4.7482876777648926</v>
      </c>
      <c r="AM774" s="116">
        <v>27.485877990722656</v>
      </c>
      <c r="AN774" s="116">
        <v>17488.8984375</v>
      </c>
      <c r="AO774" s="116">
        <v>51669.96875</v>
      </c>
      <c r="AP774" s="116">
        <v>33715.6953125</v>
      </c>
      <c r="AQ774" s="116">
        <v>65.25201416015625</v>
      </c>
      <c r="AR774" s="118"/>
    </row>
    <row r="775" spans="1:44">
      <c r="A775" s="352">
        <v>41870</v>
      </c>
      <c r="B775" s="114" t="s">
        <v>183</v>
      </c>
      <c r="C775" s="114" t="s">
        <v>122</v>
      </c>
      <c r="D775" s="241"/>
      <c r="E775" s="305">
        <v>129</v>
      </c>
      <c r="F775" s="305">
        <v>10</v>
      </c>
      <c r="G775" s="305">
        <v>387</v>
      </c>
      <c r="H775" s="305">
        <v>30</v>
      </c>
      <c r="I775" s="305">
        <v>1462</v>
      </c>
      <c r="J775" s="305">
        <v>114</v>
      </c>
      <c r="K775" s="118">
        <v>2714539</v>
      </c>
      <c r="L775" s="116">
        <v>90.597114279809574</v>
      </c>
      <c r="M775" s="118">
        <v>3259432</v>
      </c>
      <c r="N775" s="116">
        <v>96.967323303222656</v>
      </c>
      <c r="O775" s="118">
        <v>13309606</v>
      </c>
      <c r="P775" s="116">
        <v>99.983642578125</v>
      </c>
      <c r="Q775" s="118">
        <v>13309600</v>
      </c>
      <c r="R775" s="119">
        <v>7.4682934209704399E-3</v>
      </c>
      <c r="S775" s="118">
        <v>832</v>
      </c>
      <c r="T775" s="116">
        <v>6.2511269934475422E-3</v>
      </c>
      <c r="U775" s="118">
        <v>7609</v>
      </c>
      <c r="V775" s="119">
        <v>5.71771040558815E-2</v>
      </c>
      <c r="W775" s="117">
        <v>4443374</v>
      </c>
      <c r="X775" s="119">
        <v>99.733238220214844</v>
      </c>
      <c r="Y775" s="119">
        <v>99.676216125488281</v>
      </c>
      <c r="Z775" s="117">
        <v>9187</v>
      </c>
      <c r="AA775" s="119">
        <v>0.20675729215145111</v>
      </c>
      <c r="AB775" s="118">
        <v>2456020</v>
      </c>
      <c r="AC775" s="120">
        <v>98.047080993652344</v>
      </c>
      <c r="AD775" s="118">
        <v>2454361</v>
      </c>
      <c r="AE775" s="116">
        <v>97.925285339355469</v>
      </c>
      <c r="AF775" s="116">
        <v>64.6422119140625</v>
      </c>
      <c r="AG775" s="116">
        <v>87.861640930175781</v>
      </c>
      <c r="AH775" s="121">
        <v>41.422775268554688</v>
      </c>
      <c r="AI775" s="116">
        <v>85.284904479980469</v>
      </c>
      <c r="AJ775" s="121">
        <v>10.056049346923828</v>
      </c>
      <c r="AK775" s="121">
        <v>4.6590461730957031</v>
      </c>
      <c r="AL775" s="116">
        <v>5.0147933959960937</v>
      </c>
      <c r="AM775" s="116">
        <v>27.202886581420898</v>
      </c>
      <c r="AN775" s="116">
        <v>18625.818359375</v>
      </c>
      <c r="AO775" s="116">
        <v>51217.53515625</v>
      </c>
      <c r="AP775" s="116">
        <v>28049.96484375</v>
      </c>
      <c r="AQ775" s="116">
        <v>54.766330718994141</v>
      </c>
      <c r="AR775" s="118"/>
    </row>
    <row r="776" spans="1:44">
      <c r="A776" s="352">
        <v>41870</v>
      </c>
      <c r="B776" s="114" t="s">
        <v>126</v>
      </c>
      <c r="C776" s="114" t="s">
        <v>122</v>
      </c>
      <c r="D776" s="241"/>
      <c r="E776" s="305">
        <v>103</v>
      </c>
      <c r="F776" s="305">
        <v>6</v>
      </c>
      <c r="G776" s="305">
        <v>302</v>
      </c>
      <c r="H776" s="305">
        <v>18</v>
      </c>
      <c r="I776" s="305">
        <v>918</v>
      </c>
      <c r="J776" s="305">
        <v>74</v>
      </c>
      <c r="K776" s="118">
        <v>1161059</v>
      </c>
      <c r="L776" s="116">
        <v>89.688982213651499</v>
      </c>
      <c r="M776" s="118">
        <v>2687612</v>
      </c>
      <c r="N776" s="116">
        <v>96.756523132324219</v>
      </c>
      <c r="O776" s="118">
        <v>7988274</v>
      </c>
      <c r="P776" s="116">
        <v>99.950401306152344</v>
      </c>
      <c r="Q776" s="118">
        <v>7988180</v>
      </c>
      <c r="R776" s="119">
        <v>1.5685675665736198E-2</v>
      </c>
      <c r="S776" s="118">
        <v>2178</v>
      </c>
      <c r="T776" s="116">
        <v>2.7265284210443497E-2</v>
      </c>
      <c r="U776" s="118">
        <v>14792</v>
      </c>
      <c r="V776" s="119">
        <v>0.18525315821170807</v>
      </c>
      <c r="W776" s="117">
        <v>2330825</v>
      </c>
      <c r="X776" s="119">
        <v>99.557273864746094</v>
      </c>
      <c r="Y776" s="119">
        <v>99.372840881347656</v>
      </c>
      <c r="Z776" s="117">
        <v>6975</v>
      </c>
      <c r="AA776" s="119">
        <v>0.2992502748966217</v>
      </c>
      <c r="AB776" s="118">
        <v>1159545</v>
      </c>
      <c r="AC776" s="120">
        <v>98.967697143554688</v>
      </c>
      <c r="AD776" s="118">
        <v>1159272</v>
      </c>
      <c r="AE776" s="116">
        <v>98.862472534179687</v>
      </c>
      <c r="AF776" s="116">
        <v>52.282924652099609</v>
      </c>
      <c r="AG776" s="116">
        <v>62.224281311035156</v>
      </c>
      <c r="AH776" s="121">
        <v>42.341567993164062</v>
      </c>
      <c r="AI776" s="116">
        <v>0</v>
      </c>
      <c r="AJ776" s="121">
        <v>0</v>
      </c>
      <c r="AK776" s="121">
        <v>0</v>
      </c>
      <c r="AL776" s="116">
        <v>5.3059496879577637</v>
      </c>
      <c r="AM776" s="116">
        <v>29.250001907348633</v>
      </c>
      <c r="AN776" s="116">
        <v>11913.23828125</v>
      </c>
      <c r="AO776" s="116">
        <v>29557.328125</v>
      </c>
      <c r="AP776" s="116">
        <v>17338.146484375</v>
      </c>
      <c r="AQ776" s="116">
        <v>58.659381866455078</v>
      </c>
      <c r="AR776" s="118"/>
    </row>
    <row r="777" spans="1:44">
      <c r="A777" s="352">
        <v>41870</v>
      </c>
      <c r="B777" s="114" t="s">
        <v>184</v>
      </c>
      <c r="C777" s="114" t="s">
        <v>122</v>
      </c>
      <c r="D777" s="241"/>
      <c r="E777" s="305">
        <v>95</v>
      </c>
      <c r="F777" s="305">
        <v>17</v>
      </c>
      <c r="G777" s="305">
        <v>283</v>
      </c>
      <c r="H777" s="305">
        <v>51</v>
      </c>
      <c r="I777" s="305">
        <v>950</v>
      </c>
      <c r="J777" s="305">
        <v>219</v>
      </c>
      <c r="K777" s="118">
        <v>3458364</v>
      </c>
      <c r="L777" s="116">
        <v>88.918719949664066</v>
      </c>
      <c r="M777" s="118">
        <v>2687612</v>
      </c>
      <c r="N777" s="116">
        <v>96.756523132324219</v>
      </c>
      <c r="O777" s="118">
        <v>11992217</v>
      </c>
      <c r="P777" s="116">
        <v>99.982070922851563</v>
      </c>
      <c r="Q777" s="118">
        <v>11992223</v>
      </c>
      <c r="R777" s="119">
        <v>1.0490131564438343E-2</v>
      </c>
      <c r="S777" s="118">
        <v>591</v>
      </c>
      <c r="T777" s="116">
        <v>4.928193986415863E-3</v>
      </c>
      <c r="U777" s="118">
        <v>9174</v>
      </c>
      <c r="V777" s="119">
        <v>7.6511375606060028E-2</v>
      </c>
      <c r="W777" s="117">
        <v>3869765</v>
      </c>
      <c r="X777" s="119">
        <v>99.545639038085938</v>
      </c>
      <c r="Y777" s="119">
        <v>99.469474792480469</v>
      </c>
      <c r="Z777" s="117">
        <v>8249</v>
      </c>
      <c r="AA777" s="119">
        <v>0.21316540241241455</v>
      </c>
      <c r="AB777" s="118">
        <v>2271244</v>
      </c>
      <c r="AC777" s="120">
        <v>98.491310119628906</v>
      </c>
      <c r="AD777" s="118">
        <v>2273021</v>
      </c>
      <c r="AE777" s="116">
        <v>98.442863464355469</v>
      </c>
      <c r="AF777" s="116">
        <v>74.678192138671875</v>
      </c>
      <c r="AG777" s="116">
        <v>94.946846008300781</v>
      </c>
      <c r="AH777" s="121">
        <v>54.409534454345703</v>
      </c>
      <c r="AI777" s="116">
        <v>0</v>
      </c>
      <c r="AJ777" s="121">
        <v>0</v>
      </c>
      <c r="AK777" s="121">
        <v>0</v>
      </c>
      <c r="AL777" s="116">
        <v>5.1834993362426758</v>
      </c>
      <c r="AM777" s="116">
        <v>26.729394912719727</v>
      </c>
      <c r="AN777" s="116">
        <v>17515.875</v>
      </c>
      <c r="AO777" s="116">
        <v>42054.609375</v>
      </c>
      <c r="AP777" s="116">
        <v>25397.20703125</v>
      </c>
      <c r="AQ777" s="116">
        <v>60.391017913818359</v>
      </c>
      <c r="AR777" s="118"/>
    </row>
    <row r="778" spans="1:44">
      <c r="A778" s="352">
        <v>41870</v>
      </c>
      <c r="B778" s="114" t="s">
        <v>131</v>
      </c>
      <c r="C778" s="114" t="s">
        <v>176</v>
      </c>
      <c r="D778" s="241"/>
      <c r="E778" s="305">
        <v>168</v>
      </c>
      <c r="F778" s="305">
        <v>20</v>
      </c>
      <c r="G778" s="305">
        <v>489</v>
      </c>
      <c r="H778" s="305">
        <v>50</v>
      </c>
      <c r="I778" s="305">
        <v>1412</v>
      </c>
      <c r="J778" s="305">
        <v>160</v>
      </c>
      <c r="K778" s="118">
        <v>2743703</v>
      </c>
      <c r="L778" s="116">
        <v>90.822002235664726</v>
      </c>
      <c r="M778" s="118">
        <v>4511824</v>
      </c>
      <c r="N778" s="116">
        <v>94.294105529785156</v>
      </c>
      <c r="O778" s="118">
        <v>19522032</v>
      </c>
      <c r="P778" s="116">
        <v>99.999725341796875</v>
      </c>
      <c r="Q778" s="118">
        <v>13264659</v>
      </c>
      <c r="R778" s="119">
        <v>2.9250658117234707E-3</v>
      </c>
      <c r="S778" s="118">
        <v>590107</v>
      </c>
      <c r="T778" s="116">
        <v>4.4487161636352539</v>
      </c>
      <c r="U778" s="118">
        <v>914</v>
      </c>
      <c r="V778" s="119">
        <v>7.2121936827898026E-3</v>
      </c>
      <c r="W778" s="117">
        <v>3790526</v>
      </c>
      <c r="X778" s="119">
        <v>99.704948425292969</v>
      </c>
      <c r="Y778" s="119">
        <v>99.69775390625</v>
      </c>
      <c r="Z778" s="117">
        <v>11162</v>
      </c>
      <c r="AA778" s="119">
        <v>0.29447099566459656</v>
      </c>
      <c r="AB778" s="118">
        <v>1517531</v>
      </c>
      <c r="AC778" s="120">
        <v>95.167213439941406</v>
      </c>
      <c r="AD778" s="118">
        <v>1505826</v>
      </c>
      <c r="AE778" s="116">
        <v>95.822624206542969</v>
      </c>
      <c r="AF778" s="116">
        <v>0</v>
      </c>
      <c r="AG778" s="116">
        <v>0</v>
      </c>
      <c r="AH778" s="121">
        <v>0</v>
      </c>
      <c r="AI778" s="116">
        <v>0</v>
      </c>
      <c r="AJ778" s="121">
        <v>0</v>
      </c>
      <c r="AK778" s="121">
        <v>0</v>
      </c>
      <c r="AL778" s="116">
        <v>4.9630732536315918</v>
      </c>
      <c r="AM778" s="116">
        <v>27.846193313598633</v>
      </c>
      <c r="AN778" s="116">
        <v>18726.16015625</v>
      </c>
      <c r="AO778" s="116">
        <v>42281.75390625</v>
      </c>
      <c r="AP778" s="116">
        <v>23245.654296875</v>
      </c>
      <c r="AQ778" s="116">
        <v>54.977981567382813</v>
      </c>
      <c r="AR778" s="118"/>
    </row>
    <row r="779" spans="1:44">
      <c r="A779" s="352">
        <v>41870</v>
      </c>
      <c r="B779" s="114" t="s">
        <v>124</v>
      </c>
      <c r="C779" s="114" t="s">
        <v>176</v>
      </c>
      <c r="D779" s="241"/>
      <c r="E779" s="180">
        <v>113</v>
      </c>
      <c r="F779" s="180">
        <v>32</v>
      </c>
      <c r="G779" s="180">
        <v>332</v>
      </c>
      <c r="H779" s="180">
        <v>86</v>
      </c>
      <c r="I779" s="180">
        <v>1269</v>
      </c>
      <c r="J779" s="180">
        <v>340</v>
      </c>
      <c r="K779" s="118">
        <v>2841824</v>
      </c>
      <c r="L779" s="116">
        <v>92.519346729424484</v>
      </c>
      <c r="M779" s="118">
        <v>3884181</v>
      </c>
      <c r="N779" s="116">
        <v>96.045829772949219</v>
      </c>
      <c r="O779" s="118">
        <v>16425085</v>
      </c>
      <c r="P779" s="116">
        <v>99.999893188476563</v>
      </c>
      <c r="Q779" s="118">
        <v>12749869</v>
      </c>
      <c r="R779" s="119">
        <v>4.3922019540332258E-4</v>
      </c>
      <c r="S779" s="118">
        <v>512976</v>
      </c>
      <c r="T779" s="116">
        <v>4.0233826637268066</v>
      </c>
      <c r="U779" s="118">
        <v>1683</v>
      </c>
      <c r="V779" s="119">
        <v>1.3753524050116539E-2</v>
      </c>
      <c r="W779" s="117">
        <v>4190325</v>
      </c>
      <c r="X779" s="119">
        <v>99.735023498535156</v>
      </c>
      <c r="Y779" s="119">
        <v>99.721305847167969</v>
      </c>
      <c r="Z779" s="117">
        <v>11420</v>
      </c>
      <c r="AA779" s="119">
        <v>0.27253255248069763</v>
      </c>
      <c r="AB779" s="118">
        <v>1091910</v>
      </c>
      <c r="AC779" s="120">
        <v>94.815689086914063</v>
      </c>
      <c r="AD779" s="118">
        <v>1083905</v>
      </c>
      <c r="AE779" s="116">
        <v>95.006294250488281</v>
      </c>
      <c r="AF779" s="116">
        <v>0</v>
      </c>
      <c r="AG779" s="116">
        <v>0</v>
      </c>
      <c r="AH779" s="121">
        <v>0</v>
      </c>
      <c r="AI779" s="116">
        <v>0</v>
      </c>
      <c r="AJ779" s="121">
        <v>0</v>
      </c>
      <c r="AK779" s="121">
        <v>0</v>
      </c>
      <c r="AL779" s="116">
        <v>4.8995180130004883</v>
      </c>
      <c r="AM779" s="116">
        <v>29.738666534423828</v>
      </c>
      <c r="AN779" s="116">
        <v>17418.787109375</v>
      </c>
      <c r="AO779" s="116">
        <v>47300.1484375</v>
      </c>
      <c r="AP779" s="116">
        <v>23261.41796875</v>
      </c>
      <c r="AQ779" s="116">
        <v>49.178318023681641</v>
      </c>
      <c r="AR779" s="118"/>
    </row>
    <row r="780" spans="1:44">
      <c r="A780" s="352">
        <v>41870</v>
      </c>
      <c r="B780" s="206" t="s">
        <v>133</v>
      </c>
      <c r="C780" s="206" t="s">
        <v>176</v>
      </c>
      <c r="D780" s="241"/>
      <c r="E780" s="180">
        <v>163</v>
      </c>
      <c r="F780" s="180">
        <v>11</v>
      </c>
      <c r="G780" s="180">
        <v>482</v>
      </c>
      <c r="H780" s="180">
        <v>33</v>
      </c>
      <c r="I780" s="180">
        <v>1399</v>
      </c>
      <c r="J780" s="180">
        <v>113</v>
      </c>
      <c r="K780" s="248">
        <v>2096900</v>
      </c>
      <c r="L780" s="246">
        <v>90.286613572416414</v>
      </c>
      <c r="M780" s="248">
        <v>4087267</v>
      </c>
      <c r="N780" s="246">
        <v>96.320526123046875</v>
      </c>
      <c r="O780" s="248">
        <v>16609461</v>
      </c>
      <c r="P780" s="246">
        <v>99.954811096191406</v>
      </c>
      <c r="Q780" s="248">
        <v>10904195</v>
      </c>
      <c r="R780" s="249">
        <v>8.305060863494873E-2</v>
      </c>
      <c r="S780" s="248">
        <v>569143</v>
      </c>
      <c r="T780" s="246">
        <v>5.2194867134094238</v>
      </c>
      <c r="U780" s="248">
        <v>338</v>
      </c>
      <c r="V780" s="249">
        <v>3.2775499857962132E-3</v>
      </c>
      <c r="W780" s="248">
        <v>2837543</v>
      </c>
      <c r="X780" s="246">
        <v>99.621253967285156</v>
      </c>
      <c r="Y780" s="246">
        <v>99.617988586425781</v>
      </c>
      <c r="Z780" s="247">
        <v>8383</v>
      </c>
      <c r="AA780" s="249">
        <v>0.29543164372444153</v>
      </c>
      <c r="AB780" s="248">
        <v>620489</v>
      </c>
      <c r="AC780" s="246">
        <v>92.898345947265625</v>
      </c>
      <c r="AD780" s="248">
        <v>608833</v>
      </c>
      <c r="AE780" s="246">
        <v>93.317710876464844</v>
      </c>
      <c r="AF780" s="246">
        <v>0</v>
      </c>
      <c r="AG780" s="246">
        <v>0</v>
      </c>
      <c r="AH780" s="251">
        <v>0</v>
      </c>
      <c r="AI780" s="246">
        <v>0</v>
      </c>
      <c r="AJ780" s="251">
        <v>0</v>
      </c>
      <c r="AK780" s="251">
        <v>0</v>
      </c>
      <c r="AL780" s="246">
        <v>5.0744175910949707</v>
      </c>
      <c r="AM780" s="246">
        <v>32.848312377929687</v>
      </c>
      <c r="AN780" s="246">
        <v>15681.6669921875</v>
      </c>
      <c r="AO780" s="246">
        <v>36723.796875</v>
      </c>
      <c r="AP780" s="246">
        <v>19668.181640625</v>
      </c>
      <c r="AQ780" s="246">
        <v>53.557048797607422</v>
      </c>
      <c r="AR780" s="248"/>
    </row>
    <row r="781" spans="1:44">
      <c r="A781" s="352">
        <v>41870</v>
      </c>
      <c r="B781" s="206" t="s">
        <v>125</v>
      </c>
      <c r="C781" s="206" t="s">
        <v>176</v>
      </c>
      <c r="D781" s="241"/>
      <c r="E781" s="180">
        <v>164</v>
      </c>
      <c r="F781" s="180">
        <v>8</v>
      </c>
      <c r="G781" s="180">
        <v>468</v>
      </c>
      <c r="H781" s="180">
        <v>24</v>
      </c>
      <c r="I781" s="180">
        <v>1522</v>
      </c>
      <c r="J781" s="180">
        <v>92</v>
      </c>
      <c r="K781" s="248">
        <v>1916397</v>
      </c>
      <c r="L781" s="246">
        <v>90.026074972983153</v>
      </c>
      <c r="M781" s="248">
        <v>3109026</v>
      </c>
      <c r="N781" s="246">
        <v>94.801750183105469</v>
      </c>
      <c r="O781" s="248">
        <v>14166922</v>
      </c>
      <c r="P781" s="246">
        <v>99.9940185546875</v>
      </c>
      <c r="Q781" s="248">
        <v>9543065</v>
      </c>
      <c r="R781" s="249">
        <v>1.7352916300296783E-2</v>
      </c>
      <c r="S781" s="248">
        <v>454969</v>
      </c>
      <c r="T781" s="246">
        <v>4.7675352096557617</v>
      </c>
      <c r="U781" s="248">
        <v>150</v>
      </c>
      <c r="V781" s="249">
        <v>1.650936552323401E-3</v>
      </c>
      <c r="W781" s="248">
        <v>2737256</v>
      </c>
      <c r="X781" s="246">
        <v>99.873794555664063</v>
      </c>
      <c r="Y781" s="246">
        <v>99.872146606445313</v>
      </c>
      <c r="Z781" s="247">
        <v>4962</v>
      </c>
      <c r="AA781" s="249">
        <v>0.18127642571926117</v>
      </c>
      <c r="AB781" s="248">
        <v>678707</v>
      </c>
      <c r="AC781" s="246">
        <v>93.028213500976563</v>
      </c>
      <c r="AD781" s="248">
        <v>678657</v>
      </c>
      <c r="AE781" s="246">
        <v>93.182273864746094</v>
      </c>
      <c r="AF781" s="246">
        <v>0</v>
      </c>
      <c r="AG781" s="246">
        <v>0</v>
      </c>
      <c r="AH781" s="251">
        <v>0</v>
      </c>
      <c r="AI781" s="246">
        <v>0</v>
      </c>
      <c r="AJ781" s="251">
        <v>0</v>
      </c>
      <c r="AK781" s="251">
        <v>0</v>
      </c>
      <c r="AL781" s="246">
        <v>4.296177864074707</v>
      </c>
      <c r="AM781" s="246">
        <v>30.099822998046875</v>
      </c>
      <c r="AN781" s="246">
        <v>11830.625</v>
      </c>
      <c r="AO781" s="246">
        <v>33037.40625</v>
      </c>
      <c r="AP781" s="246">
        <v>13276.611328125</v>
      </c>
      <c r="AQ781" s="246">
        <v>40.186603546142578</v>
      </c>
      <c r="AR781" s="248"/>
    </row>
    <row r="782" spans="1:44">
      <c r="A782" s="352">
        <v>41870</v>
      </c>
      <c r="B782" s="107" t="s">
        <v>127</v>
      </c>
      <c r="C782" s="107" t="s">
        <v>128</v>
      </c>
      <c r="D782" s="241"/>
      <c r="E782" s="388">
        <v>149</v>
      </c>
      <c r="F782" s="388">
        <v>12</v>
      </c>
      <c r="G782" s="388">
        <v>447</v>
      </c>
      <c r="H782" s="388">
        <v>36</v>
      </c>
      <c r="I782" s="388">
        <v>1424</v>
      </c>
      <c r="J782" s="388">
        <v>122</v>
      </c>
      <c r="K782" s="111">
        <v>2339821</v>
      </c>
      <c r="L782" s="109">
        <v>88.874234396562812</v>
      </c>
      <c r="M782" s="111">
        <v>3834971</v>
      </c>
      <c r="N782" s="109">
        <v>96.384330749511719</v>
      </c>
      <c r="O782" s="111">
        <v>15369952</v>
      </c>
      <c r="P782" s="109">
        <v>99.958747863769531</v>
      </c>
      <c r="Q782" s="111">
        <v>9989019</v>
      </c>
      <c r="R782" s="112">
        <v>2.3425724357366562E-3</v>
      </c>
      <c r="S782" s="111">
        <v>343487</v>
      </c>
      <c r="T782" s="109">
        <v>3.4386460781097412</v>
      </c>
      <c r="U782" s="111">
        <v>39097</v>
      </c>
      <c r="V782" s="112">
        <v>0.39147657155990601</v>
      </c>
      <c r="W782" s="111">
        <v>2993581</v>
      </c>
      <c r="X782" s="109">
        <v>99.579475402832031</v>
      </c>
      <c r="Y782" s="109">
        <v>99.189643859863281</v>
      </c>
      <c r="Z782" s="110">
        <v>19746</v>
      </c>
      <c r="AA782" s="112">
        <v>0.65961134433746338</v>
      </c>
      <c r="AB782" s="111">
        <v>4893940</v>
      </c>
      <c r="AC782" s="109">
        <v>99.176780700683594</v>
      </c>
      <c r="AD782" s="111">
        <v>4884449</v>
      </c>
      <c r="AE782" s="109">
        <v>99.389205932617188</v>
      </c>
      <c r="AF782" s="109">
        <v>34.432361602783203</v>
      </c>
      <c r="AG782" s="109">
        <v>34.01751708984375</v>
      </c>
      <c r="AH782" s="113">
        <v>34.847206115722656</v>
      </c>
      <c r="AI782" s="109">
        <v>48.576854705810547</v>
      </c>
      <c r="AJ782" s="113">
        <v>0.57932090759277344</v>
      </c>
      <c r="AK782" s="113">
        <v>0.84382414817810059</v>
      </c>
      <c r="AL782" s="109">
        <v>3.119086742401123</v>
      </c>
      <c r="AM782" s="109">
        <v>19.214212417602539</v>
      </c>
      <c r="AN782" s="109">
        <v>8433.9228515625</v>
      </c>
      <c r="AO782" s="109">
        <v>36961.81640625</v>
      </c>
      <c r="AP782" s="109">
        <v>776.37188720703125</v>
      </c>
      <c r="AQ782" s="109">
        <v>2.1004700660705566</v>
      </c>
      <c r="AR782" s="111"/>
    </row>
    <row r="783" spans="1:44">
      <c r="A783" s="352">
        <v>41870</v>
      </c>
      <c r="B783" s="107" t="s">
        <v>129</v>
      </c>
      <c r="C783" s="107" t="s">
        <v>128</v>
      </c>
      <c r="D783" s="241"/>
      <c r="E783" s="388">
        <v>151</v>
      </c>
      <c r="F783" s="388">
        <v>2</v>
      </c>
      <c r="G783" s="388">
        <v>449</v>
      </c>
      <c r="H783" s="388">
        <v>6</v>
      </c>
      <c r="I783" s="388">
        <v>1156</v>
      </c>
      <c r="J783" s="388">
        <v>17</v>
      </c>
      <c r="K783" s="111">
        <v>1558116</v>
      </c>
      <c r="L783" s="109">
        <v>85.276320890100607</v>
      </c>
      <c r="M783" s="111">
        <v>3421969</v>
      </c>
      <c r="N783" s="109">
        <v>96.129074096679688</v>
      </c>
      <c r="O783" s="111">
        <v>11297981</v>
      </c>
      <c r="P783" s="109">
        <v>99.996810913085938</v>
      </c>
      <c r="Q783" s="111">
        <v>7873379</v>
      </c>
      <c r="R783" s="112">
        <v>1.8924530595541E-3</v>
      </c>
      <c r="S783" s="111">
        <v>303796</v>
      </c>
      <c r="T783" s="109">
        <v>3.8585212230682373</v>
      </c>
      <c r="U783" s="111">
        <v>34166</v>
      </c>
      <c r="V783" s="112">
        <v>0.43419596552848816</v>
      </c>
      <c r="W783" s="111">
        <v>1893124</v>
      </c>
      <c r="X783" s="109">
        <v>99.504142761230469</v>
      </c>
      <c r="Y783" s="109">
        <v>99.072097778320312</v>
      </c>
      <c r="Z783" s="110">
        <v>14181</v>
      </c>
      <c r="AA783" s="112">
        <v>0.74907928705215454</v>
      </c>
      <c r="AB783" s="111">
        <v>1146024</v>
      </c>
      <c r="AC783" s="109">
        <v>96.179489135742187</v>
      </c>
      <c r="AD783" s="111">
        <v>1145479</v>
      </c>
      <c r="AE783" s="109">
        <v>96.40081787109375</v>
      </c>
      <c r="AF783" s="109">
        <v>34.363616943359375</v>
      </c>
      <c r="AG783" s="109">
        <v>34.057113647460938</v>
      </c>
      <c r="AH783" s="113">
        <v>34.670120239257812</v>
      </c>
      <c r="AI783" s="109">
        <v>48.751834869384766</v>
      </c>
      <c r="AJ783" s="113">
        <v>0.40060561895370483</v>
      </c>
      <c r="AK783" s="113">
        <v>0.8475608229637146</v>
      </c>
      <c r="AL783" s="109">
        <v>3.0327038764953613</v>
      </c>
      <c r="AM783" s="109">
        <v>22.571619033813477</v>
      </c>
      <c r="AN783" s="109">
        <v>6870.76806640625</v>
      </c>
      <c r="AO783" s="109">
        <v>21169.064453125</v>
      </c>
      <c r="AP783" s="109">
        <v>375.16885375976562</v>
      </c>
      <c r="AQ783" s="109">
        <v>1.7722505331039429</v>
      </c>
      <c r="AR783" s="111"/>
    </row>
    <row r="784" spans="1:44">
      <c r="A784" s="352">
        <v>41870</v>
      </c>
      <c r="B784" s="181" t="s">
        <v>130</v>
      </c>
      <c r="C784" s="181" t="s">
        <v>128</v>
      </c>
      <c r="D784" s="241"/>
      <c r="E784" s="219">
        <v>176</v>
      </c>
      <c r="F784" s="219">
        <v>5</v>
      </c>
      <c r="G784" s="219">
        <v>528</v>
      </c>
      <c r="H784" s="219">
        <v>15</v>
      </c>
      <c r="I784" s="219">
        <v>827</v>
      </c>
      <c r="J784" s="219">
        <v>31</v>
      </c>
      <c r="K784" s="229">
        <v>601275</v>
      </c>
      <c r="L784" s="230">
        <v>93.502307596357738</v>
      </c>
      <c r="M784" s="229">
        <v>1296247</v>
      </c>
      <c r="N784" s="230">
        <v>96.557136535644531</v>
      </c>
      <c r="O784" s="229">
        <v>12657127</v>
      </c>
      <c r="P784" s="230">
        <v>99.992874145507813</v>
      </c>
      <c r="Q784" s="229">
        <v>4477944</v>
      </c>
      <c r="R784" s="230">
        <v>2.6798012549988925E-4</v>
      </c>
      <c r="S784" s="229">
        <v>166970</v>
      </c>
      <c r="T784" s="230">
        <v>3.7287201881408691</v>
      </c>
      <c r="U784" s="229">
        <v>10900</v>
      </c>
      <c r="V784" s="230">
        <v>0.24359883368015289</v>
      </c>
      <c r="W784" s="229">
        <v>650529</v>
      </c>
      <c r="X784" s="230">
        <v>99.746086120605469</v>
      </c>
      <c r="Y784" s="230">
        <v>99.503105163574219</v>
      </c>
      <c r="Z784" s="229">
        <v>2996</v>
      </c>
      <c r="AA784" s="230">
        <v>0.46054825186729431</v>
      </c>
      <c r="AB784" s="229">
        <v>929274</v>
      </c>
      <c r="AC784" s="230">
        <v>98.679611206054688</v>
      </c>
      <c r="AD784" s="229">
        <v>926978</v>
      </c>
      <c r="AE784" s="230">
        <v>98.885650634765625</v>
      </c>
      <c r="AF784" s="230">
        <v>35.210685729980469</v>
      </c>
      <c r="AG784" s="230">
        <v>34.85986328125</v>
      </c>
      <c r="AH784" s="230">
        <v>35.561508178710938</v>
      </c>
      <c r="AI784" s="230">
        <v>49.081142425537109</v>
      </c>
      <c r="AJ784" s="188">
        <v>0.24630445241928101</v>
      </c>
      <c r="AK784" s="188">
        <v>0.67255550622940063</v>
      </c>
      <c r="AL784" s="230">
        <v>4.0438733100891113</v>
      </c>
      <c r="AM784" s="230">
        <v>23.509696960449219</v>
      </c>
      <c r="AN784" s="230">
        <v>5682.064453125</v>
      </c>
      <c r="AO784" s="230">
        <v>10124.6103515625</v>
      </c>
      <c r="AP784" s="230">
        <v>219.1402587890625</v>
      </c>
      <c r="AQ784" s="230">
        <v>2.1644315719604492</v>
      </c>
      <c r="AR784" s="229"/>
    </row>
    <row r="785" spans="1:44">
      <c r="A785" s="352">
        <v>41870</v>
      </c>
      <c r="B785" s="123" t="s">
        <v>132</v>
      </c>
      <c r="C785" s="123" t="s">
        <v>128</v>
      </c>
      <c r="D785" s="241"/>
      <c r="E785" s="219">
        <v>178</v>
      </c>
      <c r="F785" s="219">
        <v>5</v>
      </c>
      <c r="G785" s="219">
        <v>527</v>
      </c>
      <c r="H785" s="219">
        <v>15</v>
      </c>
      <c r="I785" s="219">
        <v>987</v>
      </c>
      <c r="J785" s="219">
        <v>30</v>
      </c>
      <c r="K785" s="197">
        <v>812437</v>
      </c>
      <c r="L785" s="194">
        <v>90.358144693065441</v>
      </c>
      <c r="M785" s="197">
        <v>1301489</v>
      </c>
      <c r="N785" s="194">
        <v>92.648727416992188</v>
      </c>
      <c r="O785" s="197">
        <v>11842140</v>
      </c>
      <c r="P785" s="194">
        <v>99.83770751953125</v>
      </c>
      <c r="Q785" s="197">
        <v>5543428</v>
      </c>
      <c r="R785" s="194">
        <v>0</v>
      </c>
      <c r="S785" s="197">
        <v>258779</v>
      </c>
      <c r="T785" s="194">
        <v>4.6682124137878418</v>
      </c>
      <c r="U785" s="197">
        <v>21462</v>
      </c>
      <c r="V785" s="194">
        <v>0.39042440056800842</v>
      </c>
      <c r="W785" s="197">
        <v>923861</v>
      </c>
      <c r="X785" s="194">
        <v>99.717964172363281</v>
      </c>
      <c r="Y785" s="231">
        <v>99.328643798828125</v>
      </c>
      <c r="Z785" s="197">
        <v>5432</v>
      </c>
      <c r="AA785" s="194">
        <v>0.58796721696853638</v>
      </c>
      <c r="AB785" s="197">
        <v>905853</v>
      </c>
      <c r="AC785" s="194">
        <v>98.021644592285156</v>
      </c>
      <c r="AD785" s="197">
        <v>905196</v>
      </c>
      <c r="AE785" s="194">
        <v>98.17431640625</v>
      </c>
      <c r="AF785" s="231">
        <v>35.000595092773438</v>
      </c>
      <c r="AG785" s="231">
        <v>34.710067749023438</v>
      </c>
      <c r="AH785" s="231">
        <v>35.291118621826172</v>
      </c>
      <c r="AI785" s="194">
        <v>49.070419311523438</v>
      </c>
      <c r="AJ785" s="207">
        <v>0.23978137969970703</v>
      </c>
      <c r="AK785" s="207">
        <v>0.68980127573013306</v>
      </c>
      <c r="AL785" s="208">
        <v>4.1148819923400879</v>
      </c>
      <c r="AM785" s="208">
        <v>23.686761856079102</v>
      </c>
      <c r="AN785" s="197">
        <v>6363.77001953125</v>
      </c>
      <c r="AO785" s="197">
        <v>12571.25390625</v>
      </c>
      <c r="AP785" s="197">
        <v>199.98405456542969</v>
      </c>
      <c r="AQ785" s="231">
        <v>1.5908043384552002</v>
      </c>
      <c r="AR785" s="198"/>
    </row>
    <row r="786" spans="1:44">
      <c r="A786" s="352">
        <v>41869</v>
      </c>
      <c r="B786" s="181" t="s">
        <v>6</v>
      </c>
      <c r="C786" s="181"/>
      <c r="D786" s="241"/>
      <c r="E786" s="219">
        <v>1797</v>
      </c>
      <c r="F786" s="219">
        <v>166</v>
      </c>
      <c r="G786" s="219">
        <v>5326</v>
      </c>
      <c r="H786" s="219">
        <v>489</v>
      </c>
      <c r="I786" s="219">
        <v>15078</v>
      </c>
      <c r="J786" s="219">
        <v>1819</v>
      </c>
      <c r="K786" s="229">
        <v>28982644</v>
      </c>
      <c r="L786" s="230">
        <v>90.362570095399164</v>
      </c>
      <c r="M786" s="229">
        <v>41367134</v>
      </c>
      <c r="N786" s="230">
        <v>96.002321739871022</v>
      </c>
      <c r="O786" s="229">
        <v>182733092</v>
      </c>
      <c r="P786" s="230">
        <v>99.979712278169913</v>
      </c>
      <c r="Q786" s="229">
        <v>138845928</v>
      </c>
      <c r="R786" s="230">
        <v>3.8094742911577203E-2</v>
      </c>
      <c r="S786" s="229">
        <v>3005305</v>
      </c>
      <c r="T786" s="230">
        <v>4.1664809022012177</v>
      </c>
      <c r="U786" s="229">
        <v>174872</v>
      </c>
      <c r="V786" s="230">
        <v>0.12797592535827312</v>
      </c>
      <c r="W786" s="229">
        <v>41601070</v>
      </c>
      <c r="X786" s="230">
        <v>99.687559871481426</v>
      </c>
      <c r="Y786" s="230">
        <v>99.559983794268817</v>
      </c>
      <c r="Z786" s="229">
        <v>133973</v>
      </c>
      <c r="AA786" s="230">
        <v>0.32204219551421798</v>
      </c>
      <c r="AB786" s="229">
        <v>29222020</v>
      </c>
      <c r="AC786" s="230">
        <v>98.10308515713723</v>
      </c>
      <c r="AD786" s="229">
        <v>29168888</v>
      </c>
      <c r="AE786" s="230">
        <v>98.189764591006451</v>
      </c>
      <c r="AF786" s="230">
        <v>36.607932068082491</v>
      </c>
      <c r="AG786" s="230">
        <v>42.093266869552814</v>
      </c>
      <c r="AH786" s="230">
        <v>31.122597266612161</v>
      </c>
      <c r="AI786" s="230"/>
      <c r="AJ786" s="188"/>
      <c r="AK786" s="188"/>
      <c r="AL786" s="230">
        <v>4.3700842231136185</v>
      </c>
      <c r="AM786" s="230">
        <v>27.02744835679519</v>
      </c>
      <c r="AN786" s="230">
        <v>181689.384765625</v>
      </c>
      <c r="AO786" s="230">
        <v>506481.7451171875</v>
      </c>
      <c r="AP786" s="230">
        <v>259497.32601928711</v>
      </c>
      <c r="AQ786" s="230">
        <v>51.235277188370489</v>
      </c>
      <c r="AR786" s="229">
        <v>0</v>
      </c>
    </row>
    <row r="787" spans="1:44">
      <c r="A787" s="352">
        <v>41869</v>
      </c>
      <c r="B787" s="123" t="s">
        <v>134</v>
      </c>
      <c r="C787" s="123"/>
      <c r="D787" s="241"/>
      <c r="E787" s="219">
        <v>648</v>
      </c>
      <c r="F787" s="219">
        <v>103</v>
      </c>
      <c r="G787" s="219">
        <v>1936</v>
      </c>
      <c r="H787" s="219">
        <v>310</v>
      </c>
      <c r="I787" s="219">
        <v>6352</v>
      </c>
      <c r="J787" s="219">
        <v>1255</v>
      </c>
      <c r="K787" s="197">
        <v>14336084</v>
      </c>
      <c r="L787" s="194">
        <v>90.899090714033207</v>
      </c>
      <c r="M787" s="197">
        <v>17110723</v>
      </c>
      <c r="N787" s="194">
        <v>96.627537836967193</v>
      </c>
      <c r="O787" s="197">
        <v>65641182</v>
      </c>
      <c r="P787" s="194">
        <v>99.96729988528385</v>
      </c>
      <c r="Q787" s="197">
        <v>65641018</v>
      </c>
      <c r="R787" s="194">
        <v>1.8572229250434308E-2</v>
      </c>
      <c r="S787" s="197">
        <v>7608</v>
      </c>
      <c r="T787" s="194">
        <v>1.6451485790082154E-2</v>
      </c>
      <c r="U787" s="197">
        <v>67940</v>
      </c>
      <c r="V787" s="194">
        <v>0.10353360565556975</v>
      </c>
      <c r="W787" s="197">
        <v>22034193</v>
      </c>
      <c r="X787" s="194">
        <v>99.701562242133775</v>
      </c>
      <c r="Y787" s="231">
        <v>99.598337619849559</v>
      </c>
      <c r="Z787" s="197">
        <v>57046</v>
      </c>
      <c r="AA787" s="194">
        <v>0.25889761224883717</v>
      </c>
      <c r="AB787" s="197">
        <v>17793014</v>
      </c>
      <c r="AC787" s="194">
        <v>98.707206674370354</v>
      </c>
      <c r="AD787" s="197">
        <v>17781942</v>
      </c>
      <c r="AE787" s="194">
        <v>98.674673732395647</v>
      </c>
      <c r="AF787" s="231">
        <v>63.238842612585188</v>
      </c>
      <c r="AG787" s="231">
        <v>73.680953299521988</v>
      </c>
      <c r="AH787" s="231">
        <v>52.796731925648388</v>
      </c>
      <c r="AI787" s="194"/>
      <c r="AJ787" s="207"/>
      <c r="AK787" s="207"/>
      <c r="AL787" s="208">
        <v>7.0690608012282157</v>
      </c>
      <c r="AM787" s="208">
        <v>38.343575402724838</v>
      </c>
      <c r="AN787" s="197">
        <v>91423.033203125</v>
      </c>
      <c r="AO787" s="197">
        <v>272377.11328125</v>
      </c>
      <c r="AP787" s="197">
        <v>182022.216796875</v>
      </c>
      <c r="AQ787" s="231">
        <v>66.827280238087866</v>
      </c>
      <c r="AR787" s="198"/>
    </row>
    <row r="788" spans="1:44">
      <c r="A788" s="352">
        <v>41869</v>
      </c>
      <c r="B788" s="123" t="s">
        <v>175</v>
      </c>
      <c r="C788" s="123"/>
      <c r="D788" s="241"/>
      <c r="E788" s="219">
        <v>495</v>
      </c>
      <c r="F788" s="219">
        <v>39</v>
      </c>
      <c r="G788" s="219">
        <v>1439</v>
      </c>
      <c r="H788" s="219">
        <v>107</v>
      </c>
      <c r="I788" s="219">
        <v>4333</v>
      </c>
      <c r="J788" s="219">
        <v>364</v>
      </c>
      <c r="K788" s="197">
        <v>8901533</v>
      </c>
      <c r="L788" s="194">
        <v>90.750458376102188</v>
      </c>
      <c r="M788" s="197">
        <v>14976231</v>
      </c>
      <c r="N788" s="194">
        <v>95.453027049338573</v>
      </c>
      <c r="O788" s="197">
        <v>66087428</v>
      </c>
      <c r="P788" s="194">
        <v>99.985008979864034</v>
      </c>
      <c r="Q788" s="197">
        <v>45730975</v>
      </c>
      <c r="R788" s="194">
        <v>8.5386325196017493E-2</v>
      </c>
      <c r="S788" s="197">
        <v>2024153</v>
      </c>
      <c r="T788" s="194">
        <v>4.4504012816493841</v>
      </c>
      <c r="U788" s="197">
        <v>3084</v>
      </c>
      <c r="V788" s="194">
        <v>7.0659001789446377E-3</v>
      </c>
      <c r="W788" s="197">
        <v>13234016</v>
      </c>
      <c r="X788" s="194">
        <v>99.714101885966841</v>
      </c>
      <c r="Y788" s="231">
        <v>99.707056187063245</v>
      </c>
      <c r="Z788" s="197">
        <v>35333</v>
      </c>
      <c r="AA788" s="194">
        <v>0.26698622512307613</v>
      </c>
      <c r="AB788" s="197">
        <v>3816311</v>
      </c>
      <c r="AC788" s="194">
        <v>94.274655479938986</v>
      </c>
      <c r="AD788" s="197">
        <v>3787050</v>
      </c>
      <c r="AE788" s="194">
        <v>94.653434837990915</v>
      </c>
      <c r="AF788" s="231">
        <v>0</v>
      </c>
      <c r="AG788" s="231">
        <v>0</v>
      </c>
      <c r="AH788" s="231">
        <v>0</v>
      </c>
      <c r="AI788" s="194"/>
      <c r="AJ788" s="207"/>
      <c r="AK788" s="207"/>
      <c r="AL788" s="208">
        <v>5.001561520928524</v>
      </c>
      <c r="AM788" s="208">
        <v>29.895409400336849</v>
      </c>
      <c r="AN788" s="197">
        <v>63102.546875</v>
      </c>
      <c r="AO788" s="197">
        <v>154677.740234375</v>
      </c>
      <c r="AP788" s="197">
        <v>75953.7646484375</v>
      </c>
      <c r="AQ788" s="231">
        <v>49.104521784032258</v>
      </c>
      <c r="AR788" s="198"/>
    </row>
    <row r="789" spans="1:44">
      <c r="A789" s="352">
        <v>41869</v>
      </c>
      <c r="B789" s="124" t="s">
        <v>135</v>
      </c>
      <c r="C789" s="124"/>
      <c r="D789" s="241"/>
      <c r="E789" s="219">
        <v>654</v>
      </c>
      <c r="F789" s="219">
        <v>24</v>
      </c>
      <c r="G789" s="219">
        <v>1951</v>
      </c>
      <c r="H789" s="219">
        <v>72</v>
      </c>
      <c r="I789" s="219">
        <v>4393</v>
      </c>
      <c r="J789" s="219">
        <v>200</v>
      </c>
      <c r="K789" s="190">
        <v>5745027</v>
      </c>
      <c r="L789" s="191">
        <v>88.422735001941675</v>
      </c>
      <c r="M789" s="190">
        <v>9280180</v>
      </c>
      <c r="N789" s="191">
        <v>95.735997672873808</v>
      </c>
      <c r="O789" s="190">
        <v>51004482</v>
      </c>
      <c r="P789" s="191">
        <v>99.988823609770947</v>
      </c>
      <c r="Q789" s="190">
        <v>27473935</v>
      </c>
      <c r="R789" s="191">
        <v>6.0202513426099342E-3</v>
      </c>
      <c r="S789" s="190">
        <v>973544</v>
      </c>
      <c r="T789" s="191">
        <v>3.6085966524692212</v>
      </c>
      <c r="U789" s="190">
        <v>103848</v>
      </c>
      <c r="V789" s="191">
        <v>0.37932568909598918</v>
      </c>
      <c r="W789" s="190">
        <v>6332861</v>
      </c>
      <c r="X789" s="191">
        <v>99.583374988569261</v>
      </c>
      <c r="Y789" s="232">
        <v>99.205629665168829</v>
      </c>
      <c r="Z789" s="190">
        <v>41594</v>
      </c>
      <c r="AA789" s="192">
        <v>0.65679635287098059</v>
      </c>
      <c r="AB789" s="190">
        <v>7612695</v>
      </c>
      <c r="AC789" s="191">
        <v>98.61030837782161</v>
      </c>
      <c r="AD789" s="190">
        <v>7599896</v>
      </c>
      <c r="AE789" s="191">
        <v>98.817356253274568</v>
      </c>
      <c r="AF789" s="232">
        <v>16.57418406242547</v>
      </c>
      <c r="AG789" s="232">
        <v>15.743608657292706</v>
      </c>
      <c r="AH789" s="232">
        <v>17.404759467558232</v>
      </c>
      <c r="AI789" s="191"/>
      <c r="AJ789" s="193"/>
      <c r="AK789" s="193"/>
      <c r="AL789" s="191">
        <v>3.6249373880549616</v>
      </c>
      <c r="AM789" s="191">
        <v>22.45906915180748</v>
      </c>
      <c r="AN789" s="190">
        <v>27163.8046875</v>
      </c>
      <c r="AO789" s="190">
        <v>79426.8916015625</v>
      </c>
      <c r="AP789" s="190">
        <v>1521.3445739746094</v>
      </c>
      <c r="AQ789" s="232">
        <v>1.9154023823647675</v>
      </c>
      <c r="AR789" s="190"/>
    </row>
    <row r="790" spans="1:44">
      <c r="A790" s="352">
        <v>41869</v>
      </c>
      <c r="B790" s="114" t="s">
        <v>121</v>
      </c>
      <c r="C790" s="114" t="s">
        <v>122</v>
      </c>
      <c r="D790" s="241"/>
      <c r="E790" s="305">
        <v>164</v>
      </c>
      <c r="F790" s="305">
        <v>59</v>
      </c>
      <c r="G790" s="305">
        <v>481</v>
      </c>
      <c r="H790" s="305">
        <v>177</v>
      </c>
      <c r="I790" s="305">
        <v>1587</v>
      </c>
      <c r="J790" s="305">
        <v>716</v>
      </c>
      <c r="K790" s="118">
        <v>5456651</v>
      </c>
      <c r="L790" s="116">
        <v>92.795617678315878</v>
      </c>
      <c r="M790" s="118">
        <v>5170359</v>
      </c>
      <c r="N790" s="116">
        <v>96.363716125488281</v>
      </c>
      <c r="O790" s="118">
        <v>19859428</v>
      </c>
      <c r="P790" s="116">
        <v>99.956031799316406</v>
      </c>
      <c r="Q790" s="118">
        <v>19859396</v>
      </c>
      <c r="R790" s="119">
        <v>3.363143652677536E-2</v>
      </c>
      <c r="S790" s="118">
        <v>1869</v>
      </c>
      <c r="T790" s="116">
        <v>9.4111626967787743E-3</v>
      </c>
      <c r="U790" s="118">
        <v>24506</v>
      </c>
      <c r="V790" s="119">
        <v>0.12345073372125626</v>
      </c>
      <c r="W790" s="117">
        <v>7866188</v>
      </c>
      <c r="X790" s="119">
        <v>99.800888061523438</v>
      </c>
      <c r="Y790" s="119">
        <v>99.677680969238281</v>
      </c>
      <c r="Z790" s="117">
        <v>22931</v>
      </c>
      <c r="AA790" s="119">
        <v>0.29151350259780884</v>
      </c>
      <c r="AB790" s="118">
        <v>9048180</v>
      </c>
      <c r="AC790" s="120">
        <v>98.878349304199219</v>
      </c>
      <c r="AD790" s="118">
        <v>9033571</v>
      </c>
      <c r="AE790" s="116">
        <v>98.898887634277344</v>
      </c>
      <c r="AF790" s="116">
        <v>69.062797546386719</v>
      </c>
      <c r="AG790" s="116">
        <v>69.627792358398438</v>
      </c>
      <c r="AH790" s="121">
        <v>68.497802734375</v>
      </c>
      <c r="AI790" s="116">
        <v>0</v>
      </c>
      <c r="AJ790" s="121">
        <v>0</v>
      </c>
      <c r="AK790" s="121">
        <v>0</v>
      </c>
      <c r="AL790" s="116">
        <v>13.049108505249023</v>
      </c>
      <c r="AM790" s="116">
        <v>70.654457092285156</v>
      </c>
      <c r="AN790" s="116">
        <v>25962.1484375</v>
      </c>
      <c r="AO790" s="116">
        <v>100832.015625</v>
      </c>
      <c r="AP790" s="116">
        <v>79984.078125</v>
      </c>
      <c r="AQ790" s="122">
        <v>79.324089050292969</v>
      </c>
      <c r="AR790" s="118"/>
    </row>
    <row r="791" spans="1:44">
      <c r="A791" s="352">
        <v>41869</v>
      </c>
      <c r="B791" s="114" t="s">
        <v>123</v>
      </c>
      <c r="C791" s="114" t="s">
        <v>122</v>
      </c>
      <c r="D791" s="241"/>
      <c r="E791" s="305">
        <v>157</v>
      </c>
      <c r="F791" s="305">
        <v>11</v>
      </c>
      <c r="G791" s="305">
        <v>483</v>
      </c>
      <c r="H791" s="305">
        <v>34</v>
      </c>
      <c r="I791" s="305">
        <v>1435</v>
      </c>
      <c r="J791" s="305">
        <v>132</v>
      </c>
      <c r="K791" s="118">
        <v>2054740</v>
      </c>
      <c r="L791" s="116">
        <v>91.433076690968193</v>
      </c>
      <c r="M791" s="118">
        <v>3321844</v>
      </c>
      <c r="N791" s="116">
        <v>96.890525817871094</v>
      </c>
      <c r="O791" s="118">
        <v>13285105</v>
      </c>
      <c r="P791" s="116">
        <v>99.962181091308594</v>
      </c>
      <c r="Q791" s="118">
        <v>13285063</v>
      </c>
      <c r="R791" s="119">
        <v>1.6898678615689278E-2</v>
      </c>
      <c r="S791" s="118">
        <v>2473</v>
      </c>
      <c r="T791" s="116">
        <v>1.8614891916513443E-2</v>
      </c>
      <c r="U791" s="118">
        <v>11688</v>
      </c>
      <c r="V791" s="119">
        <v>8.8009759783744812E-2</v>
      </c>
      <c r="W791" s="117">
        <v>3921483</v>
      </c>
      <c r="X791" s="119">
        <v>99.714653015136719</v>
      </c>
      <c r="Y791" s="119">
        <v>99.62689208984375</v>
      </c>
      <c r="Z791" s="117">
        <v>10057</v>
      </c>
      <c r="AA791" s="119">
        <v>0.25645908713340759</v>
      </c>
      <c r="AB791" s="118">
        <v>3040012</v>
      </c>
      <c r="AC791" s="120">
        <v>98.817176818847656</v>
      </c>
      <c r="AD791" s="118">
        <v>3041560</v>
      </c>
      <c r="AE791" s="116">
        <v>98.753044128417969</v>
      </c>
      <c r="AF791" s="116">
        <v>46.852989196777344</v>
      </c>
      <c r="AG791" s="116">
        <v>61.031352996826172</v>
      </c>
      <c r="AH791" s="121">
        <v>32.674625396728516</v>
      </c>
      <c r="AI791" s="116">
        <v>0</v>
      </c>
      <c r="AJ791" s="121">
        <v>0</v>
      </c>
      <c r="AK791" s="121">
        <v>0</v>
      </c>
      <c r="AL791" s="116">
        <v>4.7970290184020996</v>
      </c>
      <c r="AM791" s="116">
        <v>27.335733413696289</v>
      </c>
      <c r="AN791" s="116">
        <v>17918.216796875</v>
      </c>
      <c r="AO791" s="116">
        <v>52060.3359375</v>
      </c>
      <c r="AP791" s="116">
        <v>33856.6796875</v>
      </c>
      <c r="AQ791" s="116">
        <v>65.033538818359375</v>
      </c>
      <c r="AR791" s="118"/>
    </row>
    <row r="792" spans="1:44">
      <c r="A792" s="352">
        <v>41869</v>
      </c>
      <c r="B792" s="114" t="s">
        <v>183</v>
      </c>
      <c r="C792" s="114" t="s">
        <v>122</v>
      </c>
      <c r="D792" s="241"/>
      <c r="E792" s="305">
        <v>129</v>
      </c>
      <c r="F792" s="305">
        <v>10</v>
      </c>
      <c r="G792" s="305">
        <v>387</v>
      </c>
      <c r="H792" s="305">
        <v>30</v>
      </c>
      <c r="I792" s="305">
        <v>1462</v>
      </c>
      <c r="J792" s="305">
        <v>114</v>
      </c>
      <c r="K792" s="118">
        <v>2681404</v>
      </c>
      <c r="L792" s="116">
        <v>90.149078617023022</v>
      </c>
      <c r="M792" s="118">
        <v>3321844</v>
      </c>
      <c r="N792" s="116">
        <v>96.890525817871094</v>
      </c>
      <c r="O792" s="118">
        <v>13456605</v>
      </c>
      <c r="P792" s="116">
        <v>99.989334106445312</v>
      </c>
      <c r="Q792" s="118">
        <v>13456604</v>
      </c>
      <c r="R792" s="119">
        <v>3.8642736617475748E-3</v>
      </c>
      <c r="S792" s="118">
        <v>596</v>
      </c>
      <c r="T792" s="116">
        <v>4.4290521182119846E-3</v>
      </c>
      <c r="U792" s="118">
        <v>8063</v>
      </c>
      <c r="V792" s="119">
        <v>5.9923503547906876E-2</v>
      </c>
      <c r="W792" s="117">
        <v>4425971</v>
      </c>
      <c r="X792" s="119">
        <v>99.725692749023438</v>
      </c>
      <c r="Y792" s="119">
        <v>99.665931701660156</v>
      </c>
      <c r="Z792" s="117">
        <v>9116</v>
      </c>
      <c r="AA792" s="119">
        <v>0.20596610009670258</v>
      </c>
      <c r="AB792" s="118">
        <v>2462986</v>
      </c>
      <c r="AC792" s="120">
        <v>98.010749816894531</v>
      </c>
      <c r="AD792" s="118">
        <v>2462266</v>
      </c>
      <c r="AE792" s="116">
        <v>97.899169921875</v>
      </c>
      <c r="AF792" s="116">
        <v>67.49932861328125</v>
      </c>
      <c r="AG792" s="116">
        <v>90.876716613769531</v>
      </c>
      <c r="AH792" s="121">
        <v>44.121944427490234</v>
      </c>
      <c r="AI792" s="116">
        <v>0</v>
      </c>
      <c r="AJ792" s="121">
        <v>0</v>
      </c>
      <c r="AK792" s="121">
        <v>100</v>
      </c>
      <c r="AL792" s="116">
        <v>5.1030788421630859</v>
      </c>
      <c r="AM792" s="116">
        <v>27.058408737182617</v>
      </c>
      <c r="AN792" s="116">
        <v>19094.150390625</v>
      </c>
      <c r="AO792" s="116">
        <v>51081.734375</v>
      </c>
      <c r="AP792" s="116">
        <v>27891.51171875</v>
      </c>
      <c r="AQ792" s="116">
        <v>54.601730346679688</v>
      </c>
      <c r="AR792" s="118"/>
    </row>
    <row r="793" spans="1:44">
      <c r="A793" s="352">
        <v>41869</v>
      </c>
      <c r="B793" s="114" t="s">
        <v>126</v>
      </c>
      <c r="C793" s="114" t="s">
        <v>122</v>
      </c>
      <c r="D793" s="241"/>
      <c r="E793" s="305">
        <v>103</v>
      </c>
      <c r="F793" s="305">
        <v>6</v>
      </c>
      <c r="G793" s="305">
        <v>302</v>
      </c>
      <c r="H793" s="305">
        <v>18</v>
      </c>
      <c r="I793" s="305">
        <v>918</v>
      </c>
      <c r="J793" s="305">
        <v>74</v>
      </c>
      <c r="K793" s="118">
        <v>970058</v>
      </c>
      <c r="L793" s="116">
        <v>89.138587589608036</v>
      </c>
      <c r="M793" s="118">
        <v>2648338</v>
      </c>
      <c r="N793" s="116">
        <v>96.555198669433594</v>
      </c>
      <c r="O793" s="118">
        <v>7559315</v>
      </c>
      <c r="P793" s="116">
        <v>99.954681396484375</v>
      </c>
      <c r="Q793" s="118">
        <v>7559229</v>
      </c>
      <c r="R793" s="119">
        <v>1.080798078328371E-2</v>
      </c>
      <c r="S793" s="118">
        <v>2049</v>
      </c>
      <c r="T793" s="116">
        <v>2.7105938643217087E-2</v>
      </c>
      <c r="U793" s="118">
        <v>14452</v>
      </c>
      <c r="V793" s="119">
        <v>0.19125603139400482</v>
      </c>
      <c r="W793" s="117">
        <v>2194788</v>
      </c>
      <c r="X793" s="119">
        <v>99.562339782714844</v>
      </c>
      <c r="Y793" s="119">
        <v>99.371917724609375</v>
      </c>
      <c r="Z793" s="117">
        <v>6918</v>
      </c>
      <c r="AA793" s="119">
        <v>0.3152012825012207</v>
      </c>
      <c r="AB793" s="118">
        <v>1118606</v>
      </c>
      <c r="AC793" s="120">
        <v>98.973899841308594</v>
      </c>
      <c r="AD793" s="118">
        <v>1118281</v>
      </c>
      <c r="AE793" s="116">
        <v>98.865936279296875</v>
      </c>
      <c r="AF793" s="116">
        <v>40.9976806640625</v>
      </c>
      <c r="AG793" s="116">
        <v>49.946083068847656</v>
      </c>
      <c r="AH793" s="121">
        <v>32.049278259277344</v>
      </c>
      <c r="AI793" s="116">
        <v>0</v>
      </c>
      <c r="AJ793" s="121">
        <v>0</v>
      </c>
      <c r="AK793" s="121">
        <v>0</v>
      </c>
      <c r="AL793" s="116">
        <v>5.3733758926391602</v>
      </c>
      <c r="AM793" s="116">
        <v>29.598161697387695</v>
      </c>
      <c r="AN793" s="116">
        <v>11411.662109375</v>
      </c>
      <c r="AO793" s="116">
        <v>28547.28515625</v>
      </c>
      <c r="AP793" s="116">
        <v>16749.8125</v>
      </c>
      <c r="AQ793" s="116">
        <v>58.673923492431641</v>
      </c>
      <c r="AR793" s="118"/>
    </row>
    <row r="794" spans="1:44">
      <c r="A794" s="352">
        <v>41869</v>
      </c>
      <c r="B794" s="114" t="s">
        <v>184</v>
      </c>
      <c r="C794" s="114" t="s">
        <v>122</v>
      </c>
      <c r="D794" s="241"/>
      <c r="E794" s="305">
        <v>95</v>
      </c>
      <c r="F794" s="305">
        <v>17</v>
      </c>
      <c r="G794" s="305">
        <v>283</v>
      </c>
      <c r="H794" s="305">
        <v>51</v>
      </c>
      <c r="I794" s="305">
        <v>950</v>
      </c>
      <c r="J794" s="305">
        <v>219</v>
      </c>
      <c r="K794" s="118">
        <v>3173231</v>
      </c>
      <c r="L794" s="116">
        <v>88.464029249682739</v>
      </c>
      <c r="M794" s="118">
        <v>2648338</v>
      </c>
      <c r="N794" s="116">
        <v>96.555198669433594</v>
      </c>
      <c r="O794" s="118">
        <v>11480729</v>
      </c>
      <c r="P794" s="116">
        <v>99.975196838378906</v>
      </c>
      <c r="Q794" s="118">
        <v>11480726</v>
      </c>
      <c r="R794" s="119">
        <v>1.6810784116387367E-2</v>
      </c>
      <c r="S794" s="118">
        <v>621</v>
      </c>
      <c r="T794" s="116">
        <v>5.4090656340122223E-3</v>
      </c>
      <c r="U794" s="118">
        <v>9231</v>
      </c>
      <c r="V794" s="119">
        <v>8.0422192811965942E-2</v>
      </c>
      <c r="W794" s="117">
        <v>3625763</v>
      </c>
      <c r="X794" s="119">
        <v>99.5267333984375</v>
      </c>
      <c r="Y794" s="119">
        <v>99.446693420410156</v>
      </c>
      <c r="Z794" s="117">
        <v>8024</v>
      </c>
      <c r="AA794" s="119">
        <v>0.22130514681339264</v>
      </c>
      <c r="AB794" s="118">
        <v>2123230</v>
      </c>
      <c r="AC794" s="120">
        <v>98.487823486328125</v>
      </c>
      <c r="AD794" s="118">
        <v>2126264</v>
      </c>
      <c r="AE794" s="116">
        <v>98.407440185546875</v>
      </c>
      <c r="AF794" s="116">
        <v>74.424636840820313</v>
      </c>
      <c r="AG794" s="116">
        <v>95.419540405273438</v>
      </c>
      <c r="AH794" s="121">
        <v>53.429733276367188</v>
      </c>
      <c r="AI794" s="116">
        <v>0</v>
      </c>
      <c r="AJ794" s="121">
        <v>0</v>
      </c>
      <c r="AK794" s="121">
        <v>0</v>
      </c>
      <c r="AL794" s="116">
        <v>5.2807931900024414</v>
      </c>
      <c r="AM794" s="116">
        <v>26.978656768798828</v>
      </c>
      <c r="AN794" s="116">
        <v>17036.85546875</v>
      </c>
      <c r="AO794" s="116">
        <v>39855.7421875</v>
      </c>
      <c r="AP794" s="116">
        <v>23540.134765625</v>
      </c>
      <c r="AQ794" s="116">
        <v>59.063346862792969</v>
      </c>
      <c r="AR794" s="118"/>
    </row>
    <row r="795" spans="1:44">
      <c r="A795" s="352">
        <v>41869</v>
      </c>
      <c r="B795" s="114" t="s">
        <v>131</v>
      </c>
      <c r="C795" s="114" t="s">
        <v>176</v>
      </c>
      <c r="D795" s="241"/>
      <c r="E795" s="305">
        <v>168</v>
      </c>
      <c r="F795" s="305">
        <v>20</v>
      </c>
      <c r="G795" s="305">
        <v>489</v>
      </c>
      <c r="H795" s="305">
        <v>50</v>
      </c>
      <c r="I795" s="305">
        <v>1412</v>
      </c>
      <c r="J795" s="305">
        <v>160</v>
      </c>
      <c r="K795" s="118">
        <v>2418776</v>
      </c>
      <c r="L795" s="116">
        <v>90.288104396603913</v>
      </c>
      <c r="M795" s="118">
        <v>4200404</v>
      </c>
      <c r="N795" s="116">
        <v>94.384872436523438</v>
      </c>
      <c r="O795" s="118">
        <v>19310698</v>
      </c>
      <c r="P795" s="116">
        <v>99.99981689453125</v>
      </c>
      <c r="Q795" s="118">
        <v>13088126</v>
      </c>
      <c r="R795" s="119">
        <v>2.0400169305503368E-3</v>
      </c>
      <c r="S795" s="118">
        <v>565244</v>
      </c>
      <c r="T795" s="116">
        <v>4.3187541961669922</v>
      </c>
      <c r="U795" s="118">
        <v>865</v>
      </c>
      <c r="V795" s="119">
        <v>6.9079045206308365E-3</v>
      </c>
      <c r="W795" s="117">
        <v>3706178</v>
      </c>
      <c r="X795" s="119">
        <v>99.715904235839844</v>
      </c>
      <c r="Y795" s="119">
        <v>99.709014892578125</v>
      </c>
      <c r="Z795" s="117">
        <v>10751</v>
      </c>
      <c r="AA795" s="119">
        <v>0.29008319973945618</v>
      </c>
      <c r="AB795" s="118">
        <v>1474235</v>
      </c>
      <c r="AC795" s="120">
        <v>95.281013488769531</v>
      </c>
      <c r="AD795" s="118">
        <v>1464267</v>
      </c>
      <c r="AE795" s="116">
        <v>95.860588073730469</v>
      </c>
      <c r="AF795" s="116">
        <v>0</v>
      </c>
      <c r="AG795" s="116">
        <v>0</v>
      </c>
      <c r="AH795" s="121">
        <v>0</v>
      </c>
      <c r="AI795" s="116">
        <v>0</v>
      </c>
      <c r="AJ795" s="121">
        <v>0</v>
      </c>
      <c r="AK795" s="121">
        <v>0</v>
      </c>
      <c r="AL795" s="116">
        <v>4.9542698860168457</v>
      </c>
      <c r="AM795" s="116">
        <v>27.667377471923828</v>
      </c>
      <c r="AN795" s="116">
        <v>18561.462890625</v>
      </c>
      <c r="AO795" s="116">
        <v>40998.32421875</v>
      </c>
      <c r="AP795" s="116">
        <v>22238.90234375</v>
      </c>
      <c r="AQ795" s="116">
        <v>54.243442535400391</v>
      </c>
      <c r="AR795" s="118"/>
    </row>
    <row r="796" spans="1:44">
      <c r="A796" s="352">
        <v>41869</v>
      </c>
      <c r="B796" s="114" t="s">
        <v>124</v>
      </c>
      <c r="C796" s="114" t="s">
        <v>176</v>
      </c>
      <c r="D796" s="241"/>
      <c r="E796" s="180">
        <v>113</v>
      </c>
      <c r="F796" s="180">
        <v>32</v>
      </c>
      <c r="G796" s="180">
        <v>332</v>
      </c>
      <c r="H796" s="180">
        <v>86</v>
      </c>
      <c r="I796" s="180">
        <v>1269</v>
      </c>
      <c r="J796" s="180">
        <v>340</v>
      </c>
      <c r="K796" s="118">
        <v>2727574</v>
      </c>
      <c r="L796" s="116">
        <v>92.31038277971561</v>
      </c>
      <c r="M796" s="118">
        <v>3868496</v>
      </c>
      <c r="N796" s="116">
        <v>96.212478637695313</v>
      </c>
      <c r="O796" s="118">
        <v>16014282</v>
      </c>
      <c r="P796" s="116">
        <v>99.999984741210938</v>
      </c>
      <c r="Q796" s="118">
        <v>12425031</v>
      </c>
      <c r="R796" s="119">
        <v>2.9054253827780485E-3</v>
      </c>
      <c r="S796" s="118">
        <v>498235</v>
      </c>
      <c r="T796" s="116">
        <v>4.0099296569824219</v>
      </c>
      <c r="U796" s="118">
        <v>1742</v>
      </c>
      <c r="V796" s="119">
        <v>1.4606237411499023E-2</v>
      </c>
      <c r="W796" s="117">
        <v>4032774</v>
      </c>
      <c r="X796" s="119">
        <v>99.745292663574219</v>
      </c>
      <c r="Y796" s="119">
        <v>99.730720520019531</v>
      </c>
      <c r="Z796" s="117">
        <v>11154</v>
      </c>
      <c r="AA796" s="119">
        <v>0.27658382058143616</v>
      </c>
      <c r="AB796" s="118">
        <v>1063382</v>
      </c>
      <c r="AC796" s="120">
        <v>94.64190673828125</v>
      </c>
      <c r="AD796" s="118">
        <v>1055246</v>
      </c>
      <c r="AE796" s="116">
        <v>94.874366760253906</v>
      </c>
      <c r="AF796" s="116">
        <v>0</v>
      </c>
      <c r="AG796" s="116">
        <v>0</v>
      </c>
      <c r="AH796" s="121">
        <v>0</v>
      </c>
      <c r="AI796" s="116">
        <v>0</v>
      </c>
      <c r="AJ796" s="121">
        <v>0</v>
      </c>
      <c r="AK796" s="121">
        <v>0</v>
      </c>
      <c r="AL796" s="116">
        <v>4.9778094291687012</v>
      </c>
      <c r="AM796" s="116">
        <v>29.863430023193359</v>
      </c>
      <c r="AN796" s="116">
        <v>17249.138671875</v>
      </c>
      <c r="AO796" s="116">
        <v>45807.5859375</v>
      </c>
      <c r="AP796" s="116">
        <v>22381.103515625</v>
      </c>
      <c r="AQ796" s="116">
        <v>48.858943939208984</v>
      </c>
      <c r="AR796" s="118"/>
    </row>
    <row r="797" spans="1:44">
      <c r="A797" s="352">
        <v>41869</v>
      </c>
      <c r="B797" s="206" t="s">
        <v>133</v>
      </c>
      <c r="C797" s="206" t="s">
        <v>176</v>
      </c>
      <c r="D797" s="241"/>
      <c r="E797" s="180">
        <v>163</v>
      </c>
      <c r="F797" s="180">
        <v>11</v>
      </c>
      <c r="G797" s="180">
        <v>482</v>
      </c>
      <c r="H797" s="180">
        <v>33</v>
      </c>
      <c r="I797" s="180">
        <v>1399</v>
      </c>
      <c r="J797" s="180">
        <v>112</v>
      </c>
      <c r="K797" s="248">
        <v>1902776</v>
      </c>
      <c r="L797" s="246">
        <v>90.119173250030485</v>
      </c>
      <c r="M797" s="248">
        <v>3824354</v>
      </c>
      <c r="N797" s="246">
        <v>96.380195617675781</v>
      </c>
      <c r="O797" s="248">
        <v>16693398</v>
      </c>
      <c r="P797" s="246">
        <v>99.958213806152344</v>
      </c>
      <c r="Q797" s="248">
        <v>10823551</v>
      </c>
      <c r="R797" s="249">
        <v>0.28813093900680542</v>
      </c>
      <c r="S797" s="248">
        <v>529334</v>
      </c>
      <c r="T797" s="246">
        <v>4.8905758857727051</v>
      </c>
      <c r="U797" s="248">
        <v>315</v>
      </c>
      <c r="V797" s="249">
        <v>3.0748504213988781E-3</v>
      </c>
      <c r="W797" s="248">
        <v>2815978</v>
      </c>
      <c r="X797" s="246">
        <v>99.509658813476563</v>
      </c>
      <c r="Y797" s="246">
        <v>99.506599426269531</v>
      </c>
      <c r="Z797" s="247">
        <v>8399</v>
      </c>
      <c r="AA797" s="249">
        <v>0.29826226830482483</v>
      </c>
      <c r="AB797" s="248">
        <v>625113</v>
      </c>
      <c r="AC797" s="246">
        <v>92.517509460449219</v>
      </c>
      <c r="AD797" s="248">
        <v>614151</v>
      </c>
      <c r="AE797" s="246">
        <v>92.870155334472656</v>
      </c>
      <c r="AF797" s="246">
        <v>0</v>
      </c>
      <c r="AG797" s="246">
        <v>0</v>
      </c>
      <c r="AH797" s="251">
        <v>0</v>
      </c>
      <c r="AI797" s="246">
        <v>0</v>
      </c>
      <c r="AJ797" s="251">
        <v>0</v>
      </c>
      <c r="AK797" s="251">
        <v>0</v>
      </c>
      <c r="AL797" s="246">
        <v>5.0659003257751465</v>
      </c>
      <c r="AM797" s="246">
        <v>32.177825927734375</v>
      </c>
      <c r="AN797" s="246">
        <v>15557.5859375</v>
      </c>
      <c r="AO797" s="246">
        <v>36223.546875</v>
      </c>
      <c r="AP797" s="246">
        <v>19106.029296875</v>
      </c>
      <c r="AQ797" s="246">
        <v>52.744777679443359</v>
      </c>
      <c r="AR797" s="248"/>
    </row>
    <row r="798" spans="1:44">
      <c r="A798" s="352">
        <v>41869</v>
      </c>
      <c r="B798" s="206" t="s">
        <v>125</v>
      </c>
      <c r="C798" s="206" t="s">
        <v>176</v>
      </c>
      <c r="D798" s="241"/>
      <c r="E798" s="180">
        <v>164</v>
      </c>
      <c r="F798" s="180">
        <v>8</v>
      </c>
      <c r="G798" s="180">
        <v>468</v>
      </c>
      <c r="H798" s="180">
        <v>24</v>
      </c>
      <c r="I798" s="180">
        <v>1522</v>
      </c>
      <c r="J798" s="180">
        <v>92</v>
      </c>
      <c r="K798" s="248">
        <v>1852407</v>
      </c>
      <c r="L798" s="246">
        <v>89.705718019852014</v>
      </c>
      <c r="M798" s="248">
        <v>3082977</v>
      </c>
      <c r="N798" s="246">
        <v>94.805252075195313</v>
      </c>
      <c r="O798" s="248">
        <v>14069050</v>
      </c>
      <c r="P798" s="246">
        <v>99.97943115234375</v>
      </c>
      <c r="Q798" s="248">
        <v>9394267</v>
      </c>
      <c r="R798" s="249">
        <v>7.7004410326480865E-2</v>
      </c>
      <c r="S798" s="248">
        <v>431340</v>
      </c>
      <c r="T798" s="246">
        <v>4.5915236473083496</v>
      </c>
      <c r="U798" s="248">
        <v>162</v>
      </c>
      <c r="V798" s="249">
        <v>1.8093393882736564E-3</v>
      </c>
      <c r="W798" s="248">
        <v>2679086</v>
      </c>
      <c r="X798" s="246">
        <v>99.879547119140625</v>
      </c>
      <c r="Y798" s="246">
        <v>99.877738952636719</v>
      </c>
      <c r="Z798" s="247">
        <v>5029</v>
      </c>
      <c r="AA798" s="249">
        <v>0.18771326541900635</v>
      </c>
      <c r="AB798" s="248">
        <v>653581</v>
      </c>
      <c r="AC798" s="246">
        <v>93.087776184082031</v>
      </c>
      <c r="AD798" s="248">
        <v>653386</v>
      </c>
      <c r="AE798" s="246">
        <v>93.267532348632813</v>
      </c>
      <c r="AF798" s="246">
        <v>0</v>
      </c>
      <c r="AG798" s="246">
        <v>0</v>
      </c>
      <c r="AH798" s="251">
        <v>0</v>
      </c>
      <c r="AI798" s="246">
        <v>0</v>
      </c>
      <c r="AJ798" s="251">
        <v>0</v>
      </c>
      <c r="AK798" s="251">
        <v>0</v>
      </c>
      <c r="AL798" s="246">
        <v>4.3156709671020508</v>
      </c>
      <c r="AM798" s="246">
        <v>29.657970428466797</v>
      </c>
      <c r="AN798" s="246">
        <v>11734.359375</v>
      </c>
      <c r="AO798" s="246">
        <v>31648.283203125</v>
      </c>
      <c r="AP798" s="246">
        <v>12227.7294921875</v>
      </c>
      <c r="AQ798" s="246">
        <v>38.636310577392578</v>
      </c>
      <c r="AR798" s="248"/>
    </row>
    <row r="799" spans="1:44">
      <c r="A799" s="352">
        <v>41869</v>
      </c>
      <c r="B799" s="107" t="s">
        <v>127</v>
      </c>
      <c r="C799" s="107" t="s">
        <v>128</v>
      </c>
      <c r="D799" s="241"/>
      <c r="E799" s="388">
        <v>149</v>
      </c>
      <c r="F799" s="388">
        <v>12</v>
      </c>
      <c r="G799" s="388">
        <v>447</v>
      </c>
      <c r="H799" s="388">
        <v>36</v>
      </c>
      <c r="I799" s="388">
        <v>1419</v>
      </c>
      <c r="J799" s="388">
        <v>122</v>
      </c>
      <c r="K799" s="111">
        <v>2583180</v>
      </c>
      <c r="L799" s="109">
        <v>88.619647101634428</v>
      </c>
      <c r="M799" s="111">
        <v>3639549</v>
      </c>
      <c r="N799" s="109">
        <v>96.325096130371094</v>
      </c>
      <c r="O799" s="111">
        <v>15332180</v>
      </c>
      <c r="P799" s="109">
        <v>99.993598937988281</v>
      </c>
      <c r="Q799" s="111">
        <v>9893736</v>
      </c>
      <c r="R799" s="112">
        <v>3.5173769574612379E-3</v>
      </c>
      <c r="S799" s="111">
        <v>302996</v>
      </c>
      <c r="T799" s="109">
        <v>3.0625033378601074</v>
      </c>
      <c r="U799" s="111">
        <v>37220</v>
      </c>
      <c r="V799" s="112">
        <v>0.37628176808357239</v>
      </c>
      <c r="W799" s="111">
        <v>2946274</v>
      </c>
      <c r="X799" s="109">
        <v>99.588027954101563</v>
      </c>
      <c r="Y799" s="109">
        <v>99.213294982910156</v>
      </c>
      <c r="Z799" s="110">
        <v>19322</v>
      </c>
      <c r="AA799" s="112">
        <v>0.6558113694190979</v>
      </c>
      <c r="AB799" s="111">
        <v>4803395</v>
      </c>
      <c r="AC799" s="109">
        <v>99.234230041503906</v>
      </c>
      <c r="AD799" s="111">
        <v>4794678</v>
      </c>
      <c r="AE799" s="109">
        <v>99.4439697265625</v>
      </c>
      <c r="AF799" s="109">
        <v>34.539512634277344</v>
      </c>
      <c r="AG799" s="109">
        <v>34.136810302734375</v>
      </c>
      <c r="AH799" s="113">
        <v>34.942214965820312</v>
      </c>
      <c r="AI799" s="109">
        <v>94.106925964355469</v>
      </c>
      <c r="AJ799" s="113">
        <v>2.6947519779205322</v>
      </c>
      <c r="AK799" s="113">
        <v>3.1983249187469482</v>
      </c>
      <c r="AL799" s="109">
        <v>3.1123664379119873</v>
      </c>
      <c r="AM799" s="109">
        <v>19.243223190307617</v>
      </c>
      <c r="AN799" s="109">
        <v>8428.36328125</v>
      </c>
      <c r="AO799" s="109">
        <v>36631.01171875</v>
      </c>
      <c r="AP799" s="109">
        <v>757.7835693359375</v>
      </c>
      <c r="AQ799" s="109">
        <v>2.0686941146850586</v>
      </c>
      <c r="AR799" s="111"/>
    </row>
    <row r="800" spans="1:44">
      <c r="A800" s="352">
        <v>41869</v>
      </c>
      <c r="B800" s="107" t="s">
        <v>129</v>
      </c>
      <c r="C800" s="107" t="s">
        <v>128</v>
      </c>
      <c r="D800" s="241"/>
      <c r="E800" s="388">
        <v>151</v>
      </c>
      <c r="F800" s="388">
        <v>2</v>
      </c>
      <c r="G800" s="388">
        <v>449</v>
      </c>
      <c r="H800" s="388">
        <v>6</v>
      </c>
      <c r="I800" s="388">
        <v>1165</v>
      </c>
      <c r="J800" s="388">
        <v>17</v>
      </c>
      <c r="K800" s="111">
        <v>1773720</v>
      </c>
      <c r="L800" s="109">
        <v>85.495568635410322</v>
      </c>
      <c r="M800" s="111">
        <v>3104634</v>
      </c>
      <c r="N800" s="109">
        <v>96.040367126464844</v>
      </c>
      <c r="O800" s="111">
        <v>11110108</v>
      </c>
      <c r="P800" s="109">
        <v>99.998001098632812</v>
      </c>
      <c r="Q800" s="111">
        <v>7625968</v>
      </c>
      <c r="R800" s="112">
        <v>1.7125694081187248E-2</v>
      </c>
      <c r="S800" s="111">
        <v>264797</v>
      </c>
      <c r="T800" s="109">
        <v>3.4723067283630371</v>
      </c>
      <c r="U800" s="111">
        <v>32643</v>
      </c>
      <c r="V800" s="112">
        <v>0.42840281128883362</v>
      </c>
      <c r="W800" s="111">
        <v>1840546</v>
      </c>
      <c r="X800" s="109">
        <v>99.436187744140625</v>
      </c>
      <c r="Y800" s="109">
        <v>99.010200500488281</v>
      </c>
      <c r="Z800" s="110">
        <v>14159</v>
      </c>
      <c r="AA800" s="112">
        <v>0.76928257942199707</v>
      </c>
      <c r="AB800" s="111">
        <v>1008949</v>
      </c>
      <c r="AC800" s="109">
        <v>96.089790344238281</v>
      </c>
      <c r="AD800" s="111">
        <v>1008026</v>
      </c>
      <c r="AE800" s="109">
        <v>96.317855834960938</v>
      </c>
      <c r="AF800" s="109">
        <v>34.361042022705078</v>
      </c>
      <c r="AG800" s="109">
        <v>34.044326782226562</v>
      </c>
      <c r="AH800" s="113">
        <v>34.677757263183594</v>
      </c>
      <c r="AI800" s="109">
        <v>94.108055114746094</v>
      </c>
      <c r="AJ800" s="113">
        <v>2.2153115272521973</v>
      </c>
      <c r="AK800" s="113">
        <v>3.6766355037689209</v>
      </c>
      <c r="AL800" s="109">
        <v>3.1000552177429199</v>
      </c>
      <c r="AM800" s="109">
        <v>23.051128387451172</v>
      </c>
      <c r="AN800" s="109">
        <v>6785.92138671875</v>
      </c>
      <c r="AO800" s="109">
        <v>20609.193359375</v>
      </c>
      <c r="AP800" s="109">
        <v>354.58050537109375</v>
      </c>
      <c r="AQ800" s="109">
        <v>1.7204967737197876</v>
      </c>
      <c r="AR800" s="111"/>
    </row>
    <row r="801" spans="1:44">
      <c r="A801" s="352">
        <v>41869</v>
      </c>
      <c r="B801" s="181" t="s">
        <v>130</v>
      </c>
      <c r="C801" s="181" t="s">
        <v>128</v>
      </c>
      <c r="D801" s="241"/>
      <c r="E801" s="219">
        <v>176</v>
      </c>
      <c r="F801" s="219">
        <v>5</v>
      </c>
      <c r="G801" s="219">
        <v>528</v>
      </c>
      <c r="H801" s="219">
        <v>15</v>
      </c>
      <c r="I801" s="219">
        <v>827</v>
      </c>
      <c r="J801" s="219">
        <v>31</v>
      </c>
      <c r="K801" s="229">
        <v>594748</v>
      </c>
      <c r="L801" s="230">
        <v>93.427132163538175</v>
      </c>
      <c r="M801" s="229">
        <v>1285033</v>
      </c>
      <c r="N801" s="230">
        <v>96.471916198730469</v>
      </c>
      <c r="O801" s="229">
        <v>12827255</v>
      </c>
      <c r="P801" s="230">
        <v>99.995834350585937</v>
      </c>
      <c r="Q801" s="229">
        <v>4467518</v>
      </c>
      <c r="R801" s="230">
        <v>0</v>
      </c>
      <c r="S801" s="229">
        <v>165031</v>
      </c>
      <c r="T801" s="230">
        <v>3.6940197944641113</v>
      </c>
      <c r="U801" s="229">
        <v>10144</v>
      </c>
      <c r="V801" s="230">
        <v>0.2271178811788559</v>
      </c>
      <c r="W801" s="229">
        <v>646516</v>
      </c>
      <c r="X801" s="230">
        <v>99.765602111816406</v>
      </c>
      <c r="Y801" s="230">
        <v>99.539016723632812</v>
      </c>
      <c r="Z801" s="229">
        <v>3020</v>
      </c>
      <c r="AA801" s="230">
        <v>0.46711915731430054</v>
      </c>
      <c r="AB801" s="229">
        <v>930113</v>
      </c>
      <c r="AC801" s="230">
        <v>98.769073486328125</v>
      </c>
      <c r="AD801" s="229">
        <v>927967</v>
      </c>
      <c r="AE801" s="230">
        <v>98.970878601074219</v>
      </c>
      <c r="AF801" s="230">
        <v>35.212562561035156</v>
      </c>
      <c r="AG801" s="230">
        <v>34.857707977294922</v>
      </c>
      <c r="AH801" s="230">
        <v>35.567420959472656</v>
      </c>
      <c r="AI801" s="230">
        <v>49.098033905029297</v>
      </c>
      <c r="AJ801" s="188">
        <v>0.24507975578308105</v>
      </c>
      <c r="AK801" s="188">
        <v>50.656887054443359</v>
      </c>
      <c r="AL801" s="230">
        <v>4.0391073226928711</v>
      </c>
      <c r="AM801" s="230">
        <v>23.24009895324707</v>
      </c>
      <c r="AN801" s="230">
        <v>5636.72265625</v>
      </c>
      <c r="AO801" s="230">
        <v>9962.6220703125</v>
      </c>
      <c r="AP801" s="230">
        <v>215.79489135742187</v>
      </c>
      <c r="AQ801" s="230">
        <v>2.1660451889038086</v>
      </c>
      <c r="AR801" s="229"/>
    </row>
    <row r="802" spans="1:44">
      <c r="A802" s="352">
        <v>41869</v>
      </c>
      <c r="B802" s="123" t="s">
        <v>132</v>
      </c>
      <c r="C802" s="123" t="s">
        <v>128</v>
      </c>
      <c r="D802" s="241"/>
      <c r="E802" s="219">
        <v>178</v>
      </c>
      <c r="F802" s="219">
        <v>5</v>
      </c>
      <c r="G802" s="219">
        <v>527</v>
      </c>
      <c r="H802" s="219">
        <v>15</v>
      </c>
      <c r="I802" s="219">
        <v>982</v>
      </c>
      <c r="J802" s="219">
        <v>30</v>
      </c>
      <c r="K802" s="197">
        <v>793379</v>
      </c>
      <c r="L802" s="194">
        <v>90.574240054248975</v>
      </c>
      <c r="M802" s="197">
        <v>1250964</v>
      </c>
      <c r="N802" s="194">
        <v>92.510734558105469</v>
      </c>
      <c r="O802" s="197">
        <v>11734939</v>
      </c>
      <c r="P802" s="194">
        <v>99.966232299804688</v>
      </c>
      <c r="Q802" s="197">
        <v>5486713</v>
      </c>
      <c r="R802" s="194">
        <v>0</v>
      </c>
      <c r="S802" s="197">
        <v>240720</v>
      </c>
      <c r="T802" s="194">
        <v>4.3873262405395508</v>
      </c>
      <c r="U802" s="197">
        <v>23841</v>
      </c>
      <c r="V802" s="194">
        <v>0.44155094027519226</v>
      </c>
      <c r="W802" s="197">
        <v>899525</v>
      </c>
      <c r="X802" s="194">
        <v>99.738327026367188</v>
      </c>
      <c r="Y802" s="231">
        <v>99.297927856445313</v>
      </c>
      <c r="Z802" s="197">
        <v>5093</v>
      </c>
      <c r="AA802" s="194">
        <v>0.56618773937225342</v>
      </c>
      <c r="AB802" s="197">
        <v>870238</v>
      </c>
      <c r="AC802" s="194">
        <v>97.919075012207031</v>
      </c>
      <c r="AD802" s="197">
        <v>869225</v>
      </c>
      <c r="AE802" s="194">
        <v>98.095664978027344</v>
      </c>
      <c r="AF802" s="231">
        <v>35.031623840332031</v>
      </c>
      <c r="AG802" s="231">
        <v>34.758735656738281</v>
      </c>
      <c r="AH802" s="231">
        <v>35.304508209228516</v>
      </c>
      <c r="AI802" s="194">
        <v>49.092315673828125</v>
      </c>
      <c r="AJ802" s="207">
        <v>0.23391786217689514</v>
      </c>
      <c r="AK802" s="207">
        <v>0.67376774549484253</v>
      </c>
      <c r="AL802" s="208">
        <v>4.0919384956359863</v>
      </c>
      <c r="AM802" s="208">
        <v>23.899799346923828</v>
      </c>
      <c r="AN802" s="197">
        <v>6312.79736328125</v>
      </c>
      <c r="AO802" s="197">
        <v>12224.064453125</v>
      </c>
      <c r="AP802" s="197">
        <v>193.18560791015625</v>
      </c>
      <c r="AQ802" s="231">
        <v>1.5803712606430054</v>
      </c>
      <c r="AR802" s="198"/>
    </row>
    <row r="803" spans="1:44">
      <c r="A803" s="352">
        <v>41868</v>
      </c>
      <c r="B803" s="181" t="s">
        <v>6</v>
      </c>
      <c r="C803" s="181"/>
      <c r="D803" s="241"/>
      <c r="E803" s="219">
        <v>1801</v>
      </c>
      <c r="F803" s="219">
        <v>168</v>
      </c>
      <c r="G803" s="219">
        <v>5337</v>
      </c>
      <c r="H803" s="219">
        <v>495</v>
      </c>
      <c r="I803" s="219">
        <v>15311</v>
      </c>
      <c r="J803" s="219">
        <v>1873</v>
      </c>
      <c r="K803" s="229">
        <v>28129691</v>
      </c>
      <c r="L803" s="230">
        <v>90.372240491372622</v>
      </c>
      <c r="M803" s="229">
        <v>41234726</v>
      </c>
      <c r="N803" s="230">
        <v>96.031716672683586</v>
      </c>
      <c r="O803" s="229">
        <v>181433441</v>
      </c>
      <c r="P803" s="230">
        <v>99.965837576202688</v>
      </c>
      <c r="Q803" s="229">
        <v>138543862</v>
      </c>
      <c r="R803" s="230">
        <v>0.43497848113062665</v>
      </c>
      <c r="S803" s="229">
        <v>2941963</v>
      </c>
      <c r="T803" s="230">
        <v>4.1712644932925249</v>
      </c>
      <c r="U803" s="229">
        <v>169283</v>
      </c>
      <c r="V803" s="230">
        <v>0.1246187906494448</v>
      </c>
      <c r="W803" s="229">
        <v>42438609</v>
      </c>
      <c r="X803" s="230">
        <v>99.698358858936658</v>
      </c>
      <c r="Y803" s="230">
        <v>99.574115969829307</v>
      </c>
      <c r="Z803" s="229">
        <v>138863</v>
      </c>
      <c r="AA803" s="230">
        <v>0.32720911806709757</v>
      </c>
      <c r="AB803" s="229">
        <v>29334662</v>
      </c>
      <c r="AC803" s="230">
        <v>98.09711566331076</v>
      </c>
      <c r="AD803" s="229">
        <v>29296555</v>
      </c>
      <c r="AE803" s="230">
        <v>98.17661943127392</v>
      </c>
      <c r="AF803" s="230">
        <v>34.699644477324199</v>
      </c>
      <c r="AG803" s="230">
        <v>34.425410513228286</v>
      </c>
      <c r="AH803" s="230">
        <v>34.973878441420105</v>
      </c>
      <c r="AI803" s="230"/>
      <c r="AJ803" s="188"/>
      <c r="AK803" s="188"/>
      <c r="AL803" s="230">
        <v>3.2993401770883786</v>
      </c>
      <c r="AM803" s="230">
        <v>20.196586835756396</v>
      </c>
      <c r="AN803" s="230">
        <v>178440.5380859375</v>
      </c>
      <c r="AO803" s="230">
        <v>525894.052734375</v>
      </c>
      <c r="AP803" s="230">
        <v>274355.52296447754</v>
      </c>
      <c r="AQ803" s="230">
        <v>52.169352655344134</v>
      </c>
      <c r="AR803" s="229">
        <v>0</v>
      </c>
    </row>
    <row r="804" spans="1:44">
      <c r="A804" s="352">
        <v>41868</v>
      </c>
      <c r="B804" s="123" t="s">
        <v>134</v>
      </c>
      <c r="C804" s="123"/>
      <c r="D804" s="241"/>
      <c r="E804" s="219">
        <v>652</v>
      </c>
      <c r="F804" s="219">
        <v>105</v>
      </c>
      <c r="G804" s="219">
        <v>1947</v>
      </c>
      <c r="H804" s="219">
        <v>316</v>
      </c>
      <c r="I804" s="219">
        <v>6601</v>
      </c>
      <c r="J804" s="219">
        <v>1305</v>
      </c>
      <c r="K804" s="197">
        <v>14336084</v>
      </c>
      <c r="L804" s="194">
        <v>90.899090714033207</v>
      </c>
      <c r="M804" s="197">
        <v>17110723</v>
      </c>
      <c r="N804" s="194">
        <v>96.627537836967193</v>
      </c>
      <c r="O804" s="197">
        <v>67311775</v>
      </c>
      <c r="P804" s="194">
        <v>99.962694918026727</v>
      </c>
      <c r="Q804" s="197">
        <v>67311574</v>
      </c>
      <c r="R804" s="194">
        <v>2.346401832348741E-2</v>
      </c>
      <c r="S804" s="197">
        <v>7537</v>
      </c>
      <c r="T804" s="194">
        <v>1.5926045372180619E-2</v>
      </c>
      <c r="U804" s="197">
        <v>69321</v>
      </c>
      <c r="V804" s="194">
        <v>0.10302098382226443</v>
      </c>
      <c r="W804" s="197">
        <v>23146676</v>
      </c>
      <c r="X804" s="194">
        <v>99.700447312887164</v>
      </c>
      <c r="Y804" s="231">
        <v>99.597734931190232</v>
      </c>
      <c r="Z804" s="197">
        <v>61454</v>
      </c>
      <c r="AA804" s="194">
        <v>0.2654981578148915</v>
      </c>
      <c r="AB804" s="197">
        <v>18461239</v>
      </c>
      <c r="AC804" s="194">
        <v>98.697060207194383</v>
      </c>
      <c r="AD804" s="197">
        <v>18463966</v>
      </c>
      <c r="AE804" s="194">
        <v>98.655832703707887</v>
      </c>
      <c r="AF804" s="231">
        <v>57.392428978949063</v>
      </c>
      <c r="AG804" s="231">
        <v>57.151441330987339</v>
      </c>
      <c r="AH804" s="231">
        <v>57.633416626910787</v>
      </c>
      <c r="AI804" s="194"/>
      <c r="AJ804" s="207"/>
      <c r="AK804" s="207"/>
      <c r="AL804" s="208">
        <v>4.9502069493349108</v>
      </c>
      <c r="AM804" s="208">
        <v>27.49913166165658</v>
      </c>
      <c r="AN804" s="197">
        <v>93001.1923828125</v>
      </c>
      <c r="AO804" s="197">
        <v>295257.21875</v>
      </c>
      <c r="AP804" s="197">
        <v>200274.09375</v>
      </c>
      <c r="AQ804" s="231">
        <v>67.830380099724479</v>
      </c>
      <c r="AR804" s="198"/>
    </row>
    <row r="805" spans="1:44">
      <c r="A805" s="352">
        <v>41868</v>
      </c>
      <c r="B805" s="123" t="s">
        <v>175</v>
      </c>
      <c r="C805" s="123"/>
      <c r="D805" s="241"/>
      <c r="E805" s="219">
        <v>495</v>
      </c>
      <c r="F805" s="219">
        <v>39</v>
      </c>
      <c r="G805" s="219">
        <v>1439</v>
      </c>
      <c r="H805" s="219">
        <v>107</v>
      </c>
      <c r="I805" s="219">
        <v>4333</v>
      </c>
      <c r="J805" s="219">
        <v>364</v>
      </c>
      <c r="K805" s="197">
        <v>8901533</v>
      </c>
      <c r="L805" s="194">
        <v>90.750458376102188</v>
      </c>
      <c r="M805" s="197">
        <v>14976231</v>
      </c>
      <c r="N805" s="194">
        <v>95.453027049338573</v>
      </c>
      <c r="O805" s="197">
        <v>65557629</v>
      </c>
      <c r="P805" s="194">
        <v>99.9497575872808</v>
      </c>
      <c r="Q805" s="197">
        <v>45427826</v>
      </c>
      <c r="R805" s="194">
        <v>1.290176172164536</v>
      </c>
      <c r="S805" s="197">
        <v>2006778</v>
      </c>
      <c r="T805" s="194">
        <v>4.4356749231766877</v>
      </c>
      <c r="U805" s="197">
        <v>2778</v>
      </c>
      <c r="V805" s="194">
        <v>6.4972203829332179E-3</v>
      </c>
      <c r="W805" s="197">
        <v>13118773</v>
      </c>
      <c r="X805" s="194">
        <v>99.745909208594924</v>
      </c>
      <c r="Y805" s="231">
        <v>99.739428497050682</v>
      </c>
      <c r="Z805" s="197">
        <v>35411</v>
      </c>
      <c r="AA805" s="194">
        <v>0.26992615747853765</v>
      </c>
      <c r="AB805" s="197">
        <v>3737036</v>
      </c>
      <c r="AC805" s="194">
        <v>94.196766947263811</v>
      </c>
      <c r="AD805" s="197">
        <v>3708354</v>
      </c>
      <c r="AE805" s="194">
        <v>94.594312500885252</v>
      </c>
      <c r="AF805" s="231">
        <v>0</v>
      </c>
      <c r="AG805" s="231">
        <v>0</v>
      </c>
      <c r="AH805" s="231">
        <v>0</v>
      </c>
      <c r="AI805" s="194"/>
      <c r="AJ805" s="207"/>
      <c r="AK805" s="207"/>
      <c r="AL805" s="208">
        <v>4.9203258307274726</v>
      </c>
      <c r="AM805" s="208">
        <v>30.029901959762515</v>
      </c>
      <c r="AN805" s="197">
        <v>60736.69140625</v>
      </c>
      <c r="AO805" s="197">
        <v>153050.4921875</v>
      </c>
      <c r="AP805" s="197">
        <v>72625.4169921875</v>
      </c>
      <c r="AQ805" s="231">
        <v>47.451932989026346</v>
      </c>
      <c r="AR805" s="198"/>
    </row>
    <row r="806" spans="1:44">
      <c r="A806" s="352">
        <v>41868</v>
      </c>
      <c r="B806" s="124" t="s">
        <v>135</v>
      </c>
      <c r="C806" s="124"/>
      <c r="D806" s="241"/>
      <c r="E806" s="219">
        <v>654</v>
      </c>
      <c r="F806" s="219">
        <v>24</v>
      </c>
      <c r="G806" s="219">
        <v>1951</v>
      </c>
      <c r="H806" s="219">
        <v>72</v>
      </c>
      <c r="I806" s="219">
        <v>4377</v>
      </c>
      <c r="J806" s="219">
        <v>204</v>
      </c>
      <c r="K806" s="190">
        <v>4892074</v>
      </c>
      <c r="L806" s="191">
        <v>88.140122164954988</v>
      </c>
      <c r="M806" s="190">
        <v>9147772</v>
      </c>
      <c r="N806" s="191">
        <v>95.864644141462179</v>
      </c>
      <c r="O806" s="190">
        <v>48564037</v>
      </c>
      <c r="P806" s="191">
        <v>99.99190015102748</v>
      </c>
      <c r="Q806" s="190">
        <v>25804462</v>
      </c>
      <c r="R806" s="191">
        <v>2.8793469352617752E-3</v>
      </c>
      <c r="S806" s="190">
        <v>927648</v>
      </c>
      <c r="T806" s="191">
        <v>3.6330277399333806</v>
      </c>
      <c r="U806" s="190">
        <v>97184</v>
      </c>
      <c r="V806" s="191">
        <v>0.37674509629760944</v>
      </c>
      <c r="W806" s="190">
        <v>6173160</v>
      </c>
      <c r="X806" s="191">
        <v>99.589477344417261</v>
      </c>
      <c r="Y806" s="232">
        <v>99.214278872093743</v>
      </c>
      <c r="Z806" s="190">
        <v>41998</v>
      </c>
      <c r="AA806" s="192">
        <v>0.68033229035201404</v>
      </c>
      <c r="AB806" s="190">
        <v>7136387</v>
      </c>
      <c r="AC806" s="191">
        <v>98.587563273990995</v>
      </c>
      <c r="AD806" s="190">
        <v>7124235</v>
      </c>
      <c r="AE806" s="191">
        <v>98.799322734234195</v>
      </c>
      <c r="AF806" s="232">
        <v>16.791714557201441</v>
      </c>
      <c r="AG806" s="232">
        <v>15.84999380592779</v>
      </c>
      <c r="AH806" s="232">
        <v>17.733435308475094</v>
      </c>
      <c r="AI806" s="191"/>
      <c r="AJ806" s="193"/>
      <c r="AK806" s="193"/>
      <c r="AL806" s="191">
        <v>3.5253503986165073</v>
      </c>
      <c r="AM806" s="191">
        <v>23.132684228604784</v>
      </c>
      <c r="AN806" s="190">
        <v>24702.654296875</v>
      </c>
      <c r="AO806" s="190">
        <v>77586.341796875</v>
      </c>
      <c r="AP806" s="190">
        <v>1456.0122222900391</v>
      </c>
      <c r="AQ806" s="232">
        <v>1.8766347124626048</v>
      </c>
      <c r="AR806" s="190"/>
    </row>
    <row r="807" spans="1:44">
      <c r="A807" s="352">
        <v>41868</v>
      </c>
      <c r="B807" s="114" t="s">
        <v>121</v>
      </c>
      <c r="C807" s="114" t="s">
        <v>122</v>
      </c>
      <c r="D807" s="241"/>
      <c r="E807" s="305">
        <v>168</v>
      </c>
      <c r="F807" s="305">
        <v>61</v>
      </c>
      <c r="G807" s="305">
        <v>492</v>
      </c>
      <c r="H807" s="305">
        <v>183</v>
      </c>
      <c r="I807" s="305">
        <v>1836</v>
      </c>
      <c r="J807" s="305">
        <v>766</v>
      </c>
      <c r="K807" s="118">
        <v>5456651</v>
      </c>
      <c r="L807" s="116">
        <v>92.795617678315878</v>
      </c>
      <c r="M807" s="118">
        <v>5170359</v>
      </c>
      <c r="N807" s="116">
        <v>96.363716125488281</v>
      </c>
      <c r="O807" s="118">
        <v>21227150</v>
      </c>
      <c r="P807" s="116">
        <v>99.97369384765625</v>
      </c>
      <c r="Q807" s="118">
        <v>21227130</v>
      </c>
      <c r="R807" s="119">
        <v>1.645064540207386E-2</v>
      </c>
      <c r="S807" s="118">
        <v>1931</v>
      </c>
      <c r="T807" s="116">
        <v>9.0968487784266472E-3</v>
      </c>
      <c r="U807" s="118">
        <v>25888</v>
      </c>
      <c r="V807" s="119">
        <v>0.12198835611343384</v>
      </c>
      <c r="W807" s="117">
        <v>8655133</v>
      </c>
      <c r="X807" s="119">
        <v>99.813339233398438</v>
      </c>
      <c r="Y807" s="119">
        <v>99.691581726074219</v>
      </c>
      <c r="Z807" s="117">
        <v>25875</v>
      </c>
      <c r="AA807" s="119">
        <v>0.2989555299282074</v>
      </c>
      <c r="AB807" s="118">
        <v>9769134</v>
      </c>
      <c r="AC807" s="120">
        <v>98.876174926757813</v>
      </c>
      <c r="AD807" s="118">
        <v>9767447</v>
      </c>
      <c r="AE807" s="116">
        <v>98.875953674316406</v>
      </c>
      <c r="AF807" s="116">
        <v>60.605514526367188</v>
      </c>
      <c r="AG807" s="116">
        <v>37.924049377441406</v>
      </c>
      <c r="AH807" s="121">
        <v>83.286979675292969</v>
      </c>
      <c r="AI807" s="116">
        <v>0</v>
      </c>
      <c r="AJ807" s="121">
        <v>0</v>
      </c>
      <c r="AK807" s="121">
        <v>0</v>
      </c>
      <c r="AL807" s="116">
        <v>4.7030038833618164</v>
      </c>
      <c r="AM807" s="116">
        <v>26.688629150390625</v>
      </c>
      <c r="AN807" s="116">
        <v>27791.31640625</v>
      </c>
      <c r="AO807" s="116">
        <v>120370.75</v>
      </c>
      <c r="AP807" s="116">
        <v>95939.0234375</v>
      </c>
      <c r="AQ807" s="122">
        <v>79.702934265136719</v>
      </c>
      <c r="AR807" s="118"/>
    </row>
    <row r="808" spans="1:44">
      <c r="A808" s="352">
        <v>41868</v>
      </c>
      <c r="B808" s="114" t="s">
        <v>123</v>
      </c>
      <c r="C808" s="114" t="s">
        <v>122</v>
      </c>
      <c r="D808" s="241"/>
      <c r="E808" s="305">
        <v>157</v>
      </c>
      <c r="F808" s="305">
        <v>11</v>
      </c>
      <c r="G808" s="305">
        <v>483</v>
      </c>
      <c r="H808" s="305">
        <v>34</v>
      </c>
      <c r="I808" s="305">
        <v>1435</v>
      </c>
      <c r="J808" s="305">
        <v>132</v>
      </c>
      <c r="K808" s="118">
        <v>2054740</v>
      </c>
      <c r="L808" s="116">
        <v>91.433076690968193</v>
      </c>
      <c r="M808" s="118">
        <v>3321844</v>
      </c>
      <c r="N808" s="116">
        <v>96.890525817871094</v>
      </c>
      <c r="O808" s="118">
        <v>13382268</v>
      </c>
      <c r="P808" s="116">
        <v>99.910987854003906</v>
      </c>
      <c r="Q808" s="118">
        <v>13382194</v>
      </c>
      <c r="R808" s="119">
        <v>6.6065400838851929E-2</v>
      </c>
      <c r="S808" s="118">
        <v>2669</v>
      </c>
      <c r="T808" s="116">
        <v>1.9944412633776665E-2</v>
      </c>
      <c r="U808" s="118">
        <v>11912</v>
      </c>
      <c r="V808" s="119">
        <v>8.9090429246425629E-2</v>
      </c>
      <c r="W808" s="117">
        <v>4013146</v>
      </c>
      <c r="X808" s="119">
        <v>99.690948486328125</v>
      </c>
      <c r="Y808" s="119">
        <v>99.602134704589844</v>
      </c>
      <c r="Z808" s="117">
        <v>9956</v>
      </c>
      <c r="AA808" s="119">
        <v>0.2480846643447876</v>
      </c>
      <c r="AB808" s="118">
        <v>2980578</v>
      </c>
      <c r="AC808" s="120">
        <v>98.846267700195313</v>
      </c>
      <c r="AD808" s="118">
        <v>2984140</v>
      </c>
      <c r="AE808" s="116">
        <v>98.791648864746094</v>
      </c>
      <c r="AF808" s="116">
        <v>49.125041961669922</v>
      </c>
      <c r="AG808" s="116">
        <v>60.96112060546875</v>
      </c>
      <c r="AH808" s="121">
        <v>37.288963317871094</v>
      </c>
      <c r="AI808" s="116">
        <v>0</v>
      </c>
      <c r="AJ808" s="121">
        <v>0</v>
      </c>
      <c r="AK808" s="121">
        <v>100</v>
      </c>
      <c r="AL808" s="116">
        <v>4.7382593154907227</v>
      </c>
      <c r="AM808" s="116">
        <v>27.310501098632813</v>
      </c>
      <c r="AN808" s="116">
        <v>17869.294921875</v>
      </c>
      <c r="AO808" s="116">
        <v>52803.6015625</v>
      </c>
      <c r="AP808" s="116">
        <v>34207.75</v>
      </c>
      <c r="AQ808" s="116">
        <v>64.782989501953125</v>
      </c>
      <c r="AR808" s="118"/>
    </row>
    <row r="809" spans="1:44">
      <c r="A809" s="352">
        <v>41868</v>
      </c>
      <c r="B809" s="114" t="s">
        <v>183</v>
      </c>
      <c r="C809" s="114" t="s">
        <v>122</v>
      </c>
      <c r="D809" s="241"/>
      <c r="E809" s="305">
        <v>129</v>
      </c>
      <c r="F809" s="305">
        <v>10</v>
      </c>
      <c r="G809" s="305">
        <v>387</v>
      </c>
      <c r="H809" s="305">
        <v>30</v>
      </c>
      <c r="I809" s="305">
        <v>1462</v>
      </c>
      <c r="J809" s="305">
        <v>114</v>
      </c>
      <c r="K809" s="118">
        <v>2681404</v>
      </c>
      <c r="L809" s="116">
        <v>90.149078617023022</v>
      </c>
      <c r="M809" s="118">
        <v>3321844</v>
      </c>
      <c r="N809" s="116">
        <v>96.890525817871094</v>
      </c>
      <c r="O809" s="118">
        <v>13331019</v>
      </c>
      <c r="P809" s="116">
        <v>99.981292724609375</v>
      </c>
      <c r="Q809" s="118">
        <v>13331021</v>
      </c>
      <c r="R809" s="119">
        <v>1.2699702754616737E-2</v>
      </c>
      <c r="S809" s="118">
        <v>507</v>
      </c>
      <c r="T809" s="116">
        <v>3.8031595759093761E-3</v>
      </c>
      <c r="U809" s="118">
        <v>7827</v>
      </c>
      <c r="V809" s="119">
        <v>5.8722373098134995E-2</v>
      </c>
      <c r="W809" s="117">
        <v>4431082</v>
      </c>
      <c r="X809" s="119">
        <v>99.719505310058594</v>
      </c>
      <c r="Y809" s="119">
        <v>99.66094970703125</v>
      </c>
      <c r="Z809" s="117">
        <v>9889</v>
      </c>
      <c r="AA809" s="119">
        <v>0.22317348420619965</v>
      </c>
      <c r="AB809" s="118">
        <v>2395317</v>
      </c>
      <c r="AC809" s="120">
        <v>97.977470397949219</v>
      </c>
      <c r="AD809" s="118">
        <v>2394209</v>
      </c>
      <c r="AE809" s="116">
        <v>97.85382080078125</v>
      </c>
      <c r="AF809" s="116">
        <v>62.462570190429688</v>
      </c>
      <c r="AG809" s="116">
        <v>88.347755432128906</v>
      </c>
      <c r="AH809" s="121">
        <v>36.577381134033203</v>
      </c>
      <c r="AI809" s="116">
        <v>0</v>
      </c>
      <c r="AJ809" s="121">
        <v>0</v>
      </c>
      <c r="AK809" s="121">
        <v>100</v>
      </c>
      <c r="AL809" s="116">
        <v>5.0292940139770508</v>
      </c>
      <c r="AM809" s="116">
        <v>27.065546035766602</v>
      </c>
      <c r="AN809" s="116">
        <v>18648.48828125</v>
      </c>
      <c r="AO809" s="116">
        <v>50736.9140625</v>
      </c>
      <c r="AP809" s="116">
        <v>27500.5</v>
      </c>
      <c r="AQ809" s="116">
        <v>54.202152252197266</v>
      </c>
      <c r="AR809" s="118"/>
    </row>
    <row r="810" spans="1:44">
      <c r="A810" s="352">
        <v>41868</v>
      </c>
      <c r="B810" s="114" t="s">
        <v>126</v>
      </c>
      <c r="C810" s="114" t="s">
        <v>122</v>
      </c>
      <c r="D810" s="241"/>
      <c r="E810" s="305">
        <v>103</v>
      </c>
      <c r="F810" s="305">
        <v>6</v>
      </c>
      <c r="G810" s="305">
        <v>302</v>
      </c>
      <c r="H810" s="305">
        <v>18</v>
      </c>
      <c r="I810" s="305">
        <v>918</v>
      </c>
      <c r="J810" s="305">
        <v>74</v>
      </c>
      <c r="K810" s="118">
        <v>970058</v>
      </c>
      <c r="L810" s="116">
        <v>89.138587589608036</v>
      </c>
      <c r="M810" s="118">
        <v>2648338</v>
      </c>
      <c r="N810" s="116">
        <v>96.555198669433594</v>
      </c>
      <c r="O810" s="118">
        <v>7532569</v>
      </c>
      <c r="P810" s="116">
        <v>99.950721740722656</v>
      </c>
      <c r="Q810" s="118">
        <v>7532453</v>
      </c>
      <c r="R810" s="119">
        <v>1.7032964155077934E-2</v>
      </c>
      <c r="S810" s="118">
        <v>1825</v>
      </c>
      <c r="T810" s="116">
        <v>2.4228494614362717E-2</v>
      </c>
      <c r="U810" s="118">
        <v>14383</v>
      </c>
      <c r="V810" s="119">
        <v>0.19102591276168823</v>
      </c>
      <c r="W810" s="117">
        <v>2221923</v>
      </c>
      <c r="X810" s="119">
        <v>99.568817138671875</v>
      </c>
      <c r="Y810" s="119">
        <v>99.378616333007812</v>
      </c>
      <c r="Z810" s="117">
        <v>7182</v>
      </c>
      <c r="AA810" s="119">
        <v>0.32323351502418518</v>
      </c>
      <c r="AB810" s="118">
        <v>1128278</v>
      </c>
      <c r="AC810" s="120">
        <v>98.924995422363281</v>
      </c>
      <c r="AD810" s="118">
        <v>1127951</v>
      </c>
      <c r="AE810" s="116">
        <v>98.801895141601563</v>
      </c>
      <c r="AF810" s="116">
        <v>47.90362548828125</v>
      </c>
      <c r="AG810" s="116">
        <v>60.912315368652344</v>
      </c>
      <c r="AH810" s="121">
        <v>34.894939422607422</v>
      </c>
      <c r="AI810" s="116">
        <v>0</v>
      </c>
      <c r="AJ810" s="121">
        <v>0</v>
      </c>
      <c r="AK810" s="121">
        <v>0</v>
      </c>
      <c r="AL810" s="116">
        <v>5.3067007064819336</v>
      </c>
      <c r="AM810" s="116">
        <v>29.977725982666016</v>
      </c>
      <c r="AN810" s="116">
        <v>11221.5419921875</v>
      </c>
      <c r="AO810" s="116">
        <v>29243.6171875</v>
      </c>
      <c r="AP810" s="116">
        <v>17194.1015625</v>
      </c>
      <c r="AQ810" s="116">
        <v>58.79608154296875</v>
      </c>
      <c r="AR810" s="118"/>
    </row>
    <row r="811" spans="1:44">
      <c r="A811" s="352">
        <v>41868</v>
      </c>
      <c r="B811" s="114" t="s">
        <v>184</v>
      </c>
      <c r="C811" s="114" t="s">
        <v>122</v>
      </c>
      <c r="D811" s="241"/>
      <c r="E811" s="305">
        <v>95</v>
      </c>
      <c r="F811" s="305">
        <v>17</v>
      </c>
      <c r="G811" s="305">
        <v>283</v>
      </c>
      <c r="H811" s="305">
        <v>51</v>
      </c>
      <c r="I811" s="305">
        <v>950</v>
      </c>
      <c r="J811" s="305">
        <v>219</v>
      </c>
      <c r="K811" s="118">
        <v>3173231</v>
      </c>
      <c r="L811" s="116">
        <v>88.464029249682739</v>
      </c>
      <c r="M811" s="118">
        <v>2648338</v>
      </c>
      <c r="N811" s="116">
        <v>96.555198669433594</v>
      </c>
      <c r="O811" s="118">
        <v>11838769</v>
      </c>
      <c r="P811" s="116">
        <v>99.98809814453125</v>
      </c>
      <c r="Q811" s="118">
        <v>11838776</v>
      </c>
      <c r="R811" s="119">
        <v>4.0967073291540146E-3</v>
      </c>
      <c r="S811" s="118">
        <v>605</v>
      </c>
      <c r="T811" s="116">
        <v>5.1103257574141026E-3</v>
      </c>
      <c r="U811" s="118">
        <v>9311</v>
      </c>
      <c r="V811" s="119">
        <v>7.8655578196048737E-2</v>
      </c>
      <c r="W811" s="117">
        <v>3825392</v>
      </c>
      <c r="X811" s="119">
        <v>99.509368896484375</v>
      </c>
      <c r="Y811" s="119">
        <v>99.431098937988281</v>
      </c>
      <c r="Z811" s="117">
        <v>8552</v>
      </c>
      <c r="AA811" s="119">
        <v>0.22355878353118896</v>
      </c>
      <c r="AB811" s="118">
        <v>2187932</v>
      </c>
      <c r="AC811" s="120">
        <v>98.364303588867188</v>
      </c>
      <c r="AD811" s="118">
        <v>2190219</v>
      </c>
      <c r="AE811" s="116">
        <v>98.290626525878906</v>
      </c>
      <c r="AF811" s="116">
        <v>46.751983642578125</v>
      </c>
      <c r="AG811" s="116">
        <v>67.138168334960938</v>
      </c>
      <c r="AH811" s="121">
        <v>26.365795135498047</v>
      </c>
      <c r="AI811" s="116">
        <v>0</v>
      </c>
      <c r="AJ811" s="121">
        <v>0</v>
      </c>
      <c r="AK811" s="121">
        <v>0</v>
      </c>
      <c r="AL811" s="116">
        <v>5.2531285285949707</v>
      </c>
      <c r="AM811" s="116">
        <v>27.178064346313477</v>
      </c>
      <c r="AN811" s="116">
        <v>17470.55078125</v>
      </c>
      <c r="AO811" s="116">
        <v>42102.3359375</v>
      </c>
      <c r="AP811" s="116">
        <v>25432.71875</v>
      </c>
      <c r="AQ811" s="116">
        <v>60.406906127929687</v>
      </c>
      <c r="AR811" s="118"/>
    </row>
    <row r="812" spans="1:44">
      <c r="A812" s="352">
        <v>41868</v>
      </c>
      <c r="B812" s="114" t="s">
        <v>131</v>
      </c>
      <c r="C812" s="114" t="s">
        <v>176</v>
      </c>
      <c r="D812" s="241"/>
      <c r="E812" s="305">
        <v>168</v>
      </c>
      <c r="F812" s="305">
        <v>20</v>
      </c>
      <c r="G812" s="305">
        <v>489</v>
      </c>
      <c r="H812" s="305">
        <v>50</v>
      </c>
      <c r="I812" s="305">
        <v>1412</v>
      </c>
      <c r="J812" s="305">
        <v>160</v>
      </c>
      <c r="K812" s="118">
        <v>2418776</v>
      </c>
      <c r="L812" s="116">
        <v>90.288104396603913</v>
      </c>
      <c r="M812" s="118">
        <v>4200404</v>
      </c>
      <c r="N812" s="116">
        <v>94.384872436523438</v>
      </c>
      <c r="O812" s="118">
        <v>18162520</v>
      </c>
      <c r="P812" s="116">
        <v>99.999870300292969</v>
      </c>
      <c r="Q812" s="118">
        <v>12143982</v>
      </c>
      <c r="R812" s="119">
        <v>6.5135140903294086E-3</v>
      </c>
      <c r="S812" s="118">
        <v>514118</v>
      </c>
      <c r="T812" s="116">
        <v>4.2335209846496582</v>
      </c>
      <c r="U812" s="118">
        <v>741</v>
      </c>
      <c r="V812" s="119">
        <v>6.3725807704031467E-3</v>
      </c>
      <c r="W812" s="117">
        <v>3424471</v>
      </c>
      <c r="X812" s="119">
        <v>99.732269287109375</v>
      </c>
      <c r="Y812" s="119">
        <v>99.725914001464844</v>
      </c>
      <c r="Z812" s="117">
        <v>10392</v>
      </c>
      <c r="AA812" s="119">
        <v>0.3034629225730896</v>
      </c>
      <c r="AB812" s="118">
        <v>1342982</v>
      </c>
      <c r="AC812" s="120">
        <v>95.267326354980469</v>
      </c>
      <c r="AD812" s="118">
        <v>1332596</v>
      </c>
      <c r="AE812" s="116">
        <v>95.944229125976562</v>
      </c>
      <c r="AF812" s="116">
        <v>0</v>
      </c>
      <c r="AG812" s="116">
        <v>0</v>
      </c>
      <c r="AH812" s="121">
        <v>0</v>
      </c>
      <c r="AI812" s="116">
        <v>0</v>
      </c>
      <c r="AJ812" s="121">
        <v>0</v>
      </c>
      <c r="AK812" s="121">
        <v>0</v>
      </c>
      <c r="AL812" s="116">
        <v>4.8766121864318848</v>
      </c>
      <c r="AM812" s="116">
        <v>27.800357818603516</v>
      </c>
      <c r="AN812" s="116">
        <v>16901.080078125</v>
      </c>
      <c r="AO812" s="116">
        <v>37721.3046875</v>
      </c>
      <c r="AP812" s="116">
        <v>19373.76953125</v>
      </c>
      <c r="AQ812" s="116">
        <v>51.360286712646484</v>
      </c>
      <c r="AR812" s="118"/>
    </row>
    <row r="813" spans="1:44">
      <c r="A813" s="352">
        <v>41868</v>
      </c>
      <c r="B813" s="114" t="s">
        <v>124</v>
      </c>
      <c r="C813" s="114" t="s">
        <v>176</v>
      </c>
      <c r="D813" s="241"/>
      <c r="E813" s="180">
        <v>113</v>
      </c>
      <c r="F813" s="180">
        <v>32</v>
      </c>
      <c r="G813" s="180">
        <v>332</v>
      </c>
      <c r="H813" s="180">
        <v>86</v>
      </c>
      <c r="I813" s="180">
        <v>1269</v>
      </c>
      <c r="J813" s="180">
        <v>340</v>
      </c>
      <c r="K813" s="118">
        <v>2727574</v>
      </c>
      <c r="L813" s="116">
        <v>92.31038277971561</v>
      </c>
      <c r="M813" s="118">
        <v>3868496</v>
      </c>
      <c r="N813" s="116">
        <v>96.212478637695313</v>
      </c>
      <c r="O813" s="118">
        <v>16218536</v>
      </c>
      <c r="P813" s="116">
        <v>99.999671936035156</v>
      </c>
      <c r="Q813" s="118">
        <v>12601795</v>
      </c>
      <c r="R813" s="119">
        <v>3.0971778556704521E-2</v>
      </c>
      <c r="S813" s="118">
        <v>525712</v>
      </c>
      <c r="T813" s="116">
        <v>4.1717233657836914</v>
      </c>
      <c r="U813" s="118">
        <v>1600</v>
      </c>
      <c r="V813" s="119">
        <v>1.3253624550998211E-2</v>
      </c>
      <c r="W813" s="117">
        <v>4127510</v>
      </c>
      <c r="X813" s="119">
        <v>99.717750549316406</v>
      </c>
      <c r="Y813" s="119">
        <v>99.704536437988281</v>
      </c>
      <c r="Z813" s="117">
        <v>11637</v>
      </c>
      <c r="AA813" s="119">
        <v>0.28193753957748413</v>
      </c>
      <c r="AB813" s="118">
        <v>1072409</v>
      </c>
      <c r="AC813" s="120">
        <v>94.680389404296875</v>
      </c>
      <c r="AD813" s="118">
        <v>1064564</v>
      </c>
      <c r="AE813" s="116">
        <v>94.905616760253906</v>
      </c>
      <c r="AF813" s="116">
        <v>0</v>
      </c>
      <c r="AG813" s="116">
        <v>0</v>
      </c>
      <c r="AH813" s="121">
        <v>0</v>
      </c>
      <c r="AI813" s="116">
        <v>0</v>
      </c>
      <c r="AJ813" s="121">
        <v>0</v>
      </c>
      <c r="AK813" s="121">
        <v>0</v>
      </c>
      <c r="AL813" s="116">
        <v>4.867983341217041</v>
      </c>
      <c r="AM813" s="116">
        <v>29.854885101318359</v>
      </c>
      <c r="AN813" s="116">
        <v>17140.57421875</v>
      </c>
      <c r="AO813" s="116">
        <v>46479.9609375</v>
      </c>
      <c r="AP813" s="116">
        <v>22225.9375</v>
      </c>
      <c r="AQ813" s="116">
        <v>47.818321228027344</v>
      </c>
      <c r="AR813" s="118"/>
    </row>
    <row r="814" spans="1:44">
      <c r="A814" s="352">
        <v>41868</v>
      </c>
      <c r="B814" s="206" t="s">
        <v>133</v>
      </c>
      <c r="C814" s="206" t="s">
        <v>176</v>
      </c>
      <c r="D814" s="241"/>
      <c r="E814" s="180">
        <v>163</v>
      </c>
      <c r="F814" s="180">
        <v>11</v>
      </c>
      <c r="G814" s="180">
        <v>482</v>
      </c>
      <c r="H814" s="180">
        <v>33</v>
      </c>
      <c r="I814" s="180">
        <v>1399</v>
      </c>
      <c r="J814" s="180">
        <v>112</v>
      </c>
      <c r="K814" s="248">
        <v>1902776</v>
      </c>
      <c r="L814" s="246">
        <v>90.119173250030485</v>
      </c>
      <c r="M814" s="248">
        <v>3824354</v>
      </c>
      <c r="N814" s="246">
        <v>96.380195617675781</v>
      </c>
      <c r="O814" s="248">
        <v>17109046</v>
      </c>
      <c r="P814" s="246">
        <v>99.809600830078125</v>
      </c>
      <c r="Q814" s="248">
        <v>11117595</v>
      </c>
      <c r="R814" s="249">
        <v>5.2091031074523926</v>
      </c>
      <c r="S814" s="248">
        <v>496013</v>
      </c>
      <c r="T814" s="246">
        <v>4.4615135192871094</v>
      </c>
      <c r="U814" s="248">
        <v>298</v>
      </c>
      <c r="V814" s="249">
        <v>2.9901119414716959E-3</v>
      </c>
      <c r="W814" s="248">
        <v>2764558</v>
      </c>
      <c r="X814" s="246">
        <v>99.686470031738281</v>
      </c>
      <c r="Y814" s="246">
        <v>99.683486938476562</v>
      </c>
      <c r="Z814" s="247">
        <v>8078</v>
      </c>
      <c r="AA814" s="249">
        <v>0.29219859838485718</v>
      </c>
      <c r="AB814" s="248">
        <v>621685</v>
      </c>
      <c r="AC814" s="246">
        <v>92.049674987792969</v>
      </c>
      <c r="AD814" s="248">
        <v>611622</v>
      </c>
      <c r="AE814" s="246">
        <v>92.390724182128906</v>
      </c>
      <c r="AF814" s="246">
        <v>0</v>
      </c>
      <c r="AG814" s="246">
        <v>0</v>
      </c>
      <c r="AH814" s="251">
        <v>0</v>
      </c>
      <c r="AI814" s="246">
        <v>0</v>
      </c>
      <c r="AJ814" s="251">
        <v>0</v>
      </c>
      <c r="AK814" s="251">
        <v>0</v>
      </c>
      <c r="AL814" s="246">
        <v>5.000727653503418</v>
      </c>
      <c r="AM814" s="246">
        <v>32.412376403808594</v>
      </c>
      <c r="AN814" s="246">
        <v>14912.07421875</v>
      </c>
      <c r="AO814" s="246">
        <v>35588.12890625</v>
      </c>
      <c r="AP814" s="246">
        <v>18019.361328125</v>
      </c>
      <c r="AQ814" s="246">
        <v>50.633068084716797</v>
      </c>
      <c r="AR814" s="248"/>
    </row>
    <row r="815" spans="1:44">
      <c r="A815" s="352">
        <v>41868</v>
      </c>
      <c r="B815" s="206" t="s">
        <v>125</v>
      </c>
      <c r="C815" s="206" t="s">
        <v>176</v>
      </c>
      <c r="D815" s="241"/>
      <c r="E815" s="180">
        <v>164</v>
      </c>
      <c r="F815" s="180">
        <v>8</v>
      </c>
      <c r="G815" s="180">
        <v>468</v>
      </c>
      <c r="H815" s="180">
        <v>24</v>
      </c>
      <c r="I815" s="180">
        <v>1522</v>
      </c>
      <c r="J815" s="180">
        <v>92</v>
      </c>
      <c r="K815" s="248">
        <v>1852407</v>
      </c>
      <c r="L815" s="246">
        <v>89.705718019852014</v>
      </c>
      <c r="M815" s="248">
        <v>3082977</v>
      </c>
      <c r="N815" s="246">
        <v>94.805252075195313</v>
      </c>
      <c r="O815" s="248">
        <v>14067527</v>
      </c>
      <c r="P815" s="246">
        <v>99.997970581054688</v>
      </c>
      <c r="Q815" s="248">
        <v>9564454</v>
      </c>
      <c r="R815" s="249">
        <v>2.3817354813218117E-2</v>
      </c>
      <c r="S815" s="248">
        <v>470935</v>
      </c>
      <c r="T815" s="246">
        <v>4.9238042831420898</v>
      </c>
      <c r="U815" s="248">
        <v>139</v>
      </c>
      <c r="V815" s="249">
        <v>1.5290768351405859E-3</v>
      </c>
      <c r="W815" s="248">
        <v>2802234</v>
      </c>
      <c r="X815" s="246">
        <v>99.862693786621094</v>
      </c>
      <c r="Y815" s="246">
        <v>99.861167907714844</v>
      </c>
      <c r="Z815" s="247">
        <v>5304</v>
      </c>
      <c r="AA815" s="249">
        <v>0.18927755951881409</v>
      </c>
      <c r="AB815" s="248">
        <v>699960</v>
      </c>
      <c r="AC815" s="246">
        <v>93.308761596679688</v>
      </c>
      <c r="AD815" s="248">
        <v>699572</v>
      </c>
      <c r="AE815" s="246">
        <v>93.475723266601563</v>
      </c>
      <c r="AF815" s="246">
        <v>0</v>
      </c>
      <c r="AG815" s="246">
        <v>0</v>
      </c>
      <c r="AH815" s="251">
        <v>0</v>
      </c>
      <c r="AI815" s="246">
        <v>0</v>
      </c>
      <c r="AJ815" s="251">
        <v>0</v>
      </c>
      <c r="AK815" s="251">
        <v>0</v>
      </c>
      <c r="AL815" s="246">
        <v>4.2628917694091797</v>
      </c>
      <c r="AM815" s="246">
        <v>29.948450088500977</v>
      </c>
      <c r="AN815" s="246">
        <v>11782.962890625</v>
      </c>
      <c r="AO815" s="246">
        <v>33261.09765625</v>
      </c>
      <c r="AP815" s="246">
        <v>13006.3486328125</v>
      </c>
      <c r="AQ815" s="246">
        <v>39.103786468505859</v>
      </c>
      <c r="AR815" s="248"/>
    </row>
    <row r="816" spans="1:44">
      <c r="A816" s="352">
        <v>41868</v>
      </c>
      <c r="B816" s="107" t="s">
        <v>127</v>
      </c>
      <c r="C816" s="107" t="s">
        <v>128</v>
      </c>
      <c r="D816" s="241"/>
      <c r="E816" s="388">
        <v>149</v>
      </c>
      <c r="F816" s="388">
        <v>12</v>
      </c>
      <c r="G816" s="388">
        <v>447</v>
      </c>
      <c r="H816" s="388">
        <v>36</v>
      </c>
      <c r="I816" s="388">
        <v>1414</v>
      </c>
      <c r="J816" s="388">
        <v>122</v>
      </c>
      <c r="K816" s="111">
        <v>2229752</v>
      </c>
      <c r="L816" s="109">
        <v>88.018308762588845</v>
      </c>
      <c r="M816" s="111">
        <v>3552589</v>
      </c>
      <c r="N816" s="109">
        <v>96.538948059082031</v>
      </c>
      <c r="O816" s="111">
        <v>14704957</v>
      </c>
      <c r="P816" s="109">
        <v>99.992073059082031</v>
      </c>
      <c r="Q816" s="111">
        <v>9421844</v>
      </c>
      <c r="R816" s="112">
        <v>5.869339220225811E-3</v>
      </c>
      <c r="S816" s="111">
        <v>296067</v>
      </c>
      <c r="T816" s="109">
        <v>3.1423466205596924</v>
      </c>
      <c r="U816" s="111">
        <v>36760</v>
      </c>
      <c r="V816" s="112">
        <v>0.39027112722396851</v>
      </c>
      <c r="W816" s="111">
        <v>2922377</v>
      </c>
      <c r="X816" s="109">
        <v>99.573204040527344</v>
      </c>
      <c r="Y816" s="109">
        <v>99.184600830078125</v>
      </c>
      <c r="Z816" s="110">
        <v>19795</v>
      </c>
      <c r="AA816" s="112">
        <v>0.67735958099365234</v>
      </c>
      <c r="AB816" s="111">
        <v>4582687</v>
      </c>
      <c r="AC816" s="109">
        <v>99.286140441894531</v>
      </c>
      <c r="AD816" s="111">
        <v>4574500</v>
      </c>
      <c r="AE816" s="109">
        <v>99.503288269042969</v>
      </c>
      <c r="AF816" s="109">
        <v>34.497673034667969</v>
      </c>
      <c r="AG816" s="109">
        <v>34.122936248779297</v>
      </c>
      <c r="AH816" s="113">
        <v>34.872406005859375</v>
      </c>
      <c r="AI816" s="109">
        <v>48.620891571044922</v>
      </c>
      <c r="AJ816" s="113">
        <v>0.54973715543746948</v>
      </c>
      <c r="AK816" s="113">
        <v>0.82937246561050415</v>
      </c>
      <c r="AL816" s="109">
        <v>3.0205698013305664</v>
      </c>
      <c r="AM816" s="109">
        <v>19.511035919189453</v>
      </c>
      <c r="AN816" s="109">
        <v>7811.84521484375</v>
      </c>
      <c r="AO816" s="109">
        <v>36038.60546875</v>
      </c>
      <c r="AP816" s="109">
        <v>740.41632080078125</v>
      </c>
      <c r="AQ816" s="109">
        <v>2.0545086860656738</v>
      </c>
      <c r="AR816" s="111"/>
    </row>
    <row r="817" spans="1:44">
      <c r="A817" s="352">
        <v>41868</v>
      </c>
      <c r="B817" s="107" t="s">
        <v>129</v>
      </c>
      <c r="C817" s="107" t="s">
        <v>128</v>
      </c>
      <c r="D817" s="241"/>
      <c r="E817" s="388">
        <v>151</v>
      </c>
      <c r="F817" s="388">
        <v>2</v>
      </c>
      <c r="G817" s="388">
        <v>449</v>
      </c>
      <c r="H817" s="388">
        <v>6</v>
      </c>
      <c r="I817" s="388">
        <v>1166</v>
      </c>
      <c r="J817" s="388">
        <v>17</v>
      </c>
      <c r="K817" s="111">
        <v>1390453</v>
      </c>
      <c r="L817" s="109">
        <v>84.991725718165227</v>
      </c>
      <c r="M817" s="111">
        <v>3147605</v>
      </c>
      <c r="N817" s="109">
        <v>96.302108764648438</v>
      </c>
      <c r="O817" s="111">
        <v>10667760</v>
      </c>
      <c r="P817" s="109">
        <v>99.996284484863281</v>
      </c>
      <c r="Q817" s="111">
        <v>7293472</v>
      </c>
      <c r="R817" s="112">
        <v>2.56393663585186E-3</v>
      </c>
      <c r="S817" s="111">
        <v>274256</v>
      </c>
      <c r="T817" s="109">
        <v>3.7602941989898682</v>
      </c>
      <c r="U817" s="111">
        <v>31069</v>
      </c>
      <c r="V817" s="112">
        <v>0.42605149745941162</v>
      </c>
      <c r="W817" s="111">
        <v>1742420</v>
      </c>
      <c r="X817" s="109">
        <v>99.499824523925781</v>
      </c>
      <c r="Y817" s="109">
        <v>99.075904846191406</v>
      </c>
      <c r="Z817" s="110">
        <v>13636</v>
      </c>
      <c r="AA817" s="112">
        <v>0.78258973360061646</v>
      </c>
      <c r="AB817" s="111">
        <v>827569</v>
      </c>
      <c r="AC817" s="109">
        <v>95.920463562011719</v>
      </c>
      <c r="AD817" s="111">
        <v>826718</v>
      </c>
      <c r="AE817" s="109">
        <v>96.143791198730469</v>
      </c>
      <c r="AF817" s="109">
        <v>34.349735260009766</v>
      </c>
      <c r="AG817" s="109">
        <v>34.073486328125</v>
      </c>
      <c r="AH817" s="113">
        <v>34.625984191894531</v>
      </c>
      <c r="AI817" s="109">
        <v>48.763408660888672</v>
      </c>
      <c r="AJ817" s="113">
        <v>0.40568020939826965</v>
      </c>
      <c r="AK817" s="113">
        <v>0.83091109991073608</v>
      </c>
      <c r="AL817" s="109">
        <v>2.9550724029541016</v>
      </c>
      <c r="AM817" s="109">
        <v>24.481611251831055</v>
      </c>
      <c r="AN817" s="109">
        <v>6268.41015625</v>
      </c>
      <c r="AO817" s="109">
        <v>19699.302734375</v>
      </c>
      <c r="AP817" s="109">
        <v>321.18975830078125</v>
      </c>
      <c r="AQ817" s="109">
        <v>1.6304625272750854</v>
      </c>
      <c r="AR817" s="111"/>
    </row>
    <row r="818" spans="1:44">
      <c r="A818" s="352">
        <v>41868</v>
      </c>
      <c r="B818" s="181" t="s">
        <v>130</v>
      </c>
      <c r="C818" s="181" t="s">
        <v>128</v>
      </c>
      <c r="D818" s="241"/>
      <c r="E818" s="219">
        <v>176</v>
      </c>
      <c r="F818" s="219">
        <v>5</v>
      </c>
      <c r="G818" s="219">
        <v>528</v>
      </c>
      <c r="H818" s="219">
        <v>15</v>
      </c>
      <c r="I818" s="219">
        <v>828</v>
      </c>
      <c r="J818" s="219">
        <v>31</v>
      </c>
      <c r="K818" s="229">
        <v>531515</v>
      </c>
      <c r="L818" s="230">
        <v>93.453994713225413</v>
      </c>
      <c r="M818" s="229">
        <v>1204210</v>
      </c>
      <c r="N818" s="230">
        <v>96.024284362792969</v>
      </c>
      <c r="O818" s="229">
        <v>11820534</v>
      </c>
      <c r="P818" s="230">
        <v>99.993873596191406</v>
      </c>
      <c r="Q818" s="229">
        <v>3965804</v>
      </c>
      <c r="R818" s="230">
        <v>0</v>
      </c>
      <c r="S818" s="229">
        <v>146720</v>
      </c>
      <c r="T818" s="230">
        <v>3.6996281147003174</v>
      </c>
      <c r="U818" s="229">
        <v>9935</v>
      </c>
      <c r="V818" s="230">
        <v>0.25057575106620789</v>
      </c>
      <c r="W818" s="229">
        <v>609407</v>
      </c>
      <c r="X818" s="230">
        <v>99.73895263671875</v>
      </c>
      <c r="Y818" s="230">
        <v>99.489028930664062</v>
      </c>
      <c r="Z818" s="229">
        <v>2838</v>
      </c>
      <c r="AA818" s="230">
        <v>0.46569862961769104</v>
      </c>
      <c r="AB818" s="229">
        <v>826235</v>
      </c>
      <c r="AC818" s="230">
        <v>98.711746215820313</v>
      </c>
      <c r="AD818" s="229">
        <v>824161</v>
      </c>
      <c r="AE818" s="230">
        <v>98.906402587890625</v>
      </c>
      <c r="AF818" s="230">
        <v>35.256340026855469</v>
      </c>
      <c r="AG818" s="230">
        <v>34.9173583984375</v>
      </c>
      <c r="AH818" s="230">
        <v>35.595325469970703</v>
      </c>
      <c r="AI818" s="230">
        <v>49.188739776611328</v>
      </c>
      <c r="AJ818" s="188">
        <v>0.21534326672554016</v>
      </c>
      <c r="AK818" s="188">
        <v>0.59591525793075562</v>
      </c>
      <c r="AL818" s="230">
        <v>3.9121940135955811</v>
      </c>
      <c r="AM818" s="230">
        <v>24.208194732666016</v>
      </c>
      <c r="AN818" s="230">
        <v>4764.34521484375</v>
      </c>
      <c r="AO818" s="230">
        <v>9516.13671875</v>
      </c>
      <c r="AP818" s="230">
        <v>198.56350708007813</v>
      </c>
      <c r="AQ818" s="230">
        <v>2.0865979194641113</v>
      </c>
      <c r="AR818" s="229"/>
    </row>
    <row r="819" spans="1:44">
      <c r="A819" s="352">
        <v>41868</v>
      </c>
      <c r="B819" s="123" t="s">
        <v>132</v>
      </c>
      <c r="C819" s="123" t="s">
        <v>128</v>
      </c>
      <c r="D819" s="241"/>
      <c r="E819" s="219">
        <v>178</v>
      </c>
      <c r="F819" s="219">
        <v>5</v>
      </c>
      <c r="G819" s="219">
        <v>527</v>
      </c>
      <c r="H819" s="219">
        <v>15</v>
      </c>
      <c r="I819" s="219">
        <v>969</v>
      </c>
      <c r="J819" s="219">
        <v>34</v>
      </c>
      <c r="K819" s="197">
        <v>740354</v>
      </c>
      <c r="L819" s="194">
        <v>90.605034888715394</v>
      </c>
      <c r="M819" s="197">
        <v>1243368</v>
      </c>
      <c r="N819" s="194">
        <v>92.675941467285156</v>
      </c>
      <c r="O819" s="197">
        <v>11370786</v>
      </c>
      <c r="P819" s="194">
        <v>99.985511779785156</v>
      </c>
      <c r="Q819" s="197">
        <v>5123342</v>
      </c>
      <c r="R819" s="194">
        <v>5.8555528084980324E-5</v>
      </c>
      <c r="S819" s="197">
        <v>210605</v>
      </c>
      <c r="T819" s="194">
        <v>4.1106958389282227</v>
      </c>
      <c r="U819" s="197">
        <v>19420</v>
      </c>
      <c r="V819" s="194">
        <v>0.37933999300003052</v>
      </c>
      <c r="W819" s="197">
        <v>898956</v>
      </c>
      <c r="X819" s="194">
        <v>99.714820861816406</v>
      </c>
      <c r="Y819" s="231">
        <v>99.336563110351563</v>
      </c>
      <c r="Z819" s="197">
        <v>5729</v>
      </c>
      <c r="AA819" s="194">
        <v>0.63729482889175415</v>
      </c>
      <c r="AB819" s="197">
        <v>899896</v>
      </c>
      <c r="AC819" s="194">
        <v>97.368804931640625</v>
      </c>
      <c r="AD819" s="197">
        <v>898856</v>
      </c>
      <c r="AE819" s="194">
        <v>97.560897827148438</v>
      </c>
      <c r="AF819" s="231">
        <v>35.050201416015625</v>
      </c>
      <c r="AG819" s="231">
        <v>34.75714111328125</v>
      </c>
      <c r="AH819" s="231">
        <v>35.34326171875</v>
      </c>
      <c r="AI819" s="194">
        <v>49.148998260498047</v>
      </c>
      <c r="AJ819" s="207">
        <v>0.22315745055675507</v>
      </c>
      <c r="AK819" s="207">
        <v>0.62784367799758911</v>
      </c>
      <c r="AL819" s="208">
        <v>4.0517988204956055</v>
      </c>
      <c r="AM819" s="208">
        <v>23.977729797363281</v>
      </c>
      <c r="AN819" s="197">
        <v>5858.0537109375</v>
      </c>
      <c r="AO819" s="197">
        <v>12332.296875</v>
      </c>
      <c r="AP819" s="197">
        <v>195.84263610839844</v>
      </c>
      <c r="AQ819" s="231">
        <v>1.588046669960022</v>
      </c>
      <c r="AR819" s="198"/>
    </row>
    <row r="820" spans="1:44">
      <c r="A820" s="352">
        <v>41867</v>
      </c>
      <c r="B820" s="181" t="s">
        <v>6</v>
      </c>
      <c r="C820" s="181"/>
      <c r="D820" s="241"/>
      <c r="E820" s="219">
        <v>1795</v>
      </c>
      <c r="F820" s="219">
        <v>168</v>
      </c>
      <c r="G820" s="219">
        <v>5323</v>
      </c>
      <c r="H820" s="219">
        <v>495</v>
      </c>
      <c r="I820" s="219">
        <v>15026</v>
      </c>
      <c r="J820" s="219">
        <v>1873</v>
      </c>
      <c r="K820" s="229">
        <v>29912846</v>
      </c>
      <c r="L820" s="230">
        <v>90.459633964618419</v>
      </c>
      <c r="M820" s="229">
        <v>40932479</v>
      </c>
      <c r="N820" s="230">
        <v>96.05914864218424</v>
      </c>
      <c r="O820" s="229">
        <v>183886322</v>
      </c>
      <c r="P820" s="230">
        <v>99.944714248562434</v>
      </c>
      <c r="Q820" s="229">
        <v>139875105</v>
      </c>
      <c r="R820" s="230">
        <v>0.88657092183446251</v>
      </c>
      <c r="S820" s="229">
        <v>3006066</v>
      </c>
      <c r="T820" s="230">
        <v>4.0908747867291479</v>
      </c>
      <c r="U820" s="229">
        <v>172202</v>
      </c>
      <c r="V820" s="230">
        <v>0.12618876196347489</v>
      </c>
      <c r="W820" s="229">
        <v>42345529</v>
      </c>
      <c r="X820" s="230">
        <v>99.705957585513715</v>
      </c>
      <c r="Y820" s="230">
        <v>99.580139872032731</v>
      </c>
      <c r="Z820" s="229">
        <v>142568</v>
      </c>
      <c r="AA820" s="230">
        <v>0.33667780706182809</v>
      </c>
      <c r="AB820" s="229">
        <v>29879449</v>
      </c>
      <c r="AC820" s="230">
        <v>98.115378445265506</v>
      </c>
      <c r="AD820" s="229">
        <v>29837321</v>
      </c>
      <c r="AE820" s="230">
        <v>98.2027343385585</v>
      </c>
      <c r="AF820" s="230">
        <v>37.969658878553844</v>
      </c>
      <c r="AG820" s="230">
        <v>41.676899254490287</v>
      </c>
      <c r="AH820" s="230">
        <v>34.2624185026174</v>
      </c>
      <c r="AI820" s="230"/>
      <c r="AJ820" s="188"/>
      <c r="AK820" s="188"/>
      <c r="AL820" s="230">
        <v>5.1694143949681184</v>
      </c>
      <c r="AM820" s="230">
        <v>35.172697216594344</v>
      </c>
      <c r="AN820" s="230">
        <v>178520.25927734375</v>
      </c>
      <c r="AO820" s="230">
        <v>517259.8662109375</v>
      </c>
      <c r="AP820" s="230">
        <v>266250.53765869141</v>
      </c>
      <c r="AQ820" s="230">
        <v>51.473264223850492</v>
      </c>
      <c r="AR820" s="229">
        <v>0</v>
      </c>
    </row>
    <row r="821" spans="1:44">
      <c r="A821" s="352">
        <v>41867</v>
      </c>
      <c r="B821" s="123" t="s">
        <v>134</v>
      </c>
      <c r="C821" s="123"/>
      <c r="D821" s="241"/>
      <c r="E821" s="219">
        <v>646</v>
      </c>
      <c r="F821" s="219">
        <v>105</v>
      </c>
      <c r="G821" s="219">
        <v>1933</v>
      </c>
      <c r="H821" s="219">
        <v>316</v>
      </c>
      <c r="I821" s="219">
        <v>6321</v>
      </c>
      <c r="J821" s="219">
        <v>1305</v>
      </c>
      <c r="K821" s="197">
        <v>15067805</v>
      </c>
      <c r="L821" s="194">
        <v>91.03668384346625</v>
      </c>
      <c r="M821" s="197">
        <v>16637859</v>
      </c>
      <c r="N821" s="194">
        <v>96.736280039049049</v>
      </c>
      <c r="O821" s="197">
        <v>66004281</v>
      </c>
      <c r="P821" s="194">
        <v>99.964162079958967</v>
      </c>
      <c r="Q821" s="197">
        <v>66003963</v>
      </c>
      <c r="R821" s="194">
        <v>1.8606458288299595E-2</v>
      </c>
      <c r="S821" s="197">
        <v>9536</v>
      </c>
      <c r="T821" s="194">
        <v>1.7829921328368512E-2</v>
      </c>
      <c r="U821" s="197">
        <v>71768</v>
      </c>
      <c r="V821" s="194">
        <v>0.10876881268012786</v>
      </c>
      <c r="W821" s="197">
        <v>22694388</v>
      </c>
      <c r="X821" s="194">
        <v>99.712737474027392</v>
      </c>
      <c r="Y821" s="231">
        <v>99.604281113386037</v>
      </c>
      <c r="Z821" s="197">
        <v>65468</v>
      </c>
      <c r="AA821" s="194">
        <v>0.28847660213037385</v>
      </c>
      <c r="AB821" s="197">
        <v>18595919</v>
      </c>
      <c r="AC821" s="194">
        <v>98.700008292871004</v>
      </c>
      <c r="AD821" s="197">
        <v>18597592</v>
      </c>
      <c r="AE821" s="194">
        <v>98.661267440479023</v>
      </c>
      <c r="AF821" s="231">
        <v>64.576348291687552</v>
      </c>
      <c r="AG821" s="231">
        <v>71.583066888519312</v>
      </c>
      <c r="AH821" s="231">
        <v>57.569629694855784</v>
      </c>
      <c r="AI821" s="194"/>
      <c r="AJ821" s="207"/>
      <c r="AK821" s="207"/>
      <c r="AL821" s="208">
        <v>8.4243248519167278</v>
      </c>
      <c r="AM821" s="208">
        <v>48.81656506908908</v>
      </c>
      <c r="AN821" s="197">
        <v>90307.87890625</v>
      </c>
      <c r="AO821" s="197">
        <v>283584.08203125</v>
      </c>
      <c r="AP821" s="197">
        <v>191130.515625</v>
      </c>
      <c r="AQ821" s="231">
        <v>67.398181962814846</v>
      </c>
      <c r="AR821" s="198"/>
    </row>
    <row r="822" spans="1:44">
      <c r="A822" s="352">
        <v>41867</v>
      </c>
      <c r="B822" s="123" t="s">
        <v>175</v>
      </c>
      <c r="C822" s="123"/>
      <c r="D822" s="241"/>
      <c r="E822" s="219">
        <v>495</v>
      </c>
      <c r="F822" s="219">
        <v>39</v>
      </c>
      <c r="G822" s="219">
        <v>1439</v>
      </c>
      <c r="H822" s="219">
        <v>107</v>
      </c>
      <c r="I822" s="219">
        <v>4333</v>
      </c>
      <c r="J822" s="219">
        <v>364</v>
      </c>
      <c r="K822" s="197">
        <v>9108735</v>
      </c>
      <c r="L822" s="194">
        <v>90.847664357344911</v>
      </c>
      <c r="M822" s="197">
        <v>14985585</v>
      </c>
      <c r="N822" s="194">
        <v>95.485308158298736</v>
      </c>
      <c r="O822" s="197">
        <v>67287213</v>
      </c>
      <c r="P822" s="194">
        <v>99.920638380296381</v>
      </c>
      <c r="Q822" s="197">
        <v>46694586</v>
      </c>
      <c r="R822" s="194">
        <v>2.625664157149374</v>
      </c>
      <c r="S822" s="197">
        <v>2002456</v>
      </c>
      <c r="T822" s="194">
        <v>4.299586861723566</v>
      </c>
      <c r="U822" s="197">
        <v>2828</v>
      </c>
      <c r="V822" s="194">
        <v>6.5264897644640796E-3</v>
      </c>
      <c r="W822" s="197">
        <v>13269767</v>
      </c>
      <c r="X822" s="194">
        <v>99.751417970059407</v>
      </c>
      <c r="Y822" s="231">
        <v>99.744907703975684</v>
      </c>
      <c r="Z822" s="197">
        <v>34870</v>
      </c>
      <c r="AA822" s="194">
        <v>0.26277777851569756</v>
      </c>
      <c r="AB822" s="197">
        <v>3836240</v>
      </c>
      <c r="AC822" s="194">
        <v>94.119450331047489</v>
      </c>
      <c r="AD822" s="197">
        <v>3805052</v>
      </c>
      <c r="AE822" s="194">
        <v>94.554448923415393</v>
      </c>
      <c r="AF822" s="231">
        <v>0</v>
      </c>
      <c r="AG822" s="231">
        <v>0</v>
      </c>
      <c r="AH822" s="231">
        <v>0</v>
      </c>
      <c r="AI822" s="194"/>
      <c r="AJ822" s="207"/>
      <c r="AK822" s="207"/>
      <c r="AL822" s="208">
        <v>4.9085870616178005</v>
      </c>
      <c r="AM822" s="208">
        <v>29.789756754408959</v>
      </c>
      <c r="AN822" s="197">
        <v>61696.337890625</v>
      </c>
      <c r="AO822" s="197">
        <v>154172.486328125</v>
      </c>
      <c r="AP822" s="197">
        <v>73617.50390625</v>
      </c>
      <c r="AQ822" s="231">
        <v>47.750091900035919</v>
      </c>
      <c r="AR822" s="198"/>
    </row>
    <row r="823" spans="1:44">
      <c r="A823" s="352">
        <v>41867</v>
      </c>
      <c r="B823" s="124" t="s">
        <v>135</v>
      </c>
      <c r="C823" s="124"/>
      <c r="D823" s="241"/>
      <c r="E823" s="219">
        <v>654</v>
      </c>
      <c r="F823" s="219">
        <v>24</v>
      </c>
      <c r="G823" s="219">
        <v>1951</v>
      </c>
      <c r="H823" s="219">
        <v>72</v>
      </c>
      <c r="I823" s="219">
        <v>4372</v>
      </c>
      <c r="J823" s="219">
        <v>204</v>
      </c>
      <c r="K823" s="190">
        <v>5736306</v>
      </c>
      <c r="L823" s="191">
        <v>88.327714734883386</v>
      </c>
      <c r="M823" s="190">
        <v>9309035</v>
      </c>
      <c r="N823" s="191">
        <v>95.772687010253264</v>
      </c>
      <c r="O823" s="190">
        <v>50594828</v>
      </c>
      <c r="P823" s="191">
        <v>99.951362318358051</v>
      </c>
      <c r="Q823" s="190">
        <v>27176556</v>
      </c>
      <c r="R823" s="191">
        <v>6.5056074062998853E-3</v>
      </c>
      <c r="S823" s="190">
        <v>994074</v>
      </c>
      <c r="T823" s="191">
        <v>3.7095186794287232</v>
      </c>
      <c r="U823" s="190">
        <v>97606</v>
      </c>
      <c r="V823" s="191">
        <v>0.35949897596502506</v>
      </c>
      <c r="W823" s="190">
        <v>6381374</v>
      </c>
      <c r="X823" s="191">
        <v>99.587313210308949</v>
      </c>
      <c r="Y823" s="232">
        <v>99.229297839126815</v>
      </c>
      <c r="Z823" s="190">
        <v>42230</v>
      </c>
      <c r="AA823" s="192">
        <v>0.66176972253039124</v>
      </c>
      <c r="AB823" s="190">
        <v>7447290</v>
      </c>
      <c r="AC823" s="191">
        <v>98.713933084313197</v>
      </c>
      <c r="AD823" s="190">
        <v>7434677</v>
      </c>
      <c r="AE823" s="191">
        <v>98.922914134862864</v>
      </c>
      <c r="AF823" s="232">
        <v>16.695612084488097</v>
      </c>
      <c r="AG823" s="232">
        <v>15.82285331422044</v>
      </c>
      <c r="AH823" s="232">
        <v>17.568370854755752</v>
      </c>
      <c r="AI823" s="191"/>
      <c r="AJ823" s="193"/>
      <c r="AK823" s="193"/>
      <c r="AL823" s="191">
        <v>3.5838282960063674</v>
      </c>
      <c r="AM823" s="191">
        <v>22.904410602250874</v>
      </c>
      <c r="AN823" s="190">
        <v>26516.04248046875</v>
      </c>
      <c r="AO823" s="190">
        <v>79503.2978515625</v>
      </c>
      <c r="AP823" s="190">
        <v>1502.5181274414062</v>
      </c>
      <c r="AQ823" s="232">
        <v>1.8898815118923735</v>
      </c>
      <c r="AR823" s="190"/>
    </row>
    <row r="824" spans="1:44">
      <c r="A824" s="352">
        <v>41867</v>
      </c>
      <c r="B824" s="114" t="s">
        <v>121</v>
      </c>
      <c r="C824" s="114" t="s">
        <v>122</v>
      </c>
      <c r="D824" s="241"/>
      <c r="E824" s="305">
        <v>168</v>
      </c>
      <c r="F824" s="305">
        <v>61</v>
      </c>
      <c r="G824" s="305">
        <v>492</v>
      </c>
      <c r="H824" s="305">
        <v>183</v>
      </c>
      <c r="I824" s="305">
        <v>1836</v>
      </c>
      <c r="J824" s="305">
        <v>766</v>
      </c>
      <c r="K824" s="118">
        <v>5495148</v>
      </c>
      <c r="L824" s="116">
        <v>92.868763498271562</v>
      </c>
      <c r="M824" s="118">
        <v>5134447</v>
      </c>
      <c r="N824" s="116">
        <v>96.203155517578125</v>
      </c>
      <c r="O824" s="118">
        <v>21177820</v>
      </c>
      <c r="P824" s="116">
        <v>99.963096618652344</v>
      </c>
      <c r="Q824" s="118">
        <v>21177780</v>
      </c>
      <c r="R824" s="119">
        <v>2.1107027307152748E-2</v>
      </c>
      <c r="S824" s="118">
        <v>3198</v>
      </c>
      <c r="T824" s="116">
        <v>1.5100733377039433E-2</v>
      </c>
      <c r="U824" s="118">
        <v>27529</v>
      </c>
      <c r="V824" s="119">
        <v>0.1300370842218399</v>
      </c>
      <c r="W824" s="117">
        <v>8638198</v>
      </c>
      <c r="X824" s="119">
        <v>99.806228637695312</v>
      </c>
      <c r="Y824" s="119">
        <v>99.676445007324219</v>
      </c>
      <c r="Z824" s="117">
        <v>32150</v>
      </c>
      <c r="AA824" s="119">
        <v>0.37218409776687622</v>
      </c>
      <c r="AB824" s="118">
        <v>9965071</v>
      </c>
      <c r="AC824" s="120">
        <v>98.860687255859375</v>
      </c>
      <c r="AD824" s="118">
        <v>9964237</v>
      </c>
      <c r="AE824" s="116">
        <v>98.862693786621094</v>
      </c>
      <c r="AF824" s="116">
        <v>70.133392333984375</v>
      </c>
      <c r="AG824" s="116">
        <v>67.124366760253906</v>
      </c>
      <c r="AH824" s="121">
        <v>73.142417907714844</v>
      </c>
      <c r="AI824" s="116">
        <v>0</v>
      </c>
      <c r="AJ824" s="121">
        <v>0</v>
      </c>
      <c r="AK824" s="121">
        <v>0</v>
      </c>
      <c r="AL824" s="116">
        <v>4.7387371063232422</v>
      </c>
      <c r="AM824" s="116">
        <v>26.609287261962891</v>
      </c>
      <c r="AN824" s="116">
        <v>27970.0859375</v>
      </c>
      <c r="AO824" s="116">
        <v>120737.5</v>
      </c>
      <c r="AP824" s="116">
        <v>94809.921875</v>
      </c>
      <c r="AQ824" s="122">
        <v>78.525665283203125</v>
      </c>
      <c r="AR824" s="118"/>
    </row>
    <row r="825" spans="1:44">
      <c r="A825" s="352">
        <v>41867</v>
      </c>
      <c r="B825" s="114" t="s">
        <v>123</v>
      </c>
      <c r="C825" s="114" t="s">
        <v>122</v>
      </c>
      <c r="D825" s="241"/>
      <c r="E825" s="305">
        <v>151</v>
      </c>
      <c r="F825" s="305">
        <v>11</v>
      </c>
      <c r="G825" s="305">
        <v>469</v>
      </c>
      <c r="H825" s="305">
        <v>34</v>
      </c>
      <c r="I825" s="305">
        <v>1155</v>
      </c>
      <c r="J825" s="305">
        <v>132</v>
      </c>
      <c r="K825" s="118">
        <v>2644814</v>
      </c>
      <c r="L825" s="116">
        <v>91.395765448912485</v>
      </c>
      <c r="M825" s="118">
        <v>3080478</v>
      </c>
      <c r="N825" s="116">
        <v>97.111129760742188</v>
      </c>
      <c r="O825" s="118">
        <v>12022988</v>
      </c>
      <c r="P825" s="116">
        <v>99.932083129882813</v>
      </c>
      <c r="Q825" s="118">
        <v>12022902</v>
      </c>
      <c r="R825" s="119">
        <v>4.4930916279554367E-2</v>
      </c>
      <c r="S825" s="118">
        <v>2436</v>
      </c>
      <c r="T825" s="116">
        <v>2.0261330530047417E-2</v>
      </c>
      <c r="U825" s="118">
        <v>13561</v>
      </c>
      <c r="V825" s="119">
        <v>0.11286664754152298</v>
      </c>
      <c r="W825" s="117">
        <v>3542703</v>
      </c>
      <c r="X825" s="119">
        <v>99.760055541992188</v>
      </c>
      <c r="Y825" s="119">
        <v>99.6474609375</v>
      </c>
      <c r="Z825" s="117">
        <v>9020</v>
      </c>
      <c r="AA825" s="119">
        <v>0.25460785627365112</v>
      </c>
      <c r="AB825" s="118">
        <v>2855758</v>
      </c>
      <c r="AC825" s="120">
        <v>98.881767272949219</v>
      </c>
      <c r="AD825" s="118">
        <v>2856177</v>
      </c>
      <c r="AE825" s="116">
        <v>98.840476989746094</v>
      </c>
      <c r="AF825" s="116">
        <v>49.078392028808594</v>
      </c>
      <c r="AG825" s="116">
        <v>60.914207458496094</v>
      </c>
      <c r="AH825" s="121">
        <v>37.242572784423828</v>
      </c>
      <c r="AI825" s="116">
        <v>0</v>
      </c>
      <c r="AJ825" s="121">
        <v>0</v>
      </c>
      <c r="AK825" s="121">
        <v>0</v>
      </c>
      <c r="AL825" s="116">
        <v>19.015501022338867</v>
      </c>
      <c r="AM825" s="116">
        <v>115.49478149414062</v>
      </c>
      <c r="AN825" s="116">
        <v>14918.59765625</v>
      </c>
      <c r="AO825" s="116">
        <v>40489.39453125</v>
      </c>
      <c r="AP825" s="116">
        <v>26240.8515625</v>
      </c>
      <c r="AQ825" s="116">
        <v>64.809196472167969</v>
      </c>
      <c r="AR825" s="118"/>
    </row>
    <row r="826" spans="1:44">
      <c r="A826" s="352">
        <v>41867</v>
      </c>
      <c r="B826" s="114" t="s">
        <v>183</v>
      </c>
      <c r="C826" s="114" t="s">
        <v>122</v>
      </c>
      <c r="D826" s="241"/>
      <c r="E826" s="305">
        <v>129</v>
      </c>
      <c r="F826" s="305">
        <v>10</v>
      </c>
      <c r="G826" s="305">
        <v>387</v>
      </c>
      <c r="H826" s="305">
        <v>30</v>
      </c>
      <c r="I826" s="305">
        <v>1462</v>
      </c>
      <c r="J826" s="305">
        <v>114</v>
      </c>
      <c r="K826" s="118">
        <v>2768686</v>
      </c>
      <c r="L826" s="116">
        <v>90.295974335840185</v>
      </c>
      <c r="M826" s="118">
        <v>3080478</v>
      </c>
      <c r="N826" s="116">
        <v>97.111129760742188</v>
      </c>
      <c r="O826" s="118">
        <v>13502260</v>
      </c>
      <c r="P826" s="116">
        <v>99.989418029785156</v>
      </c>
      <c r="Q826" s="118">
        <v>13502259</v>
      </c>
      <c r="R826" s="119">
        <v>4.6806982718408108E-3</v>
      </c>
      <c r="S826" s="118">
        <v>437</v>
      </c>
      <c r="T826" s="116">
        <v>3.2364954240620136E-3</v>
      </c>
      <c r="U826" s="118">
        <v>8219</v>
      </c>
      <c r="V826" s="119">
        <v>6.0876116156578064E-2</v>
      </c>
      <c r="W826" s="117">
        <v>4510048</v>
      </c>
      <c r="X826" s="119">
        <v>99.726249694824219</v>
      </c>
      <c r="Y826" s="119">
        <v>99.665542602539063</v>
      </c>
      <c r="Z826" s="117">
        <v>9092</v>
      </c>
      <c r="AA826" s="119">
        <v>0.20159430801868439</v>
      </c>
      <c r="AB826" s="118">
        <v>2480705</v>
      </c>
      <c r="AC826" s="120">
        <v>97.955581665039063</v>
      </c>
      <c r="AD826" s="118">
        <v>2480645</v>
      </c>
      <c r="AE826" s="116">
        <v>97.821372985839844</v>
      </c>
      <c r="AF826" s="116">
        <v>59.8404541015625</v>
      </c>
      <c r="AG826" s="116">
        <v>79.903030395507813</v>
      </c>
      <c r="AH826" s="121">
        <v>39.777877807617188</v>
      </c>
      <c r="AI826" s="116">
        <v>0</v>
      </c>
      <c r="AJ826" s="121">
        <v>0</v>
      </c>
      <c r="AK826" s="121">
        <v>100</v>
      </c>
      <c r="AL826" s="116">
        <v>5.052487850189209</v>
      </c>
      <c r="AM826" s="116">
        <v>27.217092514038086</v>
      </c>
      <c r="AN826" s="116">
        <v>19013.40234375</v>
      </c>
      <c r="AO826" s="116">
        <v>51996.5234375</v>
      </c>
      <c r="AP826" s="116">
        <v>28135.54296875</v>
      </c>
      <c r="AQ826" s="116">
        <v>54.110431671142578</v>
      </c>
      <c r="AR826" s="118"/>
    </row>
    <row r="827" spans="1:44">
      <c r="A827" s="352">
        <v>41867</v>
      </c>
      <c r="B827" s="114" t="s">
        <v>126</v>
      </c>
      <c r="C827" s="114" t="s">
        <v>122</v>
      </c>
      <c r="D827" s="241"/>
      <c r="E827" s="305">
        <v>103</v>
      </c>
      <c r="F827" s="305">
        <v>6</v>
      </c>
      <c r="G827" s="305">
        <v>302</v>
      </c>
      <c r="H827" s="305">
        <v>18</v>
      </c>
      <c r="I827" s="305">
        <v>918</v>
      </c>
      <c r="J827" s="305">
        <v>74</v>
      </c>
      <c r="K827" s="118">
        <v>999185</v>
      </c>
      <c r="L827" s="116">
        <v>89.293173936758464</v>
      </c>
      <c r="M827" s="118">
        <v>2671228</v>
      </c>
      <c r="N827" s="116">
        <v>96.816368103027344</v>
      </c>
      <c r="O827" s="118">
        <v>7643331</v>
      </c>
      <c r="P827" s="116">
        <v>99.951683044433594</v>
      </c>
      <c r="Q827" s="118">
        <v>7643243</v>
      </c>
      <c r="R827" s="119">
        <v>1.4666548930108547E-2</v>
      </c>
      <c r="S827" s="118">
        <v>2008</v>
      </c>
      <c r="T827" s="116">
        <v>2.6271570473909378E-2</v>
      </c>
      <c r="U827" s="118">
        <v>14068</v>
      </c>
      <c r="V827" s="119">
        <v>0.184133380651474</v>
      </c>
      <c r="W827" s="117">
        <v>2252880</v>
      </c>
      <c r="X827" s="119">
        <v>99.565650939941406</v>
      </c>
      <c r="Y827" s="119">
        <v>99.382316589355469</v>
      </c>
      <c r="Z827" s="117">
        <v>6875</v>
      </c>
      <c r="AA827" s="119">
        <v>0.30516493320465088</v>
      </c>
      <c r="AB827" s="118">
        <v>1124900</v>
      </c>
      <c r="AC827" s="120">
        <v>99.001243591308594</v>
      </c>
      <c r="AD827" s="118">
        <v>1124657</v>
      </c>
      <c r="AE827" s="116">
        <v>98.881523132324219</v>
      </c>
      <c r="AF827" s="116">
        <v>46.046096801757813</v>
      </c>
      <c r="AG827" s="116">
        <v>56.044792175292969</v>
      </c>
      <c r="AH827" s="121">
        <v>36.047397613525391</v>
      </c>
      <c r="AI827" s="116">
        <v>0</v>
      </c>
      <c r="AJ827" s="121">
        <v>0</v>
      </c>
      <c r="AK827" s="121">
        <v>0</v>
      </c>
      <c r="AL827" s="116">
        <v>5.3088760375976563</v>
      </c>
      <c r="AM827" s="116">
        <v>29.487226486206055</v>
      </c>
      <c r="AN827" s="116">
        <v>11323.392578125</v>
      </c>
      <c r="AO827" s="116">
        <v>28887.96484375</v>
      </c>
      <c r="AP827" s="116">
        <v>16760.423828125</v>
      </c>
      <c r="AQ827" s="116">
        <v>58.018707275390625</v>
      </c>
      <c r="AR827" s="118"/>
    </row>
    <row r="828" spans="1:44">
      <c r="A828" s="352">
        <v>41867</v>
      </c>
      <c r="B828" s="114" t="s">
        <v>184</v>
      </c>
      <c r="C828" s="114" t="s">
        <v>122</v>
      </c>
      <c r="D828" s="241"/>
      <c r="E828" s="305">
        <v>95</v>
      </c>
      <c r="F828" s="305">
        <v>17</v>
      </c>
      <c r="G828" s="305">
        <v>283</v>
      </c>
      <c r="H828" s="305">
        <v>51</v>
      </c>
      <c r="I828" s="305">
        <v>950</v>
      </c>
      <c r="J828" s="305">
        <v>219</v>
      </c>
      <c r="K828" s="118">
        <v>3159972</v>
      </c>
      <c r="L828" s="116">
        <v>88.75046994087289</v>
      </c>
      <c r="M828" s="118">
        <v>2671228</v>
      </c>
      <c r="N828" s="116">
        <v>96.816368103027344</v>
      </c>
      <c r="O828" s="118">
        <v>11657882</v>
      </c>
      <c r="P828" s="116">
        <v>99.978111267089844</v>
      </c>
      <c r="Q828" s="118">
        <v>11657779</v>
      </c>
      <c r="R828" s="119">
        <v>5.6271441280841827E-3</v>
      </c>
      <c r="S828" s="118">
        <v>1457</v>
      </c>
      <c r="T828" s="116">
        <v>1.2498092837631702E-2</v>
      </c>
      <c r="U828" s="118">
        <v>8391</v>
      </c>
      <c r="V828" s="119">
        <v>7.1990735828876495E-2</v>
      </c>
      <c r="W828" s="117">
        <v>3750559</v>
      </c>
      <c r="X828" s="119">
        <v>99.524818420410156</v>
      </c>
      <c r="Y828" s="119">
        <v>99.453170776367188</v>
      </c>
      <c r="Z828" s="117">
        <v>8331</v>
      </c>
      <c r="AA828" s="119">
        <v>0.22212688624858856</v>
      </c>
      <c r="AB828" s="118">
        <v>2169485</v>
      </c>
      <c r="AC828" s="120">
        <v>98.417732238769531</v>
      </c>
      <c r="AD828" s="118">
        <v>2171876</v>
      </c>
      <c r="AE828" s="116">
        <v>98.346725463867187</v>
      </c>
      <c r="AF828" s="116">
        <v>74.847396850585938</v>
      </c>
      <c r="AG828" s="116">
        <v>95.371437072753906</v>
      </c>
      <c r="AH828" s="121">
        <v>54.3233642578125</v>
      </c>
      <c r="AI828" s="116">
        <v>0</v>
      </c>
      <c r="AJ828" s="121">
        <v>0</v>
      </c>
      <c r="AK828" s="121">
        <v>0</v>
      </c>
      <c r="AL828" s="116">
        <v>5.2151870727539062</v>
      </c>
      <c r="AM828" s="116">
        <v>27.08636474609375</v>
      </c>
      <c r="AN828" s="116">
        <v>17082.400390625</v>
      </c>
      <c r="AO828" s="116">
        <v>41472.69921875</v>
      </c>
      <c r="AP828" s="116">
        <v>25183.775390625</v>
      </c>
      <c r="AQ828" s="116">
        <v>60.723743438720703</v>
      </c>
      <c r="AR828" s="118"/>
    </row>
    <row r="829" spans="1:44">
      <c r="A829" s="352">
        <v>41867</v>
      </c>
      <c r="B829" s="114" t="s">
        <v>131</v>
      </c>
      <c r="C829" s="114" t="s">
        <v>176</v>
      </c>
      <c r="D829" s="241"/>
      <c r="E829" s="305">
        <v>168</v>
      </c>
      <c r="F829" s="305">
        <v>20</v>
      </c>
      <c r="G829" s="305">
        <v>489</v>
      </c>
      <c r="H829" s="305">
        <v>50</v>
      </c>
      <c r="I829" s="305">
        <v>1412</v>
      </c>
      <c r="J829" s="305">
        <v>160</v>
      </c>
      <c r="K829" s="118">
        <v>2520855</v>
      </c>
      <c r="L829" s="116">
        <v>90.369219967034994</v>
      </c>
      <c r="M829" s="118">
        <v>4209151</v>
      </c>
      <c r="N829" s="116">
        <v>94.419822692871094</v>
      </c>
      <c r="O829" s="118">
        <v>18662764</v>
      </c>
      <c r="P829" s="116">
        <v>99.999679565429688</v>
      </c>
      <c r="Q829" s="118">
        <v>12394877</v>
      </c>
      <c r="R829" s="119">
        <v>2.6543224230408669E-3</v>
      </c>
      <c r="S829" s="118">
        <v>512177</v>
      </c>
      <c r="T829" s="116">
        <v>4.132166862487793</v>
      </c>
      <c r="U829" s="118">
        <v>803</v>
      </c>
      <c r="V829" s="119">
        <v>6.7587359808385372E-3</v>
      </c>
      <c r="W829" s="117">
        <v>3511951</v>
      </c>
      <c r="X829" s="119">
        <v>99.716323852539063</v>
      </c>
      <c r="Y829" s="119">
        <v>99.709587097167969</v>
      </c>
      <c r="Z829" s="117">
        <v>10435</v>
      </c>
      <c r="AA829" s="119">
        <v>0.29712828993797302</v>
      </c>
      <c r="AB829" s="118">
        <v>1422930</v>
      </c>
      <c r="AC829" s="120">
        <v>95.221199035644531</v>
      </c>
      <c r="AD829" s="118">
        <v>1410728</v>
      </c>
      <c r="AE829" s="116">
        <v>95.952583312988281</v>
      </c>
      <c r="AF829" s="116">
        <v>0</v>
      </c>
      <c r="AG829" s="116">
        <v>0</v>
      </c>
      <c r="AH829" s="121">
        <v>0</v>
      </c>
      <c r="AI829" s="116">
        <v>0</v>
      </c>
      <c r="AJ829" s="121">
        <v>0</v>
      </c>
      <c r="AK829" s="121">
        <v>0</v>
      </c>
      <c r="AL829" s="116">
        <v>4.8875336647033691</v>
      </c>
      <c r="AM829" s="116">
        <v>27.785575866699219</v>
      </c>
      <c r="AN829" s="116">
        <v>17367.53125</v>
      </c>
      <c r="AO829" s="116">
        <v>38627.67578125</v>
      </c>
      <c r="AP829" s="116">
        <v>20292.529296875</v>
      </c>
      <c r="AQ829" s="116">
        <v>52.533653259277344</v>
      </c>
      <c r="AR829" s="118"/>
    </row>
    <row r="830" spans="1:44">
      <c r="A830" s="352">
        <v>41867</v>
      </c>
      <c r="B830" s="114" t="s">
        <v>124</v>
      </c>
      <c r="C830" s="114" t="s">
        <v>176</v>
      </c>
      <c r="D830" s="241"/>
      <c r="E830" s="180">
        <v>113</v>
      </c>
      <c r="F830" s="180">
        <v>32</v>
      </c>
      <c r="G830" s="180">
        <v>332</v>
      </c>
      <c r="H830" s="180">
        <v>86</v>
      </c>
      <c r="I830" s="180">
        <v>1269</v>
      </c>
      <c r="J830" s="180">
        <v>340</v>
      </c>
      <c r="K830" s="118">
        <v>2846026</v>
      </c>
      <c r="L830" s="116">
        <v>92.406675132272156</v>
      </c>
      <c r="M830" s="118">
        <v>3879595</v>
      </c>
      <c r="N830" s="116">
        <v>96.161300659179688</v>
      </c>
      <c r="O830" s="118">
        <v>16488022</v>
      </c>
      <c r="P830" s="116">
        <v>99.999900817871094</v>
      </c>
      <c r="Q830" s="118">
        <v>12893998</v>
      </c>
      <c r="R830" s="119">
        <v>3.1875295098870993E-3</v>
      </c>
      <c r="S830" s="118">
        <v>568121</v>
      </c>
      <c r="T830" s="116">
        <v>4.4060888290405273</v>
      </c>
      <c r="U830" s="118">
        <v>1599</v>
      </c>
      <c r="V830" s="119">
        <v>1.2973160482943058E-2</v>
      </c>
      <c r="W830" s="117">
        <v>4289303</v>
      </c>
      <c r="X830" s="119">
        <v>99.756965637207031</v>
      </c>
      <c r="Y830" s="119">
        <v>99.744026184082031</v>
      </c>
      <c r="Z830" s="117">
        <v>11752</v>
      </c>
      <c r="AA830" s="119">
        <v>0.27398389577865601</v>
      </c>
      <c r="AB830" s="118">
        <v>1115305</v>
      </c>
      <c r="AC830" s="120">
        <v>94.920402526855469</v>
      </c>
      <c r="AD830" s="118">
        <v>1107534</v>
      </c>
      <c r="AE830" s="116">
        <v>95.146331787109375</v>
      </c>
      <c r="AF830" s="116">
        <v>0</v>
      </c>
      <c r="AG830" s="116">
        <v>0</v>
      </c>
      <c r="AH830" s="121">
        <v>0</v>
      </c>
      <c r="AI830" s="116">
        <v>0</v>
      </c>
      <c r="AJ830" s="121">
        <v>0</v>
      </c>
      <c r="AK830" s="121">
        <v>0</v>
      </c>
      <c r="AL830" s="116">
        <v>4.908745288848877</v>
      </c>
      <c r="AM830" s="116">
        <v>29.638101577758789</v>
      </c>
      <c r="AN830" s="116">
        <v>17625.453125</v>
      </c>
      <c r="AO830" s="116">
        <v>48615.98828125</v>
      </c>
      <c r="AP830" s="116">
        <v>23415.958984375</v>
      </c>
      <c r="AQ830" s="116">
        <v>48.165142059326172</v>
      </c>
      <c r="AR830" s="118"/>
    </row>
    <row r="831" spans="1:44">
      <c r="A831" s="352">
        <v>41867</v>
      </c>
      <c r="B831" s="206" t="s">
        <v>133</v>
      </c>
      <c r="C831" s="206" t="s">
        <v>176</v>
      </c>
      <c r="D831" s="241"/>
      <c r="E831" s="180">
        <v>163</v>
      </c>
      <c r="F831" s="180">
        <v>11</v>
      </c>
      <c r="G831" s="180">
        <v>482</v>
      </c>
      <c r="H831" s="180">
        <v>33</v>
      </c>
      <c r="I831" s="180">
        <v>1399</v>
      </c>
      <c r="J831" s="180">
        <v>112</v>
      </c>
      <c r="K831" s="248">
        <v>1925688</v>
      </c>
      <c r="L831" s="246">
        <v>90.114701862399301</v>
      </c>
      <c r="M831" s="248">
        <v>3876048</v>
      </c>
      <c r="N831" s="246">
        <v>96.307708740234375</v>
      </c>
      <c r="O831" s="248">
        <v>18259374</v>
      </c>
      <c r="P831" s="246">
        <v>99.723091125488281</v>
      </c>
      <c r="Q831" s="248">
        <v>12067669</v>
      </c>
      <c r="R831" s="249">
        <v>10.076370239257812</v>
      </c>
      <c r="S831" s="248">
        <v>489536</v>
      </c>
      <c r="T831" s="246">
        <v>4.0565910339355469</v>
      </c>
      <c r="U831" s="248">
        <v>292</v>
      </c>
      <c r="V831" s="249">
        <v>2.854242455214262E-3</v>
      </c>
      <c r="W831" s="248">
        <v>2763068</v>
      </c>
      <c r="X831" s="246">
        <v>99.652542114257813</v>
      </c>
      <c r="Y831" s="246">
        <v>99.649696350097656</v>
      </c>
      <c r="Z831" s="247">
        <v>7742</v>
      </c>
      <c r="AA831" s="249">
        <v>0.28019577264785767</v>
      </c>
      <c r="AB831" s="248">
        <v>634105</v>
      </c>
      <c r="AC831" s="246">
        <v>91.46844482421875</v>
      </c>
      <c r="AD831" s="248">
        <v>623070</v>
      </c>
      <c r="AE831" s="246">
        <v>91.872825622558594</v>
      </c>
      <c r="AF831" s="246">
        <v>0</v>
      </c>
      <c r="AG831" s="246">
        <v>0</v>
      </c>
      <c r="AH831" s="251">
        <v>0</v>
      </c>
      <c r="AI831" s="246">
        <v>0</v>
      </c>
      <c r="AJ831" s="251">
        <v>0</v>
      </c>
      <c r="AK831" s="251">
        <v>0</v>
      </c>
      <c r="AL831" s="246">
        <v>4.9298372268676758</v>
      </c>
      <c r="AM831" s="246">
        <v>31.92750358581543</v>
      </c>
      <c r="AN831" s="246">
        <v>15227.9873046875</v>
      </c>
      <c r="AO831" s="246">
        <v>35173.62109375</v>
      </c>
      <c r="AP831" s="246">
        <v>17836.748046875</v>
      </c>
      <c r="AQ831" s="246">
        <v>50.710582733154297</v>
      </c>
      <c r="AR831" s="248"/>
    </row>
    <row r="832" spans="1:44">
      <c r="A832" s="352">
        <v>41867</v>
      </c>
      <c r="B832" s="206" t="s">
        <v>125</v>
      </c>
      <c r="C832" s="206" t="s">
        <v>176</v>
      </c>
      <c r="D832" s="241"/>
      <c r="E832" s="180">
        <v>164</v>
      </c>
      <c r="F832" s="180">
        <v>8</v>
      </c>
      <c r="G832" s="180">
        <v>468</v>
      </c>
      <c r="H832" s="180">
        <v>24</v>
      </c>
      <c r="I832" s="180">
        <v>1522</v>
      </c>
      <c r="J832" s="180">
        <v>92</v>
      </c>
      <c r="K832" s="248">
        <v>1816166</v>
      </c>
      <c r="L832" s="246">
        <v>89.845862107318382</v>
      </c>
      <c r="M832" s="248">
        <v>3020791</v>
      </c>
      <c r="N832" s="246">
        <v>95.046531677246094</v>
      </c>
      <c r="O832" s="248">
        <v>13877053</v>
      </c>
      <c r="P832" s="246">
        <v>99.980094909667969</v>
      </c>
      <c r="Q832" s="248">
        <v>9338042</v>
      </c>
      <c r="R832" s="249">
        <v>9.9806793034076691E-2</v>
      </c>
      <c r="S832" s="248">
        <v>432622</v>
      </c>
      <c r="T832" s="246">
        <v>4.6328983306884766</v>
      </c>
      <c r="U832" s="248">
        <v>134</v>
      </c>
      <c r="V832" s="249">
        <v>1.5065742190927267E-3</v>
      </c>
      <c r="W832" s="248">
        <v>2705445</v>
      </c>
      <c r="X832" s="246">
        <v>99.88916015625</v>
      </c>
      <c r="Y832" s="246">
        <v>99.887657165527344</v>
      </c>
      <c r="Z832" s="247">
        <v>4941</v>
      </c>
      <c r="AA832" s="249">
        <v>0.18263168632984161</v>
      </c>
      <c r="AB832" s="248">
        <v>663900</v>
      </c>
      <c r="AC832" s="246">
        <v>92.944572448730469</v>
      </c>
      <c r="AD832" s="248">
        <v>663720</v>
      </c>
      <c r="AE832" s="246">
        <v>93.112457275390625</v>
      </c>
      <c r="AF832" s="246">
        <v>0</v>
      </c>
      <c r="AG832" s="246">
        <v>0</v>
      </c>
      <c r="AH832" s="251">
        <v>0</v>
      </c>
      <c r="AI832" s="246">
        <v>0</v>
      </c>
      <c r="AJ832" s="251">
        <v>0</v>
      </c>
      <c r="AK832" s="251">
        <v>0</v>
      </c>
      <c r="AL832" s="246">
        <v>4.2609119415283203</v>
      </c>
      <c r="AM832" s="246">
        <v>29.716281890869141</v>
      </c>
      <c r="AN832" s="246">
        <v>11475.3662109375</v>
      </c>
      <c r="AO832" s="246">
        <v>31755.201171875</v>
      </c>
      <c r="AP832" s="246">
        <v>12072.267578125</v>
      </c>
      <c r="AQ832" s="246">
        <v>38.01666259765625</v>
      </c>
      <c r="AR832" s="248"/>
    </row>
    <row r="833" spans="1:44">
      <c r="A833" s="352">
        <v>41867</v>
      </c>
      <c r="B833" s="107" t="s">
        <v>127</v>
      </c>
      <c r="C833" s="107" t="s">
        <v>128</v>
      </c>
      <c r="D833" s="241"/>
      <c r="E833" s="388">
        <v>149</v>
      </c>
      <c r="F833" s="388">
        <v>12</v>
      </c>
      <c r="G833" s="388">
        <v>447</v>
      </c>
      <c r="H833" s="388">
        <v>36</v>
      </c>
      <c r="I833" s="388">
        <v>1413</v>
      </c>
      <c r="J833" s="388">
        <v>122</v>
      </c>
      <c r="K833" s="111">
        <v>2758528</v>
      </c>
      <c r="L833" s="109">
        <v>88.726378706324539</v>
      </c>
      <c r="M833" s="111">
        <v>3551950</v>
      </c>
      <c r="N833" s="109">
        <v>96.398567199707031</v>
      </c>
      <c r="O833" s="111">
        <v>15472612</v>
      </c>
      <c r="P833" s="109">
        <v>99.925514221191406</v>
      </c>
      <c r="Q833" s="111">
        <v>9929702</v>
      </c>
      <c r="R833" s="112">
        <v>1.4149468392133713E-2</v>
      </c>
      <c r="S833" s="111">
        <v>321547</v>
      </c>
      <c r="T833" s="109">
        <v>3.2382340431213379</v>
      </c>
      <c r="U833" s="111">
        <v>36361</v>
      </c>
      <c r="V833" s="112">
        <v>0.36629247665405273</v>
      </c>
      <c r="W833" s="111">
        <v>3007165</v>
      </c>
      <c r="X833" s="109">
        <v>99.562965393066406</v>
      </c>
      <c r="Y833" s="109">
        <v>99.198272705078125</v>
      </c>
      <c r="Z833" s="110">
        <v>19790</v>
      </c>
      <c r="AA833" s="112">
        <v>0.65809494256973267</v>
      </c>
      <c r="AB833" s="111">
        <v>4899133</v>
      </c>
      <c r="AC833" s="109">
        <v>99.24774169921875</v>
      </c>
      <c r="AD833" s="111">
        <v>4890457</v>
      </c>
      <c r="AE833" s="109">
        <v>99.45867919921875</v>
      </c>
      <c r="AF833" s="109">
        <v>34.490470886230469</v>
      </c>
      <c r="AG833" s="109">
        <v>34.102210998535156</v>
      </c>
      <c r="AH833" s="113">
        <v>34.878730773925781</v>
      </c>
      <c r="AI833" s="109">
        <v>48.574420928955078</v>
      </c>
      <c r="AJ833" s="113">
        <v>0.57176589965820313</v>
      </c>
      <c r="AK833" s="113">
        <v>0.85381168127059937</v>
      </c>
      <c r="AL833" s="109">
        <v>3.1340434551239014</v>
      </c>
      <c r="AM833" s="109">
        <v>19.157247543334961</v>
      </c>
      <c r="AN833" s="109">
        <v>8488.6494140625</v>
      </c>
      <c r="AO833" s="109">
        <v>36888.1953125</v>
      </c>
      <c r="AP833" s="109">
        <v>756.81640625</v>
      </c>
      <c r="AQ833" s="109">
        <v>2.0516493320465088</v>
      </c>
      <c r="AR833" s="111"/>
    </row>
    <row r="834" spans="1:44">
      <c r="A834" s="352">
        <v>41867</v>
      </c>
      <c r="B834" s="107" t="s">
        <v>129</v>
      </c>
      <c r="C834" s="107" t="s">
        <v>128</v>
      </c>
      <c r="D834" s="241"/>
      <c r="E834" s="388">
        <v>151</v>
      </c>
      <c r="F834" s="388">
        <v>2</v>
      </c>
      <c r="G834" s="388">
        <v>449</v>
      </c>
      <c r="H834" s="388">
        <v>6</v>
      </c>
      <c r="I834" s="388">
        <v>1164</v>
      </c>
      <c r="J834" s="388">
        <v>17</v>
      </c>
      <c r="K834" s="111">
        <v>1623816</v>
      </c>
      <c r="L834" s="109">
        <v>84.635266557294671</v>
      </c>
      <c r="M834" s="111">
        <v>3210926</v>
      </c>
      <c r="N834" s="109">
        <v>96.434425354003906</v>
      </c>
      <c r="O834" s="111">
        <v>11118816</v>
      </c>
      <c r="P834" s="109">
        <v>99.96282958984375</v>
      </c>
      <c r="Q834" s="111">
        <v>7696987</v>
      </c>
      <c r="R834" s="112">
        <v>4.703138954937458E-3</v>
      </c>
      <c r="S834" s="111">
        <v>297536</v>
      </c>
      <c r="T834" s="109">
        <v>3.8656165599822998</v>
      </c>
      <c r="U834" s="111">
        <v>32392</v>
      </c>
      <c r="V834" s="112">
        <v>0.42103642225265503</v>
      </c>
      <c r="W834" s="111">
        <v>1844600</v>
      </c>
      <c r="X834" s="109">
        <v>99.504150390625</v>
      </c>
      <c r="Y834" s="109">
        <v>99.085205078125</v>
      </c>
      <c r="Z834" s="110">
        <v>14302</v>
      </c>
      <c r="AA834" s="112">
        <v>0.77534425258636475</v>
      </c>
      <c r="AB834" s="111">
        <v>874805</v>
      </c>
      <c r="AC834" s="109">
        <v>96.179145812988281</v>
      </c>
      <c r="AD834" s="111">
        <v>873859</v>
      </c>
      <c r="AE834" s="109">
        <v>96.397819519042969</v>
      </c>
      <c r="AF834" s="109">
        <v>34.344188690185547</v>
      </c>
      <c r="AG834" s="109">
        <v>34.059017181396484</v>
      </c>
      <c r="AH834" s="113">
        <v>34.629360198974609</v>
      </c>
      <c r="AI834" s="109">
        <v>48.759323120117187</v>
      </c>
      <c r="AJ834" s="113">
        <v>0.41405990719795227</v>
      </c>
      <c r="AK834" s="113">
        <v>0.82661724090576172</v>
      </c>
      <c r="AL834" s="109">
        <v>3.0144102573394775</v>
      </c>
      <c r="AM834" s="109">
        <v>24.433872222900391</v>
      </c>
      <c r="AN834" s="109">
        <v>6757.82421875</v>
      </c>
      <c r="AO834" s="109">
        <v>20741.998046875</v>
      </c>
      <c r="AP834" s="109">
        <v>346.01345825195312</v>
      </c>
      <c r="AQ834" s="109">
        <v>1.6681780815124512</v>
      </c>
      <c r="AR834" s="111"/>
    </row>
    <row r="835" spans="1:44">
      <c r="A835" s="352">
        <v>41867</v>
      </c>
      <c r="B835" s="181" t="s">
        <v>130</v>
      </c>
      <c r="C835" s="181" t="s">
        <v>128</v>
      </c>
      <c r="D835" s="241"/>
      <c r="E835" s="219">
        <v>176</v>
      </c>
      <c r="F835" s="219">
        <v>5</v>
      </c>
      <c r="G835" s="219">
        <v>528</v>
      </c>
      <c r="H835" s="219">
        <v>15</v>
      </c>
      <c r="I835" s="219">
        <v>823</v>
      </c>
      <c r="J835" s="219">
        <v>32</v>
      </c>
      <c r="K835" s="229">
        <v>581566</v>
      </c>
      <c r="L835" s="230">
        <v>93.555503588586674</v>
      </c>
      <c r="M835" s="229">
        <v>1276560</v>
      </c>
      <c r="N835" s="230">
        <v>95.935638427734375</v>
      </c>
      <c r="O835" s="229">
        <v>12223663</v>
      </c>
      <c r="P835" s="230">
        <v>99.991706848144531</v>
      </c>
      <c r="Q835" s="229">
        <v>4239931</v>
      </c>
      <c r="R835" s="230">
        <v>0</v>
      </c>
      <c r="S835" s="229">
        <v>142866</v>
      </c>
      <c r="T835" s="230">
        <v>3.3695359230041504</v>
      </c>
      <c r="U835" s="229">
        <v>9011</v>
      </c>
      <c r="V835" s="230">
        <v>0.21322722733020782</v>
      </c>
      <c r="W835" s="229">
        <v>628199</v>
      </c>
      <c r="X835" s="230">
        <v>99.749748229980469</v>
      </c>
      <c r="Y835" s="230">
        <v>99.537055969238281</v>
      </c>
      <c r="Z835" s="229">
        <v>2775</v>
      </c>
      <c r="AA835" s="230">
        <v>0.44173899292945862</v>
      </c>
      <c r="AB835" s="229">
        <v>852934</v>
      </c>
      <c r="AC835" s="230">
        <v>98.706230163574219</v>
      </c>
      <c r="AD835" s="229">
        <v>851138</v>
      </c>
      <c r="AE835" s="230">
        <v>98.909942626953125</v>
      </c>
      <c r="AF835" s="230">
        <v>35.273265838623047</v>
      </c>
      <c r="AG835" s="230">
        <v>34.955665588378906</v>
      </c>
      <c r="AH835" s="230">
        <v>35.590866088867188</v>
      </c>
      <c r="AI835" s="230">
        <v>49.161277770996094</v>
      </c>
      <c r="AJ835" s="188">
        <v>0.21464332938194275</v>
      </c>
      <c r="AK835" s="188">
        <v>0.62407881021499634</v>
      </c>
      <c r="AL835" s="230">
        <v>3.9909415245056152</v>
      </c>
      <c r="AM835" s="230">
        <v>23.598190307617188</v>
      </c>
      <c r="AN835" s="230">
        <v>5188.580078125</v>
      </c>
      <c r="AO835" s="230">
        <v>9654.73828125</v>
      </c>
      <c r="AP835" s="230">
        <v>205.15351867675781</v>
      </c>
      <c r="AQ835" s="230">
        <v>2.1248998641967773</v>
      </c>
      <c r="AR835" s="229"/>
    </row>
    <row r="836" spans="1:44">
      <c r="A836" s="352">
        <v>41867</v>
      </c>
      <c r="B836" s="123" t="s">
        <v>132</v>
      </c>
      <c r="C836" s="123" t="s">
        <v>128</v>
      </c>
      <c r="D836" s="241"/>
      <c r="E836" s="219">
        <v>178</v>
      </c>
      <c r="F836" s="219">
        <v>5</v>
      </c>
      <c r="G836" s="219">
        <v>527</v>
      </c>
      <c r="H836" s="219">
        <v>15</v>
      </c>
      <c r="I836" s="219">
        <v>972</v>
      </c>
      <c r="J836" s="219">
        <v>33</v>
      </c>
      <c r="K836" s="197">
        <v>772396</v>
      </c>
      <c r="L836" s="194">
        <v>90.730402539629935</v>
      </c>
      <c r="M836" s="197">
        <v>1269599</v>
      </c>
      <c r="N836" s="194">
        <v>92.184226989746094</v>
      </c>
      <c r="O836" s="197">
        <v>11779737</v>
      </c>
      <c r="P836" s="194">
        <v>99.932624816894531</v>
      </c>
      <c r="Q836" s="197">
        <v>5309936</v>
      </c>
      <c r="R836" s="194">
        <v>1.8832619389286265E-5</v>
      </c>
      <c r="S836" s="197">
        <v>232125</v>
      </c>
      <c r="T836" s="194">
        <v>4.3715214729309082</v>
      </c>
      <c r="U836" s="197">
        <v>19842</v>
      </c>
      <c r="V836" s="194">
        <v>0.37406730651855469</v>
      </c>
      <c r="W836" s="197">
        <v>901410</v>
      </c>
      <c r="X836" s="194">
        <v>99.725517272949219</v>
      </c>
      <c r="Y836" s="231">
        <v>99.35247802734375</v>
      </c>
      <c r="Z836" s="197">
        <v>5363</v>
      </c>
      <c r="AA836" s="194">
        <v>0.59495681524276733</v>
      </c>
      <c r="AB836" s="197">
        <v>820418</v>
      </c>
      <c r="AC836" s="194">
        <v>98.23712158203125</v>
      </c>
      <c r="AD836" s="197">
        <v>819223</v>
      </c>
      <c r="AE836" s="194">
        <v>98.431571960449219</v>
      </c>
      <c r="AF836" s="231">
        <v>35.064567565917969</v>
      </c>
      <c r="AG836" s="231">
        <v>34.819202423095703</v>
      </c>
      <c r="AH836" s="231">
        <v>35.309928894042969</v>
      </c>
      <c r="AI836" s="194">
        <v>49.117912292480469</v>
      </c>
      <c r="AJ836" s="207">
        <v>0.22605687379837036</v>
      </c>
      <c r="AK836" s="207">
        <v>0.65602999925613403</v>
      </c>
      <c r="AL836" s="208">
        <v>4.0425887107849121</v>
      </c>
      <c r="AM836" s="208">
        <v>24.084558486938477</v>
      </c>
      <c r="AN836" s="197">
        <v>6080.98876953125</v>
      </c>
      <c r="AO836" s="197">
        <v>12218.3662109375</v>
      </c>
      <c r="AP836" s="197">
        <v>194.53474426269531</v>
      </c>
      <c r="AQ836" s="231">
        <v>1.5921502113342285</v>
      </c>
      <c r="AR836" s="198"/>
    </row>
    <row r="837" spans="1:44">
      <c r="A837" s="352">
        <v>41866</v>
      </c>
      <c r="B837" s="181" t="s">
        <v>6</v>
      </c>
      <c r="C837" s="181"/>
      <c r="D837" s="241"/>
      <c r="E837" s="219">
        <v>1801</v>
      </c>
      <c r="F837" s="219">
        <v>168</v>
      </c>
      <c r="G837" s="219">
        <v>5338</v>
      </c>
      <c r="H837" s="219">
        <v>495</v>
      </c>
      <c r="I837" s="219">
        <v>15371</v>
      </c>
      <c r="J837" s="219">
        <v>1870</v>
      </c>
      <c r="K837" s="229">
        <v>33402276</v>
      </c>
      <c r="L837" s="230">
        <v>91.205967521494642</v>
      </c>
      <c r="M837" s="229">
        <v>40782579</v>
      </c>
      <c r="N837" s="230">
        <v>96.07917671020445</v>
      </c>
      <c r="O837" s="229">
        <v>191068027</v>
      </c>
      <c r="P837" s="230">
        <v>99.94916158853016</v>
      </c>
      <c r="Q837" s="229">
        <v>142166482</v>
      </c>
      <c r="R837" s="230">
        <v>0.46394127906978044</v>
      </c>
      <c r="S837" s="229">
        <v>3008835</v>
      </c>
      <c r="T837" s="230">
        <v>4.0572799389212921</v>
      </c>
      <c r="U837" s="229">
        <v>172451</v>
      </c>
      <c r="V837" s="230">
        <v>0.12381685288455646</v>
      </c>
      <c r="W837" s="229">
        <v>43107569</v>
      </c>
      <c r="X837" s="230">
        <v>99.684876766179741</v>
      </c>
      <c r="Y837" s="230">
        <v>99.561450088965998</v>
      </c>
      <c r="Z837" s="229">
        <v>147511</v>
      </c>
      <c r="AA837" s="230">
        <v>0.34219280749294084</v>
      </c>
      <c r="AB837" s="229">
        <v>30637678</v>
      </c>
      <c r="AC837" s="230">
        <v>98.176508853383851</v>
      </c>
      <c r="AD837" s="229">
        <v>30597856</v>
      </c>
      <c r="AE837" s="230">
        <v>98.256430801243823</v>
      </c>
      <c r="AF837" s="230">
        <v>39.251913492427668</v>
      </c>
      <c r="AG837" s="230">
        <v>43.025461664770354</v>
      </c>
      <c r="AH837" s="230">
        <v>35.478365320084983</v>
      </c>
      <c r="AI837" s="230"/>
      <c r="AJ837" s="188"/>
      <c r="AK837" s="188"/>
      <c r="AL837" s="230">
        <v>3.3122871057043324</v>
      </c>
      <c r="AM837" s="230">
        <v>20.050204263672583</v>
      </c>
      <c r="AN837" s="230">
        <v>183000.83740234375</v>
      </c>
      <c r="AO837" s="230">
        <v>535503.5615234375</v>
      </c>
      <c r="AP837" s="230">
        <v>274441.60838317871</v>
      </c>
      <c r="AQ837" s="230">
        <v>51.249259221064428</v>
      </c>
      <c r="AR837" s="229">
        <v>0</v>
      </c>
    </row>
    <row r="838" spans="1:44">
      <c r="A838" s="352">
        <v>41866</v>
      </c>
      <c r="B838" s="123" t="s">
        <v>134</v>
      </c>
      <c r="C838" s="123"/>
      <c r="D838" s="241"/>
      <c r="E838" s="219">
        <v>652</v>
      </c>
      <c r="F838" s="219">
        <v>105</v>
      </c>
      <c r="G838" s="219">
        <v>1948</v>
      </c>
      <c r="H838" s="219">
        <v>316</v>
      </c>
      <c r="I838" s="219">
        <v>6586</v>
      </c>
      <c r="J838" s="219">
        <v>1305</v>
      </c>
      <c r="K838" s="197">
        <v>16341549</v>
      </c>
      <c r="L838" s="194">
        <v>92.314339356691349</v>
      </c>
      <c r="M838" s="197">
        <v>16450792</v>
      </c>
      <c r="N838" s="194">
        <v>96.733149566331804</v>
      </c>
      <c r="O838" s="197">
        <v>67850395</v>
      </c>
      <c r="P838" s="194">
        <v>99.933341042056611</v>
      </c>
      <c r="Q838" s="197">
        <v>67850143</v>
      </c>
      <c r="R838" s="194">
        <v>3.9128878774358507E-2</v>
      </c>
      <c r="S838" s="197">
        <v>16737</v>
      </c>
      <c r="T838" s="194">
        <v>4.0319718272101547E-2</v>
      </c>
      <c r="U838" s="197">
        <v>70753</v>
      </c>
      <c r="V838" s="194">
        <v>0.10434487047215817</v>
      </c>
      <c r="W838" s="197">
        <v>23171101</v>
      </c>
      <c r="X838" s="194">
        <v>99.680677684484024</v>
      </c>
      <c r="Y838" s="231">
        <v>99.576666010468372</v>
      </c>
      <c r="Z838" s="197">
        <v>71798</v>
      </c>
      <c r="AA838" s="194">
        <v>0.30986011462378066</v>
      </c>
      <c r="AB838" s="197">
        <v>18951708</v>
      </c>
      <c r="AC838" s="194">
        <v>98.658024389751759</v>
      </c>
      <c r="AD838" s="197">
        <v>18953780</v>
      </c>
      <c r="AE838" s="194">
        <v>98.622856289525487</v>
      </c>
      <c r="AF838" s="231">
        <v>66.06803000265792</v>
      </c>
      <c r="AG838" s="231">
        <v>73.049034380799</v>
      </c>
      <c r="AH838" s="231">
        <v>59.087025624516841</v>
      </c>
      <c r="AI838" s="194"/>
      <c r="AJ838" s="207"/>
      <c r="AK838" s="207"/>
      <c r="AL838" s="208">
        <v>4.9577812259936476</v>
      </c>
      <c r="AM838" s="208">
        <v>27.671662840755079</v>
      </c>
      <c r="AN838" s="197">
        <v>93531.37890625</v>
      </c>
      <c r="AO838" s="197">
        <v>297825.3515625</v>
      </c>
      <c r="AP838" s="197">
        <v>197613.4453125</v>
      </c>
      <c r="AQ838" s="231">
        <v>66.352123577038711</v>
      </c>
      <c r="AR838" s="198"/>
    </row>
    <row r="839" spans="1:44">
      <c r="A839" s="352">
        <v>41866</v>
      </c>
      <c r="B839" s="123" t="s">
        <v>175</v>
      </c>
      <c r="C839" s="123"/>
      <c r="D839" s="241"/>
      <c r="E839" s="219">
        <v>495</v>
      </c>
      <c r="F839" s="219">
        <v>39</v>
      </c>
      <c r="G839" s="219">
        <v>1439</v>
      </c>
      <c r="H839" s="219">
        <v>107</v>
      </c>
      <c r="I839" s="219">
        <v>4333</v>
      </c>
      <c r="J839" s="219">
        <v>364</v>
      </c>
      <c r="K839" s="197">
        <v>10628375</v>
      </c>
      <c r="L839" s="194">
        <v>91.310308490244267</v>
      </c>
      <c r="M839" s="197">
        <v>14991819</v>
      </c>
      <c r="N839" s="194">
        <v>95.461431071630798</v>
      </c>
      <c r="O839" s="197">
        <v>68120739</v>
      </c>
      <c r="P839" s="194">
        <v>99.959990182775257</v>
      </c>
      <c r="Q839" s="197">
        <v>46239548</v>
      </c>
      <c r="R839" s="194">
        <v>1.3670916393249317</v>
      </c>
      <c r="S839" s="197">
        <v>2002417</v>
      </c>
      <c r="T839" s="194">
        <v>4.3341668637635626</v>
      </c>
      <c r="U839" s="197">
        <v>2805</v>
      </c>
      <c r="V839" s="194">
        <v>6.458067963739168E-3</v>
      </c>
      <c r="W839" s="197">
        <v>13375930</v>
      </c>
      <c r="X839" s="194">
        <v>99.732899905054168</v>
      </c>
      <c r="Y839" s="231">
        <v>99.726459086596094</v>
      </c>
      <c r="Z839" s="197">
        <v>34495</v>
      </c>
      <c r="AA839" s="194">
        <v>0.25788861329944363</v>
      </c>
      <c r="AB839" s="197">
        <v>3871880</v>
      </c>
      <c r="AC839" s="194">
        <v>94.261264242935226</v>
      </c>
      <c r="AD839" s="197">
        <v>3842861</v>
      </c>
      <c r="AE839" s="194">
        <v>94.628976102073352</v>
      </c>
      <c r="AF839" s="231">
        <v>0</v>
      </c>
      <c r="AG839" s="231">
        <v>0</v>
      </c>
      <c r="AH839" s="231">
        <v>0</v>
      </c>
      <c r="AI839" s="194"/>
      <c r="AJ839" s="207"/>
      <c r="AK839" s="207"/>
      <c r="AL839" s="208">
        <v>4.9180808916333447</v>
      </c>
      <c r="AM839" s="208">
        <v>29.691726321544632</v>
      </c>
      <c r="AN839" s="197">
        <v>61751.982421875</v>
      </c>
      <c r="AO839" s="197">
        <v>155831.76171875</v>
      </c>
      <c r="AP839" s="197">
        <v>75313.5458984375</v>
      </c>
      <c r="AQ839" s="231">
        <v>48.330035589513344</v>
      </c>
      <c r="AR839" s="198"/>
    </row>
    <row r="840" spans="1:44">
      <c r="A840" s="352">
        <v>41866</v>
      </c>
      <c r="B840" s="124" t="s">
        <v>135</v>
      </c>
      <c r="C840" s="124"/>
      <c r="D840" s="241"/>
      <c r="E840" s="219">
        <v>654</v>
      </c>
      <c r="F840" s="219">
        <v>24</v>
      </c>
      <c r="G840" s="219">
        <v>1951</v>
      </c>
      <c r="H840" s="219">
        <v>72</v>
      </c>
      <c r="I840" s="219">
        <v>4452</v>
      </c>
      <c r="J840" s="219">
        <v>201</v>
      </c>
      <c r="K840" s="190">
        <v>6432352</v>
      </c>
      <c r="L840" s="191">
        <v>88.217715697150894</v>
      </c>
      <c r="M840" s="190">
        <v>9339968</v>
      </c>
      <c r="N840" s="191">
        <v>95.91887202519257</v>
      </c>
      <c r="O840" s="190">
        <v>55096893</v>
      </c>
      <c r="P840" s="191">
        <v>99.955255915573943</v>
      </c>
      <c r="Q840" s="190">
        <v>28076791</v>
      </c>
      <c r="R840" s="191">
        <v>3.1449463970849188E-3</v>
      </c>
      <c r="S840" s="190">
        <v>989681</v>
      </c>
      <c r="T840" s="191">
        <v>3.5649887641196356</v>
      </c>
      <c r="U840" s="190">
        <v>98893</v>
      </c>
      <c r="V840" s="191">
        <v>0.35270834709820198</v>
      </c>
      <c r="W840" s="190">
        <v>6560538</v>
      </c>
      <c r="X840" s="191">
        <v>99.601795653337135</v>
      </c>
      <c r="Y840" s="232">
        <v>99.250491806208117</v>
      </c>
      <c r="Z840" s="190">
        <v>41218</v>
      </c>
      <c r="AA840" s="192">
        <v>0.62827164342890118</v>
      </c>
      <c r="AB840" s="190">
        <v>7814090</v>
      </c>
      <c r="AC840" s="191">
        <v>98.948680079924074</v>
      </c>
      <c r="AD840" s="190">
        <v>7801215</v>
      </c>
      <c r="AE840" s="191">
        <v>99.153041919053734</v>
      </c>
      <c r="AF840" s="232">
        <v>16.406395611060226</v>
      </c>
      <c r="AG840" s="232">
        <v>15.693211367112013</v>
      </c>
      <c r="AH840" s="232">
        <v>17.119579855008443</v>
      </c>
      <c r="AI840" s="191"/>
      <c r="AJ840" s="193"/>
      <c r="AK840" s="193"/>
      <c r="AL840" s="191">
        <v>3.6310507257677602</v>
      </c>
      <c r="AM840" s="191">
        <v>22.657656122634865</v>
      </c>
      <c r="AN840" s="190">
        <v>27717.47607421875</v>
      </c>
      <c r="AO840" s="190">
        <v>81846.4482421875</v>
      </c>
      <c r="AP840" s="190">
        <v>1514.6171722412109</v>
      </c>
      <c r="AQ840" s="232">
        <v>1.8505594375450323</v>
      </c>
      <c r="AR840" s="190"/>
    </row>
    <row r="841" spans="1:44">
      <c r="A841" s="352">
        <v>41866</v>
      </c>
      <c r="B841" s="114" t="s">
        <v>121</v>
      </c>
      <c r="C841" s="114" t="s">
        <v>122</v>
      </c>
      <c r="D841" s="241"/>
      <c r="E841" s="305">
        <v>168</v>
      </c>
      <c r="F841" s="305">
        <v>61</v>
      </c>
      <c r="G841" s="305">
        <v>492</v>
      </c>
      <c r="H841" s="305">
        <v>183</v>
      </c>
      <c r="I841" s="305">
        <v>1836</v>
      </c>
      <c r="J841" s="305">
        <v>766</v>
      </c>
      <c r="K841" s="118">
        <v>10033264</v>
      </c>
      <c r="L841" s="116">
        <v>92.978556130886219</v>
      </c>
      <c r="M841" s="118">
        <v>5067094</v>
      </c>
      <c r="N841" s="116">
        <v>96.195396423339844</v>
      </c>
      <c r="O841" s="118">
        <v>21681344</v>
      </c>
      <c r="P841" s="116">
        <v>99.957473754882813</v>
      </c>
      <c r="Q841" s="118">
        <v>21681332</v>
      </c>
      <c r="R841" s="119">
        <v>2.2466331720352173E-2</v>
      </c>
      <c r="S841" s="118">
        <v>4187</v>
      </c>
      <c r="T841" s="116">
        <v>1.9311543554067612E-2</v>
      </c>
      <c r="U841" s="118">
        <v>25836</v>
      </c>
      <c r="V841" s="119">
        <v>0.11921210587024689</v>
      </c>
      <c r="W841" s="117">
        <v>8819516</v>
      </c>
      <c r="X841" s="119">
        <v>99.793228149414063</v>
      </c>
      <c r="Y841" s="119">
        <v>99.674263000488281</v>
      </c>
      <c r="Z841" s="117">
        <v>38232</v>
      </c>
      <c r="AA841" s="119">
        <v>0.43349316716194153</v>
      </c>
      <c r="AB841" s="118">
        <v>10112745</v>
      </c>
      <c r="AC841" s="120">
        <v>98.819862365722656</v>
      </c>
      <c r="AD841" s="118">
        <v>10111872</v>
      </c>
      <c r="AE841" s="116">
        <v>98.820587158203125</v>
      </c>
      <c r="AF841" s="116">
        <v>72.26806640625</v>
      </c>
      <c r="AG841" s="116">
        <v>66.285087585449219</v>
      </c>
      <c r="AH841" s="121">
        <v>78.25103759765625</v>
      </c>
      <c r="AI841" s="116">
        <v>0</v>
      </c>
      <c r="AJ841" s="121">
        <v>0</v>
      </c>
      <c r="AK841" s="121">
        <v>0</v>
      </c>
      <c r="AL841" s="116">
        <v>4.7120361328125</v>
      </c>
      <c r="AM841" s="116">
        <v>26.914989471435547</v>
      </c>
      <c r="AN841" s="116">
        <v>28346.41015625</v>
      </c>
      <c r="AO841" s="116">
        <v>123295.9375</v>
      </c>
      <c r="AP841" s="116">
        <v>93352.6328125</v>
      </c>
      <c r="AQ841" s="122">
        <v>75.714279174804688</v>
      </c>
      <c r="AR841" s="118"/>
    </row>
    <row r="842" spans="1:44">
      <c r="A842" s="352">
        <v>41866</v>
      </c>
      <c r="B842" s="114" t="s">
        <v>123</v>
      </c>
      <c r="C842" s="114" t="s">
        <v>122</v>
      </c>
      <c r="D842" s="241"/>
      <c r="E842" s="305">
        <v>157</v>
      </c>
      <c r="F842" s="305">
        <v>11</v>
      </c>
      <c r="G842" s="305">
        <v>483</v>
      </c>
      <c r="H842" s="305">
        <v>34</v>
      </c>
      <c r="I842" s="305">
        <v>1418</v>
      </c>
      <c r="J842" s="305">
        <v>132</v>
      </c>
      <c r="K842" s="118">
        <v>2784555</v>
      </c>
      <c r="L842" s="116">
        <v>94.292732591024418</v>
      </c>
      <c r="M842" s="118">
        <v>3077974</v>
      </c>
      <c r="N842" s="116">
        <v>97.036949157714844</v>
      </c>
      <c r="O842" s="118">
        <v>13219476</v>
      </c>
      <c r="P842" s="116">
        <v>99.938194274902344</v>
      </c>
      <c r="Q842" s="118">
        <v>13219346</v>
      </c>
      <c r="R842" s="119">
        <v>3.5122767090797424E-2</v>
      </c>
      <c r="S842" s="118">
        <v>3110</v>
      </c>
      <c r="T842" s="116">
        <v>2.3526126518845558E-2</v>
      </c>
      <c r="U842" s="118">
        <v>14945</v>
      </c>
      <c r="V842" s="119">
        <v>0.11312034726142883</v>
      </c>
      <c r="W842" s="117">
        <v>3841190</v>
      </c>
      <c r="X842" s="119">
        <v>99.720634460449219</v>
      </c>
      <c r="Y842" s="119">
        <v>99.607833862304688</v>
      </c>
      <c r="Z842" s="117">
        <v>9644</v>
      </c>
      <c r="AA842" s="119">
        <v>0.25106802582740784</v>
      </c>
      <c r="AB842" s="118">
        <v>2993779</v>
      </c>
      <c r="AC842" s="120">
        <v>98.785751342773438</v>
      </c>
      <c r="AD842" s="118">
        <v>2996632</v>
      </c>
      <c r="AE842" s="116">
        <v>98.730339050292969</v>
      </c>
      <c r="AF842" s="116">
        <v>48.140354156494141</v>
      </c>
      <c r="AG842" s="116">
        <v>60.538516998291016</v>
      </c>
      <c r="AH842" s="121">
        <v>35.742191314697266</v>
      </c>
      <c r="AI842" s="116">
        <v>0</v>
      </c>
      <c r="AJ842" s="121">
        <v>0</v>
      </c>
      <c r="AK842" s="121">
        <v>0</v>
      </c>
      <c r="AL842" s="116">
        <v>4.6893267631530762</v>
      </c>
      <c r="AM842" s="116">
        <v>27.184528350830078</v>
      </c>
      <c r="AN842" s="116">
        <v>17427.6484375</v>
      </c>
      <c r="AO842" s="116">
        <v>51026.5859375</v>
      </c>
      <c r="AP842" s="116">
        <v>33688.5390625</v>
      </c>
      <c r="AQ842" s="116">
        <v>66.02154541015625</v>
      </c>
      <c r="AR842" s="118"/>
    </row>
    <row r="843" spans="1:44">
      <c r="A843" s="352">
        <v>41866</v>
      </c>
      <c r="B843" s="114" t="s">
        <v>183</v>
      </c>
      <c r="C843" s="114" t="s">
        <v>122</v>
      </c>
      <c r="D843" s="241"/>
      <c r="E843" s="305">
        <v>129</v>
      </c>
      <c r="F843" s="305">
        <v>10</v>
      </c>
      <c r="G843" s="305">
        <v>388</v>
      </c>
      <c r="H843" s="305">
        <v>30</v>
      </c>
      <c r="I843" s="305">
        <v>1464</v>
      </c>
      <c r="J843" s="305">
        <v>114</v>
      </c>
      <c r="K843" s="118">
        <v>9199</v>
      </c>
      <c r="L843" s="116">
        <v>17.588868355256007</v>
      </c>
      <c r="M843" s="118">
        <v>3077974</v>
      </c>
      <c r="N843" s="116">
        <v>97.036949157714844</v>
      </c>
      <c r="O843" s="118">
        <v>13739388</v>
      </c>
      <c r="P843" s="116">
        <v>99.891944885253906</v>
      </c>
      <c r="Q843" s="118">
        <v>13739383</v>
      </c>
      <c r="R843" s="119">
        <v>0.10203514993190765</v>
      </c>
      <c r="S843" s="118">
        <v>455</v>
      </c>
      <c r="T843" s="116">
        <v>3.3116480335593224E-3</v>
      </c>
      <c r="U843" s="118">
        <v>8104</v>
      </c>
      <c r="V843" s="119">
        <v>5.9045929461717606E-2</v>
      </c>
      <c r="W843" s="117">
        <v>4541503</v>
      </c>
      <c r="X843" s="119">
        <v>99.715682983398438</v>
      </c>
      <c r="Y843" s="119">
        <v>99.656806945800781</v>
      </c>
      <c r="Z843" s="117">
        <v>9249</v>
      </c>
      <c r="AA843" s="119">
        <v>0.20365504920482635</v>
      </c>
      <c r="AB843" s="118">
        <v>2482426</v>
      </c>
      <c r="AC843" s="120">
        <v>97.958770751953125</v>
      </c>
      <c r="AD843" s="118">
        <v>2480406</v>
      </c>
      <c r="AE843" s="116">
        <v>97.862892150878906</v>
      </c>
      <c r="AF843" s="116">
        <v>67.433517456054688</v>
      </c>
      <c r="AG843" s="116">
        <v>93.639846801757813</v>
      </c>
      <c r="AH843" s="121">
        <v>41.227184295654297</v>
      </c>
      <c r="AI843" s="116">
        <v>0</v>
      </c>
      <c r="AJ843" s="121">
        <v>0</v>
      </c>
      <c r="AK843" s="121">
        <v>100</v>
      </c>
      <c r="AL843" s="116">
        <v>5.1643643379211426</v>
      </c>
      <c r="AM843" s="116">
        <v>28.294717788696289</v>
      </c>
      <c r="AN843" s="116">
        <v>19422.630859375</v>
      </c>
      <c r="AO843" s="116">
        <v>53192.3203125</v>
      </c>
      <c r="AP843" s="116">
        <v>28623.37890625</v>
      </c>
      <c r="AQ843" s="116">
        <v>53.811111450195313</v>
      </c>
      <c r="AR843" s="118"/>
    </row>
    <row r="844" spans="1:44">
      <c r="A844" s="352">
        <v>41866</v>
      </c>
      <c r="B844" s="114" t="s">
        <v>126</v>
      </c>
      <c r="C844" s="114" t="s">
        <v>122</v>
      </c>
      <c r="D844" s="241"/>
      <c r="E844" s="305">
        <v>103</v>
      </c>
      <c r="F844" s="305">
        <v>6</v>
      </c>
      <c r="G844" s="305">
        <v>302</v>
      </c>
      <c r="H844" s="305">
        <v>18</v>
      </c>
      <c r="I844" s="305">
        <v>918</v>
      </c>
      <c r="J844" s="305">
        <v>74</v>
      </c>
      <c r="K844" s="118">
        <v>1063419</v>
      </c>
      <c r="L844" s="116">
        <v>90.245237295929442</v>
      </c>
      <c r="M844" s="118">
        <v>2613875</v>
      </c>
      <c r="N844" s="116">
        <v>96.896636962890625</v>
      </c>
      <c r="O844" s="118">
        <v>7667416</v>
      </c>
      <c r="P844" s="116">
        <v>99.957901000976563</v>
      </c>
      <c r="Q844" s="118">
        <v>7667366</v>
      </c>
      <c r="R844" s="119">
        <v>1.5820296481251717E-2</v>
      </c>
      <c r="S844" s="118">
        <v>1450</v>
      </c>
      <c r="T844" s="116">
        <v>1.8911318853497505E-2</v>
      </c>
      <c r="U844" s="118">
        <v>13628</v>
      </c>
      <c r="V844" s="119">
        <v>0.17780205607414246</v>
      </c>
      <c r="W844" s="117">
        <v>2263555</v>
      </c>
      <c r="X844" s="119">
        <v>99.582107543945313</v>
      </c>
      <c r="Y844" s="119">
        <v>99.405052185058594</v>
      </c>
      <c r="Z844" s="117">
        <v>6684</v>
      </c>
      <c r="AA844" s="119">
        <v>0.29528772830963135</v>
      </c>
      <c r="AB844" s="118">
        <v>1135421</v>
      </c>
      <c r="AC844" s="120">
        <v>99.015693664550781</v>
      </c>
      <c r="AD844" s="118">
        <v>1135267</v>
      </c>
      <c r="AE844" s="116">
        <v>98.90228271484375</v>
      </c>
      <c r="AF844" s="116">
        <v>49.071529388427734</v>
      </c>
      <c r="AG844" s="116">
        <v>58.075393676757813</v>
      </c>
      <c r="AH844" s="121">
        <v>40.067665100097656</v>
      </c>
      <c r="AI844" s="116">
        <v>0</v>
      </c>
      <c r="AJ844" s="121">
        <v>0</v>
      </c>
      <c r="AK844" s="121">
        <v>0</v>
      </c>
      <c r="AL844" s="116">
        <v>5.2488751411437988</v>
      </c>
      <c r="AM844" s="116">
        <v>29.551937103271484</v>
      </c>
      <c r="AN844" s="116">
        <v>11270.306640625</v>
      </c>
      <c r="AO844" s="116">
        <v>29115.80859375</v>
      </c>
      <c r="AP844" s="116">
        <v>17371.33984375</v>
      </c>
      <c r="AQ844" s="116">
        <v>59.662914276123047</v>
      </c>
      <c r="AR844" s="118"/>
    </row>
    <row r="845" spans="1:44">
      <c r="A845" s="352">
        <v>41866</v>
      </c>
      <c r="B845" s="114" t="s">
        <v>184</v>
      </c>
      <c r="C845" s="114" t="s">
        <v>122</v>
      </c>
      <c r="D845" s="241"/>
      <c r="E845" s="305">
        <v>95</v>
      </c>
      <c r="F845" s="305">
        <v>17</v>
      </c>
      <c r="G845" s="305">
        <v>283</v>
      </c>
      <c r="H845" s="305">
        <v>51</v>
      </c>
      <c r="I845" s="305">
        <v>950</v>
      </c>
      <c r="J845" s="305">
        <v>219</v>
      </c>
      <c r="K845" s="118">
        <v>2451112</v>
      </c>
      <c r="L845" s="116">
        <v>88.526064904418888</v>
      </c>
      <c r="M845" s="118">
        <v>2613875</v>
      </c>
      <c r="N845" s="116">
        <v>96.896636962890625</v>
      </c>
      <c r="O845" s="118">
        <v>11542771</v>
      </c>
      <c r="P845" s="116">
        <v>99.915412902832031</v>
      </c>
      <c r="Q845" s="118">
        <v>11542716</v>
      </c>
      <c r="R845" s="119">
        <v>1.5620240941643715E-2</v>
      </c>
      <c r="S845" s="118">
        <v>7535</v>
      </c>
      <c r="T845" s="116">
        <v>6.5279260277748108E-2</v>
      </c>
      <c r="U845" s="118">
        <v>8240</v>
      </c>
      <c r="V845" s="119">
        <v>7.1444809436798096E-2</v>
      </c>
      <c r="W845" s="117">
        <v>3705337</v>
      </c>
      <c r="X845" s="119">
        <v>99.388671875</v>
      </c>
      <c r="Y845" s="119">
        <v>99.317665100097656</v>
      </c>
      <c r="Z845" s="117">
        <v>7989</v>
      </c>
      <c r="AA845" s="119">
        <v>0.21560792624950409</v>
      </c>
      <c r="AB845" s="118">
        <v>2227337</v>
      </c>
      <c r="AC845" s="120">
        <v>98.348564147949219</v>
      </c>
      <c r="AD845" s="118">
        <v>2229603</v>
      </c>
      <c r="AE845" s="116">
        <v>98.284805297851563</v>
      </c>
      <c r="AF845" s="116">
        <v>72.661735534667969</v>
      </c>
      <c r="AG845" s="116">
        <v>92.785377502441406</v>
      </c>
      <c r="AH845" s="121">
        <v>52.538089752197266</v>
      </c>
      <c r="AI845" s="116">
        <v>0</v>
      </c>
      <c r="AJ845" s="121">
        <v>0</v>
      </c>
      <c r="AK845" s="121">
        <v>0</v>
      </c>
      <c r="AL845" s="116">
        <v>5.2493200302124023</v>
      </c>
      <c r="AM845" s="116">
        <v>26.957815170288086</v>
      </c>
      <c r="AN845" s="116">
        <v>17064.3828125</v>
      </c>
      <c r="AO845" s="116">
        <v>41194.69921875</v>
      </c>
      <c r="AP845" s="116">
        <v>24577.5546875</v>
      </c>
      <c r="AQ845" s="116">
        <v>59.661933898925781</v>
      </c>
      <c r="AR845" s="118"/>
    </row>
    <row r="846" spans="1:44">
      <c r="A846" s="352">
        <v>41866</v>
      </c>
      <c r="B846" s="114" t="s">
        <v>131</v>
      </c>
      <c r="C846" s="114" t="s">
        <v>176</v>
      </c>
      <c r="D846" s="241"/>
      <c r="E846" s="305">
        <v>168</v>
      </c>
      <c r="F846" s="305">
        <v>20</v>
      </c>
      <c r="G846" s="305">
        <v>489</v>
      </c>
      <c r="H846" s="305">
        <v>50</v>
      </c>
      <c r="I846" s="305">
        <v>1412</v>
      </c>
      <c r="J846" s="305">
        <v>160</v>
      </c>
      <c r="K846" s="118">
        <v>2730617</v>
      </c>
      <c r="L846" s="116">
        <v>90.913555434540982</v>
      </c>
      <c r="M846" s="118">
        <v>4320920</v>
      </c>
      <c r="N846" s="116">
        <v>94.45379638671875</v>
      </c>
      <c r="O846" s="118">
        <v>19322996</v>
      </c>
      <c r="P846" s="116">
        <v>99.999893188476563</v>
      </c>
      <c r="Q846" s="118">
        <v>12629928</v>
      </c>
      <c r="R846" s="119">
        <v>4.6714437194168568E-3</v>
      </c>
      <c r="S846" s="118">
        <v>541984</v>
      </c>
      <c r="T846" s="116">
        <v>4.2912673950195313</v>
      </c>
      <c r="U846" s="118">
        <v>871</v>
      </c>
      <c r="V846" s="119">
        <v>7.2063803672790527E-3</v>
      </c>
      <c r="W846" s="117">
        <v>3607378</v>
      </c>
      <c r="X846" s="119">
        <v>99.732795715332031</v>
      </c>
      <c r="Y846" s="119">
        <v>99.725608825683594</v>
      </c>
      <c r="Z846" s="117">
        <v>10215</v>
      </c>
      <c r="AA846" s="119">
        <v>0.28316965699195862</v>
      </c>
      <c r="AB846" s="118">
        <v>1458076</v>
      </c>
      <c r="AC846" s="120">
        <v>95.374931335449219</v>
      </c>
      <c r="AD846" s="118">
        <v>1448024</v>
      </c>
      <c r="AE846" s="116">
        <v>95.943092346191406</v>
      </c>
      <c r="AF846" s="116">
        <v>0</v>
      </c>
      <c r="AG846" s="116">
        <v>0</v>
      </c>
      <c r="AH846" s="121">
        <v>0</v>
      </c>
      <c r="AI846" s="116">
        <v>0</v>
      </c>
      <c r="AJ846" s="121">
        <v>0</v>
      </c>
      <c r="AK846" s="121">
        <v>0</v>
      </c>
      <c r="AL846" s="116">
        <v>4.8717780113220215</v>
      </c>
      <c r="AM846" s="116">
        <v>27.829257965087891</v>
      </c>
      <c r="AN846" s="116">
        <v>17617.21875</v>
      </c>
      <c r="AO846" s="116">
        <v>40129.01171875</v>
      </c>
      <c r="AP846" s="116">
        <v>21504.5390625</v>
      </c>
      <c r="AQ846" s="116">
        <v>53.588508605957031</v>
      </c>
      <c r="AR846" s="118"/>
    </row>
    <row r="847" spans="1:44">
      <c r="A847" s="352">
        <v>41866</v>
      </c>
      <c r="B847" s="114" t="s">
        <v>124</v>
      </c>
      <c r="C847" s="114" t="s">
        <v>176</v>
      </c>
      <c r="D847" s="241"/>
      <c r="E847" s="180">
        <v>113</v>
      </c>
      <c r="F847" s="180">
        <v>32</v>
      </c>
      <c r="G847" s="180">
        <v>332</v>
      </c>
      <c r="H847" s="180">
        <v>86</v>
      </c>
      <c r="I847" s="180">
        <v>1269</v>
      </c>
      <c r="J847" s="180">
        <v>340</v>
      </c>
      <c r="K847" s="118">
        <v>3861545</v>
      </c>
      <c r="L847" s="116">
        <v>92.538737733213011</v>
      </c>
      <c r="M847" s="118">
        <v>3848152</v>
      </c>
      <c r="N847" s="116">
        <v>96.062576293945313</v>
      </c>
      <c r="O847" s="118">
        <v>16865264</v>
      </c>
      <c r="P847" s="116">
        <v>99.999824523925781</v>
      </c>
      <c r="Q847" s="118">
        <v>12974374</v>
      </c>
      <c r="R847" s="119">
        <v>9.7885262221097946E-4</v>
      </c>
      <c r="S847" s="118">
        <v>566425</v>
      </c>
      <c r="T847" s="116">
        <v>4.3657212257385254</v>
      </c>
      <c r="U847" s="118">
        <v>1502</v>
      </c>
      <c r="V847" s="119">
        <v>1.2105259113013744E-2</v>
      </c>
      <c r="W847" s="117">
        <v>4276087</v>
      </c>
      <c r="X847" s="119">
        <v>99.733222961425781</v>
      </c>
      <c r="Y847" s="119">
        <v>99.721153259277344</v>
      </c>
      <c r="Z847" s="117">
        <v>11354</v>
      </c>
      <c r="AA847" s="119">
        <v>0.26552313566207886</v>
      </c>
      <c r="AB847" s="118">
        <v>1120673</v>
      </c>
      <c r="AC847" s="120">
        <v>94.791793823242188</v>
      </c>
      <c r="AD847" s="118">
        <v>1112978</v>
      </c>
      <c r="AE847" s="116">
        <v>94.996757507324219</v>
      </c>
      <c r="AF847" s="116">
        <v>0</v>
      </c>
      <c r="AG847" s="116">
        <v>0</v>
      </c>
      <c r="AH847" s="121">
        <v>0</v>
      </c>
      <c r="AI847" s="116">
        <v>0</v>
      </c>
      <c r="AJ847" s="121">
        <v>0</v>
      </c>
      <c r="AK847" s="121">
        <v>0</v>
      </c>
      <c r="AL847" s="116">
        <v>4.8621454238891602</v>
      </c>
      <c r="AM847" s="116">
        <v>29.423587799072266</v>
      </c>
      <c r="AN847" s="116">
        <v>17577.8359375</v>
      </c>
      <c r="AO847" s="116">
        <v>48415.2421875</v>
      </c>
      <c r="AP847" s="116">
        <v>23075.24609375</v>
      </c>
      <c r="AQ847" s="116">
        <v>47.661117553710937</v>
      </c>
      <c r="AR847" s="118"/>
    </row>
    <row r="848" spans="1:44">
      <c r="A848" s="352">
        <v>41866</v>
      </c>
      <c r="B848" s="206" t="s">
        <v>133</v>
      </c>
      <c r="C848" s="206" t="s">
        <v>176</v>
      </c>
      <c r="D848" s="241"/>
      <c r="E848" s="180">
        <v>163</v>
      </c>
      <c r="F848" s="180">
        <v>11</v>
      </c>
      <c r="G848" s="180">
        <v>482</v>
      </c>
      <c r="H848" s="180">
        <v>33</v>
      </c>
      <c r="I848" s="180">
        <v>1399</v>
      </c>
      <c r="J848" s="180">
        <v>112</v>
      </c>
      <c r="K848" s="248">
        <v>2081593</v>
      </c>
      <c r="L848" s="246">
        <v>90.653696471884743</v>
      </c>
      <c r="M848" s="248">
        <v>3815185</v>
      </c>
      <c r="N848" s="246">
        <v>96.267890930175781</v>
      </c>
      <c r="O848" s="248">
        <v>17642268</v>
      </c>
      <c r="P848" s="246">
        <v>99.850234985351563</v>
      </c>
      <c r="Q848" s="248">
        <v>11284579</v>
      </c>
      <c r="R848" s="249">
        <v>5.5755114555358887</v>
      </c>
      <c r="S848" s="248">
        <v>470074</v>
      </c>
      <c r="T848" s="246">
        <v>4.1656317710876465</v>
      </c>
      <c r="U848" s="248">
        <v>303</v>
      </c>
      <c r="V848" s="249">
        <v>3.0251322314143181E-3</v>
      </c>
      <c r="W848" s="248">
        <v>2769000</v>
      </c>
      <c r="X848" s="246">
        <v>99.585472106933594</v>
      </c>
      <c r="Y848" s="246">
        <v>99.58245849609375</v>
      </c>
      <c r="Z848" s="247">
        <v>8018</v>
      </c>
      <c r="AA848" s="249">
        <v>0.28956303000450134</v>
      </c>
      <c r="AB848" s="248">
        <v>633309</v>
      </c>
      <c r="AC848" s="246">
        <v>91.843475341796875</v>
      </c>
      <c r="AD848" s="248">
        <v>621822</v>
      </c>
      <c r="AE848" s="246">
        <v>92.2625732421875</v>
      </c>
      <c r="AF848" s="246">
        <v>0</v>
      </c>
      <c r="AG848" s="246">
        <v>0</v>
      </c>
      <c r="AH848" s="251">
        <v>0</v>
      </c>
      <c r="AI848" s="246">
        <v>0</v>
      </c>
      <c r="AJ848" s="251">
        <v>0</v>
      </c>
      <c r="AK848" s="251">
        <v>0</v>
      </c>
      <c r="AL848" s="246">
        <v>5.0035843849182129</v>
      </c>
      <c r="AM848" s="246">
        <v>31.765935897827148</v>
      </c>
      <c r="AN848" s="246">
        <v>15139.0595703125</v>
      </c>
      <c r="AO848" s="246">
        <v>35219.80078125</v>
      </c>
      <c r="AP848" s="246">
        <v>18272.28125</v>
      </c>
      <c r="AQ848" s="246">
        <v>51.880706787109375</v>
      </c>
      <c r="AR848" s="248"/>
    </row>
    <row r="849" spans="1:44">
      <c r="A849" s="352">
        <v>41866</v>
      </c>
      <c r="B849" s="206" t="s">
        <v>125</v>
      </c>
      <c r="C849" s="206" t="s">
        <v>176</v>
      </c>
      <c r="D849" s="241"/>
      <c r="E849" s="180">
        <v>164</v>
      </c>
      <c r="F849" s="180">
        <v>8</v>
      </c>
      <c r="G849" s="180">
        <v>468</v>
      </c>
      <c r="H849" s="180">
        <v>24</v>
      </c>
      <c r="I849" s="180">
        <v>1522</v>
      </c>
      <c r="J849" s="180">
        <v>92</v>
      </c>
      <c r="K849" s="248">
        <v>1954620</v>
      </c>
      <c r="L849" s="246">
        <v>90.136957567199758</v>
      </c>
      <c r="M849" s="248">
        <v>3007562</v>
      </c>
      <c r="N849" s="246">
        <v>95.116905212402344</v>
      </c>
      <c r="O849" s="248">
        <v>14290211</v>
      </c>
      <c r="P849" s="246">
        <v>99.994522094726563</v>
      </c>
      <c r="Q849" s="248">
        <v>9350667</v>
      </c>
      <c r="R849" s="249">
        <v>2.4030370637774467E-2</v>
      </c>
      <c r="S849" s="248">
        <v>423934</v>
      </c>
      <c r="T849" s="246">
        <v>4.5337300300598145</v>
      </c>
      <c r="U849" s="248">
        <v>129</v>
      </c>
      <c r="V849" s="249">
        <v>1.4456033241003752E-3</v>
      </c>
      <c r="W849" s="248">
        <v>2723465</v>
      </c>
      <c r="X849" s="246">
        <v>99.882423400878906</v>
      </c>
      <c r="Y849" s="246">
        <v>99.8809814453125</v>
      </c>
      <c r="Z849" s="247">
        <v>4908</v>
      </c>
      <c r="AA849" s="249">
        <v>0.18021160364151001</v>
      </c>
      <c r="AB849" s="248">
        <v>659822</v>
      </c>
      <c r="AC849" s="246">
        <v>93.219841003417969</v>
      </c>
      <c r="AD849" s="248">
        <v>660037</v>
      </c>
      <c r="AE849" s="246">
        <v>93.355224609375</v>
      </c>
      <c r="AF849" s="246">
        <v>0</v>
      </c>
      <c r="AG849" s="246">
        <v>0</v>
      </c>
      <c r="AH849" s="251">
        <v>0</v>
      </c>
      <c r="AI849" s="246">
        <v>0</v>
      </c>
      <c r="AJ849" s="251">
        <v>0</v>
      </c>
      <c r="AK849" s="251">
        <v>0</v>
      </c>
      <c r="AL849" s="246">
        <v>4.2272238731384277</v>
      </c>
      <c r="AM849" s="246">
        <v>29.482151031494141</v>
      </c>
      <c r="AN849" s="246">
        <v>11417.8681640625</v>
      </c>
      <c r="AO849" s="246">
        <v>32067.70703125</v>
      </c>
      <c r="AP849" s="246">
        <v>12461.4794921875</v>
      </c>
      <c r="AQ849" s="246">
        <v>38.859901428222656</v>
      </c>
      <c r="AR849" s="248"/>
    </row>
    <row r="850" spans="1:44">
      <c r="A850" s="352">
        <v>41866</v>
      </c>
      <c r="B850" s="107" t="s">
        <v>127</v>
      </c>
      <c r="C850" s="107" t="s">
        <v>128</v>
      </c>
      <c r="D850" s="241"/>
      <c r="E850" s="388">
        <v>149</v>
      </c>
      <c r="F850" s="388">
        <v>12</v>
      </c>
      <c r="G850" s="388">
        <v>447</v>
      </c>
      <c r="H850" s="388">
        <v>36</v>
      </c>
      <c r="I850" s="388">
        <v>1439</v>
      </c>
      <c r="J850" s="388">
        <v>122</v>
      </c>
      <c r="K850" s="111">
        <v>2894952</v>
      </c>
      <c r="L850" s="109">
        <v>88.231272919205566</v>
      </c>
      <c r="M850" s="111">
        <v>3659619</v>
      </c>
      <c r="N850" s="109">
        <v>96.728263854980469</v>
      </c>
      <c r="O850" s="111">
        <v>16103658</v>
      </c>
      <c r="P850" s="109">
        <v>99.980499267578125</v>
      </c>
      <c r="Q850" s="111">
        <v>10176347</v>
      </c>
      <c r="R850" s="112">
        <v>6.269440520554781E-3</v>
      </c>
      <c r="S850" s="111">
        <v>326320</v>
      </c>
      <c r="T850" s="109">
        <v>3.2066516876220703</v>
      </c>
      <c r="U850" s="111">
        <v>37127</v>
      </c>
      <c r="V850" s="112">
        <v>0.36512976884841919</v>
      </c>
      <c r="W850" s="111">
        <v>3042124</v>
      </c>
      <c r="X850" s="109">
        <v>99.590751647949219</v>
      </c>
      <c r="Y850" s="109">
        <v>99.227119445800781</v>
      </c>
      <c r="Z850" s="110">
        <v>19421</v>
      </c>
      <c r="AA850" s="112">
        <v>0.63840264081954956</v>
      </c>
      <c r="AB850" s="111">
        <v>5008945</v>
      </c>
      <c r="AC850" s="109">
        <v>99.260162353515625</v>
      </c>
      <c r="AD850" s="111">
        <v>5000567</v>
      </c>
      <c r="AE850" s="109">
        <v>99.46453857421875</v>
      </c>
      <c r="AF850" s="109">
        <v>34.556640625</v>
      </c>
      <c r="AG850" s="109">
        <v>34.164592742919922</v>
      </c>
      <c r="AH850" s="113">
        <v>34.948684692382812</v>
      </c>
      <c r="AI850" s="109">
        <v>48.71282958984375</v>
      </c>
      <c r="AJ850" s="113">
        <v>0.49545109272003174</v>
      </c>
      <c r="AK850" s="113">
        <v>0.79171633720397949</v>
      </c>
      <c r="AL850" s="109">
        <v>3.1452412605285645</v>
      </c>
      <c r="AM850" s="109">
        <v>19.062637329101563</v>
      </c>
      <c r="AN850" s="109">
        <v>8728.990234375</v>
      </c>
      <c r="AO850" s="109">
        <v>37595.4609375</v>
      </c>
      <c r="AP850" s="109">
        <v>741.93377685546875</v>
      </c>
      <c r="AQ850" s="109">
        <v>1.9734663963317871</v>
      </c>
      <c r="AR850" s="111"/>
    </row>
    <row r="851" spans="1:44">
      <c r="A851" s="352">
        <v>41866</v>
      </c>
      <c r="B851" s="107" t="s">
        <v>129</v>
      </c>
      <c r="C851" s="107" t="s">
        <v>128</v>
      </c>
      <c r="D851" s="241"/>
      <c r="E851" s="388">
        <v>151</v>
      </c>
      <c r="F851" s="388">
        <v>2</v>
      </c>
      <c r="G851" s="388">
        <v>449</v>
      </c>
      <c r="H851" s="388">
        <v>6</v>
      </c>
      <c r="I851" s="388">
        <v>1168</v>
      </c>
      <c r="J851" s="388">
        <v>17</v>
      </c>
      <c r="K851" s="111">
        <v>1984049</v>
      </c>
      <c r="L851" s="109">
        <v>84.951026915161876</v>
      </c>
      <c r="M851" s="111">
        <v>3104162</v>
      </c>
      <c r="N851" s="109">
        <v>96.122688293457031</v>
      </c>
      <c r="O851" s="111">
        <v>11879384</v>
      </c>
      <c r="P851" s="109">
        <v>99.980865478515625</v>
      </c>
      <c r="Q851" s="111">
        <v>7931128</v>
      </c>
      <c r="R851" s="112">
        <v>3.0890940688550472E-3</v>
      </c>
      <c r="S851" s="111">
        <v>287736</v>
      </c>
      <c r="T851" s="109">
        <v>3.6279327869415283</v>
      </c>
      <c r="U851" s="111">
        <v>32934</v>
      </c>
      <c r="V851" s="112">
        <v>0.41532781720161438</v>
      </c>
      <c r="W851" s="111">
        <v>1936352</v>
      </c>
      <c r="X851" s="109">
        <v>99.502937316894531</v>
      </c>
      <c r="Y851" s="109">
        <v>99.089675903320313</v>
      </c>
      <c r="Z851" s="110">
        <v>13949</v>
      </c>
      <c r="AA851" s="112">
        <v>0.72037523984909058</v>
      </c>
      <c r="AB851" s="111">
        <v>971938</v>
      </c>
      <c r="AC851" s="109">
        <v>98.231369018554688</v>
      </c>
      <c r="AD851" s="111">
        <v>970774</v>
      </c>
      <c r="AE851" s="109">
        <v>98.451751708984375</v>
      </c>
      <c r="AF851" s="109">
        <v>34.400482177734375</v>
      </c>
      <c r="AG851" s="109">
        <v>34.13525390625</v>
      </c>
      <c r="AH851" s="113">
        <v>34.66571044921875</v>
      </c>
      <c r="AI851" s="109">
        <v>48.75189208984375</v>
      </c>
      <c r="AJ851" s="113">
        <v>0.3933199942111969</v>
      </c>
      <c r="AK851" s="113">
        <v>0.85478579998016357</v>
      </c>
      <c r="AL851" s="109">
        <v>3.1001877784729004</v>
      </c>
      <c r="AM851" s="109">
        <v>24.029769897460938</v>
      </c>
      <c r="AN851" s="109">
        <v>7068.810546875</v>
      </c>
      <c r="AO851" s="109">
        <v>21472.685546875</v>
      </c>
      <c r="AP851" s="109">
        <v>353.992431640625</v>
      </c>
      <c r="AQ851" s="109">
        <v>1.6485708951950073</v>
      </c>
      <c r="AR851" s="111"/>
    </row>
    <row r="852" spans="1:44">
      <c r="A852" s="352">
        <v>41866</v>
      </c>
      <c r="B852" s="181" t="s">
        <v>130</v>
      </c>
      <c r="C852" s="181" t="s">
        <v>128</v>
      </c>
      <c r="D852" s="241"/>
      <c r="E852" s="219">
        <v>176</v>
      </c>
      <c r="F852" s="219">
        <v>5</v>
      </c>
      <c r="G852" s="219">
        <v>528</v>
      </c>
      <c r="H852" s="219">
        <v>15</v>
      </c>
      <c r="I852" s="219">
        <v>850</v>
      </c>
      <c r="J852" s="219">
        <v>30</v>
      </c>
      <c r="K852" s="229">
        <v>660439</v>
      </c>
      <c r="L852" s="230">
        <v>93.799730179471524</v>
      </c>
      <c r="M852" s="229">
        <v>1315542</v>
      </c>
      <c r="N852" s="230">
        <v>96.541427612304688</v>
      </c>
      <c r="O852" s="229">
        <v>14455068</v>
      </c>
      <c r="P852" s="230">
        <v>99.993240356445312</v>
      </c>
      <c r="Q852" s="229">
        <v>4557012</v>
      </c>
      <c r="R852" s="230">
        <v>0</v>
      </c>
      <c r="S852" s="229">
        <v>148035</v>
      </c>
      <c r="T852" s="230">
        <v>3.2485101222991943</v>
      </c>
      <c r="U852" s="229">
        <v>10087</v>
      </c>
      <c r="V852" s="230">
        <v>0.22222691774368286</v>
      </c>
      <c r="W852" s="229">
        <v>657364</v>
      </c>
      <c r="X852" s="230">
        <v>99.758102416992188</v>
      </c>
      <c r="Y852" s="230">
        <v>99.536415100097656</v>
      </c>
      <c r="Z852" s="229">
        <v>2989</v>
      </c>
      <c r="AA852" s="230">
        <v>0.45469480752944946</v>
      </c>
      <c r="AB852" s="229">
        <v>946176</v>
      </c>
      <c r="AC852" s="230">
        <v>98.738075256347656</v>
      </c>
      <c r="AD852" s="229">
        <v>943734</v>
      </c>
      <c r="AE852" s="230">
        <v>98.956283569335938</v>
      </c>
      <c r="AF852" s="230">
        <v>35.247016906738281</v>
      </c>
      <c r="AG852" s="230">
        <v>34.911853790283203</v>
      </c>
      <c r="AH852" s="230">
        <v>35.582183837890625</v>
      </c>
      <c r="AI852" s="230">
        <v>49.080894470214844</v>
      </c>
      <c r="AJ852" s="188">
        <v>50.261371612548828</v>
      </c>
      <c r="AK852" s="188">
        <v>0.65773439407348633</v>
      </c>
      <c r="AL852" s="230">
        <v>4.0364503860473633</v>
      </c>
      <c r="AM852" s="230">
        <v>23.21803092956543</v>
      </c>
      <c r="AN852" s="230">
        <v>5715.79736328125</v>
      </c>
      <c r="AO852" s="230">
        <v>10235.052734375</v>
      </c>
      <c r="AP852" s="230">
        <v>221.48605346679687</v>
      </c>
      <c r="AQ852" s="230">
        <v>2.1639952659606934</v>
      </c>
      <c r="AR852" s="229"/>
    </row>
    <row r="853" spans="1:44">
      <c r="A853" s="352">
        <v>41866</v>
      </c>
      <c r="B853" s="123" t="s">
        <v>132</v>
      </c>
      <c r="C853" s="123" t="s">
        <v>128</v>
      </c>
      <c r="D853" s="241"/>
      <c r="E853" s="219">
        <v>178</v>
      </c>
      <c r="F853" s="219">
        <v>5</v>
      </c>
      <c r="G853" s="219">
        <v>527</v>
      </c>
      <c r="H853" s="219">
        <v>15</v>
      </c>
      <c r="I853" s="219">
        <v>995</v>
      </c>
      <c r="J853" s="219">
        <v>32</v>
      </c>
      <c r="K853" s="197">
        <v>892912</v>
      </c>
      <c r="L853" s="194">
        <v>91.303622305445558</v>
      </c>
      <c r="M853" s="197">
        <v>1260645</v>
      </c>
      <c r="N853" s="194">
        <v>92.417694091796875</v>
      </c>
      <c r="O853" s="197">
        <v>12658783</v>
      </c>
      <c r="P853" s="194">
        <v>99.855735778808594</v>
      </c>
      <c r="Q853" s="197">
        <v>5412304</v>
      </c>
      <c r="R853" s="194">
        <v>0</v>
      </c>
      <c r="S853" s="197">
        <v>227590</v>
      </c>
      <c r="T853" s="194">
        <v>4.2050485610961914</v>
      </c>
      <c r="U853" s="197">
        <v>18745</v>
      </c>
      <c r="V853" s="194">
        <v>0.34704479575157166</v>
      </c>
      <c r="W853" s="197">
        <v>924698</v>
      </c>
      <c r="X853" s="194">
        <v>99.734024047851562</v>
      </c>
      <c r="Y853" s="231">
        <v>99.387901306152344</v>
      </c>
      <c r="Z853" s="197">
        <v>4859</v>
      </c>
      <c r="AA853" s="194">
        <v>0.52546882629394531</v>
      </c>
      <c r="AB853" s="197">
        <v>887031</v>
      </c>
      <c r="AC853" s="194">
        <v>98.200401306152344</v>
      </c>
      <c r="AD853" s="197">
        <v>886140</v>
      </c>
      <c r="AE853" s="194">
        <v>98.373054504394531</v>
      </c>
      <c r="AF853" s="231">
        <v>35.077281951904297</v>
      </c>
      <c r="AG853" s="231">
        <v>34.811355590820312</v>
      </c>
      <c r="AH853" s="231">
        <v>35.343208312988281</v>
      </c>
      <c r="AI853" s="194">
        <v>49.119888305664063</v>
      </c>
      <c r="AJ853" s="207">
        <v>0.22627618908882141</v>
      </c>
      <c r="AK853" s="207">
        <v>0.65383517742156982</v>
      </c>
      <c r="AL853" s="208">
        <v>4.0892353057861328</v>
      </c>
      <c r="AM853" s="208">
        <v>23.976472854614258</v>
      </c>
      <c r="AN853" s="197">
        <v>6203.8779296875</v>
      </c>
      <c r="AO853" s="197">
        <v>12543.2490234375</v>
      </c>
      <c r="AP853" s="197">
        <v>197.20491027832031</v>
      </c>
      <c r="AQ853" s="231">
        <v>1.5721995830535889</v>
      </c>
      <c r="AR853" s="198"/>
    </row>
    <row r="854" spans="1:44">
      <c r="A854" s="352">
        <v>41865</v>
      </c>
      <c r="B854" s="181" t="s">
        <v>6</v>
      </c>
      <c r="C854" s="181"/>
      <c r="D854" s="241"/>
      <c r="E854" s="219">
        <v>1790</v>
      </c>
      <c r="F854" s="219">
        <v>166</v>
      </c>
      <c r="G854" s="219">
        <v>5304</v>
      </c>
      <c r="H854" s="219">
        <v>490</v>
      </c>
      <c r="I854" s="219">
        <v>14852</v>
      </c>
      <c r="J854" s="219">
        <v>1815</v>
      </c>
      <c r="K854" s="229">
        <v>34024149</v>
      </c>
      <c r="L854" s="230">
        <v>91.400349204913255</v>
      </c>
      <c r="M854" s="229">
        <v>42977552</v>
      </c>
      <c r="N854" s="230">
        <v>95.953906766583316</v>
      </c>
      <c r="O854" s="229">
        <v>191801326</v>
      </c>
      <c r="P854" s="230">
        <v>99.926752936463245</v>
      </c>
      <c r="Q854" s="229">
        <v>141605744</v>
      </c>
      <c r="R854" s="230">
        <v>1.040465559355878</v>
      </c>
      <c r="S854" s="229">
        <v>3198961</v>
      </c>
      <c r="T854" s="230">
        <v>4.2786686275188073</v>
      </c>
      <c r="U854" s="229">
        <v>181342</v>
      </c>
      <c r="V854" s="230">
        <v>0.13229666854583144</v>
      </c>
      <c r="W854" s="229">
        <v>42036660</v>
      </c>
      <c r="X854" s="230">
        <v>99.705388484572524</v>
      </c>
      <c r="Y854" s="230">
        <v>99.573481577246753</v>
      </c>
      <c r="Z854" s="229">
        <v>134988</v>
      </c>
      <c r="AA854" s="230">
        <v>0.32111971480664059</v>
      </c>
      <c r="AB854" s="229">
        <v>30309567</v>
      </c>
      <c r="AC854" s="230">
        <v>98.285596893867435</v>
      </c>
      <c r="AD854" s="229">
        <v>30265237</v>
      </c>
      <c r="AE854" s="230">
        <v>98.376683012232021</v>
      </c>
      <c r="AF854" s="230">
        <v>37.121798560858736</v>
      </c>
      <c r="AG854" s="230">
        <v>40.707608033636212</v>
      </c>
      <c r="AH854" s="230">
        <v>33.535989088081266</v>
      </c>
      <c r="AI854" s="230"/>
      <c r="AJ854" s="188"/>
      <c r="AK854" s="188"/>
      <c r="AL854" s="230">
        <v>3.9845872839372642</v>
      </c>
      <c r="AM854" s="230">
        <v>22.153853394898235</v>
      </c>
      <c r="AN854" s="230">
        <v>175320.22998046875</v>
      </c>
      <c r="AO854" s="230">
        <v>509996.9130859375</v>
      </c>
      <c r="AP854" s="230">
        <v>258373.60380554199</v>
      </c>
      <c r="AQ854" s="230">
        <v>50.661797586607058</v>
      </c>
      <c r="AR854" s="229">
        <v>0</v>
      </c>
    </row>
    <row r="855" spans="1:44">
      <c r="A855" s="352">
        <v>41865</v>
      </c>
      <c r="B855" s="123" t="s">
        <v>134</v>
      </c>
      <c r="C855" s="123"/>
      <c r="D855" s="241"/>
      <c r="E855" s="219">
        <v>641</v>
      </c>
      <c r="F855" s="219">
        <v>103</v>
      </c>
      <c r="G855" s="219">
        <v>1914</v>
      </c>
      <c r="H855" s="219">
        <v>311</v>
      </c>
      <c r="I855" s="219">
        <v>6098</v>
      </c>
      <c r="J855" s="219">
        <v>1249</v>
      </c>
      <c r="K855" s="197">
        <v>17250211</v>
      </c>
      <c r="L855" s="194">
        <v>92.472109471588496</v>
      </c>
      <c r="M855" s="197">
        <v>18748901</v>
      </c>
      <c r="N855" s="194">
        <v>96.545984785472115</v>
      </c>
      <c r="O855" s="197">
        <v>65806469</v>
      </c>
      <c r="P855" s="194">
        <v>99.96011940719707</v>
      </c>
      <c r="Q855" s="197">
        <v>65806302</v>
      </c>
      <c r="R855" s="194">
        <v>2.1420441029796757E-2</v>
      </c>
      <c r="S855" s="197">
        <v>10562</v>
      </c>
      <c r="T855" s="194">
        <v>1.8830766407716467E-2</v>
      </c>
      <c r="U855" s="197">
        <v>72691</v>
      </c>
      <c r="V855" s="194">
        <v>0.1105034730392432</v>
      </c>
      <c r="W855" s="197">
        <v>22251311</v>
      </c>
      <c r="X855" s="194">
        <v>99.709854168216921</v>
      </c>
      <c r="Y855" s="231">
        <v>99.59967131639867</v>
      </c>
      <c r="Z855" s="197">
        <v>59569</v>
      </c>
      <c r="AA855" s="194">
        <v>0.26771007593769447</v>
      </c>
      <c r="AB855" s="197">
        <v>18553208</v>
      </c>
      <c r="AC855" s="194">
        <v>98.761809118556073</v>
      </c>
      <c r="AD855" s="197">
        <v>18553711</v>
      </c>
      <c r="AE855" s="194">
        <v>98.733462388114376</v>
      </c>
      <c r="AF855" s="231">
        <v>64.322947025851292</v>
      </c>
      <c r="AG855" s="231">
        <v>71.237163680479014</v>
      </c>
      <c r="AH855" s="231">
        <v>57.408730371223569</v>
      </c>
      <c r="AI855" s="194"/>
      <c r="AJ855" s="207"/>
      <c r="AK855" s="207"/>
      <c r="AL855" s="208">
        <v>6.364644432890004</v>
      </c>
      <c r="AM855" s="208">
        <v>31.282671282657635</v>
      </c>
      <c r="AN855" s="197">
        <v>85738.4873046875</v>
      </c>
      <c r="AO855" s="197">
        <v>273180.181640625</v>
      </c>
      <c r="AP855" s="197">
        <v>181879.189453125</v>
      </c>
      <c r="AQ855" s="231">
        <v>66.57847152777407</v>
      </c>
      <c r="AR855" s="198"/>
    </row>
    <row r="856" spans="1:44">
      <c r="A856" s="352">
        <v>41865</v>
      </c>
      <c r="B856" s="123" t="s">
        <v>175</v>
      </c>
      <c r="C856" s="123"/>
      <c r="D856" s="241"/>
      <c r="E856" s="219">
        <v>495</v>
      </c>
      <c r="F856" s="219">
        <v>39</v>
      </c>
      <c r="G856" s="219">
        <v>1439</v>
      </c>
      <c r="H856" s="219">
        <v>107</v>
      </c>
      <c r="I856" s="219">
        <v>4330</v>
      </c>
      <c r="J856" s="219">
        <v>364</v>
      </c>
      <c r="K856" s="197">
        <v>10772579</v>
      </c>
      <c r="L856" s="194">
        <v>91.161782150773746</v>
      </c>
      <c r="M856" s="197">
        <v>14987494</v>
      </c>
      <c r="N856" s="194">
        <v>95.283868591326083</v>
      </c>
      <c r="O856" s="197">
        <v>69788528</v>
      </c>
      <c r="P856" s="194">
        <v>99.91900313492205</v>
      </c>
      <c r="Q856" s="197">
        <v>47528257</v>
      </c>
      <c r="R856" s="194">
        <v>3.0674867716829479</v>
      </c>
      <c r="S856" s="197">
        <v>2090324</v>
      </c>
      <c r="T856" s="194">
        <v>4.405624762507637</v>
      </c>
      <c r="U856" s="197">
        <v>3348</v>
      </c>
      <c r="V856" s="194">
        <v>7.6575000034090745E-3</v>
      </c>
      <c r="W856" s="197">
        <v>13281401</v>
      </c>
      <c r="X856" s="194">
        <v>99.758810844341625</v>
      </c>
      <c r="Y856" s="231">
        <v>99.751171813397818</v>
      </c>
      <c r="Z856" s="197">
        <v>34232</v>
      </c>
      <c r="AA856" s="194">
        <v>0.257743895514916</v>
      </c>
      <c r="AB856" s="197">
        <v>3823542</v>
      </c>
      <c r="AC856" s="194">
        <v>94.610101265640807</v>
      </c>
      <c r="AD856" s="197">
        <v>3791922</v>
      </c>
      <c r="AE856" s="194">
        <v>95.012555969516754</v>
      </c>
      <c r="AF856" s="231">
        <v>0</v>
      </c>
      <c r="AG856" s="231">
        <v>0</v>
      </c>
      <c r="AH856" s="231">
        <v>0</v>
      </c>
      <c r="AI856" s="194"/>
      <c r="AJ856" s="207"/>
      <c r="AK856" s="207"/>
      <c r="AL856" s="208">
        <v>4.916065500044219</v>
      </c>
      <c r="AM856" s="208">
        <v>29.65349811310962</v>
      </c>
      <c r="AN856" s="197">
        <v>62460.7919921875</v>
      </c>
      <c r="AO856" s="197">
        <v>155361.578125</v>
      </c>
      <c r="AP856" s="197">
        <v>74981.88671875</v>
      </c>
      <c r="AQ856" s="231">
        <v>48.262825097220286</v>
      </c>
      <c r="AR856" s="198"/>
    </row>
    <row r="857" spans="1:44">
      <c r="A857" s="352">
        <v>41865</v>
      </c>
      <c r="B857" s="124" t="s">
        <v>135</v>
      </c>
      <c r="C857" s="124"/>
      <c r="D857" s="241"/>
      <c r="E857" s="219">
        <v>654</v>
      </c>
      <c r="F857" s="219">
        <v>24</v>
      </c>
      <c r="G857" s="219">
        <v>1951</v>
      </c>
      <c r="H857" s="219">
        <v>72</v>
      </c>
      <c r="I857" s="219">
        <v>4424</v>
      </c>
      <c r="J857" s="219">
        <v>202</v>
      </c>
      <c r="K857" s="190">
        <v>6001359</v>
      </c>
      <c r="L857" s="191">
        <v>88.747931926751917</v>
      </c>
      <c r="M857" s="190">
        <v>9241157</v>
      </c>
      <c r="N857" s="191">
        <v>95.839351951749691</v>
      </c>
      <c r="O857" s="190">
        <v>56206329</v>
      </c>
      <c r="P857" s="191">
        <v>99.897309946508614</v>
      </c>
      <c r="Q857" s="190">
        <v>28271185</v>
      </c>
      <c r="R857" s="191">
        <v>4.7398083574428226E-3</v>
      </c>
      <c r="S857" s="190">
        <v>1098075</v>
      </c>
      <c r="T857" s="191">
        <v>4.0779655349018755</v>
      </c>
      <c r="U857" s="190">
        <v>105303</v>
      </c>
      <c r="V857" s="191">
        <v>0.38196508029135817</v>
      </c>
      <c r="W857" s="190">
        <v>6503948</v>
      </c>
      <c r="X857" s="191">
        <v>99.581019240221437</v>
      </c>
      <c r="Y857" s="232">
        <v>99.200654520125568</v>
      </c>
      <c r="Z857" s="190">
        <v>41187</v>
      </c>
      <c r="AA857" s="192">
        <v>0.63326153335434243</v>
      </c>
      <c r="AB857" s="190">
        <v>7932817</v>
      </c>
      <c r="AC857" s="191">
        <v>98.943389384044593</v>
      </c>
      <c r="AD857" s="190">
        <v>7919604</v>
      </c>
      <c r="AE857" s="191">
        <v>99.151586140366405</v>
      </c>
      <c r="AF857" s="232">
        <v>16.69935254684977</v>
      </c>
      <c r="AG857" s="232">
        <v>15.961827698706974</v>
      </c>
      <c r="AH857" s="232">
        <v>17.436877394992568</v>
      </c>
      <c r="AI857" s="191"/>
      <c r="AJ857" s="193"/>
      <c r="AK857" s="193"/>
      <c r="AL857" s="191">
        <v>3.602380948455318</v>
      </c>
      <c r="AM857" s="191">
        <v>22.679944642075267</v>
      </c>
      <c r="AN857" s="190">
        <v>27120.95068359375</v>
      </c>
      <c r="AO857" s="190">
        <v>81455.1533203125</v>
      </c>
      <c r="AP857" s="190">
        <v>1512.5276336669922</v>
      </c>
      <c r="AQ857" s="232">
        <v>1.8568839072945587</v>
      </c>
      <c r="AR857" s="190"/>
    </row>
    <row r="858" spans="1:44">
      <c r="A858" s="352">
        <v>41865</v>
      </c>
      <c r="B858" s="114" t="s">
        <v>121</v>
      </c>
      <c r="C858" s="114" t="s">
        <v>122</v>
      </c>
      <c r="D858" s="241"/>
      <c r="E858" s="305">
        <v>167</v>
      </c>
      <c r="F858" s="305">
        <v>60</v>
      </c>
      <c r="G858" s="305">
        <v>491</v>
      </c>
      <c r="H858" s="305">
        <v>181</v>
      </c>
      <c r="I858" s="305">
        <v>1830</v>
      </c>
      <c r="J858" s="305">
        <v>758</v>
      </c>
      <c r="K858" s="118">
        <v>9982800</v>
      </c>
      <c r="L858" s="116">
        <v>93.016448291060627</v>
      </c>
      <c r="M858" s="118">
        <v>4965375</v>
      </c>
      <c r="N858" s="116">
        <v>96.211685180664063</v>
      </c>
      <c r="O858" s="118">
        <v>21217968</v>
      </c>
      <c r="P858" s="116">
        <v>99.956398010253906</v>
      </c>
      <c r="Q858" s="118">
        <v>21217912</v>
      </c>
      <c r="R858" s="119">
        <v>2.0803177729249001E-2</v>
      </c>
      <c r="S858" s="118">
        <v>4604</v>
      </c>
      <c r="T858" s="116">
        <v>2.1698648110032082E-2</v>
      </c>
      <c r="U858" s="118">
        <v>26673</v>
      </c>
      <c r="V858" s="119">
        <v>0.12576328217983246</v>
      </c>
      <c r="W858" s="117">
        <v>8572963</v>
      </c>
      <c r="X858" s="119">
        <v>99.809669494628906</v>
      </c>
      <c r="Y858" s="119">
        <v>99.68414306640625</v>
      </c>
      <c r="Z858" s="117">
        <v>28005</v>
      </c>
      <c r="AA858" s="119">
        <v>0.32666653394699097</v>
      </c>
      <c r="AB858" s="118">
        <v>9900968</v>
      </c>
      <c r="AC858" s="120">
        <v>98.862037658691406</v>
      </c>
      <c r="AD858" s="118">
        <v>9900698</v>
      </c>
      <c r="AE858" s="116">
        <v>98.860336303710938</v>
      </c>
      <c r="AF858" s="116">
        <v>72.1260986328125</v>
      </c>
      <c r="AG858" s="116">
        <v>68.728279113769531</v>
      </c>
      <c r="AH858" s="121">
        <v>75.523910522460938</v>
      </c>
      <c r="AI858" s="116">
        <v>0</v>
      </c>
      <c r="AJ858" s="121">
        <v>0</v>
      </c>
      <c r="AK858" s="121">
        <v>0</v>
      </c>
      <c r="AL858" s="116">
        <v>4.6986770629882812</v>
      </c>
      <c r="AM858" s="116">
        <v>26.786836624145508</v>
      </c>
      <c r="AN858" s="116">
        <v>27781.45703125</v>
      </c>
      <c r="AO858" s="116">
        <v>120578.140625</v>
      </c>
      <c r="AP858" s="116">
        <v>90609.375</v>
      </c>
      <c r="AQ858" s="122">
        <v>75.145774841308594</v>
      </c>
      <c r="AR858" s="118"/>
    </row>
    <row r="859" spans="1:44">
      <c r="A859" s="352">
        <v>41865</v>
      </c>
      <c r="B859" s="114" t="s">
        <v>123</v>
      </c>
      <c r="C859" s="114" t="s">
        <v>122</v>
      </c>
      <c r="D859" s="241"/>
      <c r="E859" s="305">
        <v>147</v>
      </c>
      <c r="F859" s="305">
        <v>11</v>
      </c>
      <c r="G859" s="305">
        <v>453</v>
      </c>
      <c r="H859" s="305">
        <v>34</v>
      </c>
      <c r="I859" s="305">
        <v>1342</v>
      </c>
      <c r="J859" s="305">
        <v>132</v>
      </c>
      <c r="K859" s="118">
        <v>2708321</v>
      </c>
      <c r="L859" s="116">
        <v>94.417168422797744</v>
      </c>
      <c r="M859" s="118">
        <v>4345494</v>
      </c>
      <c r="N859" s="116">
        <v>96.613410949707031</v>
      </c>
      <c r="O859" s="118">
        <v>11722454</v>
      </c>
      <c r="P859" s="116">
        <v>99.949562072753906</v>
      </c>
      <c r="Q859" s="118">
        <v>11722427</v>
      </c>
      <c r="R859" s="119">
        <v>2.8867742046713829E-2</v>
      </c>
      <c r="S859" s="118">
        <v>2293</v>
      </c>
      <c r="T859" s="116">
        <v>1.9560795277357101E-2</v>
      </c>
      <c r="U859" s="118">
        <v>13295</v>
      </c>
      <c r="V859" s="119">
        <v>0.11347003281116486</v>
      </c>
      <c r="W859" s="117">
        <v>3495849</v>
      </c>
      <c r="X859" s="119">
        <v>99.748367309570313</v>
      </c>
      <c r="Y859" s="119">
        <v>99.635185241699219</v>
      </c>
      <c r="Z859" s="117">
        <v>8532</v>
      </c>
      <c r="AA859" s="119">
        <v>0.24406088888645172</v>
      </c>
      <c r="AB859" s="118">
        <v>2844058</v>
      </c>
      <c r="AC859" s="120">
        <v>98.732131958007813</v>
      </c>
      <c r="AD859" s="118">
        <v>2844337</v>
      </c>
      <c r="AE859" s="116">
        <v>98.683204650878906</v>
      </c>
      <c r="AF859" s="116">
        <v>42.051376342773437</v>
      </c>
      <c r="AG859" s="116">
        <v>52.949546813964844</v>
      </c>
      <c r="AH859" s="121">
        <v>31.153205871582031</v>
      </c>
      <c r="AI859" s="116">
        <v>0</v>
      </c>
      <c r="AJ859" s="121">
        <v>0</v>
      </c>
      <c r="AK859" s="121">
        <v>0</v>
      </c>
      <c r="AL859" s="116">
        <v>11.86280345916748</v>
      </c>
      <c r="AM859" s="116">
        <v>49.235675811767578</v>
      </c>
      <c r="AN859" s="116">
        <v>15829.279296875</v>
      </c>
      <c r="AO859" s="116">
        <v>47169.73828125</v>
      </c>
      <c r="AP859" s="116">
        <v>31402.798828125</v>
      </c>
      <c r="AQ859" s="116">
        <v>66.57403564453125</v>
      </c>
      <c r="AR859" s="118"/>
    </row>
    <row r="860" spans="1:44">
      <c r="A860" s="352">
        <v>41865</v>
      </c>
      <c r="B860" s="114" t="s">
        <v>183</v>
      </c>
      <c r="C860" s="114" t="s">
        <v>122</v>
      </c>
      <c r="D860" s="241"/>
      <c r="E860" s="305">
        <v>129</v>
      </c>
      <c r="F860" s="305">
        <v>10</v>
      </c>
      <c r="G860" s="305">
        <v>385</v>
      </c>
      <c r="H860" s="305">
        <v>30</v>
      </c>
      <c r="I860" s="305">
        <v>1058</v>
      </c>
      <c r="J860" s="305">
        <v>78</v>
      </c>
      <c r="K860" s="118">
        <v>841078</v>
      </c>
      <c r="L860" s="116">
        <v>94.554250616470767</v>
      </c>
      <c r="M860" s="118">
        <v>4345494</v>
      </c>
      <c r="N860" s="116">
        <v>96.613410949707031</v>
      </c>
      <c r="O860" s="118">
        <v>13688247</v>
      </c>
      <c r="P860" s="116">
        <v>99.987548828125</v>
      </c>
      <c r="Q860" s="118">
        <v>13688206</v>
      </c>
      <c r="R860" s="119">
        <v>6.4142812043428421E-3</v>
      </c>
      <c r="S860" s="118">
        <v>530</v>
      </c>
      <c r="T860" s="116">
        <v>3.8719463627785444E-3</v>
      </c>
      <c r="U860" s="118">
        <v>11189</v>
      </c>
      <c r="V860" s="119">
        <v>8.1750310957431793E-2</v>
      </c>
      <c r="W860" s="117">
        <v>4420321</v>
      </c>
      <c r="X860" s="119">
        <v>99.717857360839844</v>
      </c>
      <c r="Y860" s="119">
        <v>99.636337280273438</v>
      </c>
      <c r="Z860" s="117">
        <v>8643</v>
      </c>
      <c r="AA860" s="119">
        <v>0.1955287903547287</v>
      </c>
      <c r="AB860" s="118">
        <v>2550884</v>
      </c>
      <c r="AC860" s="120">
        <v>98.576728820800781</v>
      </c>
      <c r="AD860" s="118">
        <v>2549540</v>
      </c>
      <c r="AE860" s="116">
        <v>98.529067993164062</v>
      </c>
      <c r="AF860" s="116">
        <v>69.100372314453125</v>
      </c>
      <c r="AG860" s="116">
        <v>94.62799072265625</v>
      </c>
      <c r="AH860" s="121">
        <v>43.572746276855469</v>
      </c>
      <c r="AI860" s="116">
        <v>0</v>
      </c>
      <c r="AJ860" s="121">
        <v>0</v>
      </c>
      <c r="AK860" s="121">
        <v>100</v>
      </c>
      <c r="AL860" s="116">
        <v>3.6540753841400146</v>
      </c>
      <c r="AM860" s="116">
        <v>19.965740203857422</v>
      </c>
      <c r="AN860" s="116">
        <v>13792.5615234375</v>
      </c>
      <c r="AO860" s="116">
        <v>36954.5078125</v>
      </c>
      <c r="AP860" s="116">
        <v>18933.96484375</v>
      </c>
      <c r="AQ860" s="116">
        <v>51.235874176025391</v>
      </c>
      <c r="AR860" s="118"/>
    </row>
    <row r="861" spans="1:44">
      <c r="A861" s="352">
        <v>41865</v>
      </c>
      <c r="B861" s="114" t="s">
        <v>126</v>
      </c>
      <c r="C861" s="114" t="s">
        <v>122</v>
      </c>
      <c r="D861" s="241"/>
      <c r="E861" s="305">
        <v>103</v>
      </c>
      <c r="F861" s="305">
        <v>5</v>
      </c>
      <c r="G861" s="305">
        <v>302</v>
      </c>
      <c r="H861" s="305">
        <v>15</v>
      </c>
      <c r="I861" s="305">
        <v>918</v>
      </c>
      <c r="J861" s="305">
        <v>62</v>
      </c>
      <c r="K861" s="118">
        <v>1191061</v>
      </c>
      <c r="L861" s="116">
        <v>90.257509900836311</v>
      </c>
      <c r="M861" s="118">
        <v>2546269</v>
      </c>
      <c r="N861" s="116">
        <v>96.756866455078125</v>
      </c>
      <c r="O861" s="118">
        <v>7770991</v>
      </c>
      <c r="P861" s="116">
        <v>99.955078125</v>
      </c>
      <c r="Q861" s="118">
        <v>7770945</v>
      </c>
      <c r="R861" s="119">
        <v>1.95729099214077E-2</v>
      </c>
      <c r="S861" s="118">
        <v>1467</v>
      </c>
      <c r="T861" s="116">
        <v>1.8878012895584106E-2</v>
      </c>
      <c r="U861" s="118">
        <v>13569</v>
      </c>
      <c r="V861" s="119">
        <v>0.17467913031578064</v>
      </c>
      <c r="W861" s="117">
        <v>2225407</v>
      </c>
      <c r="X861" s="119">
        <v>99.590431213378906</v>
      </c>
      <c r="Y861" s="119">
        <v>99.416465759277344</v>
      </c>
      <c r="Z861" s="117">
        <v>6485</v>
      </c>
      <c r="AA861" s="119">
        <v>0.29140737652778625</v>
      </c>
      <c r="AB861" s="118">
        <v>1130670</v>
      </c>
      <c r="AC861" s="120">
        <v>99.00714111328125</v>
      </c>
      <c r="AD861" s="118">
        <v>1130238</v>
      </c>
      <c r="AE861" s="116">
        <v>98.908988952636719</v>
      </c>
      <c r="AF861" s="116">
        <v>42.468460083007812</v>
      </c>
      <c r="AG861" s="116">
        <v>52.448989868164063</v>
      </c>
      <c r="AH861" s="121">
        <v>32.487934112548828</v>
      </c>
      <c r="AI861" s="116">
        <v>0</v>
      </c>
      <c r="AJ861" s="121">
        <v>0</v>
      </c>
      <c r="AK861" s="121">
        <v>0</v>
      </c>
      <c r="AL861" s="116">
        <v>5.3244442939758301</v>
      </c>
      <c r="AM861" s="116">
        <v>29.806852340698242</v>
      </c>
      <c r="AN861" s="116">
        <v>11470.826171875</v>
      </c>
      <c r="AO861" s="116">
        <v>28734.345703125</v>
      </c>
      <c r="AP861" s="116">
        <v>17164.603515625</v>
      </c>
      <c r="AQ861" s="116">
        <v>59.735492706298828</v>
      </c>
      <c r="AR861" s="118"/>
    </row>
    <row r="862" spans="1:44">
      <c r="A862" s="352">
        <v>41865</v>
      </c>
      <c r="B862" s="114" t="s">
        <v>184</v>
      </c>
      <c r="C862" s="114" t="s">
        <v>122</v>
      </c>
      <c r="D862" s="241"/>
      <c r="E862" s="305">
        <v>95</v>
      </c>
      <c r="F862" s="305">
        <v>17</v>
      </c>
      <c r="G862" s="305">
        <v>283</v>
      </c>
      <c r="H862" s="305">
        <v>51</v>
      </c>
      <c r="I862" s="305">
        <v>950</v>
      </c>
      <c r="J862" s="305">
        <v>219</v>
      </c>
      <c r="K862" s="118">
        <v>2526951</v>
      </c>
      <c r="L862" s="116">
        <v>88.587827781385556</v>
      </c>
      <c r="M862" s="118">
        <v>2546269</v>
      </c>
      <c r="N862" s="116">
        <v>96.756866455078125</v>
      </c>
      <c r="O862" s="118">
        <v>11406809</v>
      </c>
      <c r="P862" s="116">
        <v>99.948410034179687</v>
      </c>
      <c r="Q862" s="118">
        <v>11406812</v>
      </c>
      <c r="R862" s="119">
        <v>3.4181330353021622E-2</v>
      </c>
      <c r="S862" s="118">
        <v>1668</v>
      </c>
      <c r="T862" s="116">
        <v>1.4622841030359268E-2</v>
      </c>
      <c r="U862" s="118">
        <v>7965</v>
      </c>
      <c r="V862" s="119">
        <v>6.9860793650150299E-2</v>
      </c>
      <c r="W862" s="117">
        <v>3536771</v>
      </c>
      <c r="X862" s="119">
        <v>99.494979858398438</v>
      </c>
      <c r="Y862" s="119">
        <v>99.425468444824219</v>
      </c>
      <c r="Z862" s="117">
        <v>7904</v>
      </c>
      <c r="AA862" s="119">
        <v>0.22348068654537201</v>
      </c>
      <c r="AB862" s="118">
        <v>2126628</v>
      </c>
      <c r="AC862" s="120">
        <v>98.426429748535156</v>
      </c>
      <c r="AD862" s="118">
        <v>2128898</v>
      </c>
      <c r="AE862" s="116">
        <v>98.362159729003906</v>
      </c>
      <c r="AF862" s="116">
        <v>72.222930908203125</v>
      </c>
      <c r="AG862" s="116">
        <v>92.388023376464844</v>
      </c>
      <c r="AH862" s="121">
        <v>52.057830810546875</v>
      </c>
      <c r="AI862" s="116">
        <v>0</v>
      </c>
      <c r="AJ862" s="121">
        <v>0</v>
      </c>
      <c r="AK862" s="121">
        <v>0</v>
      </c>
      <c r="AL862" s="116">
        <v>5.2516884803771973</v>
      </c>
      <c r="AM862" s="116">
        <v>27.316097259521484</v>
      </c>
      <c r="AN862" s="116">
        <v>16864.36328125</v>
      </c>
      <c r="AO862" s="116">
        <v>39743.44921875</v>
      </c>
      <c r="AP862" s="116">
        <v>23768.447265625</v>
      </c>
      <c r="AQ862" s="116">
        <v>59.804691314697266</v>
      </c>
      <c r="AR862" s="118"/>
    </row>
    <row r="863" spans="1:44">
      <c r="A863" s="352">
        <v>41865</v>
      </c>
      <c r="B863" s="114" t="s">
        <v>131</v>
      </c>
      <c r="C863" s="114" t="s">
        <v>176</v>
      </c>
      <c r="D863" s="241"/>
      <c r="E863" s="305">
        <v>168</v>
      </c>
      <c r="F863" s="305">
        <v>20</v>
      </c>
      <c r="G863" s="305">
        <v>489</v>
      </c>
      <c r="H863" s="305">
        <v>50</v>
      </c>
      <c r="I863" s="305">
        <v>1411</v>
      </c>
      <c r="J863" s="305">
        <v>160</v>
      </c>
      <c r="K863" s="118">
        <v>2838177</v>
      </c>
      <c r="L863" s="116">
        <v>90.761640306436135</v>
      </c>
      <c r="M863" s="118">
        <v>4362397</v>
      </c>
      <c r="N863" s="116">
        <v>94.098243713378906</v>
      </c>
      <c r="O863" s="118">
        <v>19699212</v>
      </c>
      <c r="P863" s="116">
        <v>99.999038696289063</v>
      </c>
      <c r="Q863" s="118">
        <v>12983028</v>
      </c>
      <c r="R863" s="119">
        <v>1.3070911169052124E-2</v>
      </c>
      <c r="S863" s="118">
        <v>578911</v>
      </c>
      <c r="T863" s="116">
        <v>4.4589829444885254</v>
      </c>
      <c r="U863" s="118">
        <v>1408</v>
      </c>
      <c r="V863" s="119">
        <v>1.1353367008268833E-2</v>
      </c>
      <c r="W863" s="117">
        <v>3683688</v>
      </c>
      <c r="X863" s="119">
        <v>99.716850280761719</v>
      </c>
      <c r="Y863" s="119">
        <v>99.705528259277344</v>
      </c>
      <c r="Z863" s="117">
        <v>10626</v>
      </c>
      <c r="AA863" s="119">
        <v>0.28846091032028198</v>
      </c>
      <c r="AB863" s="118">
        <v>1459413</v>
      </c>
      <c r="AC863" s="120">
        <v>95.328598022460938</v>
      </c>
      <c r="AD863" s="118">
        <v>1447826</v>
      </c>
      <c r="AE863" s="116">
        <v>95.999107360839844</v>
      </c>
      <c r="AF863" s="116">
        <v>0</v>
      </c>
      <c r="AG863" s="116">
        <v>0</v>
      </c>
      <c r="AH863" s="121">
        <v>0</v>
      </c>
      <c r="AI863" s="116">
        <v>0</v>
      </c>
      <c r="AJ863" s="121">
        <v>0</v>
      </c>
      <c r="AK863" s="121">
        <v>0</v>
      </c>
      <c r="AL863" s="116">
        <v>4.8955135345458984</v>
      </c>
      <c r="AM863" s="116">
        <v>27.741397857666016</v>
      </c>
      <c r="AN863" s="116">
        <v>18178.931640625</v>
      </c>
      <c r="AO863" s="116">
        <v>40910.25</v>
      </c>
      <c r="AP863" s="116">
        <v>21836.1328125</v>
      </c>
      <c r="AQ863" s="116">
        <v>53.375701904296875</v>
      </c>
      <c r="AR863" s="118"/>
    </row>
    <row r="864" spans="1:44">
      <c r="A864" s="352">
        <v>41865</v>
      </c>
      <c r="B864" s="114" t="s">
        <v>124</v>
      </c>
      <c r="C864" s="114" t="s">
        <v>176</v>
      </c>
      <c r="D864" s="241"/>
      <c r="E864" s="180">
        <v>113</v>
      </c>
      <c r="F864" s="180">
        <v>32</v>
      </c>
      <c r="G864" s="180">
        <v>332</v>
      </c>
      <c r="H864" s="180">
        <v>86</v>
      </c>
      <c r="I864" s="180">
        <v>1269</v>
      </c>
      <c r="J864" s="180">
        <v>340</v>
      </c>
      <c r="K864" s="118">
        <v>3786131</v>
      </c>
      <c r="L864" s="116">
        <v>92.44532215076552</v>
      </c>
      <c r="M864" s="118">
        <v>3739221</v>
      </c>
      <c r="N864" s="116">
        <v>96.133819580078125</v>
      </c>
      <c r="O864" s="118">
        <v>16396675</v>
      </c>
      <c r="P864" s="116">
        <v>99.999832153320312</v>
      </c>
      <c r="Q864" s="118">
        <v>12422241</v>
      </c>
      <c r="R864" s="119">
        <v>6.9069662131369114E-3</v>
      </c>
      <c r="S864" s="118">
        <v>556958</v>
      </c>
      <c r="T864" s="116">
        <v>4.4835548400878906</v>
      </c>
      <c r="U864" s="118">
        <v>1415</v>
      </c>
      <c r="V864" s="119">
        <v>1.1926446110010147E-2</v>
      </c>
      <c r="W864" s="117">
        <v>4004639</v>
      </c>
      <c r="X864" s="119">
        <v>99.739830017089844</v>
      </c>
      <c r="Y864" s="119">
        <v>99.727935791015625</v>
      </c>
      <c r="Z864" s="117">
        <v>10324</v>
      </c>
      <c r="AA864" s="119">
        <v>0.25780102610588074</v>
      </c>
      <c r="AB864" s="118">
        <v>1062072</v>
      </c>
      <c r="AC864" s="120">
        <v>95.006553649902344</v>
      </c>
      <c r="AD864" s="118">
        <v>1054865</v>
      </c>
      <c r="AE864" s="116">
        <v>95.18109130859375</v>
      </c>
      <c r="AF864" s="116">
        <v>0</v>
      </c>
      <c r="AG864" s="116">
        <v>0</v>
      </c>
      <c r="AH864" s="121">
        <v>0</v>
      </c>
      <c r="AI864" s="116">
        <v>0</v>
      </c>
      <c r="AJ864" s="121">
        <v>0</v>
      </c>
      <c r="AK864" s="121">
        <v>0</v>
      </c>
      <c r="AL864" s="116">
        <v>4.7869596481323242</v>
      </c>
      <c r="AM864" s="116">
        <v>29.162792205810547</v>
      </c>
      <c r="AN864" s="116">
        <v>16777.66015625</v>
      </c>
      <c r="AO864" s="116">
        <v>45737.8359375</v>
      </c>
      <c r="AP864" s="116">
        <v>21539.412109375</v>
      </c>
      <c r="AQ864" s="116">
        <v>47.093204498291016</v>
      </c>
      <c r="AR864" s="118"/>
    </row>
    <row r="865" spans="1:44">
      <c r="A865" s="352">
        <v>41865</v>
      </c>
      <c r="B865" s="206" t="s">
        <v>133</v>
      </c>
      <c r="C865" s="206" t="s">
        <v>176</v>
      </c>
      <c r="D865" s="241"/>
      <c r="E865" s="180">
        <v>163</v>
      </c>
      <c r="F865" s="180">
        <v>11</v>
      </c>
      <c r="G865" s="180">
        <v>482</v>
      </c>
      <c r="H865" s="180">
        <v>33</v>
      </c>
      <c r="I865" s="180">
        <v>1397</v>
      </c>
      <c r="J865" s="180">
        <v>112</v>
      </c>
      <c r="K865" s="248">
        <v>2131034</v>
      </c>
      <c r="L865" s="246">
        <v>90.328591660198754</v>
      </c>
      <c r="M865" s="248">
        <v>3851803</v>
      </c>
      <c r="N865" s="246">
        <v>96.248252868652344</v>
      </c>
      <c r="O865" s="248">
        <v>18829166</v>
      </c>
      <c r="P865" s="246">
        <v>99.70855712890625</v>
      </c>
      <c r="Q865" s="248">
        <v>12410151</v>
      </c>
      <c r="R865" s="249">
        <v>11.68997859954834</v>
      </c>
      <c r="S865" s="248">
        <v>508943</v>
      </c>
      <c r="T865" s="246">
        <v>4.1010217666625977</v>
      </c>
      <c r="U865" s="248">
        <v>369</v>
      </c>
      <c r="V865" s="249">
        <v>3.6195570137351751E-3</v>
      </c>
      <c r="W865" s="248">
        <v>2783106</v>
      </c>
      <c r="X865" s="246">
        <v>99.720306396484375</v>
      </c>
      <c r="Y865" s="246">
        <v>99.716697692871094</v>
      </c>
      <c r="Z865" s="247">
        <v>8077</v>
      </c>
      <c r="AA865" s="249">
        <v>0.29021531343460083</v>
      </c>
      <c r="AB865" s="248">
        <v>628968</v>
      </c>
      <c r="AC865" s="246">
        <v>93.704292297363281</v>
      </c>
      <c r="AD865" s="248">
        <v>616688</v>
      </c>
      <c r="AE865" s="246">
        <v>94.134307861328125</v>
      </c>
      <c r="AF865" s="246">
        <v>0</v>
      </c>
      <c r="AG865" s="246">
        <v>0</v>
      </c>
      <c r="AH865" s="251">
        <v>0</v>
      </c>
      <c r="AI865" s="246">
        <v>0</v>
      </c>
      <c r="AJ865" s="251">
        <v>0</v>
      </c>
      <c r="AK865" s="251">
        <v>0</v>
      </c>
      <c r="AL865" s="246">
        <v>5.025843620300293</v>
      </c>
      <c r="AM865" s="246">
        <v>31.931364059448242</v>
      </c>
      <c r="AN865" s="246">
        <v>15562.1025390625</v>
      </c>
      <c r="AO865" s="246">
        <v>35608.4375</v>
      </c>
      <c r="AP865" s="246">
        <v>18622.13671875</v>
      </c>
      <c r="AQ865" s="246">
        <v>52.296977996826172</v>
      </c>
      <c r="AR865" s="248"/>
    </row>
    <row r="866" spans="1:44">
      <c r="A866" s="352">
        <v>41865</v>
      </c>
      <c r="B866" s="206" t="s">
        <v>125</v>
      </c>
      <c r="C866" s="206" t="s">
        <v>176</v>
      </c>
      <c r="D866" s="241"/>
      <c r="E866" s="180">
        <v>164</v>
      </c>
      <c r="F866" s="180">
        <v>8</v>
      </c>
      <c r="G866" s="180">
        <v>468</v>
      </c>
      <c r="H866" s="180">
        <v>24</v>
      </c>
      <c r="I866" s="180">
        <v>1522</v>
      </c>
      <c r="J866" s="180">
        <v>92</v>
      </c>
      <c r="K866" s="248">
        <v>2017237</v>
      </c>
      <c r="L866" s="246">
        <v>90.195896664596177</v>
      </c>
      <c r="M866" s="248">
        <v>3034073</v>
      </c>
      <c r="N866" s="246">
        <v>94.716773986816406</v>
      </c>
      <c r="O866" s="248">
        <v>14863475</v>
      </c>
      <c r="P866" s="246">
        <v>99.9903564453125</v>
      </c>
      <c r="Q866" s="248">
        <v>9712837</v>
      </c>
      <c r="R866" s="249">
        <v>4.7607101500034332E-2</v>
      </c>
      <c r="S866" s="248">
        <v>445512</v>
      </c>
      <c r="T866" s="246">
        <v>4.5868368148803711</v>
      </c>
      <c r="U866" s="248">
        <v>156</v>
      </c>
      <c r="V866" s="249">
        <v>1.6844420460984111E-3</v>
      </c>
      <c r="W866" s="248">
        <v>2809968</v>
      </c>
      <c r="X866" s="246">
        <v>99.879005432128906</v>
      </c>
      <c r="Y866" s="246">
        <v>99.8773193359375</v>
      </c>
      <c r="Z866" s="247">
        <v>5205</v>
      </c>
      <c r="AA866" s="249">
        <v>0.18523342907428741</v>
      </c>
      <c r="AB866" s="248">
        <v>673089</v>
      </c>
      <c r="AC866" s="246">
        <v>93.273101806640625</v>
      </c>
      <c r="AD866" s="248">
        <v>672543</v>
      </c>
      <c r="AE866" s="246">
        <v>93.429710388183594</v>
      </c>
      <c r="AF866" s="246">
        <v>0</v>
      </c>
      <c r="AG866" s="246">
        <v>0</v>
      </c>
      <c r="AH866" s="251">
        <v>0</v>
      </c>
      <c r="AI866" s="246">
        <v>0</v>
      </c>
      <c r="AJ866" s="251">
        <v>0</v>
      </c>
      <c r="AK866" s="251">
        <v>0</v>
      </c>
      <c r="AL866" s="246">
        <v>4.2717781066894531</v>
      </c>
      <c r="AM866" s="246">
        <v>29.466836929321289</v>
      </c>
      <c r="AN866" s="246">
        <v>11942.09765625</v>
      </c>
      <c r="AO866" s="246">
        <v>33105.0546875</v>
      </c>
      <c r="AP866" s="246">
        <v>12984.205078125</v>
      </c>
      <c r="AQ866" s="246">
        <v>39.221218109130859</v>
      </c>
      <c r="AR866" s="248"/>
    </row>
    <row r="867" spans="1:44">
      <c r="A867" s="352">
        <v>41865</v>
      </c>
      <c r="B867" s="107" t="s">
        <v>127</v>
      </c>
      <c r="C867" s="107" t="s">
        <v>128</v>
      </c>
      <c r="D867" s="241"/>
      <c r="E867" s="388">
        <v>149</v>
      </c>
      <c r="F867" s="388">
        <v>12</v>
      </c>
      <c r="G867" s="388">
        <v>447</v>
      </c>
      <c r="H867" s="388">
        <v>36</v>
      </c>
      <c r="I867" s="388">
        <v>1429</v>
      </c>
      <c r="J867" s="388">
        <v>122</v>
      </c>
      <c r="K867" s="111">
        <v>2835231</v>
      </c>
      <c r="L867" s="109">
        <v>89.06099714626427</v>
      </c>
      <c r="M867" s="111">
        <v>3618416</v>
      </c>
      <c r="N867" s="109">
        <v>96.661216735839844</v>
      </c>
      <c r="O867" s="111">
        <v>16155947</v>
      </c>
      <c r="P867" s="109">
        <v>99.986434936523438</v>
      </c>
      <c r="Q867" s="111">
        <v>10122748</v>
      </c>
      <c r="R867" s="112">
        <v>1.0669039562344551E-2</v>
      </c>
      <c r="S867" s="111">
        <v>328307</v>
      </c>
      <c r="T867" s="109">
        <v>3.2432596683502197</v>
      </c>
      <c r="U867" s="111">
        <v>37390</v>
      </c>
      <c r="V867" s="112">
        <v>0.36952412128448486</v>
      </c>
      <c r="W867" s="111">
        <v>3085819</v>
      </c>
      <c r="X867" s="109">
        <v>99.574798583984375</v>
      </c>
      <c r="Y867" s="109">
        <v>99.20684814453125</v>
      </c>
      <c r="Z867" s="110">
        <v>19446</v>
      </c>
      <c r="AA867" s="112">
        <v>0.63017308712005615</v>
      </c>
      <c r="AB867" s="111">
        <v>5217508</v>
      </c>
      <c r="AC867" s="109">
        <v>99.255180358886719</v>
      </c>
      <c r="AD867" s="111">
        <v>5208080</v>
      </c>
      <c r="AE867" s="109">
        <v>99.470512390136719</v>
      </c>
      <c r="AF867" s="109">
        <v>34.544357299804688</v>
      </c>
      <c r="AG867" s="109">
        <v>34.149482727050781</v>
      </c>
      <c r="AH867" s="113">
        <v>34.939231872558594</v>
      </c>
      <c r="AI867" s="109">
        <v>48.718044281005859</v>
      </c>
      <c r="AJ867" s="113">
        <v>0.48412826657295227</v>
      </c>
      <c r="AK867" s="113">
        <v>0.79782575368881226</v>
      </c>
      <c r="AL867" s="109">
        <v>3.1090354919433594</v>
      </c>
      <c r="AM867" s="109">
        <v>18.812402725219727</v>
      </c>
      <c r="AN867" s="109">
        <v>8594.7958984375</v>
      </c>
      <c r="AO867" s="109">
        <v>38072.99609375</v>
      </c>
      <c r="AP867" s="109">
        <v>754.8465576171875</v>
      </c>
      <c r="AQ867" s="109">
        <v>1.9826297760009766</v>
      </c>
      <c r="AR867" s="111"/>
    </row>
    <row r="868" spans="1:44">
      <c r="A868" s="352">
        <v>41865</v>
      </c>
      <c r="B868" s="107" t="s">
        <v>129</v>
      </c>
      <c r="C868" s="107" t="s">
        <v>128</v>
      </c>
      <c r="D868" s="241"/>
      <c r="E868" s="388">
        <v>151</v>
      </c>
      <c r="F868" s="388">
        <v>2</v>
      </c>
      <c r="G868" s="388">
        <v>449</v>
      </c>
      <c r="H868" s="388">
        <v>6</v>
      </c>
      <c r="I868" s="388">
        <v>1160</v>
      </c>
      <c r="J868" s="388">
        <v>17</v>
      </c>
      <c r="K868" s="111">
        <v>1647356</v>
      </c>
      <c r="L868" s="109">
        <v>85.122402200860051</v>
      </c>
      <c r="M868" s="111">
        <v>3067395</v>
      </c>
      <c r="N868" s="109">
        <v>96.351921081542969</v>
      </c>
      <c r="O868" s="111">
        <v>11578698</v>
      </c>
      <c r="P868" s="109">
        <v>99.97369384765625</v>
      </c>
      <c r="Q868" s="111">
        <v>7563647</v>
      </c>
      <c r="R868" s="112">
        <v>3.4242740366607904E-3</v>
      </c>
      <c r="S868" s="111">
        <v>273153</v>
      </c>
      <c r="T868" s="109">
        <v>3.6113927364349365</v>
      </c>
      <c r="U868" s="111">
        <v>31919</v>
      </c>
      <c r="V868" s="112">
        <v>0.42211318016052246</v>
      </c>
      <c r="W868" s="111">
        <v>1874198</v>
      </c>
      <c r="X868" s="109">
        <v>99.457496643066406</v>
      </c>
      <c r="Y868" s="109">
        <v>99.037673950195313</v>
      </c>
      <c r="Z868" s="110">
        <v>13741</v>
      </c>
      <c r="AA868" s="112">
        <v>0.73316693305969238</v>
      </c>
      <c r="AB868" s="111">
        <v>947440</v>
      </c>
      <c r="AC868" s="109">
        <v>98.255088806152344</v>
      </c>
      <c r="AD868" s="111">
        <v>946580</v>
      </c>
      <c r="AE868" s="109">
        <v>98.471969604492188</v>
      </c>
      <c r="AF868" s="109">
        <v>34.416976928710937</v>
      </c>
      <c r="AG868" s="109">
        <v>34.161468505859375</v>
      </c>
      <c r="AH868" s="113">
        <v>34.672489166259766</v>
      </c>
      <c r="AI868" s="109">
        <v>48.773632049560547</v>
      </c>
      <c r="AJ868" s="113">
        <v>0.38322186470031738</v>
      </c>
      <c r="AK868" s="113">
        <v>0.84314477443695068</v>
      </c>
      <c r="AL868" s="109">
        <v>2.9829108715057373</v>
      </c>
      <c r="AM868" s="109">
        <v>24.055355072021484</v>
      </c>
      <c r="AN868" s="109">
        <v>6551.1416015625</v>
      </c>
      <c r="AO868" s="109">
        <v>21077.044921875</v>
      </c>
      <c r="AP868" s="109">
        <v>352.586669921875</v>
      </c>
      <c r="AQ868" s="109">
        <v>1.672846794128418</v>
      </c>
      <c r="AR868" s="111"/>
    </row>
    <row r="869" spans="1:44">
      <c r="A869" s="352">
        <v>41865</v>
      </c>
      <c r="B869" s="181" t="s">
        <v>130</v>
      </c>
      <c r="C869" s="181" t="s">
        <v>128</v>
      </c>
      <c r="D869" s="241"/>
      <c r="E869" s="219">
        <v>176</v>
      </c>
      <c r="F869" s="219">
        <v>5</v>
      </c>
      <c r="G869" s="219">
        <v>528</v>
      </c>
      <c r="H869" s="219">
        <v>15</v>
      </c>
      <c r="I869" s="219">
        <v>843</v>
      </c>
      <c r="J869" s="219">
        <v>32</v>
      </c>
      <c r="K869" s="229">
        <v>648790</v>
      </c>
      <c r="L869" s="230">
        <v>93.684242975384947</v>
      </c>
      <c r="M869" s="229">
        <v>1276757</v>
      </c>
      <c r="N869" s="230">
        <v>96.858291625976563</v>
      </c>
      <c r="O869" s="229">
        <v>14617423</v>
      </c>
      <c r="P869" s="230">
        <v>99.995994567871094</v>
      </c>
      <c r="Q869" s="229">
        <v>4392390</v>
      </c>
      <c r="R869" s="230">
        <v>0</v>
      </c>
      <c r="S869" s="229">
        <v>156244</v>
      </c>
      <c r="T869" s="230">
        <v>3.557152271270752</v>
      </c>
      <c r="U869" s="229">
        <v>9879</v>
      </c>
      <c r="V869" s="230">
        <v>0.22504718601703644</v>
      </c>
      <c r="W869" s="229">
        <v>631049</v>
      </c>
      <c r="X869" s="230">
        <v>99.762863159179688</v>
      </c>
      <c r="Y869" s="230">
        <v>99.538352966308594</v>
      </c>
      <c r="Z869" s="229">
        <v>2916</v>
      </c>
      <c r="AA869" s="230">
        <v>0.4620877206325531</v>
      </c>
      <c r="AB869" s="229">
        <v>893205</v>
      </c>
      <c r="AC869" s="230">
        <v>98.786392211914063</v>
      </c>
      <c r="AD869" s="229">
        <v>890957</v>
      </c>
      <c r="AE869" s="230">
        <v>98.978080749511719</v>
      </c>
      <c r="AF869" s="230">
        <v>35.249671936035156</v>
      </c>
      <c r="AG869" s="230">
        <v>34.913719177246094</v>
      </c>
      <c r="AH869" s="230">
        <v>35.585620880126953</v>
      </c>
      <c r="AI869" s="230">
        <v>49.105342864990234</v>
      </c>
      <c r="AJ869" s="188">
        <v>0.26114654541015625</v>
      </c>
      <c r="AK869" s="188">
        <v>0.63350951671600342</v>
      </c>
      <c r="AL869" s="230">
        <v>4.0403761863708496</v>
      </c>
      <c r="AM869" s="230">
        <v>23.459018707275391</v>
      </c>
      <c r="AN869" s="230">
        <v>5561.236328125</v>
      </c>
      <c r="AO869" s="230">
        <v>9927.8125</v>
      </c>
      <c r="AP869" s="230">
        <v>212.21794128417969</v>
      </c>
      <c r="AQ869" s="230">
        <v>2.1376101970672607</v>
      </c>
      <c r="AR869" s="229"/>
    </row>
    <row r="870" spans="1:44">
      <c r="A870" s="352">
        <v>41865</v>
      </c>
      <c r="B870" s="123" t="s">
        <v>132</v>
      </c>
      <c r="C870" s="123" t="s">
        <v>128</v>
      </c>
      <c r="D870" s="241"/>
      <c r="E870" s="219">
        <v>178</v>
      </c>
      <c r="F870" s="219">
        <v>5</v>
      </c>
      <c r="G870" s="219">
        <v>527</v>
      </c>
      <c r="H870" s="219">
        <v>15</v>
      </c>
      <c r="I870" s="219">
        <v>992</v>
      </c>
      <c r="J870" s="219">
        <v>31</v>
      </c>
      <c r="K870" s="197">
        <v>869982</v>
      </c>
      <c r="L870" s="194">
        <v>90.911536100746915</v>
      </c>
      <c r="M870" s="197">
        <v>1278589</v>
      </c>
      <c r="N870" s="194">
        <v>91.266311645507813</v>
      </c>
      <c r="O870" s="197">
        <v>13854261</v>
      </c>
      <c r="P870" s="194">
        <v>99.625419616699219</v>
      </c>
      <c r="Q870" s="197">
        <v>6192400</v>
      </c>
      <c r="R870" s="194">
        <v>1.6148827853612602E-5</v>
      </c>
      <c r="S870" s="197">
        <v>340371</v>
      </c>
      <c r="T870" s="194">
        <v>5.4965925216674805</v>
      </c>
      <c r="U870" s="197">
        <v>26115</v>
      </c>
      <c r="V870" s="194">
        <v>0.47491583228111267</v>
      </c>
      <c r="W870" s="197">
        <v>912882</v>
      </c>
      <c r="X870" s="194">
        <v>99.729942321777344</v>
      </c>
      <c r="Y870" s="231">
        <v>99.256309509277344</v>
      </c>
      <c r="Z870" s="197">
        <v>5084</v>
      </c>
      <c r="AA870" s="194">
        <v>0.55691754817962646</v>
      </c>
      <c r="AB870" s="197">
        <v>874664</v>
      </c>
      <c r="AC870" s="194">
        <v>97.989402770996094</v>
      </c>
      <c r="AD870" s="197">
        <v>873987</v>
      </c>
      <c r="AE870" s="194">
        <v>98.164047241210938</v>
      </c>
      <c r="AF870" s="231">
        <v>35.052238464355469</v>
      </c>
      <c r="AG870" s="231">
        <v>34.77642822265625</v>
      </c>
      <c r="AH870" s="231">
        <v>35.328052520751953</v>
      </c>
      <c r="AI870" s="194">
        <v>49.123729705810547</v>
      </c>
      <c r="AJ870" s="207">
        <v>0.22456103563308716</v>
      </c>
      <c r="AK870" s="207">
        <v>0.65170913934707642</v>
      </c>
      <c r="AL870" s="208">
        <v>4.1097927093505859</v>
      </c>
      <c r="AM870" s="208">
        <v>24.007991790771484</v>
      </c>
      <c r="AN870" s="197">
        <v>6413.77685546875</v>
      </c>
      <c r="AO870" s="197">
        <v>12377.2998046875</v>
      </c>
      <c r="AP870" s="197">
        <v>192.87646484375</v>
      </c>
      <c r="AQ870" s="231">
        <v>1.5583081245422363</v>
      </c>
      <c r="AR870" s="198"/>
    </row>
    <row r="871" spans="1:44">
      <c r="A871" s="352">
        <v>41864</v>
      </c>
      <c r="B871" s="181" t="s">
        <v>6</v>
      </c>
      <c r="C871" s="181"/>
      <c r="D871" s="241"/>
      <c r="E871" s="219">
        <v>1800</v>
      </c>
      <c r="F871" s="219">
        <v>166</v>
      </c>
      <c r="G871" s="219">
        <v>5332</v>
      </c>
      <c r="H871" s="219">
        <v>490</v>
      </c>
      <c r="I871" s="219">
        <v>15277</v>
      </c>
      <c r="J871" s="219">
        <v>1845</v>
      </c>
      <c r="K871" s="229">
        <v>32393842</v>
      </c>
      <c r="L871" s="230">
        <v>91.231676069791291</v>
      </c>
      <c r="M871" s="229">
        <v>42824388</v>
      </c>
      <c r="N871" s="230">
        <v>96.038775661502967</v>
      </c>
      <c r="O871" s="229">
        <v>186159461</v>
      </c>
      <c r="P871" s="230">
        <v>99.953298590283495</v>
      </c>
      <c r="Q871" s="229">
        <v>136320872</v>
      </c>
      <c r="R871" s="230">
        <v>3.6444895723028892E-2</v>
      </c>
      <c r="S871" s="229">
        <v>2872842</v>
      </c>
      <c r="T871" s="230">
        <v>4.0864586559027352</v>
      </c>
      <c r="U871" s="229">
        <v>163518</v>
      </c>
      <c r="V871" s="230">
        <v>0.12180066215785865</v>
      </c>
      <c r="W871" s="229">
        <v>41007468</v>
      </c>
      <c r="X871" s="230">
        <v>99.711351219170879</v>
      </c>
      <c r="Y871" s="230">
        <v>99.58990213313939</v>
      </c>
      <c r="Z871" s="229">
        <v>128802</v>
      </c>
      <c r="AA871" s="230">
        <v>0.31409401274267046</v>
      </c>
      <c r="AB871" s="229">
        <v>29429799</v>
      </c>
      <c r="AC871" s="230">
        <v>98.261718476636645</v>
      </c>
      <c r="AD871" s="229">
        <v>29390353</v>
      </c>
      <c r="AE871" s="230">
        <v>98.346719674494381</v>
      </c>
      <c r="AF871" s="230">
        <v>38.731995228316379</v>
      </c>
      <c r="AG871" s="230">
        <v>43.422586479796543</v>
      </c>
      <c r="AH871" s="230">
        <v>34.041403976836222</v>
      </c>
      <c r="AI871" s="230"/>
      <c r="AJ871" s="188"/>
      <c r="AK871" s="188"/>
      <c r="AL871" s="230">
        <v>3.2978108028113522</v>
      </c>
      <c r="AM871" s="230">
        <v>19.815346963732392</v>
      </c>
      <c r="AN871" s="230">
        <v>176869.93212890625</v>
      </c>
      <c r="AO871" s="230">
        <v>513154.0283203125</v>
      </c>
      <c r="AP871" s="230">
        <v>260846.5521697998</v>
      </c>
      <c r="AQ871" s="230">
        <v>50.832018804104273</v>
      </c>
      <c r="AR871" s="229">
        <v>0</v>
      </c>
    </row>
    <row r="872" spans="1:44">
      <c r="A872" s="352">
        <v>41864</v>
      </c>
      <c r="B872" s="123" t="s">
        <v>134</v>
      </c>
      <c r="C872" s="123"/>
      <c r="D872" s="241"/>
      <c r="E872" s="219">
        <v>651</v>
      </c>
      <c r="F872" s="219">
        <v>103</v>
      </c>
      <c r="G872" s="219">
        <v>1942</v>
      </c>
      <c r="H872" s="219">
        <v>311</v>
      </c>
      <c r="I872" s="219">
        <v>6563</v>
      </c>
      <c r="J872" s="219">
        <v>1284</v>
      </c>
      <c r="K872" s="197">
        <v>16635695</v>
      </c>
      <c r="L872" s="194">
        <v>92.345471589855435</v>
      </c>
      <c r="M872" s="197">
        <v>18905720</v>
      </c>
      <c r="N872" s="194">
        <v>96.618425906135315</v>
      </c>
      <c r="O872" s="197">
        <v>65082852</v>
      </c>
      <c r="P872" s="194">
        <v>99.939100344565219</v>
      </c>
      <c r="Q872" s="197">
        <v>65082575</v>
      </c>
      <c r="R872" s="194">
        <v>3.5766870277198992E-2</v>
      </c>
      <c r="S872" s="197">
        <v>14682</v>
      </c>
      <c r="T872" s="194">
        <v>2.9393150310158048E-2</v>
      </c>
      <c r="U872" s="197">
        <v>73770</v>
      </c>
      <c r="V872" s="194">
        <v>0.11341445897676083</v>
      </c>
      <c r="W872" s="197">
        <v>21838992</v>
      </c>
      <c r="X872" s="194">
        <v>99.705444628778281</v>
      </c>
      <c r="Y872" s="231">
        <v>99.592364238182185</v>
      </c>
      <c r="Z872" s="197">
        <v>56687</v>
      </c>
      <c r="AA872" s="194">
        <v>0.25956784345542139</v>
      </c>
      <c r="AB872" s="197">
        <v>18218418</v>
      </c>
      <c r="AC872" s="194">
        <v>98.760607213286136</v>
      </c>
      <c r="AD872" s="197">
        <v>18219432</v>
      </c>
      <c r="AE872" s="194">
        <v>98.732232252688704</v>
      </c>
      <c r="AF872" s="231">
        <v>65.734075540988812</v>
      </c>
      <c r="AG872" s="231">
        <v>74.418320143127701</v>
      </c>
      <c r="AH872" s="231">
        <v>57.049830938849937</v>
      </c>
      <c r="AI872" s="194"/>
      <c r="AJ872" s="207"/>
      <c r="AK872" s="207"/>
      <c r="AL872" s="208">
        <v>4.9890475778943113</v>
      </c>
      <c r="AM872" s="208">
        <v>27.51690254938222</v>
      </c>
      <c r="AN872" s="197">
        <v>90179.265625</v>
      </c>
      <c r="AO872" s="197">
        <v>282627.734375</v>
      </c>
      <c r="AP872" s="197">
        <v>186647.322265625</v>
      </c>
      <c r="AQ872" s="231">
        <v>66.039988141423891</v>
      </c>
      <c r="AR872" s="198"/>
    </row>
    <row r="873" spans="1:44">
      <c r="A873" s="352">
        <v>41864</v>
      </c>
      <c r="B873" s="123" t="s">
        <v>175</v>
      </c>
      <c r="C873" s="123"/>
      <c r="D873" s="241"/>
      <c r="E873" s="219">
        <v>495</v>
      </c>
      <c r="F873" s="219">
        <v>39</v>
      </c>
      <c r="G873" s="219">
        <v>1439</v>
      </c>
      <c r="H873" s="219">
        <v>107</v>
      </c>
      <c r="I873" s="219">
        <v>4323</v>
      </c>
      <c r="J873" s="219">
        <v>361</v>
      </c>
      <c r="K873" s="197">
        <v>10309695</v>
      </c>
      <c r="L873" s="194">
        <v>90.946153111222003</v>
      </c>
      <c r="M873" s="197">
        <v>14900176</v>
      </c>
      <c r="N873" s="194">
        <v>95.360696754206657</v>
      </c>
      <c r="O873" s="197">
        <v>66500576</v>
      </c>
      <c r="P873" s="194">
        <v>99.988338175300342</v>
      </c>
      <c r="Q873" s="197">
        <v>44545732</v>
      </c>
      <c r="R873" s="194">
        <v>5.7540864904788866E-2</v>
      </c>
      <c r="S873" s="197">
        <v>1974234</v>
      </c>
      <c r="T873" s="194">
        <v>4.4391798340880575</v>
      </c>
      <c r="U873" s="197">
        <v>2542</v>
      </c>
      <c r="V873" s="194">
        <v>5.9767336905348746E-3</v>
      </c>
      <c r="W873" s="197">
        <v>12878719</v>
      </c>
      <c r="X873" s="194">
        <v>99.769757962137845</v>
      </c>
      <c r="Y873" s="231">
        <v>99.763794989400751</v>
      </c>
      <c r="Z873" s="197">
        <v>33284</v>
      </c>
      <c r="AA873" s="194">
        <v>0.25844185907337425</v>
      </c>
      <c r="AB873" s="197">
        <v>3709877</v>
      </c>
      <c r="AC873" s="194">
        <v>94.448224403200967</v>
      </c>
      <c r="AD873" s="197">
        <v>3681675</v>
      </c>
      <c r="AE873" s="194">
        <v>94.823525435939146</v>
      </c>
      <c r="AF873" s="231">
        <v>0</v>
      </c>
      <c r="AG873" s="231">
        <v>0</v>
      </c>
      <c r="AH873" s="231">
        <v>0</v>
      </c>
      <c r="AI873" s="194"/>
      <c r="AJ873" s="207"/>
      <c r="AK873" s="207"/>
      <c r="AL873" s="208">
        <v>4.9293242631650207</v>
      </c>
      <c r="AM873" s="208">
        <v>29.810735528320876</v>
      </c>
      <c r="AN873" s="197">
        <v>60685.98046875</v>
      </c>
      <c r="AO873" s="197">
        <v>151501.828125</v>
      </c>
      <c r="AP873" s="197">
        <v>72757.3115234375</v>
      </c>
      <c r="AQ873" s="231">
        <v>48.024048570164737</v>
      </c>
      <c r="AR873" s="198"/>
    </row>
    <row r="874" spans="1:44">
      <c r="A874" s="352">
        <v>41864</v>
      </c>
      <c r="B874" s="124" t="s">
        <v>135</v>
      </c>
      <c r="C874" s="124"/>
      <c r="D874" s="241"/>
      <c r="E874" s="219">
        <v>654</v>
      </c>
      <c r="F874" s="219">
        <v>24</v>
      </c>
      <c r="G874" s="219">
        <v>1951</v>
      </c>
      <c r="H874" s="219">
        <v>72</v>
      </c>
      <c r="I874" s="219">
        <v>4391</v>
      </c>
      <c r="J874" s="219">
        <v>200</v>
      </c>
      <c r="K874" s="190">
        <v>5448452</v>
      </c>
      <c r="L874" s="191">
        <v>88.371210758578769</v>
      </c>
      <c r="M874" s="190">
        <v>9018492</v>
      </c>
      <c r="N874" s="191">
        <v>95.943947151110336</v>
      </c>
      <c r="O874" s="190">
        <v>54576033</v>
      </c>
      <c r="P874" s="191">
        <v>99.927534712178257</v>
      </c>
      <c r="Q874" s="190">
        <v>26692565</v>
      </c>
      <c r="R874" s="191">
        <v>2.8921911582631557E-3</v>
      </c>
      <c r="S874" s="190">
        <v>883926</v>
      </c>
      <c r="T874" s="191">
        <v>3.3660495868851803</v>
      </c>
      <c r="U874" s="190">
        <v>87206</v>
      </c>
      <c r="V874" s="191">
        <v>0.32692900368660671</v>
      </c>
      <c r="W874" s="190">
        <v>6289757</v>
      </c>
      <c r="X874" s="191">
        <v>99.61226789209708</v>
      </c>
      <c r="Y874" s="232">
        <v>99.286606497127821</v>
      </c>
      <c r="Z874" s="190">
        <v>38831</v>
      </c>
      <c r="AA874" s="192">
        <v>0.61736884573781448</v>
      </c>
      <c r="AB874" s="190">
        <v>7501504</v>
      </c>
      <c r="AC874" s="191">
        <v>98.936067302272519</v>
      </c>
      <c r="AD874" s="190">
        <v>7489246</v>
      </c>
      <c r="AE874" s="191">
        <v>99.140849810515618</v>
      </c>
      <c r="AF874" s="232">
        <v>16.415252180995665</v>
      </c>
      <c r="AG874" s="232">
        <v>15.81527873900388</v>
      </c>
      <c r="AH874" s="232">
        <v>17.015225622987455</v>
      </c>
      <c r="AI874" s="191"/>
      <c r="AJ874" s="193"/>
      <c r="AK874" s="193"/>
      <c r="AL874" s="191">
        <v>3.5715734556599923</v>
      </c>
      <c r="AM874" s="191">
        <v>22.753547003671244</v>
      </c>
      <c r="AN874" s="190">
        <v>26004.68603515625</v>
      </c>
      <c r="AO874" s="190">
        <v>79024.4658203125</v>
      </c>
      <c r="AP874" s="190">
        <v>1441.9183807373047</v>
      </c>
      <c r="AQ874" s="232">
        <v>1.8246480577495698</v>
      </c>
      <c r="AR874" s="190"/>
    </row>
    <row r="875" spans="1:44">
      <c r="A875" s="352">
        <v>41864</v>
      </c>
      <c r="B875" s="114" t="s">
        <v>121</v>
      </c>
      <c r="C875" s="114" t="s">
        <v>122</v>
      </c>
      <c r="D875" s="241"/>
      <c r="E875" s="305">
        <v>167</v>
      </c>
      <c r="F875" s="305">
        <v>60</v>
      </c>
      <c r="G875" s="305">
        <v>491</v>
      </c>
      <c r="H875" s="305">
        <v>181</v>
      </c>
      <c r="I875" s="305">
        <v>1828</v>
      </c>
      <c r="J875" s="305">
        <v>757</v>
      </c>
      <c r="K875" s="118">
        <v>9697883</v>
      </c>
      <c r="L875" s="116">
        <v>92.860472744412363</v>
      </c>
      <c r="M875" s="118">
        <v>4982736</v>
      </c>
      <c r="N875" s="116">
        <v>96.006668090820313</v>
      </c>
      <c r="O875" s="118">
        <v>20680264</v>
      </c>
      <c r="P875" s="116">
        <v>99.944061279296875</v>
      </c>
      <c r="Q875" s="118">
        <v>20680192</v>
      </c>
      <c r="R875" s="119">
        <v>1.7045296728610992E-2</v>
      </c>
      <c r="S875" s="118">
        <v>7832</v>
      </c>
      <c r="T875" s="116">
        <v>3.7871990352869034E-2</v>
      </c>
      <c r="U875" s="118">
        <v>26570</v>
      </c>
      <c r="V875" s="119">
        <v>0.12855102121829987</v>
      </c>
      <c r="W875" s="117">
        <v>8324885</v>
      </c>
      <c r="X875" s="119">
        <v>99.814949035644531</v>
      </c>
      <c r="Y875" s="119">
        <v>99.686637878417969</v>
      </c>
      <c r="Z875" s="117">
        <v>24462</v>
      </c>
      <c r="AA875" s="119">
        <v>0.2938418984413147</v>
      </c>
      <c r="AB875" s="118">
        <v>9522583</v>
      </c>
      <c r="AC875" s="120">
        <v>98.854652404785156</v>
      </c>
      <c r="AD875" s="118">
        <v>9522090</v>
      </c>
      <c r="AE875" s="116">
        <v>98.8531494140625</v>
      </c>
      <c r="AF875" s="116">
        <v>74.523468017578125</v>
      </c>
      <c r="AG875" s="116">
        <v>73.239204406738281</v>
      </c>
      <c r="AH875" s="121">
        <v>75.807723999023438</v>
      </c>
      <c r="AI875" s="116">
        <v>0</v>
      </c>
      <c r="AJ875" s="121">
        <v>0</v>
      </c>
      <c r="AK875" s="121">
        <v>0</v>
      </c>
      <c r="AL875" s="116">
        <v>4.7599282264709473</v>
      </c>
      <c r="AM875" s="116">
        <v>26.981050491333008</v>
      </c>
      <c r="AN875" s="116">
        <v>27379.859375</v>
      </c>
      <c r="AO875" s="116">
        <v>117212.5625</v>
      </c>
      <c r="AP875" s="116">
        <v>88010.1875</v>
      </c>
      <c r="AQ875" s="122">
        <v>75.085968017578125</v>
      </c>
      <c r="AR875" s="118"/>
    </row>
    <row r="876" spans="1:44">
      <c r="A876" s="352">
        <v>41864</v>
      </c>
      <c r="B876" s="114" t="s">
        <v>123</v>
      </c>
      <c r="C876" s="114" t="s">
        <v>122</v>
      </c>
      <c r="D876" s="241"/>
      <c r="E876" s="305">
        <v>157</v>
      </c>
      <c r="F876" s="305">
        <v>11</v>
      </c>
      <c r="G876" s="305">
        <v>481</v>
      </c>
      <c r="H876" s="305">
        <v>34</v>
      </c>
      <c r="I876" s="305">
        <v>1411</v>
      </c>
      <c r="J876" s="305">
        <v>132</v>
      </c>
      <c r="K876" s="118">
        <v>2654665</v>
      </c>
      <c r="L876" s="116">
        <v>94.25565937698353</v>
      </c>
      <c r="M876" s="118">
        <v>4360965</v>
      </c>
      <c r="N876" s="116">
        <v>96.802131652832031</v>
      </c>
      <c r="O876" s="118">
        <v>12565688</v>
      </c>
      <c r="P876" s="116">
        <v>99.883460998535156</v>
      </c>
      <c r="Q876" s="118">
        <v>12565539</v>
      </c>
      <c r="R876" s="119">
        <v>9.1201819479465485E-2</v>
      </c>
      <c r="S876" s="118">
        <v>2772</v>
      </c>
      <c r="T876" s="116">
        <v>2.20603346824646E-2</v>
      </c>
      <c r="U876" s="118">
        <v>15017</v>
      </c>
      <c r="V876" s="119">
        <v>0.11964491009712219</v>
      </c>
      <c r="W876" s="117">
        <v>3624575</v>
      </c>
      <c r="X876" s="119">
        <v>99.721160888671875</v>
      </c>
      <c r="Y876" s="119">
        <v>99.601852416992188</v>
      </c>
      <c r="Z876" s="117">
        <v>9305</v>
      </c>
      <c r="AA876" s="119">
        <v>0.25671976804733276</v>
      </c>
      <c r="AB876" s="118">
        <v>2902193</v>
      </c>
      <c r="AC876" s="120">
        <v>98.790809631347656</v>
      </c>
      <c r="AD876" s="118">
        <v>2903542</v>
      </c>
      <c r="AE876" s="116">
        <v>98.740158081054688</v>
      </c>
      <c r="AF876" s="116">
        <v>45.50384521484375</v>
      </c>
      <c r="AG876" s="116">
        <v>57.722282409667969</v>
      </c>
      <c r="AH876" s="121">
        <v>33.285408020019531</v>
      </c>
      <c r="AI876" s="116">
        <v>0</v>
      </c>
      <c r="AJ876" s="121">
        <v>0</v>
      </c>
      <c r="AK876" s="121">
        <v>0</v>
      </c>
      <c r="AL876" s="116">
        <v>4.7563800811767578</v>
      </c>
      <c r="AM876" s="116">
        <v>27.113151550292969</v>
      </c>
      <c r="AN876" s="116">
        <v>16682.3046875</v>
      </c>
      <c r="AO876" s="116">
        <v>48532.83984375</v>
      </c>
      <c r="AP876" s="116">
        <v>32162.87109375</v>
      </c>
      <c r="AQ876" s="116">
        <v>66.27032470703125</v>
      </c>
      <c r="AR876" s="118"/>
    </row>
    <row r="877" spans="1:44">
      <c r="A877" s="352">
        <v>41864</v>
      </c>
      <c r="B877" s="114" t="s">
        <v>183</v>
      </c>
      <c r="C877" s="114" t="s">
        <v>122</v>
      </c>
      <c r="D877" s="241"/>
      <c r="E877" s="305">
        <v>129</v>
      </c>
      <c r="F877" s="305">
        <v>10</v>
      </c>
      <c r="G877" s="305">
        <v>385</v>
      </c>
      <c r="H877" s="305">
        <v>30</v>
      </c>
      <c r="I877" s="305">
        <v>1456</v>
      </c>
      <c r="J877" s="305">
        <v>114</v>
      </c>
      <c r="K877" s="118">
        <v>829183</v>
      </c>
      <c r="L877" s="116">
        <v>94.481676541849026</v>
      </c>
      <c r="M877" s="118">
        <v>4360965</v>
      </c>
      <c r="N877" s="116">
        <v>96.802131652832031</v>
      </c>
      <c r="O877" s="118">
        <v>13417785</v>
      </c>
      <c r="P877" s="116">
        <v>99.959548950195313</v>
      </c>
      <c r="Q877" s="118">
        <v>13417790</v>
      </c>
      <c r="R877" s="119">
        <v>3.5467837005853653E-2</v>
      </c>
      <c r="S877" s="118">
        <v>464</v>
      </c>
      <c r="T877" s="116">
        <v>3.4580954816192389E-3</v>
      </c>
      <c r="U877" s="118">
        <v>11539</v>
      </c>
      <c r="V877" s="119">
        <v>8.6031258106231689E-2</v>
      </c>
      <c r="W877" s="117">
        <v>4273632</v>
      </c>
      <c r="X877" s="119">
        <v>99.7139892578125</v>
      </c>
      <c r="Y877" s="119">
        <v>99.628204345703125</v>
      </c>
      <c r="Z877" s="117">
        <v>8840</v>
      </c>
      <c r="AA877" s="119">
        <v>0.20684981346130371</v>
      </c>
      <c r="AB877" s="118">
        <v>2519635</v>
      </c>
      <c r="AC877" s="120">
        <v>98.570625305175781</v>
      </c>
      <c r="AD877" s="118">
        <v>2518374</v>
      </c>
      <c r="AE877" s="116">
        <v>98.512931823730469</v>
      </c>
      <c r="AF877" s="116">
        <v>71.94097900390625</v>
      </c>
      <c r="AG877" s="116">
        <v>98.350120544433594</v>
      </c>
      <c r="AH877" s="121">
        <v>45.531837463378906</v>
      </c>
      <c r="AI877" s="116">
        <v>0</v>
      </c>
      <c r="AJ877" s="121">
        <v>0</v>
      </c>
      <c r="AK877" s="121">
        <v>100</v>
      </c>
      <c r="AL877" s="116">
        <v>5.1036138534545898</v>
      </c>
      <c r="AM877" s="116">
        <v>26.901750564575195</v>
      </c>
      <c r="AN877" s="116">
        <v>18951.169921875</v>
      </c>
      <c r="AO877" s="116">
        <v>49385.80078125</v>
      </c>
      <c r="AP877" s="116">
        <v>26324.373046875</v>
      </c>
      <c r="AQ877" s="116">
        <v>53.303524017333984</v>
      </c>
      <c r="AR877" s="118"/>
    </row>
    <row r="878" spans="1:44">
      <c r="A878" s="352">
        <v>41864</v>
      </c>
      <c r="B878" s="114" t="s">
        <v>126</v>
      </c>
      <c r="C878" s="114" t="s">
        <v>122</v>
      </c>
      <c r="D878" s="241"/>
      <c r="E878" s="305">
        <v>103</v>
      </c>
      <c r="F878" s="305">
        <v>5</v>
      </c>
      <c r="G878" s="305">
        <v>302</v>
      </c>
      <c r="H878" s="305">
        <v>15</v>
      </c>
      <c r="I878" s="305">
        <v>918</v>
      </c>
      <c r="J878" s="305">
        <v>62</v>
      </c>
      <c r="K878" s="118">
        <v>1025196</v>
      </c>
      <c r="L878" s="116">
        <v>89.831017678570731</v>
      </c>
      <c r="M878" s="118">
        <v>2600527</v>
      </c>
      <c r="N878" s="116">
        <v>96.896438598632813</v>
      </c>
      <c r="O878" s="118">
        <v>7508646</v>
      </c>
      <c r="P878" s="116">
        <v>99.939712524414063</v>
      </c>
      <c r="Q878" s="118">
        <v>7508603</v>
      </c>
      <c r="R878" s="119">
        <v>3.0351851135492325E-2</v>
      </c>
      <c r="S878" s="118">
        <v>1711</v>
      </c>
      <c r="T878" s="116">
        <v>2.2787194699048996E-2</v>
      </c>
      <c r="U878" s="118">
        <v>13147</v>
      </c>
      <c r="V878" s="119">
        <v>0.17518557608127594</v>
      </c>
      <c r="W878" s="117">
        <v>2185639</v>
      </c>
      <c r="X878" s="119">
        <v>99.591499328613281</v>
      </c>
      <c r="Y878" s="119">
        <v>99.417030334472656</v>
      </c>
      <c r="Z878" s="117">
        <v>6391</v>
      </c>
      <c r="AA878" s="119">
        <v>0.29240876436233521</v>
      </c>
      <c r="AB878" s="118">
        <v>1133976</v>
      </c>
      <c r="AC878" s="120">
        <v>99.009414672851563</v>
      </c>
      <c r="AD878" s="118">
        <v>1133734</v>
      </c>
      <c r="AE878" s="116">
        <v>98.914382934570313</v>
      </c>
      <c r="AF878" s="116">
        <v>37.118850708007813</v>
      </c>
      <c r="AG878" s="116">
        <v>43.413509368896484</v>
      </c>
      <c r="AH878" s="121">
        <v>30.824190139770508</v>
      </c>
      <c r="AI878" s="116">
        <v>0</v>
      </c>
      <c r="AJ878" s="121">
        <v>0</v>
      </c>
      <c r="AK878" s="121">
        <v>0</v>
      </c>
      <c r="AL878" s="116">
        <v>5.3356471061706543</v>
      </c>
      <c r="AM878" s="116">
        <v>29.882495880126953</v>
      </c>
      <c r="AN878" s="116">
        <v>11092.55859375</v>
      </c>
      <c r="AO878" s="116">
        <v>28542.65234375</v>
      </c>
      <c r="AP878" s="116">
        <v>17066.779296875</v>
      </c>
      <c r="AQ878" s="116">
        <v>59.793949127197266</v>
      </c>
      <c r="AR878" s="118"/>
    </row>
    <row r="879" spans="1:44">
      <c r="A879" s="352">
        <v>41864</v>
      </c>
      <c r="B879" s="114" t="s">
        <v>184</v>
      </c>
      <c r="C879" s="114" t="s">
        <v>122</v>
      </c>
      <c r="D879" s="241"/>
      <c r="E879" s="305">
        <v>95</v>
      </c>
      <c r="F879" s="305">
        <v>17</v>
      </c>
      <c r="G879" s="305">
        <v>283</v>
      </c>
      <c r="H879" s="305">
        <v>51</v>
      </c>
      <c r="I879" s="305">
        <v>950</v>
      </c>
      <c r="J879" s="305">
        <v>219</v>
      </c>
      <c r="K879" s="118">
        <v>2428768</v>
      </c>
      <c r="L879" s="116">
        <v>88.533322244034835</v>
      </c>
      <c r="M879" s="118">
        <v>2600527</v>
      </c>
      <c r="N879" s="116">
        <v>96.896438598632813</v>
      </c>
      <c r="O879" s="118">
        <v>10910469</v>
      </c>
      <c r="P879" s="116">
        <v>99.968208312988281</v>
      </c>
      <c r="Q879" s="118">
        <v>10910451</v>
      </c>
      <c r="R879" s="119">
        <v>1.1502732522785664E-2</v>
      </c>
      <c r="S879" s="118">
        <v>1903</v>
      </c>
      <c r="T879" s="116">
        <v>1.7441991716623306E-2</v>
      </c>
      <c r="U879" s="118">
        <v>7497</v>
      </c>
      <c r="V879" s="119">
        <v>6.8733826279640198E-2</v>
      </c>
      <c r="W879" s="117">
        <v>3430261</v>
      </c>
      <c r="X879" s="119">
        <v>99.485038757324219</v>
      </c>
      <c r="Y879" s="119">
        <v>99.416656494140625</v>
      </c>
      <c r="Z879" s="117">
        <v>7689</v>
      </c>
      <c r="AA879" s="119">
        <v>0.22415204346179962</v>
      </c>
      <c r="AB879" s="118">
        <v>2140031</v>
      </c>
      <c r="AC879" s="120">
        <v>98.393013000488281</v>
      </c>
      <c r="AD879" s="118">
        <v>2141692</v>
      </c>
      <c r="AE879" s="116">
        <v>98.345329284667969</v>
      </c>
      <c r="AF879" s="116">
        <v>71.156845092773438</v>
      </c>
      <c r="AG879" s="116">
        <v>91.14532470703125</v>
      </c>
      <c r="AH879" s="121">
        <v>51.168369293212891</v>
      </c>
      <c r="AI879" s="116">
        <v>0</v>
      </c>
      <c r="AJ879" s="121">
        <v>0</v>
      </c>
      <c r="AK879" s="121">
        <v>0</v>
      </c>
      <c r="AL879" s="116">
        <v>5.2562899589538574</v>
      </c>
      <c r="AM879" s="116">
        <v>27.445283889770508</v>
      </c>
      <c r="AN879" s="116">
        <v>16073.373046875</v>
      </c>
      <c r="AO879" s="116">
        <v>38953.87890625</v>
      </c>
      <c r="AP879" s="116">
        <v>23083.111328125</v>
      </c>
      <c r="AQ879" s="116">
        <v>59.257541656494141</v>
      </c>
      <c r="AR879" s="118"/>
    </row>
    <row r="880" spans="1:44">
      <c r="A880" s="352">
        <v>41864</v>
      </c>
      <c r="B880" s="114" t="s">
        <v>131</v>
      </c>
      <c r="C880" s="114" t="s">
        <v>176</v>
      </c>
      <c r="D880" s="241"/>
      <c r="E880" s="305">
        <v>168</v>
      </c>
      <c r="F880" s="305">
        <v>20</v>
      </c>
      <c r="G880" s="305">
        <v>489</v>
      </c>
      <c r="H880" s="305">
        <v>50</v>
      </c>
      <c r="I880" s="305">
        <v>1408</v>
      </c>
      <c r="J880" s="305">
        <v>160</v>
      </c>
      <c r="K880" s="118">
        <v>2697985</v>
      </c>
      <c r="L880" s="116">
        <v>90.587271611962265</v>
      </c>
      <c r="M880" s="118">
        <v>4344082</v>
      </c>
      <c r="N880" s="116">
        <v>94.209083557128906</v>
      </c>
      <c r="O880" s="118">
        <v>19311004</v>
      </c>
      <c r="P880" s="116">
        <v>99.999626159667969</v>
      </c>
      <c r="Q880" s="118">
        <v>12666474</v>
      </c>
      <c r="R880" s="119">
        <v>4.6816500835120678E-3</v>
      </c>
      <c r="S880" s="118">
        <v>553412</v>
      </c>
      <c r="T880" s="116">
        <v>4.3691086769104004</v>
      </c>
      <c r="U880" s="118">
        <v>629</v>
      </c>
      <c r="V880" s="119">
        <v>5.1940018311142921E-3</v>
      </c>
      <c r="W880" s="117">
        <v>3584296</v>
      </c>
      <c r="X880" s="119">
        <v>99.73138427734375</v>
      </c>
      <c r="Y880" s="119">
        <v>99.726203918457031</v>
      </c>
      <c r="Z880" s="117">
        <v>10255</v>
      </c>
      <c r="AA880" s="119">
        <v>0.28610917925834656</v>
      </c>
      <c r="AB880" s="118">
        <v>1420226</v>
      </c>
      <c r="AC880" s="120">
        <v>95.269905090332031</v>
      </c>
      <c r="AD880" s="118">
        <v>1409172</v>
      </c>
      <c r="AE880" s="116">
        <v>95.922004699707031</v>
      </c>
      <c r="AF880" s="116">
        <v>0</v>
      </c>
      <c r="AG880" s="116">
        <v>0</v>
      </c>
      <c r="AH880" s="121">
        <v>0</v>
      </c>
      <c r="AI880" s="116">
        <v>0</v>
      </c>
      <c r="AJ880" s="121">
        <v>0</v>
      </c>
      <c r="AK880" s="121">
        <v>0</v>
      </c>
      <c r="AL880" s="116">
        <v>4.910799503326416</v>
      </c>
      <c r="AM880" s="116">
        <v>27.964710235595703</v>
      </c>
      <c r="AN880" s="116">
        <v>17783.244140625</v>
      </c>
      <c r="AO880" s="116">
        <v>40003.44921875</v>
      </c>
      <c r="AP880" s="116">
        <v>21159.189453125</v>
      </c>
      <c r="AQ880" s="116">
        <v>52.893413543701172</v>
      </c>
      <c r="AR880" s="118"/>
    </row>
    <row r="881" spans="1:44">
      <c r="A881" s="352">
        <v>41864</v>
      </c>
      <c r="B881" s="114" t="s">
        <v>124</v>
      </c>
      <c r="C881" s="114" t="s">
        <v>176</v>
      </c>
      <c r="D881" s="241"/>
      <c r="E881" s="180">
        <v>113</v>
      </c>
      <c r="F881" s="180">
        <v>32</v>
      </c>
      <c r="G881" s="180">
        <v>332</v>
      </c>
      <c r="H881" s="180">
        <v>86</v>
      </c>
      <c r="I881" s="180">
        <v>1269</v>
      </c>
      <c r="J881" s="180">
        <v>340</v>
      </c>
      <c r="K881" s="118">
        <v>3627187</v>
      </c>
      <c r="L881" s="116">
        <v>92.222182093175789</v>
      </c>
      <c r="M881" s="118">
        <v>3712500</v>
      </c>
      <c r="N881" s="116">
        <v>96.1087646484375</v>
      </c>
      <c r="O881" s="118">
        <v>16352231</v>
      </c>
      <c r="P881" s="116">
        <v>99.999763488769531</v>
      </c>
      <c r="Q881" s="118">
        <v>12221503</v>
      </c>
      <c r="R881" s="119">
        <v>3.2074614427983761E-3</v>
      </c>
      <c r="S881" s="118">
        <v>512765</v>
      </c>
      <c r="T881" s="116">
        <v>4.1955966949462891</v>
      </c>
      <c r="U881" s="118">
        <v>1506</v>
      </c>
      <c r="V881" s="119">
        <v>1.2862621806561947E-2</v>
      </c>
      <c r="W881" s="117">
        <v>3909591</v>
      </c>
      <c r="X881" s="119">
        <v>99.77447509765625</v>
      </c>
      <c r="Y881" s="119">
        <v>99.761642456054688</v>
      </c>
      <c r="Z881" s="117">
        <v>10473</v>
      </c>
      <c r="AA881" s="119">
        <v>0.26787969470024109</v>
      </c>
      <c r="AB881" s="118">
        <v>1020226</v>
      </c>
      <c r="AC881" s="120">
        <v>94.850357055664062</v>
      </c>
      <c r="AD881" s="118">
        <v>1013388</v>
      </c>
      <c r="AE881" s="116">
        <v>95.020561218261719</v>
      </c>
      <c r="AF881" s="116">
        <v>0</v>
      </c>
      <c r="AG881" s="116">
        <v>0</v>
      </c>
      <c r="AH881" s="121">
        <v>0</v>
      </c>
      <c r="AI881" s="116">
        <v>0</v>
      </c>
      <c r="AJ881" s="121">
        <v>0</v>
      </c>
      <c r="AK881" s="121">
        <v>0</v>
      </c>
      <c r="AL881" s="116">
        <v>4.8321361541748047</v>
      </c>
      <c r="AM881" s="116">
        <v>29.475950241088867</v>
      </c>
      <c r="AN881" s="116">
        <v>16647.390625</v>
      </c>
      <c r="AO881" s="116">
        <v>44634.6796875</v>
      </c>
      <c r="AP881" s="116">
        <v>20621.703125</v>
      </c>
      <c r="AQ881" s="116">
        <v>46.201076507568359</v>
      </c>
      <c r="AR881" s="118"/>
    </row>
    <row r="882" spans="1:44">
      <c r="A882" s="352">
        <v>41864</v>
      </c>
      <c r="B882" s="206" t="s">
        <v>133</v>
      </c>
      <c r="C882" s="206" t="s">
        <v>176</v>
      </c>
      <c r="D882" s="241"/>
      <c r="E882" s="180">
        <v>163</v>
      </c>
      <c r="F882" s="180">
        <v>11</v>
      </c>
      <c r="G882" s="180">
        <v>482</v>
      </c>
      <c r="H882" s="180">
        <v>33</v>
      </c>
      <c r="I882" s="180">
        <v>1395</v>
      </c>
      <c r="J882" s="180">
        <v>109</v>
      </c>
      <c r="K882" s="248">
        <v>2066728</v>
      </c>
      <c r="L882" s="246">
        <v>90.334722324369736</v>
      </c>
      <c r="M882" s="248">
        <v>3827369</v>
      </c>
      <c r="N882" s="246">
        <v>96.267906188964844</v>
      </c>
      <c r="O882" s="248">
        <v>16611190</v>
      </c>
      <c r="P882" s="246">
        <v>99.9892578125</v>
      </c>
      <c r="Q882" s="248">
        <v>10435552</v>
      </c>
      <c r="R882" s="249">
        <v>2.455068938434124E-2</v>
      </c>
      <c r="S882" s="248">
        <v>479947</v>
      </c>
      <c r="T882" s="246">
        <v>4.5991530418395996</v>
      </c>
      <c r="U882" s="248">
        <v>278</v>
      </c>
      <c r="V882" s="249">
        <v>2.7957030106335878E-3</v>
      </c>
      <c r="W882" s="248">
        <v>2748746</v>
      </c>
      <c r="X882" s="246">
        <v>99.701988220214844</v>
      </c>
      <c r="Y882" s="246">
        <v>99.699203491210938</v>
      </c>
      <c r="Z882" s="247">
        <v>7780</v>
      </c>
      <c r="AA882" s="249">
        <v>0.28303816914558411</v>
      </c>
      <c r="AB882" s="248">
        <v>612923</v>
      </c>
      <c r="AC882" s="246">
        <v>93.493309020996094</v>
      </c>
      <c r="AD882" s="248">
        <v>602730</v>
      </c>
      <c r="AE882" s="246">
        <v>93.738327026367188</v>
      </c>
      <c r="AF882" s="246">
        <v>0</v>
      </c>
      <c r="AG882" s="246">
        <v>0</v>
      </c>
      <c r="AH882" s="251">
        <v>0</v>
      </c>
      <c r="AI882" s="246">
        <v>0</v>
      </c>
      <c r="AJ882" s="251">
        <v>0</v>
      </c>
      <c r="AK882" s="251">
        <v>0</v>
      </c>
      <c r="AL882" s="246">
        <v>5.0150609016418457</v>
      </c>
      <c r="AM882" s="246">
        <v>31.914169311523438</v>
      </c>
      <c r="AN882" s="246">
        <v>14907.916015625</v>
      </c>
      <c r="AO882" s="246">
        <v>35319.0859375</v>
      </c>
      <c r="AP882" s="246">
        <v>18548.490234375</v>
      </c>
      <c r="AQ882" s="246">
        <v>52.516902923583984</v>
      </c>
      <c r="AR882" s="248"/>
    </row>
    <row r="883" spans="1:44">
      <c r="A883" s="352">
        <v>41864</v>
      </c>
      <c r="B883" s="206" t="s">
        <v>125</v>
      </c>
      <c r="C883" s="206" t="s">
        <v>176</v>
      </c>
      <c r="D883" s="241"/>
      <c r="E883" s="180">
        <v>164</v>
      </c>
      <c r="F883" s="180">
        <v>8</v>
      </c>
      <c r="G883" s="180">
        <v>468</v>
      </c>
      <c r="H883" s="180">
        <v>24</v>
      </c>
      <c r="I883" s="180">
        <v>1520</v>
      </c>
      <c r="J883" s="180">
        <v>92</v>
      </c>
      <c r="K883" s="248">
        <v>1917795</v>
      </c>
      <c r="L883" s="246">
        <v>89.696552551237232</v>
      </c>
      <c r="M883" s="248">
        <v>3016225</v>
      </c>
      <c r="N883" s="246">
        <v>94.947357177734375</v>
      </c>
      <c r="O883" s="248">
        <v>14226151</v>
      </c>
      <c r="P883" s="246">
        <v>99.958808898925781</v>
      </c>
      <c r="Q883" s="248">
        <v>9222203</v>
      </c>
      <c r="R883" s="249">
        <v>0.23947639763355255</v>
      </c>
      <c r="S883" s="248">
        <v>428110</v>
      </c>
      <c r="T883" s="246">
        <v>4.6421661376953125</v>
      </c>
      <c r="U883" s="248">
        <v>129</v>
      </c>
      <c r="V883" s="249">
        <v>1.4710420509800315E-3</v>
      </c>
      <c r="W883" s="248">
        <v>2636086</v>
      </c>
      <c r="X883" s="246">
        <v>99.885604858398438</v>
      </c>
      <c r="Y883" s="246">
        <v>99.884132385253906</v>
      </c>
      <c r="Z883" s="247">
        <v>4776</v>
      </c>
      <c r="AA883" s="249">
        <v>0.18117770552635193</v>
      </c>
      <c r="AB883" s="248">
        <v>656502</v>
      </c>
      <c r="AC883" s="246">
        <v>92.937263488769531</v>
      </c>
      <c r="AD883" s="248">
        <v>656385</v>
      </c>
      <c r="AE883" s="246">
        <v>93.157524108886719</v>
      </c>
      <c r="AF883" s="246">
        <v>0</v>
      </c>
      <c r="AG883" s="246">
        <v>0</v>
      </c>
      <c r="AH883" s="251">
        <v>0</v>
      </c>
      <c r="AI883" s="246">
        <v>0</v>
      </c>
      <c r="AJ883" s="251">
        <v>0</v>
      </c>
      <c r="AK883" s="251">
        <v>0</v>
      </c>
      <c r="AL883" s="246">
        <v>4.2716770172119141</v>
      </c>
      <c r="AM883" s="246">
        <v>29.753982543945313</v>
      </c>
      <c r="AN883" s="246">
        <v>11347.4296875</v>
      </c>
      <c r="AO883" s="246">
        <v>31544.61328125</v>
      </c>
      <c r="AP883" s="246">
        <v>12427.9287109375</v>
      </c>
      <c r="AQ883" s="246">
        <v>39.397941589355469</v>
      </c>
      <c r="AR883" s="248"/>
    </row>
    <row r="884" spans="1:44">
      <c r="A884" s="352">
        <v>41864</v>
      </c>
      <c r="B884" s="107" t="s">
        <v>127</v>
      </c>
      <c r="C884" s="107" t="s">
        <v>128</v>
      </c>
      <c r="D884" s="241"/>
      <c r="E884" s="388">
        <v>149</v>
      </c>
      <c r="F884" s="388">
        <v>12</v>
      </c>
      <c r="G884" s="388">
        <v>447</v>
      </c>
      <c r="H884" s="388">
        <v>36</v>
      </c>
      <c r="I884" s="388">
        <v>1435</v>
      </c>
      <c r="J884" s="388">
        <v>122</v>
      </c>
      <c r="K884" s="111">
        <v>2484587</v>
      </c>
      <c r="L884" s="109">
        <v>88.661294613551462</v>
      </c>
      <c r="M884" s="111">
        <v>3490845</v>
      </c>
      <c r="N884" s="109">
        <v>96.555793762207031</v>
      </c>
      <c r="O884" s="111">
        <v>15725507</v>
      </c>
      <c r="P884" s="109">
        <v>99.98663330078125</v>
      </c>
      <c r="Q884" s="111">
        <v>9644774</v>
      </c>
      <c r="R884" s="112">
        <v>3.2867540139704943E-3</v>
      </c>
      <c r="S884" s="111">
        <v>274630</v>
      </c>
      <c r="T884" s="109">
        <v>2.8474488258361816</v>
      </c>
      <c r="U884" s="111">
        <v>33345</v>
      </c>
      <c r="V884" s="112">
        <v>0.34581455588340759</v>
      </c>
      <c r="W884" s="111">
        <v>2944951</v>
      </c>
      <c r="X884" s="109">
        <v>99.608932495117188</v>
      </c>
      <c r="Y884" s="109">
        <v>99.264472961425781</v>
      </c>
      <c r="Z884" s="110">
        <v>17755</v>
      </c>
      <c r="AA884" s="112">
        <v>0.60289627313613892</v>
      </c>
      <c r="AB884" s="111">
        <v>4837308</v>
      </c>
      <c r="AC884" s="109">
        <v>99.313751220703125</v>
      </c>
      <c r="AD884" s="111">
        <v>4828928</v>
      </c>
      <c r="AE884" s="109">
        <v>99.523246765136719</v>
      </c>
      <c r="AF884" s="109">
        <v>34.592872619628906</v>
      </c>
      <c r="AG884" s="109">
        <v>34.219352722167969</v>
      </c>
      <c r="AH884" s="113">
        <v>34.966388702392578</v>
      </c>
      <c r="AI884" s="109">
        <v>48.711299896240234</v>
      </c>
      <c r="AJ884" s="113">
        <v>0.50335437059402466</v>
      </c>
      <c r="AK884" s="113">
        <v>0.78534561395645142</v>
      </c>
      <c r="AL884" s="109">
        <v>3.0505893230438232</v>
      </c>
      <c r="AM884" s="109">
        <v>19.260391235351563</v>
      </c>
      <c r="AN884" s="109">
        <v>8080.56201171875</v>
      </c>
      <c r="AO884" s="109">
        <v>36523.015625</v>
      </c>
      <c r="AP884" s="109">
        <v>701.66143798828125</v>
      </c>
      <c r="AQ884" s="109">
        <v>1.9211486577987671</v>
      </c>
      <c r="AR884" s="111"/>
    </row>
    <row r="885" spans="1:44">
      <c r="A885" s="352">
        <v>41864</v>
      </c>
      <c r="B885" s="107" t="s">
        <v>129</v>
      </c>
      <c r="C885" s="107" t="s">
        <v>128</v>
      </c>
      <c r="D885" s="241"/>
      <c r="E885" s="388">
        <v>151</v>
      </c>
      <c r="F885" s="388">
        <v>2</v>
      </c>
      <c r="G885" s="388">
        <v>449</v>
      </c>
      <c r="H885" s="388">
        <v>6</v>
      </c>
      <c r="I885" s="388">
        <v>1124</v>
      </c>
      <c r="J885" s="388">
        <v>17</v>
      </c>
      <c r="K885" s="111">
        <v>1669372</v>
      </c>
      <c r="L885" s="109">
        <v>85.164780528246553</v>
      </c>
      <c r="M885" s="111">
        <v>3013707</v>
      </c>
      <c r="N885" s="109">
        <v>96.183441162109375</v>
      </c>
      <c r="O885" s="111">
        <v>11436381</v>
      </c>
      <c r="P885" s="109">
        <v>99.982475280761719</v>
      </c>
      <c r="Q885" s="111">
        <v>7369374</v>
      </c>
      <c r="R885" s="112">
        <v>6.1742016114294529E-3</v>
      </c>
      <c r="S885" s="111">
        <v>253656</v>
      </c>
      <c r="T885" s="109">
        <v>3.4420292377471924</v>
      </c>
      <c r="U885" s="111">
        <v>30737</v>
      </c>
      <c r="V885" s="112">
        <v>0.41732364892959595</v>
      </c>
      <c r="W885" s="111">
        <v>1820992</v>
      </c>
      <c r="X885" s="109">
        <v>99.508354187011719</v>
      </c>
      <c r="Y885" s="109">
        <v>99.09307861328125</v>
      </c>
      <c r="Z885" s="110">
        <v>13338</v>
      </c>
      <c r="AA885" s="112">
        <v>0.73245793581008911</v>
      </c>
      <c r="AB885" s="111">
        <v>928013</v>
      </c>
      <c r="AC885" s="109">
        <v>98.135475158691406</v>
      </c>
      <c r="AD885" s="111">
        <v>927161</v>
      </c>
      <c r="AE885" s="109">
        <v>98.351203918457031</v>
      </c>
      <c r="AF885" s="109">
        <v>34.430152893066406</v>
      </c>
      <c r="AG885" s="109">
        <v>34.175048828125</v>
      </c>
      <c r="AH885" s="113">
        <v>34.685260772705078</v>
      </c>
      <c r="AI885" s="109">
        <v>48.811782836914063</v>
      </c>
      <c r="AJ885" s="113">
        <v>0.37833324074745178</v>
      </c>
      <c r="AK885" s="113">
        <v>0.80988609790802002</v>
      </c>
      <c r="AL885" s="109">
        <v>3.0049617290496826</v>
      </c>
      <c r="AM885" s="109">
        <v>23.862977981567383</v>
      </c>
      <c r="AN885" s="109">
        <v>6461.38037109375</v>
      </c>
      <c r="AO885" s="109">
        <v>20477.013671875</v>
      </c>
      <c r="AP885" s="109">
        <v>341.77685546875</v>
      </c>
      <c r="AQ885" s="109">
        <v>1.6690757274627686</v>
      </c>
      <c r="AR885" s="111"/>
    </row>
    <row r="886" spans="1:44">
      <c r="A886" s="352">
        <v>41864</v>
      </c>
      <c r="B886" s="181" t="s">
        <v>130</v>
      </c>
      <c r="C886" s="181" t="s">
        <v>128</v>
      </c>
      <c r="D886" s="241"/>
      <c r="E886" s="219">
        <v>176</v>
      </c>
      <c r="F886" s="219">
        <v>5</v>
      </c>
      <c r="G886" s="219">
        <v>528</v>
      </c>
      <c r="H886" s="219">
        <v>15</v>
      </c>
      <c r="I886" s="219">
        <v>838</v>
      </c>
      <c r="J886" s="219">
        <v>32</v>
      </c>
      <c r="K886" s="229">
        <v>613869</v>
      </c>
      <c r="L886" s="230">
        <v>93.64196595690612</v>
      </c>
      <c r="M886" s="229">
        <v>1267613</v>
      </c>
      <c r="N886" s="230">
        <v>97.132720947265625</v>
      </c>
      <c r="O886" s="229">
        <v>14569982</v>
      </c>
      <c r="P886" s="230">
        <v>99.995552062988281</v>
      </c>
      <c r="Q886" s="229">
        <v>4339243</v>
      </c>
      <c r="R886" s="230">
        <v>0</v>
      </c>
      <c r="S886" s="229">
        <v>141519</v>
      </c>
      <c r="T886" s="230">
        <v>3.2613754272460938</v>
      </c>
      <c r="U886" s="229">
        <v>8708</v>
      </c>
      <c r="V886" s="230">
        <v>0.20101185142993927</v>
      </c>
      <c r="W886" s="229">
        <v>628104</v>
      </c>
      <c r="X886" s="230">
        <v>99.76904296875</v>
      </c>
      <c r="Y886" s="230">
        <v>99.568496704101563</v>
      </c>
      <c r="Z886" s="229">
        <v>2689</v>
      </c>
      <c r="AA886" s="230">
        <v>0.42811381816864014</v>
      </c>
      <c r="AB886" s="229">
        <v>883604</v>
      </c>
      <c r="AC886" s="230">
        <v>98.814178466796875</v>
      </c>
      <c r="AD886" s="229">
        <v>881624</v>
      </c>
      <c r="AE886" s="230">
        <v>99.01568603515625</v>
      </c>
      <c r="AF886" s="230">
        <v>35.270137786865234</v>
      </c>
      <c r="AG886" s="230">
        <v>34.939857482910156</v>
      </c>
      <c r="AH886" s="230">
        <v>35.600418090820313</v>
      </c>
      <c r="AI886" s="230">
        <v>49.141620635986328</v>
      </c>
      <c r="AJ886" s="188">
        <v>0.22895607352256775</v>
      </c>
      <c r="AK886" s="188">
        <v>0.62942194938659668</v>
      </c>
      <c r="AL886" s="230">
        <v>3.990117073059082</v>
      </c>
      <c r="AM886" s="230">
        <v>23.271745681762695</v>
      </c>
      <c r="AN886" s="230">
        <v>5395.0849609375</v>
      </c>
      <c r="AO886" s="230">
        <v>9764</v>
      </c>
      <c r="AP886" s="230">
        <v>207.25566101074219</v>
      </c>
      <c r="AQ886" s="230">
        <v>2.1226511001586914</v>
      </c>
      <c r="AR886" s="229"/>
    </row>
    <row r="887" spans="1:44">
      <c r="A887" s="352">
        <v>41864</v>
      </c>
      <c r="B887" s="123" t="s">
        <v>132</v>
      </c>
      <c r="C887" s="123" t="s">
        <v>128</v>
      </c>
      <c r="D887" s="241"/>
      <c r="E887" s="219">
        <v>178</v>
      </c>
      <c r="F887" s="219">
        <v>5</v>
      </c>
      <c r="G887" s="219">
        <v>527</v>
      </c>
      <c r="H887" s="219">
        <v>15</v>
      </c>
      <c r="I887" s="219">
        <v>994</v>
      </c>
      <c r="J887" s="219">
        <v>29</v>
      </c>
      <c r="K887" s="197">
        <v>680624</v>
      </c>
      <c r="L887" s="194">
        <v>90.422906039164062</v>
      </c>
      <c r="M887" s="197">
        <v>1246327</v>
      </c>
      <c r="N887" s="194">
        <v>92.442031860351563</v>
      </c>
      <c r="O887" s="197">
        <v>12844163</v>
      </c>
      <c r="P887" s="194">
        <v>99.729103088378906</v>
      </c>
      <c r="Q887" s="197">
        <v>5339174</v>
      </c>
      <c r="R887" s="194">
        <v>0</v>
      </c>
      <c r="S887" s="197">
        <v>214121</v>
      </c>
      <c r="T887" s="194">
        <v>4.0103769302368164</v>
      </c>
      <c r="U887" s="197">
        <v>14416</v>
      </c>
      <c r="V887" s="194">
        <v>0.27024129033088684</v>
      </c>
      <c r="W887" s="197">
        <v>895710</v>
      </c>
      <c r="X887" s="194">
        <v>99.724555969238281</v>
      </c>
      <c r="Y887" s="231">
        <v>99.455055236816406</v>
      </c>
      <c r="Z887" s="197">
        <v>5049</v>
      </c>
      <c r="AA887" s="194">
        <v>0.56368690729141235</v>
      </c>
      <c r="AB887" s="197">
        <v>852579</v>
      </c>
      <c r="AC887" s="194">
        <v>97.790939331054687</v>
      </c>
      <c r="AD887" s="197">
        <v>851533</v>
      </c>
      <c r="AE887" s="194">
        <v>97.961692810058594</v>
      </c>
      <c r="AF887" s="231">
        <v>35.078529357910156</v>
      </c>
      <c r="AG887" s="231">
        <v>34.817153930664063</v>
      </c>
      <c r="AH887" s="231">
        <v>35.33990478515625</v>
      </c>
      <c r="AI887" s="194">
        <v>49.144218444824219</v>
      </c>
      <c r="AJ887" s="207">
        <v>0.21650688350200653</v>
      </c>
      <c r="AK887" s="207">
        <v>0.63927483558654785</v>
      </c>
      <c r="AL887" s="208">
        <v>4.0768818855285645</v>
      </c>
      <c r="AM887" s="208">
        <v>24.252023696899414</v>
      </c>
      <c r="AN887" s="197">
        <v>6067.65869140625</v>
      </c>
      <c r="AO887" s="197">
        <v>12260.4365234375</v>
      </c>
      <c r="AP887" s="197">
        <v>191.22442626953125</v>
      </c>
      <c r="AQ887" s="231">
        <v>1.5596868991851807</v>
      </c>
      <c r="AR887" s="198"/>
    </row>
    <row r="888" spans="1:44">
      <c r="A888" s="352">
        <v>41863</v>
      </c>
      <c r="B888" s="181" t="s">
        <v>6</v>
      </c>
      <c r="C888" s="181"/>
      <c r="D888" s="241"/>
      <c r="E888" s="219">
        <v>1800</v>
      </c>
      <c r="F888" s="219">
        <v>164</v>
      </c>
      <c r="G888" s="219">
        <v>5332</v>
      </c>
      <c r="H888" s="219">
        <v>484</v>
      </c>
      <c r="I888" s="219">
        <v>15264</v>
      </c>
      <c r="J888" s="219">
        <v>1816</v>
      </c>
      <c r="K888" s="229">
        <v>31627220</v>
      </c>
      <c r="L888" s="230">
        <v>91.528661071064732</v>
      </c>
      <c r="M888" s="229">
        <v>42934242</v>
      </c>
      <c r="N888" s="230">
        <v>96.07154428517498</v>
      </c>
      <c r="O888" s="229">
        <v>184438320</v>
      </c>
      <c r="P888" s="230">
        <v>99.97053325171737</v>
      </c>
      <c r="Q888" s="229">
        <v>135487690</v>
      </c>
      <c r="R888" s="230">
        <v>3.4542621042836362E-2</v>
      </c>
      <c r="S888" s="229">
        <v>2930902</v>
      </c>
      <c r="T888" s="230">
        <v>4.1982056039533768</v>
      </c>
      <c r="U888" s="229">
        <v>165276</v>
      </c>
      <c r="V888" s="230">
        <v>0.12389728156644346</v>
      </c>
      <c r="W888" s="229">
        <v>41026182</v>
      </c>
      <c r="X888" s="230">
        <v>99.707090048719607</v>
      </c>
      <c r="Y888" s="230">
        <v>99.583555674620243</v>
      </c>
      <c r="Z888" s="229">
        <v>128634</v>
      </c>
      <c r="AA888" s="230">
        <v>0.31354123778113813</v>
      </c>
      <c r="AB888" s="229">
        <v>29156819</v>
      </c>
      <c r="AC888" s="230">
        <v>98.239884710303457</v>
      </c>
      <c r="AD888" s="229">
        <v>29117272</v>
      </c>
      <c r="AE888" s="230">
        <v>98.325716197073532</v>
      </c>
      <c r="AF888" s="230">
        <v>39.669886335203564</v>
      </c>
      <c r="AG888" s="230">
        <v>45.306409024843418</v>
      </c>
      <c r="AH888" s="230">
        <v>34.033363645563711</v>
      </c>
      <c r="AI888" s="230"/>
      <c r="AJ888" s="188"/>
      <c r="AK888" s="188"/>
      <c r="AL888" s="230">
        <v>3.3090698847492299</v>
      </c>
      <c r="AM888" s="230">
        <v>20.01536329747719</v>
      </c>
      <c r="AN888" s="230">
        <v>175828.27783203125</v>
      </c>
      <c r="AO888" s="230">
        <v>514225.8818359375</v>
      </c>
      <c r="AP888" s="230">
        <v>266214.98390197754</v>
      </c>
      <c r="AQ888" s="230">
        <v>51.770047620223203</v>
      </c>
      <c r="AR888" s="229">
        <v>0</v>
      </c>
    </row>
    <row r="889" spans="1:44">
      <c r="A889" s="352">
        <v>41863</v>
      </c>
      <c r="B889" s="123" t="s">
        <v>134</v>
      </c>
      <c r="C889" s="123"/>
      <c r="D889" s="241"/>
      <c r="E889" s="219">
        <v>651</v>
      </c>
      <c r="F889" s="219">
        <v>103</v>
      </c>
      <c r="G889" s="219">
        <v>1942</v>
      </c>
      <c r="H889" s="219">
        <v>311</v>
      </c>
      <c r="I889" s="219">
        <v>6557</v>
      </c>
      <c r="J889" s="219">
        <v>1282</v>
      </c>
      <c r="K889" s="197">
        <v>16362247</v>
      </c>
      <c r="L889" s="194">
        <v>92.477756875324033</v>
      </c>
      <c r="M889" s="197">
        <v>19138380</v>
      </c>
      <c r="N889" s="194">
        <v>96.616014851246945</v>
      </c>
      <c r="O889" s="197">
        <v>64975296</v>
      </c>
      <c r="P889" s="194">
        <v>99.944384404776727</v>
      </c>
      <c r="Q889" s="197">
        <v>64974886</v>
      </c>
      <c r="R889" s="194">
        <v>3.7426767966050267E-2</v>
      </c>
      <c r="S889" s="197">
        <v>9957</v>
      </c>
      <c r="T889" s="194">
        <v>2.0372064143504943E-2</v>
      </c>
      <c r="U889" s="197">
        <v>77498</v>
      </c>
      <c r="V889" s="194">
        <v>0.11933673106388142</v>
      </c>
      <c r="W889" s="197">
        <v>22019750</v>
      </c>
      <c r="X889" s="194">
        <v>99.7038092586087</v>
      </c>
      <c r="Y889" s="231">
        <v>99.584825991893311</v>
      </c>
      <c r="Z889" s="197">
        <v>56684</v>
      </c>
      <c r="AA889" s="194">
        <v>0.25742344247749177</v>
      </c>
      <c r="AB889" s="197">
        <v>18102850</v>
      </c>
      <c r="AC889" s="194">
        <v>98.740167117242748</v>
      </c>
      <c r="AD889" s="197">
        <v>18103972</v>
      </c>
      <c r="AE889" s="194">
        <v>98.708665154698338</v>
      </c>
      <c r="AF889" s="231">
        <v>67.030088230666507</v>
      </c>
      <c r="AG889" s="231">
        <v>77.358142940387253</v>
      </c>
      <c r="AH889" s="231">
        <v>56.702033520945768</v>
      </c>
      <c r="AI889" s="194"/>
      <c r="AJ889" s="207"/>
      <c r="AK889" s="207"/>
      <c r="AL889" s="208">
        <v>4.9924773715674329</v>
      </c>
      <c r="AM889" s="208">
        <v>27.612027840069221</v>
      </c>
      <c r="AN889" s="197">
        <v>90345.5693359375</v>
      </c>
      <c r="AO889" s="197">
        <v>285286.5390625</v>
      </c>
      <c r="AP889" s="197">
        <v>191802.359375</v>
      </c>
      <c r="AQ889" s="231">
        <v>67.2314789212611</v>
      </c>
      <c r="AR889" s="198"/>
    </row>
    <row r="890" spans="1:44">
      <c r="A890" s="352">
        <v>41863</v>
      </c>
      <c r="B890" s="123" t="s">
        <v>175</v>
      </c>
      <c r="C890" s="123"/>
      <c r="D890" s="241"/>
      <c r="E890" s="219">
        <v>495</v>
      </c>
      <c r="F890" s="219">
        <v>37</v>
      </c>
      <c r="G890" s="219">
        <v>1439</v>
      </c>
      <c r="H890" s="219">
        <v>101</v>
      </c>
      <c r="I890" s="219">
        <v>4313</v>
      </c>
      <c r="J890" s="219">
        <v>332</v>
      </c>
      <c r="K890" s="197">
        <v>9897026</v>
      </c>
      <c r="L890" s="194">
        <v>91.293182416616872</v>
      </c>
      <c r="M890" s="197">
        <v>14781459</v>
      </c>
      <c r="N890" s="194">
        <v>95.36918602872457</v>
      </c>
      <c r="O890" s="197">
        <v>65835558</v>
      </c>
      <c r="P890" s="194">
        <v>99.993677158252069</v>
      </c>
      <c r="Q890" s="197">
        <v>44097189</v>
      </c>
      <c r="R890" s="194">
        <v>4.8853452964121864E-2</v>
      </c>
      <c r="S890" s="197">
        <v>1999557</v>
      </c>
      <c r="T890" s="194">
        <v>4.5438397018572481</v>
      </c>
      <c r="U890" s="197">
        <v>2410</v>
      </c>
      <c r="V890" s="194">
        <v>5.7294613068553501E-3</v>
      </c>
      <c r="W890" s="197">
        <v>12807375</v>
      </c>
      <c r="X890" s="194">
        <v>99.768141441507765</v>
      </c>
      <c r="Y890" s="231">
        <v>99.762425264447302</v>
      </c>
      <c r="Z890" s="197">
        <v>33771</v>
      </c>
      <c r="AA890" s="194">
        <v>0.26368401575342731</v>
      </c>
      <c r="AB890" s="197">
        <v>3710483</v>
      </c>
      <c r="AC890" s="194">
        <v>94.316589938796767</v>
      </c>
      <c r="AD890" s="197">
        <v>3682064</v>
      </c>
      <c r="AE890" s="194">
        <v>94.716224076544009</v>
      </c>
      <c r="AF890" s="231">
        <v>0</v>
      </c>
      <c r="AG890" s="231">
        <v>0</v>
      </c>
      <c r="AH890" s="231">
        <v>0</v>
      </c>
      <c r="AI890" s="194"/>
      <c r="AJ890" s="207"/>
      <c r="AK890" s="207"/>
      <c r="AL890" s="208">
        <v>4.9301236625460598</v>
      </c>
      <c r="AM890" s="208">
        <v>30.011111277758115</v>
      </c>
      <c r="AN890" s="197">
        <v>59849.5908203125</v>
      </c>
      <c r="AO890" s="197">
        <v>150886.515625</v>
      </c>
      <c r="AP890" s="197">
        <v>72989.6845703125</v>
      </c>
      <c r="AQ890" s="231">
        <v>48.373894955407813</v>
      </c>
      <c r="AR890" s="198"/>
    </row>
    <row r="891" spans="1:44">
      <c r="A891" s="352">
        <v>41863</v>
      </c>
      <c r="B891" s="124" t="s">
        <v>135</v>
      </c>
      <c r="C891" s="124"/>
      <c r="D891" s="241"/>
      <c r="E891" s="219">
        <v>654</v>
      </c>
      <c r="F891" s="219">
        <v>24</v>
      </c>
      <c r="G891" s="219">
        <v>1951</v>
      </c>
      <c r="H891" s="219">
        <v>72</v>
      </c>
      <c r="I891" s="219">
        <v>4394</v>
      </c>
      <c r="J891" s="219">
        <v>202</v>
      </c>
      <c r="K891" s="190">
        <v>5367947</v>
      </c>
      <c r="L891" s="191">
        <v>89.069843647860154</v>
      </c>
      <c r="M891" s="190">
        <v>9014403</v>
      </c>
      <c r="N891" s="191">
        <v>96.067283900847016</v>
      </c>
      <c r="O891" s="190">
        <v>53627466</v>
      </c>
      <c r="P891" s="191">
        <v>99.973802790297029</v>
      </c>
      <c r="Q891" s="190">
        <v>26415615</v>
      </c>
      <c r="R891" s="191">
        <v>3.5585013271593247E-3</v>
      </c>
      <c r="S891" s="190">
        <v>921388</v>
      </c>
      <c r="T891" s="191">
        <v>3.4932730550744195</v>
      </c>
      <c r="U891" s="190">
        <v>85368</v>
      </c>
      <c r="V891" s="191">
        <v>0.32344082653278361</v>
      </c>
      <c r="W891" s="190">
        <v>6199057</v>
      </c>
      <c r="X891" s="191">
        <v>99.592610394206758</v>
      </c>
      <c r="Y891" s="232">
        <v>99.270487231982159</v>
      </c>
      <c r="Z891" s="190">
        <v>38179</v>
      </c>
      <c r="AA891" s="192">
        <v>0.61588399234581104</v>
      </c>
      <c r="AB891" s="190">
        <v>7343486</v>
      </c>
      <c r="AC891" s="191">
        <v>98.988954182649906</v>
      </c>
      <c r="AD891" s="190">
        <v>7331236</v>
      </c>
      <c r="AE891" s="191">
        <v>99.192893817466171</v>
      </c>
      <c r="AF891" s="232">
        <v>16.35431342215194</v>
      </c>
      <c r="AG891" s="232">
        <v>15.739228298780848</v>
      </c>
      <c r="AH891" s="232">
        <v>16.969398545523035</v>
      </c>
      <c r="AI891" s="191"/>
      <c r="AJ891" s="193"/>
      <c r="AK891" s="193"/>
      <c r="AL891" s="191">
        <v>3.5530140161636488</v>
      </c>
      <c r="AM891" s="191">
        <v>22.725857844663118</v>
      </c>
      <c r="AN891" s="190">
        <v>25633.11767578125</v>
      </c>
      <c r="AO891" s="190">
        <v>78052.8271484375</v>
      </c>
      <c r="AP891" s="190">
        <v>1422.9399566650391</v>
      </c>
      <c r="AQ891" s="232">
        <v>1.8230472984136155</v>
      </c>
      <c r="AR891" s="190"/>
    </row>
    <row r="892" spans="1:44">
      <c r="A892" s="352">
        <v>41863</v>
      </c>
      <c r="B892" s="114" t="s">
        <v>121</v>
      </c>
      <c r="C892" s="114" t="s">
        <v>122</v>
      </c>
      <c r="D892" s="241"/>
      <c r="E892" s="305">
        <v>167</v>
      </c>
      <c r="F892" s="305">
        <v>60</v>
      </c>
      <c r="G892" s="305">
        <v>491</v>
      </c>
      <c r="H892" s="305">
        <v>181</v>
      </c>
      <c r="I892" s="305">
        <v>1826</v>
      </c>
      <c r="J892" s="305">
        <v>755</v>
      </c>
      <c r="K892" s="118">
        <v>9604843</v>
      </c>
      <c r="L892" s="116">
        <v>93.04399874105178</v>
      </c>
      <c r="M892" s="118">
        <v>4937554</v>
      </c>
      <c r="N892" s="116">
        <v>96.083808898925781</v>
      </c>
      <c r="O892" s="118">
        <v>20594490</v>
      </c>
      <c r="P892" s="116">
        <v>99.971626281738281</v>
      </c>
      <c r="Q892" s="118">
        <v>20594454</v>
      </c>
      <c r="R892" s="119">
        <v>1.4411646872758865E-2</v>
      </c>
      <c r="S892" s="118">
        <v>2673</v>
      </c>
      <c r="T892" s="116">
        <v>1.297922246158123E-2</v>
      </c>
      <c r="U892" s="118">
        <v>26539</v>
      </c>
      <c r="V892" s="119">
        <v>0.12890011072158813</v>
      </c>
      <c r="W892" s="117">
        <v>8391417</v>
      </c>
      <c r="X892" s="119">
        <v>99.801788330078125</v>
      </c>
      <c r="Y892" s="119">
        <v>99.673141479492188</v>
      </c>
      <c r="Z892" s="117">
        <v>24007</v>
      </c>
      <c r="AA892" s="119">
        <v>0.28608992695808411</v>
      </c>
      <c r="AB892" s="118">
        <v>9312515</v>
      </c>
      <c r="AC892" s="120">
        <v>98.849357604980469</v>
      </c>
      <c r="AD892" s="118">
        <v>9311676</v>
      </c>
      <c r="AE892" s="116">
        <v>98.848243713378906</v>
      </c>
      <c r="AF892" s="116">
        <v>74.116073608398438</v>
      </c>
      <c r="AG892" s="116">
        <v>75.011917114257813</v>
      </c>
      <c r="AH892" s="121">
        <v>73.220222473144531</v>
      </c>
      <c r="AI892" s="116">
        <v>0</v>
      </c>
      <c r="AJ892" s="121">
        <v>0</v>
      </c>
      <c r="AK892" s="121">
        <v>0</v>
      </c>
      <c r="AL892" s="116">
        <v>4.7377114295959473</v>
      </c>
      <c r="AM892" s="116">
        <v>27.162248611450195</v>
      </c>
      <c r="AN892" s="116">
        <v>27221.20703125</v>
      </c>
      <c r="AO892" s="116">
        <v>117812.109375</v>
      </c>
      <c r="AP892" s="116">
        <v>90698.2265625</v>
      </c>
      <c r="AQ892" s="122">
        <v>76.985488891601563</v>
      </c>
      <c r="AR892" s="118"/>
    </row>
    <row r="893" spans="1:44">
      <c r="A893" s="352">
        <v>41863</v>
      </c>
      <c r="B893" s="114" t="s">
        <v>123</v>
      </c>
      <c r="C893" s="114" t="s">
        <v>122</v>
      </c>
      <c r="D893" s="241"/>
      <c r="E893" s="305">
        <v>157</v>
      </c>
      <c r="F893" s="305">
        <v>11</v>
      </c>
      <c r="G893" s="305">
        <v>481</v>
      </c>
      <c r="H893" s="305">
        <v>34</v>
      </c>
      <c r="I893" s="305">
        <v>1407</v>
      </c>
      <c r="J893" s="305">
        <v>132</v>
      </c>
      <c r="K893" s="118">
        <v>2578060</v>
      </c>
      <c r="L893" s="116">
        <v>94.374490896255324</v>
      </c>
      <c r="M893" s="118">
        <v>4448805</v>
      </c>
      <c r="N893" s="116">
        <v>96.802986145019531</v>
      </c>
      <c r="O893" s="118">
        <v>12468590</v>
      </c>
      <c r="P893" s="116">
        <v>99.904067993164062</v>
      </c>
      <c r="Q893" s="118">
        <v>12468267</v>
      </c>
      <c r="R893" s="119">
        <v>6.6673256456851959E-2</v>
      </c>
      <c r="S893" s="118">
        <v>3071</v>
      </c>
      <c r="T893" s="116">
        <v>2.4630527943372726E-2</v>
      </c>
      <c r="U893" s="118">
        <v>16037</v>
      </c>
      <c r="V893" s="119">
        <v>0.12874007225036621</v>
      </c>
      <c r="W893" s="117">
        <v>3707564</v>
      </c>
      <c r="X893" s="119">
        <v>99.713333129882813</v>
      </c>
      <c r="Y893" s="119">
        <v>99.5849609375</v>
      </c>
      <c r="Z893" s="117">
        <v>9988</v>
      </c>
      <c r="AA893" s="119">
        <v>0.26939520239830017</v>
      </c>
      <c r="AB893" s="118">
        <v>2956686</v>
      </c>
      <c r="AC893" s="120">
        <v>98.740211486816406</v>
      </c>
      <c r="AD893" s="118">
        <v>2950986</v>
      </c>
      <c r="AE893" s="116">
        <v>98.684677124023438</v>
      </c>
      <c r="AF893" s="116">
        <v>47.239830017089844</v>
      </c>
      <c r="AG893" s="116">
        <v>60.289447784423828</v>
      </c>
      <c r="AH893" s="121">
        <v>34.190212249755859</v>
      </c>
      <c r="AI893" s="116">
        <v>0</v>
      </c>
      <c r="AJ893" s="121">
        <v>0</v>
      </c>
      <c r="AK893" s="121">
        <v>0</v>
      </c>
      <c r="AL893" s="116">
        <v>4.7519073486328125</v>
      </c>
      <c r="AM893" s="116">
        <v>26.953775405883789</v>
      </c>
      <c r="AN893" s="116">
        <v>16721.92578125</v>
      </c>
      <c r="AO893" s="116">
        <v>49635.7890625</v>
      </c>
      <c r="AP893" s="116">
        <v>33320.828125</v>
      </c>
      <c r="AQ893" s="116">
        <v>67.130653381347656</v>
      </c>
      <c r="AR893" s="118"/>
    </row>
    <row r="894" spans="1:44">
      <c r="A894" s="352">
        <v>41863</v>
      </c>
      <c r="B894" s="114" t="s">
        <v>183</v>
      </c>
      <c r="C894" s="114" t="s">
        <v>122</v>
      </c>
      <c r="D894" s="241"/>
      <c r="E894" s="305">
        <v>129</v>
      </c>
      <c r="F894" s="305">
        <v>10</v>
      </c>
      <c r="G894" s="305">
        <v>385</v>
      </c>
      <c r="H894" s="305">
        <v>30</v>
      </c>
      <c r="I894" s="305">
        <v>1456</v>
      </c>
      <c r="J894" s="305">
        <v>114</v>
      </c>
      <c r="K894" s="118">
        <v>780624</v>
      </c>
      <c r="L894" s="116">
        <v>94.378087273770731</v>
      </c>
      <c r="M894" s="118">
        <v>4448805</v>
      </c>
      <c r="N894" s="116">
        <v>96.802986145019531</v>
      </c>
      <c r="O894" s="118">
        <v>13427628</v>
      </c>
      <c r="P894" s="116">
        <v>99.917884826660156</v>
      </c>
      <c r="Q894" s="118">
        <v>13427634</v>
      </c>
      <c r="R894" s="119">
        <v>7.6692588627338409E-2</v>
      </c>
      <c r="S894" s="118">
        <v>517</v>
      </c>
      <c r="T894" s="116">
        <v>3.8502686657011509E-3</v>
      </c>
      <c r="U894" s="118">
        <v>11777</v>
      </c>
      <c r="V894" s="119">
        <v>8.7777882814407349E-2</v>
      </c>
      <c r="W894" s="117">
        <v>4253056</v>
      </c>
      <c r="X894" s="119">
        <v>99.710861206054687</v>
      </c>
      <c r="Y894" s="119">
        <v>99.623336791992188</v>
      </c>
      <c r="Z894" s="117">
        <v>8896</v>
      </c>
      <c r="AA894" s="119">
        <v>0.2091672420501709</v>
      </c>
      <c r="AB894" s="118">
        <v>2519774</v>
      </c>
      <c r="AC894" s="120">
        <v>98.502723693847656</v>
      </c>
      <c r="AD894" s="118">
        <v>2525402</v>
      </c>
      <c r="AE894" s="116">
        <v>98.45208740234375</v>
      </c>
      <c r="AF894" s="116">
        <v>77.694862365722656</v>
      </c>
      <c r="AG894" s="116">
        <v>107.01747131347656</v>
      </c>
      <c r="AH894" s="121">
        <v>48.372249603271484</v>
      </c>
      <c r="AI894" s="116">
        <v>0</v>
      </c>
      <c r="AJ894" s="121">
        <v>0</v>
      </c>
      <c r="AK894" s="121">
        <v>100</v>
      </c>
      <c r="AL894" s="116">
        <v>5.1805877685546875</v>
      </c>
      <c r="AM894" s="116">
        <v>27.374513626098633</v>
      </c>
      <c r="AN894" s="116">
        <v>19254.974609375</v>
      </c>
      <c r="AO894" s="116">
        <v>49992.5703125</v>
      </c>
      <c r="AP894" s="116">
        <v>27316.48046875</v>
      </c>
      <c r="AQ894" s="116">
        <v>54.641078948974609</v>
      </c>
      <c r="AR894" s="118"/>
    </row>
    <row r="895" spans="1:44">
      <c r="A895" s="352">
        <v>41863</v>
      </c>
      <c r="B895" s="114" t="s">
        <v>126</v>
      </c>
      <c r="C895" s="114" t="s">
        <v>122</v>
      </c>
      <c r="D895" s="241"/>
      <c r="E895" s="305">
        <v>103</v>
      </c>
      <c r="F895" s="305">
        <v>5</v>
      </c>
      <c r="G895" s="305">
        <v>302</v>
      </c>
      <c r="H895" s="305">
        <v>15</v>
      </c>
      <c r="I895" s="305">
        <v>918</v>
      </c>
      <c r="J895" s="305">
        <v>62</v>
      </c>
      <c r="K895" s="118">
        <v>987282</v>
      </c>
      <c r="L895" s="116">
        <v>90.109310207215358</v>
      </c>
      <c r="M895" s="118">
        <v>2651608</v>
      </c>
      <c r="N895" s="116">
        <v>96.797828674316406</v>
      </c>
      <c r="O895" s="118">
        <v>7508085</v>
      </c>
      <c r="P895" s="116">
        <v>99.936851501464844</v>
      </c>
      <c r="Q895" s="118">
        <v>7508015</v>
      </c>
      <c r="R895" s="119">
        <v>2.4533782154321671E-2</v>
      </c>
      <c r="S895" s="118">
        <v>2362</v>
      </c>
      <c r="T895" s="116">
        <v>3.1459715217351913E-2</v>
      </c>
      <c r="U895" s="118">
        <v>14051</v>
      </c>
      <c r="V895" s="119">
        <v>0.18725152313709259</v>
      </c>
      <c r="W895" s="117">
        <v>2182860</v>
      </c>
      <c r="X895" s="119">
        <v>99.575439453125</v>
      </c>
      <c r="Y895" s="119">
        <v>99.388984680175781</v>
      </c>
      <c r="Z895" s="117">
        <v>6347</v>
      </c>
      <c r="AA895" s="119">
        <v>0.29076531529426575</v>
      </c>
      <c r="AB895" s="118">
        <v>1136089</v>
      </c>
      <c r="AC895" s="120">
        <v>98.93133544921875</v>
      </c>
      <c r="AD895" s="118">
        <v>1136111</v>
      </c>
      <c r="AE895" s="116">
        <v>98.803634643554688</v>
      </c>
      <c r="AF895" s="116">
        <v>40.353324890136719</v>
      </c>
      <c r="AG895" s="116">
        <v>46.384052276611328</v>
      </c>
      <c r="AH895" s="121">
        <v>34.322593688964844</v>
      </c>
      <c r="AI895" s="116">
        <v>0</v>
      </c>
      <c r="AJ895" s="121">
        <v>0</v>
      </c>
      <c r="AK895" s="121">
        <v>0</v>
      </c>
      <c r="AL895" s="116">
        <v>5.3535914421081543</v>
      </c>
      <c r="AM895" s="116">
        <v>30.019676208496094</v>
      </c>
      <c r="AN895" s="116">
        <v>11135.0703125</v>
      </c>
      <c r="AO895" s="116">
        <v>28621.1328125</v>
      </c>
      <c r="AP895" s="116">
        <v>17195.75</v>
      </c>
      <c r="AQ895" s="116">
        <v>60.080604553222656</v>
      </c>
      <c r="AR895" s="118"/>
    </row>
    <row r="896" spans="1:44">
      <c r="A896" s="352">
        <v>41863</v>
      </c>
      <c r="B896" s="114" t="s">
        <v>184</v>
      </c>
      <c r="C896" s="114" t="s">
        <v>122</v>
      </c>
      <c r="D896" s="241"/>
      <c r="E896" s="305">
        <v>95</v>
      </c>
      <c r="F896" s="305">
        <v>17</v>
      </c>
      <c r="G896" s="305">
        <v>283</v>
      </c>
      <c r="H896" s="305">
        <v>51</v>
      </c>
      <c r="I896" s="305">
        <v>950</v>
      </c>
      <c r="J896" s="305">
        <v>219</v>
      </c>
      <c r="K896" s="118">
        <v>2411438</v>
      </c>
      <c r="L896" s="116">
        <v>88.549114677632176</v>
      </c>
      <c r="M896" s="118">
        <v>2651608</v>
      </c>
      <c r="N896" s="116">
        <v>96.797828674316406</v>
      </c>
      <c r="O896" s="118">
        <v>10976503</v>
      </c>
      <c r="P896" s="116">
        <v>99.976638793945313</v>
      </c>
      <c r="Q896" s="118">
        <v>10976516</v>
      </c>
      <c r="R896" s="119">
        <v>8.1719923764467239E-3</v>
      </c>
      <c r="S896" s="118">
        <v>1334</v>
      </c>
      <c r="T896" s="116">
        <v>1.2153218500316143E-2</v>
      </c>
      <c r="U896" s="118">
        <v>9094</v>
      </c>
      <c r="V896" s="119">
        <v>8.2866445183753967E-2</v>
      </c>
      <c r="W896" s="117">
        <v>3484853</v>
      </c>
      <c r="X896" s="119">
        <v>99.529548645019531</v>
      </c>
      <c r="Y896" s="119">
        <v>99.447074890136719</v>
      </c>
      <c r="Z896" s="117">
        <v>7446</v>
      </c>
      <c r="AA896" s="119">
        <v>0.21366755664348602</v>
      </c>
      <c r="AB896" s="118">
        <v>2177786</v>
      </c>
      <c r="AC896" s="120">
        <v>98.448196411132812</v>
      </c>
      <c r="AD896" s="118">
        <v>2179797</v>
      </c>
      <c r="AE896" s="116">
        <v>98.392646789550781</v>
      </c>
      <c r="AF896" s="116">
        <v>70.837501525878906</v>
      </c>
      <c r="AG896" s="116">
        <v>90.803657531738281</v>
      </c>
      <c r="AH896" s="121">
        <v>50.871349334716797</v>
      </c>
      <c r="AI896" s="116">
        <v>0</v>
      </c>
      <c r="AJ896" s="121">
        <v>0</v>
      </c>
      <c r="AK896" s="121">
        <v>0</v>
      </c>
      <c r="AL896" s="116">
        <v>5.2021074295043945</v>
      </c>
      <c r="AM896" s="116">
        <v>27.265010833740234</v>
      </c>
      <c r="AN896" s="116">
        <v>16012.3916015625</v>
      </c>
      <c r="AO896" s="116">
        <v>39224.9375</v>
      </c>
      <c r="AP896" s="116">
        <v>23271.07421875</v>
      </c>
      <c r="AQ896" s="116">
        <v>59.327243804931641</v>
      </c>
      <c r="AR896" s="118"/>
    </row>
    <row r="897" spans="1:44">
      <c r="A897" s="352">
        <v>41863</v>
      </c>
      <c r="B897" s="114" t="s">
        <v>131</v>
      </c>
      <c r="C897" s="114" t="s">
        <v>176</v>
      </c>
      <c r="D897" s="241"/>
      <c r="E897" s="305">
        <v>168</v>
      </c>
      <c r="F897" s="305">
        <v>20</v>
      </c>
      <c r="G897" s="305">
        <v>489</v>
      </c>
      <c r="H897" s="305">
        <v>50</v>
      </c>
      <c r="I897" s="305">
        <v>1405</v>
      </c>
      <c r="J897" s="305">
        <v>160</v>
      </c>
      <c r="K897" s="118">
        <v>2557459</v>
      </c>
      <c r="L897" s="116">
        <v>90.967088817455135</v>
      </c>
      <c r="M897" s="118">
        <v>4257789</v>
      </c>
      <c r="N897" s="116">
        <v>94.423042297363281</v>
      </c>
      <c r="O897" s="118">
        <v>19161556</v>
      </c>
      <c r="P897" s="116">
        <v>99.999610900878906</v>
      </c>
      <c r="Q897" s="118">
        <v>12492380</v>
      </c>
      <c r="R897" s="119">
        <v>2.7856982778757811E-3</v>
      </c>
      <c r="S897" s="118">
        <v>540852</v>
      </c>
      <c r="T897" s="116">
        <v>4.3294553756713867</v>
      </c>
      <c r="U897" s="118">
        <v>422</v>
      </c>
      <c r="V897" s="119">
        <v>3.531621303409338E-3</v>
      </c>
      <c r="W897" s="117">
        <v>3568424</v>
      </c>
      <c r="X897" s="119">
        <v>99.73687744140625</v>
      </c>
      <c r="Y897" s="119">
        <v>99.733352661132813</v>
      </c>
      <c r="Z897" s="117">
        <v>10317</v>
      </c>
      <c r="AA897" s="119">
        <v>0.28911924362182617</v>
      </c>
      <c r="AB897" s="118">
        <v>1421491</v>
      </c>
      <c r="AC897" s="120">
        <v>95.125755310058594</v>
      </c>
      <c r="AD897" s="118">
        <v>1410383</v>
      </c>
      <c r="AE897" s="116">
        <v>95.793693542480469</v>
      </c>
      <c r="AF897" s="116">
        <v>0</v>
      </c>
      <c r="AG897" s="116">
        <v>0</v>
      </c>
      <c r="AH897" s="121">
        <v>0</v>
      </c>
      <c r="AI897" s="116">
        <v>0</v>
      </c>
      <c r="AJ897" s="121">
        <v>0</v>
      </c>
      <c r="AK897" s="121">
        <v>0</v>
      </c>
      <c r="AL897" s="116">
        <v>4.882382869720459</v>
      </c>
      <c r="AM897" s="116">
        <v>27.927572250366211</v>
      </c>
      <c r="AN897" s="116">
        <v>17424.97265625</v>
      </c>
      <c r="AO897" s="116">
        <v>39864.3125</v>
      </c>
      <c r="AP897" s="116">
        <v>21129.1484375</v>
      </c>
      <c r="AQ897" s="116">
        <v>53.002666473388672</v>
      </c>
      <c r="AR897" s="118"/>
    </row>
    <row r="898" spans="1:44">
      <c r="A898" s="352">
        <v>41863</v>
      </c>
      <c r="B898" s="114" t="s">
        <v>124</v>
      </c>
      <c r="C898" s="114" t="s">
        <v>176</v>
      </c>
      <c r="D898" s="241"/>
      <c r="E898" s="180">
        <v>113</v>
      </c>
      <c r="F898" s="180">
        <v>32</v>
      </c>
      <c r="G898" s="180">
        <v>332</v>
      </c>
      <c r="H898" s="180">
        <v>86</v>
      </c>
      <c r="I898" s="180">
        <v>1267</v>
      </c>
      <c r="J898" s="180">
        <v>339</v>
      </c>
      <c r="K898" s="118">
        <v>3519393</v>
      </c>
      <c r="L898" s="116">
        <v>92.432672338667487</v>
      </c>
      <c r="M898" s="118">
        <v>3701290</v>
      </c>
      <c r="N898" s="116">
        <v>96.095390319824219</v>
      </c>
      <c r="O898" s="118">
        <v>15901992</v>
      </c>
      <c r="P898" s="116">
        <v>99.999923706054687</v>
      </c>
      <c r="Q898" s="118">
        <v>11973297</v>
      </c>
      <c r="R898" s="119">
        <v>4.9293022602796555E-2</v>
      </c>
      <c r="S898" s="118">
        <v>576021</v>
      </c>
      <c r="T898" s="116">
        <v>4.810880184173584</v>
      </c>
      <c r="U898" s="118">
        <v>1550</v>
      </c>
      <c r="V898" s="119">
        <v>1.360689289867878E-2</v>
      </c>
      <c r="W898" s="117">
        <v>3812468</v>
      </c>
      <c r="X898" s="119">
        <v>99.778114318847656</v>
      </c>
      <c r="Y898" s="119">
        <v>99.764533996582031</v>
      </c>
      <c r="Z898" s="117">
        <v>10519</v>
      </c>
      <c r="AA898" s="119">
        <v>0.27591052651405334</v>
      </c>
      <c r="AB898" s="118">
        <v>1006936</v>
      </c>
      <c r="AC898" s="120">
        <v>94.717536926269531</v>
      </c>
      <c r="AD898" s="118">
        <v>999951</v>
      </c>
      <c r="AE898" s="116">
        <v>94.907852172851563</v>
      </c>
      <c r="AF898" s="116">
        <v>0</v>
      </c>
      <c r="AG898" s="116">
        <v>0</v>
      </c>
      <c r="AH898" s="121">
        <v>0</v>
      </c>
      <c r="AI898" s="116">
        <v>0</v>
      </c>
      <c r="AJ898" s="121">
        <v>0</v>
      </c>
      <c r="AK898" s="121">
        <v>0</v>
      </c>
      <c r="AL898" s="116">
        <v>4.8192830085754395</v>
      </c>
      <c r="AM898" s="116">
        <v>29.558856964111328</v>
      </c>
      <c r="AN898" s="116">
        <v>16226.5390625</v>
      </c>
      <c r="AO898" s="116">
        <v>43519.65234375</v>
      </c>
      <c r="AP898" s="116">
        <v>20465.384765625</v>
      </c>
      <c r="AQ898" s="116">
        <v>47.025615692138672</v>
      </c>
      <c r="AR898" s="118"/>
    </row>
    <row r="899" spans="1:44">
      <c r="A899" s="352">
        <v>41863</v>
      </c>
      <c r="B899" s="206" t="s">
        <v>133</v>
      </c>
      <c r="C899" s="206" t="s">
        <v>176</v>
      </c>
      <c r="D899" s="241"/>
      <c r="E899" s="180">
        <v>163</v>
      </c>
      <c r="F899" s="180">
        <v>9</v>
      </c>
      <c r="G899" s="180">
        <v>482</v>
      </c>
      <c r="H899" s="180">
        <v>27</v>
      </c>
      <c r="I899" s="180">
        <v>1391</v>
      </c>
      <c r="J899" s="180">
        <v>82</v>
      </c>
      <c r="K899" s="248">
        <v>1942452</v>
      </c>
      <c r="L899" s="246">
        <v>90.720388457475394</v>
      </c>
      <c r="M899" s="248">
        <v>3771572</v>
      </c>
      <c r="N899" s="246">
        <v>96.122123718261719</v>
      </c>
      <c r="O899" s="248">
        <v>16226218</v>
      </c>
      <c r="P899" s="246">
        <v>99.992546081542969</v>
      </c>
      <c r="Q899" s="248">
        <v>10174016</v>
      </c>
      <c r="R899" s="249">
        <v>3.2563347369432449E-2</v>
      </c>
      <c r="S899" s="248">
        <v>443229</v>
      </c>
      <c r="T899" s="246">
        <v>4.3564801216125488</v>
      </c>
      <c r="U899" s="248">
        <v>295</v>
      </c>
      <c r="V899" s="249">
        <v>3.0354009941220284E-3</v>
      </c>
      <c r="W899" s="248">
        <v>2692922</v>
      </c>
      <c r="X899" s="246">
        <v>99.687599182128906</v>
      </c>
      <c r="Y899" s="246">
        <v>99.6845703125</v>
      </c>
      <c r="Z899" s="247">
        <v>7905</v>
      </c>
      <c r="AA899" s="249">
        <v>0.29354730248451233</v>
      </c>
      <c r="AB899" s="248">
        <v>607841</v>
      </c>
      <c r="AC899" s="246">
        <v>93.340362548828125</v>
      </c>
      <c r="AD899" s="248">
        <v>597117</v>
      </c>
      <c r="AE899" s="246">
        <v>93.722335815429688</v>
      </c>
      <c r="AF899" s="246">
        <v>0</v>
      </c>
      <c r="AG899" s="246">
        <v>0</v>
      </c>
      <c r="AH899" s="251">
        <v>0</v>
      </c>
      <c r="AI899" s="246">
        <v>0</v>
      </c>
      <c r="AJ899" s="251">
        <v>0</v>
      </c>
      <c r="AK899" s="251">
        <v>0</v>
      </c>
      <c r="AL899" s="246">
        <v>5.0549044609069824</v>
      </c>
      <c r="AM899" s="246">
        <v>32.436420440673828</v>
      </c>
      <c r="AN899" s="246">
        <v>14527.5634765625</v>
      </c>
      <c r="AO899" s="246">
        <v>34724.8984375</v>
      </c>
      <c r="AP899" s="246">
        <v>18405.392578125</v>
      </c>
      <c r="AQ899" s="246">
        <v>53.003444671630859</v>
      </c>
      <c r="AR899" s="248"/>
    </row>
    <row r="900" spans="1:44">
      <c r="A900" s="352">
        <v>41863</v>
      </c>
      <c r="B900" s="206" t="s">
        <v>125</v>
      </c>
      <c r="C900" s="206" t="s">
        <v>176</v>
      </c>
      <c r="D900" s="241"/>
      <c r="E900" s="180">
        <v>164</v>
      </c>
      <c r="F900" s="180">
        <v>8</v>
      </c>
      <c r="G900" s="180">
        <v>468</v>
      </c>
      <c r="H900" s="180">
        <v>24</v>
      </c>
      <c r="I900" s="180">
        <v>1517</v>
      </c>
      <c r="J900" s="180">
        <v>90</v>
      </c>
      <c r="K900" s="248">
        <v>1877722</v>
      </c>
      <c r="L900" s="246">
        <v>90.194128843353809</v>
      </c>
      <c r="M900" s="248">
        <v>3050808</v>
      </c>
      <c r="N900" s="246">
        <v>94.877784729003906</v>
      </c>
      <c r="O900" s="248">
        <v>14545792</v>
      </c>
      <c r="P900" s="246">
        <v>99.980293273925781</v>
      </c>
      <c r="Q900" s="248">
        <v>9457496</v>
      </c>
      <c r="R900" s="249">
        <v>0.12667199969291687</v>
      </c>
      <c r="S900" s="248">
        <v>439455</v>
      </c>
      <c r="T900" s="246">
        <v>4.6466317176818848</v>
      </c>
      <c r="U900" s="248">
        <v>143</v>
      </c>
      <c r="V900" s="249">
        <v>1.5881530707702041E-3</v>
      </c>
      <c r="W900" s="248">
        <v>2733561</v>
      </c>
      <c r="X900" s="246">
        <v>99.8743896484375</v>
      </c>
      <c r="Y900" s="246">
        <v>99.872802734375</v>
      </c>
      <c r="Z900" s="247">
        <v>5030</v>
      </c>
      <c r="AA900" s="249">
        <v>0.18400906026363373</v>
      </c>
      <c r="AB900" s="248">
        <v>674215</v>
      </c>
      <c r="AC900" s="246">
        <v>92.891883850097656</v>
      </c>
      <c r="AD900" s="248">
        <v>674613</v>
      </c>
      <c r="AE900" s="246">
        <v>93.059280395507813</v>
      </c>
      <c r="AF900" s="246">
        <v>0</v>
      </c>
      <c r="AG900" s="246">
        <v>0</v>
      </c>
      <c r="AH900" s="251">
        <v>0</v>
      </c>
      <c r="AI900" s="246">
        <v>0</v>
      </c>
      <c r="AJ900" s="251">
        <v>0</v>
      </c>
      <c r="AK900" s="251">
        <v>0</v>
      </c>
      <c r="AL900" s="246">
        <v>4.264073371887207</v>
      </c>
      <c r="AM900" s="246">
        <v>29.678323745727539</v>
      </c>
      <c r="AN900" s="246">
        <v>11670.515625</v>
      </c>
      <c r="AO900" s="246">
        <v>32777.65234375</v>
      </c>
      <c r="AP900" s="246">
        <v>12989.7587890625</v>
      </c>
      <c r="AQ900" s="246">
        <v>39.629924774169922</v>
      </c>
      <c r="AR900" s="248"/>
    </row>
    <row r="901" spans="1:44">
      <c r="A901" s="352">
        <v>41863</v>
      </c>
      <c r="B901" s="107" t="s">
        <v>127</v>
      </c>
      <c r="C901" s="107" t="s">
        <v>128</v>
      </c>
      <c r="D901" s="241"/>
      <c r="E901" s="388">
        <v>149</v>
      </c>
      <c r="F901" s="388">
        <v>12</v>
      </c>
      <c r="G901" s="388">
        <v>447</v>
      </c>
      <c r="H901" s="388">
        <v>36</v>
      </c>
      <c r="I901" s="388">
        <v>1430</v>
      </c>
      <c r="J901" s="388">
        <v>122</v>
      </c>
      <c r="K901" s="111">
        <v>2526064</v>
      </c>
      <c r="L901" s="109">
        <v>89.515823827108093</v>
      </c>
      <c r="M901" s="111">
        <v>3505158</v>
      </c>
      <c r="N901" s="109">
        <v>96.756011962890625</v>
      </c>
      <c r="O901" s="111">
        <v>15593416</v>
      </c>
      <c r="P901" s="109">
        <v>99.983512878417969</v>
      </c>
      <c r="Q901" s="111">
        <v>9678866</v>
      </c>
      <c r="R901" s="112">
        <v>2.593279117718339E-3</v>
      </c>
      <c r="S901" s="111">
        <v>331919</v>
      </c>
      <c r="T901" s="109">
        <v>3.4293169975280762</v>
      </c>
      <c r="U901" s="111">
        <v>32493</v>
      </c>
      <c r="V901" s="112">
        <v>0.33587557077407837</v>
      </c>
      <c r="W901" s="111">
        <v>2880522</v>
      </c>
      <c r="X901" s="109">
        <v>99.613204956054687</v>
      </c>
      <c r="Y901" s="109">
        <v>99.27862548828125</v>
      </c>
      <c r="Z901" s="110">
        <v>17330</v>
      </c>
      <c r="AA901" s="112">
        <v>0.60162705183029175</v>
      </c>
      <c r="AB901" s="111">
        <v>4693633</v>
      </c>
      <c r="AC901" s="109">
        <v>99.28692626953125</v>
      </c>
      <c r="AD901" s="111">
        <v>4685535</v>
      </c>
      <c r="AE901" s="109">
        <v>99.495086669921875</v>
      </c>
      <c r="AF901" s="109">
        <v>34.613903045654297</v>
      </c>
      <c r="AG901" s="109">
        <v>34.239997863769531</v>
      </c>
      <c r="AH901" s="113">
        <v>34.987808227539063</v>
      </c>
      <c r="AI901" s="109">
        <v>48.775653839111328</v>
      </c>
      <c r="AJ901" s="113">
        <v>0.46462345123291016</v>
      </c>
      <c r="AK901" s="113">
        <v>0.75972217321395874</v>
      </c>
      <c r="AL901" s="109">
        <v>3.0781762599945068</v>
      </c>
      <c r="AM901" s="109">
        <v>19.203073501586914</v>
      </c>
      <c r="AN901" s="109">
        <v>8159.1474609375</v>
      </c>
      <c r="AO901" s="109">
        <v>35878.8359375</v>
      </c>
      <c r="AP901" s="109">
        <v>690.1385498046875</v>
      </c>
      <c r="AQ901" s="109">
        <v>1.9235254526138306</v>
      </c>
      <c r="AR901" s="111"/>
    </row>
    <row r="902" spans="1:44">
      <c r="A902" s="352">
        <v>41863</v>
      </c>
      <c r="B902" s="107" t="s">
        <v>129</v>
      </c>
      <c r="C902" s="107" t="s">
        <v>128</v>
      </c>
      <c r="D902" s="241"/>
      <c r="E902" s="388">
        <v>151</v>
      </c>
      <c r="F902" s="388">
        <v>2</v>
      </c>
      <c r="G902" s="388">
        <v>449</v>
      </c>
      <c r="H902" s="388">
        <v>6</v>
      </c>
      <c r="I902" s="388">
        <v>1127</v>
      </c>
      <c r="J902" s="388">
        <v>17</v>
      </c>
      <c r="K902" s="111">
        <v>1462618</v>
      </c>
      <c r="L902" s="109">
        <v>85.179315446685322</v>
      </c>
      <c r="M902" s="111">
        <v>3037772</v>
      </c>
      <c r="N902" s="109">
        <v>96.276809692382813</v>
      </c>
      <c r="O902" s="111">
        <v>11174870</v>
      </c>
      <c r="P902" s="109">
        <v>99.976234436035156</v>
      </c>
      <c r="Q902" s="111">
        <v>7208327</v>
      </c>
      <c r="R902" s="112">
        <v>9.5583898946642876E-3</v>
      </c>
      <c r="S902" s="111">
        <v>254354</v>
      </c>
      <c r="T902" s="109">
        <v>3.5286135673522949</v>
      </c>
      <c r="U902" s="111">
        <v>30186</v>
      </c>
      <c r="V902" s="112">
        <v>0.4193846583366394</v>
      </c>
      <c r="W902" s="111">
        <v>1783762</v>
      </c>
      <c r="X902" s="109">
        <v>99.41363525390625</v>
      </c>
      <c r="Y902" s="109">
        <v>98.996711730957031</v>
      </c>
      <c r="Z902" s="110">
        <v>13058</v>
      </c>
      <c r="AA902" s="112">
        <v>0.73204833269119263</v>
      </c>
      <c r="AB902" s="111">
        <v>894668</v>
      </c>
      <c r="AC902" s="109">
        <v>98.18536376953125</v>
      </c>
      <c r="AD902" s="111">
        <v>893586</v>
      </c>
      <c r="AE902" s="109">
        <v>98.398811340332031</v>
      </c>
      <c r="AF902" s="109">
        <v>34.404487609863281</v>
      </c>
      <c r="AG902" s="109">
        <v>34.133647918701172</v>
      </c>
      <c r="AH902" s="113">
        <v>34.675323486328125</v>
      </c>
      <c r="AI902" s="109">
        <v>48.806789398193359</v>
      </c>
      <c r="AJ902" s="113">
        <v>0.38119775056838989</v>
      </c>
      <c r="AK902" s="113">
        <v>0.81201267242431641</v>
      </c>
      <c r="AL902" s="109">
        <v>2.9649136066436768</v>
      </c>
      <c r="AM902" s="109">
        <v>23.895099639892578</v>
      </c>
      <c r="AN902" s="109">
        <v>6241.43359375</v>
      </c>
      <c r="AO902" s="109">
        <v>20030.8125</v>
      </c>
      <c r="AP902" s="109">
        <v>328.84115600585937</v>
      </c>
      <c r="AQ902" s="109">
        <v>1.6416765451431274</v>
      </c>
      <c r="AR902" s="111"/>
    </row>
    <row r="903" spans="1:44">
      <c r="A903" s="352">
        <v>41863</v>
      </c>
      <c r="B903" s="181" t="s">
        <v>130</v>
      </c>
      <c r="C903" s="181" t="s">
        <v>128</v>
      </c>
      <c r="D903" s="241"/>
      <c r="E903" s="219">
        <v>176</v>
      </c>
      <c r="F903" s="219">
        <v>5</v>
      </c>
      <c r="G903" s="219">
        <v>528</v>
      </c>
      <c r="H903" s="219">
        <v>15</v>
      </c>
      <c r="I903" s="219">
        <v>847</v>
      </c>
      <c r="J903" s="219">
        <v>32</v>
      </c>
      <c r="K903" s="229">
        <v>590699</v>
      </c>
      <c r="L903" s="230">
        <v>93.875899569831674</v>
      </c>
      <c r="M903" s="229">
        <v>1257523</v>
      </c>
      <c r="N903" s="230">
        <v>96.745986938476562</v>
      </c>
      <c r="O903" s="229">
        <v>14381192</v>
      </c>
      <c r="P903" s="230">
        <v>99.995193481445313</v>
      </c>
      <c r="Q903" s="229">
        <v>4325301</v>
      </c>
      <c r="R903" s="230">
        <v>0</v>
      </c>
      <c r="S903" s="229">
        <v>142059</v>
      </c>
      <c r="T903" s="230">
        <v>3.2843725681304932</v>
      </c>
      <c r="U903" s="229">
        <v>8182</v>
      </c>
      <c r="V903" s="230">
        <v>0.18931344151496887</v>
      </c>
      <c r="W903" s="229">
        <v>636006</v>
      </c>
      <c r="X903" s="230">
        <v>99.785835266113281</v>
      </c>
      <c r="Y903" s="230">
        <v>99.596923828125</v>
      </c>
      <c r="Z903" s="229">
        <v>2838</v>
      </c>
      <c r="AA903" s="230">
        <v>0.4462222158908844</v>
      </c>
      <c r="AB903" s="229">
        <v>883902</v>
      </c>
      <c r="AC903" s="230">
        <v>98.810165405273438</v>
      </c>
      <c r="AD903" s="229">
        <v>882221</v>
      </c>
      <c r="AE903" s="230">
        <v>99.000930786132813</v>
      </c>
      <c r="AF903" s="230">
        <v>35.273735046386719</v>
      </c>
      <c r="AG903" s="230">
        <v>34.954685211181641</v>
      </c>
      <c r="AH903" s="230">
        <v>35.592788696289063</v>
      </c>
      <c r="AI903" s="230">
        <v>49.119987487792969</v>
      </c>
      <c r="AJ903" s="188">
        <v>0.239426389336586</v>
      </c>
      <c r="AK903" s="188">
        <v>0.64058709144592285</v>
      </c>
      <c r="AL903" s="230">
        <v>3.9651544094085693</v>
      </c>
      <c r="AM903" s="230">
        <v>23.381536483764648</v>
      </c>
      <c r="AN903" s="230">
        <v>5341.15673828125</v>
      </c>
      <c r="AO903" s="230">
        <v>9822.591796875</v>
      </c>
      <c r="AP903" s="230">
        <v>208.47023010253906</v>
      </c>
      <c r="AQ903" s="230">
        <v>2.1223545074462891</v>
      </c>
      <c r="AR903" s="229"/>
    </row>
    <row r="904" spans="1:44">
      <c r="A904" s="352">
        <v>41863</v>
      </c>
      <c r="B904" s="123" t="s">
        <v>132</v>
      </c>
      <c r="C904" s="123" t="s">
        <v>128</v>
      </c>
      <c r="D904" s="241"/>
      <c r="E904" s="219">
        <v>178</v>
      </c>
      <c r="F904" s="219">
        <v>5</v>
      </c>
      <c r="G904" s="219">
        <v>527</v>
      </c>
      <c r="H904" s="219">
        <v>15</v>
      </c>
      <c r="I904" s="219">
        <v>990</v>
      </c>
      <c r="J904" s="219">
        <v>31</v>
      </c>
      <c r="K904" s="197">
        <v>788566</v>
      </c>
      <c r="L904" s="194">
        <v>91.257168074707764</v>
      </c>
      <c r="M904" s="197">
        <v>1213950</v>
      </c>
      <c r="N904" s="194">
        <v>92.851272583007812</v>
      </c>
      <c r="O904" s="197">
        <v>12477988</v>
      </c>
      <c r="P904" s="194">
        <v>99.934837341308594</v>
      </c>
      <c r="Q904" s="197">
        <v>5203121</v>
      </c>
      <c r="R904" s="194">
        <v>0</v>
      </c>
      <c r="S904" s="197">
        <v>193056</v>
      </c>
      <c r="T904" s="194">
        <v>3.7103884220123291</v>
      </c>
      <c r="U904" s="197">
        <v>14507</v>
      </c>
      <c r="V904" s="194">
        <v>0.27898290753364563</v>
      </c>
      <c r="W904" s="197">
        <v>898767</v>
      </c>
      <c r="X904" s="194">
        <v>99.745079040527344</v>
      </c>
      <c r="Y904" s="231">
        <v>99.466804504394531</v>
      </c>
      <c r="Z904" s="197">
        <v>4953</v>
      </c>
      <c r="AA904" s="194">
        <v>0.55108833312988281</v>
      </c>
      <c r="AB904" s="197">
        <v>871283</v>
      </c>
      <c r="AC904" s="194">
        <v>98.390304565429687</v>
      </c>
      <c r="AD904" s="197">
        <v>869894</v>
      </c>
      <c r="AE904" s="194">
        <v>98.575576782226563</v>
      </c>
      <c r="AF904" s="231">
        <v>35.097766876220703</v>
      </c>
      <c r="AG904" s="231">
        <v>34.840095520019531</v>
      </c>
      <c r="AH904" s="231">
        <v>35.355438232421875</v>
      </c>
      <c r="AI904" s="194">
        <v>49.150959014892578</v>
      </c>
      <c r="AJ904" s="207">
        <v>0.21459092199802399</v>
      </c>
      <c r="AK904" s="207">
        <v>0.63445264101028442</v>
      </c>
      <c r="AL904" s="208">
        <v>4.0439047813415527</v>
      </c>
      <c r="AM904" s="208">
        <v>24.060766220092773</v>
      </c>
      <c r="AN904" s="197">
        <v>5891.3798828125</v>
      </c>
      <c r="AO904" s="197">
        <v>12320.5869140625</v>
      </c>
      <c r="AP904" s="197">
        <v>195.49002075195312</v>
      </c>
      <c r="AQ904" s="231">
        <v>1.5866940021514893</v>
      </c>
      <c r="AR904" s="198"/>
    </row>
    <row r="905" spans="1:44">
      <c r="A905" s="352">
        <v>41862</v>
      </c>
      <c r="B905" s="181" t="s">
        <v>6</v>
      </c>
      <c r="C905" s="181"/>
      <c r="D905" s="241"/>
      <c r="E905" s="219">
        <v>1798</v>
      </c>
      <c r="F905" s="219">
        <v>162</v>
      </c>
      <c r="G905" s="219">
        <v>5326</v>
      </c>
      <c r="H905" s="219">
        <v>478</v>
      </c>
      <c r="I905" s="219">
        <v>14827</v>
      </c>
      <c r="J905" s="219">
        <v>1751</v>
      </c>
      <c r="K905" s="229">
        <v>33484172</v>
      </c>
      <c r="L905" s="230">
        <v>91.202338824445178</v>
      </c>
      <c r="M905" s="229">
        <v>44604081</v>
      </c>
      <c r="N905" s="230">
        <v>96.184623437835455</v>
      </c>
      <c r="O905" s="229">
        <v>186234704</v>
      </c>
      <c r="P905" s="230">
        <v>99.979250469564519</v>
      </c>
      <c r="Q905" s="229">
        <v>137345658</v>
      </c>
      <c r="R905" s="230">
        <v>1.417372779181726E-2</v>
      </c>
      <c r="S905" s="229">
        <v>3085010</v>
      </c>
      <c r="T905" s="230">
        <v>4.4631598271736603</v>
      </c>
      <c r="U905" s="229">
        <v>167712</v>
      </c>
      <c r="V905" s="230">
        <v>0.12413262564791129</v>
      </c>
      <c r="W905" s="229">
        <v>41393626</v>
      </c>
      <c r="X905" s="230">
        <v>99.695171610274429</v>
      </c>
      <c r="Y905" s="230">
        <v>99.571417376110404</v>
      </c>
      <c r="Z905" s="229">
        <v>130994</v>
      </c>
      <c r="AA905" s="230">
        <v>0.31645935486361004</v>
      </c>
      <c r="AB905" s="229">
        <v>29177579</v>
      </c>
      <c r="AC905" s="230">
        <v>98.235035587479473</v>
      </c>
      <c r="AD905" s="229">
        <v>29134461</v>
      </c>
      <c r="AE905" s="230">
        <v>98.326426680406271</v>
      </c>
      <c r="AF905" s="230">
        <v>39.266422249259548</v>
      </c>
      <c r="AG905" s="230">
        <v>44.322177008742891</v>
      </c>
      <c r="AH905" s="230">
        <v>34.210667489776199</v>
      </c>
      <c r="AI905" s="230"/>
      <c r="AJ905" s="188"/>
      <c r="AK905" s="188"/>
      <c r="AL905" s="230">
        <v>3.9424001838392853</v>
      </c>
      <c r="AM905" s="230">
        <v>21.695215383121546</v>
      </c>
      <c r="AN905" s="230">
        <v>174955.7431640625</v>
      </c>
      <c r="AO905" s="230">
        <v>500994.923828125</v>
      </c>
      <c r="AP905" s="230">
        <v>260856.35659790039</v>
      </c>
      <c r="AQ905" s="230">
        <v>52.067664599210929</v>
      </c>
      <c r="AR905" s="229">
        <v>0</v>
      </c>
    </row>
    <row r="906" spans="1:44">
      <c r="A906" s="352">
        <v>41862</v>
      </c>
      <c r="B906" s="123" t="s">
        <v>134</v>
      </c>
      <c r="C906" s="123"/>
      <c r="D906" s="241"/>
      <c r="E906" s="219">
        <v>649</v>
      </c>
      <c r="F906" s="219">
        <v>101</v>
      </c>
      <c r="G906" s="219">
        <v>1936</v>
      </c>
      <c r="H906" s="219">
        <v>305</v>
      </c>
      <c r="I906" s="219">
        <v>6151</v>
      </c>
      <c r="J906" s="219">
        <v>1222</v>
      </c>
      <c r="K906" s="197">
        <v>17417169</v>
      </c>
      <c r="L906" s="194">
        <v>92.253356443862941</v>
      </c>
      <c r="M906" s="197">
        <v>20758893</v>
      </c>
      <c r="N906" s="194">
        <v>96.884694787833141</v>
      </c>
      <c r="O906" s="197">
        <v>65063587</v>
      </c>
      <c r="P906" s="194">
        <v>99.962685633266688</v>
      </c>
      <c r="Q906" s="197">
        <v>65063181</v>
      </c>
      <c r="R906" s="194">
        <v>1.8711043106244975E-2</v>
      </c>
      <c r="S906" s="197">
        <v>10181</v>
      </c>
      <c r="T906" s="194">
        <v>2.2920857959584918E-2</v>
      </c>
      <c r="U906" s="197">
        <v>77931</v>
      </c>
      <c r="V906" s="194">
        <v>0.11981860085603943</v>
      </c>
      <c r="W906" s="197">
        <v>22045370</v>
      </c>
      <c r="X906" s="194">
        <v>99.685699273348433</v>
      </c>
      <c r="Y906" s="231">
        <v>99.566257263225552</v>
      </c>
      <c r="Z906" s="197">
        <v>58012</v>
      </c>
      <c r="AA906" s="194">
        <v>0.26314823009202576</v>
      </c>
      <c r="AB906" s="197">
        <v>17965991</v>
      </c>
      <c r="AC906" s="194">
        <v>98.764322275576518</v>
      </c>
      <c r="AD906" s="197">
        <v>17963954</v>
      </c>
      <c r="AE906" s="194">
        <v>98.740100015156059</v>
      </c>
      <c r="AF906" s="231">
        <v>68.242110571078911</v>
      </c>
      <c r="AG906" s="231">
        <v>77.821574748878206</v>
      </c>
      <c r="AH906" s="231">
        <v>58.662646393279601</v>
      </c>
      <c r="AI906" s="194"/>
      <c r="AJ906" s="207"/>
      <c r="AK906" s="207"/>
      <c r="AL906" s="208">
        <v>6.2833475734084105</v>
      </c>
      <c r="AM906" s="208">
        <v>30.578511231201741</v>
      </c>
      <c r="AN906" s="197">
        <v>86615.4267578125</v>
      </c>
      <c r="AO906" s="197">
        <v>269672.91015625</v>
      </c>
      <c r="AP906" s="197">
        <v>183989.39453125</v>
      </c>
      <c r="AQ906" s="231">
        <v>68.226873223804901</v>
      </c>
      <c r="AR906" s="198"/>
    </row>
    <row r="907" spans="1:44">
      <c r="A907" s="352">
        <v>41862</v>
      </c>
      <c r="B907" s="123" t="s">
        <v>175</v>
      </c>
      <c r="C907" s="123"/>
      <c r="D907" s="241"/>
      <c r="E907" s="219">
        <v>495</v>
      </c>
      <c r="F907" s="219">
        <v>37</v>
      </c>
      <c r="G907" s="219">
        <v>1439</v>
      </c>
      <c r="H907" s="219">
        <v>101</v>
      </c>
      <c r="I907" s="219">
        <v>4288</v>
      </c>
      <c r="J907" s="219">
        <v>330</v>
      </c>
      <c r="K907" s="197">
        <v>10209928</v>
      </c>
      <c r="L907" s="194">
        <v>91.068996764717639</v>
      </c>
      <c r="M907" s="197">
        <v>14940056</v>
      </c>
      <c r="N907" s="194">
        <v>95.416664941820912</v>
      </c>
      <c r="O907" s="197">
        <v>66717332</v>
      </c>
      <c r="P907" s="194">
        <v>99.999064389223776</v>
      </c>
      <c r="Q907" s="197">
        <v>45177348</v>
      </c>
      <c r="R907" s="194">
        <v>1.2597020720232898E-2</v>
      </c>
      <c r="S907" s="197">
        <v>2186210</v>
      </c>
      <c r="T907" s="194">
        <v>4.9459622028296355</v>
      </c>
      <c r="U907" s="197">
        <v>2556</v>
      </c>
      <c r="V907" s="194">
        <v>5.9468769893297468E-3</v>
      </c>
      <c r="W907" s="197">
        <v>13106596</v>
      </c>
      <c r="X907" s="194">
        <v>99.755572391467425</v>
      </c>
      <c r="Y907" s="231">
        <v>99.749640050287312</v>
      </c>
      <c r="Z907" s="197">
        <v>34406</v>
      </c>
      <c r="AA907" s="194">
        <v>0.26250904612806408</v>
      </c>
      <c r="AB907" s="197">
        <v>3769220</v>
      </c>
      <c r="AC907" s="194">
        <v>94.355013826744411</v>
      </c>
      <c r="AD907" s="197">
        <v>3740718</v>
      </c>
      <c r="AE907" s="194">
        <v>94.748467431802851</v>
      </c>
      <c r="AF907" s="231">
        <v>0</v>
      </c>
      <c r="AG907" s="231">
        <v>0</v>
      </c>
      <c r="AH907" s="231">
        <v>0</v>
      </c>
      <c r="AI907" s="194"/>
      <c r="AJ907" s="207"/>
      <c r="AK907" s="207"/>
      <c r="AL907" s="208">
        <v>4.9674869659581917</v>
      </c>
      <c r="AM907" s="208">
        <v>29.835755766124244</v>
      </c>
      <c r="AN907" s="197">
        <v>61637.234375</v>
      </c>
      <c r="AO907" s="197">
        <v>153092.0625</v>
      </c>
      <c r="AP907" s="197">
        <v>75385.607421875</v>
      </c>
      <c r="AQ907" s="231">
        <v>49.242009148498475</v>
      </c>
      <c r="AR907" s="198"/>
    </row>
    <row r="908" spans="1:44">
      <c r="A908" s="352">
        <v>41862</v>
      </c>
      <c r="B908" s="124" t="s">
        <v>135</v>
      </c>
      <c r="C908" s="124"/>
      <c r="D908" s="241"/>
      <c r="E908" s="219">
        <v>654</v>
      </c>
      <c r="F908" s="219">
        <v>24</v>
      </c>
      <c r="G908" s="219">
        <v>1951</v>
      </c>
      <c r="H908" s="219">
        <v>72</v>
      </c>
      <c r="I908" s="219">
        <v>4388</v>
      </c>
      <c r="J908" s="219">
        <v>199</v>
      </c>
      <c r="K908" s="190">
        <v>5857075</v>
      </c>
      <c r="L908" s="191">
        <v>88.309369437816656</v>
      </c>
      <c r="M908" s="190">
        <v>8905132</v>
      </c>
      <c r="N908" s="191">
        <v>95.84107285252864</v>
      </c>
      <c r="O908" s="190">
        <v>54453785</v>
      </c>
      <c r="P908" s="191">
        <v>99.974766590463688</v>
      </c>
      <c r="Q908" s="190">
        <v>27105129</v>
      </c>
      <c r="R908" s="191">
        <v>5.9103203942854291E-3</v>
      </c>
      <c r="S908" s="190">
        <v>888619</v>
      </c>
      <c r="T908" s="191">
        <v>3.3262256532056464</v>
      </c>
      <c r="U908" s="190">
        <v>87225</v>
      </c>
      <c r="V908" s="191">
        <v>0.32203285903193801</v>
      </c>
      <c r="W908" s="190">
        <v>6241660</v>
      </c>
      <c r="X908" s="191">
        <v>99.601794613628911</v>
      </c>
      <c r="Y908" s="232">
        <v>99.281044106787519</v>
      </c>
      <c r="Z908" s="190">
        <v>38576</v>
      </c>
      <c r="AA908" s="192">
        <v>0.61804072782529806</v>
      </c>
      <c r="AB908" s="190">
        <v>7442368</v>
      </c>
      <c r="AC908" s="191">
        <v>98.922383451254305</v>
      </c>
      <c r="AD908" s="190">
        <v>7429789</v>
      </c>
      <c r="AE908" s="191">
        <v>99.127651023122553</v>
      </c>
      <c r="AF908" s="232">
        <v>16.224344408381139</v>
      </c>
      <c r="AG908" s="232">
        <v>15.579904380125408</v>
      </c>
      <c r="AH908" s="232">
        <v>16.868784436636869</v>
      </c>
      <c r="AI908" s="191"/>
      <c r="AJ908" s="193"/>
      <c r="AK908" s="193"/>
      <c r="AL908" s="191">
        <v>3.587805564925342</v>
      </c>
      <c r="AM908" s="191">
        <v>22.420744059575881</v>
      </c>
      <c r="AN908" s="190">
        <v>26703.08203125</v>
      </c>
      <c r="AO908" s="190">
        <v>78229.951171875</v>
      </c>
      <c r="AP908" s="190">
        <v>1481.3546447753906</v>
      </c>
      <c r="AQ908" s="232">
        <v>1.8935901436532696</v>
      </c>
      <c r="AR908" s="190"/>
    </row>
    <row r="909" spans="1:44">
      <c r="A909" s="352">
        <v>41862</v>
      </c>
      <c r="B909" s="114" t="s">
        <v>121</v>
      </c>
      <c r="C909" s="114" t="s">
        <v>122</v>
      </c>
      <c r="D909" s="241"/>
      <c r="E909" s="305">
        <v>167</v>
      </c>
      <c r="F909" s="305">
        <v>60</v>
      </c>
      <c r="G909" s="305">
        <v>491</v>
      </c>
      <c r="H909" s="305">
        <v>181</v>
      </c>
      <c r="I909" s="305">
        <v>1826</v>
      </c>
      <c r="J909" s="305">
        <v>755</v>
      </c>
      <c r="K909" s="118">
        <v>9668578</v>
      </c>
      <c r="L909" s="116">
        <v>92.889605896544452</v>
      </c>
      <c r="M909" s="118">
        <v>4926731</v>
      </c>
      <c r="N909" s="116">
        <v>96.062400817871094</v>
      </c>
      <c r="O909" s="118">
        <v>20690762</v>
      </c>
      <c r="P909" s="116">
        <v>99.966827392578125</v>
      </c>
      <c r="Q909" s="118">
        <v>20690754</v>
      </c>
      <c r="R909" s="119">
        <v>2.0603405311703682E-2</v>
      </c>
      <c r="S909" s="118">
        <v>2392</v>
      </c>
      <c r="T909" s="116">
        <v>1.1560719460248947E-2</v>
      </c>
      <c r="U909" s="118">
        <v>25988</v>
      </c>
      <c r="V909" s="119">
        <v>0.12564244866371155</v>
      </c>
      <c r="W909" s="117">
        <v>8395117</v>
      </c>
      <c r="X909" s="119">
        <v>99.793601989746094</v>
      </c>
      <c r="Y909" s="119">
        <v>99.668220520019531</v>
      </c>
      <c r="Z909" s="117">
        <v>25942</v>
      </c>
      <c r="AA909" s="119">
        <v>0.30901297926902771</v>
      </c>
      <c r="AB909" s="118">
        <v>9293211</v>
      </c>
      <c r="AC909" s="120">
        <v>98.837928771972656</v>
      </c>
      <c r="AD909" s="118">
        <v>9292868</v>
      </c>
      <c r="AE909" s="116">
        <v>98.836151123046875</v>
      </c>
      <c r="AF909" s="116">
        <v>72.914276123046875</v>
      </c>
      <c r="AG909" s="116">
        <v>70.773490905761719</v>
      </c>
      <c r="AH909" s="121">
        <v>75.0550537109375</v>
      </c>
      <c r="AI909" s="116">
        <v>0</v>
      </c>
      <c r="AJ909" s="121">
        <v>0</v>
      </c>
      <c r="AK909" s="121">
        <v>0</v>
      </c>
      <c r="AL909" s="116">
        <v>4.7865681648254395</v>
      </c>
      <c r="AM909" s="116">
        <v>27.034677505493164</v>
      </c>
      <c r="AN909" s="116">
        <v>27678.439453125</v>
      </c>
      <c r="AO909" s="116">
        <v>117182.7890625</v>
      </c>
      <c r="AP909" s="116">
        <v>91942.9609375</v>
      </c>
      <c r="AQ909" s="122">
        <v>78.461151123046875</v>
      </c>
      <c r="AR909" s="118"/>
    </row>
    <row r="910" spans="1:44">
      <c r="A910" s="352">
        <v>41862</v>
      </c>
      <c r="B910" s="114" t="s">
        <v>123</v>
      </c>
      <c r="C910" s="114" t="s">
        <v>122</v>
      </c>
      <c r="D910" s="241"/>
      <c r="E910" s="305">
        <v>155</v>
      </c>
      <c r="F910" s="305">
        <v>9</v>
      </c>
      <c r="G910" s="305">
        <v>475</v>
      </c>
      <c r="H910" s="305">
        <v>28</v>
      </c>
      <c r="I910" s="305">
        <v>1291</v>
      </c>
      <c r="J910" s="305">
        <v>102</v>
      </c>
      <c r="K910" s="118">
        <v>3515529</v>
      </c>
      <c r="L910" s="116">
        <v>93.350161526188529</v>
      </c>
      <c r="M910" s="118">
        <v>5302298</v>
      </c>
      <c r="N910" s="116">
        <v>97.2733154296875</v>
      </c>
      <c r="O910" s="118">
        <v>11832769</v>
      </c>
      <c r="P910" s="116">
        <v>99.919631958007812</v>
      </c>
      <c r="Q910" s="118">
        <v>11832453</v>
      </c>
      <c r="R910" s="119">
        <v>4.2391885071992874E-2</v>
      </c>
      <c r="S910" s="118">
        <v>3932</v>
      </c>
      <c r="T910" s="116">
        <v>3.323063999414444E-2</v>
      </c>
      <c r="U910" s="118">
        <v>15959</v>
      </c>
      <c r="V910" s="119">
        <v>0.13497689366340637</v>
      </c>
      <c r="W910" s="117">
        <v>3461608</v>
      </c>
      <c r="X910" s="119">
        <v>99.628753662109375</v>
      </c>
      <c r="Y910" s="119">
        <v>99.494277954101563</v>
      </c>
      <c r="Z910" s="117">
        <v>9129</v>
      </c>
      <c r="AA910" s="119">
        <v>0.26372137665748596</v>
      </c>
      <c r="AB910" s="118">
        <v>2630259</v>
      </c>
      <c r="AC910" s="120">
        <v>98.831558227539063</v>
      </c>
      <c r="AD910" s="118">
        <v>2629382</v>
      </c>
      <c r="AE910" s="116">
        <v>98.774848937988281</v>
      </c>
      <c r="AF910" s="116">
        <v>61.323513031005859</v>
      </c>
      <c r="AG910" s="116">
        <v>85.828941345214844</v>
      </c>
      <c r="AH910" s="121">
        <v>36.818084716796875</v>
      </c>
      <c r="AI910" s="116">
        <v>0</v>
      </c>
      <c r="AJ910" s="121">
        <v>0</v>
      </c>
      <c r="AK910" s="121">
        <v>0</v>
      </c>
      <c r="AL910" s="116">
        <v>10.769990921020508</v>
      </c>
      <c r="AM910" s="116">
        <v>44.170265197753906</v>
      </c>
      <c r="AN910" s="116">
        <v>15187.318359375</v>
      </c>
      <c r="AO910" s="116">
        <v>43494.50390625</v>
      </c>
      <c r="AP910" s="116">
        <v>29443.9375</v>
      </c>
      <c r="AQ910" s="116">
        <v>67.695762634277344</v>
      </c>
      <c r="AR910" s="118"/>
    </row>
    <row r="911" spans="1:44">
      <c r="A911" s="352">
        <v>41862</v>
      </c>
      <c r="B911" s="114" t="s">
        <v>183</v>
      </c>
      <c r="C911" s="114" t="s">
        <v>122</v>
      </c>
      <c r="D911" s="241"/>
      <c r="E911" s="305">
        <v>129</v>
      </c>
      <c r="F911" s="305">
        <v>10</v>
      </c>
      <c r="G911" s="305">
        <v>385</v>
      </c>
      <c r="H911" s="305">
        <v>30</v>
      </c>
      <c r="I911" s="305">
        <v>1166</v>
      </c>
      <c r="J911" s="305">
        <v>84</v>
      </c>
      <c r="K911" s="118">
        <v>780319</v>
      </c>
      <c r="L911" s="116">
        <v>94.474311147107784</v>
      </c>
      <c r="M911" s="118">
        <v>5302298</v>
      </c>
      <c r="N911" s="116">
        <v>97.2733154296875</v>
      </c>
      <c r="O911" s="118">
        <v>13489188</v>
      </c>
      <c r="P911" s="116">
        <v>99.992424011230469</v>
      </c>
      <c r="Q911" s="118">
        <v>13489195</v>
      </c>
      <c r="R911" s="119">
        <v>4.1737109422683716E-3</v>
      </c>
      <c r="S911" s="118">
        <v>204</v>
      </c>
      <c r="T911" s="116">
        <v>1.5123215271160007E-3</v>
      </c>
      <c r="U911" s="118">
        <v>13829</v>
      </c>
      <c r="V911" s="119">
        <v>0.10252492129802704</v>
      </c>
      <c r="W911" s="117">
        <v>4337039</v>
      </c>
      <c r="X911" s="119">
        <v>99.742149353027344</v>
      </c>
      <c r="Y911" s="119">
        <v>99.639892578125</v>
      </c>
      <c r="Z911" s="117">
        <v>8739</v>
      </c>
      <c r="AA911" s="119">
        <v>0.2014969140291214</v>
      </c>
      <c r="AB911" s="118">
        <v>2684766</v>
      </c>
      <c r="AC911" s="120">
        <v>98.705696105957031</v>
      </c>
      <c r="AD911" s="118">
        <v>2682089</v>
      </c>
      <c r="AE911" s="116">
        <v>98.695640563964844</v>
      </c>
      <c r="AF911" s="116">
        <v>70.066932678222656</v>
      </c>
      <c r="AG911" s="116">
        <v>96.328041076660156</v>
      </c>
      <c r="AH911" s="121">
        <v>43.805820465087891</v>
      </c>
      <c r="AI911" s="116">
        <v>0</v>
      </c>
      <c r="AJ911" s="121">
        <v>0</v>
      </c>
      <c r="AK911" s="121">
        <v>100</v>
      </c>
      <c r="AL911" s="116">
        <v>4.1159133911132812</v>
      </c>
      <c r="AM911" s="116">
        <v>21.454032897949219</v>
      </c>
      <c r="AN911" s="116">
        <v>15507.9638671875</v>
      </c>
      <c r="AO911" s="116">
        <v>39623.0859375</v>
      </c>
      <c r="AP911" s="116">
        <v>21379.1796875</v>
      </c>
      <c r="AQ911" s="116">
        <v>53.956371307373047</v>
      </c>
      <c r="AR911" s="118"/>
    </row>
    <row r="912" spans="1:44">
      <c r="A912" s="352">
        <v>41862</v>
      </c>
      <c r="B912" s="114" t="s">
        <v>126</v>
      </c>
      <c r="C912" s="114" t="s">
        <v>122</v>
      </c>
      <c r="D912" s="241"/>
      <c r="E912" s="305">
        <v>103</v>
      </c>
      <c r="F912" s="305">
        <v>5</v>
      </c>
      <c r="G912" s="305">
        <v>302</v>
      </c>
      <c r="H912" s="305">
        <v>15</v>
      </c>
      <c r="I912" s="305">
        <v>918</v>
      </c>
      <c r="J912" s="305">
        <v>62</v>
      </c>
      <c r="K912" s="118">
        <v>1014953</v>
      </c>
      <c r="L912" s="116">
        <v>89.688192458172949</v>
      </c>
      <c r="M912" s="118">
        <v>2613783</v>
      </c>
      <c r="N912" s="116">
        <v>96.871315002441406</v>
      </c>
      <c r="O912" s="118">
        <v>7619997</v>
      </c>
      <c r="P912" s="116">
        <v>99.955947875976562</v>
      </c>
      <c r="Q912" s="118">
        <v>7619919</v>
      </c>
      <c r="R912" s="119">
        <v>1.1798026040196419E-2</v>
      </c>
      <c r="S912" s="118">
        <v>1924</v>
      </c>
      <c r="T912" s="116">
        <v>2.5249611586332321E-2</v>
      </c>
      <c r="U912" s="118">
        <v>13243</v>
      </c>
      <c r="V912" s="119">
        <v>0.17385891079902649</v>
      </c>
      <c r="W912" s="117">
        <v>2226077</v>
      </c>
      <c r="X912" s="119">
        <v>99.571487426757813</v>
      </c>
      <c r="Y912" s="119">
        <v>99.39837646484375</v>
      </c>
      <c r="Z912" s="117">
        <v>6456</v>
      </c>
      <c r="AA912" s="119">
        <v>0.29001691937446594</v>
      </c>
      <c r="AB912" s="118">
        <v>1147871</v>
      </c>
      <c r="AC912" s="120">
        <v>98.91851806640625</v>
      </c>
      <c r="AD912" s="118">
        <v>1146102</v>
      </c>
      <c r="AE912" s="116">
        <v>98.802116394042969</v>
      </c>
      <c r="AF912" s="116">
        <v>42.74493408203125</v>
      </c>
      <c r="AG912" s="116">
        <v>49.144447326660156</v>
      </c>
      <c r="AH912" s="121">
        <v>36.345420837402344</v>
      </c>
      <c r="AI912" s="116">
        <v>0</v>
      </c>
      <c r="AJ912" s="121">
        <v>0</v>
      </c>
      <c r="AK912" s="121">
        <v>0</v>
      </c>
      <c r="AL912" s="116">
        <v>5.3843293190002441</v>
      </c>
      <c r="AM912" s="116">
        <v>29.866449356079102</v>
      </c>
      <c r="AN912" s="116">
        <v>11357.70703125</v>
      </c>
      <c r="AO912" s="116">
        <v>29080.45703125</v>
      </c>
      <c r="AP912" s="116">
        <v>17154.220703125</v>
      </c>
      <c r="AQ912" s="116">
        <v>58.988826751708984</v>
      </c>
      <c r="AR912" s="118"/>
    </row>
    <row r="913" spans="1:44">
      <c r="A913" s="352">
        <v>41862</v>
      </c>
      <c r="B913" s="114" t="s">
        <v>184</v>
      </c>
      <c r="C913" s="114" t="s">
        <v>122</v>
      </c>
      <c r="D913" s="241"/>
      <c r="E913" s="305">
        <v>95</v>
      </c>
      <c r="F913" s="305">
        <v>17</v>
      </c>
      <c r="G913" s="305">
        <v>283</v>
      </c>
      <c r="H913" s="305">
        <v>51</v>
      </c>
      <c r="I913" s="305">
        <v>950</v>
      </c>
      <c r="J913" s="305">
        <v>219</v>
      </c>
      <c r="K913" s="118">
        <v>2437790</v>
      </c>
      <c r="L913" s="116">
        <v>88.505285525004211</v>
      </c>
      <c r="M913" s="118">
        <v>2613783</v>
      </c>
      <c r="N913" s="116">
        <v>96.871315002441406</v>
      </c>
      <c r="O913" s="118">
        <v>11430871</v>
      </c>
      <c r="P913" s="116">
        <v>99.969154357910156</v>
      </c>
      <c r="Q913" s="118">
        <v>11430860</v>
      </c>
      <c r="R913" s="119">
        <v>1.2536239810287952E-2</v>
      </c>
      <c r="S913" s="118">
        <v>1729</v>
      </c>
      <c r="T913" s="116">
        <v>1.5125720761716366E-2</v>
      </c>
      <c r="U913" s="118">
        <v>8912</v>
      </c>
      <c r="V913" s="119">
        <v>7.7985957264900208E-2</v>
      </c>
      <c r="W913" s="117">
        <v>3625529</v>
      </c>
      <c r="X913" s="119">
        <v>99.492813110351563</v>
      </c>
      <c r="Y913" s="119">
        <v>99.41522216796875</v>
      </c>
      <c r="Z913" s="117">
        <v>7746</v>
      </c>
      <c r="AA913" s="119">
        <v>0.21365158259868622</v>
      </c>
      <c r="AB913" s="118">
        <v>2209884</v>
      </c>
      <c r="AC913" s="120">
        <v>98.365890502929688</v>
      </c>
      <c r="AD913" s="118">
        <v>2213513</v>
      </c>
      <c r="AE913" s="116">
        <v>98.317337036132813</v>
      </c>
      <c r="AF913" s="116">
        <v>72.021652221679688</v>
      </c>
      <c r="AG913" s="116">
        <v>92.174232482910156</v>
      </c>
      <c r="AH913" s="121">
        <v>51.869071960449219</v>
      </c>
      <c r="AI913" s="116">
        <v>0</v>
      </c>
      <c r="AJ913" s="121">
        <v>0</v>
      </c>
      <c r="AK913" s="121">
        <v>0</v>
      </c>
      <c r="AL913" s="116">
        <v>5.2576541900634766</v>
      </c>
      <c r="AM913" s="116">
        <v>27.087013244628906</v>
      </c>
      <c r="AN913" s="116">
        <v>16883.998046875</v>
      </c>
      <c r="AO913" s="116">
        <v>40292.07421875</v>
      </c>
      <c r="AP913" s="116">
        <v>24069.095703125</v>
      </c>
      <c r="AQ913" s="116">
        <v>59.736553192138672</v>
      </c>
      <c r="AR913" s="118"/>
    </row>
    <row r="914" spans="1:44">
      <c r="A914" s="352">
        <v>41862</v>
      </c>
      <c r="B914" s="114" t="s">
        <v>131</v>
      </c>
      <c r="C914" s="114" t="s">
        <v>176</v>
      </c>
      <c r="D914" s="241"/>
      <c r="E914" s="305">
        <v>168</v>
      </c>
      <c r="F914" s="305">
        <v>20</v>
      </c>
      <c r="G914" s="305">
        <v>489</v>
      </c>
      <c r="H914" s="305">
        <v>50</v>
      </c>
      <c r="I914" s="305">
        <v>1395</v>
      </c>
      <c r="J914" s="305">
        <v>160</v>
      </c>
      <c r="K914" s="118">
        <v>2624980</v>
      </c>
      <c r="L914" s="116">
        <v>90.924235613223729</v>
      </c>
      <c r="M914" s="118">
        <v>4265193</v>
      </c>
      <c r="N914" s="116">
        <v>94.395637512207031</v>
      </c>
      <c r="O914" s="118">
        <v>19198620</v>
      </c>
      <c r="P914" s="116">
        <v>99.9998779296875</v>
      </c>
      <c r="Q914" s="118">
        <v>12587544</v>
      </c>
      <c r="R914" s="119">
        <v>3.1698001548647881E-3</v>
      </c>
      <c r="S914" s="118">
        <v>551001</v>
      </c>
      <c r="T914" s="116">
        <v>4.3773512840270996</v>
      </c>
      <c r="U914" s="118">
        <v>341</v>
      </c>
      <c r="V914" s="119">
        <v>2.8335284441709518E-3</v>
      </c>
      <c r="W914" s="117">
        <v>3566992</v>
      </c>
      <c r="X914" s="119">
        <v>99.726516723632812</v>
      </c>
      <c r="Y914" s="119">
        <v>99.72369384765625</v>
      </c>
      <c r="Z914" s="117">
        <v>10230</v>
      </c>
      <c r="AA914" s="119">
        <v>0.28679627180099487</v>
      </c>
      <c r="AB914" s="118">
        <v>1434535</v>
      </c>
      <c r="AC914" s="120">
        <v>95.215316772460938</v>
      </c>
      <c r="AD914" s="118">
        <v>1423257</v>
      </c>
      <c r="AE914" s="116">
        <v>95.885490417480469</v>
      </c>
      <c r="AF914" s="116">
        <v>0</v>
      </c>
      <c r="AG914" s="116">
        <v>0</v>
      </c>
      <c r="AH914" s="121">
        <v>0</v>
      </c>
      <c r="AI914" s="116">
        <v>0</v>
      </c>
      <c r="AJ914" s="121">
        <v>0</v>
      </c>
      <c r="AK914" s="121">
        <v>0</v>
      </c>
      <c r="AL914" s="116">
        <v>4.9099783897399902</v>
      </c>
      <c r="AM914" s="116">
        <v>27.965482711791992</v>
      </c>
      <c r="AN914" s="116">
        <v>17658.232421875</v>
      </c>
      <c r="AO914" s="116">
        <v>39907.5078125</v>
      </c>
      <c r="AP914" s="116">
        <v>21496.48828125</v>
      </c>
      <c r="AQ914" s="116">
        <v>53.865776062011719</v>
      </c>
      <c r="AR914" s="118"/>
    </row>
    <row r="915" spans="1:44">
      <c r="A915" s="352">
        <v>41862</v>
      </c>
      <c r="B915" s="114" t="s">
        <v>124</v>
      </c>
      <c r="C915" s="114" t="s">
        <v>176</v>
      </c>
      <c r="D915" s="241"/>
      <c r="E915" s="180">
        <v>113</v>
      </c>
      <c r="F915" s="180">
        <v>30</v>
      </c>
      <c r="G915" s="180">
        <v>332</v>
      </c>
      <c r="H915" s="180">
        <v>80</v>
      </c>
      <c r="I915" s="180">
        <v>1265</v>
      </c>
      <c r="J915" s="180">
        <v>326</v>
      </c>
      <c r="K915" s="118">
        <v>3640892</v>
      </c>
      <c r="L915" s="116">
        <v>92.151511223073896</v>
      </c>
      <c r="M915" s="118">
        <v>3802242</v>
      </c>
      <c r="N915" s="116">
        <v>96.133857727050781</v>
      </c>
      <c r="O915" s="118">
        <v>16439721</v>
      </c>
      <c r="P915" s="116">
        <v>99.999687194824219</v>
      </c>
      <c r="Q915" s="118">
        <v>12606968</v>
      </c>
      <c r="R915" s="119">
        <v>7.8052072785794735E-3</v>
      </c>
      <c r="S915" s="118">
        <v>753655</v>
      </c>
      <c r="T915" s="116">
        <v>5.9780831336975098</v>
      </c>
      <c r="U915" s="118">
        <v>1713</v>
      </c>
      <c r="V915" s="119">
        <v>1.4452904462814331E-2</v>
      </c>
      <c r="W915" s="117">
        <v>3968114</v>
      </c>
      <c r="X915" s="119">
        <v>99.753662109375</v>
      </c>
      <c r="Y915" s="119">
        <v>99.739242553710938</v>
      </c>
      <c r="Z915" s="117">
        <v>10708</v>
      </c>
      <c r="AA915" s="119">
        <v>0.26985111832618713</v>
      </c>
      <c r="AB915" s="118">
        <v>1029470</v>
      </c>
      <c r="AC915" s="120">
        <v>94.77838134765625</v>
      </c>
      <c r="AD915" s="118">
        <v>1022044</v>
      </c>
      <c r="AE915" s="116">
        <v>94.980354309082031</v>
      </c>
      <c r="AF915" s="116">
        <v>0</v>
      </c>
      <c r="AG915" s="116">
        <v>0</v>
      </c>
      <c r="AH915" s="121">
        <v>0</v>
      </c>
      <c r="AI915" s="116">
        <v>0</v>
      </c>
      <c r="AJ915" s="121">
        <v>0</v>
      </c>
      <c r="AK915" s="121">
        <v>0</v>
      </c>
      <c r="AL915" s="116">
        <v>4.9313549995422363</v>
      </c>
      <c r="AM915" s="116">
        <v>29.631872177124023</v>
      </c>
      <c r="AN915" s="116">
        <v>17194.076171875</v>
      </c>
      <c r="AO915" s="116">
        <v>44748.88671875</v>
      </c>
      <c r="AP915" s="116">
        <v>21363.01171875</v>
      </c>
      <c r="AQ915" s="116">
        <v>47.739761352539063</v>
      </c>
      <c r="AR915" s="118"/>
    </row>
    <row r="916" spans="1:44">
      <c r="A916" s="352">
        <v>41862</v>
      </c>
      <c r="B916" s="206" t="s">
        <v>133</v>
      </c>
      <c r="C916" s="206" t="s">
        <v>176</v>
      </c>
      <c r="D916" s="241"/>
      <c r="E916" s="180">
        <v>163</v>
      </c>
      <c r="F916" s="180">
        <v>9</v>
      </c>
      <c r="G916" s="180">
        <v>482</v>
      </c>
      <c r="H916" s="180">
        <v>27</v>
      </c>
      <c r="I916" s="180">
        <v>1377</v>
      </c>
      <c r="J916" s="180">
        <v>82</v>
      </c>
      <c r="K916" s="248">
        <v>1988429</v>
      </c>
      <c r="L916" s="246">
        <v>90.47408783517038</v>
      </c>
      <c r="M916" s="248">
        <v>3788019</v>
      </c>
      <c r="N916" s="246">
        <v>96.327949523925781</v>
      </c>
      <c r="O916" s="248">
        <v>16412923</v>
      </c>
      <c r="P916" s="246">
        <v>99.9986572265625</v>
      </c>
      <c r="Q916" s="248">
        <v>10314608</v>
      </c>
      <c r="R916" s="249">
        <v>2.4353809654712677E-2</v>
      </c>
      <c r="S916" s="248">
        <v>436955</v>
      </c>
      <c r="T916" s="246">
        <v>4.2362732887268066</v>
      </c>
      <c r="U916" s="248">
        <v>354</v>
      </c>
      <c r="V916" s="249">
        <v>3.5855667665600777E-3</v>
      </c>
      <c r="W916" s="248">
        <v>2738433</v>
      </c>
      <c r="X916" s="246">
        <v>99.693107604980469</v>
      </c>
      <c r="Y916" s="246">
        <v>99.689529418945313</v>
      </c>
      <c r="Z916" s="247">
        <v>8177</v>
      </c>
      <c r="AA916" s="249">
        <v>0.2986014187335968</v>
      </c>
      <c r="AB916" s="248">
        <v>613876</v>
      </c>
      <c r="AC916" s="246">
        <v>93.615486145019531</v>
      </c>
      <c r="AD916" s="248">
        <v>603801</v>
      </c>
      <c r="AE916" s="246">
        <v>93.951652526855469</v>
      </c>
      <c r="AF916" s="246">
        <v>0</v>
      </c>
      <c r="AG916" s="246">
        <v>0</v>
      </c>
      <c r="AH916" s="251">
        <v>0</v>
      </c>
      <c r="AI916" s="246">
        <v>0</v>
      </c>
      <c r="AJ916" s="251">
        <v>0</v>
      </c>
      <c r="AK916" s="251">
        <v>0</v>
      </c>
      <c r="AL916" s="246">
        <v>5.0507183074951172</v>
      </c>
      <c r="AM916" s="246">
        <v>31.873624801635742</v>
      </c>
      <c r="AN916" s="246">
        <v>14751.638671875</v>
      </c>
      <c r="AO916" s="246">
        <v>35103.15625</v>
      </c>
      <c r="AP916" s="246">
        <v>19097.33984375</v>
      </c>
      <c r="AQ916" s="246">
        <v>54.403484344482422</v>
      </c>
      <c r="AR916" s="248"/>
    </row>
    <row r="917" spans="1:44">
      <c r="A917" s="352">
        <v>41862</v>
      </c>
      <c r="B917" s="206" t="s">
        <v>125</v>
      </c>
      <c r="C917" s="206" t="s">
        <v>176</v>
      </c>
      <c r="D917" s="241"/>
      <c r="E917" s="180">
        <v>164</v>
      </c>
      <c r="F917" s="180">
        <v>8</v>
      </c>
      <c r="G917" s="180">
        <v>468</v>
      </c>
      <c r="H917" s="180">
        <v>24</v>
      </c>
      <c r="I917" s="180">
        <v>1516</v>
      </c>
      <c r="J917" s="180">
        <v>88</v>
      </c>
      <c r="K917" s="248">
        <v>1955627</v>
      </c>
      <c r="L917" s="246">
        <v>89.852819581648234</v>
      </c>
      <c r="M917" s="248">
        <v>3084602</v>
      </c>
      <c r="N917" s="246">
        <v>94.825332641601563</v>
      </c>
      <c r="O917" s="248">
        <v>14666068</v>
      </c>
      <c r="P917" s="246">
        <v>99.997756958007813</v>
      </c>
      <c r="Q917" s="248">
        <v>9668228</v>
      </c>
      <c r="R917" s="249">
        <v>1.8576309084892273E-2</v>
      </c>
      <c r="S917" s="248">
        <v>444599</v>
      </c>
      <c r="T917" s="246">
        <v>4.5985574722290039</v>
      </c>
      <c r="U917" s="248">
        <v>148</v>
      </c>
      <c r="V917" s="249">
        <v>1.6050542471930385E-3</v>
      </c>
      <c r="W917" s="248">
        <v>2833057</v>
      </c>
      <c r="X917" s="246">
        <v>99.855209350585938</v>
      </c>
      <c r="Y917" s="246">
        <v>99.853607177734375</v>
      </c>
      <c r="Z917" s="247">
        <v>5291</v>
      </c>
      <c r="AA917" s="249">
        <v>0.18675939738750458</v>
      </c>
      <c r="AB917" s="248">
        <v>691339</v>
      </c>
      <c r="AC917" s="246">
        <v>92.596107482910156</v>
      </c>
      <c r="AD917" s="248">
        <v>691616</v>
      </c>
      <c r="AE917" s="246">
        <v>92.761589050292969</v>
      </c>
      <c r="AF917" s="246">
        <v>0</v>
      </c>
      <c r="AG917" s="246">
        <v>0</v>
      </c>
      <c r="AH917" s="251">
        <v>0</v>
      </c>
      <c r="AI917" s="246">
        <v>0</v>
      </c>
      <c r="AJ917" s="251">
        <v>0</v>
      </c>
      <c r="AK917" s="251">
        <v>0</v>
      </c>
      <c r="AL917" s="246">
        <v>4.3064823150634766</v>
      </c>
      <c r="AM917" s="246">
        <v>29.450618743896484</v>
      </c>
      <c r="AN917" s="246">
        <v>12033.287109375</v>
      </c>
      <c r="AO917" s="246">
        <v>33332.51171875</v>
      </c>
      <c r="AP917" s="246">
        <v>13428.767578125</v>
      </c>
      <c r="AQ917" s="246">
        <v>40.287296295166016</v>
      </c>
      <c r="AR917" s="248"/>
    </row>
    <row r="918" spans="1:44">
      <c r="A918" s="352">
        <v>41862</v>
      </c>
      <c r="B918" s="107" t="s">
        <v>127</v>
      </c>
      <c r="C918" s="107" t="s">
        <v>128</v>
      </c>
      <c r="D918" s="241"/>
      <c r="E918" s="388">
        <v>149</v>
      </c>
      <c r="F918" s="388">
        <v>12</v>
      </c>
      <c r="G918" s="388">
        <v>447</v>
      </c>
      <c r="H918" s="388">
        <v>36</v>
      </c>
      <c r="I918" s="388">
        <v>1435</v>
      </c>
      <c r="J918" s="388">
        <v>122</v>
      </c>
      <c r="K918" s="111">
        <v>2622061</v>
      </c>
      <c r="L918" s="109">
        <v>88.502174434538333</v>
      </c>
      <c r="M918" s="111">
        <v>3439217</v>
      </c>
      <c r="N918" s="109">
        <v>96.473503112792969</v>
      </c>
      <c r="O918" s="111">
        <v>15631043</v>
      </c>
      <c r="P918" s="109">
        <v>99.990524291992188</v>
      </c>
      <c r="Q918" s="111">
        <v>9717845</v>
      </c>
      <c r="R918" s="112">
        <v>5.6185293942689896E-3</v>
      </c>
      <c r="S918" s="111">
        <v>272384</v>
      </c>
      <c r="T918" s="109">
        <v>2.8029260635375977</v>
      </c>
      <c r="U918" s="111">
        <v>33207</v>
      </c>
      <c r="V918" s="112">
        <v>0.34175077080726624</v>
      </c>
      <c r="W918" s="111">
        <v>2877481</v>
      </c>
      <c r="X918" s="109">
        <v>99.599967956542969</v>
      </c>
      <c r="Y918" s="109">
        <v>99.25958251953125</v>
      </c>
      <c r="Z918" s="110">
        <v>17662</v>
      </c>
      <c r="AA918" s="112">
        <v>0.6138007640838623</v>
      </c>
      <c r="AB918" s="111">
        <v>4613944</v>
      </c>
      <c r="AC918" s="109">
        <v>99.286117553710938</v>
      </c>
      <c r="AD918" s="111">
        <v>4605087</v>
      </c>
      <c r="AE918" s="109">
        <v>99.497817993164062</v>
      </c>
      <c r="AF918" s="109">
        <v>34.604759216308594</v>
      </c>
      <c r="AG918" s="109">
        <v>34.238319396972656</v>
      </c>
      <c r="AH918" s="113">
        <v>34.971195220947266</v>
      </c>
      <c r="AI918" s="109">
        <v>48.727725982666016</v>
      </c>
      <c r="AJ918" s="113">
        <v>0.49357807636260986</v>
      </c>
      <c r="AK918" s="113">
        <v>0.77869462966918945</v>
      </c>
      <c r="AL918" s="109">
        <v>3.1200006008148193</v>
      </c>
      <c r="AM918" s="109">
        <v>19.138338088989258</v>
      </c>
      <c r="AN918" s="109">
        <v>8321.474609375</v>
      </c>
      <c r="AO918" s="109">
        <v>35597.984375</v>
      </c>
      <c r="AP918" s="109">
        <v>714.549560546875</v>
      </c>
      <c r="AQ918" s="109">
        <v>2.0072753429412842</v>
      </c>
      <c r="AR918" s="111"/>
    </row>
    <row r="919" spans="1:44">
      <c r="A919" s="352">
        <v>41862</v>
      </c>
      <c r="B919" s="107" t="s">
        <v>129</v>
      </c>
      <c r="C919" s="107" t="s">
        <v>128</v>
      </c>
      <c r="D919" s="241"/>
      <c r="E919" s="388">
        <v>151</v>
      </c>
      <c r="F919" s="388">
        <v>2</v>
      </c>
      <c r="G919" s="388">
        <v>449</v>
      </c>
      <c r="H919" s="388">
        <v>6</v>
      </c>
      <c r="I919" s="388">
        <v>1126</v>
      </c>
      <c r="J919" s="388">
        <v>17</v>
      </c>
      <c r="K919" s="111">
        <v>1750851</v>
      </c>
      <c r="L919" s="109">
        <v>84.67773671203318</v>
      </c>
      <c r="M919" s="111">
        <v>2981452</v>
      </c>
      <c r="N919" s="109">
        <v>96.242500305175781</v>
      </c>
      <c r="O919" s="111">
        <v>11301436</v>
      </c>
      <c r="P919" s="109">
        <v>99.995185852050781</v>
      </c>
      <c r="Q919" s="111">
        <v>7397433</v>
      </c>
      <c r="R919" s="112">
        <v>1.4275222085416317E-2</v>
      </c>
      <c r="S919" s="111">
        <v>255230</v>
      </c>
      <c r="T919" s="109">
        <v>3.4502508640289307</v>
      </c>
      <c r="U919" s="111">
        <v>29674</v>
      </c>
      <c r="V919" s="112">
        <v>0.40119147300720215</v>
      </c>
      <c r="W919" s="111">
        <v>1765471</v>
      </c>
      <c r="X919" s="109">
        <v>99.466850280761719</v>
      </c>
      <c r="Y919" s="109">
        <v>99.067794799804687</v>
      </c>
      <c r="Z919" s="110">
        <v>12765</v>
      </c>
      <c r="AA919" s="112">
        <v>0.72303652763366699</v>
      </c>
      <c r="AB919" s="111">
        <v>973414</v>
      </c>
      <c r="AC919" s="109">
        <v>98.148574829101563</v>
      </c>
      <c r="AD919" s="111">
        <v>972748</v>
      </c>
      <c r="AE919" s="109">
        <v>98.362991333007813</v>
      </c>
      <c r="AF919" s="109">
        <v>34.441577911376953</v>
      </c>
      <c r="AG919" s="109">
        <v>34.182411193847656</v>
      </c>
      <c r="AH919" s="113">
        <v>34.70074462890625</v>
      </c>
      <c r="AI919" s="109">
        <v>48.792041778564453</v>
      </c>
      <c r="AJ919" s="113">
        <v>0.38278049230575562</v>
      </c>
      <c r="AK919" s="113">
        <v>0.82517880201339722</v>
      </c>
      <c r="AL919" s="109">
        <v>3.101581335067749</v>
      </c>
      <c r="AM919" s="109">
        <v>23.213958740234375</v>
      </c>
      <c r="AN919" s="109">
        <v>6637.40087890625</v>
      </c>
      <c r="AO919" s="109">
        <v>19748.34375</v>
      </c>
      <c r="AP919" s="109">
        <v>345.417724609375</v>
      </c>
      <c r="AQ919" s="109">
        <v>1.7490972280502319</v>
      </c>
      <c r="AR919" s="111"/>
    </row>
    <row r="920" spans="1:44">
      <c r="A920" s="352">
        <v>41862</v>
      </c>
      <c r="B920" s="181" t="s">
        <v>130</v>
      </c>
      <c r="C920" s="181" t="s">
        <v>128</v>
      </c>
      <c r="D920" s="241"/>
      <c r="E920" s="219">
        <v>176</v>
      </c>
      <c r="F920" s="219">
        <v>5</v>
      </c>
      <c r="G920" s="219">
        <v>528</v>
      </c>
      <c r="H920" s="219">
        <v>15</v>
      </c>
      <c r="I920" s="219">
        <v>845</v>
      </c>
      <c r="J920" s="219">
        <v>31</v>
      </c>
      <c r="K920" s="229">
        <v>653303</v>
      </c>
      <c r="L920" s="230">
        <v>93.798589628396016</v>
      </c>
      <c r="M920" s="229">
        <v>1266720</v>
      </c>
      <c r="N920" s="230">
        <v>96.347732543945313</v>
      </c>
      <c r="O920" s="229">
        <v>14492507</v>
      </c>
      <c r="P920" s="230">
        <v>99.99627685546875</v>
      </c>
      <c r="Q920" s="229">
        <v>4434735</v>
      </c>
      <c r="R920" s="230">
        <v>0</v>
      </c>
      <c r="S920" s="229">
        <v>147029</v>
      </c>
      <c r="T920" s="230">
        <v>3.3153953552246094</v>
      </c>
      <c r="U920" s="229">
        <v>8570</v>
      </c>
      <c r="V920" s="230">
        <v>0.19340692460536957</v>
      </c>
      <c r="W920" s="229">
        <v>665274</v>
      </c>
      <c r="X920" s="230">
        <v>99.782371520996094</v>
      </c>
      <c r="Y920" s="230">
        <v>99.589385986328125</v>
      </c>
      <c r="Z920" s="229">
        <v>2764</v>
      </c>
      <c r="AA920" s="230">
        <v>0.41546791791915894</v>
      </c>
      <c r="AB920" s="229">
        <v>948548</v>
      </c>
      <c r="AC920" s="230">
        <v>98.790252685546875</v>
      </c>
      <c r="AD920" s="229">
        <v>946778</v>
      </c>
      <c r="AE920" s="230">
        <v>98.980758666992188</v>
      </c>
      <c r="AF920" s="230">
        <v>35.264938354492188</v>
      </c>
      <c r="AG920" s="230">
        <v>34.935749053955078</v>
      </c>
      <c r="AH920" s="230">
        <v>35.594123840332031</v>
      </c>
      <c r="AI920" s="230">
        <v>90.640068054199219</v>
      </c>
      <c r="AJ920" s="188">
        <v>0.39837390184402466</v>
      </c>
      <c r="AK920" s="188">
        <v>8.9615602493286133</v>
      </c>
      <c r="AL920" s="230">
        <v>4.0024271011352539</v>
      </c>
      <c r="AM920" s="230">
        <v>23.029325485229492</v>
      </c>
      <c r="AN920" s="230">
        <v>5538.39990234375</v>
      </c>
      <c r="AO920" s="230">
        <v>10192.2841796875</v>
      </c>
      <c r="AP920" s="230">
        <v>217.72744750976562</v>
      </c>
      <c r="AQ920" s="230">
        <v>2.1361987590789795</v>
      </c>
      <c r="AR920" s="229"/>
    </row>
    <row r="921" spans="1:44">
      <c r="A921" s="352">
        <v>41862</v>
      </c>
      <c r="B921" s="123" t="s">
        <v>132</v>
      </c>
      <c r="C921" s="123" t="s">
        <v>128</v>
      </c>
      <c r="D921" s="241"/>
      <c r="E921" s="219">
        <v>178</v>
      </c>
      <c r="F921" s="219">
        <v>5</v>
      </c>
      <c r="G921" s="219">
        <v>527</v>
      </c>
      <c r="H921" s="219">
        <v>15</v>
      </c>
      <c r="I921" s="219">
        <v>982</v>
      </c>
      <c r="J921" s="219">
        <v>29</v>
      </c>
      <c r="K921" s="197">
        <v>830860</v>
      </c>
      <c r="L921" s="194">
        <v>91.037599595599744</v>
      </c>
      <c r="M921" s="197">
        <v>1217743</v>
      </c>
      <c r="N921" s="194">
        <v>92.545059204101563</v>
      </c>
      <c r="O921" s="197">
        <v>13028799</v>
      </c>
      <c r="P921" s="194">
        <v>99.914222717285156</v>
      </c>
      <c r="Q921" s="197">
        <v>5555116</v>
      </c>
      <c r="R921" s="194">
        <v>0</v>
      </c>
      <c r="S921" s="197">
        <v>213976</v>
      </c>
      <c r="T921" s="194">
        <v>3.8518726825714111</v>
      </c>
      <c r="U921" s="197">
        <v>15774</v>
      </c>
      <c r="V921" s="194">
        <v>0.28465345501899719</v>
      </c>
      <c r="W921" s="197">
        <v>933434</v>
      </c>
      <c r="X921" s="194">
        <v>99.733955383300781</v>
      </c>
      <c r="Y921" s="231">
        <v>99.450057983398438</v>
      </c>
      <c r="Z921" s="197">
        <v>5385</v>
      </c>
      <c r="AA921" s="194">
        <v>0.57690209150314331</v>
      </c>
      <c r="AB921" s="197">
        <v>906462</v>
      </c>
      <c r="AC921" s="194">
        <v>98.040184020996094</v>
      </c>
      <c r="AD921" s="197">
        <v>905176</v>
      </c>
      <c r="AE921" s="194">
        <v>98.219810485839844</v>
      </c>
      <c r="AF921" s="231">
        <v>35.102256774902344</v>
      </c>
      <c r="AG921" s="231">
        <v>34.848518371582031</v>
      </c>
      <c r="AH921" s="231">
        <v>35.355995178222656</v>
      </c>
      <c r="AI921" s="194">
        <v>49.107215881347656</v>
      </c>
      <c r="AJ921" s="207">
        <v>0.21733751893043518</v>
      </c>
      <c r="AK921" s="207">
        <v>0.67544454336166382</v>
      </c>
      <c r="AL921" s="208">
        <v>3.9834475517272949</v>
      </c>
      <c r="AM921" s="208">
        <v>23.919322967529297</v>
      </c>
      <c r="AN921" s="197">
        <v>6205.806640625</v>
      </c>
      <c r="AO921" s="197">
        <v>12691.3388671875</v>
      </c>
      <c r="AP921" s="197">
        <v>203.659912109375</v>
      </c>
      <c r="AQ921" s="231">
        <v>1.6047157049179077</v>
      </c>
      <c r="AR921" s="198"/>
    </row>
    <row r="922" spans="1:44">
      <c r="A922" s="352">
        <v>41861</v>
      </c>
      <c r="B922" s="181" t="s">
        <v>6</v>
      </c>
      <c r="C922" s="181"/>
      <c r="D922" s="241"/>
      <c r="E922" s="219">
        <v>1801</v>
      </c>
      <c r="F922" s="219">
        <v>164</v>
      </c>
      <c r="G922" s="219">
        <v>5335</v>
      </c>
      <c r="H922" s="219">
        <v>484</v>
      </c>
      <c r="I922" s="219">
        <v>15244</v>
      </c>
      <c r="J922" s="219">
        <v>1803</v>
      </c>
      <c r="K922" s="229">
        <v>33169810</v>
      </c>
      <c r="L922" s="230">
        <v>91.142346006805582</v>
      </c>
      <c r="M922" s="229">
        <v>45897215</v>
      </c>
      <c r="N922" s="230">
        <v>96.134888261767912</v>
      </c>
      <c r="O922" s="229">
        <v>189142293</v>
      </c>
      <c r="P922" s="230">
        <v>99.970290839174211</v>
      </c>
      <c r="Q922" s="229">
        <v>141169537</v>
      </c>
      <c r="R922" s="230">
        <v>2.7344426534675614E-2</v>
      </c>
      <c r="S922" s="229">
        <v>3174531</v>
      </c>
      <c r="T922" s="230">
        <v>4.5544346709384698</v>
      </c>
      <c r="U922" s="229">
        <v>178666</v>
      </c>
      <c r="V922" s="230">
        <v>0.12870925975964831</v>
      </c>
      <c r="W922" s="229">
        <v>43428559</v>
      </c>
      <c r="X922" s="230">
        <v>99.62206379893081</v>
      </c>
      <c r="Y922" s="230">
        <v>99.493840978057918</v>
      </c>
      <c r="Z922" s="229">
        <v>142197</v>
      </c>
      <c r="AA922" s="230">
        <v>0.32742739522687081</v>
      </c>
      <c r="AB922" s="229">
        <v>29724828</v>
      </c>
      <c r="AC922" s="230">
        <v>98.17597094920491</v>
      </c>
      <c r="AD922" s="229">
        <v>29687255</v>
      </c>
      <c r="AE922" s="230">
        <v>98.265270343457303</v>
      </c>
      <c r="AF922" s="230">
        <v>39.736947701711003</v>
      </c>
      <c r="AG922" s="230">
        <v>41.016739383254375</v>
      </c>
      <c r="AH922" s="230">
        <v>38.457156020167623</v>
      </c>
      <c r="AI922" s="230"/>
      <c r="AJ922" s="188"/>
      <c r="AK922" s="188"/>
      <c r="AL922" s="230">
        <v>3.2473137679000597</v>
      </c>
      <c r="AM922" s="230">
        <v>19.746920404189172</v>
      </c>
      <c r="AN922" s="230">
        <v>181688.7841796875</v>
      </c>
      <c r="AO922" s="230">
        <v>538109.580078125</v>
      </c>
      <c r="AP922" s="230">
        <v>282639.23342895508</v>
      </c>
      <c r="AQ922" s="230">
        <v>52.524475291430484</v>
      </c>
      <c r="AR922" s="229">
        <v>0</v>
      </c>
    </row>
    <row r="923" spans="1:44">
      <c r="A923" s="352">
        <v>41861</v>
      </c>
      <c r="B923" s="123" t="s">
        <v>134</v>
      </c>
      <c r="C923" s="123"/>
      <c r="D923" s="241"/>
      <c r="E923" s="219">
        <v>652</v>
      </c>
      <c r="F923" s="219">
        <v>103</v>
      </c>
      <c r="G923" s="219">
        <v>1945</v>
      </c>
      <c r="H923" s="219">
        <v>311</v>
      </c>
      <c r="I923" s="219">
        <v>6554</v>
      </c>
      <c r="J923" s="219">
        <v>1273</v>
      </c>
      <c r="K923" s="197">
        <v>17583369</v>
      </c>
      <c r="L923" s="194">
        <v>91.967039991027889</v>
      </c>
      <c r="M923" s="197">
        <v>21658501</v>
      </c>
      <c r="N923" s="194">
        <v>96.847417999010503</v>
      </c>
      <c r="O923" s="197">
        <v>68571077</v>
      </c>
      <c r="P923" s="194">
        <v>99.944790467959805</v>
      </c>
      <c r="Q923" s="197">
        <v>68570602</v>
      </c>
      <c r="R923" s="194">
        <v>3.5095215007449318E-2</v>
      </c>
      <c r="S923" s="197">
        <v>11875</v>
      </c>
      <c r="T923" s="194">
        <v>2.402099076885926E-2</v>
      </c>
      <c r="U923" s="197">
        <v>85030</v>
      </c>
      <c r="V923" s="194">
        <v>0.12406859929326661</v>
      </c>
      <c r="W923" s="197">
        <v>23603224</v>
      </c>
      <c r="X923" s="194">
        <v>99.588546298773139</v>
      </c>
      <c r="Y923" s="231">
        <v>99.464988184323715</v>
      </c>
      <c r="Z923" s="197">
        <v>64556</v>
      </c>
      <c r="AA923" s="194">
        <v>0.27350500785269943</v>
      </c>
      <c r="AB923" s="197">
        <v>18578683</v>
      </c>
      <c r="AC923" s="194">
        <v>98.713889845243528</v>
      </c>
      <c r="AD923" s="197">
        <v>18580836</v>
      </c>
      <c r="AE923" s="194">
        <v>98.690522284230624</v>
      </c>
      <c r="AF923" s="231">
        <v>66.896534694180275</v>
      </c>
      <c r="AG923" s="231">
        <v>69.344606651560937</v>
      </c>
      <c r="AH923" s="231">
        <v>64.448462736799627</v>
      </c>
      <c r="AI923" s="194"/>
      <c r="AJ923" s="207"/>
      <c r="AK923" s="207"/>
      <c r="AL923" s="208">
        <v>4.8884583465850753</v>
      </c>
      <c r="AM923" s="208">
        <v>27.33886546647334</v>
      </c>
      <c r="AN923" s="197">
        <v>94179.345703125</v>
      </c>
      <c r="AO923" s="197">
        <v>300931.4453125</v>
      </c>
      <c r="AP923" s="197">
        <v>202943.52734375</v>
      </c>
      <c r="AQ923" s="231">
        <v>67.438458328276326</v>
      </c>
      <c r="AR923" s="198"/>
    </row>
    <row r="924" spans="1:44">
      <c r="A924" s="352">
        <v>41861</v>
      </c>
      <c r="B924" s="123" t="s">
        <v>175</v>
      </c>
      <c r="C924" s="123"/>
      <c r="D924" s="241"/>
      <c r="E924" s="219">
        <v>495</v>
      </c>
      <c r="F924" s="219">
        <v>37</v>
      </c>
      <c r="G924" s="219">
        <v>1439</v>
      </c>
      <c r="H924" s="219">
        <v>101</v>
      </c>
      <c r="I924" s="219">
        <v>4284</v>
      </c>
      <c r="J924" s="219">
        <v>330</v>
      </c>
      <c r="K924" s="197">
        <v>10301640</v>
      </c>
      <c r="L924" s="194">
        <v>91.003325684065842</v>
      </c>
      <c r="M924" s="197">
        <v>15195903</v>
      </c>
      <c r="N924" s="194">
        <v>95.314837927634485</v>
      </c>
      <c r="O924" s="197">
        <v>67653569</v>
      </c>
      <c r="P924" s="194">
        <v>99.997866349201999</v>
      </c>
      <c r="Q924" s="197">
        <v>46496830</v>
      </c>
      <c r="R924" s="194">
        <v>1.7317309604271237E-2</v>
      </c>
      <c r="S924" s="197">
        <v>2292523</v>
      </c>
      <c r="T924" s="194">
        <v>5.0287157821149258</v>
      </c>
      <c r="U924" s="197">
        <v>2327</v>
      </c>
      <c r="V924" s="194">
        <v>5.2654679712007086E-3</v>
      </c>
      <c r="W924" s="197">
        <v>13617642</v>
      </c>
      <c r="X924" s="194">
        <v>99.73031357234926</v>
      </c>
      <c r="Y924" s="231">
        <v>99.725062304630526</v>
      </c>
      <c r="Z924" s="197">
        <v>36168</v>
      </c>
      <c r="AA924" s="194">
        <v>0.2655966414745568</v>
      </c>
      <c r="AB924" s="197">
        <v>3883248</v>
      </c>
      <c r="AC924" s="194">
        <v>94.185254116301735</v>
      </c>
      <c r="AD924" s="197">
        <v>3855310</v>
      </c>
      <c r="AE924" s="194">
        <v>94.576208014960088</v>
      </c>
      <c r="AF924" s="231">
        <v>0</v>
      </c>
      <c r="AG924" s="231">
        <v>0</v>
      </c>
      <c r="AH924" s="231">
        <v>0</v>
      </c>
      <c r="AI924" s="194"/>
      <c r="AJ924" s="207"/>
      <c r="AK924" s="207"/>
      <c r="AL924" s="208">
        <v>4.910680601437643</v>
      </c>
      <c r="AM924" s="208">
        <v>29.955918691932286</v>
      </c>
      <c r="AN924" s="197">
        <v>62543.052734375</v>
      </c>
      <c r="AO924" s="197">
        <v>158876.6328125</v>
      </c>
      <c r="AP924" s="197">
        <v>78226.3818359375</v>
      </c>
      <c r="AQ924" s="231">
        <v>49.237185136128367</v>
      </c>
      <c r="AR924" s="198"/>
    </row>
    <row r="925" spans="1:44">
      <c r="A925" s="352">
        <v>41861</v>
      </c>
      <c r="B925" s="124" t="s">
        <v>135</v>
      </c>
      <c r="C925" s="124"/>
      <c r="D925" s="241"/>
      <c r="E925" s="219">
        <v>654</v>
      </c>
      <c r="F925" s="219">
        <v>24</v>
      </c>
      <c r="G925" s="219">
        <v>1951</v>
      </c>
      <c r="H925" s="219">
        <v>72</v>
      </c>
      <c r="I925" s="219">
        <v>4406</v>
      </c>
      <c r="J925" s="219">
        <v>200</v>
      </c>
      <c r="K925" s="190">
        <v>5284801</v>
      </c>
      <c r="L925" s="191">
        <v>88.669450372871182</v>
      </c>
      <c r="M925" s="190">
        <v>9042811</v>
      </c>
      <c r="N925" s="191">
        <v>95.806348751875547</v>
      </c>
      <c r="O925" s="190">
        <v>52917647</v>
      </c>
      <c r="P925" s="191">
        <v>99.968079974577279</v>
      </c>
      <c r="Q925" s="190">
        <v>26102105</v>
      </c>
      <c r="R925" s="191">
        <v>2.4844740005576932E-2</v>
      </c>
      <c r="S925" s="190">
        <v>870133</v>
      </c>
      <c r="T925" s="191">
        <v>3.3666832658250354</v>
      </c>
      <c r="U925" s="190">
        <v>91309</v>
      </c>
      <c r="V925" s="191">
        <v>0.35003919228362873</v>
      </c>
      <c r="W925" s="190">
        <v>6207693</v>
      </c>
      <c r="X925" s="191">
        <v>99.512041348263239</v>
      </c>
      <c r="Y925" s="232">
        <v>99.163710202502827</v>
      </c>
      <c r="Z925" s="190">
        <v>41473</v>
      </c>
      <c r="AA925" s="192">
        <v>0.66809038983658631</v>
      </c>
      <c r="AB925" s="190">
        <v>7262897</v>
      </c>
      <c r="AC925" s="191">
        <v>98.933673903098637</v>
      </c>
      <c r="AD925" s="190">
        <v>7251109</v>
      </c>
      <c r="AE925" s="191">
        <v>99.136991112720011</v>
      </c>
      <c r="AF925" s="232">
        <v>15.98387436023755</v>
      </c>
      <c r="AG925" s="232">
        <v>15.370429319942746</v>
      </c>
      <c r="AH925" s="232">
        <v>16.597319400532353</v>
      </c>
      <c r="AI925" s="191"/>
      <c r="AJ925" s="193"/>
      <c r="AK925" s="193"/>
      <c r="AL925" s="191">
        <v>3.5289209727322</v>
      </c>
      <c r="AM925" s="191">
        <v>22.465193980660334</v>
      </c>
      <c r="AN925" s="190">
        <v>24966.3857421875</v>
      </c>
      <c r="AO925" s="190">
        <v>78301.501953125</v>
      </c>
      <c r="AP925" s="190">
        <v>1469.3242492675781</v>
      </c>
      <c r="AQ925" s="232">
        <v>1.8764956132606314</v>
      </c>
      <c r="AR925" s="190"/>
    </row>
    <row r="926" spans="1:44">
      <c r="A926" s="352">
        <v>41861</v>
      </c>
      <c r="B926" s="114" t="s">
        <v>121</v>
      </c>
      <c r="C926" s="114" t="s">
        <v>122</v>
      </c>
      <c r="D926" s="241"/>
      <c r="E926" s="305">
        <v>167</v>
      </c>
      <c r="F926" s="305">
        <v>60</v>
      </c>
      <c r="G926" s="305">
        <v>491</v>
      </c>
      <c r="H926" s="305">
        <v>181</v>
      </c>
      <c r="I926" s="305">
        <v>1822</v>
      </c>
      <c r="J926" s="305">
        <v>749</v>
      </c>
      <c r="K926" s="118">
        <v>9781386</v>
      </c>
      <c r="L926" s="116">
        <v>92.560144339462738</v>
      </c>
      <c r="M926" s="118">
        <v>5108277</v>
      </c>
      <c r="N926" s="116">
        <v>96.199577331542969</v>
      </c>
      <c r="O926" s="118">
        <v>21390394</v>
      </c>
      <c r="P926" s="116">
        <v>99.91632080078125</v>
      </c>
      <c r="Q926" s="118">
        <v>21390386</v>
      </c>
      <c r="R926" s="119">
        <v>6.6314838826656342E-2</v>
      </c>
      <c r="S926" s="118">
        <v>3556</v>
      </c>
      <c r="T926" s="116">
        <v>1.6624290496110916E-2</v>
      </c>
      <c r="U926" s="118">
        <v>26929</v>
      </c>
      <c r="V926" s="119">
        <v>0.12599748373031616</v>
      </c>
      <c r="W926" s="117">
        <v>8782107</v>
      </c>
      <c r="X926" s="119">
        <v>99.548896789550781</v>
      </c>
      <c r="Y926" s="119">
        <v>99.423469543457031</v>
      </c>
      <c r="Z926" s="117">
        <v>27541</v>
      </c>
      <c r="AA926" s="119">
        <v>0.31360355019569397</v>
      </c>
      <c r="AB926" s="118">
        <v>9357523</v>
      </c>
      <c r="AC926" s="120">
        <v>98.801795959472656</v>
      </c>
      <c r="AD926" s="118">
        <v>9357854</v>
      </c>
      <c r="AE926" s="116">
        <v>98.798988342285156</v>
      </c>
      <c r="AF926" s="116">
        <v>77.898223876953125</v>
      </c>
      <c r="AG926" s="116">
        <v>66.395095825195312</v>
      </c>
      <c r="AH926" s="121">
        <v>89.401344299316406</v>
      </c>
      <c r="AI926" s="116">
        <v>0</v>
      </c>
      <c r="AJ926" s="121">
        <v>0</v>
      </c>
      <c r="AK926" s="121">
        <v>0</v>
      </c>
      <c r="AL926" s="116">
        <v>4.6945347785949707</v>
      </c>
      <c r="AM926" s="116">
        <v>27.092538833618164</v>
      </c>
      <c r="AN926" s="116">
        <v>28583.2890625</v>
      </c>
      <c r="AO926" s="116">
        <v>122105.09375</v>
      </c>
      <c r="AP926" s="116">
        <v>95715.5390625</v>
      </c>
      <c r="AQ926" s="122">
        <v>78.387832641601563</v>
      </c>
      <c r="AR926" s="118"/>
    </row>
    <row r="927" spans="1:44">
      <c r="A927" s="352">
        <v>41861</v>
      </c>
      <c r="B927" s="114" t="s">
        <v>123</v>
      </c>
      <c r="C927" s="114" t="s">
        <v>122</v>
      </c>
      <c r="D927" s="241"/>
      <c r="E927" s="305">
        <v>158</v>
      </c>
      <c r="F927" s="305">
        <v>11</v>
      </c>
      <c r="G927" s="305">
        <v>484</v>
      </c>
      <c r="H927" s="305">
        <v>34</v>
      </c>
      <c r="I927" s="305">
        <v>1402</v>
      </c>
      <c r="J927" s="305">
        <v>123</v>
      </c>
      <c r="K927" s="118">
        <v>3551679</v>
      </c>
      <c r="L927" s="116">
        <v>92.959949364793388</v>
      </c>
      <c r="M927" s="118">
        <v>5594805</v>
      </c>
      <c r="N927" s="116">
        <v>97.219741821289063</v>
      </c>
      <c r="O927" s="118">
        <v>13152667</v>
      </c>
      <c r="P927" s="116">
        <v>99.915374755859375</v>
      </c>
      <c r="Q927" s="118">
        <v>13152298</v>
      </c>
      <c r="R927" s="119">
        <v>4.6265680342912674E-2</v>
      </c>
      <c r="S927" s="118">
        <v>4455</v>
      </c>
      <c r="T927" s="116">
        <v>3.3872406929731369E-2</v>
      </c>
      <c r="U927" s="118">
        <v>19159</v>
      </c>
      <c r="V927" s="119">
        <v>0.14578719437122345</v>
      </c>
      <c r="W927" s="117">
        <v>3978875</v>
      </c>
      <c r="X927" s="119">
        <v>99.656959533691406</v>
      </c>
      <c r="Y927" s="119">
        <v>99.511672973632813</v>
      </c>
      <c r="Z927" s="117">
        <v>11307</v>
      </c>
      <c r="AA927" s="119">
        <v>0.2841758131980896</v>
      </c>
      <c r="AB927" s="118">
        <v>2968912</v>
      </c>
      <c r="AC927" s="120">
        <v>98.701408386230469</v>
      </c>
      <c r="AD927" s="118">
        <v>2971365</v>
      </c>
      <c r="AE927" s="116">
        <v>98.675224304199219</v>
      </c>
      <c r="AF927" s="116">
        <v>43.5723876953125</v>
      </c>
      <c r="AG927" s="116">
        <v>52.064640045166016</v>
      </c>
      <c r="AH927" s="121">
        <v>35.080135345458984</v>
      </c>
      <c r="AI927" s="116">
        <v>0</v>
      </c>
      <c r="AJ927" s="121">
        <v>0</v>
      </c>
      <c r="AK927" s="121">
        <v>0</v>
      </c>
      <c r="AL927" s="116">
        <v>4.6458539962768555</v>
      </c>
      <c r="AM927" s="116">
        <v>26.447443008422852</v>
      </c>
      <c r="AN927" s="116">
        <v>17218.99609375</v>
      </c>
      <c r="AO927" s="116">
        <v>51710.30859375</v>
      </c>
      <c r="AP927" s="116">
        <v>33575.8671875</v>
      </c>
      <c r="AQ927" s="116">
        <v>64.930702209472656</v>
      </c>
      <c r="AR927" s="118"/>
    </row>
    <row r="928" spans="1:44">
      <c r="A928" s="352">
        <v>41861</v>
      </c>
      <c r="B928" s="114" t="s">
        <v>183</v>
      </c>
      <c r="C928" s="114" t="s">
        <v>122</v>
      </c>
      <c r="D928" s="241"/>
      <c r="E928" s="305">
        <v>129</v>
      </c>
      <c r="F928" s="305">
        <v>10</v>
      </c>
      <c r="G928" s="305">
        <v>385</v>
      </c>
      <c r="H928" s="305">
        <v>30</v>
      </c>
      <c r="I928" s="305">
        <v>1462</v>
      </c>
      <c r="J928" s="305">
        <v>120</v>
      </c>
      <c r="K928" s="118">
        <v>756037</v>
      </c>
      <c r="L928" s="116">
        <v>94.161529131510761</v>
      </c>
      <c r="M928" s="118">
        <v>5594805</v>
      </c>
      <c r="N928" s="116">
        <v>97.219741821289063</v>
      </c>
      <c r="O928" s="118">
        <v>13986423</v>
      </c>
      <c r="P928" s="116">
        <v>99.984649658203125</v>
      </c>
      <c r="Q928" s="118">
        <v>13986433</v>
      </c>
      <c r="R928" s="119">
        <v>1.270516961812973E-2</v>
      </c>
      <c r="S928" s="118">
        <v>120</v>
      </c>
      <c r="T928" s="116">
        <v>8.5797428619116545E-4</v>
      </c>
      <c r="U928" s="118">
        <v>14824</v>
      </c>
      <c r="V928" s="119">
        <v>0.1060028001666069</v>
      </c>
      <c r="W928" s="117">
        <v>4576612</v>
      </c>
      <c r="X928" s="119">
        <v>99.737960815429687</v>
      </c>
      <c r="Y928" s="119">
        <v>99.632232666015625</v>
      </c>
      <c r="Z928" s="117">
        <v>9673</v>
      </c>
      <c r="AA928" s="119">
        <v>0.21135722100734711</v>
      </c>
      <c r="AB928" s="118">
        <v>2781537</v>
      </c>
      <c r="AC928" s="120">
        <v>98.677993774414063</v>
      </c>
      <c r="AD928" s="118">
        <v>2778973</v>
      </c>
      <c r="AE928" s="116">
        <v>98.663497924804688</v>
      </c>
      <c r="AF928" s="116">
        <v>60.56781005859375</v>
      </c>
      <c r="AG928" s="116">
        <v>80.692253112792969</v>
      </c>
      <c r="AH928" s="121">
        <v>40.443370819091797</v>
      </c>
      <c r="AI928" s="116">
        <v>0</v>
      </c>
      <c r="AJ928" s="121">
        <v>0</v>
      </c>
      <c r="AK928" s="121">
        <v>100</v>
      </c>
      <c r="AL928" s="116">
        <v>4.9057173728942871</v>
      </c>
      <c r="AM928" s="116">
        <v>26.566440582275391</v>
      </c>
      <c r="AN928" s="116">
        <v>19092.53515625</v>
      </c>
      <c r="AO928" s="116">
        <v>53166.96875</v>
      </c>
      <c r="AP928" s="116">
        <v>29437.119140625</v>
      </c>
      <c r="AQ928" s="116">
        <v>55.367305755615234</v>
      </c>
      <c r="AR928" s="118"/>
    </row>
    <row r="929" spans="1:44">
      <c r="A929" s="352">
        <v>41861</v>
      </c>
      <c r="B929" s="114" t="s">
        <v>126</v>
      </c>
      <c r="C929" s="114" t="s">
        <v>122</v>
      </c>
      <c r="D929" s="241"/>
      <c r="E929" s="305">
        <v>103</v>
      </c>
      <c r="F929" s="305">
        <v>5</v>
      </c>
      <c r="G929" s="305">
        <v>302</v>
      </c>
      <c r="H929" s="305">
        <v>15</v>
      </c>
      <c r="I929" s="305">
        <v>918</v>
      </c>
      <c r="J929" s="305">
        <v>62</v>
      </c>
      <c r="K929" s="118">
        <v>1030284</v>
      </c>
      <c r="L929" s="116">
        <v>89.603546206676995</v>
      </c>
      <c r="M929" s="118">
        <v>2680307</v>
      </c>
      <c r="N929" s="116">
        <v>96.687583923339844</v>
      </c>
      <c r="O929" s="118">
        <v>7773823</v>
      </c>
      <c r="P929" s="116">
        <v>99.957870483398438</v>
      </c>
      <c r="Q929" s="118">
        <v>7773731</v>
      </c>
      <c r="R929" s="119">
        <v>1.0201022028923035E-2</v>
      </c>
      <c r="S929" s="118">
        <v>1949</v>
      </c>
      <c r="T929" s="116">
        <v>2.5071615353226662E-2</v>
      </c>
      <c r="U929" s="118">
        <v>14253</v>
      </c>
      <c r="V929" s="119">
        <v>0.18341295421123505</v>
      </c>
      <c r="W929" s="117">
        <v>2308283</v>
      </c>
      <c r="X929" s="119">
        <v>99.562248229980469</v>
      </c>
      <c r="Y929" s="119">
        <v>99.379638671875</v>
      </c>
      <c r="Z929" s="117">
        <v>7130</v>
      </c>
      <c r="AA929" s="119">
        <v>0.30888760089874268</v>
      </c>
      <c r="AB929" s="118">
        <v>1172188</v>
      </c>
      <c r="AC929" s="120">
        <v>98.877487182617188</v>
      </c>
      <c r="AD929" s="118">
        <v>1169914</v>
      </c>
      <c r="AE929" s="116">
        <v>98.765975952148438</v>
      </c>
      <c r="AF929" s="116">
        <v>46.094154357910156</v>
      </c>
      <c r="AG929" s="116">
        <v>51.869815826416016</v>
      </c>
      <c r="AH929" s="121">
        <v>40.318496704101563</v>
      </c>
      <c r="AI929" s="116">
        <v>0</v>
      </c>
      <c r="AJ929" s="121">
        <v>0</v>
      </c>
      <c r="AK929" s="121">
        <v>0</v>
      </c>
      <c r="AL929" s="116">
        <v>5.3122549057006836</v>
      </c>
      <c r="AM929" s="116">
        <v>30.323799133300781</v>
      </c>
      <c r="AN929" s="116">
        <v>11413.591796875</v>
      </c>
      <c r="AO929" s="116">
        <v>30438.05078125</v>
      </c>
      <c r="AP929" s="116">
        <v>17818.310546875</v>
      </c>
      <c r="AQ929" s="116">
        <v>58.539592742919922</v>
      </c>
      <c r="AR929" s="118"/>
    </row>
    <row r="930" spans="1:44">
      <c r="A930" s="352">
        <v>41861</v>
      </c>
      <c r="B930" s="114" t="s">
        <v>184</v>
      </c>
      <c r="C930" s="114" t="s">
        <v>122</v>
      </c>
      <c r="D930" s="241"/>
      <c r="E930" s="305">
        <v>95</v>
      </c>
      <c r="F930" s="305">
        <v>17</v>
      </c>
      <c r="G930" s="305">
        <v>283</v>
      </c>
      <c r="H930" s="305">
        <v>51</v>
      </c>
      <c r="I930" s="305">
        <v>950</v>
      </c>
      <c r="J930" s="305">
        <v>219</v>
      </c>
      <c r="K930" s="118">
        <v>2463983</v>
      </c>
      <c r="L930" s="116">
        <v>88.496268034316799</v>
      </c>
      <c r="M930" s="118">
        <v>2680307</v>
      </c>
      <c r="N930" s="116">
        <v>96.687583923339844</v>
      </c>
      <c r="O930" s="118">
        <v>12267770</v>
      </c>
      <c r="P930" s="116">
        <v>99.972236633300781</v>
      </c>
      <c r="Q930" s="118">
        <v>12267754</v>
      </c>
      <c r="R930" s="119">
        <v>9.9855279549956322E-3</v>
      </c>
      <c r="S930" s="118">
        <v>1795</v>
      </c>
      <c r="T930" s="116">
        <v>1.4631855301558971E-2</v>
      </c>
      <c r="U930" s="118">
        <v>9865</v>
      </c>
      <c r="V930" s="119">
        <v>8.0433867871761322E-2</v>
      </c>
      <c r="W930" s="117">
        <v>3957347</v>
      </c>
      <c r="X930" s="119">
        <v>99.450294494628906</v>
      </c>
      <c r="Y930" s="119">
        <v>99.37030029296875</v>
      </c>
      <c r="Z930" s="117">
        <v>8905</v>
      </c>
      <c r="AA930" s="119">
        <v>0.22502449154853821</v>
      </c>
      <c r="AB930" s="118">
        <v>2298523</v>
      </c>
      <c r="AC930" s="120">
        <v>98.332145690917969</v>
      </c>
      <c r="AD930" s="118">
        <v>2302730</v>
      </c>
      <c r="AE930" s="116">
        <v>98.263755798339844</v>
      </c>
      <c r="AF930" s="116">
        <v>75.449409484863281</v>
      </c>
      <c r="AG930" s="116">
        <v>96.5166015625</v>
      </c>
      <c r="AH930" s="121">
        <v>54.382221221923828</v>
      </c>
      <c r="AI930" s="116">
        <v>0</v>
      </c>
      <c r="AJ930" s="121">
        <v>0</v>
      </c>
      <c r="AK930" s="121">
        <v>0</v>
      </c>
      <c r="AL930" s="116">
        <v>5.1640968322753906</v>
      </c>
      <c r="AM930" s="116">
        <v>27.156280517578125</v>
      </c>
      <c r="AN930" s="116">
        <v>17870.93359375</v>
      </c>
      <c r="AO930" s="116">
        <v>43511.0234375</v>
      </c>
      <c r="AP930" s="116">
        <v>26396.69140625</v>
      </c>
      <c r="AQ930" s="116">
        <v>60.666675567626953</v>
      </c>
      <c r="AR930" s="118"/>
    </row>
    <row r="931" spans="1:44">
      <c r="A931" s="352">
        <v>41861</v>
      </c>
      <c r="B931" s="114" t="s">
        <v>131</v>
      </c>
      <c r="C931" s="114" t="s">
        <v>176</v>
      </c>
      <c r="D931" s="241"/>
      <c r="E931" s="305">
        <v>168</v>
      </c>
      <c r="F931" s="305">
        <v>20</v>
      </c>
      <c r="G931" s="305">
        <v>489</v>
      </c>
      <c r="H931" s="305">
        <v>50</v>
      </c>
      <c r="I931" s="305">
        <v>1394</v>
      </c>
      <c r="J931" s="305">
        <v>160</v>
      </c>
      <c r="K931" s="118">
        <v>2579660</v>
      </c>
      <c r="L931" s="116">
        <v>90.663459525673929</v>
      </c>
      <c r="M931" s="118">
        <v>4261636</v>
      </c>
      <c r="N931" s="116">
        <v>94.041160583496094</v>
      </c>
      <c r="O931" s="118">
        <v>18928808</v>
      </c>
      <c r="P931" s="116">
        <v>99.999969482421875</v>
      </c>
      <c r="Q931" s="118">
        <v>12561157</v>
      </c>
      <c r="R931" s="119">
        <v>7.2604776360094547E-3</v>
      </c>
      <c r="S931" s="118">
        <v>552957</v>
      </c>
      <c r="T931" s="116">
        <v>4.4021182060241699</v>
      </c>
      <c r="U931" s="118">
        <v>484</v>
      </c>
      <c r="V931" s="119">
        <v>4.0312474593520164E-3</v>
      </c>
      <c r="W931" s="117">
        <v>3577804</v>
      </c>
      <c r="X931" s="119">
        <v>99.709274291992188</v>
      </c>
      <c r="Y931" s="119">
        <v>99.705253601074219</v>
      </c>
      <c r="Z931" s="117">
        <v>10540</v>
      </c>
      <c r="AA931" s="119">
        <v>0.29459410905838013</v>
      </c>
      <c r="AB931" s="118">
        <v>1413633</v>
      </c>
      <c r="AC931" s="120">
        <v>95.176261901855469</v>
      </c>
      <c r="AD931" s="118">
        <v>1402802</v>
      </c>
      <c r="AE931" s="116">
        <v>95.824142456054688</v>
      </c>
      <c r="AF931" s="116">
        <v>0</v>
      </c>
      <c r="AG931" s="116">
        <v>0</v>
      </c>
      <c r="AH931" s="121">
        <v>0</v>
      </c>
      <c r="AI931" s="116">
        <v>0</v>
      </c>
      <c r="AJ931" s="121">
        <v>0</v>
      </c>
      <c r="AK931" s="121">
        <v>0</v>
      </c>
      <c r="AL931" s="116">
        <v>4.8738179206848145</v>
      </c>
      <c r="AM931" s="116">
        <v>28.006963729858398</v>
      </c>
      <c r="AN931" s="116">
        <v>17501.35546875</v>
      </c>
      <c r="AO931" s="116">
        <v>39721.18359375</v>
      </c>
      <c r="AP931" s="116">
        <v>21269.20703125</v>
      </c>
      <c r="AQ931" s="116">
        <v>53.546257019042969</v>
      </c>
      <c r="AR931" s="118"/>
    </row>
    <row r="932" spans="1:44">
      <c r="A932" s="352">
        <v>41861</v>
      </c>
      <c r="B932" s="114" t="s">
        <v>124</v>
      </c>
      <c r="C932" s="114" t="s">
        <v>176</v>
      </c>
      <c r="D932" s="241"/>
      <c r="E932" s="180">
        <v>113</v>
      </c>
      <c r="F932" s="180">
        <v>30</v>
      </c>
      <c r="G932" s="180">
        <v>332</v>
      </c>
      <c r="H932" s="180">
        <v>80</v>
      </c>
      <c r="I932" s="180">
        <v>1264</v>
      </c>
      <c r="J932" s="180">
        <v>326</v>
      </c>
      <c r="K932" s="118">
        <v>3680942</v>
      </c>
      <c r="L932" s="116">
        <v>92.174448823154506</v>
      </c>
      <c r="M932" s="118">
        <v>3925367</v>
      </c>
      <c r="N932" s="116">
        <v>96.203262329101563</v>
      </c>
      <c r="O932" s="118">
        <v>17024652</v>
      </c>
      <c r="P932" s="116">
        <v>99.995513916015625</v>
      </c>
      <c r="Q932" s="118">
        <v>13182831</v>
      </c>
      <c r="R932" s="119">
        <v>3.0403181910514832E-2</v>
      </c>
      <c r="S932" s="118">
        <v>789589</v>
      </c>
      <c r="T932" s="116">
        <v>5.989525318145752</v>
      </c>
      <c r="U932" s="118">
        <v>1465</v>
      </c>
      <c r="V932" s="119">
        <v>1.1825304478406906E-2</v>
      </c>
      <c r="W932" s="117">
        <v>4224057</v>
      </c>
      <c r="X932" s="119">
        <v>99.727592468261719</v>
      </c>
      <c r="Y932" s="119">
        <v>99.715797424316406</v>
      </c>
      <c r="Z932" s="117">
        <v>11679</v>
      </c>
      <c r="AA932" s="119">
        <v>0.27648773789405823</v>
      </c>
      <c r="AB932" s="118">
        <v>1086951</v>
      </c>
      <c r="AC932" s="120">
        <v>94.402503967285156</v>
      </c>
      <c r="AD932" s="118">
        <v>1079022</v>
      </c>
      <c r="AE932" s="116">
        <v>94.654327392578125</v>
      </c>
      <c r="AF932" s="116">
        <v>0</v>
      </c>
      <c r="AG932" s="116">
        <v>0</v>
      </c>
      <c r="AH932" s="121">
        <v>0</v>
      </c>
      <c r="AI932" s="116">
        <v>0</v>
      </c>
      <c r="AJ932" s="121">
        <v>0</v>
      </c>
      <c r="AK932" s="121">
        <v>0</v>
      </c>
      <c r="AL932" s="116">
        <v>4.8390889167785645</v>
      </c>
      <c r="AM932" s="116">
        <v>29.439979553222656</v>
      </c>
      <c r="AN932" s="116">
        <v>17676.421875</v>
      </c>
      <c r="AO932" s="116">
        <v>47136.171875</v>
      </c>
      <c r="AP932" s="116">
        <v>22402.66015625</v>
      </c>
      <c r="AQ932" s="116">
        <v>47.527534484863281</v>
      </c>
      <c r="AR932" s="118"/>
    </row>
    <row r="933" spans="1:44">
      <c r="A933" s="352">
        <v>41861</v>
      </c>
      <c r="B933" s="206" t="s">
        <v>133</v>
      </c>
      <c r="C933" s="206" t="s">
        <v>176</v>
      </c>
      <c r="D933" s="241"/>
      <c r="E933" s="180">
        <v>163</v>
      </c>
      <c r="F933" s="180">
        <v>9</v>
      </c>
      <c r="G933" s="180">
        <v>482</v>
      </c>
      <c r="H933" s="180">
        <v>27</v>
      </c>
      <c r="I933" s="180">
        <v>1374</v>
      </c>
      <c r="J933" s="180">
        <v>82</v>
      </c>
      <c r="K933" s="248">
        <v>1995442</v>
      </c>
      <c r="L933" s="246">
        <v>90.507516630400687</v>
      </c>
      <c r="M933" s="248">
        <v>3832224</v>
      </c>
      <c r="N933" s="246">
        <v>96.255363464355469</v>
      </c>
      <c r="O933" s="248">
        <v>16420555</v>
      </c>
      <c r="P933" s="246">
        <v>99.999473571777344</v>
      </c>
      <c r="Q933" s="248">
        <v>10472073</v>
      </c>
      <c r="R933" s="249">
        <v>1.026539783924818E-2</v>
      </c>
      <c r="S933" s="248">
        <v>450190</v>
      </c>
      <c r="T933" s="246">
        <v>4.2989578247070313</v>
      </c>
      <c r="U933" s="248">
        <v>253</v>
      </c>
      <c r="V933" s="249">
        <v>2.5248622987419367E-3</v>
      </c>
      <c r="W933" s="248">
        <v>2807054</v>
      </c>
      <c r="X933" s="246">
        <v>99.654815673828125</v>
      </c>
      <c r="Y933" s="246">
        <v>99.652297973632812</v>
      </c>
      <c r="Z933" s="247">
        <v>8296</v>
      </c>
      <c r="AA933" s="249">
        <v>0.29554116725921631</v>
      </c>
      <c r="AB933" s="248">
        <v>636890</v>
      </c>
      <c r="AC933" s="246">
        <v>93.303237915039063</v>
      </c>
      <c r="AD933" s="248">
        <v>626222</v>
      </c>
      <c r="AE933" s="246">
        <v>93.772018432617188</v>
      </c>
      <c r="AF933" s="246">
        <v>0</v>
      </c>
      <c r="AG933" s="246">
        <v>0</v>
      </c>
      <c r="AH933" s="251">
        <v>0</v>
      </c>
      <c r="AI933" s="246">
        <v>0</v>
      </c>
      <c r="AJ933" s="251">
        <v>0</v>
      </c>
      <c r="AK933" s="251">
        <v>0</v>
      </c>
      <c r="AL933" s="246">
        <v>4.9973907470703125</v>
      </c>
      <c r="AM933" s="246">
        <v>32.288555145263672</v>
      </c>
      <c r="AN933" s="246">
        <v>14879.6845703125</v>
      </c>
      <c r="AO933" s="246">
        <v>36586.25</v>
      </c>
      <c r="AP933" s="246">
        <v>19989.34375</v>
      </c>
      <c r="AQ933" s="246">
        <v>54.636219024658203</v>
      </c>
      <c r="AR933" s="248"/>
    </row>
    <row r="934" spans="1:44">
      <c r="A934" s="352">
        <v>41861</v>
      </c>
      <c r="B934" s="206" t="s">
        <v>125</v>
      </c>
      <c r="C934" s="206" t="s">
        <v>176</v>
      </c>
      <c r="D934" s="241"/>
      <c r="E934" s="180">
        <v>164</v>
      </c>
      <c r="F934" s="180">
        <v>8</v>
      </c>
      <c r="G934" s="180">
        <v>468</v>
      </c>
      <c r="H934" s="180">
        <v>24</v>
      </c>
      <c r="I934" s="180">
        <v>1516</v>
      </c>
      <c r="J934" s="180">
        <v>88</v>
      </c>
      <c r="K934" s="248">
        <v>2045596</v>
      </c>
      <c r="L934" s="246">
        <v>89.808202597189279</v>
      </c>
      <c r="M934" s="248">
        <v>3176676</v>
      </c>
      <c r="N934" s="246">
        <v>94.791099548339844</v>
      </c>
      <c r="O934" s="248">
        <v>15279554</v>
      </c>
      <c r="P934" s="246">
        <v>99.99615478515625</v>
      </c>
      <c r="Q934" s="248">
        <v>10280769</v>
      </c>
      <c r="R934" s="249">
        <v>2.0008230581879616E-2</v>
      </c>
      <c r="S934" s="248">
        <v>499787</v>
      </c>
      <c r="T934" s="246">
        <v>4.8613777160644531</v>
      </c>
      <c r="U934" s="248">
        <v>125</v>
      </c>
      <c r="V934" s="249">
        <v>1.278333249501884E-3</v>
      </c>
      <c r="W934" s="248">
        <v>3008727</v>
      </c>
      <c r="X934" s="246">
        <v>99.82958984375</v>
      </c>
      <c r="Y934" s="246">
        <v>99.828315734863281</v>
      </c>
      <c r="Z934" s="247">
        <v>5653</v>
      </c>
      <c r="AA934" s="249">
        <v>0.18788677453994751</v>
      </c>
      <c r="AB934" s="248">
        <v>745774</v>
      </c>
      <c r="AC934" s="246">
        <v>92.743377685546875</v>
      </c>
      <c r="AD934" s="248">
        <v>747264</v>
      </c>
      <c r="AE934" s="246">
        <v>92.794647216796875</v>
      </c>
      <c r="AF934" s="246">
        <v>0</v>
      </c>
      <c r="AG934" s="246">
        <v>0</v>
      </c>
      <c r="AH934" s="251">
        <v>0</v>
      </c>
      <c r="AI934" s="246">
        <v>0</v>
      </c>
      <c r="AJ934" s="251">
        <v>0</v>
      </c>
      <c r="AK934" s="251">
        <v>0</v>
      </c>
      <c r="AL934" s="246">
        <v>4.2063751220703125</v>
      </c>
      <c r="AM934" s="246">
        <v>29.732540130615234</v>
      </c>
      <c r="AN934" s="246">
        <v>12485.5908203125</v>
      </c>
      <c r="AO934" s="246">
        <v>35433.02734375</v>
      </c>
      <c r="AP934" s="246">
        <v>14565.1708984375</v>
      </c>
      <c r="AQ934" s="246">
        <v>41.106201171875</v>
      </c>
      <c r="AR934" s="248"/>
    </row>
    <row r="935" spans="1:44">
      <c r="A935" s="352">
        <v>41861</v>
      </c>
      <c r="B935" s="107" t="s">
        <v>127</v>
      </c>
      <c r="C935" s="107" t="s">
        <v>128</v>
      </c>
      <c r="D935" s="241"/>
      <c r="E935" s="388">
        <v>149</v>
      </c>
      <c r="F935" s="388">
        <v>12</v>
      </c>
      <c r="G935" s="388">
        <v>447</v>
      </c>
      <c r="H935" s="388">
        <v>36</v>
      </c>
      <c r="I935" s="388">
        <v>1444</v>
      </c>
      <c r="J935" s="388">
        <v>122</v>
      </c>
      <c r="K935" s="111">
        <v>2270941</v>
      </c>
      <c r="L935" s="109">
        <v>88.183224487117897</v>
      </c>
      <c r="M935" s="111">
        <v>3494262</v>
      </c>
      <c r="N935" s="109">
        <v>96.322601318359375</v>
      </c>
      <c r="O935" s="111">
        <v>15196467</v>
      </c>
      <c r="P935" s="109">
        <v>99.960594177246094</v>
      </c>
      <c r="Q935" s="111">
        <v>9429710</v>
      </c>
      <c r="R935" s="112">
        <v>4.1994927451014519E-3</v>
      </c>
      <c r="S935" s="111">
        <v>279959</v>
      </c>
      <c r="T935" s="109">
        <v>2.9689035415649414</v>
      </c>
      <c r="U935" s="111">
        <v>35792</v>
      </c>
      <c r="V935" s="112">
        <v>0.37963920831680298</v>
      </c>
      <c r="W935" s="111">
        <v>2842080</v>
      </c>
      <c r="X935" s="109">
        <v>99.589385986328125</v>
      </c>
      <c r="Y935" s="109">
        <v>99.2113037109375</v>
      </c>
      <c r="Z935" s="110">
        <v>19206</v>
      </c>
      <c r="AA935" s="112">
        <v>0.67577266693115234</v>
      </c>
      <c r="AB935" s="111">
        <v>4214988</v>
      </c>
      <c r="AC935" s="109">
        <v>99.304313659667969</v>
      </c>
      <c r="AD935" s="111">
        <v>4206537</v>
      </c>
      <c r="AE935" s="109">
        <v>99.517448425292969</v>
      </c>
      <c r="AF935" s="109">
        <v>34.5872802734375</v>
      </c>
      <c r="AG935" s="109">
        <v>34.215736389160156</v>
      </c>
      <c r="AH935" s="113">
        <v>34.958824157714844</v>
      </c>
      <c r="AI935" s="109">
        <v>48.831035614013672</v>
      </c>
      <c r="AJ935" s="113">
        <v>0.43769577145576477</v>
      </c>
      <c r="AK935" s="113">
        <v>0.73126614093780518</v>
      </c>
      <c r="AL935" s="109">
        <v>3.0148663520812988</v>
      </c>
      <c r="AM935" s="109">
        <v>19.441867828369141</v>
      </c>
      <c r="AN935" s="109">
        <v>7760.43310546875</v>
      </c>
      <c r="AO935" s="109">
        <v>35174.68359375</v>
      </c>
      <c r="AP935" s="109">
        <v>697.587646484375</v>
      </c>
      <c r="AQ935" s="109">
        <v>1.983209490776062</v>
      </c>
      <c r="AR935" s="111"/>
    </row>
    <row r="936" spans="1:44">
      <c r="A936" s="352">
        <v>41861</v>
      </c>
      <c r="B936" s="107" t="s">
        <v>129</v>
      </c>
      <c r="C936" s="107" t="s">
        <v>128</v>
      </c>
      <c r="D936" s="241"/>
      <c r="E936" s="388">
        <v>151</v>
      </c>
      <c r="F936" s="388">
        <v>2</v>
      </c>
      <c r="G936" s="388">
        <v>449</v>
      </c>
      <c r="H936" s="388">
        <v>6</v>
      </c>
      <c r="I936" s="388">
        <v>1129</v>
      </c>
      <c r="J936" s="388">
        <v>17</v>
      </c>
      <c r="K936" s="111">
        <v>1533198</v>
      </c>
      <c r="L936" s="109">
        <v>85.606555709047356</v>
      </c>
      <c r="M936" s="111">
        <v>3110917</v>
      </c>
      <c r="N936" s="109">
        <v>96.131271362304688</v>
      </c>
      <c r="O936" s="111">
        <v>11185766</v>
      </c>
      <c r="P936" s="109">
        <v>99.998512268066406</v>
      </c>
      <c r="Q936" s="111">
        <v>7371328</v>
      </c>
      <c r="R936" s="112">
        <v>8.260384202003479E-2</v>
      </c>
      <c r="S936" s="111">
        <v>256047</v>
      </c>
      <c r="T936" s="109">
        <v>3.4735531806945801</v>
      </c>
      <c r="U936" s="111">
        <v>32248</v>
      </c>
      <c r="V936" s="112">
        <v>0.43766728043556213</v>
      </c>
      <c r="W936" s="111">
        <v>1764014</v>
      </c>
      <c r="X936" s="109">
        <v>99.1778564453125</v>
      </c>
      <c r="Y936" s="109">
        <v>98.743789672851563</v>
      </c>
      <c r="Z936" s="110">
        <v>13383</v>
      </c>
      <c r="AA936" s="112">
        <v>0.7586674690246582</v>
      </c>
      <c r="AB936" s="111">
        <v>1126889</v>
      </c>
      <c r="AC936" s="109">
        <v>98.518218994140625</v>
      </c>
      <c r="AD936" s="111">
        <v>1126600</v>
      </c>
      <c r="AE936" s="109">
        <v>98.734153747558594</v>
      </c>
      <c r="AF936" s="109">
        <v>34.381084442138672</v>
      </c>
      <c r="AG936" s="109">
        <v>34.125350952148438</v>
      </c>
      <c r="AH936" s="113">
        <v>34.636817932128906</v>
      </c>
      <c r="AI936" s="109">
        <v>48.775638580322266</v>
      </c>
      <c r="AJ936" s="113">
        <v>0.40178954601287842</v>
      </c>
      <c r="AK936" s="113">
        <v>0.82257187366485596</v>
      </c>
      <c r="AL936" s="109">
        <v>2.9736764430999756</v>
      </c>
      <c r="AM936" s="109">
        <v>22.596664428710938</v>
      </c>
      <c r="AN936" s="109">
        <v>6383.56396484375</v>
      </c>
      <c r="AO936" s="109">
        <v>19969.099609375</v>
      </c>
      <c r="AP936" s="109">
        <v>354.80374145507812</v>
      </c>
      <c r="AQ936" s="109">
        <v>1.7767637968063354</v>
      </c>
      <c r="AR936" s="111"/>
    </row>
    <row r="937" spans="1:44">
      <c r="A937" s="352">
        <v>41861</v>
      </c>
      <c r="B937" s="181" t="s">
        <v>130</v>
      </c>
      <c r="C937" s="181" t="s">
        <v>128</v>
      </c>
      <c r="D937" s="241"/>
      <c r="E937" s="219">
        <v>176</v>
      </c>
      <c r="F937" s="219">
        <v>5</v>
      </c>
      <c r="G937" s="219">
        <v>528</v>
      </c>
      <c r="H937" s="219">
        <v>15</v>
      </c>
      <c r="I937" s="219">
        <v>860</v>
      </c>
      <c r="J937" s="219">
        <v>32</v>
      </c>
      <c r="K937" s="229">
        <v>624062</v>
      </c>
      <c r="L937" s="230">
        <v>94.119334296912811</v>
      </c>
      <c r="M937" s="229">
        <v>1205897</v>
      </c>
      <c r="N937" s="230">
        <v>96.608993530273438</v>
      </c>
      <c r="O937" s="229">
        <v>13629414</v>
      </c>
      <c r="P937" s="230">
        <v>99.996597290039063</v>
      </c>
      <c r="Q937" s="229">
        <v>4013191</v>
      </c>
      <c r="R937" s="230">
        <v>0</v>
      </c>
      <c r="S937" s="229">
        <v>130163</v>
      </c>
      <c r="T937" s="230">
        <v>3.2433791160583496</v>
      </c>
      <c r="U937" s="229">
        <v>8715</v>
      </c>
      <c r="V937" s="230">
        <v>0.2172602117061615</v>
      </c>
      <c r="W937" s="229">
        <v>635424</v>
      </c>
      <c r="X937" s="230">
        <v>99.774208068847656</v>
      </c>
      <c r="Y937" s="230">
        <v>99.557441711425781</v>
      </c>
      <c r="Z937" s="229">
        <v>2840</v>
      </c>
      <c r="AA937" s="230">
        <v>0.4469456672668457</v>
      </c>
      <c r="AB937" s="229">
        <v>903727</v>
      </c>
      <c r="AC937" s="230">
        <v>98.720741271972656</v>
      </c>
      <c r="AD937" s="229">
        <v>901847</v>
      </c>
      <c r="AE937" s="230">
        <v>98.898818969726563</v>
      </c>
      <c r="AF937" s="230">
        <v>35.252410888671875</v>
      </c>
      <c r="AG937" s="230">
        <v>34.899013519287109</v>
      </c>
      <c r="AH937" s="230">
        <v>35.605804443359375</v>
      </c>
      <c r="AI937" s="230">
        <v>94.413520812988281</v>
      </c>
      <c r="AJ937" s="188">
        <v>0.44881623983383179</v>
      </c>
      <c r="AK937" s="188">
        <v>5.1376643180847168</v>
      </c>
      <c r="AL937" s="230">
        <v>3.9077320098876953</v>
      </c>
      <c r="AM937" s="230">
        <v>23.706569671630859</v>
      </c>
      <c r="AN937" s="230">
        <v>4833.9951171875</v>
      </c>
      <c r="AO937" s="230">
        <v>9902.9365234375</v>
      </c>
      <c r="AP937" s="230">
        <v>206.96255493164062</v>
      </c>
      <c r="AQ937" s="230">
        <v>2.0899109840393066</v>
      </c>
      <c r="AR937" s="229"/>
    </row>
    <row r="938" spans="1:44">
      <c r="A938" s="352">
        <v>41861</v>
      </c>
      <c r="B938" s="123" t="s">
        <v>132</v>
      </c>
      <c r="C938" s="123" t="s">
        <v>128</v>
      </c>
      <c r="D938" s="241"/>
      <c r="E938" s="219">
        <v>178</v>
      </c>
      <c r="F938" s="219">
        <v>5</v>
      </c>
      <c r="G938" s="219">
        <v>527</v>
      </c>
      <c r="H938" s="219">
        <v>15</v>
      </c>
      <c r="I938" s="219">
        <v>973</v>
      </c>
      <c r="J938" s="219">
        <v>29</v>
      </c>
      <c r="K938" s="197">
        <v>856600</v>
      </c>
      <c r="L938" s="194">
        <v>91.470231146392706</v>
      </c>
      <c r="M938" s="197">
        <v>1231735</v>
      </c>
      <c r="N938" s="194">
        <v>92.735366821289063</v>
      </c>
      <c r="O938" s="197">
        <v>12906000</v>
      </c>
      <c r="P938" s="194">
        <v>99.920402526855469</v>
      </c>
      <c r="Q938" s="197">
        <v>5287876</v>
      </c>
      <c r="R938" s="194">
        <v>0</v>
      </c>
      <c r="S938" s="197">
        <v>203964</v>
      </c>
      <c r="T938" s="194">
        <v>3.8572008609771729</v>
      </c>
      <c r="U938" s="197">
        <v>14554</v>
      </c>
      <c r="V938" s="194">
        <v>0.27574875950813293</v>
      </c>
      <c r="W938" s="197">
        <v>966175</v>
      </c>
      <c r="X938" s="194">
        <v>99.722251892089844</v>
      </c>
      <c r="Y938" s="231">
        <v>99.447265625</v>
      </c>
      <c r="Z938" s="197">
        <v>6044</v>
      </c>
      <c r="AA938" s="194">
        <v>0.62555956840515137</v>
      </c>
      <c r="AB938" s="197">
        <v>1017293</v>
      </c>
      <c r="AC938" s="194">
        <v>98.04736328125</v>
      </c>
      <c r="AD938" s="197">
        <v>1016125</v>
      </c>
      <c r="AE938" s="194">
        <v>98.220001220703125</v>
      </c>
      <c r="AF938" s="231">
        <v>35.095840454101562</v>
      </c>
      <c r="AG938" s="231">
        <v>34.843776702880859</v>
      </c>
      <c r="AH938" s="231">
        <v>35.347900390625</v>
      </c>
      <c r="AI938" s="194">
        <v>49.127227783203125</v>
      </c>
      <c r="AJ938" s="207">
        <v>0.2231905460357666</v>
      </c>
      <c r="AK938" s="207">
        <v>0.64958107471466064</v>
      </c>
      <c r="AL938" s="208">
        <v>4.0584750175476074</v>
      </c>
      <c r="AM938" s="208">
        <v>23.673828125</v>
      </c>
      <c r="AN938" s="197">
        <v>5988.3935546875</v>
      </c>
      <c r="AO938" s="197">
        <v>13254.7822265625</v>
      </c>
      <c r="AP938" s="197">
        <v>209.97030639648437</v>
      </c>
      <c r="AQ938" s="231">
        <v>1.5841097831726074</v>
      </c>
      <c r="AR938" s="198"/>
    </row>
    <row r="939" spans="1:44">
      <c r="A939" s="352">
        <v>41860</v>
      </c>
      <c r="B939" s="181" t="s">
        <v>6</v>
      </c>
      <c r="C939" s="181"/>
      <c r="D939" s="241"/>
      <c r="E939" s="219">
        <v>1801</v>
      </c>
      <c r="F939" s="219">
        <v>164</v>
      </c>
      <c r="G939" s="219">
        <v>5335</v>
      </c>
      <c r="H939" s="219">
        <v>483</v>
      </c>
      <c r="I939" s="219">
        <v>15218</v>
      </c>
      <c r="J939" s="219">
        <v>1794</v>
      </c>
      <c r="K939" s="229">
        <v>33279606</v>
      </c>
      <c r="L939" s="230">
        <v>91.2600587879556</v>
      </c>
      <c r="M939" s="229">
        <v>46330156</v>
      </c>
      <c r="N939" s="230">
        <v>96.186831931461896</v>
      </c>
      <c r="O939" s="229">
        <v>191299819</v>
      </c>
      <c r="P939" s="230">
        <v>99.972597903040722</v>
      </c>
      <c r="Q939" s="229">
        <v>142438072</v>
      </c>
      <c r="R939" s="230">
        <v>2.9789788761323429E-2</v>
      </c>
      <c r="S939" s="229">
        <v>3205185</v>
      </c>
      <c r="T939" s="230">
        <v>4.4122276755347709</v>
      </c>
      <c r="U939" s="229">
        <v>179119</v>
      </c>
      <c r="V939" s="230">
        <v>0.1278312080130829</v>
      </c>
      <c r="W939" s="229">
        <v>44142327</v>
      </c>
      <c r="X939" s="230">
        <v>99.673754059448271</v>
      </c>
      <c r="Y939" s="230">
        <v>99.546339895562085</v>
      </c>
      <c r="Z939" s="229">
        <v>143081</v>
      </c>
      <c r="AA939" s="230">
        <v>0.32413561183330097</v>
      </c>
      <c r="AB939" s="229">
        <v>31270302</v>
      </c>
      <c r="AC939" s="230">
        <v>98.258784958324298</v>
      </c>
      <c r="AD939" s="229">
        <v>31222787</v>
      </c>
      <c r="AE939" s="230">
        <v>98.35512415798577</v>
      </c>
      <c r="AF939" s="230">
        <v>39.084483892019378</v>
      </c>
      <c r="AG939" s="230">
        <v>40.922585441036048</v>
      </c>
      <c r="AH939" s="230">
        <v>37.246382343002708</v>
      </c>
      <c r="AI939" s="230"/>
      <c r="AJ939" s="188"/>
      <c r="AK939" s="188"/>
      <c r="AL939" s="230">
        <v>3.2342121085917324</v>
      </c>
      <c r="AM939" s="230">
        <v>19.699919025339216</v>
      </c>
      <c r="AN939" s="230">
        <v>182481.2666015625</v>
      </c>
      <c r="AO939" s="230">
        <v>546939.203125</v>
      </c>
      <c r="AP939" s="230">
        <v>287818.53099060059</v>
      </c>
      <c r="AQ939" s="230">
        <v>52.6234962398227</v>
      </c>
      <c r="AR939" s="229">
        <v>0</v>
      </c>
    </row>
    <row r="940" spans="1:44">
      <c r="A940" s="352">
        <v>41860</v>
      </c>
      <c r="B940" s="123" t="s">
        <v>134</v>
      </c>
      <c r="C940" s="123"/>
      <c r="D940" s="241"/>
      <c r="E940" s="219">
        <v>652</v>
      </c>
      <c r="F940" s="219">
        <v>103</v>
      </c>
      <c r="G940" s="219">
        <v>1945</v>
      </c>
      <c r="H940" s="219">
        <v>311</v>
      </c>
      <c r="I940" s="219">
        <v>6554</v>
      </c>
      <c r="J940" s="219">
        <v>1271</v>
      </c>
      <c r="K940" s="197">
        <v>17519214</v>
      </c>
      <c r="L940" s="194">
        <v>92.224776750829122</v>
      </c>
      <c r="M940" s="197">
        <v>21507180</v>
      </c>
      <c r="N940" s="194">
        <v>96.926102456445591</v>
      </c>
      <c r="O940" s="197">
        <v>68137538</v>
      </c>
      <c r="P940" s="194">
        <v>99.952153870344063</v>
      </c>
      <c r="Q940" s="197">
        <v>68137164</v>
      </c>
      <c r="R940" s="194">
        <v>3.0922919653982455E-2</v>
      </c>
      <c r="S940" s="197">
        <v>9659</v>
      </c>
      <c r="T940" s="194">
        <v>1.8834121867473828E-2</v>
      </c>
      <c r="U940" s="197">
        <v>82396</v>
      </c>
      <c r="V940" s="194">
        <v>0.12098124095958743</v>
      </c>
      <c r="W940" s="197">
        <v>23679297</v>
      </c>
      <c r="X940" s="194">
        <v>99.693024682867289</v>
      </c>
      <c r="Y940" s="231">
        <v>99.572414824455819</v>
      </c>
      <c r="Z940" s="197">
        <v>65223</v>
      </c>
      <c r="AA940" s="194">
        <v>0.27544314511102952</v>
      </c>
      <c r="AB940" s="197">
        <v>19117186</v>
      </c>
      <c r="AC940" s="194">
        <v>98.75341895272399</v>
      </c>
      <c r="AD940" s="197">
        <v>19114820</v>
      </c>
      <c r="AE940" s="194">
        <v>98.728210067744627</v>
      </c>
      <c r="AF940" s="231">
        <v>66.048797189003636</v>
      </c>
      <c r="AG940" s="231">
        <v>69.55040927324535</v>
      </c>
      <c r="AH940" s="231">
        <v>62.547185104761937</v>
      </c>
      <c r="AI940" s="194"/>
      <c r="AJ940" s="207"/>
      <c r="AK940" s="207"/>
      <c r="AL940" s="208">
        <v>4.8719504988898352</v>
      </c>
      <c r="AM940" s="208">
        <v>27.390356385493341</v>
      </c>
      <c r="AN940" s="197">
        <v>92742.828125</v>
      </c>
      <c r="AO940" s="197">
        <v>303385.23046875</v>
      </c>
      <c r="AP940" s="197">
        <v>205752.33203125</v>
      </c>
      <c r="AQ940" s="231">
        <v>67.818836043319976</v>
      </c>
      <c r="AR940" s="198"/>
    </row>
    <row r="941" spans="1:44">
      <c r="A941" s="352">
        <v>41860</v>
      </c>
      <c r="B941" s="123" t="s">
        <v>175</v>
      </c>
      <c r="C941" s="123"/>
      <c r="D941" s="241"/>
      <c r="E941" s="219">
        <v>495</v>
      </c>
      <c r="F941" s="219">
        <v>37</v>
      </c>
      <c r="G941" s="219">
        <v>1439</v>
      </c>
      <c r="H941" s="219">
        <v>100</v>
      </c>
      <c r="I941" s="219">
        <v>4272</v>
      </c>
      <c r="J941" s="219">
        <v>328</v>
      </c>
      <c r="K941" s="197">
        <v>10279355</v>
      </c>
      <c r="L941" s="194">
        <v>91.221968693561024</v>
      </c>
      <c r="M941" s="197">
        <v>15388697</v>
      </c>
      <c r="N941" s="194">
        <v>95.365579760708144</v>
      </c>
      <c r="O941" s="197">
        <v>68695665</v>
      </c>
      <c r="P941" s="194">
        <v>99.986230440457703</v>
      </c>
      <c r="Q941" s="197">
        <v>47100041</v>
      </c>
      <c r="R941" s="194">
        <v>2.9613562984815739E-2</v>
      </c>
      <c r="S941" s="197">
        <v>2246890</v>
      </c>
      <c r="T941" s="194">
        <v>4.8161914788305031</v>
      </c>
      <c r="U941" s="197">
        <v>2524</v>
      </c>
      <c r="V941" s="194">
        <v>5.6305868726842234E-3</v>
      </c>
      <c r="W941" s="197">
        <v>13938758</v>
      </c>
      <c r="X941" s="194">
        <v>99.718965636672749</v>
      </c>
      <c r="Y941" s="231">
        <v>99.713350873684035</v>
      </c>
      <c r="Z941" s="197">
        <v>36682</v>
      </c>
      <c r="AA941" s="194">
        <v>0.26316549093204955</v>
      </c>
      <c r="AB941" s="197">
        <v>4025547</v>
      </c>
      <c r="AC941" s="194">
        <v>94.551050637712891</v>
      </c>
      <c r="AD941" s="197">
        <v>3994443</v>
      </c>
      <c r="AE941" s="194">
        <v>94.968433928126615</v>
      </c>
      <c r="AF941" s="231">
        <v>0</v>
      </c>
      <c r="AG941" s="231">
        <v>0</v>
      </c>
      <c r="AH941" s="231">
        <v>0</v>
      </c>
      <c r="AI941" s="194"/>
      <c r="AJ941" s="207"/>
      <c r="AK941" s="207"/>
      <c r="AL941" s="208">
        <v>4.8974169722357255</v>
      </c>
      <c r="AM941" s="208">
        <v>29.611152060472865</v>
      </c>
      <c r="AN941" s="197">
        <v>63315.765625</v>
      </c>
      <c r="AO941" s="197">
        <v>161783.2734375</v>
      </c>
      <c r="AP941" s="197">
        <v>80500.6962890625</v>
      </c>
      <c r="AQ941" s="231">
        <v>49.758355470636133</v>
      </c>
      <c r="AR941" s="198"/>
    </row>
    <row r="942" spans="1:44">
      <c r="A942" s="352">
        <v>41860</v>
      </c>
      <c r="B942" s="124" t="s">
        <v>135</v>
      </c>
      <c r="C942" s="124"/>
      <c r="D942" s="241"/>
      <c r="E942" s="219">
        <v>654</v>
      </c>
      <c r="F942" s="219">
        <v>24</v>
      </c>
      <c r="G942" s="219">
        <v>1951</v>
      </c>
      <c r="H942" s="219">
        <v>72</v>
      </c>
      <c r="I942" s="219">
        <v>4392</v>
      </c>
      <c r="J942" s="219">
        <v>195</v>
      </c>
      <c r="K942" s="190">
        <v>5481037</v>
      </c>
      <c r="L942" s="191">
        <v>88.247935564018263</v>
      </c>
      <c r="M942" s="190">
        <v>9434279</v>
      </c>
      <c r="N942" s="191">
        <v>95.84111145476227</v>
      </c>
      <c r="O942" s="190">
        <v>54466616</v>
      </c>
      <c r="P942" s="191">
        <v>99.980979364287464</v>
      </c>
      <c r="Q942" s="190">
        <v>27200867</v>
      </c>
      <c r="R942" s="191">
        <v>2.7256484063064891E-2</v>
      </c>
      <c r="S942" s="190">
        <v>948636</v>
      </c>
      <c r="T942" s="191">
        <v>3.5001534535441725</v>
      </c>
      <c r="U942" s="190">
        <v>94199</v>
      </c>
      <c r="V942" s="191">
        <v>0.34646658797224494</v>
      </c>
      <c r="W942" s="190">
        <v>6524272</v>
      </c>
      <c r="X942" s="191">
        <v>99.507220835657975</v>
      </c>
      <c r="Y942" s="232">
        <v>99.162461562842665</v>
      </c>
      <c r="Z942" s="190">
        <v>41176</v>
      </c>
      <c r="AA942" s="192">
        <v>0.63112022599170969</v>
      </c>
      <c r="AB942" s="190">
        <v>8127569</v>
      </c>
      <c r="AC942" s="191">
        <v>98.931759706157521</v>
      </c>
      <c r="AD942" s="190">
        <v>8113524</v>
      </c>
      <c r="AE942" s="191">
        <v>99.143495656270915</v>
      </c>
      <c r="AF942" s="232">
        <v>16.370251567769856</v>
      </c>
      <c r="AG942" s="232">
        <v>15.673087507140755</v>
      </c>
      <c r="AH942" s="232">
        <v>17.067415628398955</v>
      </c>
      <c r="AI942" s="191"/>
      <c r="AJ942" s="193"/>
      <c r="AK942" s="193"/>
      <c r="AL942" s="191">
        <v>3.5567699830266895</v>
      </c>
      <c r="AM942" s="191">
        <v>21.955921045026678</v>
      </c>
      <c r="AN942" s="190">
        <v>26422.6728515625</v>
      </c>
      <c r="AO942" s="190">
        <v>81770.69921875</v>
      </c>
      <c r="AP942" s="190">
        <v>1565.5026702880859</v>
      </c>
      <c r="AQ942" s="232">
        <v>1.9145032208910311</v>
      </c>
      <c r="AR942" s="190"/>
    </row>
    <row r="943" spans="1:44">
      <c r="A943" s="352">
        <v>41860</v>
      </c>
      <c r="B943" s="114" t="s">
        <v>121</v>
      </c>
      <c r="C943" s="114" t="s">
        <v>122</v>
      </c>
      <c r="D943" s="241"/>
      <c r="E943" s="305">
        <v>167</v>
      </c>
      <c r="F943" s="305">
        <v>60</v>
      </c>
      <c r="G943" s="305">
        <v>490</v>
      </c>
      <c r="H943" s="305">
        <v>181</v>
      </c>
      <c r="I943" s="305">
        <v>1818</v>
      </c>
      <c r="J943" s="305">
        <v>747</v>
      </c>
      <c r="K943" s="118">
        <v>9827572</v>
      </c>
      <c r="L943" s="116">
        <v>92.917019585305511</v>
      </c>
      <c r="M943" s="118">
        <v>5136922</v>
      </c>
      <c r="N943" s="116">
        <v>96.386451721191406</v>
      </c>
      <c r="O943" s="118">
        <v>21530952</v>
      </c>
      <c r="P943" s="116">
        <v>99.955657958984375</v>
      </c>
      <c r="Q943" s="118">
        <v>21530940</v>
      </c>
      <c r="R943" s="119">
        <v>2.3231685161590576E-2</v>
      </c>
      <c r="S943" s="118">
        <v>4335</v>
      </c>
      <c r="T943" s="116">
        <v>2.0133817568421364E-2</v>
      </c>
      <c r="U943" s="118">
        <v>25841</v>
      </c>
      <c r="V943" s="119">
        <v>0.12007009983062744</v>
      </c>
      <c r="W943" s="117">
        <v>8936377</v>
      </c>
      <c r="X943" s="119">
        <v>99.790580749511719</v>
      </c>
      <c r="Y943" s="119">
        <v>99.670761108398438</v>
      </c>
      <c r="Z943" s="117">
        <v>28020</v>
      </c>
      <c r="AA943" s="119">
        <v>0.31354987621307373</v>
      </c>
      <c r="AB943" s="118">
        <v>9811697</v>
      </c>
      <c r="AC943" s="120">
        <v>98.826713562011719</v>
      </c>
      <c r="AD943" s="118">
        <v>9808030</v>
      </c>
      <c r="AE943" s="116">
        <v>98.826591491699219</v>
      </c>
      <c r="AF943" s="116">
        <v>75.481124877929688</v>
      </c>
      <c r="AG943" s="116">
        <v>65.861618041992187</v>
      </c>
      <c r="AH943" s="121">
        <v>85.100624084472656</v>
      </c>
      <c r="AI943" s="116">
        <v>0</v>
      </c>
      <c r="AJ943" s="121">
        <v>0</v>
      </c>
      <c r="AK943" s="121">
        <v>0</v>
      </c>
      <c r="AL943" s="116">
        <v>4.6599345207214355</v>
      </c>
      <c r="AM943" s="116">
        <v>27.080278396606445</v>
      </c>
      <c r="AN943" s="116">
        <v>28093.30078125</v>
      </c>
      <c r="AO943" s="116">
        <v>124732.796875</v>
      </c>
      <c r="AP943" s="116">
        <v>98075.4921875</v>
      </c>
      <c r="AQ943" s="122">
        <v>78.628471374511719</v>
      </c>
      <c r="AR943" s="118"/>
    </row>
    <row r="944" spans="1:44">
      <c r="A944" s="352">
        <v>41860</v>
      </c>
      <c r="B944" s="114" t="s">
        <v>123</v>
      </c>
      <c r="C944" s="114" t="s">
        <v>122</v>
      </c>
      <c r="D944" s="241"/>
      <c r="E944" s="305">
        <v>158</v>
      </c>
      <c r="F944" s="305">
        <v>11</v>
      </c>
      <c r="G944" s="305">
        <v>484</v>
      </c>
      <c r="H944" s="305">
        <v>34</v>
      </c>
      <c r="I944" s="305">
        <v>1402</v>
      </c>
      <c r="J944" s="305">
        <v>123</v>
      </c>
      <c r="K944" s="118">
        <v>3474885</v>
      </c>
      <c r="L944" s="116">
        <v>93.075252850094316</v>
      </c>
      <c r="M944" s="118">
        <v>5508109</v>
      </c>
      <c r="N944" s="116">
        <v>97.319953918457031</v>
      </c>
      <c r="O944" s="118">
        <v>12869512</v>
      </c>
      <c r="P944" s="116">
        <v>99.950218200683594</v>
      </c>
      <c r="Q944" s="118">
        <v>12869226</v>
      </c>
      <c r="R944" s="119">
        <v>2.3202639073133469E-2</v>
      </c>
      <c r="S944" s="118">
        <v>2908</v>
      </c>
      <c r="T944" s="116">
        <v>2.2596541792154312E-2</v>
      </c>
      <c r="U944" s="118">
        <v>17763</v>
      </c>
      <c r="V944" s="119">
        <v>0.13809019327163696</v>
      </c>
      <c r="W944" s="117">
        <v>3913994</v>
      </c>
      <c r="X944" s="119">
        <v>99.732345581054688</v>
      </c>
      <c r="Y944" s="119">
        <v>99.594627380371094</v>
      </c>
      <c r="Z944" s="117">
        <v>12074</v>
      </c>
      <c r="AA944" s="119">
        <v>0.30848285555839539</v>
      </c>
      <c r="AB944" s="118">
        <v>2999654</v>
      </c>
      <c r="AC944" s="120">
        <v>98.762588500976563</v>
      </c>
      <c r="AD944" s="118">
        <v>2998387</v>
      </c>
      <c r="AE944" s="116">
        <v>98.742088317871094</v>
      </c>
      <c r="AF944" s="116">
        <v>43.060161590576172</v>
      </c>
      <c r="AG944" s="116">
        <v>51.959991455078125</v>
      </c>
      <c r="AH944" s="121">
        <v>34.160331726074219</v>
      </c>
      <c r="AI944" s="116">
        <v>0</v>
      </c>
      <c r="AJ944" s="121">
        <v>0</v>
      </c>
      <c r="AK944" s="121">
        <v>0</v>
      </c>
      <c r="AL944" s="116">
        <v>4.6325559616088867</v>
      </c>
      <c r="AM944" s="116">
        <v>26.827598571777344</v>
      </c>
      <c r="AN944" s="116">
        <v>16689.08984375</v>
      </c>
      <c r="AO944" s="116">
        <v>51546.484375</v>
      </c>
      <c r="AP944" s="116">
        <v>33728.91796875</v>
      </c>
      <c r="AQ944" s="116">
        <v>65.433982849121094</v>
      </c>
      <c r="AR944" s="118"/>
    </row>
    <row r="945" spans="1:44">
      <c r="A945" s="352">
        <v>41860</v>
      </c>
      <c r="B945" s="114" t="s">
        <v>183</v>
      </c>
      <c r="C945" s="114" t="s">
        <v>122</v>
      </c>
      <c r="D945" s="241"/>
      <c r="E945" s="305">
        <v>129</v>
      </c>
      <c r="F945" s="305">
        <v>10</v>
      </c>
      <c r="G945" s="305">
        <v>386</v>
      </c>
      <c r="H945" s="305">
        <v>30</v>
      </c>
      <c r="I945" s="305">
        <v>1466</v>
      </c>
      <c r="J945" s="305">
        <v>120</v>
      </c>
      <c r="K945" s="118">
        <v>752733</v>
      </c>
      <c r="L945" s="116">
        <v>94.369185355232204</v>
      </c>
      <c r="M945" s="118">
        <v>5508109</v>
      </c>
      <c r="N945" s="116">
        <v>97.319953918457031</v>
      </c>
      <c r="O945" s="118">
        <v>14050536</v>
      </c>
      <c r="P945" s="116">
        <v>99.985443115234375</v>
      </c>
      <c r="Q945" s="118">
        <v>14050547</v>
      </c>
      <c r="R945" s="119">
        <v>1.2291336432099342E-2</v>
      </c>
      <c r="S945" s="118">
        <v>30</v>
      </c>
      <c r="T945" s="116">
        <v>2.1351482428144664E-4</v>
      </c>
      <c r="U945" s="118">
        <v>14932</v>
      </c>
      <c r="V945" s="119">
        <v>0.10628673434257507</v>
      </c>
      <c r="W945" s="117">
        <v>4604751</v>
      </c>
      <c r="X945" s="119">
        <v>99.730293273925781</v>
      </c>
      <c r="Y945" s="119">
        <v>99.624290466308594</v>
      </c>
      <c r="Z945" s="117">
        <v>9680</v>
      </c>
      <c r="AA945" s="119">
        <v>0.2102176696062088</v>
      </c>
      <c r="AB945" s="118">
        <v>2825092</v>
      </c>
      <c r="AC945" s="120">
        <v>98.671798706054688</v>
      </c>
      <c r="AD945" s="118">
        <v>2822439</v>
      </c>
      <c r="AE945" s="116">
        <v>98.653114318847656</v>
      </c>
      <c r="AF945" s="116">
        <v>64.081573486328125</v>
      </c>
      <c r="AG945" s="116">
        <v>84.657363891601563</v>
      </c>
      <c r="AH945" s="121">
        <v>43.505783081054687</v>
      </c>
      <c r="AI945" s="116">
        <v>0</v>
      </c>
      <c r="AJ945" s="121">
        <v>0</v>
      </c>
      <c r="AK945" s="121">
        <v>100</v>
      </c>
      <c r="AL945" s="116">
        <v>4.9072504043579102</v>
      </c>
      <c r="AM945" s="116">
        <v>26.705879211425781</v>
      </c>
      <c r="AN945" s="116">
        <v>19230.5703125</v>
      </c>
      <c r="AO945" s="116">
        <v>53886.65625</v>
      </c>
      <c r="AP945" s="116">
        <v>30121.998046875</v>
      </c>
      <c r="AQ945" s="116">
        <v>55.898807525634766</v>
      </c>
      <c r="AR945" s="118"/>
    </row>
    <row r="946" spans="1:44">
      <c r="A946" s="352">
        <v>41860</v>
      </c>
      <c r="B946" s="114" t="s">
        <v>126</v>
      </c>
      <c r="C946" s="114" t="s">
        <v>122</v>
      </c>
      <c r="D946" s="241"/>
      <c r="E946" s="305">
        <v>103</v>
      </c>
      <c r="F946" s="305">
        <v>5</v>
      </c>
      <c r="G946" s="305">
        <v>302</v>
      </c>
      <c r="H946" s="305">
        <v>15</v>
      </c>
      <c r="I946" s="305">
        <v>918</v>
      </c>
      <c r="J946" s="305">
        <v>62</v>
      </c>
      <c r="K946" s="118">
        <v>1012976</v>
      </c>
      <c r="L946" s="116">
        <v>89.826708628832279</v>
      </c>
      <c r="M946" s="118">
        <v>2677020</v>
      </c>
      <c r="N946" s="116">
        <v>96.633499145507813</v>
      </c>
      <c r="O946" s="118">
        <v>7778520</v>
      </c>
      <c r="P946" s="116">
        <v>99.976203918457031</v>
      </c>
      <c r="Q946" s="118">
        <v>7778450</v>
      </c>
      <c r="R946" s="119">
        <v>4.9752844497561455E-3</v>
      </c>
      <c r="S946" s="118">
        <v>955</v>
      </c>
      <c r="T946" s="116">
        <v>1.2277510017156601E-2</v>
      </c>
      <c r="U946" s="118">
        <v>15272</v>
      </c>
      <c r="V946" s="119">
        <v>0.19637119770050049</v>
      </c>
      <c r="W946" s="117">
        <v>2351178</v>
      </c>
      <c r="X946" s="119">
        <v>99.60382080078125</v>
      </c>
      <c r="Y946" s="119">
        <v>99.408226013183594</v>
      </c>
      <c r="Z946" s="117">
        <v>6639</v>
      </c>
      <c r="AA946" s="119">
        <v>0.28236910700798035</v>
      </c>
      <c r="AB946" s="118">
        <v>1185826</v>
      </c>
      <c r="AC946" s="120">
        <v>98.930534362792969</v>
      </c>
      <c r="AD946" s="118">
        <v>1183954</v>
      </c>
      <c r="AE946" s="116">
        <v>98.802658081054688</v>
      </c>
      <c r="AF946" s="116">
        <v>46.907051086425781</v>
      </c>
      <c r="AG946" s="116">
        <v>54.725296020507812</v>
      </c>
      <c r="AH946" s="121">
        <v>39.088809967041016</v>
      </c>
      <c r="AI946" s="116">
        <v>0</v>
      </c>
      <c r="AJ946" s="121">
        <v>0</v>
      </c>
      <c r="AK946" s="121">
        <v>0</v>
      </c>
      <c r="AL946" s="116">
        <v>5.2829527854919434</v>
      </c>
      <c r="AM946" s="116">
        <v>30.003089904785156</v>
      </c>
      <c r="AN946" s="116">
        <v>11410.17578125</v>
      </c>
      <c r="AO946" s="116">
        <v>30528.09375</v>
      </c>
      <c r="AP946" s="116">
        <v>17918.873046875</v>
      </c>
      <c r="AQ946" s="116">
        <v>58.696338653564453</v>
      </c>
      <c r="AR946" s="118"/>
    </row>
    <row r="947" spans="1:44">
      <c r="A947" s="352">
        <v>41860</v>
      </c>
      <c r="B947" s="114" t="s">
        <v>184</v>
      </c>
      <c r="C947" s="114" t="s">
        <v>122</v>
      </c>
      <c r="D947" s="241"/>
      <c r="E947" s="305">
        <v>95</v>
      </c>
      <c r="F947" s="305">
        <v>17</v>
      </c>
      <c r="G947" s="305">
        <v>283</v>
      </c>
      <c r="H947" s="305">
        <v>51</v>
      </c>
      <c r="I947" s="305">
        <v>950</v>
      </c>
      <c r="J947" s="305">
        <v>219</v>
      </c>
      <c r="K947" s="118">
        <v>2451048</v>
      </c>
      <c r="L947" s="116">
        <v>88.575988719927139</v>
      </c>
      <c r="M947" s="118">
        <v>2677020</v>
      </c>
      <c r="N947" s="116">
        <v>96.633499145507813</v>
      </c>
      <c r="O947" s="118">
        <v>11908018</v>
      </c>
      <c r="P947" s="116">
        <v>99.892921447753906</v>
      </c>
      <c r="Q947" s="118">
        <v>11908001</v>
      </c>
      <c r="R947" s="119">
        <v>9.2106141149997711E-2</v>
      </c>
      <c r="S947" s="118">
        <v>1431</v>
      </c>
      <c r="T947" s="116">
        <v>1.2017129920423031E-2</v>
      </c>
      <c r="U947" s="118">
        <v>8588</v>
      </c>
      <c r="V947" s="119">
        <v>7.2194747626781464E-2</v>
      </c>
      <c r="W947" s="117">
        <v>3872997</v>
      </c>
      <c r="X947" s="119">
        <v>99.438034057617188</v>
      </c>
      <c r="Y947" s="119">
        <v>99.366241455078125</v>
      </c>
      <c r="Z947" s="117">
        <v>8810</v>
      </c>
      <c r="AA947" s="119">
        <v>0.22747242450714111</v>
      </c>
      <c r="AB947" s="118">
        <v>2294917</v>
      </c>
      <c r="AC947" s="120">
        <v>98.437026977539062</v>
      </c>
      <c r="AD947" s="118">
        <v>2302010</v>
      </c>
      <c r="AE947" s="116">
        <v>98.344749450683594</v>
      </c>
      <c r="AF947" s="116">
        <v>72.794631958007812</v>
      </c>
      <c r="AG947" s="116">
        <v>93.09991455078125</v>
      </c>
      <c r="AH947" s="121">
        <v>52.489341735839844</v>
      </c>
      <c r="AI947" s="116">
        <v>0</v>
      </c>
      <c r="AJ947" s="121">
        <v>0</v>
      </c>
      <c r="AK947" s="121">
        <v>0</v>
      </c>
      <c r="AL947" s="116">
        <v>5.1617255210876465</v>
      </c>
      <c r="AM947" s="116">
        <v>27.035146713256836</v>
      </c>
      <c r="AN947" s="116">
        <v>17319.69140625</v>
      </c>
      <c r="AO947" s="116">
        <v>42691.19921875</v>
      </c>
      <c r="AP947" s="116">
        <v>25907.05078125</v>
      </c>
      <c r="AQ947" s="116">
        <v>60.684757232666016</v>
      </c>
      <c r="AR947" s="118"/>
    </row>
    <row r="948" spans="1:44">
      <c r="A948" s="352">
        <v>41860</v>
      </c>
      <c r="B948" s="114" t="s">
        <v>131</v>
      </c>
      <c r="C948" s="114" t="s">
        <v>176</v>
      </c>
      <c r="D948" s="241"/>
      <c r="E948" s="305">
        <v>168</v>
      </c>
      <c r="F948" s="305">
        <v>20</v>
      </c>
      <c r="G948" s="305">
        <v>489</v>
      </c>
      <c r="H948" s="305">
        <v>50</v>
      </c>
      <c r="I948" s="305">
        <v>1389</v>
      </c>
      <c r="J948" s="305">
        <v>160</v>
      </c>
      <c r="K948" s="118">
        <v>2616625</v>
      </c>
      <c r="L948" s="116">
        <v>91.030124683514074</v>
      </c>
      <c r="M948" s="118">
        <v>4383250</v>
      </c>
      <c r="N948" s="116">
        <v>94.309173583984375</v>
      </c>
      <c r="O948" s="118">
        <v>19514884</v>
      </c>
      <c r="P948" s="116">
        <v>99.996330261230469</v>
      </c>
      <c r="Q948" s="118">
        <v>12947537</v>
      </c>
      <c r="R948" s="119">
        <v>3.6686514504253864E-3</v>
      </c>
      <c r="S948" s="118">
        <v>555177</v>
      </c>
      <c r="T948" s="116">
        <v>4.2878966331481934</v>
      </c>
      <c r="U948" s="118">
        <v>577</v>
      </c>
      <c r="V948" s="119">
        <v>4.6573653817176819E-3</v>
      </c>
      <c r="W948" s="117">
        <v>3733256</v>
      </c>
      <c r="X948" s="119">
        <v>99.716178894042969</v>
      </c>
      <c r="Y948" s="119">
        <v>99.711532592773438</v>
      </c>
      <c r="Z948" s="117">
        <v>10995</v>
      </c>
      <c r="AA948" s="119">
        <v>0.29451504349708557</v>
      </c>
      <c r="AB948" s="118">
        <v>1535543</v>
      </c>
      <c r="AC948" s="120">
        <v>95.164054870605469</v>
      </c>
      <c r="AD948" s="118">
        <v>1523482</v>
      </c>
      <c r="AE948" s="116">
        <v>95.841102600097656</v>
      </c>
      <c r="AF948" s="116">
        <v>0</v>
      </c>
      <c r="AG948" s="116">
        <v>0</v>
      </c>
      <c r="AH948" s="121">
        <v>0</v>
      </c>
      <c r="AI948" s="116">
        <v>0</v>
      </c>
      <c r="AJ948" s="121">
        <v>0</v>
      </c>
      <c r="AK948" s="121">
        <v>0</v>
      </c>
      <c r="AL948" s="116">
        <v>4.8442683219909668</v>
      </c>
      <c r="AM948" s="116">
        <v>27.605953216552734</v>
      </c>
      <c r="AN948" s="116">
        <v>17922.015625</v>
      </c>
      <c r="AO948" s="116">
        <v>41345.11328125</v>
      </c>
      <c r="AP948" s="116">
        <v>22580.65234375</v>
      </c>
      <c r="AQ948" s="116">
        <v>54.615043640136719</v>
      </c>
      <c r="AR948" s="118"/>
    </row>
    <row r="949" spans="1:44">
      <c r="A949" s="352">
        <v>41860</v>
      </c>
      <c r="B949" s="114" t="s">
        <v>124</v>
      </c>
      <c r="C949" s="114" t="s">
        <v>176</v>
      </c>
      <c r="D949" s="241"/>
      <c r="E949" s="180">
        <v>113</v>
      </c>
      <c r="F949" s="180">
        <v>30</v>
      </c>
      <c r="G949" s="180">
        <v>332</v>
      </c>
      <c r="H949" s="180">
        <v>80</v>
      </c>
      <c r="I949" s="180">
        <v>1263</v>
      </c>
      <c r="J949" s="180">
        <v>326</v>
      </c>
      <c r="K949" s="118">
        <v>3707518</v>
      </c>
      <c r="L949" s="116">
        <v>92.361655425543461</v>
      </c>
      <c r="M949" s="118">
        <v>3936231</v>
      </c>
      <c r="N949" s="116">
        <v>96.153861999511719</v>
      </c>
      <c r="O949" s="118">
        <v>17233380</v>
      </c>
      <c r="P949" s="116">
        <v>99.999771118164063</v>
      </c>
      <c r="Q949" s="118">
        <v>13292319</v>
      </c>
      <c r="R949" s="119">
        <v>1.1435175547376275E-3</v>
      </c>
      <c r="S949" s="118">
        <v>722500</v>
      </c>
      <c r="T949" s="116">
        <v>5.4354701042175293</v>
      </c>
      <c r="U949" s="118">
        <v>1509</v>
      </c>
      <c r="V949" s="119">
        <v>1.2005096301436424E-2</v>
      </c>
      <c r="W949" s="117">
        <v>4338582</v>
      </c>
      <c r="X949" s="119">
        <v>99.739234924316406</v>
      </c>
      <c r="Y949" s="119">
        <v>99.727264404296875</v>
      </c>
      <c r="Z949" s="117">
        <v>11398</v>
      </c>
      <c r="AA949" s="119">
        <v>0.26271256804466248</v>
      </c>
      <c r="AB949" s="118">
        <v>1117560</v>
      </c>
      <c r="AC949" s="120">
        <v>94.891281127929688</v>
      </c>
      <c r="AD949" s="118">
        <v>1109351</v>
      </c>
      <c r="AE949" s="116">
        <v>95.133460998535156</v>
      </c>
      <c r="AF949" s="116">
        <v>0</v>
      </c>
      <c r="AG949" s="116">
        <v>0</v>
      </c>
      <c r="AH949" s="121">
        <v>0</v>
      </c>
      <c r="AI949" s="116">
        <v>0</v>
      </c>
      <c r="AJ949" s="121">
        <v>0</v>
      </c>
      <c r="AK949" s="121">
        <v>0</v>
      </c>
      <c r="AL949" s="116">
        <v>4.825798511505127</v>
      </c>
      <c r="AM949" s="116">
        <v>29.302400588989258</v>
      </c>
      <c r="AN949" s="116">
        <v>17817.841796875</v>
      </c>
      <c r="AO949" s="116">
        <v>48330.953125</v>
      </c>
      <c r="AP949" s="116">
        <v>23215.5859375</v>
      </c>
      <c r="AQ949" s="116">
        <v>48.034610748291016</v>
      </c>
      <c r="AR949" s="118"/>
    </row>
    <row r="950" spans="1:44">
      <c r="A950" s="352">
        <v>41860</v>
      </c>
      <c r="B950" s="206" t="s">
        <v>133</v>
      </c>
      <c r="C950" s="206" t="s">
        <v>176</v>
      </c>
      <c r="D950" s="241"/>
      <c r="E950" s="180">
        <v>163</v>
      </c>
      <c r="F950" s="180">
        <v>9</v>
      </c>
      <c r="G950" s="180">
        <v>482</v>
      </c>
      <c r="H950" s="180">
        <v>26</v>
      </c>
      <c r="I950" s="180">
        <v>1367</v>
      </c>
      <c r="J950" s="180">
        <v>80</v>
      </c>
      <c r="K950" s="248">
        <v>1983940</v>
      </c>
      <c r="L950" s="246">
        <v>90.503039406433658</v>
      </c>
      <c r="M950" s="248">
        <v>3927463</v>
      </c>
      <c r="N950" s="246">
        <v>96.13287353515625</v>
      </c>
      <c r="O950" s="248">
        <v>16763509</v>
      </c>
      <c r="P950" s="246">
        <v>99.952835083007813</v>
      </c>
      <c r="Q950" s="248">
        <v>10712410</v>
      </c>
      <c r="R950" s="249">
        <v>0.1073521301150322</v>
      </c>
      <c r="S950" s="248">
        <v>474228</v>
      </c>
      <c r="T950" s="246">
        <v>4.4269027709960938</v>
      </c>
      <c r="U950" s="248">
        <v>322</v>
      </c>
      <c r="V950" s="249">
        <v>3.1513930298388004E-3</v>
      </c>
      <c r="W950" s="248">
        <v>2879158</v>
      </c>
      <c r="X950" s="246">
        <v>99.556083679199219</v>
      </c>
      <c r="Y950" s="246">
        <v>99.552947998046875</v>
      </c>
      <c r="Z950" s="247">
        <v>8620</v>
      </c>
      <c r="AA950" s="249">
        <v>0.29939308762550354</v>
      </c>
      <c r="AB950" s="248">
        <v>652736</v>
      </c>
      <c r="AC950" s="246">
        <v>93.150833129882813</v>
      </c>
      <c r="AD950" s="248">
        <v>641335</v>
      </c>
      <c r="AE950" s="246">
        <v>93.541595458984375</v>
      </c>
      <c r="AF950" s="246">
        <v>0</v>
      </c>
      <c r="AG950" s="246">
        <v>0</v>
      </c>
      <c r="AH950" s="251">
        <v>0</v>
      </c>
      <c r="AI950" s="246">
        <v>0</v>
      </c>
      <c r="AJ950" s="251">
        <v>0</v>
      </c>
      <c r="AK950" s="251">
        <v>0</v>
      </c>
      <c r="AL950" s="246">
        <v>5.0006680488586426</v>
      </c>
      <c r="AM950" s="246">
        <v>31.858139038085938</v>
      </c>
      <c r="AN950" s="246">
        <v>15227.5283203125</v>
      </c>
      <c r="AO950" s="246">
        <v>36806.95703125</v>
      </c>
      <c r="AP950" s="246">
        <v>20274.240234375</v>
      </c>
      <c r="AQ950" s="246">
        <v>55.082630157470703</v>
      </c>
      <c r="AR950" s="248"/>
    </row>
    <row r="951" spans="1:44">
      <c r="A951" s="352">
        <v>41860</v>
      </c>
      <c r="B951" s="206" t="s">
        <v>125</v>
      </c>
      <c r="C951" s="206" t="s">
        <v>176</v>
      </c>
      <c r="D951" s="241"/>
      <c r="E951" s="180">
        <v>164</v>
      </c>
      <c r="F951" s="180">
        <v>8</v>
      </c>
      <c r="G951" s="180">
        <v>468</v>
      </c>
      <c r="H951" s="180">
        <v>24</v>
      </c>
      <c r="I951" s="180">
        <v>1516</v>
      </c>
      <c r="J951" s="180">
        <v>88</v>
      </c>
      <c r="K951" s="248">
        <v>1971272</v>
      </c>
      <c r="L951" s="246">
        <v>90.056674066288167</v>
      </c>
      <c r="M951" s="248">
        <v>3141753</v>
      </c>
      <c r="N951" s="246">
        <v>94.892631530761719</v>
      </c>
      <c r="O951" s="248">
        <v>15183892</v>
      </c>
      <c r="P951" s="246">
        <v>99.9947509765625</v>
      </c>
      <c r="Q951" s="248">
        <v>10147775</v>
      </c>
      <c r="R951" s="249">
        <v>1.79448202252388E-2</v>
      </c>
      <c r="S951" s="248">
        <v>494985</v>
      </c>
      <c r="T951" s="246">
        <v>4.8777689933776855</v>
      </c>
      <c r="U951" s="248">
        <v>116</v>
      </c>
      <c r="V951" s="249">
        <v>1.2020420981571078E-3</v>
      </c>
      <c r="W951" s="248">
        <v>2987762</v>
      </c>
      <c r="X951" s="246">
        <v>99.8499755859375</v>
      </c>
      <c r="Y951" s="246">
        <v>99.848777770996094</v>
      </c>
      <c r="Z951" s="247">
        <v>5669</v>
      </c>
      <c r="AA951" s="249">
        <v>0.18974068760871887</v>
      </c>
      <c r="AB951" s="248">
        <v>719708</v>
      </c>
      <c r="AC951" s="246">
        <v>93.984779357910156</v>
      </c>
      <c r="AD951" s="248">
        <v>720275</v>
      </c>
      <c r="AE951" s="246">
        <v>94.138908386230469</v>
      </c>
      <c r="AF951" s="246">
        <v>0</v>
      </c>
      <c r="AG951" s="246">
        <v>0</v>
      </c>
      <c r="AH951" s="251">
        <v>0</v>
      </c>
      <c r="AI951" s="246">
        <v>0</v>
      </c>
      <c r="AJ951" s="251">
        <v>0</v>
      </c>
      <c r="AK951" s="251">
        <v>0</v>
      </c>
      <c r="AL951" s="246">
        <v>4.2198495864868164</v>
      </c>
      <c r="AM951" s="246">
        <v>29.723381042480469</v>
      </c>
      <c r="AN951" s="246">
        <v>12348.3798828125</v>
      </c>
      <c r="AO951" s="246">
        <v>35300.25</v>
      </c>
      <c r="AP951" s="246">
        <v>14430.2177734375</v>
      </c>
      <c r="AQ951" s="246">
        <v>40.878513336181641</v>
      </c>
      <c r="AR951" s="248"/>
    </row>
    <row r="952" spans="1:44">
      <c r="A952" s="352">
        <v>41860</v>
      </c>
      <c r="B952" s="107" t="s">
        <v>127</v>
      </c>
      <c r="C952" s="107" t="s">
        <v>128</v>
      </c>
      <c r="D952" s="241"/>
      <c r="E952" s="388">
        <v>149</v>
      </c>
      <c r="F952" s="388">
        <v>12</v>
      </c>
      <c r="G952" s="388">
        <v>447</v>
      </c>
      <c r="H952" s="388">
        <v>36</v>
      </c>
      <c r="I952" s="388">
        <v>1428</v>
      </c>
      <c r="J952" s="388">
        <v>122</v>
      </c>
      <c r="K952" s="111">
        <v>2483990</v>
      </c>
      <c r="L952" s="109">
        <v>88.052085555899978</v>
      </c>
      <c r="M952" s="111">
        <v>3655440</v>
      </c>
      <c r="N952" s="109">
        <v>96.341751098632813</v>
      </c>
      <c r="O952" s="111">
        <v>16057916</v>
      </c>
      <c r="P952" s="109">
        <v>99.974868774414063</v>
      </c>
      <c r="Q952" s="111">
        <v>9967939</v>
      </c>
      <c r="R952" s="112">
        <v>3.8924796972423792E-3</v>
      </c>
      <c r="S952" s="111">
        <v>331127</v>
      </c>
      <c r="T952" s="109">
        <v>3.3219203948974609</v>
      </c>
      <c r="U952" s="111">
        <v>37815</v>
      </c>
      <c r="V952" s="112">
        <v>0.37973427772521973</v>
      </c>
      <c r="W952" s="111">
        <v>3039083</v>
      </c>
      <c r="X952" s="109">
        <v>99.59490966796875</v>
      </c>
      <c r="Y952" s="109">
        <v>99.216712951660156</v>
      </c>
      <c r="Z952" s="110">
        <v>19245</v>
      </c>
      <c r="AA952" s="112">
        <v>0.63325023651123047</v>
      </c>
      <c r="AB952" s="111">
        <v>4948542</v>
      </c>
      <c r="AC952" s="109">
        <v>99.283729553222656</v>
      </c>
      <c r="AD952" s="111">
        <v>4938247</v>
      </c>
      <c r="AE952" s="109">
        <v>99.498306274414063</v>
      </c>
      <c r="AF952" s="109">
        <v>34.529258728027344</v>
      </c>
      <c r="AG952" s="109">
        <v>34.157398223876953</v>
      </c>
      <c r="AH952" s="113">
        <v>34.901123046875</v>
      </c>
      <c r="AI952" s="109">
        <v>48.670299530029297</v>
      </c>
      <c r="AJ952" s="113">
        <v>0.51727539300918579</v>
      </c>
      <c r="AK952" s="113">
        <v>0.81242656707763672</v>
      </c>
      <c r="AL952" s="109">
        <v>3.0396854877471924</v>
      </c>
      <c r="AM952" s="109">
        <v>18.654462814331055</v>
      </c>
      <c r="AN952" s="109">
        <v>8371.5478515625</v>
      </c>
      <c r="AO952" s="109">
        <v>37520.40234375</v>
      </c>
      <c r="AP952" s="109">
        <v>765.565185546875</v>
      </c>
      <c r="AQ952" s="109">
        <v>2.0403971672058105</v>
      </c>
      <c r="AR952" s="111"/>
    </row>
    <row r="953" spans="1:44">
      <c r="A953" s="352">
        <v>41860</v>
      </c>
      <c r="B953" s="107" t="s">
        <v>129</v>
      </c>
      <c r="C953" s="107" t="s">
        <v>128</v>
      </c>
      <c r="D953" s="241"/>
      <c r="E953" s="388">
        <v>151</v>
      </c>
      <c r="F953" s="388">
        <v>2</v>
      </c>
      <c r="G953" s="388">
        <v>449</v>
      </c>
      <c r="H953" s="388">
        <v>6</v>
      </c>
      <c r="I953" s="388">
        <v>1107</v>
      </c>
      <c r="J953" s="388">
        <v>15</v>
      </c>
      <c r="K953" s="111">
        <v>1622205</v>
      </c>
      <c r="L953" s="109">
        <v>85.063663347110875</v>
      </c>
      <c r="M953" s="111">
        <v>3206632</v>
      </c>
      <c r="N953" s="109">
        <v>96.2833251953125</v>
      </c>
      <c r="O953" s="111">
        <v>11571839</v>
      </c>
      <c r="P953" s="109">
        <v>99.99554443359375</v>
      </c>
      <c r="Q953" s="111">
        <v>7608471</v>
      </c>
      <c r="R953" s="112">
        <v>9.2344440519809723E-2</v>
      </c>
      <c r="S953" s="111">
        <v>265216</v>
      </c>
      <c r="T953" s="109">
        <v>3.4857988357543945</v>
      </c>
      <c r="U953" s="111">
        <v>32657</v>
      </c>
      <c r="V953" s="112">
        <v>0.42925405502319336</v>
      </c>
      <c r="W953" s="111">
        <v>1857638</v>
      </c>
      <c r="X953" s="109">
        <v>99.157371520996094</v>
      </c>
      <c r="Y953" s="109">
        <v>98.731735229492188</v>
      </c>
      <c r="Z953" s="110">
        <v>13720</v>
      </c>
      <c r="AA953" s="112">
        <v>0.73857229948043823</v>
      </c>
      <c r="AB953" s="111">
        <v>1237258</v>
      </c>
      <c r="AC953" s="109">
        <v>98.420455932617188</v>
      </c>
      <c r="AD953" s="111">
        <v>1237070</v>
      </c>
      <c r="AE953" s="109">
        <v>98.643325805664063</v>
      </c>
      <c r="AF953" s="109">
        <v>34.431526184082031</v>
      </c>
      <c r="AG953" s="109">
        <v>34.180938720703125</v>
      </c>
      <c r="AH953" s="113">
        <v>34.682113647460938</v>
      </c>
      <c r="AI953" s="109">
        <v>48.752025604248047</v>
      </c>
      <c r="AJ953" s="113">
        <v>0.39817014336585999</v>
      </c>
      <c r="AK953" s="113">
        <v>0.84980422258377075</v>
      </c>
      <c r="AL953" s="109">
        <v>3.0154197216033936</v>
      </c>
      <c r="AM953" s="109">
        <v>22.172891616821289</v>
      </c>
      <c r="AN953" s="109">
        <v>6684.19873046875</v>
      </c>
      <c r="AO953" s="109">
        <v>20994.43359375</v>
      </c>
      <c r="AP953" s="109">
        <v>383.10775756835937</v>
      </c>
      <c r="AQ953" s="109">
        <v>1.8248063325881958</v>
      </c>
      <c r="AR953" s="111"/>
    </row>
    <row r="954" spans="1:44">
      <c r="A954" s="352">
        <v>41860</v>
      </c>
      <c r="B954" s="181" t="s">
        <v>130</v>
      </c>
      <c r="C954" s="181" t="s">
        <v>128</v>
      </c>
      <c r="D954" s="241"/>
      <c r="E954" s="219">
        <v>176</v>
      </c>
      <c r="F954" s="219">
        <v>5</v>
      </c>
      <c r="G954" s="219">
        <v>528</v>
      </c>
      <c r="H954" s="219">
        <v>15</v>
      </c>
      <c r="I954" s="219">
        <v>868</v>
      </c>
      <c r="J954" s="219">
        <v>28</v>
      </c>
      <c r="K954" s="229">
        <v>589078</v>
      </c>
      <c r="L954" s="230">
        <v>93.927799035102311</v>
      </c>
      <c r="M954" s="229">
        <v>1285267</v>
      </c>
      <c r="N954" s="230">
        <v>96.633071899414063</v>
      </c>
      <c r="O954" s="229">
        <v>13760569</v>
      </c>
      <c r="P954" s="230">
        <v>99.996284484863281</v>
      </c>
      <c r="Q954" s="229">
        <v>4238208</v>
      </c>
      <c r="R954" s="230">
        <v>0</v>
      </c>
      <c r="S954" s="229">
        <v>142840</v>
      </c>
      <c r="T954" s="230">
        <v>3.3702924251556396</v>
      </c>
      <c r="U954" s="229">
        <v>8199</v>
      </c>
      <c r="V954" s="230">
        <v>0.19352564215660095</v>
      </c>
      <c r="W954" s="229">
        <v>664055</v>
      </c>
      <c r="X954" s="230">
        <v>99.756935119628906</v>
      </c>
      <c r="Y954" s="230">
        <v>99.563880920410156</v>
      </c>
      <c r="Z954" s="229">
        <v>3087</v>
      </c>
      <c r="AA954" s="230">
        <v>0.46487113833427429</v>
      </c>
      <c r="AB954" s="229">
        <v>969043</v>
      </c>
      <c r="AC954" s="230">
        <v>98.687675476074219</v>
      </c>
      <c r="AD954" s="229">
        <v>966949</v>
      </c>
      <c r="AE954" s="230">
        <v>98.898101806640625</v>
      </c>
      <c r="AF954" s="230">
        <v>35.246047973632812</v>
      </c>
      <c r="AG954" s="230">
        <v>34.910842895507812</v>
      </c>
      <c r="AH954" s="230">
        <v>35.581253051757813</v>
      </c>
      <c r="AI954" s="230">
        <v>93.702995300292969</v>
      </c>
      <c r="AJ954" s="188">
        <v>0.46670866012573242</v>
      </c>
      <c r="AK954" s="188">
        <v>5.8302931785583496</v>
      </c>
      <c r="AL954" s="230">
        <v>3.9485385417938232</v>
      </c>
      <c r="AM954" s="230">
        <v>23.050413131713867</v>
      </c>
      <c r="AN954" s="230">
        <v>5208.37060546875</v>
      </c>
      <c r="AO954" s="230">
        <v>10185.3974609375</v>
      </c>
      <c r="AP954" s="230">
        <v>212.276123046875</v>
      </c>
      <c r="AQ954" s="230">
        <v>2.0841221809387207</v>
      </c>
      <c r="AR954" s="229"/>
    </row>
    <row r="955" spans="1:44">
      <c r="A955" s="352">
        <v>41860</v>
      </c>
      <c r="B955" s="123" t="s">
        <v>132</v>
      </c>
      <c r="C955" s="123" t="s">
        <v>128</v>
      </c>
      <c r="D955" s="241"/>
      <c r="E955" s="219">
        <v>178</v>
      </c>
      <c r="F955" s="219">
        <v>5</v>
      </c>
      <c r="G955" s="219">
        <v>527</v>
      </c>
      <c r="H955" s="219">
        <v>15</v>
      </c>
      <c r="I955" s="219">
        <v>989</v>
      </c>
      <c r="J955" s="219">
        <v>30</v>
      </c>
      <c r="K955" s="197">
        <v>785764</v>
      </c>
      <c r="L955" s="194">
        <v>91.182848794294472</v>
      </c>
      <c r="M955" s="197">
        <v>1286940</v>
      </c>
      <c r="N955" s="194">
        <v>92.52630615234375</v>
      </c>
      <c r="O955" s="197">
        <v>13076292</v>
      </c>
      <c r="P955" s="194">
        <v>99.959487915039063</v>
      </c>
      <c r="Q955" s="197">
        <v>5386249</v>
      </c>
      <c r="R955" s="194">
        <v>0</v>
      </c>
      <c r="S955" s="197">
        <v>209453</v>
      </c>
      <c r="T955" s="194">
        <v>3.8886616230010986</v>
      </c>
      <c r="U955" s="197">
        <v>15528</v>
      </c>
      <c r="V955" s="194">
        <v>0.28831884264945984</v>
      </c>
      <c r="W955" s="197">
        <v>963496</v>
      </c>
      <c r="X955" s="194">
        <v>99.733039855957031</v>
      </c>
      <c r="Y955" s="231">
        <v>99.445487976074219</v>
      </c>
      <c r="Z955" s="197">
        <v>5124</v>
      </c>
      <c r="AA955" s="194">
        <v>0.53181332349777222</v>
      </c>
      <c r="AB955" s="197">
        <v>972726</v>
      </c>
      <c r="AC955" s="194">
        <v>98.034698486328125</v>
      </c>
      <c r="AD955" s="197">
        <v>971258</v>
      </c>
      <c r="AE955" s="194">
        <v>98.220863342285156</v>
      </c>
      <c r="AF955" s="231">
        <v>35.087593078613281</v>
      </c>
      <c r="AG955" s="231">
        <v>34.821300506591797</v>
      </c>
      <c r="AH955" s="231">
        <v>35.353885650634766</v>
      </c>
      <c r="AI955" s="194">
        <v>49.126575469970703</v>
      </c>
      <c r="AJ955" s="207">
        <v>0.2183857262134552</v>
      </c>
      <c r="AK955" s="207">
        <v>0.65503799915313721</v>
      </c>
      <c r="AL955" s="208">
        <v>4.0640740394592285</v>
      </c>
      <c r="AM955" s="208">
        <v>23.474782943725586</v>
      </c>
      <c r="AN955" s="197">
        <v>6158.5556640625</v>
      </c>
      <c r="AO955" s="197">
        <v>13070.4658203125</v>
      </c>
      <c r="AP955" s="197">
        <v>204.55360412597656</v>
      </c>
      <c r="AQ955" s="231">
        <v>1.5650062561035156</v>
      </c>
      <c r="AR955" s="198"/>
    </row>
    <row r="956" spans="1:44">
      <c r="A956" s="352">
        <v>41859</v>
      </c>
      <c r="B956" s="181" t="s">
        <v>6</v>
      </c>
      <c r="C956" s="181"/>
      <c r="D956" s="241"/>
      <c r="E956" s="219">
        <v>1802</v>
      </c>
      <c r="F956" s="219">
        <v>164</v>
      </c>
      <c r="G956" s="219">
        <v>5337</v>
      </c>
      <c r="H956" s="219">
        <v>483</v>
      </c>
      <c r="I956" s="219">
        <v>15301</v>
      </c>
      <c r="J956" s="219">
        <v>1790</v>
      </c>
      <c r="K956" s="229">
        <v>34269545</v>
      </c>
      <c r="L956" s="230">
        <v>91.086884871100565</v>
      </c>
      <c r="M956" s="229">
        <v>45985545</v>
      </c>
      <c r="N956" s="230">
        <v>96.208110883607318</v>
      </c>
      <c r="O956" s="229">
        <v>189689063</v>
      </c>
      <c r="P956" s="230">
        <v>99.914479063894561</v>
      </c>
      <c r="Q956" s="229">
        <v>141860388</v>
      </c>
      <c r="R956" s="230">
        <v>3.3806477192138314E-2</v>
      </c>
      <c r="S956" s="229">
        <v>3267492</v>
      </c>
      <c r="T956" s="230">
        <v>4.4455521709712391</v>
      </c>
      <c r="U956" s="229">
        <v>185000</v>
      </c>
      <c r="V956" s="230">
        <v>0.13260763727145716</v>
      </c>
      <c r="W956" s="229">
        <v>42559174</v>
      </c>
      <c r="X956" s="230">
        <v>99.667575618681411</v>
      </c>
      <c r="Y956" s="230">
        <v>99.535408801527737</v>
      </c>
      <c r="Z956" s="229">
        <v>137470</v>
      </c>
      <c r="AA956" s="230">
        <v>0.32300908932019323</v>
      </c>
      <c r="AB956" s="229">
        <v>30282068</v>
      </c>
      <c r="AC956" s="230">
        <v>98.323354767786356</v>
      </c>
      <c r="AD956" s="229">
        <v>30240420</v>
      </c>
      <c r="AE956" s="230">
        <v>98.418620817519127</v>
      </c>
      <c r="AF956" s="230">
        <v>38.462251853547102</v>
      </c>
      <c r="AG956" s="230">
        <v>42.188133258511719</v>
      </c>
      <c r="AH956" s="230">
        <v>34.736370448582477</v>
      </c>
      <c r="AI956" s="230"/>
      <c r="AJ956" s="188"/>
      <c r="AK956" s="188"/>
      <c r="AL956" s="230">
        <v>3.3308640794062314</v>
      </c>
      <c r="AM956" s="230">
        <v>19.698459192585069</v>
      </c>
      <c r="AN956" s="230">
        <v>185678.884765625</v>
      </c>
      <c r="AO956" s="230">
        <v>528095.65234375</v>
      </c>
      <c r="AP956" s="230">
        <v>276891.13670349121</v>
      </c>
      <c r="AQ956" s="230">
        <v>52.43200459511759</v>
      </c>
      <c r="AR956" s="229">
        <v>0</v>
      </c>
    </row>
    <row r="957" spans="1:44">
      <c r="A957" s="352">
        <v>41859</v>
      </c>
      <c r="B957" s="123" t="s">
        <v>134</v>
      </c>
      <c r="C957" s="123"/>
      <c r="D957" s="241"/>
      <c r="E957" s="219">
        <v>653</v>
      </c>
      <c r="F957" s="219">
        <v>103</v>
      </c>
      <c r="G957" s="219">
        <v>1947</v>
      </c>
      <c r="H957" s="219">
        <v>311</v>
      </c>
      <c r="I957" s="219">
        <v>6571</v>
      </c>
      <c r="J957" s="219">
        <v>1271</v>
      </c>
      <c r="K957" s="197">
        <v>17693879</v>
      </c>
      <c r="L957" s="194">
        <v>92.343131768901557</v>
      </c>
      <c r="M957" s="197">
        <v>20936847</v>
      </c>
      <c r="N957" s="194">
        <v>96.991061493519013</v>
      </c>
      <c r="O957" s="197">
        <v>67237645</v>
      </c>
      <c r="P957" s="194">
        <v>99.939276883968333</v>
      </c>
      <c r="Q957" s="197">
        <v>67237218</v>
      </c>
      <c r="R957" s="194">
        <v>3.6606213918748153E-2</v>
      </c>
      <c r="S957" s="197">
        <v>14339</v>
      </c>
      <c r="T957" s="194">
        <v>3.4836528263715756E-2</v>
      </c>
      <c r="U957" s="197">
        <v>78016</v>
      </c>
      <c r="V957" s="194">
        <v>0.11609820102009941</v>
      </c>
      <c r="W957" s="197">
        <v>22727315</v>
      </c>
      <c r="X957" s="194">
        <v>99.707803757077087</v>
      </c>
      <c r="Y957" s="231">
        <v>99.592044790638468</v>
      </c>
      <c r="Z957" s="197">
        <v>58057</v>
      </c>
      <c r="AA957" s="194">
        <v>0.25545032559452319</v>
      </c>
      <c r="AB957" s="197">
        <v>18680098</v>
      </c>
      <c r="AC957" s="194">
        <v>98.748129347983621</v>
      </c>
      <c r="AD957" s="197">
        <v>18682867</v>
      </c>
      <c r="AE957" s="194">
        <v>98.725325592492879</v>
      </c>
      <c r="AF957" s="231">
        <v>64.975901551062975</v>
      </c>
      <c r="AG957" s="231">
        <v>71.887014759389189</v>
      </c>
      <c r="AH957" s="231">
        <v>58.064788342736747</v>
      </c>
      <c r="AI957" s="194"/>
      <c r="AJ957" s="207"/>
      <c r="AK957" s="207"/>
      <c r="AL957" s="208">
        <v>5.0128268188982057</v>
      </c>
      <c r="AM957" s="208">
        <v>27.564555321464677</v>
      </c>
      <c r="AN957" s="197">
        <v>93588.962890625</v>
      </c>
      <c r="AO957" s="197">
        <v>293036.080078125</v>
      </c>
      <c r="AP957" s="197">
        <v>196678.779296875</v>
      </c>
      <c r="AQ957" s="231">
        <v>67.117598366876663</v>
      </c>
      <c r="AR957" s="198"/>
    </row>
    <row r="958" spans="1:44">
      <c r="A958" s="352">
        <v>41859</v>
      </c>
      <c r="B958" s="123" t="s">
        <v>175</v>
      </c>
      <c r="C958" s="123"/>
      <c r="D958" s="241"/>
      <c r="E958" s="219">
        <v>495</v>
      </c>
      <c r="F958" s="219">
        <v>37</v>
      </c>
      <c r="G958" s="219">
        <v>1439</v>
      </c>
      <c r="H958" s="219">
        <v>100</v>
      </c>
      <c r="I958" s="219">
        <v>4258</v>
      </c>
      <c r="J958" s="219">
        <v>326</v>
      </c>
      <c r="K958" s="197">
        <v>10610018</v>
      </c>
      <c r="L958" s="194">
        <v>91.350288001396422</v>
      </c>
      <c r="M958" s="197">
        <v>15272504</v>
      </c>
      <c r="N958" s="194">
        <v>95.391299675585145</v>
      </c>
      <c r="O958" s="197">
        <v>67723878</v>
      </c>
      <c r="P958" s="194">
        <v>99.991151107026013</v>
      </c>
      <c r="Q958" s="197">
        <v>46241041</v>
      </c>
      <c r="R958" s="194">
        <v>3.0734602492797587E-2</v>
      </c>
      <c r="S958" s="197">
        <v>2200015</v>
      </c>
      <c r="T958" s="194">
        <v>4.8003942572237666</v>
      </c>
      <c r="U958" s="197">
        <v>2667</v>
      </c>
      <c r="V958" s="194">
        <v>6.0589168106619561E-3</v>
      </c>
      <c r="W958" s="197">
        <v>13447491</v>
      </c>
      <c r="X958" s="194">
        <v>99.697628773578472</v>
      </c>
      <c r="Y958" s="231">
        <v>99.691588177188876</v>
      </c>
      <c r="Z958" s="197">
        <v>35811</v>
      </c>
      <c r="AA958" s="194">
        <v>0.26630246633943128</v>
      </c>
      <c r="AB958" s="197">
        <v>3884257</v>
      </c>
      <c r="AC958" s="194">
        <v>95.149469720290725</v>
      </c>
      <c r="AD958" s="197">
        <v>3853020</v>
      </c>
      <c r="AE958" s="194">
        <v>95.561169859477289</v>
      </c>
      <c r="AF958" s="231">
        <v>0</v>
      </c>
      <c r="AG958" s="231">
        <v>0</v>
      </c>
      <c r="AH958" s="231">
        <v>0</v>
      </c>
      <c r="AI958" s="194"/>
      <c r="AJ958" s="207"/>
      <c r="AK958" s="207"/>
      <c r="AL958" s="208">
        <v>5.0020464251614127</v>
      </c>
      <c r="AM958" s="208">
        <v>29.529227768377623</v>
      </c>
      <c r="AN958" s="197">
        <v>63575.001953125</v>
      </c>
      <c r="AO958" s="197">
        <v>156285.55859375</v>
      </c>
      <c r="AP958" s="197">
        <v>78690.9794921875</v>
      </c>
      <c r="AQ958" s="231">
        <v>50.350768298904377</v>
      </c>
      <c r="AR958" s="198"/>
    </row>
    <row r="959" spans="1:44">
      <c r="A959" s="352">
        <v>41859</v>
      </c>
      <c r="B959" s="124" t="s">
        <v>135</v>
      </c>
      <c r="C959" s="124"/>
      <c r="D959" s="241"/>
      <c r="E959" s="219">
        <v>654</v>
      </c>
      <c r="F959" s="219">
        <v>24</v>
      </c>
      <c r="G959" s="219">
        <v>1951</v>
      </c>
      <c r="H959" s="219">
        <v>72</v>
      </c>
      <c r="I959" s="219">
        <v>4472</v>
      </c>
      <c r="J959" s="219">
        <v>193</v>
      </c>
      <c r="K959" s="190">
        <v>5965648</v>
      </c>
      <c r="L959" s="191">
        <v>86.892438172684678</v>
      </c>
      <c r="M959" s="190">
        <v>9776194</v>
      </c>
      <c r="N959" s="191">
        <v>95.807365492659258</v>
      </c>
      <c r="O959" s="190">
        <v>54727540</v>
      </c>
      <c r="P959" s="191">
        <v>99.789133120737958</v>
      </c>
      <c r="Q959" s="190">
        <v>28382129</v>
      </c>
      <c r="R959" s="191">
        <v>3.2178698503985796E-2</v>
      </c>
      <c r="S959" s="190">
        <v>1053138</v>
      </c>
      <c r="T959" s="191">
        <v>3.76433787542206</v>
      </c>
      <c r="U959" s="190">
        <v>104317</v>
      </c>
      <c r="V959" s="191">
        <v>0.36869916632976307</v>
      </c>
      <c r="W959" s="190">
        <v>6384368</v>
      </c>
      <c r="X959" s="191">
        <v>99.461068552800867</v>
      </c>
      <c r="Y959" s="232">
        <v>99.09435642222401</v>
      </c>
      <c r="Z959" s="190">
        <v>43602</v>
      </c>
      <c r="AA959" s="192">
        <v>0.68294935095393683</v>
      </c>
      <c r="AB959" s="190">
        <v>7717713</v>
      </c>
      <c r="AC959" s="191">
        <v>98.892610767191428</v>
      </c>
      <c r="AD959" s="190">
        <v>7704533</v>
      </c>
      <c r="AE959" s="191">
        <v>99.103891575818793</v>
      </c>
      <c r="AF959" s="232">
        <v>16.140659005126551</v>
      </c>
      <c r="AG959" s="232">
        <v>15.409659659661063</v>
      </c>
      <c r="AH959" s="232">
        <v>16.871658350592035</v>
      </c>
      <c r="AI959" s="191"/>
      <c r="AJ959" s="193"/>
      <c r="AK959" s="193"/>
      <c r="AL959" s="191">
        <v>3.6823782900062847</v>
      </c>
      <c r="AM959" s="191">
        <v>21.668294473527823</v>
      </c>
      <c r="AN959" s="190">
        <v>28514.919921875</v>
      </c>
      <c r="AO959" s="190">
        <v>78774.013671875</v>
      </c>
      <c r="AP959" s="190">
        <v>1521.3779144287109</v>
      </c>
      <c r="AQ959" s="232">
        <v>1.9313195348479424</v>
      </c>
      <c r="AR959" s="190"/>
    </row>
    <row r="960" spans="1:44">
      <c r="A960" s="352">
        <v>41859</v>
      </c>
      <c r="B960" s="114" t="s">
        <v>121</v>
      </c>
      <c r="C960" s="114" t="s">
        <v>122</v>
      </c>
      <c r="D960" s="241"/>
      <c r="E960" s="305">
        <v>168</v>
      </c>
      <c r="F960" s="305">
        <v>60</v>
      </c>
      <c r="G960" s="305">
        <v>492</v>
      </c>
      <c r="H960" s="305">
        <v>181</v>
      </c>
      <c r="I960" s="305">
        <v>1820</v>
      </c>
      <c r="J960" s="305">
        <v>747</v>
      </c>
      <c r="K960" s="118">
        <v>9855946</v>
      </c>
      <c r="L960" s="116">
        <v>92.872809976840372</v>
      </c>
      <c r="M960" s="118">
        <v>5100557</v>
      </c>
      <c r="N960" s="116">
        <v>96.297401428222656</v>
      </c>
      <c r="O960" s="118">
        <v>21563258</v>
      </c>
      <c r="P960" s="116">
        <v>99.934501647949219</v>
      </c>
      <c r="Q960" s="118">
        <v>21563206</v>
      </c>
      <c r="R960" s="119">
        <v>2.0159339532256126E-2</v>
      </c>
      <c r="S960" s="118">
        <v>9568</v>
      </c>
      <c r="T960" s="116">
        <v>4.437188059091568E-2</v>
      </c>
      <c r="U960" s="118">
        <v>25959</v>
      </c>
      <c r="V960" s="119">
        <v>0.12046325206756592</v>
      </c>
      <c r="W960" s="117">
        <v>8768432</v>
      </c>
      <c r="X960" s="119">
        <v>99.75189208984375</v>
      </c>
      <c r="Y960" s="119">
        <v>99.631729125976563</v>
      </c>
      <c r="Z960" s="117">
        <v>25945</v>
      </c>
      <c r="AA960" s="119">
        <v>0.29589098691940308</v>
      </c>
      <c r="AB960" s="118">
        <v>9673790</v>
      </c>
      <c r="AC960" s="120">
        <v>98.801910400390625</v>
      </c>
      <c r="AD960" s="118">
        <v>9672796</v>
      </c>
      <c r="AE960" s="116">
        <v>98.801734924316406</v>
      </c>
      <c r="AF960" s="116">
        <v>73.591506958007813</v>
      </c>
      <c r="AG960" s="116">
        <v>70.327156066894531</v>
      </c>
      <c r="AH960" s="121">
        <v>76.855865478515625</v>
      </c>
      <c r="AI960" s="116">
        <v>0</v>
      </c>
      <c r="AJ960" s="121">
        <v>0</v>
      </c>
      <c r="AK960" s="121">
        <v>0</v>
      </c>
      <c r="AL960" s="116">
        <v>4.7757143974304199</v>
      </c>
      <c r="AM960" s="116">
        <v>26.975591659545898</v>
      </c>
      <c r="AN960" s="116">
        <v>28871.419921875</v>
      </c>
      <c r="AO960" s="116">
        <v>122365.3828125</v>
      </c>
      <c r="AP960" s="116">
        <v>95474.1796875</v>
      </c>
      <c r="AQ960" s="122">
        <v>78.023849487304688</v>
      </c>
      <c r="AR960" s="118"/>
    </row>
    <row r="961" spans="1:44">
      <c r="A961" s="352">
        <v>41859</v>
      </c>
      <c r="B961" s="114" t="s">
        <v>123</v>
      </c>
      <c r="C961" s="114" t="s">
        <v>122</v>
      </c>
      <c r="D961" s="241"/>
      <c r="E961" s="305">
        <v>158</v>
      </c>
      <c r="F961" s="305">
        <v>11</v>
      </c>
      <c r="G961" s="305">
        <v>485</v>
      </c>
      <c r="H961" s="305">
        <v>34</v>
      </c>
      <c r="I961" s="305">
        <v>1423</v>
      </c>
      <c r="J961" s="305">
        <v>123</v>
      </c>
      <c r="K961" s="118">
        <v>3539132</v>
      </c>
      <c r="L961" s="116">
        <v>93.537031113843739</v>
      </c>
      <c r="M961" s="118">
        <v>5319387</v>
      </c>
      <c r="N961" s="116">
        <v>97.45367431640625</v>
      </c>
      <c r="O961" s="118">
        <v>12664409</v>
      </c>
      <c r="P961" s="116">
        <v>99.946609497070312</v>
      </c>
      <c r="Q961" s="118">
        <v>12664115</v>
      </c>
      <c r="R961" s="119">
        <v>2.9761258512735367E-2</v>
      </c>
      <c r="S961" s="118">
        <v>2442</v>
      </c>
      <c r="T961" s="116">
        <v>1.9282832741737366E-2</v>
      </c>
      <c r="U961" s="118">
        <v>16884</v>
      </c>
      <c r="V961" s="119">
        <v>0.1333870142698288</v>
      </c>
      <c r="W961" s="117">
        <v>3705221</v>
      </c>
      <c r="X961" s="119">
        <v>99.775955200195313</v>
      </c>
      <c r="Y961" s="119">
        <v>99.642868041992188</v>
      </c>
      <c r="Z961" s="117">
        <v>9444</v>
      </c>
      <c r="AA961" s="119">
        <v>0.25488358736038208</v>
      </c>
      <c r="AB961" s="118">
        <v>2905363</v>
      </c>
      <c r="AC961" s="120">
        <v>98.824485778808594</v>
      </c>
      <c r="AD961" s="118">
        <v>2908474</v>
      </c>
      <c r="AE961" s="116">
        <v>98.799339294433594</v>
      </c>
      <c r="AF961" s="116">
        <v>37.223464965820313</v>
      </c>
      <c r="AG961" s="116">
        <v>46.000267028808594</v>
      </c>
      <c r="AH961" s="121">
        <v>28.446662902832031</v>
      </c>
      <c r="AI961" s="116">
        <v>0</v>
      </c>
      <c r="AJ961" s="121">
        <v>0</v>
      </c>
      <c r="AK961" s="121">
        <v>0</v>
      </c>
      <c r="AL961" s="116">
        <v>4.8341250419616699</v>
      </c>
      <c r="AM961" s="116">
        <v>27.488235473632812</v>
      </c>
      <c r="AN961" s="116">
        <v>16820.8828125</v>
      </c>
      <c r="AO961" s="116">
        <v>49456.3359375</v>
      </c>
      <c r="AP961" s="116">
        <v>32025.86328125</v>
      </c>
      <c r="AQ961" s="116">
        <v>64.755836486816406</v>
      </c>
      <c r="AR961" s="118"/>
    </row>
    <row r="962" spans="1:44">
      <c r="A962" s="352">
        <v>41859</v>
      </c>
      <c r="B962" s="114" t="s">
        <v>183</v>
      </c>
      <c r="C962" s="114" t="s">
        <v>122</v>
      </c>
      <c r="D962" s="241"/>
      <c r="E962" s="305">
        <v>129</v>
      </c>
      <c r="F962" s="305">
        <v>10</v>
      </c>
      <c r="G962" s="305">
        <v>385</v>
      </c>
      <c r="H962" s="305">
        <v>30</v>
      </c>
      <c r="I962" s="305">
        <v>1462</v>
      </c>
      <c r="J962" s="305">
        <v>120</v>
      </c>
      <c r="K962" s="118">
        <v>844264</v>
      </c>
      <c r="L962" s="116">
        <v>94.549453725375002</v>
      </c>
      <c r="M962" s="118">
        <v>5319387</v>
      </c>
      <c r="N962" s="116">
        <v>97.45367431640625</v>
      </c>
      <c r="O962" s="118">
        <v>13843120</v>
      </c>
      <c r="P962" s="116">
        <v>99.895973205566406</v>
      </c>
      <c r="Q962" s="118">
        <v>13843117</v>
      </c>
      <c r="R962" s="119">
        <v>0.1016245111823082</v>
      </c>
      <c r="S962" s="118">
        <v>53</v>
      </c>
      <c r="T962" s="116">
        <v>3.8286176277324557E-4</v>
      </c>
      <c r="U962" s="118">
        <v>13870</v>
      </c>
      <c r="V962" s="119">
        <v>0.1002965047955513</v>
      </c>
      <c r="W962" s="117">
        <v>4373931</v>
      </c>
      <c r="X962" s="119">
        <v>99.754371643066406</v>
      </c>
      <c r="Y962" s="119">
        <v>99.654319763183594</v>
      </c>
      <c r="Z962" s="117">
        <v>9123</v>
      </c>
      <c r="AA962" s="119">
        <v>0.20857667922973633</v>
      </c>
      <c r="AB962" s="118">
        <v>2702916</v>
      </c>
      <c r="AC962" s="120">
        <v>98.661888122558594</v>
      </c>
      <c r="AD962" s="118">
        <v>2701033</v>
      </c>
      <c r="AE962" s="116">
        <v>98.649070739746094</v>
      </c>
      <c r="AF962" s="116">
        <v>69.800125122070312</v>
      </c>
      <c r="AG962" s="116">
        <v>94.869903564453125</v>
      </c>
      <c r="AH962" s="121">
        <v>44.730350494384766</v>
      </c>
      <c r="AI962" s="116">
        <v>0</v>
      </c>
      <c r="AJ962" s="121">
        <v>0</v>
      </c>
      <c r="AK962" s="121">
        <v>100</v>
      </c>
      <c r="AL962" s="116">
        <v>5.0529518127441406</v>
      </c>
      <c r="AM962" s="116">
        <v>26.961297988891602</v>
      </c>
      <c r="AN962" s="116">
        <v>19420.517578125</v>
      </c>
      <c r="AO962" s="116">
        <v>51694.86328125</v>
      </c>
      <c r="AP962" s="116">
        <v>28795.716796875</v>
      </c>
      <c r="AQ962" s="116">
        <v>55.7032470703125</v>
      </c>
      <c r="AR962" s="118"/>
    </row>
    <row r="963" spans="1:44">
      <c r="A963" s="352">
        <v>41859</v>
      </c>
      <c r="B963" s="114" t="s">
        <v>126</v>
      </c>
      <c r="C963" s="114" t="s">
        <v>122</v>
      </c>
      <c r="D963" s="241"/>
      <c r="E963" s="305">
        <v>103</v>
      </c>
      <c r="F963" s="305">
        <v>5</v>
      </c>
      <c r="G963" s="305">
        <v>302</v>
      </c>
      <c r="H963" s="305">
        <v>15</v>
      </c>
      <c r="I963" s="305">
        <v>918</v>
      </c>
      <c r="J963" s="305">
        <v>62</v>
      </c>
      <c r="K963" s="118">
        <v>1036865</v>
      </c>
      <c r="L963" s="116">
        <v>90.130537726705015</v>
      </c>
      <c r="M963" s="118">
        <v>2598758</v>
      </c>
      <c r="N963" s="116">
        <v>96.724861145019531</v>
      </c>
      <c r="O963" s="118">
        <v>7590532</v>
      </c>
      <c r="P963" s="116">
        <v>99.97039794921875</v>
      </c>
      <c r="Q963" s="118">
        <v>7590459</v>
      </c>
      <c r="R963" s="119">
        <v>8.4184631705284119E-3</v>
      </c>
      <c r="S963" s="118">
        <v>1097</v>
      </c>
      <c r="T963" s="116">
        <v>1.4452354051172733E-2</v>
      </c>
      <c r="U963" s="118">
        <v>13228</v>
      </c>
      <c r="V963" s="119">
        <v>0.17431128025054932</v>
      </c>
      <c r="W963" s="117">
        <v>2217982</v>
      </c>
      <c r="X963" s="119">
        <v>99.615097045898438</v>
      </c>
      <c r="Y963" s="119">
        <v>99.441459655761719</v>
      </c>
      <c r="Z963" s="117">
        <v>5979</v>
      </c>
      <c r="AA963" s="119">
        <v>0.26956936717033386</v>
      </c>
      <c r="AB963" s="118">
        <v>1119609</v>
      </c>
      <c r="AC963" s="120">
        <v>98.950973510742187</v>
      </c>
      <c r="AD963" s="118">
        <v>1118266</v>
      </c>
      <c r="AE963" s="116">
        <v>98.803863525390625</v>
      </c>
      <c r="AF963" s="116">
        <v>45.698078155517578</v>
      </c>
      <c r="AG963" s="116">
        <v>52.802085876464844</v>
      </c>
      <c r="AH963" s="121">
        <v>38.594070434570313</v>
      </c>
      <c r="AI963" s="116">
        <v>0</v>
      </c>
      <c r="AJ963" s="121">
        <v>0</v>
      </c>
      <c r="AK963" s="121">
        <v>0</v>
      </c>
      <c r="AL963" s="116">
        <v>5.3866729736328125</v>
      </c>
      <c r="AM963" s="116">
        <v>29.758184432983398</v>
      </c>
      <c r="AN963" s="116">
        <v>11349.95703125</v>
      </c>
      <c r="AO963" s="116">
        <v>28605.943359375</v>
      </c>
      <c r="AP963" s="116">
        <v>16556.18359375</v>
      </c>
      <c r="AQ963" s="116">
        <v>57.876728057861328</v>
      </c>
      <c r="AR963" s="118"/>
    </row>
    <row r="964" spans="1:44">
      <c r="A964" s="352">
        <v>41859</v>
      </c>
      <c r="B964" s="114" t="s">
        <v>184</v>
      </c>
      <c r="C964" s="114" t="s">
        <v>122</v>
      </c>
      <c r="D964" s="241"/>
      <c r="E964" s="305">
        <v>95</v>
      </c>
      <c r="F964" s="305">
        <v>17</v>
      </c>
      <c r="G964" s="305">
        <v>283</v>
      </c>
      <c r="H964" s="305">
        <v>51</v>
      </c>
      <c r="I964" s="305">
        <v>948</v>
      </c>
      <c r="J964" s="305">
        <v>219</v>
      </c>
      <c r="K964" s="118">
        <v>2417672</v>
      </c>
      <c r="L964" s="116">
        <v>88.614584608664856</v>
      </c>
      <c r="M964" s="118">
        <v>2598758</v>
      </c>
      <c r="N964" s="116">
        <v>96.724861145019531</v>
      </c>
      <c r="O964" s="118">
        <v>11576326</v>
      </c>
      <c r="P964" s="116">
        <v>99.971527099609375</v>
      </c>
      <c r="Q964" s="118">
        <v>11576321</v>
      </c>
      <c r="R964" s="119">
        <v>1.5462597832083702E-2</v>
      </c>
      <c r="S964" s="118">
        <v>1179</v>
      </c>
      <c r="T964" s="116">
        <v>1.0184583254158497E-2</v>
      </c>
      <c r="U964" s="118">
        <v>8075</v>
      </c>
      <c r="V964" s="119">
        <v>6.9772355258464813E-2</v>
      </c>
      <c r="W964" s="117">
        <v>3661749</v>
      </c>
      <c r="X964" s="119">
        <v>99.533798217773438</v>
      </c>
      <c r="Y964" s="119">
        <v>99.464347839355469</v>
      </c>
      <c r="Z964" s="117">
        <v>7566</v>
      </c>
      <c r="AA964" s="119">
        <v>0.20662257075309753</v>
      </c>
      <c r="AB964" s="118">
        <v>2278420</v>
      </c>
      <c r="AC964" s="120">
        <v>98.425048828125</v>
      </c>
      <c r="AD964" s="118">
        <v>2282298</v>
      </c>
      <c r="AE964" s="116">
        <v>98.358932495117187</v>
      </c>
      <c r="AF964" s="116">
        <v>72.186111450195313</v>
      </c>
      <c r="AG964" s="116">
        <v>92.148796081542969</v>
      </c>
      <c r="AH964" s="121">
        <v>52.223426818847656</v>
      </c>
      <c r="AI964" s="116">
        <v>0</v>
      </c>
      <c r="AJ964" s="121">
        <v>0</v>
      </c>
      <c r="AK964" s="121">
        <v>0</v>
      </c>
      <c r="AL964" s="116">
        <v>5.2777738571166992</v>
      </c>
      <c r="AM964" s="116">
        <v>27.199054718017578</v>
      </c>
      <c r="AN964" s="116">
        <v>17126.185546875</v>
      </c>
      <c r="AO964" s="116">
        <v>40913.5546875</v>
      </c>
      <c r="AP964" s="116">
        <v>23826.8359375</v>
      </c>
      <c r="AQ964" s="116">
        <v>58.237022399902344</v>
      </c>
      <c r="AR964" s="118"/>
    </row>
    <row r="965" spans="1:44">
      <c r="A965" s="352">
        <v>41859</v>
      </c>
      <c r="B965" s="114" t="s">
        <v>131</v>
      </c>
      <c r="C965" s="114" t="s">
        <v>176</v>
      </c>
      <c r="D965" s="241"/>
      <c r="E965" s="305">
        <v>168</v>
      </c>
      <c r="F965" s="305">
        <v>20</v>
      </c>
      <c r="G965" s="305">
        <v>489</v>
      </c>
      <c r="H965" s="305">
        <v>50</v>
      </c>
      <c r="I965" s="305">
        <v>1381</v>
      </c>
      <c r="J965" s="305">
        <v>160</v>
      </c>
      <c r="K965" s="118">
        <v>2739706</v>
      </c>
      <c r="L965" s="116">
        <v>91.17500198926453</v>
      </c>
      <c r="M965" s="118">
        <v>4377373</v>
      </c>
      <c r="N965" s="116">
        <v>94.422935485839844</v>
      </c>
      <c r="O965" s="118">
        <v>19422264</v>
      </c>
      <c r="P965" s="116">
        <v>99.998908996582031</v>
      </c>
      <c r="Q965" s="118">
        <v>12828999</v>
      </c>
      <c r="R965" s="119">
        <v>1.7857979983091354E-2</v>
      </c>
      <c r="S965" s="118">
        <v>546228</v>
      </c>
      <c r="T965" s="116">
        <v>4.2577600479125977</v>
      </c>
      <c r="U965" s="118">
        <v>509</v>
      </c>
      <c r="V965" s="119">
        <v>4.1453232988715172E-3</v>
      </c>
      <c r="W965" s="117">
        <v>3656718</v>
      </c>
      <c r="X965" s="119">
        <v>99.708648681640625</v>
      </c>
      <c r="Y965" s="119">
        <v>99.704513549804688</v>
      </c>
      <c r="Z965" s="117">
        <v>10768</v>
      </c>
      <c r="AA965" s="119">
        <v>0.29447171092033386</v>
      </c>
      <c r="AB965" s="118">
        <v>1502810</v>
      </c>
      <c r="AC965" s="120">
        <v>95.110755920410156</v>
      </c>
      <c r="AD965" s="118">
        <v>1491184</v>
      </c>
      <c r="AE965" s="116">
        <v>95.7579345703125</v>
      </c>
      <c r="AF965" s="116">
        <v>0</v>
      </c>
      <c r="AG965" s="116">
        <v>0</v>
      </c>
      <c r="AH965" s="121">
        <v>0</v>
      </c>
      <c r="AI965" s="116">
        <v>0</v>
      </c>
      <c r="AJ965" s="121">
        <v>0</v>
      </c>
      <c r="AK965" s="121">
        <v>0</v>
      </c>
      <c r="AL965" s="116">
        <v>4.9869837760925293</v>
      </c>
      <c r="AM965" s="116">
        <v>27.725818634033203</v>
      </c>
      <c r="AN965" s="116">
        <v>18168</v>
      </c>
      <c r="AO965" s="116">
        <v>40381.546875</v>
      </c>
      <c r="AP965" s="116">
        <v>22222.087890625</v>
      </c>
      <c r="AQ965" s="116">
        <v>55.030303955078125</v>
      </c>
      <c r="AR965" s="118"/>
    </row>
    <row r="966" spans="1:44">
      <c r="A966" s="352">
        <v>41859</v>
      </c>
      <c r="B966" s="114" t="s">
        <v>124</v>
      </c>
      <c r="C966" s="114" t="s">
        <v>176</v>
      </c>
      <c r="D966" s="241"/>
      <c r="E966" s="180">
        <v>113</v>
      </c>
      <c r="F966" s="180">
        <v>30</v>
      </c>
      <c r="G966" s="180">
        <v>332</v>
      </c>
      <c r="H966" s="180">
        <v>80</v>
      </c>
      <c r="I966" s="180">
        <v>1262</v>
      </c>
      <c r="J966" s="180">
        <v>325</v>
      </c>
      <c r="K966" s="118">
        <v>3771504</v>
      </c>
      <c r="L966" s="116">
        <v>92.413318400298664</v>
      </c>
      <c r="M966" s="118">
        <v>3885680</v>
      </c>
      <c r="N966" s="116">
        <v>96.130126953125</v>
      </c>
      <c r="O966" s="118">
        <v>16844268</v>
      </c>
      <c r="P966" s="116">
        <v>99.999618530273438</v>
      </c>
      <c r="Q966" s="118">
        <v>12995804</v>
      </c>
      <c r="R966" s="119">
        <v>1.6543801175430417E-3</v>
      </c>
      <c r="S966" s="118">
        <v>705807</v>
      </c>
      <c r="T966" s="116">
        <v>5.431037425994873</v>
      </c>
      <c r="U966" s="118">
        <v>1595</v>
      </c>
      <c r="V966" s="119">
        <v>1.2978293932974339E-2</v>
      </c>
      <c r="W966" s="117">
        <v>4138984</v>
      </c>
      <c r="X966" s="119">
        <v>99.739242553710938</v>
      </c>
      <c r="Y966" s="119">
        <v>99.726295471191406</v>
      </c>
      <c r="Z966" s="117">
        <v>11330</v>
      </c>
      <c r="AA966" s="119">
        <v>0.27373868227005005</v>
      </c>
      <c r="AB966" s="118">
        <v>1055686</v>
      </c>
      <c r="AC966" s="120">
        <v>95.469108581542969</v>
      </c>
      <c r="AD966" s="118">
        <v>1047505</v>
      </c>
      <c r="AE966" s="116">
        <v>95.718299865722656</v>
      </c>
      <c r="AF966" s="116">
        <v>0</v>
      </c>
      <c r="AG966" s="116">
        <v>0</v>
      </c>
      <c r="AH966" s="121">
        <v>0</v>
      </c>
      <c r="AI966" s="116">
        <v>0</v>
      </c>
      <c r="AJ966" s="121">
        <v>0</v>
      </c>
      <c r="AK966" s="121">
        <v>0</v>
      </c>
      <c r="AL966" s="116">
        <v>4.9501652717590332</v>
      </c>
      <c r="AM966" s="116">
        <v>29.331350326538086</v>
      </c>
      <c r="AN966" s="116">
        <v>17844.5078125</v>
      </c>
      <c r="AO966" s="116">
        <v>46485.6875</v>
      </c>
      <c r="AP966" s="116">
        <v>22458.330078125</v>
      </c>
      <c r="AQ966" s="116">
        <v>48.312355041503906</v>
      </c>
      <c r="AR966" s="118"/>
    </row>
    <row r="967" spans="1:44">
      <c r="A967" s="352">
        <v>41859</v>
      </c>
      <c r="B967" s="206" t="s">
        <v>133</v>
      </c>
      <c r="C967" s="206" t="s">
        <v>176</v>
      </c>
      <c r="D967" s="241"/>
      <c r="E967" s="180">
        <v>163</v>
      </c>
      <c r="F967" s="180">
        <v>9</v>
      </c>
      <c r="G967" s="180">
        <v>482</v>
      </c>
      <c r="H967" s="180">
        <v>26</v>
      </c>
      <c r="I967" s="180">
        <v>1362</v>
      </c>
      <c r="J967" s="180">
        <v>80</v>
      </c>
      <c r="K967" s="248">
        <v>2074905</v>
      </c>
      <c r="L967" s="246">
        <v>90.793458013740391</v>
      </c>
      <c r="M967" s="248">
        <v>3905071</v>
      </c>
      <c r="N967" s="246">
        <v>96.147750854492187</v>
      </c>
      <c r="O967" s="248">
        <v>16671202</v>
      </c>
      <c r="P967" s="246">
        <v>99.969207763671875</v>
      </c>
      <c r="Q967" s="248">
        <v>10589106</v>
      </c>
      <c r="R967" s="249">
        <v>5.2601229399442673E-2</v>
      </c>
      <c r="S967" s="248">
        <v>488145</v>
      </c>
      <c r="T967" s="246">
        <v>4.6098790168762207</v>
      </c>
      <c r="U967" s="248">
        <v>373</v>
      </c>
      <c r="V967" s="249">
        <v>3.6970849614590406E-3</v>
      </c>
      <c r="W967" s="248">
        <v>2789137</v>
      </c>
      <c r="X967" s="246">
        <v>99.457626342773438</v>
      </c>
      <c r="Y967" s="246">
        <v>99.453948974609375</v>
      </c>
      <c r="Z967" s="247">
        <v>8420</v>
      </c>
      <c r="AA967" s="249">
        <v>0.30188548564910889</v>
      </c>
      <c r="AB967" s="248">
        <v>631598</v>
      </c>
      <c r="AC967" s="246">
        <v>93.718154907226562</v>
      </c>
      <c r="AD967" s="248">
        <v>620117</v>
      </c>
      <c r="AE967" s="246">
        <v>94.105148315429688</v>
      </c>
      <c r="AF967" s="246">
        <v>0</v>
      </c>
      <c r="AG967" s="246">
        <v>0</v>
      </c>
      <c r="AH967" s="251">
        <v>0</v>
      </c>
      <c r="AI967" s="246">
        <v>0</v>
      </c>
      <c r="AJ967" s="251">
        <v>0</v>
      </c>
      <c r="AK967" s="251">
        <v>0</v>
      </c>
      <c r="AL967" s="246">
        <v>5.0530633926391602</v>
      </c>
      <c r="AM967" s="246">
        <v>31.495124816894531</v>
      </c>
      <c r="AN967" s="246">
        <v>15287.8408203125</v>
      </c>
      <c r="AO967" s="246">
        <v>35545.125</v>
      </c>
      <c r="AP967" s="246">
        <v>19868.576171875</v>
      </c>
      <c r="AQ967" s="246">
        <v>55.896766662597656</v>
      </c>
      <c r="AR967" s="248"/>
    </row>
    <row r="968" spans="1:44">
      <c r="A968" s="352">
        <v>41859</v>
      </c>
      <c r="B968" s="206" t="s">
        <v>125</v>
      </c>
      <c r="C968" s="206" t="s">
        <v>176</v>
      </c>
      <c r="D968" s="241"/>
      <c r="E968" s="180">
        <v>164</v>
      </c>
      <c r="F968" s="180">
        <v>8</v>
      </c>
      <c r="G968" s="180">
        <v>468</v>
      </c>
      <c r="H968" s="180">
        <v>24</v>
      </c>
      <c r="I968" s="180">
        <v>1515</v>
      </c>
      <c r="J968" s="180">
        <v>86</v>
      </c>
      <c r="K968" s="248">
        <v>2023903</v>
      </c>
      <c r="L968" s="246">
        <v>90.177493684232886</v>
      </c>
      <c r="M968" s="248">
        <v>3104380</v>
      </c>
      <c r="N968" s="246">
        <v>94.880424499511719</v>
      </c>
      <c r="O968" s="248">
        <v>14786144</v>
      </c>
      <c r="P968" s="246">
        <v>99.996055603027344</v>
      </c>
      <c r="Q968" s="248">
        <v>9827132</v>
      </c>
      <c r="R968" s="249">
        <v>6.2439378350973129E-2</v>
      </c>
      <c r="S968" s="248">
        <v>459835</v>
      </c>
      <c r="T968" s="246">
        <v>4.6792392730712891</v>
      </c>
      <c r="U968" s="248">
        <v>190</v>
      </c>
      <c r="V968" s="249">
        <v>2.0298948511481285E-3</v>
      </c>
      <c r="W968" s="248">
        <v>2862652</v>
      </c>
      <c r="X968" s="246">
        <v>99.857223510742188</v>
      </c>
      <c r="Y968" s="246">
        <v>99.855194091796875</v>
      </c>
      <c r="Z968" s="247">
        <v>5293</v>
      </c>
      <c r="AA968" s="249">
        <v>0.18489848077297211</v>
      </c>
      <c r="AB968" s="248">
        <v>694163</v>
      </c>
      <c r="AC968" s="246">
        <v>96.049484252929688</v>
      </c>
      <c r="AD968" s="248">
        <v>694214</v>
      </c>
      <c r="AE968" s="246">
        <v>96.202033996582031</v>
      </c>
      <c r="AF968" s="246">
        <v>0</v>
      </c>
      <c r="AG968" s="246">
        <v>0</v>
      </c>
      <c r="AH968" s="251">
        <v>0</v>
      </c>
      <c r="AI968" s="246">
        <v>0</v>
      </c>
      <c r="AJ968" s="251">
        <v>0</v>
      </c>
      <c r="AK968" s="251">
        <v>0</v>
      </c>
      <c r="AL968" s="246">
        <v>4.3398327827453613</v>
      </c>
      <c r="AM968" s="246">
        <v>29.827198028564453</v>
      </c>
      <c r="AN968" s="246">
        <v>12274.6533203125</v>
      </c>
      <c r="AO968" s="246">
        <v>33873.19921875</v>
      </c>
      <c r="AP968" s="246">
        <v>14141.9853515625</v>
      </c>
      <c r="AQ968" s="246">
        <v>41.749778747558594</v>
      </c>
      <c r="AR968" s="248"/>
    </row>
    <row r="969" spans="1:44">
      <c r="A969" s="352">
        <v>41859</v>
      </c>
      <c r="B969" s="107" t="s">
        <v>127</v>
      </c>
      <c r="C969" s="107" t="s">
        <v>128</v>
      </c>
      <c r="D969" s="241"/>
      <c r="E969" s="388">
        <v>149</v>
      </c>
      <c r="F969" s="388">
        <v>12</v>
      </c>
      <c r="G969" s="388">
        <v>447</v>
      </c>
      <c r="H969" s="388">
        <v>36</v>
      </c>
      <c r="I969" s="388">
        <v>1449</v>
      </c>
      <c r="J969" s="388">
        <v>122</v>
      </c>
      <c r="K969" s="111">
        <v>2534897</v>
      </c>
      <c r="L969" s="109">
        <v>86.206145654044334</v>
      </c>
      <c r="M969" s="111">
        <v>3759791</v>
      </c>
      <c r="N969" s="109">
        <v>96.385726928710938</v>
      </c>
      <c r="O969" s="111">
        <v>16065641</v>
      </c>
      <c r="P969" s="109">
        <v>99.946197509765625</v>
      </c>
      <c r="Q969" s="111">
        <v>10190234</v>
      </c>
      <c r="R969" s="112">
        <v>1.462184265255928E-2</v>
      </c>
      <c r="S969" s="111">
        <v>326785</v>
      </c>
      <c r="T969" s="109">
        <v>3.2068448066711426</v>
      </c>
      <c r="U969" s="111">
        <v>40506</v>
      </c>
      <c r="V969" s="112">
        <v>0.39834728837013245</v>
      </c>
      <c r="W969" s="111">
        <v>2926041</v>
      </c>
      <c r="X969" s="109">
        <v>99.537490844726563</v>
      </c>
      <c r="Y969" s="109">
        <v>99.140983581542969</v>
      </c>
      <c r="Z969" s="110">
        <v>20313</v>
      </c>
      <c r="AA969" s="112">
        <v>0.69421446323394775</v>
      </c>
      <c r="AB969" s="111">
        <v>4616864</v>
      </c>
      <c r="AC969" s="109">
        <v>99.271820068359375</v>
      </c>
      <c r="AD969" s="111">
        <v>4607431</v>
      </c>
      <c r="AE969" s="109">
        <v>99.484375</v>
      </c>
      <c r="AF969" s="109">
        <v>34.462570190429688</v>
      </c>
      <c r="AG969" s="109">
        <v>34.079723358154297</v>
      </c>
      <c r="AH969" s="113">
        <v>34.845413208007812</v>
      </c>
      <c r="AI969" s="109">
        <v>48.650905609130859</v>
      </c>
      <c r="AJ969" s="113">
        <v>0.53653532266616821</v>
      </c>
      <c r="AK969" s="113">
        <v>0.81255775690078735</v>
      </c>
      <c r="AL969" s="109">
        <v>3.1126534938812256</v>
      </c>
      <c r="AM969" s="109">
        <v>19.0802001953125</v>
      </c>
      <c r="AN969" s="109">
        <v>8721.4482421875</v>
      </c>
      <c r="AO969" s="109">
        <v>35618.85546875</v>
      </c>
      <c r="AP969" s="109">
        <v>736.6297607421875</v>
      </c>
      <c r="AQ969" s="109">
        <v>2.0680892467498779</v>
      </c>
      <c r="AR969" s="111"/>
    </row>
    <row r="970" spans="1:44">
      <c r="A970" s="352">
        <v>41859</v>
      </c>
      <c r="B970" s="107" t="s">
        <v>129</v>
      </c>
      <c r="C970" s="107" t="s">
        <v>128</v>
      </c>
      <c r="D970" s="241"/>
      <c r="E970" s="388">
        <v>151</v>
      </c>
      <c r="F970" s="388">
        <v>2</v>
      </c>
      <c r="G970" s="388">
        <v>449</v>
      </c>
      <c r="H970" s="388">
        <v>6</v>
      </c>
      <c r="I970" s="388">
        <v>1117</v>
      </c>
      <c r="J970" s="388">
        <v>15</v>
      </c>
      <c r="K970" s="111">
        <v>1869362</v>
      </c>
      <c r="L970" s="109">
        <v>83.993897383171372</v>
      </c>
      <c r="M970" s="111">
        <v>3288538</v>
      </c>
      <c r="N970" s="109">
        <v>95.970947265625</v>
      </c>
      <c r="O970" s="111">
        <v>11928366</v>
      </c>
      <c r="P970" s="109">
        <v>99.984153747558594</v>
      </c>
      <c r="Q970" s="111">
        <v>8037633</v>
      </c>
      <c r="R970" s="112">
        <v>9.5090180635452271E-2</v>
      </c>
      <c r="S970" s="111">
        <v>308164</v>
      </c>
      <c r="T970" s="109">
        <v>3.8340144157409668</v>
      </c>
      <c r="U970" s="111">
        <v>36000</v>
      </c>
      <c r="V970" s="112">
        <v>0.44884523749351501</v>
      </c>
      <c r="W970" s="111">
        <v>1895851</v>
      </c>
      <c r="X970" s="109">
        <v>99.118736267089844</v>
      </c>
      <c r="Y970" s="109">
        <v>98.673843383789063</v>
      </c>
      <c r="Z970" s="110">
        <v>14535</v>
      </c>
      <c r="AA970" s="112">
        <v>0.76667416095733643</v>
      </c>
      <c r="AB970" s="111">
        <v>1252196</v>
      </c>
      <c r="AC970" s="109">
        <v>98.309127807617188</v>
      </c>
      <c r="AD970" s="111">
        <v>1251854</v>
      </c>
      <c r="AE970" s="109">
        <v>98.523231506347656</v>
      </c>
      <c r="AF970" s="109">
        <v>34.329673767089844</v>
      </c>
      <c r="AG970" s="109">
        <v>34.077972412109375</v>
      </c>
      <c r="AH970" s="113">
        <v>34.581371307373047</v>
      </c>
      <c r="AI970" s="109">
        <v>48.670131683349609</v>
      </c>
      <c r="AJ970" s="113">
        <v>0.43025076389312744</v>
      </c>
      <c r="AK970" s="113">
        <v>0.89961957931518555</v>
      </c>
      <c r="AL970" s="109">
        <v>3.1599826812744141</v>
      </c>
      <c r="AM970" s="109">
        <v>21.933753967285156</v>
      </c>
      <c r="AN970" s="109">
        <v>7343.40234375</v>
      </c>
      <c r="AO970" s="109">
        <v>21066.2265625</v>
      </c>
      <c r="AP970" s="109">
        <v>382.15872192382812</v>
      </c>
      <c r="AQ970" s="109">
        <v>1.8140825033187866</v>
      </c>
      <c r="AR970" s="111"/>
    </row>
    <row r="971" spans="1:44">
      <c r="A971" s="352">
        <v>41859</v>
      </c>
      <c r="B971" s="181" t="s">
        <v>130</v>
      </c>
      <c r="C971" s="181" t="s">
        <v>128</v>
      </c>
      <c r="D971" s="241"/>
      <c r="E971" s="219">
        <v>176</v>
      </c>
      <c r="F971" s="219">
        <v>5</v>
      </c>
      <c r="G971" s="219">
        <v>528</v>
      </c>
      <c r="H971" s="219">
        <v>15</v>
      </c>
      <c r="I971" s="219">
        <v>896</v>
      </c>
      <c r="J971" s="219">
        <v>28</v>
      </c>
      <c r="K971" s="229">
        <v>669640</v>
      </c>
      <c r="L971" s="230">
        <v>92.89065766680605</v>
      </c>
      <c r="M971" s="229">
        <v>1401137</v>
      </c>
      <c r="N971" s="230">
        <v>96.898017883300781</v>
      </c>
      <c r="O971" s="229">
        <v>14102918</v>
      </c>
      <c r="P971" s="230">
        <v>99.99664306640625</v>
      </c>
      <c r="Q971" s="229">
        <v>4665440</v>
      </c>
      <c r="R971" s="230">
        <v>0</v>
      </c>
      <c r="S971" s="229">
        <v>174271</v>
      </c>
      <c r="T971" s="230">
        <v>3.7353603839874268</v>
      </c>
      <c r="U971" s="229">
        <v>11350</v>
      </c>
      <c r="V971" s="230">
        <v>0.24478995800018311</v>
      </c>
      <c r="W971" s="229">
        <v>643818</v>
      </c>
      <c r="X971" s="230">
        <v>99.771575927734375</v>
      </c>
      <c r="Y971" s="230">
        <v>99.52734375</v>
      </c>
      <c r="Z971" s="229">
        <v>3263</v>
      </c>
      <c r="AA971" s="230">
        <v>0.50682026147842407</v>
      </c>
      <c r="AB971" s="229">
        <v>945924</v>
      </c>
      <c r="AC971" s="230">
        <v>98.704231262207031</v>
      </c>
      <c r="AD971" s="229">
        <v>943983</v>
      </c>
      <c r="AE971" s="230">
        <v>98.913543701171875</v>
      </c>
      <c r="AF971" s="230">
        <v>35.177875518798828</v>
      </c>
      <c r="AG971" s="230">
        <v>34.808609008789063</v>
      </c>
      <c r="AH971" s="230">
        <v>35.547142028808594</v>
      </c>
      <c r="AI971" s="230">
        <v>94.545257568359375</v>
      </c>
      <c r="AJ971" s="188">
        <v>0.44652178883552551</v>
      </c>
      <c r="AK971" s="188">
        <v>5.0082221031188965</v>
      </c>
      <c r="AL971" s="230">
        <v>4.098787784576416</v>
      </c>
      <c r="AM971" s="230">
        <v>22.251621246337891</v>
      </c>
      <c r="AN971" s="230">
        <v>5963.958984375</v>
      </c>
      <c r="AO971" s="230">
        <v>9826.091796875</v>
      </c>
      <c r="AP971" s="230">
        <v>214.37828063964844</v>
      </c>
      <c r="AQ971" s="230">
        <v>2.1817247867584229</v>
      </c>
      <c r="AR971" s="229"/>
    </row>
    <row r="972" spans="1:44">
      <c r="A972" s="352">
        <v>41859</v>
      </c>
      <c r="B972" s="123" t="s">
        <v>132</v>
      </c>
      <c r="C972" s="123" t="s">
        <v>128</v>
      </c>
      <c r="D972" s="241"/>
      <c r="E972" s="219">
        <v>178</v>
      </c>
      <c r="F972" s="219">
        <v>5</v>
      </c>
      <c r="G972" s="219">
        <v>527</v>
      </c>
      <c r="H972" s="219">
        <v>15</v>
      </c>
      <c r="I972" s="219">
        <v>1010</v>
      </c>
      <c r="J972" s="219">
        <v>28</v>
      </c>
      <c r="K972" s="197">
        <v>891749</v>
      </c>
      <c r="L972" s="194">
        <v>90.415240162870944</v>
      </c>
      <c r="M972" s="197">
        <v>1326728</v>
      </c>
      <c r="N972" s="194">
        <v>92.611068725585938</v>
      </c>
      <c r="O972" s="197">
        <v>12630615</v>
      </c>
      <c r="P972" s="194">
        <v>99.173477172851562</v>
      </c>
      <c r="Q972" s="197">
        <v>5488822</v>
      </c>
      <c r="R972" s="194">
        <v>0</v>
      </c>
      <c r="S972" s="197">
        <v>243918</v>
      </c>
      <c r="T972" s="194">
        <v>4.4439043998718262</v>
      </c>
      <c r="U972" s="197">
        <v>16461</v>
      </c>
      <c r="V972" s="194">
        <v>0.30106818675994873</v>
      </c>
      <c r="W972" s="197">
        <v>918658</v>
      </c>
      <c r="X972" s="194">
        <v>99.706520080566406</v>
      </c>
      <c r="Y972" s="231">
        <v>99.406333923339844</v>
      </c>
      <c r="Z972" s="197">
        <v>5491</v>
      </c>
      <c r="AA972" s="194">
        <v>0.59771972894668579</v>
      </c>
      <c r="AB972" s="197">
        <v>902729</v>
      </c>
      <c r="AC972" s="194">
        <v>97.9599609375</v>
      </c>
      <c r="AD972" s="197">
        <v>901265</v>
      </c>
      <c r="AE972" s="194">
        <v>98.164695739746094</v>
      </c>
      <c r="AF972" s="231">
        <v>35.030727386474609</v>
      </c>
      <c r="AG972" s="231">
        <v>34.748115539550781</v>
      </c>
      <c r="AH972" s="231">
        <v>35.313339233398437</v>
      </c>
      <c r="AI972" s="194">
        <v>49.095375061035156</v>
      </c>
      <c r="AJ972" s="207">
        <v>0.22836914658546448</v>
      </c>
      <c r="AK972" s="207">
        <v>0.6762545108795166</v>
      </c>
      <c r="AL972" s="208">
        <v>4.1934947967529297</v>
      </c>
      <c r="AM972" s="208">
        <v>23.052906036376953</v>
      </c>
      <c r="AN972" s="197">
        <v>6486.1103515625</v>
      </c>
      <c r="AO972" s="197">
        <v>12262.83984375</v>
      </c>
      <c r="AP972" s="197">
        <v>188.21115112304687</v>
      </c>
      <c r="AQ972" s="231">
        <v>1.534808874130249</v>
      </c>
      <c r="AR972" s="198"/>
    </row>
    <row r="973" spans="1:44">
      <c r="A973" s="352">
        <v>41858</v>
      </c>
      <c r="B973" s="181" t="s">
        <v>6</v>
      </c>
      <c r="C973" s="181"/>
      <c r="D973" s="241"/>
      <c r="E973" s="219">
        <v>1802</v>
      </c>
      <c r="F973" s="219">
        <v>164</v>
      </c>
      <c r="G973" s="219">
        <v>5336</v>
      </c>
      <c r="H973" s="219">
        <v>483</v>
      </c>
      <c r="I973" s="219">
        <v>14756</v>
      </c>
      <c r="J973" s="219">
        <v>1775</v>
      </c>
      <c r="K973" s="229">
        <v>32634160</v>
      </c>
      <c r="L973" s="230">
        <v>91.099942514224367</v>
      </c>
      <c r="M973" s="229">
        <v>49051642</v>
      </c>
      <c r="N973" s="230">
        <v>96.270920611975157</v>
      </c>
      <c r="O973" s="229">
        <v>185854440</v>
      </c>
      <c r="P973" s="230">
        <v>99.953243889653834</v>
      </c>
      <c r="Q973" s="229">
        <v>136743266</v>
      </c>
      <c r="R973" s="230">
        <v>2.817469683855571E-2</v>
      </c>
      <c r="S973" s="229">
        <v>3169244</v>
      </c>
      <c r="T973" s="230">
        <v>4.576599691180637</v>
      </c>
      <c r="U973" s="229">
        <v>180683</v>
      </c>
      <c r="V973" s="230">
        <v>0.13441298883523994</v>
      </c>
      <c r="W973" s="229">
        <v>41565088</v>
      </c>
      <c r="X973" s="230">
        <v>99.693264426036961</v>
      </c>
      <c r="Y973" s="230">
        <v>99.559263729654504</v>
      </c>
      <c r="Z973" s="229">
        <v>130905</v>
      </c>
      <c r="AA973" s="230">
        <v>0.31493978736980005</v>
      </c>
      <c r="AB973" s="229">
        <v>30087621</v>
      </c>
      <c r="AC973" s="230">
        <v>98.398227042519778</v>
      </c>
      <c r="AD973" s="229">
        <v>30046769</v>
      </c>
      <c r="AE973" s="230">
        <v>98.492646403920276</v>
      </c>
      <c r="AF973" s="230">
        <v>36.900084936401164</v>
      </c>
      <c r="AG973" s="230">
        <v>38.830986999848477</v>
      </c>
      <c r="AH973" s="230">
        <v>34.969182872953851</v>
      </c>
      <c r="AI973" s="230"/>
      <c r="AJ973" s="188"/>
      <c r="AK973" s="188"/>
      <c r="AL973" s="230">
        <v>5.4105215901384902</v>
      </c>
      <c r="AM973" s="230">
        <v>37.034748771969234</v>
      </c>
      <c r="AN973" s="230">
        <v>171533.3759765625</v>
      </c>
      <c r="AO973" s="230">
        <v>504602.6103515625</v>
      </c>
      <c r="AP973" s="230">
        <v>259794.49751281738</v>
      </c>
      <c r="AQ973" s="230">
        <v>51.484969000024705</v>
      </c>
      <c r="AR973" s="229">
        <v>0</v>
      </c>
    </row>
    <row r="974" spans="1:44">
      <c r="A974" s="352">
        <v>41858</v>
      </c>
      <c r="B974" s="123" t="s">
        <v>134</v>
      </c>
      <c r="C974" s="123"/>
      <c r="D974" s="241"/>
      <c r="E974" s="219">
        <v>653</v>
      </c>
      <c r="F974" s="219">
        <v>103</v>
      </c>
      <c r="G974" s="219">
        <v>1946</v>
      </c>
      <c r="H974" s="219">
        <v>311</v>
      </c>
      <c r="I974" s="219">
        <v>6129</v>
      </c>
      <c r="J974" s="219">
        <v>1259</v>
      </c>
      <c r="K974" s="197">
        <v>17803547</v>
      </c>
      <c r="L974" s="194">
        <v>92.033705418364107</v>
      </c>
      <c r="M974" s="197">
        <v>24403314</v>
      </c>
      <c r="N974" s="194">
        <v>96.994791405491682</v>
      </c>
      <c r="O974" s="197">
        <v>64486678</v>
      </c>
      <c r="P974" s="194">
        <v>99.951234369725498</v>
      </c>
      <c r="Q974" s="197">
        <v>64486326</v>
      </c>
      <c r="R974" s="194">
        <v>3.1676483276253879E-2</v>
      </c>
      <c r="S974" s="197">
        <v>9198</v>
      </c>
      <c r="T974" s="194">
        <v>1.8537211777500312E-2</v>
      </c>
      <c r="U974" s="197">
        <v>83538</v>
      </c>
      <c r="V974" s="194">
        <v>0.12960326075816483</v>
      </c>
      <c r="W974" s="197">
        <v>21966550</v>
      </c>
      <c r="X974" s="194">
        <v>99.714064425023508</v>
      </c>
      <c r="Y974" s="231">
        <v>99.584831746094181</v>
      </c>
      <c r="Z974" s="197">
        <v>57627</v>
      </c>
      <c r="AA974" s="194">
        <v>0.26233978485902315</v>
      </c>
      <c r="AB974" s="197">
        <v>18368007</v>
      </c>
      <c r="AC974" s="194">
        <v>98.826946905149782</v>
      </c>
      <c r="AD974" s="197">
        <v>18369623</v>
      </c>
      <c r="AE974" s="194">
        <v>98.803697324074506</v>
      </c>
      <c r="AF974" s="231">
        <v>64.051600148097776</v>
      </c>
      <c r="AG974" s="231">
        <v>67.928963054792817</v>
      </c>
      <c r="AH974" s="231">
        <v>60.174237241402722</v>
      </c>
      <c r="AI974" s="194"/>
      <c r="AJ974" s="207"/>
      <c r="AK974" s="207"/>
      <c r="AL974" s="208">
        <v>9.0753049267281725</v>
      </c>
      <c r="AM974" s="208">
        <v>53.352751905356989</v>
      </c>
      <c r="AN974" s="197">
        <v>83766.1689453125</v>
      </c>
      <c r="AO974" s="197">
        <v>269888.29296875</v>
      </c>
      <c r="AP974" s="197">
        <v>179703.5703125</v>
      </c>
      <c r="AQ974" s="231">
        <v>66.584425851071515</v>
      </c>
      <c r="AR974" s="198"/>
    </row>
    <row r="975" spans="1:44">
      <c r="A975" s="352">
        <v>41858</v>
      </c>
      <c r="B975" s="123" t="s">
        <v>175</v>
      </c>
      <c r="C975" s="123"/>
      <c r="D975" s="241"/>
      <c r="E975" s="219">
        <v>495</v>
      </c>
      <c r="F975" s="219">
        <v>37</v>
      </c>
      <c r="G975" s="219">
        <v>1439</v>
      </c>
      <c r="H975" s="219">
        <v>100</v>
      </c>
      <c r="I975" s="219">
        <v>4247</v>
      </c>
      <c r="J975" s="219">
        <v>324</v>
      </c>
      <c r="K975" s="197">
        <v>9895872</v>
      </c>
      <c r="L975" s="194">
        <v>90.955582287240574</v>
      </c>
      <c r="M975" s="197">
        <v>15180341</v>
      </c>
      <c r="N975" s="194">
        <v>95.304887357349557</v>
      </c>
      <c r="O975" s="197">
        <v>67357548</v>
      </c>
      <c r="P975" s="194">
        <v>99.995594661857481</v>
      </c>
      <c r="Q975" s="197">
        <v>45453020</v>
      </c>
      <c r="R975" s="194">
        <v>2.5769465221606936E-2</v>
      </c>
      <c r="S975" s="197">
        <v>2242404</v>
      </c>
      <c r="T975" s="194">
        <v>5.038591281078407</v>
      </c>
      <c r="U975" s="197">
        <v>2740</v>
      </c>
      <c r="V975" s="194">
        <v>6.3435056474226564E-3</v>
      </c>
      <c r="W975" s="197">
        <v>13292350</v>
      </c>
      <c r="X975" s="194">
        <v>99.74258470193142</v>
      </c>
      <c r="Y975" s="231">
        <v>99.736257525437964</v>
      </c>
      <c r="Z975" s="197">
        <v>34448</v>
      </c>
      <c r="AA975" s="194">
        <v>0.25915658291654947</v>
      </c>
      <c r="AB975" s="197">
        <v>3900470</v>
      </c>
      <c r="AC975" s="194">
        <v>95.071233157006276</v>
      </c>
      <c r="AD975" s="197">
        <v>3871333</v>
      </c>
      <c r="AE975" s="194">
        <v>95.475099860831207</v>
      </c>
      <c r="AF975" s="231">
        <v>0</v>
      </c>
      <c r="AG975" s="231">
        <v>0</v>
      </c>
      <c r="AH975" s="231">
        <v>0</v>
      </c>
      <c r="AI975" s="194"/>
      <c r="AJ975" s="207"/>
      <c r="AK975" s="207"/>
      <c r="AL975" s="208">
        <v>4.9584270669054451</v>
      </c>
      <c r="AM975" s="208">
        <v>29.621808532925634</v>
      </c>
      <c r="AN975" s="197">
        <v>61881.888671875</v>
      </c>
      <c r="AO975" s="197">
        <v>155530.41015625</v>
      </c>
      <c r="AP975" s="197">
        <v>78579.587890625</v>
      </c>
      <c r="AQ975" s="231">
        <v>50.523616450108918</v>
      </c>
      <c r="AR975" s="198"/>
    </row>
    <row r="976" spans="1:44">
      <c r="A976" s="352">
        <v>41858</v>
      </c>
      <c r="B976" s="124" t="s">
        <v>135</v>
      </c>
      <c r="C976" s="124"/>
      <c r="D976" s="241"/>
      <c r="E976" s="219">
        <v>654</v>
      </c>
      <c r="F976" s="219">
        <v>24</v>
      </c>
      <c r="G976" s="219">
        <v>1951</v>
      </c>
      <c r="H976" s="219">
        <v>72</v>
      </c>
      <c r="I976" s="219">
        <v>4380</v>
      </c>
      <c r="J976" s="219">
        <v>192</v>
      </c>
      <c r="K976" s="190">
        <v>4934741</v>
      </c>
      <c r="L976" s="191">
        <v>88.020607363182791</v>
      </c>
      <c r="M976" s="190">
        <v>9467987</v>
      </c>
      <c r="N976" s="191">
        <v>95.954049449492928</v>
      </c>
      <c r="O976" s="190">
        <v>54010214</v>
      </c>
      <c r="P976" s="191">
        <v>99.902826446260804</v>
      </c>
      <c r="Q976" s="190">
        <v>26803920</v>
      </c>
      <c r="R976" s="191">
        <v>2.3828604885812316E-2</v>
      </c>
      <c r="S976" s="190">
        <v>917642</v>
      </c>
      <c r="T976" s="191">
        <v>3.493337666918924</v>
      </c>
      <c r="U976" s="190">
        <v>94405</v>
      </c>
      <c r="V976" s="191">
        <v>0.35260913455240622</v>
      </c>
      <c r="W976" s="190">
        <v>6306188</v>
      </c>
      <c r="X976" s="191">
        <v>99.516852529178877</v>
      </c>
      <c r="Y976" s="232">
        <v>99.165947016741939</v>
      </c>
      <c r="Z976" s="190">
        <v>38830</v>
      </c>
      <c r="AA976" s="192">
        <v>0.61574439902730504</v>
      </c>
      <c r="AB976" s="190">
        <v>7819144</v>
      </c>
      <c r="AC976" s="191">
        <v>99.050742254261863</v>
      </c>
      <c r="AD976" s="190">
        <v>7805813</v>
      </c>
      <c r="AE976" s="191">
        <v>99.257209861212971</v>
      </c>
      <c r="AF976" s="232">
        <v>16.835518755105863</v>
      </c>
      <c r="AG976" s="232">
        <v>15.924770130979457</v>
      </c>
      <c r="AH976" s="232">
        <v>17.746267379232268</v>
      </c>
      <c r="AI976" s="191"/>
      <c r="AJ976" s="193"/>
      <c r="AK976" s="193"/>
      <c r="AL976" s="191">
        <v>3.5467404014082948</v>
      </c>
      <c r="AM976" s="191">
        <v>22.327179688297743</v>
      </c>
      <c r="AN976" s="190">
        <v>25885.318359375</v>
      </c>
      <c r="AO976" s="190">
        <v>79183.9072265625</v>
      </c>
      <c r="AP976" s="190">
        <v>1511.3393096923828</v>
      </c>
      <c r="AQ976" s="232">
        <v>1.9086445246609389</v>
      </c>
      <c r="AR976" s="190"/>
    </row>
    <row r="977" spans="1:44">
      <c r="A977" s="352">
        <v>41858</v>
      </c>
      <c r="B977" s="114" t="s">
        <v>121</v>
      </c>
      <c r="C977" s="114" t="s">
        <v>122</v>
      </c>
      <c r="D977" s="241"/>
      <c r="E977" s="305">
        <v>168</v>
      </c>
      <c r="F977" s="305">
        <v>60</v>
      </c>
      <c r="G977" s="305">
        <v>492</v>
      </c>
      <c r="H977" s="305">
        <v>181</v>
      </c>
      <c r="I977" s="305">
        <v>1820</v>
      </c>
      <c r="J977" s="305">
        <v>747</v>
      </c>
      <c r="K977" s="118">
        <v>9422536</v>
      </c>
      <c r="L977" s="116">
        <v>92.814227507329235</v>
      </c>
      <c r="M977" s="118">
        <v>5067326</v>
      </c>
      <c r="N977" s="116">
        <v>96.269271850585938</v>
      </c>
      <c r="O977" s="118">
        <v>20901246</v>
      </c>
      <c r="P977" s="116">
        <v>99.919105529785156</v>
      </c>
      <c r="Q977" s="118">
        <v>20901174</v>
      </c>
      <c r="R977" s="119">
        <v>5.7264726608991623E-2</v>
      </c>
      <c r="S977" s="118">
        <v>4675</v>
      </c>
      <c r="T977" s="116">
        <v>2.2367164492607117E-2</v>
      </c>
      <c r="U977" s="118">
        <v>26184</v>
      </c>
      <c r="V977" s="119">
        <v>0.12537503242492676</v>
      </c>
      <c r="W977" s="117">
        <v>8574881</v>
      </c>
      <c r="X977" s="119">
        <v>99.778121948242188</v>
      </c>
      <c r="Y977" s="119">
        <v>99.653022766113281</v>
      </c>
      <c r="Z977" s="117">
        <v>26346</v>
      </c>
      <c r="AA977" s="119">
        <v>0.30724623799324036</v>
      </c>
      <c r="AB977" s="118">
        <v>9603236</v>
      </c>
      <c r="AC977" s="120">
        <v>98.851036071777344</v>
      </c>
      <c r="AD977" s="118">
        <v>9602730</v>
      </c>
      <c r="AE977" s="116">
        <v>98.847335815429688</v>
      </c>
      <c r="AF977" s="116">
        <v>73.024688720703125</v>
      </c>
      <c r="AG977" s="116">
        <v>65.783203125</v>
      </c>
      <c r="AH977" s="121">
        <v>80.26617431640625</v>
      </c>
      <c r="AI977" s="116">
        <v>0</v>
      </c>
      <c r="AJ977" s="121">
        <v>0</v>
      </c>
      <c r="AK977" s="121">
        <v>0</v>
      </c>
      <c r="AL977" s="116">
        <v>4.7778191566467285</v>
      </c>
      <c r="AM977" s="116">
        <v>27.289920806884766</v>
      </c>
      <c r="AN977" s="116">
        <v>27835.669921875</v>
      </c>
      <c r="AO977" s="116">
        <v>120749.96875</v>
      </c>
      <c r="AP977" s="116">
        <v>92675.984375</v>
      </c>
      <c r="AQ977" s="122">
        <v>76.750320434570313</v>
      </c>
      <c r="AR977" s="118"/>
    </row>
    <row r="978" spans="1:44">
      <c r="A978" s="352">
        <v>41858</v>
      </c>
      <c r="B978" s="114" t="s">
        <v>123</v>
      </c>
      <c r="C978" s="114" t="s">
        <v>122</v>
      </c>
      <c r="D978" s="241"/>
      <c r="E978" s="305">
        <v>158</v>
      </c>
      <c r="F978" s="305">
        <v>11</v>
      </c>
      <c r="G978" s="305">
        <v>484</v>
      </c>
      <c r="H978" s="305">
        <v>34</v>
      </c>
      <c r="I978" s="305">
        <v>1421</v>
      </c>
      <c r="J978" s="305">
        <v>123</v>
      </c>
      <c r="K978" s="118">
        <v>3773337</v>
      </c>
      <c r="L978" s="116">
        <v>92.359972088366348</v>
      </c>
      <c r="M978" s="118">
        <v>7080505</v>
      </c>
      <c r="N978" s="116">
        <v>97.363166809082031</v>
      </c>
      <c r="O978" s="118">
        <v>12351099</v>
      </c>
      <c r="P978" s="116">
        <v>99.953361511230469</v>
      </c>
      <c r="Q978" s="118">
        <v>12350899</v>
      </c>
      <c r="R978" s="119">
        <v>2.5714727118611336E-2</v>
      </c>
      <c r="S978" s="118">
        <v>2145</v>
      </c>
      <c r="T978" s="116">
        <v>1.7367156222462654E-2</v>
      </c>
      <c r="U978" s="118">
        <v>16795</v>
      </c>
      <c r="V978" s="119">
        <v>0.13604061305522919</v>
      </c>
      <c r="W978" s="117">
        <v>3666198</v>
      </c>
      <c r="X978" s="119">
        <v>99.789405822753906</v>
      </c>
      <c r="Y978" s="119">
        <v>99.653648376464844</v>
      </c>
      <c r="Z978" s="117">
        <v>9404</v>
      </c>
      <c r="AA978" s="119">
        <v>0.25650551915168762</v>
      </c>
      <c r="AB978" s="118">
        <v>2849675</v>
      </c>
      <c r="AC978" s="120">
        <v>98.836746215820313</v>
      </c>
      <c r="AD978" s="118">
        <v>2852929</v>
      </c>
      <c r="AE978" s="116">
        <v>98.804664611816406</v>
      </c>
      <c r="AF978" s="116">
        <v>36.840038299560547</v>
      </c>
      <c r="AG978" s="116">
        <v>45.814464569091797</v>
      </c>
      <c r="AH978" s="121">
        <v>27.865612030029297</v>
      </c>
      <c r="AI978" s="116">
        <v>0</v>
      </c>
      <c r="AJ978" s="121">
        <v>0</v>
      </c>
      <c r="AK978" s="121">
        <v>0</v>
      </c>
      <c r="AL978" s="116">
        <v>4.7220706939697266</v>
      </c>
      <c r="AM978" s="116">
        <v>26.989810943603516</v>
      </c>
      <c r="AN978" s="116">
        <v>16285.0751953125</v>
      </c>
      <c r="AO978" s="116">
        <v>48886.25</v>
      </c>
      <c r="AP978" s="116">
        <v>31011.48828125</v>
      </c>
      <c r="AQ978" s="116">
        <v>63.436012268066406</v>
      </c>
      <c r="AR978" s="118"/>
    </row>
    <row r="979" spans="1:44">
      <c r="A979" s="352">
        <v>41858</v>
      </c>
      <c r="B979" s="114" t="s">
        <v>183</v>
      </c>
      <c r="C979" s="114" t="s">
        <v>122</v>
      </c>
      <c r="D979" s="241"/>
      <c r="E979" s="305">
        <v>129</v>
      </c>
      <c r="F979" s="305">
        <v>10</v>
      </c>
      <c r="G979" s="305">
        <v>385</v>
      </c>
      <c r="H979" s="305">
        <v>30</v>
      </c>
      <c r="I979" s="305">
        <v>1022</v>
      </c>
      <c r="J979" s="305">
        <v>108</v>
      </c>
      <c r="K979" s="118">
        <v>1278185</v>
      </c>
      <c r="L979" s="116">
        <v>93.932255502920157</v>
      </c>
      <c r="M979" s="118">
        <v>7080505</v>
      </c>
      <c r="N979" s="116">
        <v>97.363166809082031</v>
      </c>
      <c r="O979" s="118">
        <v>12634851</v>
      </c>
      <c r="P979" s="116">
        <v>99.97662353515625</v>
      </c>
      <c r="Q979" s="118">
        <v>12634855</v>
      </c>
      <c r="R979" s="119">
        <v>2.0965812727808952E-2</v>
      </c>
      <c r="S979" s="118">
        <v>75</v>
      </c>
      <c r="T979" s="116">
        <v>5.935960216447711E-4</v>
      </c>
      <c r="U979" s="118">
        <v>17666</v>
      </c>
      <c r="V979" s="119">
        <v>0.13984972238540649</v>
      </c>
      <c r="W979" s="117">
        <v>3974196</v>
      </c>
      <c r="X979" s="119">
        <v>99.754165649414063</v>
      </c>
      <c r="Y979" s="119">
        <v>99.614662170410156</v>
      </c>
      <c r="Z979" s="117">
        <v>8153</v>
      </c>
      <c r="AA979" s="119">
        <v>0.20514841377735138</v>
      </c>
      <c r="AB979" s="118">
        <v>2614070</v>
      </c>
      <c r="AC979" s="120">
        <v>99.002822875976563</v>
      </c>
      <c r="AD979" s="118">
        <v>2611367</v>
      </c>
      <c r="AE979" s="116">
        <v>98.985588073730469</v>
      </c>
      <c r="AF979" s="116">
        <v>73.076606750488281</v>
      </c>
      <c r="AG979" s="116">
        <v>99.860588073730469</v>
      </c>
      <c r="AH979" s="121">
        <v>46.292625427246094</v>
      </c>
      <c r="AI979" s="116">
        <v>0</v>
      </c>
      <c r="AJ979" s="121">
        <v>0</v>
      </c>
      <c r="AK979" s="121">
        <v>100</v>
      </c>
      <c r="AL979" s="116">
        <v>25.797456741333008</v>
      </c>
      <c r="AM979" s="116">
        <v>157.23391723632812</v>
      </c>
      <c r="AN979" s="116">
        <v>12239.18359375</v>
      </c>
      <c r="AO979" s="116">
        <v>31935.95703125</v>
      </c>
      <c r="AP979" s="116">
        <v>17472.2109375</v>
      </c>
      <c r="AQ979" s="116">
        <v>54.710151672363281</v>
      </c>
      <c r="AR979" s="118"/>
    </row>
    <row r="980" spans="1:44">
      <c r="A980" s="352">
        <v>41858</v>
      </c>
      <c r="B980" s="114" t="s">
        <v>126</v>
      </c>
      <c r="C980" s="114" t="s">
        <v>122</v>
      </c>
      <c r="D980" s="241"/>
      <c r="E980" s="305">
        <v>103</v>
      </c>
      <c r="F980" s="305">
        <v>5</v>
      </c>
      <c r="G980" s="305">
        <v>302</v>
      </c>
      <c r="H980" s="305">
        <v>15</v>
      </c>
      <c r="I980" s="305">
        <v>918</v>
      </c>
      <c r="J980" s="305">
        <v>62</v>
      </c>
      <c r="K980" s="118">
        <v>959421</v>
      </c>
      <c r="L980" s="116">
        <v>89.433627156378691</v>
      </c>
      <c r="M980" s="118">
        <v>2587489</v>
      </c>
      <c r="N980" s="116">
        <v>96.697181701660156</v>
      </c>
      <c r="O980" s="118">
        <v>7327511</v>
      </c>
      <c r="P980" s="116">
        <v>99.971153259277344</v>
      </c>
      <c r="Q980" s="118">
        <v>7327435</v>
      </c>
      <c r="R980" s="119">
        <v>8.3521725609898567E-3</v>
      </c>
      <c r="S980" s="118">
        <v>982</v>
      </c>
      <c r="T980" s="116">
        <v>1.3401688076555729E-2</v>
      </c>
      <c r="U980" s="118">
        <v>14296</v>
      </c>
      <c r="V980" s="119">
        <v>0.19514483213424683</v>
      </c>
      <c r="W980" s="117">
        <v>2154149</v>
      </c>
      <c r="X980" s="119">
        <v>99.579658508300781</v>
      </c>
      <c r="Y980" s="119">
        <v>99.385330200195313</v>
      </c>
      <c r="Z980" s="117">
        <v>6389</v>
      </c>
      <c r="AA980" s="119">
        <v>0.29659044742584229</v>
      </c>
      <c r="AB980" s="118">
        <v>1095572</v>
      </c>
      <c r="AC980" s="120">
        <v>99.052825927734375</v>
      </c>
      <c r="AD980" s="118">
        <v>1093246</v>
      </c>
      <c r="AE980" s="116">
        <v>98.951560974121094</v>
      </c>
      <c r="AF980" s="116">
        <v>39.657733917236328</v>
      </c>
      <c r="AG980" s="116">
        <v>45.728675842285156</v>
      </c>
      <c r="AH980" s="121">
        <v>33.5867919921875</v>
      </c>
      <c r="AI980" s="116">
        <v>0</v>
      </c>
      <c r="AJ980" s="121">
        <v>0</v>
      </c>
      <c r="AK980" s="121">
        <v>0</v>
      </c>
      <c r="AL980" s="116">
        <v>5.3455662727355957</v>
      </c>
      <c r="AM980" s="116">
        <v>30.036031723022461</v>
      </c>
      <c r="AN980" s="116">
        <v>10873.193359375</v>
      </c>
      <c r="AO980" s="116">
        <v>28044.74609375</v>
      </c>
      <c r="AP980" s="116">
        <v>15954.818359375</v>
      </c>
      <c r="AQ980" s="116">
        <v>56.890579223632813</v>
      </c>
      <c r="AR980" s="118"/>
    </row>
    <row r="981" spans="1:44">
      <c r="A981" s="352">
        <v>41858</v>
      </c>
      <c r="B981" s="114" t="s">
        <v>184</v>
      </c>
      <c r="C981" s="114" t="s">
        <v>122</v>
      </c>
      <c r="D981" s="241"/>
      <c r="E981" s="305">
        <v>95</v>
      </c>
      <c r="F981" s="305">
        <v>17</v>
      </c>
      <c r="G981" s="305">
        <v>283</v>
      </c>
      <c r="H981" s="305">
        <v>51</v>
      </c>
      <c r="I981" s="305">
        <v>948</v>
      </c>
      <c r="J981" s="305">
        <v>219</v>
      </c>
      <c r="K981" s="118">
        <v>2370068</v>
      </c>
      <c r="L981" s="116">
        <v>88.439825355221885</v>
      </c>
      <c r="M981" s="118">
        <v>2587489</v>
      </c>
      <c r="N981" s="116">
        <v>96.697181701660156</v>
      </c>
      <c r="O981" s="118">
        <v>11271971</v>
      </c>
      <c r="P981" s="116">
        <v>99.967071533203125</v>
      </c>
      <c r="Q981" s="118">
        <v>11271963</v>
      </c>
      <c r="R981" s="119">
        <v>1.7929442226886749E-2</v>
      </c>
      <c r="S981" s="118">
        <v>1321</v>
      </c>
      <c r="T981" s="116">
        <v>1.171934325248003E-2</v>
      </c>
      <c r="U981" s="118">
        <v>8597</v>
      </c>
      <c r="V981" s="119">
        <v>7.6291501522064209E-2</v>
      </c>
      <c r="W981" s="117">
        <v>3597126</v>
      </c>
      <c r="X981" s="119">
        <v>99.520759582519531</v>
      </c>
      <c r="Y981" s="119">
        <v>99.444831848144531</v>
      </c>
      <c r="Z981" s="117">
        <v>7335</v>
      </c>
      <c r="AA981" s="119">
        <v>0.20391279458999634</v>
      </c>
      <c r="AB981" s="118">
        <v>2205454</v>
      </c>
      <c r="AC981" s="120">
        <v>98.388725280761719</v>
      </c>
      <c r="AD981" s="118">
        <v>2209351</v>
      </c>
      <c r="AE981" s="116">
        <v>98.324623107910156</v>
      </c>
      <c r="AF981" s="116">
        <v>71.480064392089844</v>
      </c>
      <c r="AG981" s="116">
        <v>91.345840454101563</v>
      </c>
      <c r="AH981" s="121">
        <v>51.614292144775391</v>
      </c>
      <c r="AI981" s="116">
        <v>0</v>
      </c>
      <c r="AJ981" s="121">
        <v>0</v>
      </c>
      <c r="AK981" s="121">
        <v>0</v>
      </c>
      <c r="AL981" s="116">
        <v>5.2225875854492188</v>
      </c>
      <c r="AM981" s="116">
        <v>27.310268402099609</v>
      </c>
      <c r="AN981" s="116">
        <v>16533.046875</v>
      </c>
      <c r="AO981" s="116">
        <v>40271.37109375</v>
      </c>
      <c r="AP981" s="116">
        <v>22589.068359375</v>
      </c>
      <c r="AQ981" s="116">
        <v>56.092124938964844</v>
      </c>
      <c r="AR981" s="118"/>
    </row>
    <row r="982" spans="1:44">
      <c r="A982" s="352">
        <v>41858</v>
      </c>
      <c r="B982" s="114" t="s">
        <v>131</v>
      </c>
      <c r="C982" s="114" t="s">
        <v>176</v>
      </c>
      <c r="D982" s="241"/>
      <c r="E982" s="305">
        <v>168</v>
      </c>
      <c r="F982" s="305">
        <v>20</v>
      </c>
      <c r="G982" s="305">
        <v>489</v>
      </c>
      <c r="H982" s="305">
        <v>50</v>
      </c>
      <c r="I982" s="305">
        <v>1377</v>
      </c>
      <c r="J982" s="305">
        <v>160</v>
      </c>
      <c r="K982" s="118">
        <v>2536866</v>
      </c>
      <c r="L982" s="116">
        <v>90.928097897169181</v>
      </c>
      <c r="M982" s="118">
        <v>4403550</v>
      </c>
      <c r="N982" s="116">
        <v>94.492263793945313</v>
      </c>
      <c r="O982" s="118">
        <v>19350752</v>
      </c>
      <c r="P982" s="116">
        <v>99.999893188476563</v>
      </c>
      <c r="Q982" s="118">
        <v>12673338</v>
      </c>
      <c r="R982" s="119">
        <v>1.2506570667028427E-2</v>
      </c>
      <c r="S982" s="118">
        <v>550972</v>
      </c>
      <c r="T982" s="116">
        <v>4.3474893569946289</v>
      </c>
      <c r="U982" s="118">
        <v>770</v>
      </c>
      <c r="V982" s="119">
        <v>6.3530937768518925E-3</v>
      </c>
      <c r="W982" s="117">
        <v>3625025</v>
      </c>
      <c r="X982" s="119">
        <v>99.709678649902344</v>
      </c>
      <c r="Y982" s="119">
        <v>99.703346252441406</v>
      </c>
      <c r="Z982" s="117">
        <v>10230</v>
      </c>
      <c r="AA982" s="119">
        <v>0.28220495581626892</v>
      </c>
      <c r="AB982" s="118">
        <v>1531487</v>
      </c>
      <c r="AC982" s="120">
        <v>95.087646484375</v>
      </c>
      <c r="AD982" s="118">
        <v>1519635</v>
      </c>
      <c r="AE982" s="116">
        <v>95.753654479980469</v>
      </c>
      <c r="AF982" s="116">
        <v>0</v>
      </c>
      <c r="AG982" s="116">
        <v>0</v>
      </c>
      <c r="AH982" s="121">
        <v>0</v>
      </c>
      <c r="AI982" s="116">
        <v>0</v>
      </c>
      <c r="AJ982" s="121">
        <v>0</v>
      </c>
      <c r="AK982" s="121">
        <v>0</v>
      </c>
      <c r="AL982" s="116">
        <v>4.8971748352050781</v>
      </c>
      <c r="AM982" s="116">
        <v>27.733917236328125</v>
      </c>
      <c r="AN982" s="116">
        <v>17693.17578125</v>
      </c>
      <c r="AO982" s="116">
        <v>40401.3359375</v>
      </c>
      <c r="AP982" s="116">
        <v>22223.654296875</v>
      </c>
      <c r="AQ982" s="116">
        <v>55.007225036621094</v>
      </c>
      <c r="AR982" s="118"/>
    </row>
    <row r="983" spans="1:44">
      <c r="A983" s="352">
        <v>41858</v>
      </c>
      <c r="B983" s="114" t="s">
        <v>124</v>
      </c>
      <c r="C983" s="114" t="s">
        <v>176</v>
      </c>
      <c r="D983" s="241"/>
      <c r="E983" s="180">
        <v>113</v>
      </c>
      <c r="F983" s="180">
        <v>30</v>
      </c>
      <c r="G983" s="180">
        <v>332</v>
      </c>
      <c r="H983" s="180">
        <v>80</v>
      </c>
      <c r="I983" s="180">
        <v>1261</v>
      </c>
      <c r="J983" s="180">
        <v>324</v>
      </c>
      <c r="K983" s="118">
        <v>3532587</v>
      </c>
      <c r="L983" s="116">
        <v>92.13446123195267</v>
      </c>
      <c r="M983" s="118">
        <v>3804269</v>
      </c>
      <c r="N983" s="116">
        <v>96.161705017089844</v>
      </c>
      <c r="O983" s="118">
        <v>16442730</v>
      </c>
      <c r="P983" s="116">
        <v>99.999702453613281</v>
      </c>
      <c r="Q983" s="118">
        <v>12571258</v>
      </c>
      <c r="R983" s="119">
        <v>8.0580636858940125E-3</v>
      </c>
      <c r="S983" s="118">
        <v>764694</v>
      </c>
      <c r="T983" s="116">
        <v>6.0828757286071777</v>
      </c>
      <c r="U983" s="118">
        <v>1511</v>
      </c>
      <c r="V983" s="119">
        <v>1.2799075804650784E-2</v>
      </c>
      <c r="W983" s="117">
        <v>4017963</v>
      </c>
      <c r="X983" s="119">
        <v>99.746261596679688</v>
      </c>
      <c r="Y983" s="119">
        <v>99.733497619628906</v>
      </c>
      <c r="Z983" s="117">
        <v>10829</v>
      </c>
      <c r="AA983" s="119">
        <v>0.26951467990875244</v>
      </c>
      <c r="AB983" s="118">
        <v>1052476</v>
      </c>
      <c r="AC983" s="120">
        <v>95.120269775390625</v>
      </c>
      <c r="AD983" s="118">
        <v>1044706</v>
      </c>
      <c r="AE983" s="116">
        <v>95.371330261230469</v>
      </c>
      <c r="AF983" s="116">
        <v>0</v>
      </c>
      <c r="AG983" s="116">
        <v>0</v>
      </c>
      <c r="AH983" s="121">
        <v>0</v>
      </c>
      <c r="AI983" s="116">
        <v>0</v>
      </c>
      <c r="AJ983" s="121">
        <v>0</v>
      </c>
      <c r="AK983" s="121">
        <v>0</v>
      </c>
      <c r="AL983" s="116">
        <v>4.9213051795959473</v>
      </c>
      <c r="AM983" s="116">
        <v>29.475088119506836</v>
      </c>
      <c r="AN983" s="116">
        <v>17106.267578125</v>
      </c>
      <c r="AO983" s="116">
        <v>45456.18359375</v>
      </c>
      <c r="AP983" s="116">
        <v>21879.36328125</v>
      </c>
      <c r="AQ983" s="116">
        <v>48.132865905761719</v>
      </c>
      <c r="AR983" s="118"/>
    </row>
    <row r="984" spans="1:44">
      <c r="A984" s="352">
        <v>41858</v>
      </c>
      <c r="B984" s="206" t="s">
        <v>133</v>
      </c>
      <c r="C984" s="206" t="s">
        <v>176</v>
      </c>
      <c r="D984" s="241"/>
      <c r="E984" s="180">
        <v>163</v>
      </c>
      <c r="F984" s="180">
        <v>9</v>
      </c>
      <c r="G984" s="180">
        <v>482</v>
      </c>
      <c r="H984" s="180">
        <v>26</v>
      </c>
      <c r="I984" s="180">
        <v>1356</v>
      </c>
      <c r="J984" s="180">
        <v>80</v>
      </c>
      <c r="K984" s="248">
        <v>1923323</v>
      </c>
      <c r="L984" s="246">
        <v>89.999963604657154</v>
      </c>
      <c r="M984" s="248">
        <v>3839726</v>
      </c>
      <c r="N984" s="246">
        <v>96.069847106933594</v>
      </c>
      <c r="O984" s="248">
        <v>16457398</v>
      </c>
      <c r="P984" s="246">
        <v>99.984794616699219</v>
      </c>
      <c r="Q984" s="248">
        <v>10290388</v>
      </c>
      <c r="R984" s="249">
        <v>3.5596325993537903E-2</v>
      </c>
      <c r="S984" s="248">
        <v>462515</v>
      </c>
      <c r="T984" s="246">
        <v>4.494631290435791</v>
      </c>
      <c r="U984" s="248">
        <v>317</v>
      </c>
      <c r="V984" s="249">
        <v>3.2279340084642172E-3</v>
      </c>
      <c r="W984" s="248">
        <v>2762925</v>
      </c>
      <c r="X984" s="246">
        <v>99.660575866699219</v>
      </c>
      <c r="Y984" s="246">
        <v>99.657356262207031</v>
      </c>
      <c r="Z984" s="247">
        <v>8202</v>
      </c>
      <c r="AA984" s="249">
        <v>0.29685929417610168</v>
      </c>
      <c r="AB984" s="248">
        <v>615276</v>
      </c>
      <c r="AC984" s="246">
        <v>93.835609436035156</v>
      </c>
      <c r="AD984" s="248">
        <v>606081</v>
      </c>
      <c r="AE984" s="246">
        <v>94.108871459960937</v>
      </c>
      <c r="AF984" s="246">
        <v>0</v>
      </c>
      <c r="AG984" s="246">
        <v>0</v>
      </c>
      <c r="AH984" s="251">
        <v>0</v>
      </c>
      <c r="AI984" s="246">
        <v>0</v>
      </c>
      <c r="AJ984" s="251">
        <v>0</v>
      </c>
      <c r="AK984" s="251">
        <v>0</v>
      </c>
      <c r="AL984" s="246">
        <v>5.0461382865905762</v>
      </c>
      <c r="AM984" s="246">
        <v>31.638177871704102</v>
      </c>
      <c r="AN984" s="246">
        <v>14825.4794921875</v>
      </c>
      <c r="AO984" s="246">
        <v>35408.30859375</v>
      </c>
      <c r="AP984" s="246">
        <v>19786.271484375</v>
      </c>
      <c r="AQ984" s="246">
        <v>55.880306243896484</v>
      </c>
      <c r="AR984" s="248"/>
    </row>
    <row r="985" spans="1:44">
      <c r="A985" s="352">
        <v>41858</v>
      </c>
      <c r="B985" s="206" t="s">
        <v>125</v>
      </c>
      <c r="C985" s="206" t="s">
        <v>176</v>
      </c>
      <c r="D985" s="241"/>
      <c r="E985" s="180">
        <v>164</v>
      </c>
      <c r="F985" s="180">
        <v>8</v>
      </c>
      <c r="G985" s="180">
        <v>468</v>
      </c>
      <c r="H985" s="180">
        <v>24</v>
      </c>
      <c r="I985" s="180">
        <v>1514</v>
      </c>
      <c r="J985" s="180">
        <v>84</v>
      </c>
      <c r="K985" s="248">
        <v>1903096</v>
      </c>
      <c r="L985" s="246">
        <v>89.769722599385432</v>
      </c>
      <c r="M985" s="248">
        <v>3132796</v>
      </c>
      <c r="N985" s="246">
        <v>94.469093322753906</v>
      </c>
      <c r="O985" s="248">
        <v>15106668</v>
      </c>
      <c r="P985" s="246">
        <v>99.997383117675781</v>
      </c>
      <c r="Q985" s="248">
        <v>9918036</v>
      </c>
      <c r="R985" s="249">
        <v>5.497056245803833E-2</v>
      </c>
      <c r="S985" s="248">
        <v>464223</v>
      </c>
      <c r="T985" s="246">
        <v>4.6805939674377441</v>
      </c>
      <c r="U985" s="248">
        <v>142</v>
      </c>
      <c r="V985" s="249">
        <v>1.5030208742246032E-3</v>
      </c>
      <c r="W985" s="248">
        <v>2886437</v>
      </c>
      <c r="X985" s="246">
        <v>99.857292175292969</v>
      </c>
      <c r="Y985" s="246">
        <v>99.855789184570313</v>
      </c>
      <c r="Z985" s="247">
        <v>5187</v>
      </c>
      <c r="AA985" s="249">
        <v>0.1797025203704834</v>
      </c>
      <c r="AB985" s="248">
        <v>701231</v>
      </c>
      <c r="AC985" s="246">
        <v>96.045951843261719</v>
      </c>
      <c r="AD985" s="248">
        <v>700911</v>
      </c>
      <c r="AE985" s="246">
        <v>96.207221984863281</v>
      </c>
      <c r="AF985" s="246">
        <v>0</v>
      </c>
      <c r="AG985" s="246">
        <v>0</v>
      </c>
      <c r="AH985" s="251">
        <v>0</v>
      </c>
      <c r="AI985" s="246">
        <v>0</v>
      </c>
      <c r="AJ985" s="251">
        <v>0</v>
      </c>
      <c r="AK985" s="251">
        <v>0</v>
      </c>
      <c r="AL985" s="246">
        <v>4.293830394744873</v>
      </c>
      <c r="AM985" s="246">
        <v>29.749013900756836</v>
      </c>
      <c r="AN985" s="246">
        <v>12256.9658203125</v>
      </c>
      <c r="AO985" s="246">
        <v>34264.58203125</v>
      </c>
      <c r="AP985" s="246">
        <v>14690.298828125</v>
      </c>
      <c r="AQ985" s="246">
        <v>42.873130798339844</v>
      </c>
      <c r="AR985" s="248"/>
    </row>
    <row r="986" spans="1:44">
      <c r="A986" s="352">
        <v>41858</v>
      </c>
      <c r="B986" s="107" t="s">
        <v>127</v>
      </c>
      <c r="C986" s="107" t="s">
        <v>128</v>
      </c>
      <c r="D986" s="241"/>
      <c r="E986" s="388">
        <v>149</v>
      </c>
      <c r="F986" s="388">
        <v>12</v>
      </c>
      <c r="G986" s="388">
        <v>447</v>
      </c>
      <c r="H986" s="388">
        <v>36</v>
      </c>
      <c r="I986" s="388">
        <v>1427</v>
      </c>
      <c r="J986" s="388">
        <v>122</v>
      </c>
      <c r="K986" s="111">
        <v>2138108</v>
      </c>
      <c r="L986" s="109">
        <v>88.528923702638025</v>
      </c>
      <c r="M986" s="111">
        <v>3669468</v>
      </c>
      <c r="N986" s="109">
        <v>96.525299072265625</v>
      </c>
      <c r="O986" s="111">
        <v>15829779</v>
      </c>
      <c r="P986" s="109">
        <v>99.914642333984375</v>
      </c>
      <c r="Q986" s="111">
        <v>9746351</v>
      </c>
      <c r="R986" s="112">
        <v>4.0220180526375771E-3</v>
      </c>
      <c r="S986" s="111">
        <v>286891</v>
      </c>
      <c r="T986" s="109">
        <v>2.9435734748840332</v>
      </c>
      <c r="U986" s="111">
        <v>35496</v>
      </c>
      <c r="V986" s="112">
        <v>0.36432206630706787</v>
      </c>
      <c r="W986" s="111">
        <v>2975797</v>
      </c>
      <c r="X986" s="109">
        <v>99.602203369140625</v>
      </c>
      <c r="Y986" s="109">
        <v>99.239334106445313</v>
      </c>
      <c r="Z986" s="110">
        <v>18187</v>
      </c>
      <c r="AA986" s="112">
        <v>0.61116397380828857</v>
      </c>
      <c r="AB986" s="111">
        <v>4914319</v>
      </c>
      <c r="AC986" s="109">
        <v>99.356903076171875</v>
      </c>
      <c r="AD986" s="111">
        <v>4904487</v>
      </c>
      <c r="AE986" s="109">
        <v>99.565605163574219</v>
      </c>
      <c r="AF986" s="109">
        <v>34.649906158447266</v>
      </c>
      <c r="AG986" s="109">
        <v>34.303054809570312</v>
      </c>
      <c r="AH986" s="113">
        <v>34.996757507324219</v>
      </c>
      <c r="AI986" s="109">
        <v>48.781085968017578</v>
      </c>
      <c r="AJ986" s="113">
        <v>0.4493248462677002</v>
      </c>
      <c r="AK986" s="113">
        <v>0.76959162950515747</v>
      </c>
      <c r="AL986" s="109">
        <v>3.0182192325592041</v>
      </c>
      <c r="AM986" s="109">
        <v>19.090204238891602</v>
      </c>
      <c r="AN986" s="109">
        <v>8042.4521484375</v>
      </c>
      <c r="AO986" s="109">
        <v>36760.15234375</v>
      </c>
      <c r="AP986" s="109">
        <v>766.374755859375</v>
      </c>
      <c r="AQ986" s="109">
        <v>2.0847976207733154</v>
      </c>
      <c r="AR986" s="111"/>
    </row>
    <row r="987" spans="1:44">
      <c r="A987" s="352">
        <v>41858</v>
      </c>
      <c r="B987" s="107" t="s">
        <v>129</v>
      </c>
      <c r="C987" s="107" t="s">
        <v>128</v>
      </c>
      <c r="D987" s="241"/>
      <c r="E987" s="388">
        <v>151</v>
      </c>
      <c r="F987" s="388">
        <v>2</v>
      </c>
      <c r="G987" s="388">
        <v>449</v>
      </c>
      <c r="H987" s="388">
        <v>6</v>
      </c>
      <c r="I987" s="388">
        <v>1117</v>
      </c>
      <c r="J987" s="388">
        <v>16</v>
      </c>
      <c r="K987" s="111">
        <v>1480015</v>
      </c>
      <c r="L987" s="109">
        <v>83.909217136312805</v>
      </c>
      <c r="M987" s="111">
        <v>3262224</v>
      </c>
      <c r="N987" s="109">
        <v>96.282966613769531</v>
      </c>
      <c r="O987" s="111">
        <v>11544016</v>
      </c>
      <c r="P987" s="109">
        <v>99.976753234863281</v>
      </c>
      <c r="Q987" s="111">
        <v>7506836</v>
      </c>
      <c r="R987" s="112">
        <v>7.9860545694828033E-2</v>
      </c>
      <c r="S987" s="111">
        <v>268264</v>
      </c>
      <c r="T987" s="109">
        <v>3.5735960006713867</v>
      </c>
      <c r="U987" s="111">
        <v>34448</v>
      </c>
      <c r="V987" s="112">
        <v>0.45942643284797668</v>
      </c>
      <c r="W987" s="111">
        <v>1788723</v>
      </c>
      <c r="X987" s="109">
        <v>99.170753479003906</v>
      </c>
      <c r="Y987" s="109">
        <v>98.715133666992188</v>
      </c>
      <c r="Z987" s="110">
        <v>13251</v>
      </c>
      <c r="AA987" s="112">
        <v>0.74080783128738403</v>
      </c>
      <c r="AB987" s="111">
        <v>1122232</v>
      </c>
      <c r="AC987" s="109">
        <v>98.345527648925781</v>
      </c>
      <c r="AD987" s="111">
        <v>1121913</v>
      </c>
      <c r="AE987" s="109">
        <v>98.563972473144531</v>
      </c>
      <c r="AF987" s="109">
        <v>34.389633178710938</v>
      </c>
      <c r="AG987" s="109">
        <v>34.153038024902344</v>
      </c>
      <c r="AH987" s="113">
        <v>34.626228332519531</v>
      </c>
      <c r="AI987" s="109">
        <v>48.770416259765625</v>
      </c>
      <c r="AJ987" s="113">
        <v>0.38939660787582397</v>
      </c>
      <c r="AK987" s="113">
        <v>0.84018748998641968</v>
      </c>
      <c r="AL987" s="109">
        <v>2.9983723163604736</v>
      </c>
      <c r="AM987" s="109">
        <v>22.45220947265625</v>
      </c>
      <c r="AN987" s="109">
        <v>6576.75341796875</v>
      </c>
      <c r="AO987" s="109">
        <v>20105.1953125</v>
      </c>
      <c r="AP987" s="109">
        <v>336.51702880859375</v>
      </c>
      <c r="AQ987" s="109">
        <v>1.6737813949584961</v>
      </c>
      <c r="AR987" s="111"/>
    </row>
    <row r="988" spans="1:44">
      <c r="A988" s="352">
        <v>41858</v>
      </c>
      <c r="B988" s="181" t="s">
        <v>130</v>
      </c>
      <c r="C988" s="181" t="s">
        <v>128</v>
      </c>
      <c r="D988" s="241"/>
      <c r="E988" s="219">
        <v>176</v>
      </c>
      <c r="F988" s="219">
        <v>5</v>
      </c>
      <c r="G988" s="219">
        <v>528</v>
      </c>
      <c r="H988" s="219">
        <v>15</v>
      </c>
      <c r="I988" s="219">
        <v>850</v>
      </c>
      <c r="J988" s="219">
        <v>28</v>
      </c>
      <c r="K988" s="229">
        <v>549291</v>
      </c>
      <c r="L988" s="230">
        <v>93.413145309134876</v>
      </c>
      <c r="M988" s="229">
        <v>1272954</v>
      </c>
      <c r="N988" s="230">
        <v>96.847015380859375</v>
      </c>
      <c r="O988" s="229">
        <v>13995904</v>
      </c>
      <c r="P988" s="230">
        <v>99.993820190429687</v>
      </c>
      <c r="Q988" s="229">
        <v>4298637</v>
      </c>
      <c r="R988" s="230">
        <v>0</v>
      </c>
      <c r="S988" s="229">
        <v>138025</v>
      </c>
      <c r="T988" s="230">
        <v>3.2109014987945557</v>
      </c>
      <c r="U988" s="229">
        <v>11259</v>
      </c>
      <c r="V988" s="230">
        <v>0.26248225569725037</v>
      </c>
      <c r="W988" s="229">
        <v>636420</v>
      </c>
      <c r="X988" s="230">
        <v>99.761421203613281</v>
      </c>
      <c r="Y988" s="230">
        <v>99.499565124511719</v>
      </c>
      <c r="Z988" s="229">
        <v>2746</v>
      </c>
      <c r="AA988" s="230">
        <v>0.43147605657577515</v>
      </c>
      <c r="AB988" s="229">
        <v>916165</v>
      </c>
      <c r="AC988" s="230">
        <v>98.823249816894531</v>
      </c>
      <c r="AD988" s="229">
        <v>914263</v>
      </c>
      <c r="AE988" s="230">
        <v>99.025115966796875</v>
      </c>
      <c r="AF988" s="230">
        <v>35.239471435546875</v>
      </c>
      <c r="AG988" s="230">
        <v>34.900520324707031</v>
      </c>
      <c r="AH988" s="230">
        <v>35.578418731689453</v>
      </c>
      <c r="AI988" s="230">
        <v>93.041732788085938</v>
      </c>
      <c r="AJ988" s="188">
        <v>0.43282532691955566</v>
      </c>
      <c r="AK988" s="188">
        <v>6.5254411697387695</v>
      </c>
      <c r="AL988" s="230">
        <v>3.9389050006866455</v>
      </c>
      <c r="AM988" s="230">
        <v>23.169780731201172</v>
      </c>
      <c r="AN988" s="230">
        <v>5277.44873046875</v>
      </c>
      <c r="AO988" s="230">
        <v>9916.0615234375</v>
      </c>
      <c r="AP988" s="230">
        <v>208.91313171386719</v>
      </c>
      <c r="AQ988" s="230">
        <v>2.1068155765533447</v>
      </c>
      <c r="AR988" s="229"/>
    </row>
    <row r="989" spans="1:44">
      <c r="A989" s="352">
        <v>41858</v>
      </c>
      <c r="B989" s="123" t="s">
        <v>132</v>
      </c>
      <c r="C989" s="123" t="s">
        <v>128</v>
      </c>
      <c r="D989" s="241"/>
      <c r="E989" s="219">
        <v>178</v>
      </c>
      <c r="F989" s="219">
        <v>5</v>
      </c>
      <c r="G989" s="219">
        <v>527</v>
      </c>
      <c r="H989" s="219">
        <v>15</v>
      </c>
      <c r="I989" s="219">
        <v>986</v>
      </c>
      <c r="J989" s="219">
        <v>26</v>
      </c>
      <c r="K989" s="197">
        <v>767327</v>
      </c>
      <c r="L989" s="194">
        <v>90.673989055513488</v>
      </c>
      <c r="M989" s="197">
        <v>1263341</v>
      </c>
      <c r="N989" s="194">
        <v>92.54571533203125</v>
      </c>
      <c r="O989" s="197">
        <v>12640515</v>
      </c>
      <c r="P989" s="194">
        <v>99.719764709472656</v>
      </c>
      <c r="Q989" s="197">
        <v>5252096</v>
      </c>
      <c r="R989" s="194">
        <v>0</v>
      </c>
      <c r="S989" s="197">
        <v>224462</v>
      </c>
      <c r="T989" s="194">
        <v>4.2737603187561035</v>
      </c>
      <c r="U989" s="197">
        <v>13202</v>
      </c>
      <c r="V989" s="194">
        <v>0.25181365013122559</v>
      </c>
      <c r="W989" s="197">
        <v>905248</v>
      </c>
      <c r="X989" s="194">
        <v>99.748214721679688</v>
      </c>
      <c r="Y989" s="231">
        <v>99.497032165527344</v>
      </c>
      <c r="Z989" s="197">
        <v>4646</v>
      </c>
      <c r="AA989" s="194">
        <v>0.51322954893112183</v>
      </c>
      <c r="AB989" s="197">
        <v>866428</v>
      </c>
      <c r="AC989" s="194">
        <v>98.468193054199219</v>
      </c>
      <c r="AD989" s="197">
        <v>865150</v>
      </c>
      <c r="AE989" s="194">
        <v>98.653182983398438</v>
      </c>
      <c r="AF989" s="231">
        <v>35.084247589111328</v>
      </c>
      <c r="AG989" s="231">
        <v>34.816181182861328</v>
      </c>
      <c r="AH989" s="231">
        <v>35.352313995361328</v>
      </c>
      <c r="AI989" s="194">
        <v>49.107433319091797</v>
      </c>
      <c r="AJ989" s="207">
        <v>0.21987698972225189</v>
      </c>
      <c r="AK989" s="207">
        <v>0.6726919412612915</v>
      </c>
      <c r="AL989" s="208">
        <v>4.0693273544311523</v>
      </c>
      <c r="AM989" s="208">
        <v>24.122049331665039</v>
      </c>
      <c r="AN989" s="197">
        <v>5988.6640625</v>
      </c>
      <c r="AO989" s="197">
        <v>12402.498046875</v>
      </c>
      <c r="AP989" s="197">
        <v>199.53439331054687</v>
      </c>
      <c r="AQ989" s="231">
        <v>1.6088242530822754</v>
      </c>
      <c r="AR989" s="198"/>
    </row>
    <row r="990" spans="1:44">
      <c r="A990" s="352">
        <v>41857</v>
      </c>
      <c r="B990" s="181" t="s">
        <v>6</v>
      </c>
      <c r="C990" s="181"/>
      <c r="D990" s="241"/>
      <c r="E990" s="219">
        <v>1802</v>
      </c>
      <c r="F990" s="219">
        <v>164</v>
      </c>
      <c r="G990" s="219">
        <v>5336</v>
      </c>
      <c r="H990" s="219">
        <v>483</v>
      </c>
      <c r="I990" s="219">
        <v>15255</v>
      </c>
      <c r="J990" s="219">
        <v>1787</v>
      </c>
      <c r="K990" s="229">
        <v>31964752</v>
      </c>
      <c r="L990" s="230">
        <v>91.18473060576224</v>
      </c>
      <c r="M990" s="229">
        <v>49333921</v>
      </c>
      <c r="N990" s="230">
        <v>96.15758137922812</v>
      </c>
      <c r="O990" s="229">
        <v>185525682</v>
      </c>
      <c r="P990" s="230">
        <v>99.968430870331687</v>
      </c>
      <c r="Q990" s="229">
        <v>136984645</v>
      </c>
      <c r="R990" s="230">
        <v>4.619714875082611E-2</v>
      </c>
      <c r="S990" s="229">
        <v>3158417</v>
      </c>
      <c r="T990" s="230">
        <v>4.4446012648241506</v>
      </c>
      <c r="U990" s="229">
        <v>179815</v>
      </c>
      <c r="V990" s="230">
        <v>0.13344250883302766</v>
      </c>
      <c r="W990" s="229">
        <v>41684122</v>
      </c>
      <c r="X990" s="230">
        <v>99.698532782022312</v>
      </c>
      <c r="Y990" s="230">
        <v>99.56549255860827</v>
      </c>
      <c r="Z990" s="229">
        <v>131327</v>
      </c>
      <c r="AA990" s="230">
        <v>0.31505281324159801</v>
      </c>
      <c r="AB990" s="229">
        <v>30688736</v>
      </c>
      <c r="AC990" s="230">
        <v>98.388753510924559</v>
      </c>
      <c r="AD990" s="229">
        <v>30649223</v>
      </c>
      <c r="AE990" s="230">
        <v>98.476555906785663</v>
      </c>
      <c r="AF990" s="230">
        <v>36.085309723418419</v>
      </c>
      <c r="AG990" s="230">
        <v>38.948705399462732</v>
      </c>
      <c r="AH990" s="230">
        <v>33.221914047374106</v>
      </c>
      <c r="AI990" s="230"/>
      <c r="AJ990" s="188"/>
      <c r="AK990" s="188"/>
      <c r="AL990" s="230">
        <v>3.2513943441748134</v>
      </c>
      <c r="AM990" s="230">
        <v>19.217274436013387</v>
      </c>
      <c r="AN990" s="230">
        <v>176621.1640625</v>
      </c>
      <c r="AO990" s="230">
        <v>521197.25</v>
      </c>
      <c r="AP990" s="230">
        <v>265398.93716430664</v>
      </c>
      <c r="AQ990" s="230">
        <v>50.92101640296579</v>
      </c>
      <c r="AR990" s="229">
        <v>0</v>
      </c>
    </row>
    <row r="991" spans="1:44">
      <c r="A991" s="352">
        <v>41857</v>
      </c>
      <c r="B991" s="123" t="s">
        <v>134</v>
      </c>
      <c r="C991" s="123"/>
      <c r="D991" s="241"/>
      <c r="E991" s="219">
        <v>653</v>
      </c>
      <c r="F991" s="219">
        <v>103</v>
      </c>
      <c r="G991" s="219">
        <v>1946</v>
      </c>
      <c r="H991" s="219">
        <v>311</v>
      </c>
      <c r="I991" s="219">
        <v>6569</v>
      </c>
      <c r="J991" s="219">
        <v>1265</v>
      </c>
      <c r="K991" s="197">
        <v>17596750</v>
      </c>
      <c r="L991" s="194">
        <v>92.099012601758844</v>
      </c>
      <c r="M991" s="197">
        <v>24716316</v>
      </c>
      <c r="N991" s="194">
        <v>96.926981499674298</v>
      </c>
      <c r="O991" s="197">
        <v>64908591</v>
      </c>
      <c r="P991" s="194">
        <v>99.961505757223861</v>
      </c>
      <c r="Q991" s="197">
        <v>64908331</v>
      </c>
      <c r="R991" s="194">
        <v>2.2348441297910946E-2</v>
      </c>
      <c r="S991" s="197">
        <v>8796</v>
      </c>
      <c r="T991" s="194">
        <v>1.4790393029303189E-2</v>
      </c>
      <c r="U991" s="197">
        <v>85230</v>
      </c>
      <c r="V991" s="194">
        <v>0.13135544076391545</v>
      </c>
      <c r="W991" s="197">
        <v>22032184</v>
      </c>
      <c r="X991" s="194">
        <v>99.722539285676703</v>
      </c>
      <c r="Y991" s="231">
        <v>99.591548304657039</v>
      </c>
      <c r="Z991" s="197">
        <v>56984</v>
      </c>
      <c r="AA991" s="194">
        <v>0.25863981313452755</v>
      </c>
      <c r="AB991" s="197">
        <v>19015249</v>
      </c>
      <c r="AC991" s="194">
        <v>98.804989076744661</v>
      </c>
      <c r="AD991" s="197">
        <v>19015476</v>
      </c>
      <c r="AE991" s="194">
        <v>98.786042812080055</v>
      </c>
      <c r="AF991" s="231">
        <v>61.335466261321429</v>
      </c>
      <c r="AG991" s="231">
        <v>66.775646625326331</v>
      </c>
      <c r="AH991" s="231">
        <v>55.895285897316519</v>
      </c>
      <c r="AI991" s="194"/>
      <c r="AJ991" s="207"/>
      <c r="AK991" s="207"/>
      <c r="AL991" s="208">
        <v>4.9553968553552892</v>
      </c>
      <c r="AM991" s="208">
        <v>27.421704540272287</v>
      </c>
      <c r="AN991" s="197">
        <v>89315.3310546875</v>
      </c>
      <c r="AO991" s="197">
        <v>285067.646484375</v>
      </c>
      <c r="AP991" s="197">
        <v>184761.2744140625</v>
      </c>
      <c r="AQ991" s="231">
        <v>64.813133546598237</v>
      </c>
      <c r="AR991" s="198"/>
    </row>
    <row r="992" spans="1:44">
      <c r="A992" s="352">
        <v>41857</v>
      </c>
      <c r="B992" s="123" t="s">
        <v>175</v>
      </c>
      <c r="C992" s="123"/>
      <c r="D992" s="241"/>
      <c r="E992" s="219">
        <v>495</v>
      </c>
      <c r="F992" s="219">
        <v>37</v>
      </c>
      <c r="G992" s="219">
        <v>1439</v>
      </c>
      <c r="H992" s="219">
        <v>100</v>
      </c>
      <c r="I992" s="219">
        <v>4247</v>
      </c>
      <c r="J992" s="219">
        <v>324</v>
      </c>
      <c r="K992" s="197">
        <v>9757211</v>
      </c>
      <c r="L992" s="194">
        <v>91.010822662336594</v>
      </c>
      <c r="M992" s="197">
        <v>15146494</v>
      </c>
      <c r="N992" s="194">
        <v>95.047020088175458</v>
      </c>
      <c r="O992" s="197">
        <v>66795415</v>
      </c>
      <c r="P992" s="194">
        <v>99.98862111314692</v>
      </c>
      <c r="Q992" s="197">
        <v>45274644</v>
      </c>
      <c r="R992" s="194">
        <v>9.2669971654304226E-2</v>
      </c>
      <c r="S992" s="197">
        <v>2135792</v>
      </c>
      <c r="T992" s="194">
        <v>4.7220204779325758</v>
      </c>
      <c r="U992" s="197">
        <v>2450</v>
      </c>
      <c r="V992" s="194">
        <v>5.6866732893753498E-3</v>
      </c>
      <c r="W992" s="197">
        <v>13331628</v>
      </c>
      <c r="X992" s="194">
        <v>99.747935720648741</v>
      </c>
      <c r="Y992" s="231">
        <v>99.742263381431414</v>
      </c>
      <c r="Z992" s="197">
        <v>34688</v>
      </c>
      <c r="AA992" s="194">
        <v>0.26019327583704349</v>
      </c>
      <c r="AB992" s="197">
        <v>3890092</v>
      </c>
      <c r="AC992" s="194">
        <v>95.206181651196303</v>
      </c>
      <c r="AD992" s="197">
        <v>3863419</v>
      </c>
      <c r="AE992" s="194">
        <v>95.564730160195907</v>
      </c>
      <c r="AF992" s="231">
        <v>0</v>
      </c>
      <c r="AG992" s="231">
        <v>0</v>
      </c>
      <c r="AH992" s="231">
        <v>0</v>
      </c>
      <c r="AI992" s="194"/>
      <c r="AJ992" s="207"/>
      <c r="AK992" s="207"/>
      <c r="AL992" s="208">
        <v>4.9321164224848602</v>
      </c>
      <c r="AM992" s="208">
        <v>29.739417991726011</v>
      </c>
      <c r="AN992" s="197">
        <v>61513.0048828125</v>
      </c>
      <c r="AO992" s="197">
        <v>156328.625</v>
      </c>
      <c r="AP992" s="197">
        <v>79132.802734375</v>
      </c>
      <c r="AQ992" s="231">
        <v>50.619522006526317</v>
      </c>
      <c r="AR992" s="198"/>
    </row>
    <row r="993" spans="1:44">
      <c r="A993" s="352">
        <v>41857</v>
      </c>
      <c r="B993" s="124" t="s">
        <v>135</v>
      </c>
      <c r="C993" s="124"/>
      <c r="D993" s="241"/>
      <c r="E993" s="219">
        <v>654</v>
      </c>
      <c r="F993" s="219">
        <v>24</v>
      </c>
      <c r="G993" s="219">
        <v>1951</v>
      </c>
      <c r="H993" s="219">
        <v>72</v>
      </c>
      <c r="I993" s="219">
        <v>4439</v>
      </c>
      <c r="J993" s="219">
        <v>198</v>
      </c>
      <c r="K993" s="190">
        <v>4610791</v>
      </c>
      <c r="L993" s="191">
        <v>88.063458092114772</v>
      </c>
      <c r="M993" s="190">
        <v>9471111</v>
      </c>
      <c r="N993" s="191">
        <v>95.925757829084532</v>
      </c>
      <c r="O993" s="190">
        <v>53821676</v>
      </c>
      <c r="P993" s="191">
        <v>99.951725401824007</v>
      </c>
      <c r="Q993" s="190">
        <v>26801670</v>
      </c>
      <c r="R993" s="191">
        <v>2.5449907427653559E-2</v>
      </c>
      <c r="S993" s="190">
        <v>1013829</v>
      </c>
      <c r="T993" s="191">
        <v>3.8986067040304055</v>
      </c>
      <c r="U993" s="190">
        <v>92135</v>
      </c>
      <c r="V993" s="191">
        <v>0.34400923338288791</v>
      </c>
      <c r="W993" s="190">
        <v>6320310</v>
      </c>
      <c r="X993" s="191">
        <v>99.510640525853788</v>
      </c>
      <c r="Y993" s="232">
        <v>99.168314734246394</v>
      </c>
      <c r="Z993" s="190">
        <v>39655</v>
      </c>
      <c r="AA993" s="192">
        <v>0.62742175865636829</v>
      </c>
      <c r="AB993" s="190">
        <v>7783395</v>
      </c>
      <c r="AC993" s="191">
        <v>98.962497282662852</v>
      </c>
      <c r="AD993" s="190">
        <v>7770328</v>
      </c>
      <c r="AE993" s="191">
        <v>99.16694659481378</v>
      </c>
      <c r="AF993" s="232">
        <v>16.57632781843958</v>
      </c>
      <c r="AG993" s="232">
        <v>15.844188164415632</v>
      </c>
      <c r="AH993" s="232">
        <v>17.308467472463526</v>
      </c>
      <c r="AI993" s="191"/>
      <c r="AJ993" s="193"/>
      <c r="AK993" s="193"/>
      <c r="AL993" s="191">
        <v>3.5337219811414586</v>
      </c>
      <c r="AM993" s="191">
        <v>22.444036448570106</v>
      </c>
      <c r="AN993" s="190">
        <v>25792.828125</v>
      </c>
      <c r="AO993" s="190">
        <v>79800.978515625</v>
      </c>
      <c r="AP993" s="190">
        <v>1504.8600158691406</v>
      </c>
      <c r="AQ993" s="232">
        <v>1.8857663701134815</v>
      </c>
      <c r="AR993" s="190"/>
    </row>
    <row r="994" spans="1:44">
      <c r="A994" s="352">
        <v>41857</v>
      </c>
      <c r="B994" s="114" t="s">
        <v>121</v>
      </c>
      <c r="C994" s="114" t="s">
        <v>122</v>
      </c>
      <c r="D994" s="241"/>
      <c r="E994" s="305">
        <v>168</v>
      </c>
      <c r="F994" s="305">
        <v>60</v>
      </c>
      <c r="G994" s="305">
        <v>492</v>
      </c>
      <c r="H994" s="305">
        <v>181</v>
      </c>
      <c r="I994" s="305">
        <v>1820</v>
      </c>
      <c r="J994" s="305">
        <v>741</v>
      </c>
      <c r="K994" s="118">
        <v>9281834</v>
      </c>
      <c r="L994" s="116">
        <v>92.952535027021597</v>
      </c>
      <c r="M994" s="118">
        <v>5016058</v>
      </c>
      <c r="N994" s="116">
        <v>96.250381469726563</v>
      </c>
      <c r="O994" s="118">
        <v>20395312</v>
      </c>
      <c r="P994" s="116">
        <v>99.968048095703125</v>
      </c>
      <c r="Q994" s="118">
        <v>20395284</v>
      </c>
      <c r="R994" s="119">
        <v>1.3723760843276978E-2</v>
      </c>
      <c r="S994" s="118">
        <v>3532</v>
      </c>
      <c r="T994" s="116">
        <v>1.7317729070782661E-2</v>
      </c>
      <c r="U994" s="118">
        <v>24805</v>
      </c>
      <c r="V994" s="119">
        <v>0.12165909260511398</v>
      </c>
      <c r="W994" s="117">
        <v>8430981</v>
      </c>
      <c r="X994" s="119">
        <v>99.808860778808594</v>
      </c>
      <c r="Y994" s="119">
        <v>99.687431335449219</v>
      </c>
      <c r="Z994" s="117">
        <v>24156</v>
      </c>
      <c r="AA994" s="119">
        <v>0.28651469945907593</v>
      </c>
      <c r="AB994" s="118">
        <v>10098768</v>
      </c>
      <c r="AC994" s="120">
        <v>98.860710144042969</v>
      </c>
      <c r="AD994" s="118">
        <v>10098112</v>
      </c>
      <c r="AE994" s="116">
        <v>98.856819152832031</v>
      </c>
      <c r="AF994" s="116">
        <v>69.7906494140625</v>
      </c>
      <c r="AG994" s="116">
        <v>64.18389892578125</v>
      </c>
      <c r="AH994" s="121">
        <v>75.397407531738281</v>
      </c>
      <c r="AI994" s="116">
        <v>0</v>
      </c>
      <c r="AJ994" s="121">
        <v>0</v>
      </c>
      <c r="AK994" s="121">
        <v>0</v>
      </c>
      <c r="AL994" s="116">
        <v>4.7860226631164551</v>
      </c>
      <c r="AM994" s="116">
        <v>27.518342971801758</v>
      </c>
      <c r="AN994" s="116">
        <v>26967.23828125</v>
      </c>
      <c r="AO994" s="116">
        <v>118896.4453125</v>
      </c>
      <c r="AP994" s="116">
        <v>89349.828125</v>
      </c>
      <c r="AQ994" s="122">
        <v>75.149284362792969</v>
      </c>
      <c r="AR994" s="118"/>
    </row>
    <row r="995" spans="1:44">
      <c r="A995" s="352">
        <v>41857</v>
      </c>
      <c r="B995" s="114" t="s">
        <v>123</v>
      </c>
      <c r="C995" s="114" t="s">
        <v>122</v>
      </c>
      <c r="D995" s="241"/>
      <c r="E995" s="305">
        <v>158</v>
      </c>
      <c r="F995" s="305">
        <v>11</v>
      </c>
      <c r="G995" s="305">
        <v>484</v>
      </c>
      <c r="H995" s="305">
        <v>34</v>
      </c>
      <c r="I995" s="305">
        <v>1421</v>
      </c>
      <c r="J995" s="305">
        <v>123</v>
      </c>
      <c r="K995" s="118">
        <v>3721598</v>
      </c>
      <c r="L995" s="116">
        <v>92.298980169271374</v>
      </c>
      <c r="M995" s="118">
        <v>7172423</v>
      </c>
      <c r="N995" s="116">
        <v>97.268135070800781</v>
      </c>
      <c r="O995" s="118">
        <v>12341831</v>
      </c>
      <c r="P995" s="116">
        <v>99.963180541992188</v>
      </c>
      <c r="Q995" s="118">
        <v>12341690</v>
      </c>
      <c r="R995" s="119">
        <v>2.0499624311923981E-2</v>
      </c>
      <c r="S995" s="118">
        <v>1635</v>
      </c>
      <c r="T995" s="116">
        <v>1.3247780501842499E-2</v>
      </c>
      <c r="U995" s="118">
        <v>16889</v>
      </c>
      <c r="V995" s="119">
        <v>0.13689132034778595</v>
      </c>
      <c r="W995" s="117">
        <v>3687973</v>
      </c>
      <c r="X995" s="119">
        <v>99.793785095214844</v>
      </c>
      <c r="Y995" s="119">
        <v>99.657173156738281</v>
      </c>
      <c r="Z995" s="117">
        <v>9579</v>
      </c>
      <c r="AA995" s="119">
        <v>0.25973618030548096</v>
      </c>
      <c r="AB995" s="118">
        <v>2921514</v>
      </c>
      <c r="AC995" s="120">
        <v>98.829582214355469</v>
      </c>
      <c r="AD995" s="118">
        <v>2924435</v>
      </c>
      <c r="AE995" s="116">
        <v>98.814064025878906</v>
      </c>
      <c r="AF995" s="116">
        <v>36.953411102294922</v>
      </c>
      <c r="AG995" s="116">
        <v>43.162109375</v>
      </c>
      <c r="AH995" s="121">
        <v>30.744710922241211</v>
      </c>
      <c r="AI995" s="116">
        <v>0</v>
      </c>
      <c r="AJ995" s="121">
        <v>0</v>
      </c>
      <c r="AK995" s="121">
        <v>0</v>
      </c>
      <c r="AL995" s="116">
        <v>4.6909341812133789</v>
      </c>
      <c r="AM995" s="116">
        <v>26.73089599609375</v>
      </c>
      <c r="AN995" s="116">
        <v>16203.1904296875</v>
      </c>
      <c r="AO995" s="116">
        <v>48938.66015625</v>
      </c>
      <c r="AP995" s="116">
        <v>31074.03125</v>
      </c>
      <c r="AQ995" s="116">
        <v>63.495876312255859</v>
      </c>
      <c r="AR995" s="118"/>
    </row>
    <row r="996" spans="1:44">
      <c r="A996" s="352">
        <v>41857</v>
      </c>
      <c r="B996" s="114" t="s">
        <v>183</v>
      </c>
      <c r="C996" s="114" t="s">
        <v>122</v>
      </c>
      <c r="D996" s="241"/>
      <c r="E996" s="305">
        <v>129</v>
      </c>
      <c r="F996" s="305">
        <v>10</v>
      </c>
      <c r="G996" s="305">
        <v>385</v>
      </c>
      <c r="H996" s="305">
        <v>30</v>
      </c>
      <c r="I996" s="305">
        <v>1462</v>
      </c>
      <c r="J996" s="305">
        <v>120</v>
      </c>
      <c r="K996" s="118">
        <v>1269834</v>
      </c>
      <c r="L996" s="116">
        <v>93.926922731632629</v>
      </c>
      <c r="M996" s="118">
        <v>7172423</v>
      </c>
      <c r="N996" s="116">
        <v>97.268135070800781</v>
      </c>
      <c r="O996" s="118">
        <v>13512116</v>
      </c>
      <c r="P996" s="116">
        <v>99.978485107421875</v>
      </c>
      <c r="Q996" s="118">
        <v>13512117</v>
      </c>
      <c r="R996" s="119">
        <v>1.3506395742297173E-2</v>
      </c>
      <c r="S996" s="118">
        <v>833</v>
      </c>
      <c r="T996" s="116">
        <v>6.1648371629416943E-3</v>
      </c>
      <c r="U996" s="118">
        <v>20368</v>
      </c>
      <c r="V996" s="119">
        <v>0.15076842904090881</v>
      </c>
      <c r="W996" s="117">
        <v>4232993</v>
      </c>
      <c r="X996" s="119">
        <v>99.740058898925781</v>
      </c>
      <c r="Y996" s="119">
        <v>99.589683532714844</v>
      </c>
      <c r="Z996" s="117">
        <v>9771</v>
      </c>
      <c r="AA996" s="119">
        <v>0.23082958161830902</v>
      </c>
      <c r="AB996" s="118">
        <v>2771775</v>
      </c>
      <c r="AC996" s="120">
        <v>98.824974060058594</v>
      </c>
      <c r="AD996" s="118">
        <v>2769496</v>
      </c>
      <c r="AE996" s="116">
        <v>98.7979736328125</v>
      </c>
      <c r="AF996" s="116">
        <v>65.570632934570313</v>
      </c>
      <c r="AG996" s="116">
        <v>89.787139892578125</v>
      </c>
      <c r="AH996" s="121">
        <v>41.354122161865234</v>
      </c>
      <c r="AI996" s="116">
        <v>0</v>
      </c>
      <c r="AJ996" s="121">
        <v>0</v>
      </c>
      <c r="AK996" s="121">
        <v>100</v>
      </c>
      <c r="AL996" s="116">
        <v>5.0148439407348633</v>
      </c>
      <c r="AM996" s="116">
        <v>26.090410232543945</v>
      </c>
      <c r="AN996" s="116">
        <v>18807.81640625</v>
      </c>
      <c r="AO996" s="116">
        <v>49669.984375</v>
      </c>
      <c r="AP996" s="116">
        <v>26919.205078125</v>
      </c>
      <c r="AQ996" s="116">
        <v>54.196121215820313</v>
      </c>
      <c r="AR996" s="118"/>
    </row>
    <row r="997" spans="1:44">
      <c r="A997" s="352">
        <v>41857</v>
      </c>
      <c r="B997" s="114" t="s">
        <v>126</v>
      </c>
      <c r="C997" s="114" t="s">
        <v>122</v>
      </c>
      <c r="D997" s="241"/>
      <c r="E997" s="305">
        <v>103</v>
      </c>
      <c r="F997" s="305">
        <v>5</v>
      </c>
      <c r="G997" s="305">
        <v>302</v>
      </c>
      <c r="H997" s="305">
        <v>15</v>
      </c>
      <c r="I997" s="305">
        <v>918</v>
      </c>
      <c r="J997" s="305">
        <v>62</v>
      </c>
      <c r="K997" s="118">
        <v>952695</v>
      </c>
      <c r="L997" s="116">
        <v>89.655136218831842</v>
      </c>
      <c r="M997" s="118">
        <v>2677706</v>
      </c>
      <c r="N997" s="116">
        <v>96.646903991699219</v>
      </c>
      <c r="O997" s="118">
        <v>7462510</v>
      </c>
      <c r="P997" s="116">
        <v>99.969825744628906</v>
      </c>
      <c r="Q997" s="118">
        <v>7462444</v>
      </c>
      <c r="R997" s="119">
        <v>9.7287166863679886E-3</v>
      </c>
      <c r="S997" s="118">
        <v>1015</v>
      </c>
      <c r="T997" s="116">
        <v>1.3601441867649555E-2</v>
      </c>
      <c r="U997" s="118">
        <v>14987</v>
      </c>
      <c r="V997" s="119">
        <v>0.20087918639183044</v>
      </c>
      <c r="W997" s="117">
        <v>2176307</v>
      </c>
      <c r="X997" s="119">
        <v>99.598594665527344</v>
      </c>
      <c r="Y997" s="119">
        <v>99.398521423339844</v>
      </c>
      <c r="Z997" s="117">
        <v>6142</v>
      </c>
      <c r="AA997" s="119">
        <v>0.28222119808197021</v>
      </c>
      <c r="AB997" s="118">
        <v>1109858</v>
      </c>
      <c r="AC997" s="120">
        <v>98.916435241699219</v>
      </c>
      <c r="AD997" s="118">
        <v>1105556</v>
      </c>
      <c r="AE997" s="116">
        <v>98.837776184082031</v>
      </c>
      <c r="AF997" s="116">
        <v>37.374641418457031</v>
      </c>
      <c r="AG997" s="116">
        <v>45.473983764648438</v>
      </c>
      <c r="AH997" s="121">
        <v>29.275299072265625</v>
      </c>
      <c r="AI997" s="116">
        <v>0</v>
      </c>
      <c r="AJ997" s="121">
        <v>0</v>
      </c>
      <c r="AK997" s="121">
        <v>0</v>
      </c>
      <c r="AL997" s="116">
        <v>5.3547263145446777</v>
      </c>
      <c r="AM997" s="116">
        <v>29.837526321411133</v>
      </c>
      <c r="AN997" s="116">
        <v>11062.6103515625</v>
      </c>
      <c r="AO997" s="116">
        <v>28217.853515625</v>
      </c>
      <c r="AP997" s="116">
        <v>15760.0341796875</v>
      </c>
      <c r="AQ997" s="116">
        <v>55.851287841796875</v>
      </c>
      <c r="AR997" s="118"/>
    </row>
    <row r="998" spans="1:44">
      <c r="A998" s="352">
        <v>41857</v>
      </c>
      <c r="B998" s="114" t="s">
        <v>184</v>
      </c>
      <c r="C998" s="114" t="s">
        <v>122</v>
      </c>
      <c r="D998" s="241"/>
      <c r="E998" s="305">
        <v>95</v>
      </c>
      <c r="F998" s="305">
        <v>17</v>
      </c>
      <c r="G998" s="305">
        <v>283</v>
      </c>
      <c r="H998" s="305">
        <v>51</v>
      </c>
      <c r="I998" s="305">
        <v>948</v>
      </c>
      <c r="J998" s="305">
        <v>219</v>
      </c>
      <c r="K998" s="118">
        <v>2370789</v>
      </c>
      <c r="L998" s="116">
        <v>88.446504518116114</v>
      </c>
      <c r="M998" s="118">
        <v>2677706</v>
      </c>
      <c r="N998" s="116">
        <v>96.646903991699219</v>
      </c>
      <c r="O998" s="118">
        <v>11196822</v>
      </c>
      <c r="P998" s="116">
        <v>99.921707153320312</v>
      </c>
      <c r="Q998" s="118">
        <v>11196796</v>
      </c>
      <c r="R998" s="119">
        <v>5.9177644550800323E-2</v>
      </c>
      <c r="S998" s="118">
        <v>1781</v>
      </c>
      <c r="T998" s="116">
        <v>1.5906335785984993E-2</v>
      </c>
      <c r="U998" s="118">
        <v>8181</v>
      </c>
      <c r="V998" s="119">
        <v>7.3120445013046265E-2</v>
      </c>
      <c r="W998" s="117">
        <v>3503930</v>
      </c>
      <c r="X998" s="119">
        <v>99.49566650390625</v>
      </c>
      <c r="Y998" s="119">
        <v>99.42291259765625</v>
      </c>
      <c r="Z998" s="117">
        <v>7336</v>
      </c>
      <c r="AA998" s="119">
        <v>0.20936490595340729</v>
      </c>
      <c r="AB998" s="118">
        <v>2113334</v>
      </c>
      <c r="AC998" s="120">
        <v>98.41998291015625</v>
      </c>
      <c r="AD998" s="118">
        <v>2117877</v>
      </c>
      <c r="AE998" s="116">
        <v>98.367279052734375</v>
      </c>
      <c r="AF998" s="116">
        <v>69.58758544921875</v>
      </c>
      <c r="AG998" s="116">
        <v>90.206275939941406</v>
      </c>
      <c r="AH998" s="121">
        <v>48.968894958496094</v>
      </c>
      <c r="AI998" s="116">
        <v>0</v>
      </c>
      <c r="AJ998" s="121">
        <v>0</v>
      </c>
      <c r="AK998" s="121">
        <v>0</v>
      </c>
      <c r="AL998" s="116">
        <v>5.1951403617858887</v>
      </c>
      <c r="AM998" s="116">
        <v>27.66826057434082</v>
      </c>
      <c r="AN998" s="116">
        <v>16274.4755859375</v>
      </c>
      <c r="AO998" s="116">
        <v>39344.703125</v>
      </c>
      <c r="AP998" s="116">
        <v>21658.17578125</v>
      </c>
      <c r="AQ998" s="116">
        <v>55.047245025634766</v>
      </c>
      <c r="AR998" s="118"/>
    </row>
    <row r="999" spans="1:44">
      <c r="A999" s="352">
        <v>41857</v>
      </c>
      <c r="B999" s="114" t="s">
        <v>131</v>
      </c>
      <c r="C999" s="114" t="s">
        <v>176</v>
      </c>
      <c r="D999" s="241"/>
      <c r="E999" s="305">
        <v>168</v>
      </c>
      <c r="F999" s="305">
        <v>20</v>
      </c>
      <c r="G999" s="305">
        <v>489</v>
      </c>
      <c r="H999" s="305">
        <v>50</v>
      </c>
      <c r="I999" s="305">
        <v>1377</v>
      </c>
      <c r="J999" s="305">
        <v>160</v>
      </c>
      <c r="K999" s="118">
        <v>2488163</v>
      </c>
      <c r="L999" s="116">
        <v>90.808680942526678</v>
      </c>
      <c r="M999" s="118">
        <v>4393272</v>
      </c>
      <c r="N999" s="116">
        <v>94.415458679199219</v>
      </c>
      <c r="O999" s="118">
        <v>19231618</v>
      </c>
      <c r="P999" s="116">
        <v>99.996940612792969</v>
      </c>
      <c r="Q999" s="118">
        <v>12651797</v>
      </c>
      <c r="R999" s="119">
        <v>0.17265531420707703</v>
      </c>
      <c r="S999" s="118">
        <v>574280</v>
      </c>
      <c r="T999" s="116">
        <v>4.5391178131103516</v>
      </c>
      <c r="U999" s="118">
        <v>320</v>
      </c>
      <c r="V999" s="119">
        <v>2.6556206867098808E-3</v>
      </c>
      <c r="W999" s="117">
        <v>3607257</v>
      </c>
      <c r="X999" s="119">
        <v>99.710037231445313</v>
      </c>
      <c r="Y999" s="119">
        <v>99.707389831542969</v>
      </c>
      <c r="Z999" s="117">
        <v>10442</v>
      </c>
      <c r="AA999" s="119">
        <v>0.28947201371192932</v>
      </c>
      <c r="AB999" s="118">
        <v>1530067</v>
      </c>
      <c r="AC999" s="120">
        <v>95.419288635253906</v>
      </c>
      <c r="AD999" s="118">
        <v>1519498</v>
      </c>
      <c r="AE999" s="116">
        <v>95.997886657714844</v>
      </c>
      <c r="AF999" s="116">
        <v>0</v>
      </c>
      <c r="AG999" s="116">
        <v>0</v>
      </c>
      <c r="AH999" s="121">
        <v>0</v>
      </c>
      <c r="AI999" s="116">
        <v>0</v>
      </c>
      <c r="AJ999" s="121">
        <v>0</v>
      </c>
      <c r="AK999" s="121">
        <v>0</v>
      </c>
      <c r="AL999" s="116">
        <v>4.9065546989440918</v>
      </c>
      <c r="AM999" s="116">
        <v>27.835803985595703</v>
      </c>
      <c r="AN999" s="116">
        <v>17609.744140625</v>
      </c>
      <c r="AO999" s="116">
        <v>40458.45703125</v>
      </c>
      <c r="AP999" s="116">
        <v>22293.3515625</v>
      </c>
      <c r="AQ999" s="116">
        <v>55.101833343505859</v>
      </c>
      <c r="AR999" s="118"/>
    </row>
    <row r="1000" spans="1:44">
      <c r="A1000" s="352">
        <v>41857</v>
      </c>
      <c r="B1000" s="114" t="s">
        <v>124</v>
      </c>
      <c r="C1000" s="114" t="s">
        <v>176</v>
      </c>
      <c r="D1000" s="241"/>
      <c r="E1000" s="180">
        <v>113</v>
      </c>
      <c r="F1000" s="180">
        <v>30</v>
      </c>
      <c r="G1000" s="180">
        <v>332</v>
      </c>
      <c r="H1000" s="180">
        <v>80</v>
      </c>
      <c r="I1000" s="180">
        <v>1261</v>
      </c>
      <c r="J1000" s="180">
        <v>324</v>
      </c>
      <c r="K1000" s="118">
        <v>3469659</v>
      </c>
      <c r="L1000" s="116">
        <v>92.237363959974161</v>
      </c>
      <c r="M1000" s="118">
        <v>3791154</v>
      </c>
      <c r="N1000" s="116">
        <v>96.231124877929688</v>
      </c>
      <c r="O1000" s="118">
        <v>16144170</v>
      </c>
      <c r="P1000" s="116">
        <v>99.999923706054687</v>
      </c>
      <c r="Q1000" s="118">
        <v>12272408</v>
      </c>
      <c r="R1000" s="119">
        <v>2.2000572644174099E-3</v>
      </c>
      <c r="S1000" s="118">
        <v>603511</v>
      </c>
      <c r="T1000" s="116">
        <v>4.9176249504089355</v>
      </c>
      <c r="U1000" s="118">
        <v>1419</v>
      </c>
      <c r="V1000" s="119">
        <v>1.2160784564912319E-2</v>
      </c>
      <c r="W1000" s="117">
        <v>3995893</v>
      </c>
      <c r="X1000" s="119">
        <v>99.771659851074219</v>
      </c>
      <c r="Y1000" s="119">
        <v>99.759529113769531</v>
      </c>
      <c r="Z1000" s="117">
        <v>10491</v>
      </c>
      <c r="AA1000" s="119">
        <v>0.26254457235336304</v>
      </c>
      <c r="AB1000" s="118">
        <v>1041335</v>
      </c>
      <c r="AC1000" s="120">
        <v>95.105224609375</v>
      </c>
      <c r="AD1000" s="118">
        <v>1034505</v>
      </c>
      <c r="AE1000" s="116">
        <v>95.285087585449219</v>
      </c>
      <c r="AF1000" s="116">
        <v>0</v>
      </c>
      <c r="AG1000" s="116">
        <v>0</v>
      </c>
      <c r="AH1000" s="121">
        <v>0</v>
      </c>
      <c r="AI1000" s="116">
        <v>0</v>
      </c>
      <c r="AJ1000" s="121">
        <v>0</v>
      </c>
      <c r="AK1000" s="121">
        <v>0</v>
      </c>
      <c r="AL1000" s="116">
        <v>4.884117603302002</v>
      </c>
      <c r="AM1000" s="116">
        <v>29.526159286499023</v>
      </c>
      <c r="AN1000" s="116">
        <v>16649.47265625</v>
      </c>
      <c r="AO1000" s="116">
        <v>45017.84375</v>
      </c>
      <c r="AP1000" s="116">
        <v>21511.611328125</v>
      </c>
      <c r="AQ1000" s="116">
        <v>47.784633636474609</v>
      </c>
      <c r="AR1000" s="118"/>
    </row>
    <row r="1001" spans="1:44">
      <c r="A1001" s="352">
        <v>41857</v>
      </c>
      <c r="B1001" s="206" t="s">
        <v>133</v>
      </c>
      <c r="C1001" s="206" t="s">
        <v>176</v>
      </c>
      <c r="D1001" s="241"/>
      <c r="E1001" s="180">
        <v>163</v>
      </c>
      <c r="F1001" s="180">
        <v>9</v>
      </c>
      <c r="G1001" s="180">
        <v>482</v>
      </c>
      <c r="H1001" s="180">
        <v>26</v>
      </c>
      <c r="I1001" s="180">
        <v>1356</v>
      </c>
      <c r="J1001" s="180">
        <v>80</v>
      </c>
      <c r="K1001" s="248">
        <v>1882997</v>
      </c>
      <c r="L1001" s="246">
        <v>90.181184569067284</v>
      </c>
      <c r="M1001" s="248">
        <v>3797472</v>
      </c>
      <c r="N1001" s="246">
        <v>96.076919555664063</v>
      </c>
      <c r="O1001" s="248">
        <v>16253750</v>
      </c>
      <c r="P1001" s="246">
        <v>99.966316223144531</v>
      </c>
      <c r="Q1001" s="248">
        <v>10278007</v>
      </c>
      <c r="R1001" s="249">
        <v>0.10361930727958679</v>
      </c>
      <c r="S1001" s="248">
        <v>490528</v>
      </c>
      <c r="T1001" s="246">
        <v>4.7725982666015625</v>
      </c>
      <c r="U1001" s="248">
        <v>312</v>
      </c>
      <c r="V1001" s="249">
        <v>3.1934271100908518E-3</v>
      </c>
      <c r="W1001" s="248">
        <v>2768028</v>
      </c>
      <c r="X1001" s="246">
        <v>99.666542053222656</v>
      </c>
      <c r="Y1001" s="246">
        <v>99.663360595703125</v>
      </c>
      <c r="Z1001" s="247">
        <v>8298</v>
      </c>
      <c r="AA1001" s="249">
        <v>0.29978018999099731</v>
      </c>
      <c r="AB1001" s="248">
        <v>608388</v>
      </c>
      <c r="AC1001" s="246">
        <v>93.708290100097656</v>
      </c>
      <c r="AD1001" s="248">
        <v>599711</v>
      </c>
      <c r="AE1001" s="246">
        <v>94.041793823242188</v>
      </c>
      <c r="AF1001" s="246">
        <v>0</v>
      </c>
      <c r="AG1001" s="246">
        <v>0</v>
      </c>
      <c r="AH1001" s="251">
        <v>0</v>
      </c>
      <c r="AI1001" s="246">
        <v>0</v>
      </c>
      <c r="AJ1001" s="251">
        <v>0</v>
      </c>
      <c r="AK1001" s="251">
        <v>0</v>
      </c>
      <c r="AL1001" s="246">
        <v>4.9911108016967773</v>
      </c>
      <c r="AM1001" s="246">
        <v>31.817569732666016</v>
      </c>
      <c r="AN1001" s="246">
        <v>14702.1708984375</v>
      </c>
      <c r="AO1001" s="246">
        <v>35530.83984375</v>
      </c>
      <c r="AP1001" s="246">
        <v>19827.658203125</v>
      </c>
      <c r="AQ1001" s="246">
        <v>55.804080963134766</v>
      </c>
      <c r="AR1001" s="248"/>
    </row>
    <row r="1002" spans="1:44">
      <c r="A1002" s="352">
        <v>41857</v>
      </c>
      <c r="B1002" s="206" t="s">
        <v>125</v>
      </c>
      <c r="C1002" s="206" t="s">
        <v>176</v>
      </c>
      <c r="D1002" s="241"/>
      <c r="E1002" s="180">
        <v>164</v>
      </c>
      <c r="F1002" s="180">
        <v>8</v>
      </c>
      <c r="G1002" s="180">
        <v>468</v>
      </c>
      <c r="H1002" s="180">
        <v>24</v>
      </c>
      <c r="I1002" s="180">
        <v>1514</v>
      </c>
      <c r="J1002" s="180">
        <v>84</v>
      </c>
      <c r="K1002" s="248">
        <v>1916392</v>
      </c>
      <c r="L1002" s="246">
        <v>89.86778279182964</v>
      </c>
      <c r="M1002" s="248">
        <v>3164596</v>
      </c>
      <c r="N1002" s="246">
        <v>93.269378662109375</v>
      </c>
      <c r="O1002" s="248">
        <v>15165877</v>
      </c>
      <c r="P1002" s="246">
        <v>99.989944458007813</v>
      </c>
      <c r="Q1002" s="248">
        <v>10072432</v>
      </c>
      <c r="R1002" s="249">
        <v>9.1258995234966278E-2</v>
      </c>
      <c r="S1002" s="248">
        <v>467473</v>
      </c>
      <c r="T1002" s="246">
        <v>4.64111328125</v>
      </c>
      <c r="U1002" s="248">
        <v>399</v>
      </c>
      <c r="V1002" s="249">
        <v>4.1586114093661308E-3</v>
      </c>
      <c r="W1002" s="248">
        <v>2960450</v>
      </c>
      <c r="X1002" s="246">
        <v>99.83819580078125</v>
      </c>
      <c r="Y1002" s="246">
        <v>99.83404541015625</v>
      </c>
      <c r="Z1002" s="247">
        <v>5457</v>
      </c>
      <c r="AA1002" s="249">
        <v>0.18433009088039398</v>
      </c>
      <c r="AB1002" s="248">
        <v>710302</v>
      </c>
      <c r="AC1002" s="246">
        <v>96.178108215332031</v>
      </c>
      <c r="AD1002" s="248">
        <v>709705</v>
      </c>
      <c r="AE1002" s="246">
        <v>96.331855773925781</v>
      </c>
      <c r="AF1002" s="246">
        <v>0</v>
      </c>
      <c r="AG1002" s="246">
        <v>0</v>
      </c>
      <c r="AH1002" s="251">
        <v>0</v>
      </c>
      <c r="AI1002" s="246">
        <v>0</v>
      </c>
      <c r="AJ1002" s="251">
        <v>0</v>
      </c>
      <c r="AK1002" s="251">
        <v>0</v>
      </c>
      <c r="AL1002" s="246">
        <v>4.3679771423339844</v>
      </c>
      <c r="AM1002" s="246">
        <v>30.100723266601563</v>
      </c>
      <c r="AN1002" s="246">
        <v>12551.6171875</v>
      </c>
      <c r="AO1002" s="246">
        <v>35321.484375</v>
      </c>
      <c r="AP1002" s="246">
        <v>15500.181640625</v>
      </c>
      <c r="AQ1002" s="246">
        <v>43.883155822753906</v>
      </c>
      <c r="AR1002" s="248"/>
    </row>
    <row r="1003" spans="1:44">
      <c r="A1003" s="352">
        <v>41857</v>
      </c>
      <c r="B1003" s="107" t="s">
        <v>127</v>
      </c>
      <c r="C1003" s="107" t="s">
        <v>128</v>
      </c>
      <c r="D1003" s="241"/>
      <c r="E1003" s="388">
        <v>149</v>
      </c>
      <c r="F1003" s="388">
        <v>12</v>
      </c>
      <c r="G1003" s="388">
        <v>447</v>
      </c>
      <c r="H1003" s="388">
        <v>36</v>
      </c>
      <c r="I1003" s="388">
        <v>1427</v>
      </c>
      <c r="J1003" s="388">
        <v>122</v>
      </c>
      <c r="K1003" s="111">
        <v>2091519</v>
      </c>
      <c r="L1003" s="109">
        <v>88.305293903617425</v>
      </c>
      <c r="M1003" s="111">
        <v>3747728</v>
      </c>
      <c r="N1003" s="109">
        <v>96.534698486328125</v>
      </c>
      <c r="O1003" s="111">
        <v>15910321</v>
      </c>
      <c r="P1003" s="109">
        <v>99.918296813964844</v>
      </c>
      <c r="Q1003" s="111">
        <v>9792277</v>
      </c>
      <c r="R1003" s="112">
        <v>5.1162769086658955E-3</v>
      </c>
      <c r="S1003" s="111">
        <v>317063</v>
      </c>
      <c r="T1003" s="109">
        <v>3.2378883361816406</v>
      </c>
      <c r="U1003" s="111">
        <v>38676</v>
      </c>
      <c r="V1003" s="112">
        <v>0.39502111077308655</v>
      </c>
      <c r="W1003" s="111">
        <v>2973838</v>
      </c>
      <c r="X1003" s="109">
        <v>99.573226928710938</v>
      </c>
      <c r="Y1003" s="109">
        <v>99.179893493652344</v>
      </c>
      <c r="Z1003" s="110">
        <v>18967</v>
      </c>
      <c r="AA1003" s="112">
        <v>0.63779532909393311</v>
      </c>
      <c r="AB1003" s="111">
        <v>4884020</v>
      </c>
      <c r="AC1003" s="109">
        <v>99.231719970703125</v>
      </c>
      <c r="AD1003" s="111">
        <v>4874056</v>
      </c>
      <c r="AE1003" s="109">
        <v>99.443153381347656</v>
      </c>
      <c r="AF1003" s="109">
        <v>34.559249877929688</v>
      </c>
      <c r="AG1003" s="109">
        <v>34.193008422851562</v>
      </c>
      <c r="AH1003" s="113">
        <v>34.925487518310547</v>
      </c>
      <c r="AI1003" s="109">
        <v>48.725669860839844</v>
      </c>
      <c r="AJ1003" s="113">
        <v>0.4862176775932312</v>
      </c>
      <c r="AK1003" s="113">
        <v>0.7881121039390564</v>
      </c>
      <c r="AL1003" s="109">
        <v>3.0301961898803711</v>
      </c>
      <c r="AM1003" s="109">
        <v>19.080963134765625</v>
      </c>
      <c r="AN1003" s="109">
        <v>8084.31103515625</v>
      </c>
      <c r="AO1003" s="109">
        <v>36977.78515625</v>
      </c>
      <c r="AP1003" s="109">
        <v>745.7825927734375</v>
      </c>
      <c r="AQ1003" s="109">
        <v>2.0168395042419434</v>
      </c>
      <c r="AR1003" s="111"/>
    </row>
    <row r="1004" spans="1:44">
      <c r="A1004" s="352">
        <v>41857</v>
      </c>
      <c r="B1004" s="107" t="s">
        <v>129</v>
      </c>
      <c r="C1004" s="107" t="s">
        <v>128</v>
      </c>
      <c r="D1004" s="241"/>
      <c r="E1004" s="388">
        <v>151</v>
      </c>
      <c r="F1004" s="388">
        <v>2</v>
      </c>
      <c r="G1004" s="388">
        <v>449</v>
      </c>
      <c r="H1004" s="388">
        <v>6</v>
      </c>
      <c r="I1004" s="388">
        <v>1161</v>
      </c>
      <c r="J1004" s="388">
        <v>19</v>
      </c>
      <c r="K1004" s="111">
        <v>1382190</v>
      </c>
      <c r="L1004" s="109">
        <v>84.44584319087825</v>
      </c>
      <c r="M1004" s="111">
        <v>3190614</v>
      </c>
      <c r="N1004" s="109">
        <v>96.430000305175781</v>
      </c>
      <c r="O1004" s="111">
        <v>11354249</v>
      </c>
      <c r="P1004" s="109">
        <v>99.99554443359375</v>
      </c>
      <c r="Q1004" s="111">
        <v>7436171</v>
      </c>
      <c r="R1004" s="112">
        <v>8.4976531565189362E-2</v>
      </c>
      <c r="S1004" s="111">
        <v>266039</v>
      </c>
      <c r="T1004" s="109">
        <v>3.577634334564209</v>
      </c>
      <c r="U1004" s="111">
        <v>31061</v>
      </c>
      <c r="V1004" s="112">
        <v>0.41802325844764709</v>
      </c>
      <c r="W1004" s="111">
        <v>1805964</v>
      </c>
      <c r="X1004" s="109">
        <v>99.197563171386719</v>
      </c>
      <c r="Y1004" s="109">
        <v>98.78289794921875</v>
      </c>
      <c r="Z1004" s="110">
        <v>13267</v>
      </c>
      <c r="AA1004" s="112">
        <v>0.73462152481079102</v>
      </c>
      <c r="AB1004" s="111">
        <v>1081677</v>
      </c>
      <c r="AC1004" s="109">
        <v>98.571662902832031</v>
      </c>
      <c r="AD1004" s="111">
        <v>1081636</v>
      </c>
      <c r="AE1004" s="109">
        <v>98.778884887695313</v>
      </c>
      <c r="AF1004" s="109">
        <v>34.441890716552734</v>
      </c>
      <c r="AG1004" s="109">
        <v>34.160430908203125</v>
      </c>
      <c r="AH1004" s="113">
        <v>34.723350524902344</v>
      </c>
      <c r="AI1004" s="109">
        <v>48.831340789794922</v>
      </c>
      <c r="AJ1004" s="113">
        <v>0.36042231321334839</v>
      </c>
      <c r="AK1004" s="113">
        <v>0.80823606252670288</v>
      </c>
      <c r="AL1004" s="109">
        <v>2.9472000598907471</v>
      </c>
      <c r="AM1004" s="109">
        <v>22.648929595947266</v>
      </c>
      <c r="AN1004" s="109">
        <v>6380.17529296875</v>
      </c>
      <c r="AO1004" s="109">
        <v>20385.330078125</v>
      </c>
      <c r="AP1004" s="109">
        <v>349.37496948242187</v>
      </c>
      <c r="AQ1004" s="109">
        <v>1.7138549089431763</v>
      </c>
      <c r="AR1004" s="111"/>
    </row>
    <row r="1005" spans="1:44">
      <c r="A1005" s="352">
        <v>41857</v>
      </c>
      <c r="B1005" s="181" t="s">
        <v>130</v>
      </c>
      <c r="C1005" s="181" t="s">
        <v>128</v>
      </c>
      <c r="D1005" s="241"/>
      <c r="E1005" s="219">
        <v>176</v>
      </c>
      <c r="F1005" s="219">
        <v>5</v>
      </c>
      <c r="G1005" s="219">
        <v>528</v>
      </c>
      <c r="H1005" s="219">
        <v>15</v>
      </c>
      <c r="I1005" s="219">
        <v>856</v>
      </c>
      <c r="J1005" s="219">
        <v>28</v>
      </c>
      <c r="K1005" s="229">
        <v>533507</v>
      </c>
      <c r="L1005" s="230">
        <v>93.553036792394479</v>
      </c>
      <c r="M1005" s="229">
        <v>1275099</v>
      </c>
      <c r="N1005" s="230">
        <v>96.564109802246094</v>
      </c>
      <c r="O1005" s="229">
        <v>14012047</v>
      </c>
      <c r="P1005" s="230">
        <v>99.987136840820312</v>
      </c>
      <c r="Q1005" s="229">
        <v>4300544</v>
      </c>
      <c r="R1005" s="230">
        <v>2.3252872779266909E-5</v>
      </c>
      <c r="S1005" s="229">
        <v>164232</v>
      </c>
      <c r="T1005" s="230">
        <v>3.8188657760620117</v>
      </c>
      <c r="U1005" s="229">
        <v>8084</v>
      </c>
      <c r="V1005" s="230">
        <v>0.18817950785160065</v>
      </c>
      <c r="W1005" s="229">
        <v>636323</v>
      </c>
      <c r="X1005" s="230">
        <v>99.790168762207031</v>
      </c>
      <c r="Y1005" s="230">
        <v>99.602386474609375</v>
      </c>
      <c r="Z1005" s="229">
        <v>2628</v>
      </c>
      <c r="AA1005" s="230">
        <v>0.41299781203269958</v>
      </c>
      <c r="AB1005" s="229">
        <v>928438</v>
      </c>
      <c r="AC1005" s="230">
        <v>98.815216064453125</v>
      </c>
      <c r="AD1005" s="229">
        <v>926898</v>
      </c>
      <c r="AE1005" s="230">
        <v>99.00421142578125</v>
      </c>
      <c r="AF1005" s="230">
        <v>35.2740478515625</v>
      </c>
      <c r="AG1005" s="230">
        <v>34.964637756347656</v>
      </c>
      <c r="AH1005" s="230">
        <v>35.583457946777344</v>
      </c>
      <c r="AI1005" s="230">
        <v>94.221961975097656</v>
      </c>
      <c r="AJ1005" s="188">
        <v>0.47711449861526489</v>
      </c>
      <c r="AK1005" s="188">
        <v>5.3009219169616699</v>
      </c>
      <c r="AL1005" s="230">
        <v>3.9235489368438721</v>
      </c>
      <c r="AM1005" s="230">
        <v>23.416061401367188</v>
      </c>
      <c r="AN1005" s="230">
        <v>5295.43505859375</v>
      </c>
      <c r="AO1005" s="230">
        <v>9952.9150390625</v>
      </c>
      <c r="AP1005" s="230">
        <v>213.13359069824219</v>
      </c>
      <c r="AQ1005" s="230">
        <v>2.1414186954498291</v>
      </c>
      <c r="AR1005" s="229"/>
    </row>
    <row r="1006" spans="1:44">
      <c r="A1006" s="352">
        <v>41857</v>
      </c>
      <c r="B1006" s="123" t="s">
        <v>132</v>
      </c>
      <c r="C1006" s="123" t="s">
        <v>128</v>
      </c>
      <c r="D1006" s="241"/>
      <c r="E1006" s="219">
        <v>178</v>
      </c>
      <c r="F1006" s="219">
        <v>5</v>
      </c>
      <c r="G1006" s="219">
        <v>527</v>
      </c>
      <c r="H1006" s="219">
        <v>15</v>
      </c>
      <c r="I1006" s="219">
        <v>995</v>
      </c>
      <c r="J1006" s="219">
        <v>29</v>
      </c>
      <c r="K1006" s="197">
        <v>603575</v>
      </c>
      <c r="L1006" s="194">
        <v>90.657499068052843</v>
      </c>
      <c r="M1006" s="197">
        <v>1257670</v>
      </c>
      <c r="N1006" s="194">
        <v>92.18475341796875</v>
      </c>
      <c r="O1006" s="197">
        <v>12545059</v>
      </c>
      <c r="P1006" s="194">
        <v>99.914909362792969</v>
      </c>
      <c r="Q1006" s="197">
        <v>5272678</v>
      </c>
      <c r="R1006" s="194">
        <v>0</v>
      </c>
      <c r="S1006" s="197">
        <v>266495</v>
      </c>
      <c r="T1006" s="194">
        <v>5.054262638092041</v>
      </c>
      <c r="U1006" s="197">
        <v>14314</v>
      </c>
      <c r="V1006" s="194">
        <v>0.27184522151947021</v>
      </c>
      <c r="W1006" s="197">
        <v>904185</v>
      </c>
      <c r="X1006" s="194">
        <v>99.7333984375</v>
      </c>
      <c r="Y1006" s="231">
        <v>99.4622802734375</v>
      </c>
      <c r="Z1006" s="197">
        <v>4793</v>
      </c>
      <c r="AA1006" s="194">
        <v>0.53009063005447388</v>
      </c>
      <c r="AB1006" s="197">
        <v>889260</v>
      </c>
      <c r="AC1006" s="194">
        <v>98.113037109375</v>
      </c>
      <c r="AD1006" s="197">
        <v>887738</v>
      </c>
      <c r="AE1006" s="194">
        <v>98.293190002441406</v>
      </c>
      <c r="AF1006" s="231">
        <v>35.068820953369141</v>
      </c>
      <c r="AG1006" s="231">
        <v>34.792366027832031</v>
      </c>
      <c r="AH1006" s="231">
        <v>35.34527587890625</v>
      </c>
      <c r="AI1006" s="194">
        <v>49.128528594970703</v>
      </c>
      <c r="AJ1006" s="207">
        <v>0.22315707802772522</v>
      </c>
      <c r="AK1006" s="207">
        <v>0.64831149578094482</v>
      </c>
      <c r="AL1006" s="208">
        <v>4.0699567794799805</v>
      </c>
      <c r="AM1006" s="208">
        <v>24.148149490356445</v>
      </c>
      <c r="AN1006" s="197">
        <v>6032.90673828125</v>
      </c>
      <c r="AO1006" s="197">
        <v>12484.9482421875</v>
      </c>
      <c r="AP1006" s="197">
        <v>196.56886291503906</v>
      </c>
      <c r="AQ1006" s="231">
        <v>1.5744467973709106</v>
      </c>
      <c r="AR1006" s="198"/>
    </row>
    <row r="1007" spans="1:44">
      <c r="A1007" s="352">
        <v>41856</v>
      </c>
      <c r="B1007" s="181" t="s">
        <v>6</v>
      </c>
      <c r="C1007" s="181"/>
      <c r="D1007" s="241"/>
      <c r="E1007" s="219">
        <v>1801</v>
      </c>
      <c r="F1007" s="219">
        <v>160</v>
      </c>
      <c r="G1007" s="219">
        <v>5333</v>
      </c>
      <c r="H1007" s="219">
        <v>471</v>
      </c>
      <c r="I1007" s="219">
        <v>15058</v>
      </c>
      <c r="J1007" s="219">
        <v>1709</v>
      </c>
      <c r="K1007" s="229">
        <v>33020643</v>
      </c>
      <c r="L1007" s="230">
        <v>91.287977039090364</v>
      </c>
      <c r="M1007" s="229">
        <v>51201526</v>
      </c>
      <c r="N1007" s="230">
        <v>96.31730150113934</v>
      </c>
      <c r="O1007" s="229">
        <v>182616011</v>
      </c>
      <c r="P1007" s="230">
        <v>99.961222839768553</v>
      </c>
      <c r="Q1007" s="229">
        <v>134312967</v>
      </c>
      <c r="R1007" s="230">
        <v>2.3897915714696315E-2</v>
      </c>
      <c r="S1007" s="229">
        <v>3050630</v>
      </c>
      <c r="T1007" s="230">
        <v>4.3129325793036237</v>
      </c>
      <c r="U1007" s="229">
        <v>180790</v>
      </c>
      <c r="V1007" s="230">
        <v>0.13687473960443702</v>
      </c>
      <c r="W1007" s="229">
        <v>40801643</v>
      </c>
      <c r="X1007" s="230">
        <v>99.715397145014123</v>
      </c>
      <c r="Y1007" s="230">
        <v>99.578911954826353</v>
      </c>
      <c r="Z1007" s="229">
        <v>126813</v>
      </c>
      <c r="AA1007" s="230">
        <v>0.31080365584128433</v>
      </c>
      <c r="AB1007" s="229">
        <v>30048524</v>
      </c>
      <c r="AC1007" s="230">
        <v>98.378958220848148</v>
      </c>
      <c r="AD1007" s="229">
        <v>30006523</v>
      </c>
      <c r="AE1007" s="230">
        <v>98.459175699637797</v>
      </c>
      <c r="AF1007" s="230">
        <v>34.856928170508255</v>
      </c>
      <c r="AG1007" s="230">
        <v>37.739911842601991</v>
      </c>
      <c r="AH1007" s="230">
        <v>31.973944498414514</v>
      </c>
      <c r="AI1007" s="230"/>
      <c r="AJ1007" s="188"/>
      <c r="AK1007" s="188"/>
      <c r="AL1007" s="230">
        <v>5.143045654060229</v>
      </c>
      <c r="AM1007" s="230">
        <v>25.666873769167992</v>
      </c>
      <c r="AN1007" s="230">
        <v>169519.32568359375</v>
      </c>
      <c r="AO1007" s="230">
        <v>501197.3486328125</v>
      </c>
      <c r="AP1007" s="230">
        <v>257365.3973236084</v>
      </c>
      <c r="AQ1007" s="230">
        <v>51.350111493139515</v>
      </c>
      <c r="AR1007" s="229">
        <v>0</v>
      </c>
    </row>
    <row r="1008" spans="1:44">
      <c r="A1008" s="352">
        <v>41856</v>
      </c>
      <c r="B1008" s="123" t="s">
        <v>134</v>
      </c>
      <c r="C1008" s="123"/>
      <c r="D1008" s="241"/>
      <c r="E1008" s="219">
        <v>652</v>
      </c>
      <c r="F1008" s="219">
        <v>99</v>
      </c>
      <c r="G1008" s="219">
        <v>1943</v>
      </c>
      <c r="H1008" s="219">
        <v>299</v>
      </c>
      <c r="I1008" s="219">
        <v>6303</v>
      </c>
      <c r="J1008" s="219">
        <v>1178</v>
      </c>
      <c r="K1008" s="197">
        <v>18259395</v>
      </c>
      <c r="L1008" s="194">
        <v>92.173596113124233</v>
      </c>
      <c r="M1008" s="197">
        <v>26867794</v>
      </c>
      <c r="N1008" s="194">
        <v>96.944684587925835</v>
      </c>
      <c r="O1008" s="197">
        <v>62547175</v>
      </c>
      <c r="P1008" s="194">
        <v>99.958462371015813</v>
      </c>
      <c r="Q1008" s="197">
        <v>62546686</v>
      </c>
      <c r="R1008" s="194">
        <v>1.614474000761416E-2</v>
      </c>
      <c r="S1008" s="197">
        <v>14017</v>
      </c>
      <c r="T1008" s="194">
        <v>2.726887879692395E-2</v>
      </c>
      <c r="U1008" s="197">
        <v>84069</v>
      </c>
      <c r="V1008" s="194">
        <v>0.13446184133619973</v>
      </c>
      <c r="W1008" s="197">
        <v>21165923</v>
      </c>
      <c r="X1008" s="194">
        <v>99.729777674985357</v>
      </c>
      <c r="Y1008" s="231">
        <v>99.595679179563078</v>
      </c>
      <c r="Z1008" s="197">
        <v>53840</v>
      </c>
      <c r="AA1008" s="194">
        <v>0.25437113466448552</v>
      </c>
      <c r="AB1008" s="197">
        <v>18469802</v>
      </c>
      <c r="AC1008" s="194">
        <v>98.823057617710035</v>
      </c>
      <c r="AD1008" s="197">
        <v>18467886</v>
      </c>
      <c r="AE1008" s="194">
        <v>98.784415167450405</v>
      </c>
      <c r="AF1008" s="231">
        <v>60.768305257439152</v>
      </c>
      <c r="AG1008" s="231">
        <v>66.615167408004169</v>
      </c>
      <c r="AH1008" s="231">
        <v>54.921443106874129</v>
      </c>
      <c r="AI1008" s="194"/>
      <c r="AJ1008" s="207"/>
      <c r="AK1008" s="207"/>
      <c r="AL1008" s="208">
        <v>8.6449336149124409</v>
      </c>
      <c r="AM1008" s="208">
        <v>37.176689656444637</v>
      </c>
      <c r="AN1008" s="197">
        <v>82584.419921875</v>
      </c>
      <c r="AO1008" s="197">
        <v>265279.203125</v>
      </c>
      <c r="AP1008" s="197">
        <v>176827.009765625</v>
      </c>
      <c r="AQ1008" s="231">
        <v>66.656943960399275</v>
      </c>
      <c r="AR1008" s="198"/>
    </row>
    <row r="1009" spans="1:44">
      <c r="A1009" s="352">
        <v>41856</v>
      </c>
      <c r="B1009" s="123" t="s">
        <v>175</v>
      </c>
      <c r="C1009" s="123"/>
      <c r="D1009" s="241"/>
      <c r="E1009" s="219">
        <v>495</v>
      </c>
      <c r="F1009" s="219">
        <v>37</v>
      </c>
      <c r="G1009" s="219">
        <v>1439</v>
      </c>
      <c r="H1009" s="219">
        <v>100</v>
      </c>
      <c r="I1009" s="219">
        <v>4245</v>
      </c>
      <c r="J1009" s="219">
        <v>329</v>
      </c>
      <c r="K1009" s="197">
        <v>9765630</v>
      </c>
      <c r="L1009" s="194">
        <v>91.09353928010789</v>
      </c>
      <c r="M1009" s="197">
        <v>14904147</v>
      </c>
      <c r="N1009" s="194">
        <v>95.359472691931501</v>
      </c>
      <c r="O1009" s="197">
        <v>66299055</v>
      </c>
      <c r="P1009" s="194">
        <v>99.984445471868142</v>
      </c>
      <c r="Q1009" s="197">
        <v>44891551</v>
      </c>
      <c r="R1009" s="194">
        <v>4.8142689045809185E-2</v>
      </c>
      <c r="S1009" s="197">
        <v>2033965</v>
      </c>
      <c r="T1009" s="194">
        <v>4.5346600795699272</v>
      </c>
      <c r="U1009" s="197">
        <v>2311</v>
      </c>
      <c r="V1009" s="194">
        <v>5.3977567787518521E-3</v>
      </c>
      <c r="W1009" s="197">
        <v>13325197</v>
      </c>
      <c r="X1009" s="194">
        <v>99.744854140431585</v>
      </c>
      <c r="Y1009" s="231">
        <v>99.739470155805762</v>
      </c>
      <c r="Z1009" s="197">
        <v>35009</v>
      </c>
      <c r="AA1009" s="194">
        <v>0.26272782134947648</v>
      </c>
      <c r="AB1009" s="197">
        <v>3875322</v>
      </c>
      <c r="AC1009" s="194">
        <v>95.155394729421019</v>
      </c>
      <c r="AD1009" s="197">
        <v>3848141</v>
      </c>
      <c r="AE1009" s="194">
        <v>95.544291250826987</v>
      </c>
      <c r="AF1009" s="231">
        <v>0</v>
      </c>
      <c r="AG1009" s="231">
        <v>0</v>
      </c>
      <c r="AH1009" s="231">
        <v>0</v>
      </c>
      <c r="AI1009" s="194"/>
      <c r="AJ1009" s="207"/>
      <c r="AK1009" s="207"/>
      <c r="AL1009" s="208">
        <v>4.9369753989822023</v>
      </c>
      <c r="AM1009" s="208">
        <v>29.674763937867429</v>
      </c>
      <c r="AN1009" s="197">
        <v>60896.4404296875</v>
      </c>
      <c r="AO1009" s="197">
        <v>156191.0546875</v>
      </c>
      <c r="AP1009" s="197">
        <v>79119.0322265625</v>
      </c>
      <c r="AQ1009" s="231">
        <v>50.655290333278224</v>
      </c>
      <c r="AR1009" s="198"/>
    </row>
    <row r="1010" spans="1:44">
      <c r="A1010" s="352">
        <v>41856</v>
      </c>
      <c r="B1010" s="124" t="s">
        <v>135</v>
      </c>
      <c r="C1010" s="124"/>
      <c r="D1010" s="241"/>
      <c r="E1010" s="219">
        <v>654</v>
      </c>
      <c r="F1010" s="219">
        <v>24</v>
      </c>
      <c r="G1010" s="219">
        <v>1951</v>
      </c>
      <c r="H1010" s="219">
        <v>72</v>
      </c>
      <c r="I1010" s="219">
        <v>4510</v>
      </c>
      <c r="J1010" s="219">
        <v>202</v>
      </c>
      <c r="K1010" s="190">
        <v>4995618</v>
      </c>
      <c r="L1010" s="191">
        <v>88.431060981844496</v>
      </c>
      <c r="M1010" s="190">
        <v>9429585</v>
      </c>
      <c r="N1010" s="191">
        <v>96.04361202683107</v>
      </c>
      <c r="O1010" s="190">
        <v>53769781</v>
      </c>
      <c r="P1010" s="191">
        <v>99.935800027638166</v>
      </c>
      <c r="Q1010" s="190">
        <v>26874730</v>
      </c>
      <c r="R1010" s="191">
        <v>1.4437354485728033E-3</v>
      </c>
      <c r="S1010" s="190">
        <v>1002648</v>
      </c>
      <c r="T1010" s="191">
        <v>3.9230511583172474</v>
      </c>
      <c r="U1010" s="190">
        <v>94410</v>
      </c>
      <c r="V1010" s="191">
        <v>0.35296602367773511</v>
      </c>
      <c r="W1010" s="190">
        <v>6310523</v>
      </c>
      <c r="X1010" s="191">
        <v>99.604962961185606</v>
      </c>
      <c r="Y1010" s="232">
        <v>99.253391284035828</v>
      </c>
      <c r="Z1010" s="190">
        <v>37964</v>
      </c>
      <c r="AA1010" s="192">
        <v>0.60159832047962036</v>
      </c>
      <c r="AB1010" s="190">
        <v>7703400</v>
      </c>
      <c r="AC1010" s="191">
        <v>98.935844607166644</v>
      </c>
      <c r="AD1010" s="190">
        <v>7690496</v>
      </c>
      <c r="AE1010" s="191">
        <v>99.136687389841839</v>
      </c>
      <c r="AF1010" s="232">
        <v>16.928152936555762</v>
      </c>
      <c r="AG1010" s="232">
        <v>15.59727332729366</v>
      </c>
      <c r="AH1010" s="232">
        <v>18.259032545817863</v>
      </c>
      <c r="AI1010" s="191"/>
      <c r="AJ1010" s="193"/>
      <c r="AK1010" s="193"/>
      <c r="AL1010" s="191">
        <v>3.5666640078575411</v>
      </c>
      <c r="AM1010" s="191">
        <v>22.490704065710993</v>
      </c>
      <c r="AN1010" s="190">
        <v>26038.46533203125</v>
      </c>
      <c r="AO1010" s="190">
        <v>79727.0908203125</v>
      </c>
      <c r="AP1010" s="190">
        <v>1419.3553314208984</v>
      </c>
      <c r="AQ1010" s="232">
        <v>1.7802673054003892</v>
      </c>
      <c r="AR1010" s="190"/>
    </row>
    <row r="1011" spans="1:44">
      <c r="A1011" s="352">
        <v>41856</v>
      </c>
      <c r="B1011" s="114" t="s">
        <v>121</v>
      </c>
      <c r="C1011" s="114" t="s">
        <v>122</v>
      </c>
      <c r="D1011" s="241"/>
      <c r="E1011" s="305">
        <v>168</v>
      </c>
      <c r="F1011" s="305">
        <v>58</v>
      </c>
      <c r="G1011" s="305">
        <v>492</v>
      </c>
      <c r="H1011" s="305">
        <v>175</v>
      </c>
      <c r="I1011" s="305">
        <v>1820</v>
      </c>
      <c r="J1011" s="305">
        <v>729</v>
      </c>
      <c r="K1011" s="118">
        <v>9150915</v>
      </c>
      <c r="L1011" s="116">
        <v>93.074539540581455</v>
      </c>
      <c r="M1011" s="118">
        <v>4958908</v>
      </c>
      <c r="N1011" s="116">
        <v>96.326896667480469</v>
      </c>
      <c r="O1011" s="118">
        <v>19992236</v>
      </c>
      <c r="P1011" s="116">
        <v>99.971412658691406</v>
      </c>
      <c r="Q1011" s="118">
        <v>19992228</v>
      </c>
      <c r="R1011" s="119">
        <v>1.0023895651102066E-2</v>
      </c>
      <c r="S1011" s="118">
        <v>3541</v>
      </c>
      <c r="T1011" s="116">
        <v>1.7711883410811424E-2</v>
      </c>
      <c r="U1011" s="118">
        <v>23876</v>
      </c>
      <c r="V1011" s="119">
        <v>0.11945953965187073</v>
      </c>
      <c r="W1011" s="117">
        <v>8197198</v>
      </c>
      <c r="X1011" s="119">
        <v>99.80816650390625</v>
      </c>
      <c r="Y1011" s="119">
        <v>99.688934326171875</v>
      </c>
      <c r="Z1011" s="117">
        <v>22566</v>
      </c>
      <c r="AA1011" s="119">
        <v>0.27528917789459229</v>
      </c>
      <c r="AB1011" s="118">
        <v>9782377</v>
      </c>
      <c r="AC1011" s="120">
        <v>98.875816345214844</v>
      </c>
      <c r="AD1011" s="118">
        <v>9781523</v>
      </c>
      <c r="AE1011" s="116">
        <v>98.874961853027344</v>
      </c>
      <c r="AF1011" s="116">
        <v>63.626754760742188</v>
      </c>
      <c r="AG1011" s="116">
        <v>60.478305816650391</v>
      </c>
      <c r="AH1011" s="121">
        <v>66.77520751953125</v>
      </c>
      <c r="AI1011" s="116">
        <v>0</v>
      </c>
      <c r="AJ1011" s="121">
        <v>0</v>
      </c>
      <c r="AK1011" s="121">
        <v>0</v>
      </c>
      <c r="AL1011" s="116">
        <v>4.7668619155883789</v>
      </c>
      <c r="AM1011" s="116">
        <v>27.042232513427734</v>
      </c>
      <c r="AN1011" s="116">
        <v>26474.00390625</v>
      </c>
      <c r="AO1011" s="116">
        <v>115581.875</v>
      </c>
      <c r="AP1011" s="116">
        <v>88161.84375</v>
      </c>
      <c r="AQ1011" s="122">
        <v>76.276527404785156</v>
      </c>
      <c r="AR1011" s="118"/>
    </row>
    <row r="1012" spans="1:44">
      <c r="A1012" s="352">
        <v>41856</v>
      </c>
      <c r="B1012" s="114" t="s">
        <v>123</v>
      </c>
      <c r="C1012" s="114" t="s">
        <v>122</v>
      </c>
      <c r="D1012" s="241"/>
      <c r="E1012" s="305">
        <v>158</v>
      </c>
      <c r="F1012" s="305">
        <v>11</v>
      </c>
      <c r="G1012" s="305">
        <v>484</v>
      </c>
      <c r="H1012" s="305">
        <v>34</v>
      </c>
      <c r="I1012" s="305">
        <v>1421</v>
      </c>
      <c r="J1012" s="305">
        <v>123</v>
      </c>
      <c r="K1012" s="118">
        <v>3679896</v>
      </c>
      <c r="L1012" s="116">
        <v>92.596149456397683</v>
      </c>
      <c r="M1012" s="118">
        <v>7002700</v>
      </c>
      <c r="N1012" s="116">
        <v>97.320945739746094</v>
      </c>
      <c r="O1012" s="118">
        <v>12140018</v>
      </c>
      <c r="P1012" s="116">
        <v>99.957305908203125</v>
      </c>
      <c r="Q1012" s="118">
        <v>12139760</v>
      </c>
      <c r="R1012" s="119">
        <v>2.2521037608385086E-2</v>
      </c>
      <c r="S1012" s="118">
        <v>1961</v>
      </c>
      <c r="T1012" s="116">
        <v>1.6153531149029732E-2</v>
      </c>
      <c r="U1012" s="118">
        <v>17133</v>
      </c>
      <c r="V1012" s="119">
        <v>0.14118589460849762</v>
      </c>
      <c r="W1012" s="117">
        <v>3626183</v>
      </c>
      <c r="X1012" s="119">
        <v>99.789344787597656</v>
      </c>
      <c r="Y1012" s="119">
        <v>99.648452758789063</v>
      </c>
      <c r="Z1012" s="117">
        <v>9674</v>
      </c>
      <c r="AA1012" s="119">
        <v>0.26678189635276794</v>
      </c>
      <c r="AB1012" s="118">
        <v>2947104</v>
      </c>
      <c r="AC1012" s="120">
        <v>98.73095703125</v>
      </c>
      <c r="AD1012" s="118">
        <v>2949478</v>
      </c>
      <c r="AE1012" s="116">
        <v>98.724555969238281</v>
      </c>
      <c r="AF1012" s="116">
        <v>52.002044677734375</v>
      </c>
      <c r="AG1012" s="116">
        <v>56.230838775634766</v>
      </c>
      <c r="AH1012" s="121">
        <v>47.773246765136719</v>
      </c>
      <c r="AI1012" s="116">
        <v>0</v>
      </c>
      <c r="AJ1012" s="121">
        <v>0</v>
      </c>
      <c r="AK1012" s="121">
        <v>0</v>
      </c>
      <c r="AL1012" s="116">
        <v>4.6798610687255859</v>
      </c>
      <c r="AM1012" s="116">
        <v>26.51092529296875</v>
      </c>
      <c r="AN1012" s="116">
        <v>15866.0625</v>
      </c>
      <c r="AO1012" s="116">
        <v>48218</v>
      </c>
      <c r="AP1012" s="116">
        <v>31926.755859375</v>
      </c>
      <c r="AQ1012" s="116">
        <v>66.213356018066406</v>
      </c>
      <c r="AR1012" s="118"/>
    </row>
    <row r="1013" spans="1:44">
      <c r="A1013" s="352">
        <v>41856</v>
      </c>
      <c r="B1013" s="114" t="s">
        <v>183</v>
      </c>
      <c r="C1013" s="114" t="s">
        <v>122</v>
      </c>
      <c r="D1013" s="241"/>
      <c r="E1013" s="305">
        <v>129</v>
      </c>
      <c r="F1013" s="305">
        <v>10</v>
      </c>
      <c r="G1013" s="305">
        <v>385</v>
      </c>
      <c r="H1013" s="305">
        <v>30</v>
      </c>
      <c r="I1013" s="305">
        <v>1462</v>
      </c>
      <c r="J1013" s="305">
        <v>120</v>
      </c>
      <c r="K1013" s="118">
        <v>1261541</v>
      </c>
      <c r="L1013" s="116">
        <v>94.119097199377592</v>
      </c>
      <c r="M1013" s="118">
        <v>7002700</v>
      </c>
      <c r="N1013" s="116">
        <v>97.320945739746094</v>
      </c>
      <c r="O1013" s="118">
        <v>13192439</v>
      </c>
      <c r="P1013" s="116">
        <v>99.930900573730469</v>
      </c>
      <c r="Q1013" s="118">
        <v>13192284</v>
      </c>
      <c r="R1013" s="119">
        <v>2.3938234895467758E-2</v>
      </c>
      <c r="S1013" s="118">
        <v>5599</v>
      </c>
      <c r="T1013" s="116">
        <v>4.2441476136445999E-2</v>
      </c>
      <c r="U1013" s="118">
        <v>18962</v>
      </c>
      <c r="V1013" s="119">
        <v>0.14383101463317871</v>
      </c>
      <c r="W1013" s="117">
        <v>4183116</v>
      </c>
      <c r="X1013" s="119">
        <v>99.743385314941406</v>
      </c>
      <c r="Y1013" s="119">
        <v>99.599922180175781</v>
      </c>
      <c r="Z1013" s="117">
        <v>8833</v>
      </c>
      <c r="AA1013" s="119">
        <v>0.2111583799123764</v>
      </c>
      <c r="AB1013" s="118">
        <v>2742527</v>
      </c>
      <c r="AC1013" s="120">
        <v>98.911148071289063</v>
      </c>
      <c r="AD1013" s="118">
        <v>2740691</v>
      </c>
      <c r="AE1013" s="116">
        <v>98.877182006835938</v>
      </c>
      <c r="AF1013" s="116">
        <v>64.750869750976562</v>
      </c>
      <c r="AG1013" s="116">
        <v>89.321342468261719</v>
      </c>
      <c r="AH1013" s="121">
        <v>40.180404663085937</v>
      </c>
      <c r="AI1013" s="116">
        <v>0</v>
      </c>
      <c r="AJ1013" s="121">
        <v>0</v>
      </c>
      <c r="AK1013" s="121">
        <v>100</v>
      </c>
      <c r="AL1013" s="116">
        <v>5.0313277244567871</v>
      </c>
      <c r="AM1013" s="116">
        <v>26.134250640869141</v>
      </c>
      <c r="AN1013" s="116">
        <v>18331.802734375</v>
      </c>
      <c r="AO1013" s="116">
        <v>49214.421875</v>
      </c>
      <c r="AP1013" s="116">
        <v>27150.8828125</v>
      </c>
      <c r="AQ1013" s="116">
        <v>55.168548583984375</v>
      </c>
      <c r="AR1013" s="118"/>
    </row>
    <row r="1014" spans="1:44">
      <c r="A1014" s="352">
        <v>41856</v>
      </c>
      <c r="B1014" s="114" t="s">
        <v>126</v>
      </c>
      <c r="C1014" s="114" t="s">
        <v>122</v>
      </c>
      <c r="D1014" s="241"/>
      <c r="E1014" s="305">
        <v>103</v>
      </c>
      <c r="F1014" s="305">
        <v>5</v>
      </c>
      <c r="G1014" s="305">
        <v>302</v>
      </c>
      <c r="H1014" s="305">
        <v>15</v>
      </c>
      <c r="I1014" s="305">
        <v>918</v>
      </c>
      <c r="J1014" s="305">
        <v>62</v>
      </c>
      <c r="K1014" s="118">
        <v>1366894</v>
      </c>
      <c r="L1014" s="116">
        <v>90.289737170548705</v>
      </c>
      <c r="M1014" s="118">
        <v>3951743</v>
      </c>
      <c r="N1014" s="116">
        <v>96.665550231933594</v>
      </c>
      <c r="O1014" s="118">
        <v>7335028</v>
      </c>
      <c r="P1014" s="116">
        <v>99.964454650878906</v>
      </c>
      <c r="Q1014" s="118">
        <v>7334976</v>
      </c>
      <c r="R1014" s="119">
        <v>8.8480180129408836E-3</v>
      </c>
      <c r="S1014" s="118">
        <v>1429</v>
      </c>
      <c r="T1014" s="116">
        <v>1.9481999799609184E-2</v>
      </c>
      <c r="U1014" s="118">
        <v>12944</v>
      </c>
      <c r="V1014" s="119">
        <v>0.17651957273483276</v>
      </c>
      <c r="W1014" s="117">
        <v>2170067</v>
      </c>
      <c r="X1014" s="119">
        <v>99.582183837890625</v>
      </c>
      <c r="Y1014" s="119">
        <v>99.406402587890625</v>
      </c>
      <c r="Z1014" s="117">
        <v>6023</v>
      </c>
      <c r="AA1014" s="119">
        <v>0.27754902839660645</v>
      </c>
      <c r="AB1014" s="118">
        <v>1118472</v>
      </c>
      <c r="AC1014" s="120">
        <v>98.912979125976563</v>
      </c>
      <c r="AD1014" s="118">
        <v>1115387</v>
      </c>
      <c r="AE1014" s="116">
        <v>98.83807373046875</v>
      </c>
      <c r="AF1014" s="116">
        <v>41.620468139648438</v>
      </c>
      <c r="AG1014" s="116">
        <v>48.822231292724609</v>
      </c>
      <c r="AH1014" s="121">
        <v>34.418704986572266</v>
      </c>
      <c r="AI1014" s="116">
        <v>0</v>
      </c>
      <c r="AJ1014" s="121">
        <v>0</v>
      </c>
      <c r="AK1014" s="121">
        <v>0</v>
      </c>
      <c r="AL1014" s="116">
        <v>5.3446550369262695</v>
      </c>
      <c r="AM1014" s="116">
        <v>29.915512084960938</v>
      </c>
      <c r="AN1014" s="116">
        <v>10848.958984375</v>
      </c>
      <c r="AO1014" s="116">
        <v>28174.890625</v>
      </c>
      <c r="AP1014" s="116">
        <v>15524.828125</v>
      </c>
      <c r="AQ1014" s="116">
        <v>55.101646423339844</v>
      </c>
      <c r="AR1014" s="118"/>
    </row>
    <row r="1015" spans="1:44">
      <c r="A1015" s="352">
        <v>41856</v>
      </c>
      <c r="B1015" s="114" t="s">
        <v>184</v>
      </c>
      <c r="C1015" s="114" t="s">
        <v>122</v>
      </c>
      <c r="D1015" s="241"/>
      <c r="E1015" s="305">
        <v>94</v>
      </c>
      <c r="F1015" s="305">
        <v>15</v>
      </c>
      <c r="G1015" s="305">
        <v>280</v>
      </c>
      <c r="H1015" s="305">
        <v>45</v>
      </c>
      <c r="I1015" s="305">
        <v>682</v>
      </c>
      <c r="J1015" s="305">
        <v>144</v>
      </c>
      <c r="K1015" s="118">
        <v>2800149</v>
      </c>
      <c r="L1015" s="116">
        <v>88.717100411442402</v>
      </c>
      <c r="M1015" s="118">
        <v>3951743</v>
      </c>
      <c r="N1015" s="116">
        <v>96.665550231933594</v>
      </c>
      <c r="O1015" s="118">
        <v>9887454</v>
      </c>
      <c r="P1015" s="116">
        <v>99.966026306152344</v>
      </c>
      <c r="Q1015" s="118">
        <v>9887438</v>
      </c>
      <c r="R1015" s="119">
        <v>1.5706798061728477E-2</v>
      </c>
      <c r="S1015" s="118">
        <v>1487</v>
      </c>
      <c r="T1015" s="116">
        <v>1.5039285644888878E-2</v>
      </c>
      <c r="U1015" s="118">
        <v>11154</v>
      </c>
      <c r="V1015" s="119">
        <v>0.11284450441598892</v>
      </c>
      <c r="W1015" s="117">
        <v>2989359</v>
      </c>
      <c r="X1015" s="119">
        <v>99.530670166015625</v>
      </c>
      <c r="Y1015" s="119">
        <v>99.418357849121094</v>
      </c>
      <c r="Z1015" s="117">
        <v>6744</v>
      </c>
      <c r="AA1015" s="119">
        <v>0.22560019791126251</v>
      </c>
      <c r="AB1015" s="118">
        <v>1879322</v>
      </c>
      <c r="AC1015" s="120">
        <v>98.510795593261719</v>
      </c>
      <c r="AD1015" s="118">
        <v>1880807</v>
      </c>
      <c r="AE1015" s="116">
        <v>98.240379333496094</v>
      </c>
      <c r="AF1015" s="116">
        <v>69.599281311035156</v>
      </c>
      <c r="AG1015" s="116">
        <v>91.267051696777344</v>
      </c>
      <c r="AH1015" s="121">
        <v>47.931510925292969</v>
      </c>
      <c r="AI1015" s="116">
        <v>0</v>
      </c>
      <c r="AJ1015" s="121">
        <v>0</v>
      </c>
      <c r="AK1015" s="121">
        <v>0</v>
      </c>
      <c r="AL1015" s="116">
        <v>30.841464996337891</v>
      </c>
      <c r="AM1015" s="116">
        <v>96.435966491699219</v>
      </c>
      <c r="AN1015" s="116">
        <v>11063.591796875</v>
      </c>
      <c r="AO1015" s="116">
        <v>24090.015625</v>
      </c>
      <c r="AP1015" s="116">
        <v>14062.69921875</v>
      </c>
      <c r="AQ1015" s="116">
        <v>58.375633239746094</v>
      </c>
      <c r="AR1015" s="118"/>
    </row>
    <row r="1016" spans="1:44">
      <c r="A1016" s="352">
        <v>41856</v>
      </c>
      <c r="B1016" s="114" t="s">
        <v>131</v>
      </c>
      <c r="C1016" s="114" t="s">
        <v>176</v>
      </c>
      <c r="D1016" s="241"/>
      <c r="E1016" s="305">
        <v>168</v>
      </c>
      <c r="F1016" s="305">
        <v>20</v>
      </c>
      <c r="G1016" s="305">
        <v>489</v>
      </c>
      <c r="H1016" s="305">
        <v>50</v>
      </c>
      <c r="I1016" s="305">
        <v>1377</v>
      </c>
      <c r="J1016" s="305">
        <v>160</v>
      </c>
      <c r="K1016" s="118">
        <v>2487959</v>
      </c>
      <c r="L1016" s="116">
        <v>90.955357383300921</v>
      </c>
      <c r="M1016" s="118">
        <v>4304570</v>
      </c>
      <c r="N1016" s="116">
        <v>94.520965576171875</v>
      </c>
      <c r="O1016" s="118">
        <v>19328182</v>
      </c>
      <c r="P1016" s="116">
        <v>99.999191284179688</v>
      </c>
      <c r="Q1016" s="118">
        <v>12682297</v>
      </c>
      <c r="R1016" s="119">
        <v>1.5785783529281616E-2</v>
      </c>
      <c r="S1016" s="118">
        <v>572218</v>
      </c>
      <c r="T1016" s="116">
        <v>4.5119428634643555</v>
      </c>
      <c r="U1016" s="118">
        <v>289</v>
      </c>
      <c r="V1016" s="119">
        <v>2.3871164303272963E-3</v>
      </c>
      <c r="W1016" s="117">
        <v>3656326</v>
      </c>
      <c r="X1016" s="119">
        <v>99.726760864257813</v>
      </c>
      <c r="Y1016" s="119">
        <v>99.724380493164063</v>
      </c>
      <c r="Z1016" s="117">
        <v>10683</v>
      </c>
      <c r="AA1016" s="119">
        <v>0.29217854142189026</v>
      </c>
      <c r="AB1016" s="118">
        <v>1548755</v>
      </c>
      <c r="AC1016" s="120">
        <v>95.22119140625</v>
      </c>
      <c r="AD1016" s="118">
        <v>1536628</v>
      </c>
      <c r="AE1016" s="116">
        <v>95.878120422363281</v>
      </c>
      <c r="AF1016" s="116">
        <v>0</v>
      </c>
      <c r="AG1016" s="116">
        <v>0</v>
      </c>
      <c r="AH1016" s="121">
        <v>0</v>
      </c>
      <c r="AI1016" s="116">
        <v>0</v>
      </c>
      <c r="AJ1016" s="121">
        <v>0</v>
      </c>
      <c r="AK1016" s="121">
        <v>0</v>
      </c>
      <c r="AL1016" s="116">
        <v>4.8856644630432129</v>
      </c>
      <c r="AM1016" s="116">
        <v>27.681404113769531</v>
      </c>
      <c r="AN1016" s="116">
        <v>17631.35546875</v>
      </c>
      <c r="AO1016" s="116">
        <v>40882.1640625</v>
      </c>
      <c r="AP1016" s="116">
        <v>22560.060546875</v>
      </c>
      <c r="AQ1016" s="116">
        <v>55.183135986328125</v>
      </c>
      <c r="AR1016" s="118"/>
    </row>
    <row r="1017" spans="1:44">
      <c r="A1017" s="352">
        <v>41856</v>
      </c>
      <c r="B1017" s="114" t="s">
        <v>124</v>
      </c>
      <c r="C1017" s="114" t="s">
        <v>176</v>
      </c>
      <c r="D1017" s="241"/>
      <c r="E1017" s="180">
        <v>113</v>
      </c>
      <c r="F1017" s="180">
        <v>30</v>
      </c>
      <c r="G1017" s="180">
        <v>332</v>
      </c>
      <c r="H1017" s="180">
        <v>80</v>
      </c>
      <c r="I1017" s="180">
        <v>1261</v>
      </c>
      <c r="J1017" s="180">
        <v>324</v>
      </c>
      <c r="K1017" s="118">
        <v>3516908</v>
      </c>
      <c r="L1017" s="116">
        <v>92.312337996899558</v>
      </c>
      <c r="M1017" s="118">
        <v>3835927</v>
      </c>
      <c r="N1017" s="116">
        <v>96.170127868652344</v>
      </c>
      <c r="O1017" s="118">
        <v>16243612</v>
      </c>
      <c r="P1017" s="116">
        <v>99.996864318847656</v>
      </c>
      <c r="Q1017" s="118">
        <v>12426131</v>
      </c>
      <c r="R1017" s="119">
        <v>5.8908117935061455E-3</v>
      </c>
      <c r="S1017" s="118">
        <v>539751</v>
      </c>
      <c r="T1017" s="116">
        <v>4.3436770439147949</v>
      </c>
      <c r="U1017" s="118">
        <v>1519</v>
      </c>
      <c r="V1017" s="119">
        <v>1.2780351564288139E-2</v>
      </c>
      <c r="W1017" s="117">
        <v>4067969</v>
      </c>
      <c r="X1017" s="119">
        <v>99.75189208984375</v>
      </c>
      <c r="Y1017" s="119">
        <v>99.739143371582031</v>
      </c>
      <c r="Z1017" s="117">
        <v>10994</v>
      </c>
      <c r="AA1017" s="119">
        <v>0.27025771141052246</v>
      </c>
      <c r="AB1017" s="118">
        <v>1053555</v>
      </c>
      <c r="AC1017" s="120">
        <v>95.167030334472656</v>
      </c>
      <c r="AD1017" s="118">
        <v>1047060</v>
      </c>
      <c r="AE1017" s="116">
        <v>95.337326049804688</v>
      </c>
      <c r="AF1017" s="116">
        <v>0</v>
      </c>
      <c r="AG1017" s="116">
        <v>0</v>
      </c>
      <c r="AH1017" s="121">
        <v>0</v>
      </c>
      <c r="AI1017" s="116">
        <v>0</v>
      </c>
      <c r="AJ1017" s="121">
        <v>0</v>
      </c>
      <c r="AK1017" s="121">
        <v>0</v>
      </c>
      <c r="AL1017" s="116">
        <v>4.8996696472167969</v>
      </c>
      <c r="AM1017" s="116">
        <v>29.642393112182617</v>
      </c>
      <c r="AN1017" s="116">
        <v>16930.02734375</v>
      </c>
      <c r="AO1017" s="116">
        <v>45702.5859375</v>
      </c>
      <c r="AP1017" s="116">
        <v>22074.365234375</v>
      </c>
      <c r="AQ1017" s="116">
        <v>48.300037384033203</v>
      </c>
      <c r="AR1017" s="118"/>
    </row>
    <row r="1018" spans="1:44">
      <c r="A1018" s="352">
        <v>41856</v>
      </c>
      <c r="B1018" s="206" t="s">
        <v>133</v>
      </c>
      <c r="C1018" s="206" t="s">
        <v>176</v>
      </c>
      <c r="D1018" s="241"/>
      <c r="E1018" s="180">
        <v>163</v>
      </c>
      <c r="F1018" s="180">
        <v>9</v>
      </c>
      <c r="G1018" s="180">
        <v>482</v>
      </c>
      <c r="H1018" s="180">
        <v>26</v>
      </c>
      <c r="I1018" s="180">
        <v>1354</v>
      </c>
      <c r="J1018" s="180">
        <v>80</v>
      </c>
      <c r="K1018" s="248">
        <v>1879791</v>
      </c>
      <c r="L1018" s="246">
        <v>90.305252020038395</v>
      </c>
      <c r="M1018" s="248">
        <v>3689339</v>
      </c>
      <c r="N1018" s="246">
        <v>96.049263000488281</v>
      </c>
      <c r="O1018" s="248">
        <v>16082481</v>
      </c>
      <c r="P1018" s="246">
        <v>99.944122314453125</v>
      </c>
      <c r="Q1018" s="248">
        <v>10110972</v>
      </c>
      <c r="R1018" s="249">
        <v>0.16058792173862457</v>
      </c>
      <c r="S1018" s="248">
        <v>469783</v>
      </c>
      <c r="T1018" s="246">
        <v>4.6462693214416504</v>
      </c>
      <c r="U1018" s="248">
        <v>340</v>
      </c>
      <c r="V1018" s="249">
        <v>3.5396204330027103E-3</v>
      </c>
      <c r="W1018" s="248">
        <v>2740794</v>
      </c>
      <c r="X1018" s="246">
        <v>99.664436340332031</v>
      </c>
      <c r="Y1018" s="246">
        <v>99.660911560058594</v>
      </c>
      <c r="Z1018" s="247">
        <v>7849</v>
      </c>
      <c r="AA1018" s="249">
        <v>0.28637686371803284</v>
      </c>
      <c r="AB1018" s="248">
        <v>593974</v>
      </c>
      <c r="AC1018" s="246">
        <v>93.671943664550781</v>
      </c>
      <c r="AD1018" s="248">
        <v>586132</v>
      </c>
      <c r="AE1018" s="246">
        <v>93.985313415527344</v>
      </c>
      <c r="AF1018" s="246">
        <v>0</v>
      </c>
      <c r="AG1018" s="246">
        <v>0</v>
      </c>
      <c r="AH1018" s="251">
        <v>0</v>
      </c>
      <c r="AI1018" s="246">
        <v>0</v>
      </c>
      <c r="AJ1018" s="251">
        <v>0</v>
      </c>
      <c r="AK1018" s="251">
        <v>0</v>
      </c>
      <c r="AL1018" s="246">
        <v>5.0147275924682617</v>
      </c>
      <c r="AM1018" s="246">
        <v>31.719369888305664</v>
      </c>
      <c r="AN1018" s="246">
        <v>14491.03515625</v>
      </c>
      <c r="AO1018" s="246">
        <v>35545.76171875</v>
      </c>
      <c r="AP1018" s="246">
        <v>19734.900390625</v>
      </c>
      <c r="AQ1018" s="246">
        <v>55.519699096679688</v>
      </c>
      <c r="AR1018" s="248"/>
    </row>
    <row r="1019" spans="1:44">
      <c r="A1019" s="352">
        <v>41856</v>
      </c>
      <c r="B1019" s="206" t="s">
        <v>125</v>
      </c>
      <c r="C1019" s="206" t="s">
        <v>176</v>
      </c>
      <c r="D1019" s="241"/>
      <c r="E1019" s="180">
        <v>164</v>
      </c>
      <c r="F1019" s="180">
        <v>8</v>
      </c>
      <c r="G1019" s="180">
        <v>468</v>
      </c>
      <c r="H1019" s="180">
        <v>24</v>
      </c>
      <c r="I1019" s="180">
        <v>1514</v>
      </c>
      <c r="J1019" s="180">
        <v>89</v>
      </c>
      <c r="K1019" s="248">
        <v>1880972</v>
      </c>
      <c r="L1019" s="246">
        <v>89.785281226940114</v>
      </c>
      <c r="M1019" s="248">
        <v>3074311</v>
      </c>
      <c r="N1019" s="246">
        <v>94.694259643554688</v>
      </c>
      <c r="O1019" s="248">
        <v>14644780</v>
      </c>
      <c r="P1019" s="246">
        <v>99.995491027832031</v>
      </c>
      <c r="Q1019" s="248">
        <v>9672151</v>
      </c>
      <c r="R1019" s="249">
        <v>2.7305198833346367E-2</v>
      </c>
      <c r="S1019" s="248">
        <v>452213</v>
      </c>
      <c r="T1019" s="246">
        <v>4.6754131317138672</v>
      </c>
      <c r="U1019" s="248">
        <v>163</v>
      </c>
      <c r="V1019" s="249">
        <v>1.7685781931504607E-3</v>
      </c>
      <c r="W1019" s="248">
        <v>2860108</v>
      </c>
      <c r="X1019" s="246">
        <v>99.835037231445313</v>
      </c>
      <c r="Y1019" s="246">
        <v>99.833274841308594</v>
      </c>
      <c r="Z1019" s="247">
        <v>5483</v>
      </c>
      <c r="AA1019" s="249">
        <v>0.19170604646205902</v>
      </c>
      <c r="AB1019" s="248">
        <v>679038</v>
      </c>
      <c r="AC1019" s="246">
        <v>96.284889221191406</v>
      </c>
      <c r="AD1019" s="248">
        <v>678321</v>
      </c>
      <c r="AE1019" s="246">
        <v>96.454627990722656</v>
      </c>
      <c r="AF1019" s="246">
        <v>0</v>
      </c>
      <c r="AG1019" s="246">
        <v>0</v>
      </c>
      <c r="AH1019" s="251">
        <v>0</v>
      </c>
      <c r="AI1019" s="246">
        <v>0</v>
      </c>
      <c r="AJ1019" s="251">
        <v>0</v>
      </c>
      <c r="AK1019" s="251">
        <v>0</v>
      </c>
      <c r="AL1019" s="246">
        <v>4.2797002792358398</v>
      </c>
      <c r="AM1019" s="246">
        <v>29.986701965332031</v>
      </c>
      <c r="AN1019" s="246">
        <v>11844.0224609375</v>
      </c>
      <c r="AO1019" s="246">
        <v>34060.54296875</v>
      </c>
      <c r="AP1019" s="246">
        <v>14749.7060546875</v>
      </c>
      <c r="AQ1019" s="246">
        <v>43.304378509521484</v>
      </c>
      <c r="AR1019" s="248"/>
    </row>
    <row r="1020" spans="1:44">
      <c r="A1020" s="352">
        <v>41856</v>
      </c>
      <c r="B1020" s="107" t="s">
        <v>127</v>
      </c>
      <c r="C1020" s="107" t="s">
        <v>128</v>
      </c>
      <c r="D1020" s="241"/>
      <c r="E1020" s="388">
        <v>149</v>
      </c>
      <c r="F1020" s="388">
        <v>12</v>
      </c>
      <c r="G1020" s="388">
        <v>447</v>
      </c>
      <c r="H1020" s="388">
        <v>36</v>
      </c>
      <c r="I1020" s="388">
        <v>1427</v>
      </c>
      <c r="J1020" s="388">
        <v>122</v>
      </c>
      <c r="K1020" s="111">
        <v>2295340</v>
      </c>
      <c r="L1020" s="109">
        <v>88.358325999634047</v>
      </c>
      <c r="M1020" s="111">
        <v>3687813</v>
      </c>
      <c r="N1020" s="109">
        <v>96.490577697753906</v>
      </c>
      <c r="O1020" s="111">
        <v>15657288</v>
      </c>
      <c r="P1020" s="109">
        <v>99.946983337402344</v>
      </c>
      <c r="Q1020" s="111">
        <v>9678140</v>
      </c>
      <c r="R1020" s="112">
        <v>2.9344481881707907E-3</v>
      </c>
      <c r="S1020" s="111">
        <v>302329</v>
      </c>
      <c r="T1020" s="109">
        <v>3.1238336563110352</v>
      </c>
      <c r="U1020" s="111">
        <v>37938</v>
      </c>
      <c r="V1020" s="112">
        <v>0.39201515913009644</v>
      </c>
      <c r="W1020" s="111">
        <v>2918393</v>
      </c>
      <c r="X1020" s="109">
        <v>99.5750732421875</v>
      </c>
      <c r="Y1020" s="109">
        <v>99.184722900390625</v>
      </c>
      <c r="Z1020" s="110">
        <v>18167</v>
      </c>
      <c r="AA1020" s="112">
        <v>0.62250012159347534</v>
      </c>
      <c r="AB1020" s="111">
        <v>4761323</v>
      </c>
      <c r="AC1020" s="109">
        <v>99.25274658203125</v>
      </c>
      <c r="AD1020" s="111">
        <v>4751724</v>
      </c>
      <c r="AE1020" s="109">
        <v>99.463203430175781</v>
      </c>
      <c r="AF1020" s="109">
        <v>34.582386016845703</v>
      </c>
      <c r="AG1020" s="109">
        <v>34.242073059082031</v>
      </c>
      <c r="AH1020" s="113">
        <v>34.922698974609375</v>
      </c>
      <c r="AI1020" s="109">
        <v>48.72955322265625</v>
      </c>
      <c r="AJ1020" s="113">
        <v>0.48136812448501587</v>
      </c>
      <c r="AK1020" s="113">
        <v>0.7890772819519043</v>
      </c>
      <c r="AL1020" s="109">
        <v>3.0815498828887939</v>
      </c>
      <c r="AM1020" s="109">
        <v>18.960380554199219</v>
      </c>
      <c r="AN1020" s="109">
        <v>8183.86181640625</v>
      </c>
      <c r="AO1020" s="109">
        <v>36315.7109375</v>
      </c>
      <c r="AP1020" s="109">
        <v>742.09771728515625</v>
      </c>
      <c r="AQ1020" s="109">
        <v>2.043461799621582</v>
      </c>
      <c r="AR1020" s="111"/>
    </row>
    <row r="1021" spans="1:44">
      <c r="A1021" s="352">
        <v>41856</v>
      </c>
      <c r="B1021" s="107" t="s">
        <v>129</v>
      </c>
      <c r="C1021" s="107" t="s">
        <v>128</v>
      </c>
      <c r="D1021" s="241"/>
      <c r="E1021" s="388">
        <v>151</v>
      </c>
      <c r="F1021" s="388">
        <v>2</v>
      </c>
      <c r="G1021" s="388">
        <v>449</v>
      </c>
      <c r="H1021" s="388">
        <v>6</v>
      </c>
      <c r="I1021" s="388">
        <v>1242</v>
      </c>
      <c r="J1021" s="388">
        <v>22</v>
      </c>
      <c r="K1021" s="111">
        <v>1375490</v>
      </c>
      <c r="L1021" s="109">
        <v>85.029480403347165</v>
      </c>
      <c r="M1021" s="111">
        <v>3201474</v>
      </c>
      <c r="N1021" s="109">
        <v>96.506950378417969</v>
      </c>
      <c r="O1021" s="111">
        <v>11313199</v>
      </c>
      <c r="P1021" s="109">
        <v>99.97003173828125</v>
      </c>
      <c r="Q1021" s="111">
        <v>7360245</v>
      </c>
      <c r="R1021" s="112">
        <v>1.4129964401945472E-3</v>
      </c>
      <c r="S1021" s="111">
        <v>264457</v>
      </c>
      <c r="T1021" s="109">
        <v>3.5930461883544922</v>
      </c>
      <c r="U1021" s="111">
        <v>31437</v>
      </c>
      <c r="V1021" s="112">
        <v>0.42782050371170044</v>
      </c>
      <c r="W1021" s="111">
        <v>1808416</v>
      </c>
      <c r="X1021" s="109">
        <v>99.524726867675781</v>
      </c>
      <c r="Y1021" s="109">
        <v>99.09893798828125</v>
      </c>
      <c r="Z1021" s="110">
        <v>11830</v>
      </c>
      <c r="AA1021" s="112">
        <v>0.654163658618927</v>
      </c>
      <c r="AB1021" s="111">
        <v>1067419</v>
      </c>
      <c r="AC1021" s="109">
        <v>98.507614135742187</v>
      </c>
      <c r="AD1021" s="111">
        <v>1067074</v>
      </c>
      <c r="AE1021" s="109">
        <v>98.713775634765625</v>
      </c>
      <c r="AF1021" s="109">
        <v>34.420665740966797</v>
      </c>
      <c r="AG1021" s="109">
        <v>34.098526000976563</v>
      </c>
      <c r="AH1021" s="113">
        <v>34.742805480957031</v>
      </c>
      <c r="AI1021" s="109">
        <v>48.926197052001953</v>
      </c>
      <c r="AJ1021" s="113">
        <v>0.34224334359169006</v>
      </c>
      <c r="AK1021" s="113">
        <v>0.73156028985977173</v>
      </c>
      <c r="AL1021" s="109">
        <v>2.9451308250427246</v>
      </c>
      <c r="AM1021" s="109">
        <v>23.296611785888672</v>
      </c>
      <c r="AN1021" s="109">
        <v>6304.8955078125</v>
      </c>
      <c r="AO1021" s="109">
        <v>20402.978515625</v>
      </c>
      <c r="AP1021" s="109">
        <v>257.63815307617187</v>
      </c>
      <c r="AQ1021" s="109">
        <v>1.2627477645874023</v>
      </c>
      <c r="AR1021" s="111"/>
    </row>
    <row r="1022" spans="1:44">
      <c r="A1022" s="352">
        <v>41856</v>
      </c>
      <c r="B1022" s="181" t="s">
        <v>130</v>
      </c>
      <c r="C1022" s="181" t="s">
        <v>128</v>
      </c>
      <c r="D1022" s="241"/>
      <c r="E1022" s="219">
        <v>176</v>
      </c>
      <c r="F1022" s="219">
        <v>5</v>
      </c>
      <c r="G1022" s="219">
        <v>528</v>
      </c>
      <c r="H1022" s="219">
        <v>15</v>
      </c>
      <c r="I1022" s="219">
        <v>846</v>
      </c>
      <c r="J1022" s="219">
        <v>28</v>
      </c>
      <c r="K1022" s="229">
        <v>550667</v>
      </c>
      <c r="L1022" s="230">
        <v>93.690015926140475</v>
      </c>
      <c r="M1022" s="229">
        <v>1285547</v>
      </c>
      <c r="N1022" s="230">
        <v>96.78448486328125</v>
      </c>
      <c r="O1022" s="229">
        <v>14053601</v>
      </c>
      <c r="P1022" s="230">
        <v>99.995216369628906</v>
      </c>
      <c r="Q1022" s="229">
        <v>4364703</v>
      </c>
      <c r="R1022" s="230">
        <v>0</v>
      </c>
      <c r="S1022" s="229">
        <v>142331</v>
      </c>
      <c r="T1022" s="230">
        <v>3.2609550952911377</v>
      </c>
      <c r="U1022" s="229">
        <v>9489</v>
      </c>
      <c r="V1022" s="230">
        <v>0.21751189231872559</v>
      </c>
      <c r="W1022" s="229">
        <v>652484</v>
      </c>
      <c r="X1022" s="230">
        <v>99.796730041503906</v>
      </c>
      <c r="Y1022" s="230">
        <v>99.579658508300781</v>
      </c>
      <c r="Z1022" s="229">
        <v>2723</v>
      </c>
      <c r="AA1022" s="230">
        <v>0.41732823848724365</v>
      </c>
      <c r="AB1022" s="229">
        <v>944830</v>
      </c>
      <c r="AC1022" s="230">
        <v>98.694900512695312</v>
      </c>
      <c r="AD1022" s="229">
        <v>942658</v>
      </c>
      <c r="AE1022" s="230">
        <v>98.905014038085938</v>
      </c>
      <c r="AF1022" s="230">
        <v>35.260116577148437</v>
      </c>
      <c r="AG1022" s="230">
        <v>34.935874938964844</v>
      </c>
      <c r="AH1022" s="230">
        <v>35.584358215332031</v>
      </c>
      <c r="AI1022" s="230">
        <v>94.923408508300781</v>
      </c>
      <c r="AJ1022" s="188">
        <v>0.4992443323135376</v>
      </c>
      <c r="AK1022" s="188">
        <v>4.5773496627807617</v>
      </c>
      <c r="AL1022" s="230">
        <v>3.9869885444641113</v>
      </c>
      <c r="AM1022" s="230">
        <v>23.617341995239258</v>
      </c>
      <c r="AN1022" s="230">
        <v>5387.77978515625</v>
      </c>
      <c r="AO1022" s="230">
        <v>10234.1025390625</v>
      </c>
      <c r="AP1022" s="230">
        <v>220.35392761230469</v>
      </c>
      <c r="AQ1022" s="230">
        <v>2.1531338691711426</v>
      </c>
      <c r="AR1022" s="229"/>
    </row>
    <row r="1023" spans="1:44">
      <c r="A1023" s="352">
        <v>41856</v>
      </c>
      <c r="B1023" s="123" t="s">
        <v>132</v>
      </c>
      <c r="C1023" s="123" t="s">
        <v>128</v>
      </c>
      <c r="D1023" s="241"/>
      <c r="E1023" s="219">
        <v>178</v>
      </c>
      <c r="F1023" s="219">
        <v>5</v>
      </c>
      <c r="G1023" s="219">
        <v>527</v>
      </c>
      <c r="H1023" s="219">
        <v>15</v>
      </c>
      <c r="I1023" s="219">
        <v>995</v>
      </c>
      <c r="J1023" s="219">
        <v>30</v>
      </c>
      <c r="K1023" s="197">
        <v>774121</v>
      </c>
      <c r="L1023" s="194">
        <v>90.949864426879003</v>
      </c>
      <c r="M1023" s="197">
        <v>1254751</v>
      </c>
      <c r="N1023" s="194">
        <v>92.788688659667969</v>
      </c>
      <c r="O1023" s="197">
        <v>12745693</v>
      </c>
      <c r="P1023" s="194">
        <v>99.826164245605469</v>
      </c>
      <c r="Q1023" s="197">
        <v>5471642</v>
      </c>
      <c r="R1023" s="194">
        <v>0</v>
      </c>
      <c r="S1023" s="197">
        <v>293531</v>
      </c>
      <c r="T1023" s="194">
        <v>5.3645873069763184</v>
      </c>
      <c r="U1023" s="197">
        <v>15546</v>
      </c>
      <c r="V1023" s="194">
        <v>0.29007872939109802</v>
      </c>
      <c r="W1023" s="197">
        <v>931230</v>
      </c>
      <c r="X1023" s="194">
        <v>99.720085144042969</v>
      </c>
      <c r="Y1023" s="231">
        <v>99.430816650390625</v>
      </c>
      <c r="Z1023" s="197">
        <v>5244</v>
      </c>
      <c r="AA1023" s="194">
        <v>0.56312620639801025</v>
      </c>
      <c r="AB1023" s="197">
        <v>929828</v>
      </c>
      <c r="AC1023" s="194">
        <v>98.049530029296875</v>
      </c>
      <c r="AD1023" s="197">
        <v>929040</v>
      </c>
      <c r="AE1023" s="194">
        <v>98.187484741210937</v>
      </c>
      <c r="AF1023" s="231">
        <v>35.025760650634766</v>
      </c>
      <c r="AG1023" s="231">
        <v>34.720932006835938</v>
      </c>
      <c r="AH1023" s="231">
        <v>35.330589294433594</v>
      </c>
      <c r="AI1023" s="194">
        <v>49.112300872802734</v>
      </c>
      <c r="AJ1023" s="207">
        <v>0.23056459426879883</v>
      </c>
      <c r="AK1023" s="207">
        <v>0.65713238716125488</v>
      </c>
      <c r="AL1023" s="208">
        <v>4.0865559577941895</v>
      </c>
      <c r="AM1023" s="208">
        <v>23.669712066650391</v>
      </c>
      <c r="AN1023" s="197">
        <v>6161.92822265625</v>
      </c>
      <c r="AO1023" s="197">
        <v>12774.298828125</v>
      </c>
      <c r="AP1023" s="197">
        <v>199.26553344726562</v>
      </c>
      <c r="AQ1023" s="231">
        <v>1.5598940849304199</v>
      </c>
      <c r="AR1023" s="198"/>
    </row>
    <row r="1024" spans="1:44">
      <c r="A1024" s="352">
        <v>41855</v>
      </c>
      <c r="B1024" s="181" t="s">
        <v>6</v>
      </c>
      <c r="C1024" s="181"/>
      <c r="D1024" s="241"/>
      <c r="E1024" s="219">
        <v>1802</v>
      </c>
      <c r="F1024" s="219">
        <v>163</v>
      </c>
      <c r="G1024" s="219">
        <v>5336</v>
      </c>
      <c r="H1024" s="219">
        <v>478</v>
      </c>
      <c r="I1024" s="219">
        <v>15360</v>
      </c>
      <c r="J1024" s="219">
        <v>1786</v>
      </c>
      <c r="K1024" s="229">
        <v>32600794</v>
      </c>
      <c r="L1024" s="230">
        <v>91.161282758941397</v>
      </c>
      <c r="M1024" s="229">
        <v>50803174</v>
      </c>
      <c r="N1024" s="230">
        <v>96.248566934122351</v>
      </c>
      <c r="O1024" s="229">
        <v>181714609</v>
      </c>
      <c r="P1024" s="230">
        <v>99.970811342812794</v>
      </c>
      <c r="Q1024" s="229">
        <v>134425151</v>
      </c>
      <c r="R1024" s="230">
        <v>1.5888395642220127E-2</v>
      </c>
      <c r="S1024" s="229">
        <v>2908305</v>
      </c>
      <c r="T1024" s="230">
        <v>4.2213787327140491</v>
      </c>
      <c r="U1024" s="229">
        <v>179717</v>
      </c>
      <c r="V1024" s="230">
        <v>0.1357645947603687</v>
      </c>
      <c r="W1024" s="229">
        <v>41011071</v>
      </c>
      <c r="X1024" s="230">
        <v>99.714100979114889</v>
      </c>
      <c r="Y1024" s="230">
        <v>99.578724534001651</v>
      </c>
      <c r="Z1024" s="229">
        <v>127616</v>
      </c>
      <c r="AA1024" s="230">
        <v>0.31117451149146141</v>
      </c>
      <c r="AB1024" s="229">
        <v>30153406</v>
      </c>
      <c r="AC1024" s="230">
        <v>98.358243810878562</v>
      </c>
      <c r="AD1024" s="229">
        <v>30114521</v>
      </c>
      <c r="AE1024" s="230">
        <v>98.444671521462283</v>
      </c>
      <c r="AF1024" s="230">
        <v>33.994507187096012</v>
      </c>
      <c r="AG1024" s="230">
        <v>35.27205860694469</v>
      </c>
      <c r="AH1024" s="230">
        <v>32.716955767247335</v>
      </c>
      <c r="AI1024" s="230"/>
      <c r="AJ1024" s="188"/>
      <c r="AK1024" s="188"/>
      <c r="AL1024" s="230">
        <v>3.2727016174670607</v>
      </c>
      <c r="AM1024" s="230">
        <v>19.352686872532068</v>
      </c>
      <c r="AN1024" s="230">
        <v>174179.40625</v>
      </c>
      <c r="AO1024" s="230">
        <v>510943.44140625</v>
      </c>
      <c r="AP1024" s="230">
        <v>265245.06115722656</v>
      </c>
      <c r="AQ1024" s="230">
        <v>51.912802800091299</v>
      </c>
      <c r="AR1024" s="229">
        <v>0</v>
      </c>
    </row>
    <row r="1025" spans="1:44">
      <c r="A1025" s="352">
        <v>41855</v>
      </c>
      <c r="B1025" s="123" t="s">
        <v>134</v>
      </c>
      <c r="C1025" s="123"/>
      <c r="D1025" s="241"/>
      <c r="E1025" s="219">
        <v>653</v>
      </c>
      <c r="F1025" s="219">
        <v>102</v>
      </c>
      <c r="G1025" s="219">
        <v>1946</v>
      </c>
      <c r="H1025" s="219">
        <v>306</v>
      </c>
      <c r="I1025" s="219">
        <v>6564</v>
      </c>
      <c r="J1025" s="219">
        <v>1246</v>
      </c>
      <c r="K1025" s="197">
        <v>18216196</v>
      </c>
      <c r="L1025" s="194">
        <v>91.987207427939396</v>
      </c>
      <c r="M1025" s="197">
        <v>26815289</v>
      </c>
      <c r="N1025" s="194">
        <v>96.868126827102557</v>
      </c>
      <c r="O1025" s="197">
        <v>63937053</v>
      </c>
      <c r="P1025" s="194">
        <v>99.95984415244645</v>
      </c>
      <c r="Q1025" s="197">
        <v>63936656</v>
      </c>
      <c r="R1025" s="194">
        <v>2.0673586530126988E-2</v>
      </c>
      <c r="S1025" s="197">
        <v>10615</v>
      </c>
      <c r="T1025" s="194">
        <v>1.8090148956229311E-2</v>
      </c>
      <c r="U1025" s="197">
        <v>90185</v>
      </c>
      <c r="V1025" s="194">
        <v>0.1411062696583168</v>
      </c>
      <c r="W1025" s="197">
        <v>21675703</v>
      </c>
      <c r="X1025" s="194">
        <v>99.713844064849042</v>
      </c>
      <c r="Y1025" s="231">
        <v>99.573141579156214</v>
      </c>
      <c r="Z1025" s="197">
        <v>57075</v>
      </c>
      <c r="AA1025" s="194">
        <v>0.26331325665798638</v>
      </c>
      <c r="AB1025" s="197">
        <v>18749690</v>
      </c>
      <c r="AC1025" s="194">
        <v>98.749138654672663</v>
      </c>
      <c r="AD1025" s="197">
        <v>18749331</v>
      </c>
      <c r="AE1025" s="194">
        <v>98.729453889917721</v>
      </c>
      <c r="AF1025" s="231">
        <v>57.186374968799718</v>
      </c>
      <c r="AG1025" s="231">
        <v>59.972569910524349</v>
      </c>
      <c r="AH1025" s="231">
        <v>54.400180027075088</v>
      </c>
      <c r="AI1025" s="194"/>
      <c r="AJ1025" s="207"/>
      <c r="AK1025" s="207"/>
      <c r="AL1025" s="208">
        <v>4.9799444856771098</v>
      </c>
      <c r="AM1025" s="208">
        <v>27.186662685711852</v>
      </c>
      <c r="AN1025" s="197">
        <v>88631.443359375</v>
      </c>
      <c r="AO1025" s="197">
        <v>279818.712890625</v>
      </c>
      <c r="AP1025" s="197">
        <v>187657.5830078125</v>
      </c>
      <c r="AQ1025" s="231">
        <v>67.063986203511604</v>
      </c>
      <c r="AR1025" s="198"/>
    </row>
    <row r="1026" spans="1:44">
      <c r="A1026" s="352">
        <v>41855</v>
      </c>
      <c r="B1026" s="123" t="s">
        <v>175</v>
      </c>
      <c r="C1026" s="123"/>
      <c r="D1026" s="241"/>
      <c r="E1026" s="219">
        <v>495</v>
      </c>
      <c r="F1026" s="219">
        <v>37</v>
      </c>
      <c r="G1026" s="219">
        <v>1439</v>
      </c>
      <c r="H1026" s="219">
        <v>100</v>
      </c>
      <c r="I1026" s="219">
        <v>4243</v>
      </c>
      <c r="J1026" s="219">
        <v>334</v>
      </c>
      <c r="K1026" s="197">
        <v>9507389</v>
      </c>
      <c r="L1026" s="194">
        <v>90.90830300516788</v>
      </c>
      <c r="M1026" s="197">
        <v>14737539</v>
      </c>
      <c r="N1026" s="194">
        <v>95.336520225085238</v>
      </c>
      <c r="O1026" s="197">
        <v>64829032</v>
      </c>
      <c r="P1026" s="194">
        <v>99.99493834691765</v>
      </c>
      <c r="Q1026" s="197">
        <v>44146369</v>
      </c>
      <c r="R1026" s="194">
        <v>1.7765900342071771E-2</v>
      </c>
      <c r="S1026" s="197">
        <v>1974203</v>
      </c>
      <c r="T1026" s="194">
        <v>4.5088147032609145</v>
      </c>
      <c r="U1026" s="197">
        <v>1979</v>
      </c>
      <c r="V1026" s="194">
        <v>4.6942495556540143E-3</v>
      </c>
      <c r="W1026" s="197">
        <v>13109805</v>
      </c>
      <c r="X1026" s="194">
        <v>99.759513794141697</v>
      </c>
      <c r="Y1026" s="231">
        <v>99.754830833608693</v>
      </c>
      <c r="Z1026" s="197">
        <v>34631</v>
      </c>
      <c r="AA1026" s="194">
        <v>0.26416106110671789</v>
      </c>
      <c r="AB1026" s="197">
        <v>3768461</v>
      </c>
      <c r="AC1026" s="194">
        <v>95.218419793048966</v>
      </c>
      <c r="AD1026" s="197">
        <v>3743230</v>
      </c>
      <c r="AE1026" s="194">
        <v>95.570779862705024</v>
      </c>
      <c r="AF1026" s="231">
        <v>0</v>
      </c>
      <c r="AG1026" s="231">
        <v>0</v>
      </c>
      <c r="AH1026" s="231">
        <v>0</v>
      </c>
      <c r="AI1026" s="194"/>
      <c r="AJ1026" s="207"/>
      <c r="AK1026" s="207"/>
      <c r="AL1026" s="208">
        <v>4.9303496284660522</v>
      </c>
      <c r="AM1026" s="208">
        <v>29.495269375769613</v>
      </c>
      <c r="AN1026" s="197">
        <v>60056.2314453125</v>
      </c>
      <c r="AO1026" s="197">
        <v>152465.98828125</v>
      </c>
      <c r="AP1026" s="197">
        <v>76203.4072265625</v>
      </c>
      <c r="AQ1026" s="231">
        <v>49.98059441689518</v>
      </c>
      <c r="AR1026" s="198"/>
    </row>
    <row r="1027" spans="1:44">
      <c r="A1027" s="352">
        <v>41855</v>
      </c>
      <c r="B1027" s="124" t="s">
        <v>135</v>
      </c>
      <c r="C1027" s="124"/>
      <c r="D1027" s="241"/>
      <c r="E1027" s="219">
        <v>654</v>
      </c>
      <c r="F1027" s="219">
        <v>24</v>
      </c>
      <c r="G1027" s="219">
        <v>1951</v>
      </c>
      <c r="H1027" s="219">
        <v>72</v>
      </c>
      <c r="I1027" s="219">
        <v>4553</v>
      </c>
      <c r="J1027" s="219">
        <v>206</v>
      </c>
      <c r="K1027" s="190">
        <v>4877209</v>
      </c>
      <c r="L1027" s="191">
        <v>88.569630704773985</v>
      </c>
      <c r="M1027" s="190">
        <v>9250346</v>
      </c>
      <c r="N1027" s="191">
        <v>95.905622611951358</v>
      </c>
      <c r="O1027" s="190">
        <v>52948524</v>
      </c>
      <c r="P1027" s="191">
        <v>99.954513995421877</v>
      </c>
      <c r="Q1027" s="190">
        <v>26342126</v>
      </c>
      <c r="R1027" s="191">
        <v>1.1274716768074461E-3</v>
      </c>
      <c r="S1027" s="190">
        <v>923487</v>
      </c>
      <c r="T1027" s="191">
        <v>3.6552212805301592</v>
      </c>
      <c r="U1027" s="190">
        <v>87553</v>
      </c>
      <c r="V1027" s="191">
        <v>0.33286069247180472</v>
      </c>
      <c r="W1027" s="190">
        <v>6225563</v>
      </c>
      <c r="X1027" s="191">
        <v>99.61936507295195</v>
      </c>
      <c r="Y1027" s="232">
        <v>99.287771364534109</v>
      </c>
      <c r="Z1027" s="190">
        <v>35910</v>
      </c>
      <c r="AA1027" s="192">
        <v>0.57681531562469035</v>
      </c>
      <c r="AB1027" s="190">
        <v>7635255</v>
      </c>
      <c r="AC1027" s="191">
        <v>98.948027284294469</v>
      </c>
      <c r="AD1027" s="190">
        <v>7621960</v>
      </c>
      <c r="AE1027" s="191">
        <v>99.155533108859061</v>
      </c>
      <c r="AF1027" s="232">
        <v>17.384624370535555</v>
      </c>
      <c r="AG1027" s="232">
        <v>15.771669941735956</v>
      </c>
      <c r="AH1027" s="232">
        <v>18.997578799335152</v>
      </c>
      <c r="AI1027" s="191"/>
      <c r="AJ1027" s="193"/>
      <c r="AK1027" s="193"/>
      <c r="AL1027" s="191">
        <v>3.5429472941609297</v>
      </c>
      <c r="AM1027" s="191">
        <v>22.702018294928319</v>
      </c>
      <c r="AN1027" s="190">
        <v>25491.7314453125</v>
      </c>
      <c r="AO1027" s="190">
        <v>78658.740234375</v>
      </c>
      <c r="AP1027" s="190">
        <v>1384.0709228515625</v>
      </c>
      <c r="AQ1027" s="232">
        <v>1.7595894858314851</v>
      </c>
      <c r="AR1027" s="190"/>
    </row>
    <row r="1028" spans="1:44">
      <c r="A1028" s="352">
        <v>41855</v>
      </c>
      <c r="B1028" s="114" t="s">
        <v>121</v>
      </c>
      <c r="C1028" s="114" t="s">
        <v>122</v>
      </c>
      <c r="D1028" s="241"/>
      <c r="E1028" s="305">
        <v>168</v>
      </c>
      <c r="F1028" s="305">
        <v>59</v>
      </c>
      <c r="G1028" s="305">
        <v>492</v>
      </c>
      <c r="H1028" s="305">
        <v>176</v>
      </c>
      <c r="I1028" s="305">
        <v>1815</v>
      </c>
      <c r="J1028" s="305">
        <v>722</v>
      </c>
      <c r="K1028" s="118">
        <v>9189631</v>
      </c>
      <c r="L1028" s="116">
        <v>92.825011145714114</v>
      </c>
      <c r="M1028" s="118">
        <v>4996455</v>
      </c>
      <c r="N1028" s="116">
        <v>96.122550964355469</v>
      </c>
      <c r="O1028" s="118">
        <v>20181634</v>
      </c>
      <c r="P1028" s="116">
        <v>99.95684814453125</v>
      </c>
      <c r="Q1028" s="118">
        <v>20181626</v>
      </c>
      <c r="R1028" s="119">
        <v>2.8402071446180344E-2</v>
      </c>
      <c r="S1028" s="118">
        <v>2766</v>
      </c>
      <c r="T1028" s="116">
        <v>1.3705535791814327E-2</v>
      </c>
      <c r="U1028" s="118">
        <v>24914</v>
      </c>
      <c r="V1028" s="119">
        <v>0.12350092828273773</v>
      </c>
      <c r="W1028" s="117">
        <v>8275572</v>
      </c>
      <c r="X1028" s="119">
        <v>99.8043212890625</v>
      </c>
      <c r="Y1028" s="119">
        <v>99.681060791015625</v>
      </c>
      <c r="Z1028" s="117">
        <v>23752</v>
      </c>
      <c r="AA1028" s="119">
        <v>0.28701338171958923</v>
      </c>
      <c r="AB1028" s="118">
        <v>9831421</v>
      </c>
      <c r="AC1028" s="120">
        <v>98.802841186523438</v>
      </c>
      <c r="AD1028" s="118">
        <v>9830271</v>
      </c>
      <c r="AE1028" s="116">
        <v>98.800552368164063</v>
      </c>
      <c r="AF1028" s="116">
        <v>68.560707092285156</v>
      </c>
      <c r="AG1028" s="116">
        <v>62.138439178466797</v>
      </c>
      <c r="AH1028" s="121">
        <v>74.98297119140625</v>
      </c>
      <c r="AI1028" s="116">
        <v>0</v>
      </c>
      <c r="AJ1028" s="121">
        <v>0</v>
      </c>
      <c r="AK1028" s="121">
        <v>0</v>
      </c>
      <c r="AL1028" s="116">
        <v>4.7565631866455078</v>
      </c>
      <c r="AM1028" s="116">
        <v>26.961410522460938</v>
      </c>
      <c r="AN1028" s="116">
        <v>26805.146484375</v>
      </c>
      <c r="AO1028" s="116">
        <v>116462.421875</v>
      </c>
      <c r="AP1028" s="116">
        <v>89266.828125</v>
      </c>
      <c r="AQ1028" s="122">
        <v>76.648612976074219</v>
      </c>
      <c r="AR1028" s="118"/>
    </row>
    <row r="1029" spans="1:44">
      <c r="A1029" s="352">
        <v>41855</v>
      </c>
      <c r="B1029" s="114" t="s">
        <v>123</v>
      </c>
      <c r="C1029" s="114" t="s">
        <v>122</v>
      </c>
      <c r="D1029" s="241"/>
      <c r="E1029" s="305">
        <v>158</v>
      </c>
      <c r="F1029" s="305">
        <v>11</v>
      </c>
      <c r="G1029" s="305">
        <v>484</v>
      </c>
      <c r="H1029" s="305">
        <v>34</v>
      </c>
      <c r="I1029" s="305">
        <v>1421</v>
      </c>
      <c r="J1029" s="305">
        <v>123</v>
      </c>
      <c r="K1029" s="118">
        <v>3716118</v>
      </c>
      <c r="L1029" s="116">
        <v>92.379278591261098</v>
      </c>
      <c r="M1029" s="118">
        <v>7066006</v>
      </c>
      <c r="N1029" s="116">
        <v>97.250556945800781</v>
      </c>
      <c r="O1029" s="118">
        <v>12318018</v>
      </c>
      <c r="P1029" s="116">
        <v>99.95550537109375</v>
      </c>
      <c r="Q1029" s="118">
        <v>12317779</v>
      </c>
      <c r="R1029" s="119">
        <v>2.0092908293008804E-2</v>
      </c>
      <c r="S1029" s="118">
        <v>2519</v>
      </c>
      <c r="T1029" s="116">
        <v>2.0450115203857422E-2</v>
      </c>
      <c r="U1029" s="118">
        <v>17226</v>
      </c>
      <c r="V1029" s="119">
        <v>0.13990336656570435</v>
      </c>
      <c r="W1029" s="117">
        <v>3709642</v>
      </c>
      <c r="X1029" s="119">
        <v>99.777618408203125</v>
      </c>
      <c r="Y1029" s="119">
        <v>99.638023376464844</v>
      </c>
      <c r="Z1029" s="117">
        <v>9822</v>
      </c>
      <c r="AA1029" s="119">
        <v>0.26476949453353882</v>
      </c>
      <c r="AB1029" s="118">
        <v>2984310</v>
      </c>
      <c r="AC1029" s="120">
        <v>98.679458618164062</v>
      </c>
      <c r="AD1029" s="118">
        <v>2985725</v>
      </c>
      <c r="AE1029" s="116">
        <v>98.666923522949219</v>
      </c>
      <c r="AF1029" s="116">
        <v>42.190658569335938</v>
      </c>
      <c r="AG1029" s="116">
        <v>46.879207611083984</v>
      </c>
      <c r="AH1029" s="121">
        <v>37.502113342285156</v>
      </c>
      <c r="AI1029" s="116">
        <v>0</v>
      </c>
      <c r="AJ1029" s="121">
        <v>0</v>
      </c>
      <c r="AK1029" s="121">
        <v>0</v>
      </c>
      <c r="AL1029" s="116">
        <v>4.6941757202148437</v>
      </c>
      <c r="AM1029" s="116">
        <v>26.403568267822266</v>
      </c>
      <c r="AN1029" s="116">
        <v>16178.900390625</v>
      </c>
      <c r="AO1029" s="116">
        <v>49074.5</v>
      </c>
      <c r="AP1029" s="116">
        <v>32597.578125</v>
      </c>
      <c r="AQ1029" s="116">
        <v>66.424674987792969</v>
      </c>
      <c r="AR1029" s="118"/>
    </row>
    <row r="1030" spans="1:44">
      <c r="A1030" s="352">
        <v>41855</v>
      </c>
      <c r="B1030" s="114" t="s">
        <v>183</v>
      </c>
      <c r="C1030" s="114" t="s">
        <v>122</v>
      </c>
      <c r="D1030" s="241"/>
      <c r="E1030" s="305">
        <v>129</v>
      </c>
      <c r="F1030" s="305">
        <v>10</v>
      </c>
      <c r="G1030" s="305">
        <v>385</v>
      </c>
      <c r="H1030" s="305">
        <v>30</v>
      </c>
      <c r="I1030" s="305">
        <v>1462</v>
      </c>
      <c r="J1030" s="305">
        <v>120</v>
      </c>
      <c r="K1030" s="118">
        <v>1245664</v>
      </c>
      <c r="L1030" s="116">
        <v>93.986179258612282</v>
      </c>
      <c r="M1030" s="118">
        <v>7066006</v>
      </c>
      <c r="N1030" s="116">
        <v>97.250556945800781</v>
      </c>
      <c r="O1030" s="118">
        <v>13174463</v>
      </c>
      <c r="P1030" s="116">
        <v>99.972511291503906</v>
      </c>
      <c r="Q1030" s="118">
        <v>13174440</v>
      </c>
      <c r="R1030" s="119">
        <v>9.3514407053589821E-3</v>
      </c>
      <c r="S1030" s="118">
        <v>2138</v>
      </c>
      <c r="T1030" s="116">
        <v>1.6228394582867622E-2</v>
      </c>
      <c r="U1030" s="118">
        <v>19238</v>
      </c>
      <c r="V1030" s="119">
        <v>0.14606253802776337</v>
      </c>
      <c r="W1030" s="117">
        <v>4181463</v>
      </c>
      <c r="X1030" s="119">
        <v>99.739265441894531</v>
      </c>
      <c r="Y1030" s="119">
        <v>99.593582153320313</v>
      </c>
      <c r="Z1030" s="117">
        <v>8696</v>
      </c>
      <c r="AA1030" s="119">
        <v>0.20796549320220947</v>
      </c>
      <c r="AB1030" s="118">
        <v>2686372</v>
      </c>
      <c r="AC1030" s="120">
        <v>98.87774658203125</v>
      </c>
      <c r="AD1030" s="118">
        <v>2685083</v>
      </c>
      <c r="AE1030" s="116">
        <v>98.845176696777344</v>
      </c>
      <c r="AF1030" s="116">
        <v>63.619155883789063</v>
      </c>
      <c r="AG1030" s="116">
        <v>86.246452331542969</v>
      </c>
      <c r="AH1030" s="121">
        <v>40.991859436035156</v>
      </c>
      <c r="AI1030" s="116">
        <v>0</v>
      </c>
      <c r="AJ1030" s="121">
        <v>0</v>
      </c>
      <c r="AK1030" s="121">
        <v>100</v>
      </c>
      <c r="AL1030" s="116">
        <v>5.0379767417907715</v>
      </c>
      <c r="AM1030" s="116">
        <v>26.068914413452148</v>
      </c>
      <c r="AN1030" s="116">
        <v>18378.021484375</v>
      </c>
      <c r="AO1030" s="116">
        <v>48911.734375</v>
      </c>
      <c r="AP1030" s="116">
        <v>27118.35546875</v>
      </c>
      <c r="AQ1030" s="116">
        <v>55.443454742431641</v>
      </c>
      <c r="AR1030" s="118"/>
    </row>
    <row r="1031" spans="1:44">
      <c r="A1031" s="352">
        <v>41855</v>
      </c>
      <c r="B1031" s="114" t="s">
        <v>126</v>
      </c>
      <c r="C1031" s="114" t="s">
        <v>122</v>
      </c>
      <c r="D1031" s="241"/>
      <c r="E1031" s="305">
        <v>103</v>
      </c>
      <c r="F1031" s="305">
        <v>5</v>
      </c>
      <c r="G1031" s="305">
        <v>302</v>
      </c>
      <c r="H1031" s="305">
        <v>15</v>
      </c>
      <c r="I1031" s="305">
        <v>918</v>
      </c>
      <c r="J1031" s="305">
        <v>62</v>
      </c>
      <c r="K1031" s="118">
        <v>1299562</v>
      </c>
      <c r="L1031" s="116">
        <v>90.087814202015764</v>
      </c>
      <c r="M1031" s="118">
        <v>3843411</v>
      </c>
      <c r="N1031" s="116">
        <v>96.649665832519531</v>
      </c>
      <c r="O1031" s="118">
        <v>7037622</v>
      </c>
      <c r="P1031" s="116">
        <v>99.948394775390625</v>
      </c>
      <c r="Q1031" s="118">
        <v>7037510</v>
      </c>
      <c r="R1031" s="119">
        <v>1.5928929671645164E-2</v>
      </c>
      <c r="S1031" s="118">
        <v>1954</v>
      </c>
      <c r="T1031" s="116">
        <v>2.7765503153204918E-2</v>
      </c>
      <c r="U1031" s="118">
        <v>13482</v>
      </c>
      <c r="V1031" s="119">
        <v>0.19165718555450439</v>
      </c>
      <c r="W1031" s="117">
        <v>2072733</v>
      </c>
      <c r="X1031" s="119">
        <v>99.578575134277344</v>
      </c>
      <c r="Y1031" s="119">
        <v>99.387725830078125</v>
      </c>
      <c r="Z1031" s="117">
        <v>6108</v>
      </c>
      <c r="AA1031" s="119">
        <v>0.29468339681625366</v>
      </c>
      <c r="AB1031" s="118">
        <v>1075560</v>
      </c>
      <c r="AC1031" s="120">
        <v>98.996612548828125</v>
      </c>
      <c r="AD1031" s="118">
        <v>1072579</v>
      </c>
      <c r="AE1031" s="116">
        <v>98.921760559082031</v>
      </c>
      <c r="AF1031" s="116">
        <v>43.115402221679688</v>
      </c>
      <c r="AG1031" s="116">
        <v>48.322650909423828</v>
      </c>
      <c r="AH1031" s="121">
        <v>37.908153533935547</v>
      </c>
      <c r="AI1031" s="116">
        <v>0</v>
      </c>
      <c r="AJ1031" s="121">
        <v>0</v>
      </c>
      <c r="AK1031" s="121">
        <v>0</v>
      </c>
      <c r="AL1031" s="116">
        <v>5.4166569709777832</v>
      </c>
      <c r="AM1031" s="116">
        <v>29.99090576171875</v>
      </c>
      <c r="AN1031" s="116">
        <v>10579.439453125</v>
      </c>
      <c r="AO1031" s="116">
        <v>26986.060546875</v>
      </c>
      <c r="AP1031" s="116">
        <v>14911.3681640625</v>
      </c>
      <c r="AQ1031" s="116">
        <v>55.255817413330078</v>
      </c>
      <c r="AR1031" s="118"/>
    </row>
    <row r="1032" spans="1:44">
      <c r="A1032" s="352">
        <v>41855</v>
      </c>
      <c r="B1032" s="114" t="s">
        <v>184</v>
      </c>
      <c r="C1032" s="114" t="s">
        <v>122</v>
      </c>
      <c r="D1032" s="241"/>
      <c r="E1032" s="305">
        <v>95</v>
      </c>
      <c r="F1032" s="305">
        <v>17</v>
      </c>
      <c r="G1032" s="305">
        <v>283</v>
      </c>
      <c r="H1032" s="305">
        <v>51</v>
      </c>
      <c r="I1032" s="305">
        <v>948</v>
      </c>
      <c r="J1032" s="305">
        <v>219</v>
      </c>
      <c r="K1032" s="118">
        <v>2765221</v>
      </c>
      <c r="L1032" s="116">
        <v>88.668211329221066</v>
      </c>
      <c r="M1032" s="118">
        <v>3843411</v>
      </c>
      <c r="N1032" s="116">
        <v>96.649665832519531</v>
      </c>
      <c r="O1032" s="118">
        <v>11225316</v>
      </c>
      <c r="P1032" s="116">
        <v>99.962303161621094</v>
      </c>
      <c r="Q1032" s="118">
        <v>11225301</v>
      </c>
      <c r="R1032" s="119">
        <v>2.3678652942180634E-2</v>
      </c>
      <c r="S1032" s="118">
        <v>1238</v>
      </c>
      <c r="T1032" s="116">
        <v>1.1028657667338848E-2</v>
      </c>
      <c r="U1032" s="118">
        <v>15325</v>
      </c>
      <c r="V1032" s="119">
        <v>0.13656935095787048</v>
      </c>
      <c r="W1032" s="117">
        <v>3436293</v>
      </c>
      <c r="X1032" s="119">
        <v>99.477760314941406</v>
      </c>
      <c r="Y1032" s="119">
        <v>99.341903686523438</v>
      </c>
      <c r="Z1032" s="117">
        <v>8697</v>
      </c>
      <c r="AA1032" s="119">
        <v>0.25309249758720398</v>
      </c>
      <c r="AB1032" s="118">
        <v>2172027</v>
      </c>
      <c r="AC1032" s="120">
        <v>98.3201904296875</v>
      </c>
      <c r="AD1032" s="118">
        <v>2175673</v>
      </c>
      <c r="AE1032" s="116">
        <v>98.256401062011719</v>
      </c>
      <c r="AF1032" s="116">
        <v>35.381389617919922</v>
      </c>
      <c r="AG1032" s="116">
        <v>44.851478576660156</v>
      </c>
      <c r="AH1032" s="121">
        <v>25.911300659179688</v>
      </c>
      <c r="AI1032" s="116">
        <v>0</v>
      </c>
      <c r="AJ1032" s="121">
        <v>0</v>
      </c>
      <c r="AK1032" s="121">
        <v>0</v>
      </c>
      <c r="AL1032" s="116">
        <v>5.3120508193969727</v>
      </c>
      <c r="AM1032" s="116">
        <v>27.445650100708008</v>
      </c>
      <c r="AN1032" s="116">
        <v>16689.935546875</v>
      </c>
      <c r="AO1032" s="116">
        <v>38383.99609375</v>
      </c>
      <c r="AP1032" s="116">
        <v>23763.453125</v>
      </c>
      <c r="AQ1032" s="116">
        <v>61.909793853759766</v>
      </c>
      <c r="AR1032" s="118"/>
    </row>
    <row r="1033" spans="1:44">
      <c r="A1033" s="352">
        <v>41855</v>
      </c>
      <c r="B1033" s="114" t="s">
        <v>131</v>
      </c>
      <c r="C1033" s="114" t="s">
        <v>176</v>
      </c>
      <c r="D1033" s="241"/>
      <c r="E1033" s="305">
        <v>168</v>
      </c>
      <c r="F1033" s="305">
        <v>20</v>
      </c>
      <c r="G1033" s="305">
        <v>489</v>
      </c>
      <c r="H1033" s="305">
        <v>50</v>
      </c>
      <c r="I1033" s="305">
        <v>1377</v>
      </c>
      <c r="J1033" s="305">
        <v>160</v>
      </c>
      <c r="K1033" s="118">
        <v>2392354</v>
      </c>
      <c r="L1033" s="116">
        <v>90.540572172847334</v>
      </c>
      <c r="M1033" s="118">
        <v>4249556</v>
      </c>
      <c r="N1033" s="116">
        <v>94.368659973144531</v>
      </c>
      <c r="O1033" s="118">
        <v>18930708</v>
      </c>
      <c r="P1033" s="116">
        <v>99.999923706054687</v>
      </c>
      <c r="Q1033" s="118">
        <v>12491656</v>
      </c>
      <c r="R1033" s="119">
        <v>9.7585143521428108E-3</v>
      </c>
      <c r="S1033" s="118">
        <v>617684</v>
      </c>
      <c r="T1033" s="116">
        <v>4.9447727203369141</v>
      </c>
      <c r="U1033" s="118">
        <v>283</v>
      </c>
      <c r="V1033" s="119">
        <v>2.3841327056288719E-3</v>
      </c>
      <c r="W1033" s="117">
        <v>3554817</v>
      </c>
      <c r="X1033" s="119">
        <v>99.753005981445312</v>
      </c>
      <c r="Y1033" s="119">
        <v>99.750625610351563</v>
      </c>
      <c r="Z1033" s="117">
        <v>10455</v>
      </c>
      <c r="AA1033" s="119">
        <v>0.29410797357559204</v>
      </c>
      <c r="AB1033" s="118">
        <v>1491693</v>
      </c>
      <c r="AC1033" s="120">
        <v>95.176620483398438</v>
      </c>
      <c r="AD1033" s="118">
        <v>1480881</v>
      </c>
      <c r="AE1033" s="116">
        <v>95.775558471679688</v>
      </c>
      <c r="AF1033" s="116">
        <v>0</v>
      </c>
      <c r="AG1033" s="116">
        <v>0</v>
      </c>
      <c r="AH1033" s="121">
        <v>0</v>
      </c>
      <c r="AI1033" s="116">
        <v>0</v>
      </c>
      <c r="AJ1033" s="121">
        <v>0</v>
      </c>
      <c r="AK1033" s="121">
        <v>0</v>
      </c>
      <c r="AL1033" s="116">
        <v>4.9002728462219238</v>
      </c>
      <c r="AM1033" s="116">
        <v>27.451784133911133</v>
      </c>
      <c r="AN1033" s="116">
        <v>17419.63671875</v>
      </c>
      <c r="AO1033" s="116">
        <v>39489.67578125</v>
      </c>
      <c r="AP1033" s="116">
        <v>21046.787109375</v>
      </c>
      <c r="AQ1033" s="116">
        <v>53.29693603515625</v>
      </c>
      <c r="AR1033" s="118"/>
    </row>
    <row r="1034" spans="1:44">
      <c r="A1034" s="352">
        <v>41855</v>
      </c>
      <c r="B1034" s="114" t="s">
        <v>124</v>
      </c>
      <c r="C1034" s="114" t="s">
        <v>176</v>
      </c>
      <c r="D1034" s="241"/>
      <c r="E1034" s="180">
        <v>113</v>
      </c>
      <c r="F1034" s="180">
        <v>30</v>
      </c>
      <c r="G1034" s="180">
        <v>332</v>
      </c>
      <c r="H1034" s="180">
        <v>80</v>
      </c>
      <c r="I1034" s="180">
        <v>1261</v>
      </c>
      <c r="J1034" s="180">
        <v>326</v>
      </c>
      <c r="K1034" s="118">
        <v>3499357</v>
      </c>
      <c r="L1034" s="116">
        <v>92.247290002134676</v>
      </c>
      <c r="M1034" s="118">
        <v>3847201</v>
      </c>
      <c r="N1034" s="116">
        <v>96.130874633789063</v>
      </c>
      <c r="O1034" s="118">
        <v>16114466</v>
      </c>
      <c r="P1034" s="116">
        <v>99.999725341796875</v>
      </c>
      <c r="Q1034" s="118">
        <v>12363069</v>
      </c>
      <c r="R1034" s="119">
        <v>2.4589363019913435E-3</v>
      </c>
      <c r="S1034" s="118">
        <v>482228</v>
      </c>
      <c r="T1034" s="116">
        <v>3.90055251121521</v>
      </c>
      <c r="U1034" s="118">
        <v>1282</v>
      </c>
      <c r="V1034" s="119">
        <v>1.0790757834911346E-2</v>
      </c>
      <c r="W1034" s="117">
        <v>4084704</v>
      </c>
      <c r="X1034" s="119">
        <v>99.744384765625</v>
      </c>
      <c r="Y1034" s="119">
        <v>99.733619689941406</v>
      </c>
      <c r="Z1034" s="117">
        <v>10878</v>
      </c>
      <c r="AA1034" s="119">
        <v>0.26631060242652893</v>
      </c>
      <c r="AB1034" s="118">
        <v>1040164</v>
      </c>
      <c r="AC1034" s="120">
        <v>95.237869262695313</v>
      </c>
      <c r="AD1034" s="118">
        <v>1033433</v>
      </c>
      <c r="AE1034" s="116">
        <v>95.424186706542969</v>
      </c>
      <c r="AF1034" s="116">
        <v>0</v>
      </c>
      <c r="AG1034" s="116">
        <v>0</v>
      </c>
      <c r="AH1034" s="121">
        <v>0</v>
      </c>
      <c r="AI1034" s="116">
        <v>0</v>
      </c>
      <c r="AJ1034" s="121">
        <v>0</v>
      </c>
      <c r="AK1034" s="121">
        <v>0</v>
      </c>
      <c r="AL1034" s="116">
        <v>4.9185976982116699</v>
      </c>
      <c r="AM1034" s="116">
        <v>29.391397476196289</v>
      </c>
      <c r="AN1034" s="116">
        <v>16968.083984375</v>
      </c>
      <c r="AO1034" s="116">
        <v>45477.86328125</v>
      </c>
      <c r="AP1034" s="116">
        <v>22218.7578125</v>
      </c>
      <c r="AQ1034" s="116">
        <v>48.856204986572266</v>
      </c>
      <c r="AR1034" s="118"/>
    </row>
    <row r="1035" spans="1:44">
      <c r="A1035" s="352">
        <v>41855</v>
      </c>
      <c r="B1035" s="206" t="s">
        <v>133</v>
      </c>
      <c r="C1035" s="206" t="s">
        <v>176</v>
      </c>
      <c r="D1035" s="241"/>
      <c r="E1035" s="180">
        <v>163</v>
      </c>
      <c r="F1035" s="180">
        <v>9</v>
      </c>
      <c r="G1035" s="180">
        <v>482</v>
      </c>
      <c r="H1035" s="180">
        <v>26</v>
      </c>
      <c r="I1035" s="180">
        <v>1352</v>
      </c>
      <c r="J1035" s="180">
        <v>80</v>
      </c>
      <c r="K1035" s="248">
        <v>1783735</v>
      </c>
      <c r="L1035" s="246">
        <v>90.10138837887915</v>
      </c>
      <c r="M1035" s="248">
        <v>3588984</v>
      </c>
      <c r="N1035" s="246">
        <v>96.213188171386719</v>
      </c>
      <c r="O1035" s="248">
        <v>15819007</v>
      </c>
      <c r="P1035" s="246">
        <v>99.9844970703125</v>
      </c>
      <c r="Q1035" s="248">
        <v>9928235</v>
      </c>
      <c r="R1035" s="249">
        <v>4.2706482112407684E-2</v>
      </c>
      <c r="S1035" s="248">
        <v>436422</v>
      </c>
      <c r="T1035" s="246">
        <v>4.3957662582397461</v>
      </c>
      <c r="U1035" s="248">
        <v>280</v>
      </c>
      <c r="V1035" s="249">
        <v>2.9521824326366186E-3</v>
      </c>
      <c r="W1035" s="248">
        <v>2676846</v>
      </c>
      <c r="X1035" s="246">
        <v>99.7088623046875</v>
      </c>
      <c r="Y1035" s="246">
        <v>99.705917358398438</v>
      </c>
      <c r="Z1035" s="247">
        <v>8205</v>
      </c>
      <c r="AA1035" s="249">
        <v>0.30651745200157166</v>
      </c>
      <c r="AB1035" s="248">
        <v>586125</v>
      </c>
      <c r="AC1035" s="246">
        <v>94.037620544433594</v>
      </c>
      <c r="AD1035" s="248">
        <v>578575</v>
      </c>
      <c r="AE1035" s="246">
        <v>94.324333190917969</v>
      </c>
      <c r="AF1035" s="246">
        <v>0</v>
      </c>
      <c r="AG1035" s="246">
        <v>0</v>
      </c>
      <c r="AH1035" s="251">
        <v>0</v>
      </c>
      <c r="AI1035" s="246">
        <v>0</v>
      </c>
      <c r="AJ1035" s="251">
        <v>0</v>
      </c>
      <c r="AK1035" s="251">
        <v>0</v>
      </c>
      <c r="AL1035" s="246">
        <v>4.9689579010009766</v>
      </c>
      <c r="AM1035" s="246">
        <v>31.639978408813477</v>
      </c>
      <c r="AN1035" s="246">
        <v>14131.205078125</v>
      </c>
      <c r="AO1035" s="246">
        <v>34507.9375</v>
      </c>
      <c r="AP1035" s="246">
        <v>18861.123046875</v>
      </c>
      <c r="AQ1035" s="246">
        <v>54.657344818115234</v>
      </c>
      <c r="AR1035" s="248"/>
    </row>
    <row r="1036" spans="1:44">
      <c r="A1036" s="352">
        <v>41855</v>
      </c>
      <c r="B1036" s="206" t="s">
        <v>125</v>
      </c>
      <c r="C1036" s="206" t="s">
        <v>176</v>
      </c>
      <c r="D1036" s="241"/>
      <c r="E1036" s="180">
        <v>164</v>
      </c>
      <c r="F1036" s="180">
        <v>8</v>
      </c>
      <c r="G1036" s="180">
        <v>468</v>
      </c>
      <c r="H1036" s="180">
        <v>24</v>
      </c>
      <c r="I1036" s="180">
        <v>1514</v>
      </c>
      <c r="J1036" s="180">
        <v>94</v>
      </c>
      <c r="K1036" s="248">
        <v>1831943</v>
      </c>
      <c r="L1036" s="246">
        <v>89.616489159324274</v>
      </c>
      <c r="M1036" s="248">
        <v>3051798</v>
      </c>
      <c r="N1036" s="246">
        <v>94.651870727539063</v>
      </c>
      <c r="O1036" s="248">
        <v>13964851</v>
      </c>
      <c r="P1036" s="246">
        <v>99.994483947753906</v>
      </c>
      <c r="Q1036" s="248">
        <v>9363409</v>
      </c>
      <c r="R1036" s="249">
        <v>2.2214131429791451E-2</v>
      </c>
      <c r="S1036" s="248">
        <v>437869</v>
      </c>
      <c r="T1036" s="246">
        <v>4.676384449005127</v>
      </c>
      <c r="U1036" s="248">
        <v>134</v>
      </c>
      <c r="V1036" s="249">
        <v>1.5017753466963768E-3</v>
      </c>
      <c r="W1036" s="248">
        <v>2793438</v>
      </c>
      <c r="X1036" s="246">
        <v>99.838455200195313</v>
      </c>
      <c r="Y1036" s="246">
        <v>99.836952209472656</v>
      </c>
      <c r="Z1036" s="247">
        <v>5093</v>
      </c>
      <c r="AA1036" s="249">
        <v>0.18232013285160065</v>
      </c>
      <c r="AB1036" s="248">
        <v>650479</v>
      </c>
      <c r="AC1036" s="246">
        <v>96.347152709960937</v>
      </c>
      <c r="AD1036" s="248">
        <v>650341</v>
      </c>
      <c r="AE1036" s="246">
        <v>96.446327209472656</v>
      </c>
      <c r="AF1036" s="246">
        <v>0</v>
      </c>
      <c r="AG1036" s="246">
        <v>0</v>
      </c>
      <c r="AH1036" s="251">
        <v>0</v>
      </c>
      <c r="AI1036" s="246">
        <v>0</v>
      </c>
      <c r="AJ1036" s="251">
        <v>0</v>
      </c>
      <c r="AK1036" s="251">
        <v>0</v>
      </c>
      <c r="AL1036" s="246">
        <v>4.2999744415283203</v>
      </c>
      <c r="AM1036" s="246">
        <v>30.190944671630859</v>
      </c>
      <c r="AN1036" s="246">
        <v>11537.3056640625</v>
      </c>
      <c r="AO1036" s="246">
        <v>32990.51171875</v>
      </c>
      <c r="AP1036" s="246">
        <v>14076.7392578125</v>
      </c>
      <c r="AQ1036" s="246">
        <v>42.669052124023438</v>
      </c>
      <c r="AR1036" s="248"/>
    </row>
    <row r="1037" spans="1:44">
      <c r="A1037" s="352">
        <v>41855</v>
      </c>
      <c r="B1037" s="107" t="s">
        <v>127</v>
      </c>
      <c r="C1037" s="107" t="s">
        <v>128</v>
      </c>
      <c r="D1037" s="241"/>
      <c r="E1037" s="388">
        <v>149</v>
      </c>
      <c r="F1037" s="388">
        <v>12</v>
      </c>
      <c r="G1037" s="388">
        <v>447</v>
      </c>
      <c r="H1037" s="388">
        <v>36</v>
      </c>
      <c r="I1037" s="388">
        <v>1431</v>
      </c>
      <c r="J1037" s="388">
        <v>122</v>
      </c>
      <c r="K1037" s="111">
        <v>2245731</v>
      </c>
      <c r="L1037" s="109">
        <v>88.840738271858925</v>
      </c>
      <c r="M1037" s="111">
        <v>3587199</v>
      </c>
      <c r="N1037" s="109">
        <v>96.510536193847656</v>
      </c>
      <c r="O1037" s="111">
        <v>15469105</v>
      </c>
      <c r="P1037" s="109">
        <v>99.958000183105469</v>
      </c>
      <c r="Q1037" s="111">
        <v>9529987</v>
      </c>
      <c r="R1037" s="112">
        <v>2.9590807389467955E-3</v>
      </c>
      <c r="S1037" s="111">
        <v>277350</v>
      </c>
      <c r="T1037" s="109">
        <v>2.9102873802185059</v>
      </c>
      <c r="U1037" s="111">
        <v>33823</v>
      </c>
      <c r="V1037" s="112">
        <v>0.3554990291595459</v>
      </c>
      <c r="W1037" s="111">
        <v>2890489</v>
      </c>
      <c r="X1037" s="109">
        <v>99.6021728515625</v>
      </c>
      <c r="Y1037" s="109">
        <v>99.248085021972656</v>
      </c>
      <c r="Z1037" s="110">
        <v>17331</v>
      </c>
      <c r="AA1037" s="112">
        <v>0.59958714246749878</v>
      </c>
      <c r="AB1037" s="111">
        <v>4800983</v>
      </c>
      <c r="AC1037" s="109">
        <v>99.291107177734375</v>
      </c>
      <c r="AD1037" s="111">
        <v>4790986</v>
      </c>
      <c r="AE1037" s="109">
        <v>99.502418518066406</v>
      </c>
      <c r="AF1037" s="109">
        <v>34.637763977050781</v>
      </c>
      <c r="AG1037" s="109">
        <v>34.286998748779297</v>
      </c>
      <c r="AH1037" s="113">
        <v>34.988525390625</v>
      </c>
      <c r="AI1037" s="109">
        <v>48.758453369140625</v>
      </c>
      <c r="AJ1037" s="113">
        <v>0.46853512525558472</v>
      </c>
      <c r="AK1037" s="113">
        <v>0.77300989627838135</v>
      </c>
      <c r="AL1037" s="109">
        <v>3.0598511695861816</v>
      </c>
      <c r="AM1037" s="109">
        <v>19.142112731933594</v>
      </c>
      <c r="AN1037" s="109">
        <v>7960.79833984375</v>
      </c>
      <c r="AO1037" s="109">
        <v>36182.21875</v>
      </c>
      <c r="AP1037" s="109">
        <v>751.50341796875</v>
      </c>
      <c r="AQ1037" s="109">
        <v>2.0769965648651123</v>
      </c>
      <c r="AR1037" s="111"/>
    </row>
    <row r="1038" spans="1:44">
      <c r="A1038" s="352">
        <v>41855</v>
      </c>
      <c r="B1038" s="107" t="s">
        <v>129</v>
      </c>
      <c r="C1038" s="107" t="s">
        <v>128</v>
      </c>
      <c r="D1038" s="241"/>
      <c r="E1038" s="388">
        <v>151</v>
      </c>
      <c r="F1038" s="388">
        <v>2</v>
      </c>
      <c r="G1038" s="388">
        <v>449</v>
      </c>
      <c r="H1038" s="388">
        <v>6</v>
      </c>
      <c r="I1038" s="388">
        <v>1256</v>
      </c>
      <c r="J1038" s="388">
        <v>22</v>
      </c>
      <c r="K1038" s="111">
        <v>1332173</v>
      </c>
      <c r="L1038" s="109">
        <v>84.89122658993989</v>
      </c>
      <c r="M1038" s="111">
        <v>3123470</v>
      </c>
      <c r="N1038" s="109">
        <v>96.291496276855469</v>
      </c>
      <c r="O1038" s="111">
        <v>10968033</v>
      </c>
      <c r="P1038" s="109">
        <v>99.955665588378906</v>
      </c>
      <c r="Q1038" s="111">
        <v>7142194</v>
      </c>
      <c r="R1038" s="112">
        <v>2.100194978993386E-4</v>
      </c>
      <c r="S1038" s="111">
        <v>241994</v>
      </c>
      <c r="T1038" s="109">
        <v>3.388230562210083</v>
      </c>
      <c r="U1038" s="111">
        <v>30559</v>
      </c>
      <c r="V1038" s="112">
        <v>0.42787459492683411</v>
      </c>
      <c r="W1038" s="111">
        <v>1766205</v>
      </c>
      <c r="X1038" s="109">
        <v>99.5257568359375</v>
      </c>
      <c r="Y1038" s="109">
        <v>99.09991455078125</v>
      </c>
      <c r="Z1038" s="110">
        <v>11478</v>
      </c>
      <c r="AA1038" s="112">
        <v>0.6498679518699646</v>
      </c>
      <c r="AB1038" s="111">
        <v>1017963</v>
      </c>
      <c r="AC1038" s="109">
        <v>98.425483703613281</v>
      </c>
      <c r="AD1038" s="111">
        <v>1017821</v>
      </c>
      <c r="AE1038" s="109">
        <v>98.647796630859375</v>
      </c>
      <c r="AF1038" s="109">
        <v>34.477561950683594</v>
      </c>
      <c r="AG1038" s="109">
        <v>34.167526245117188</v>
      </c>
      <c r="AH1038" s="113">
        <v>34.78759765625</v>
      </c>
      <c r="AI1038" s="109">
        <v>98.973434448242188</v>
      </c>
      <c r="AJ1038" s="113">
        <v>0.32444900274276733</v>
      </c>
      <c r="AK1038" s="113">
        <v>0.70211392641067505</v>
      </c>
      <c r="AL1038" s="109">
        <v>2.9276001453399658</v>
      </c>
      <c r="AM1038" s="109">
        <v>23.40229606628418</v>
      </c>
      <c r="AN1038" s="109">
        <v>6098.5439453125</v>
      </c>
      <c r="AO1038" s="109">
        <v>19791.685546875</v>
      </c>
      <c r="AP1038" s="109">
        <v>243.08537292480469</v>
      </c>
      <c r="AQ1038" s="109">
        <v>1.2282196283340454</v>
      </c>
      <c r="AR1038" s="111"/>
    </row>
    <row r="1039" spans="1:44">
      <c r="A1039" s="352">
        <v>41855</v>
      </c>
      <c r="B1039" s="181" t="s">
        <v>130</v>
      </c>
      <c r="C1039" s="181" t="s">
        <v>128</v>
      </c>
      <c r="D1039" s="241"/>
      <c r="E1039" s="219">
        <v>176</v>
      </c>
      <c r="F1039" s="219">
        <v>5</v>
      </c>
      <c r="G1039" s="219">
        <v>528</v>
      </c>
      <c r="H1039" s="219">
        <v>15</v>
      </c>
      <c r="I1039" s="219">
        <v>867</v>
      </c>
      <c r="J1039" s="219">
        <v>32</v>
      </c>
      <c r="K1039" s="229">
        <v>528046</v>
      </c>
      <c r="L1039" s="230">
        <v>93.245474826056821</v>
      </c>
      <c r="M1039" s="229">
        <v>1299894</v>
      </c>
      <c r="N1039" s="230">
        <v>96.554946899414063</v>
      </c>
      <c r="O1039" s="229">
        <v>13908549</v>
      </c>
      <c r="P1039" s="230">
        <v>99.993240356445312</v>
      </c>
      <c r="Q1039" s="229">
        <v>4386069</v>
      </c>
      <c r="R1039" s="230">
        <v>0</v>
      </c>
      <c r="S1039" s="229">
        <v>145584</v>
      </c>
      <c r="T1039" s="230">
        <v>3.3192365169525146</v>
      </c>
      <c r="U1039" s="229">
        <v>8914</v>
      </c>
      <c r="V1039" s="230">
        <v>0.20361630618572235</v>
      </c>
      <c r="W1039" s="229">
        <v>641331</v>
      </c>
      <c r="X1039" s="230">
        <v>99.8040771484375</v>
      </c>
      <c r="Y1039" s="230">
        <v>99.600860595703125</v>
      </c>
      <c r="Z1039" s="229">
        <v>2611</v>
      </c>
      <c r="AA1039" s="230">
        <v>0.40712207555770874</v>
      </c>
      <c r="AB1039" s="229">
        <v>906770</v>
      </c>
      <c r="AC1039" s="230">
        <v>98.801239013671875</v>
      </c>
      <c r="AD1039" s="229">
        <v>904737</v>
      </c>
      <c r="AE1039" s="230">
        <v>98.991104125976563</v>
      </c>
      <c r="AF1039" s="230">
        <v>35.280006408691406</v>
      </c>
      <c r="AG1039" s="230">
        <v>34.969551086425781</v>
      </c>
      <c r="AH1039" s="230">
        <v>35.590457916259766</v>
      </c>
      <c r="AI1039" s="230">
        <v>91.530921936035156</v>
      </c>
      <c r="AJ1039" s="188">
        <v>0.41777157783508301</v>
      </c>
      <c r="AK1039" s="188">
        <v>8.0513095855712891</v>
      </c>
      <c r="AL1039" s="230">
        <v>3.973909854888916</v>
      </c>
      <c r="AM1039" s="230">
        <v>23.797431945800781</v>
      </c>
      <c r="AN1039" s="230">
        <v>5421.80029296875</v>
      </c>
      <c r="AO1039" s="230">
        <v>10048.1865234375</v>
      </c>
      <c r="AP1039" s="230">
        <v>195.57772827148437</v>
      </c>
      <c r="AQ1039" s="230">
        <v>1.9463982582092285</v>
      </c>
      <c r="AR1039" s="229"/>
    </row>
    <row r="1040" spans="1:44">
      <c r="A1040" s="352">
        <v>41855</v>
      </c>
      <c r="B1040" s="123" t="s">
        <v>132</v>
      </c>
      <c r="C1040" s="123" t="s">
        <v>128</v>
      </c>
      <c r="D1040" s="241"/>
      <c r="E1040" s="219">
        <v>178</v>
      </c>
      <c r="F1040" s="219">
        <v>5</v>
      </c>
      <c r="G1040" s="219">
        <v>527</v>
      </c>
      <c r="H1040" s="219">
        <v>15</v>
      </c>
      <c r="I1040" s="219">
        <v>999</v>
      </c>
      <c r="J1040" s="219">
        <v>30</v>
      </c>
      <c r="K1040" s="197">
        <v>771259</v>
      </c>
      <c r="L1040" s="194">
        <v>90.932488308078092</v>
      </c>
      <c r="M1040" s="197">
        <v>1239783</v>
      </c>
      <c r="N1040" s="194">
        <v>92.502395629882813</v>
      </c>
      <c r="O1040" s="197">
        <v>12602837</v>
      </c>
      <c r="P1040" s="194">
        <v>99.906494140625</v>
      </c>
      <c r="Q1040" s="197">
        <v>5283876</v>
      </c>
      <c r="R1040" s="194">
        <v>0</v>
      </c>
      <c r="S1040" s="197">
        <v>258559</v>
      </c>
      <c r="T1040" s="194">
        <v>4.8933587074279785</v>
      </c>
      <c r="U1040" s="197">
        <v>14257</v>
      </c>
      <c r="V1040" s="194">
        <v>0.27057871222496033</v>
      </c>
      <c r="W1040" s="197">
        <v>927538</v>
      </c>
      <c r="X1040" s="194">
        <v>99.723472595214844</v>
      </c>
      <c r="Y1040" s="231">
        <v>99.453643798828125</v>
      </c>
      <c r="Z1040" s="197">
        <v>4490</v>
      </c>
      <c r="AA1040" s="194">
        <v>0.48407721519470215</v>
      </c>
      <c r="AB1040" s="197">
        <v>909539</v>
      </c>
      <c r="AC1040" s="194">
        <v>97.868263244628906</v>
      </c>
      <c r="AD1040" s="197">
        <v>908416</v>
      </c>
      <c r="AE1040" s="194">
        <v>98.058708190917969</v>
      </c>
      <c r="AF1040" s="231">
        <v>35.069343566894531</v>
      </c>
      <c r="AG1040" s="231">
        <v>34.799201965332031</v>
      </c>
      <c r="AH1040" s="231">
        <v>35.339488983154297</v>
      </c>
      <c r="AI1040" s="194">
        <v>49.106658935546875</v>
      </c>
      <c r="AJ1040" s="207">
        <v>0.22611503303050995</v>
      </c>
      <c r="AK1040" s="207">
        <v>0.66722595691680908</v>
      </c>
      <c r="AL1040" s="208">
        <v>4.045198917388916</v>
      </c>
      <c r="AM1040" s="208">
        <v>24.027397155761719</v>
      </c>
      <c r="AN1040" s="197">
        <v>6010.5888671875</v>
      </c>
      <c r="AO1040" s="197">
        <v>12636.6494140625</v>
      </c>
      <c r="AP1040" s="197">
        <v>193.90440368652344</v>
      </c>
      <c r="AQ1040" s="231">
        <v>1.5344605445861816</v>
      </c>
      <c r="AR1040" s="198"/>
    </row>
    <row r="1041" spans="1:44">
      <c r="A1041" s="352">
        <v>41854</v>
      </c>
      <c r="B1041" s="181" t="s">
        <v>6</v>
      </c>
      <c r="C1041" s="181"/>
      <c r="D1041" s="241"/>
      <c r="E1041" s="219">
        <v>1802</v>
      </c>
      <c r="F1041" s="219">
        <v>163</v>
      </c>
      <c r="G1041" s="219">
        <v>5336</v>
      </c>
      <c r="H1041" s="219">
        <v>478</v>
      </c>
      <c r="I1041" s="219">
        <v>14550</v>
      </c>
      <c r="J1041" s="219">
        <v>1422</v>
      </c>
      <c r="K1041" s="229">
        <v>30728831</v>
      </c>
      <c r="L1041" s="230">
        <v>91.023631845936478</v>
      </c>
      <c r="M1041" s="229">
        <v>51492764</v>
      </c>
      <c r="N1041" s="230">
        <v>96.258066381990616</v>
      </c>
      <c r="O1041" s="229">
        <v>180592805</v>
      </c>
      <c r="P1041" s="230">
        <v>99.944544750058355</v>
      </c>
      <c r="Q1041" s="229">
        <v>134019163</v>
      </c>
      <c r="R1041" s="230">
        <v>4.5024905233786272E-2</v>
      </c>
      <c r="S1041" s="229">
        <v>3031078</v>
      </c>
      <c r="T1041" s="230">
        <v>4.3829161197791242</v>
      </c>
      <c r="U1041" s="229">
        <v>185239</v>
      </c>
      <c r="V1041" s="230">
        <v>0.14049508047916515</v>
      </c>
      <c r="W1041" s="229">
        <v>41238540</v>
      </c>
      <c r="X1041" s="230">
        <v>99.691651854298087</v>
      </c>
      <c r="Y1041" s="230">
        <v>99.551589987794387</v>
      </c>
      <c r="Z1041" s="229">
        <v>134026</v>
      </c>
      <c r="AA1041" s="230">
        <v>0.32500181229808578</v>
      </c>
      <c r="AB1041" s="229">
        <v>28961930</v>
      </c>
      <c r="AC1041" s="230">
        <v>98.295249957637964</v>
      </c>
      <c r="AD1041" s="229">
        <v>28925346</v>
      </c>
      <c r="AE1041" s="230">
        <v>98.382927517130696</v>
      </c>
      <c r="AF1041" s="230">
        <v>31.951174298474506</v>
      </c>
      <c r="AG1041" s="230">
        <v>31.648710424496173</v>
      </c>
      <c r="AH1041" s="230">
        <v>32.253638172452838</v>
      </c>
      <c r="AI1041" s="230"/>
      <c r="AJ1041" s="188"/>
      <c r="AK1041" s="188"/>
      <c r="AL1041" s="230">
        <v>3.1813086938947635</v>
      </c>
      <c r="AM1041" s="230">
        <v>19.298892083231145</v>
      </c>
      <c r="AN1041" s="230">
        <v>170696.62744140625</v>
      </c>
      <c r="AO1041" s="230">
        <v>511417.25</v>
      </c>
      <c r="AP1041" s="230">
        <v>260770.77395629883</v>
      </c>
      <c r="AQ1041" s="230">
        <v>50.989827573531954</v>
      </c>
      <c r="AR1041" s="229">
        <v>0</v>
      </c>
    </row>
    <row r="1042" spans="1:44">
      <c r="A1042" s="352">
        <v>41854</v>
      </c>
      <c r="B1042" s="123" t="s">
        <v>134</v>
      </c>
      <c r="C1042" s="123"/>
      <c r="D1042" s="241"/>
      <c r="E1042" s="219">
        <v>653</v>
      </c>
      <c r="F1042" s="219">
        <v>102</v>
      </c>
      <c r="G1042" s="219">
        <v>1946</v>
      </c>
      <c r="H1042" s="219">
        <v>306</v>
      </c>
      <c r="I1042" s="219">
        <v>5689</v>
      </c>
      <c r="J1042" s="219">
        <v>872</v>
      </c>
      <c r="K1042" s="197">
        <v>17317124</v>
      </c>
      <c r="L1042" s="194">
        <v>91.955130655644666</v>
      </c>
      <c r="M1042" s="197">
        <v>27364872</v>
      </c>
      <c r="N1042" s="194">
        <v>96.86758966815411</v>
      </c>
      <c r="O1042" s="197">
        <v>63734040</v>
      </c>
      <c r="P1042" s="194">
        <v>99.895068166148917</v>
      </c>
      <c r="Q1042" s="197">
        <v>63733541</v>
      </c>
      <c r="R1042" s="194">
        <v>7.8501838078055081E-2</v>
      </c>
      <c r="S1042" s="197">
        <v>15049</v>
      </c>
      <c r="T1042" s="194">
        <v>2.9116780070182143E-2</v>
      </c>
      <c r="U1042" s="197">
        <v>89848</v>
      </c>
      <c r="V1042" s="194">
        <v>0.14111854258699499</v>
      </c>
      <c r="W1042" s="197">
        <v>21545299</v>
      </c>
      <c r="X1042" s="194">
        <v>99.68726950114403</v>
      </c>
      <c r="Y1042" s="231">
        <v>99.546592279279253</v>
      </c>
      <c r="Z1042" s="197">
        <v>58628</v>
      </c>
      <c r="AA1042" s="194">
        <v>0.27211504775840134</v>
      </c>
      <c r="AB1042" s="197">
        <v>17721077</v>
      </c>
      <c r="AC1042" s="194">
        <v>98.725007888025019</v>
      </c>
      <c r="AD1042" s="197">
        <v>17720959</v>
      </c>
      <c r="AE1042" s="194">
        <v>98.701797216198329</v>
      </c>
      <c r="AF1042" s="231">
        <v>54.313929320771415</v>
      </c>
      <c r="AG1042" s="231">
        <v>54.229912448215742</v>
      </c>
      <c r="AH1042" s="231">
        <v>54.397946193327087</v>
      </c>
      <c r="AI1042" s="194"/>
      <c r="AJ1042" s="207"/>
      <c r="AK1042" s="207"/>
      <c r="AL1042" s="208">
        <v>4.895837645368978</v>
      </c>
      <c r="AM1042" s="208">
        <v>27.32231447115954</v>
      </c>
      <c r="AN1042" s="197">
        <v>87058.328125</v>
      </c>
      <c r="AO1042" s="197">
        <v>275676.625</v>
      </c>
      <c r="AP1042" s="197">
        <v>183042.896484375</v>
      </c>
      <c r="AQ1042" s="231">
        <v>66.39768478171662</v>
      </c>
      <c r="AR1042" s="198"/>
    </row>
    <row r="1043" spans="1:44">
      <c r="A1043" s="352">
        <v>41854</v>
      </c>
      <c r="B1043" s="123" t="s">
        <v>175</v>
      </c>
      <c r="C1043" s="123"/>
      <c r="D1043" s="241"/>
      <c r="E1043" s="219">
        <v>495</v>
      </c>
      <c r="F1043" s="219">
        <v>37</v>
      </c>
      <c r="G1043" s="219">
        <v>1439</v>
      </c>
      <c r="H1043" s="219">
        <v>100</v>
      </c>
      <c r="I1043" s="219">
        <v>4292</v>
      </c>
      <c r="J1043" s="219">
        <v>344</v>
      </c>
      <c r="K1043" s="197">
        <v>9084574</v>
      </c>
      <c r="L1043" s="194">
        <v>90.899121962130536</v>
      </c>
      <c r="M1043" s="197">
        <v>14845152</v>
      </c>
      <c r="N1043" s="194">
        <v>95.374732859433877</v>
      </c>
      <c r="O1043" s="197">
        <v>64598376</v>
      </c>
      <c r="P1043" s="194">
        <v>99.992556737596757</v>
      </c>
      <c r="Q1043" s="197">
        <v>44513064</v>
      </c>
      <c r="R1043" s="194">
        <v>2.2150800471646293E-2</v>
      </c>
      <c r="S1043" s="197">
        <v>2079424</v>
      </c>
      <c r="T1043" s="194">
        <v>4.7058839673580968</v>
      </c>
      <c r="U1043" s="197">
        <v>1996</v>
      </c>
      <c r="V1043" s="194">
        <v>4.7058983883694842E-3</v>
      </c>
      <c r="W1043" s="197">
        <v>13451356</v>
      </c>
      <c r="X1043" s="194">
        <v>99.740822369453184</v>
      </c>
      <c r="Y1043" s="231">
        <v>99.736128667700754</v>
      </c>
      <c r="Z1043" s="197">
        <v>36160</v>
      </c>
      <c r="AA1043" s="194">
        <v>0.26882049017498805</v>
      </c>
      <c r="AB1043" s="197">
        <v>3806398</v>
      </c>
      <c r="AC1043" s="194">
        <v>95.151136003629745</v>
      </c>
      <c r="AD1043" s="197">
        <v>3782424</v>
      </c>
      <c r="AE1043" s="194">
        <v>95.506055614473624</v>
      </c>
      <c r="AF1043" s="231">
        <v>0</v>
      </c>
      <c r="AG1043" s="231">
        <v>0</v>
      </c>
      <c r="AH1043" s="231">
        <v>0</v>
      </c>
      <c r="AI1043" s="194"/>
      <c r="AJ1043" s="207"/>
      <c r="AK1043" s="207"/>
      <c r="AL1043" s="208">
        <v>4.859060134141151</v>
      </c>
      <c r="AM1043" s="208">
        <v>29.889664971270381</v>
      </c>
      <c r="AN1043" s="197">
        <v>59360.759765625</v>
      </c>
      <c r="AO1043" s="197">
        <v>156610.55859375</v>
      </c>
      <c r="AP1043" s="197">
        <v>76359.0546875</v>
      </c>
      <c r="AQ1043" s="231">
        <v>48.757283910580043</v>
      </c>
      <c r="AR1043" s="198"/>
    </row>
    <row r="1044" spans="1:44">
      <c r="A1044" s="352">
        <v>41854</v>
      </c>
      <c r="B1044" s="124" t="s">
        <v>135</v>
      </c>
      <c r="C1044" s="124"/>
      <c r="D1044" s="241"/>
      <c r="E1044" s="219">
        <v>654</v>
      </c>
      <c r="F1044" s="219">
        <v>24</v>
      </c>
      <c r="G1044" s="219">
        <v>1951</v>
      </c>
      <c r="H1044" s="219">
        <v>72</v>
      </c>
      <c r="I1044" s="219">
        <v>4569</v>
      </c>
      <c r="J1044" s="219">
        <v>206</v>
      </c>
      <c r="K1044" s="190">
        <v>4327133</v>
      </c>
      <c r="L1044" s="191">
        <v>87.557188558798629</v>
      </c>
      <c r="M1044" s="190">
        <v>9282740</v>
      </c>
      <c r="N1044" s="191">
        <v>95.873879568847784</v>
      </c>
      <c r="O1044" s="190">
        <v>52260389</v>
      </c>
      <c r="P1044" s="191">
        <v>99.945536823700081</v>
      </c>
      <c r="Q1044" s="190">
        <v>25772558</v>
      </c>
      <c r="R1044" s="191">
        <v>1.7460431679948111E-3</v>
      </c>
      <c r="S1044" s="190">
        <v>936605</v>
      </c>
      <c r="T1044" s="191">
        <v>3.7358271471377464</v>
      </c>
      <c r="U1044" s="190">
        <v>93395</v>
      </c>
      <c r="V1044" s="191">
        <v>0.36250183205747855</v>
      </c>
      <c r="W1044" s="190">
        <v>6241885</v>
      </c>
      <c r="X1044" s="191">
        <v>99.600815352980476</v>
      </c>
      <c r="Y1044" s="232">
        <v>99.23976057258173</v>
      </c>
      <c r="Z1044" s="190">
        <v>39238</v>
      </c>
      <c r="AA1044" s="192">
        <v>0.62862421190674966</v>
      </c>
      <c r="AB1044" s="190">
        <v>7434455</v>
      </c>
      <c r="AC1044" s="191">
        <v>98.880629207436286</v>
      </c>
      <c r="AD1044" s="190">
        <v>7421963</v>
      </c>
      <c r="AE1044" s="191">
        <v>99.087710398157682</v>
      </c>
      <c r="AF1044" s="232">
        <v>17.279158611317818</v>
      </c>
      <c r="AG1044" s="232">
        <v>15.617037488988576</v>
      </c>
      <c r="AH1044" s="232">
        <v>18.941279733647061</v>
      </c>
      <c r="AI1044" s="191"/>
      <c r="AJ1044" s="193"/>
      <c r="AK1044" s="193"/>
      <c r="AL1044" s="191">
        <v>3.504459905111136</v>
      </c>
      <c r="AM1044" s="191">
        <v>22.962392168616955</v>
      </c>
      <c r="AN1044" s="190">
        <v>24277.53955078125</v>
      </c>
      <c r="AO1044" s="190">
        <v>79130.06640625</v>
      </c>
      <c r="AP1044" s="190">
        <v>1368.8227844238281</v>
      </c>
      <c r="AQ1044" s="232">
        <v>1.7298390442342826</v>
      </c>
      <c r="AR1044" s="190"/>
    </row>
    <row r="1045" spans="1:44">
      <c r="A1045" s="352">
        <v>41854</v>
      </c>
      <c r="B1045" s="114" t="s">
        <v>121</v>
      </c>
      <c r="C1045" s="114" t="s">
        <v>122</v>
      </c>
      <c r="D1045" s="241"/>
      <c r="E1045" s="305">
        <v>168</v>
      </c>
      <c r="F1045" s="305">
        <v>59</v>
      </c>
      <c r="G1045" s="305">
        <v>492</v>
      </c>
      <c r="H1045" s="305">
        <v>176</v>
      </c>
      <c r="I1045" s="305">
        <v>940</v>
      </c>
      <c r="J1045" s="305">
        <v>348</v>
      </c>
      <c r="K1045" s="118">
        <v>8553540</v>
      </c>
      <c r="L1045" s="116">
        <v>93.008777652293674</v>
      </c>
      <c r="M1045" s="118">
        <v>4864734</v>
      </c>
      <c r="N1045" s="116">
        <v>96.241600036621094</v>
      </c>
      <c r="O1045" s="118">
        <v>18638956</v>
      </c>
      <c r="P1045" s="116">
        <v>99.821853637695313</v>
      </c>
      <c r="Q1045" s="118">
        <v>18638944</v>
      </c>
      <c r="R1045" s="119">
        <v>0.16036316752433777</v>
      </c>
      <c r="S1045" s="118">
        <v>3172</v>
      </c>
      <c r="T1045" s="116">
        <v>1.7018131911754608E-2</v>
      </c>
      <c r="U1045" s="118">
        <v>23368</v>
      </c>
      <c r="V1045" s="119">
        <v>0.12559470534324646</v>
      </c>
      <c r="W1045" s="117">
        <v>7509681</v>
      </c>
      <c r="X1045" s="119">
        <v>99.782119750976563</v>
      </c>
      <c r="Y1045" s="119">
        <v>99.65679931640625</v>
      </c>
      <c r="Z1045" s="117">
        <v>22837</v>
      </c>
      <c r="AA1045" s="119">
        <v>0.30410081148147583</v>
      </c>
      <c r="AB1045" s="118">
        <v>8752057</v>
      </c>
      <c r="AC1045" s="120">
        <v>98.8223876953125</v>
      </c>
      <c r="AD1045" s="118">
        <v>8750797</v>
      </c>
      <c r="AE1045" s="116">
        <v>98.818702697753906</v>
      </c>
      <c r="AF1045" s="116">
        <v>70.355087280273438</v>
      </c>
      <c r="AG1045" s="116">
        <v>54.119461059570313</v>
      </c>
      <c r="AH1045" s="121">
        <v>86.590721130371094</v>
      </c>
      <c r="AI1045" s="116">
        <v>0</v>
      </c>
      <c r="AJ1045" s="121">
        <v>0</v>
      </c>
      <c r="AK1045" s="121">
        <v>0</v>
      </c>
      <c r="AL1045" s="116">
        <v>4.7060461044311523</v>
      </c>
      <c r="AM1045" s="116">
        <v>27.250886917114258</v>
      </c>
      <c r="AN1045" s="116">
        <v>24309.392578125</v>
      </c>
      <c r="AO1045" s="116">
        <v>104848.0078125</v>
      </c>
      <c r="AP1045" s="116">
        <v>80187.015625</v>
      </c>
      <c r="AQ1045" s="122">
        <v>76.479293823242188</v>
      </c>
      <c r="AR1045" s="118"/>
    </row>
    <row r="1046" spans="1:44">
      <c r="A1046" s="352">
        <v>41854</v>
      </c>
      <c r="B1046" s="114" t="s">
        <v>123</v>
      </c>
      <c r="C1046" s="114" t="s">
        <v>122</v>
      </c>
      <c r="D1046" s="241"/>
      <c r="E1046" s="305">
        <v>158</v>
      </c>
      <c r="F1046" s="305">
        <v>11</v>
      </c>
      <c r="G1046" s="305">
        <v>484</v>
      </c>
      <c r="H1046" s="305">
        <v>34</v>
      </c>
      <c r="I1046" s="305">
        <v>1421</v>
      </c>
      <c r="J1046" s="305">
        <v>123</v>
      </c>
      <c r="K1046" s="118">
        <v>3566819</v>
      </c>
      <c r="L1046" s="116">
        <v>92.242050970346412</v>
      </c>
      <c r="M1046" s="118">
        <v>7184062</v>
      </c>
      <c r="N1046" s="116">
        <v>97.206649780273438</v>
      </c>
      <c r="O1046" s="118">
        <v>12507878</v>
      </c>
      <c r="P1046" s="116">
        <v>99.947586059570313</v>
      </c>
      <c r="Q1046" s="118">
        <v>12507625</v>
      </c>
      <c r="R1046" s="119">
        <v>2.4297177791595459E-2</v>
      </c>
      <c r="S1046" s="118">
        <v>3043</v>
      </c>
      <c r="T1046" s="116">
        <v>2.4329159408807755E-2</v>
      </c>
      <c r="U1046" s="118">
        <v>17366</v>
      </c>
      <c r="V1046" s="119">
        <v>0.13891085982322693</v>
      </c>
      <c r="W1046" s="117">
        <v>3844501</v>
      </c>
      <c r="X1046" s="119">
        <v>99.712936401367188</v>
      </c>
      <c r="Y1046" s="119">
        <v>99.574424743652344</v>
      </c>
      <c r="Z1046" s="117">
        <v>10131</v>
      </c>
      <c r="AA1046" s="119">
        <v>0.26351925730705261</v>
      </c>
      <c r="AB1046" s="118">
        <v>2862100</v>
      </c>
      <c r="AC1046" s="120">
        <v>98.635757446289063</v>
      </c>
      <c r="AD1046" s="118">
        <v>2862512</v>
      </c>
      <c r="AE1046" s="116">
        <v>98.670394897460938</v>
      </c>
      <c r="AF1046" s="116">
        <v>37.795921325683594</v>
      </c>
      <c r="AG1046" s="116">
        <v>46.534168243408203</v>
      </c>
      <c r="AH1046" s="121">
        <v>29.057676315307617</v>
      </c>
      <c r="AI1046" s="116">
        <v>0</v>
      </c>
      <c r="AJ1046" s="121">
        <v>0</v>
      </c>
      <c r="AK1046" s="121">
        <v>0</v>
      </c>
      <c r="AL1046" s="116">
        <v>4.5696382522583008</v>
      </c>
      <c r="AM1046" s="116">
        <v>26.188304901123047</v>
      </c>
      <c r="AN1046" s="116">
        <v>16039.99609375</v>
      </c>
      <c r="AO1046" s="116">
        <v>49852.8984375</v>
      </c>
      <c r="AP1046" s="116">
        <v>31429.85546875</v>
      </c>
      <c r="AQ1046" s="116">
        <v>63.045192718505859</v>
      </c>
      <c r="AR1046" s="118"/>
    </row>
    <row r="1047" spans="1:44">
      <c r="A1047" s="352">
        <v>41854</v>
      </c>
      <c r="B1047" s="114" t="s">
        <v>183</v>
      </c>
      <c r="C1047" s="114" t="s">
        <v>122</v>
      </c>
      <c r="D1047" s="241"/>
      <c r="E1047" s="305">
        <v>129</v>
      </c>
      <c r="F1047" s="305">
        <v>10</v>
      </c>
      <c r="G1047" s="305">
        <v>385</v>
      </c>
      <c r="H1047" s="305">
        <v>30</v>
      </c>
      <c r="I1047" s="305">
        <v>1462</v>
      </c>
      <c r="J1047" s="305">
        <v>120</v>
      </c>
      <c r="K1047" s="118">
        <v>1119413</v>
      </c>
      <c r="L1047" s="116">
        <v>93.885188040517662</v>
      </c>
      <c r="M1047" s="118">
        <v>7184062</v>
      </c>
      <c r="N1047" s="116">
        <v>97.206649780273438</v>
      </c>
      <c r="O1047" s="118">
        <v>13433510</v>
      </c>
      <c r="P1047" s="116">
        <v>99.94036865234375</v>
      </c>
      <c r="Q1047" s="118">
        <v>13433368</v>
      </c>
      <c r="R1047" s="119">
        <v>1.5052069909870625E-2</v>
      </c>
      <c r="S1047" s="118">
        <v>5618</v>
      </c>
      <c r="T1047" s="116">
        <v>4.1821230202913284E-2</v>
      </c>
      <c r="U1047" s="118">
        <v>18816</v>
      </c>
      <c r="V1047" s="119">
        <v>0.1401488184928894</v>
      </c>
      <c r="W1047" s="117">
        <v>4339373</v>
      </c>
      <c r="X1047" s="119">
        <v>99.716316223144531</v>
      </c>
      <c r="Y1047" s="119">
        <v>99.576568603515625</v>
      </c>
      <c r="Z1047" s="117">
        <v>9683</v>
      </c>
      <c r="AA1047" s="119">
        <v>0.2231428325176239</v>
      </c>
      <c r="AB1047" s="118">
        <v>2725617</v>
      </c>
      <c r="AC1047" s="120">
        <v>98.805259704589844</v>
      </c>
      <c r="AD1047" s="118">
        <v>2725607</v>
      </c>
      <c r="AE1047" s="116">
        <v>98.719261169433594</v>
      </c>
      <c r="AF1047" s="116">
        <v>48.785308837890625</v>
      </c>
      <c r="AG1047" s="116">
        <v>66.244293212890625</v>
      </c>
      <c r="AH1047" s="121">
        <v>31.326320648193359</v>
      </c>
      <c r="AI1047" s="116">
        <v>0</v>
      </c>
      <c r="AJ1047" s="121">
        <v>0</v>
      </c>
      <c r="AK1047" s="121">
        <v>100</v>
      </c>
      <c r="AL1047" s="116">
        <v>4.9098787307739258</v>
      </c>
      <c r="AM1047" s="116">
        <v>25.870712280273437</v>
      </c>
      <c r="AN1047" s="116">
        <v>18333.974609375</v>
      </c>
      <c r="AO1047" s="116">
        <v>50228.578125</v>
      </c>
      <c r="AP1047" s="116">
        <v>28039.828125</v>
      </c>
      <c r="AQ1047" s="116">
        <v>55.824451446533203</v>
      </c>
      <c r="AR1047" s="118"/>
    </row>
    <row r="1048" spans="1:44">
      <c r="A1048" s="352">
        <v>41854</v>
      </c>
      <c r="B1048" s="114" t="s">
        <v>126</v>
      </c>
      <c r="C1048" s="114" t="s">
        <v>122</v>
      </c>
      <c r="D1048" s="241"/>
      <c r="E1048" s="305">
        <v>103</v>
      </c>
      <c r="F1048" s="305">
        <v>5</v>
      </c>
      <c r="G1048" s="305">
        <v>302</v>
      </c>
      <c r="H1048" s="305">
        <v>15</v>
      </c>
      <c r="I1048" s="305">
        <v>918</v>
      </c>
      <c r="J1048" s="305">
        <v>62</v>
      </c>
      <c r="K1048" s="118">
        <v>1280843</v>
      </c>
      <c r="L1048" s="116">
        <v>89.832633663922905</v>
      </c>
      <c r="M1048" s="118">
        <v>4066007</v>
      </c>
      <c r="N1048" s="116">
        <v>96.642997741699219</v>
      </c>
      <c r="O1048" s="118">
        <v>7265706</v>
      </c>
      <c r="P1048" s="116">
        <v>99.951469421386719</v>
      </c>
      <c r="Q1048" s="118">
        <v>7265601</v>
      </c>
      <c r="R1048" s="119">
        <v>1.1437457054853439E-2</v>
      </c>
      <c r="S1048" s="118">
        <v>2198</v>
      </c>
      <c r="T1048" s="116">
        <v>3.0252143740653992E-2</v>
      </c>
      <c r="U1048" s="118">
        <v>13397</v>
      </c>
      <c r="V1048" s="119">
        <v>0.18446633219718933</v>
      </c>
      <c r="W1048" s="117">
        <v>2204720</v>
      </c>
      <c r="X1048" s="119">
        <v>99.552116394042969</v>
      </c>
      <c r="Y1048" s="119">
        <v>99.368476867675781</v>
      </c>
      <c r="Z1048" s="117">
        <v>6690</v>
      </c>
      <c r="AA1048" s="119">
        <v>0.30343988537788391</v>
      </c>
      <c r="AB1048" s="118">
        <v>1124557</v>
      </c>
      <c r="AC1048" s="120">
        <v>98.947319030761719</v>
      </c>
      <c r="AD1048" s="118">
        <v>1121429</v>
      </c>
      <c r="AE1048" s="116">
        <v>98.842193603515625</v>
      </c>
      <c r="AF1048" s="116">
        <v>43.89984130859375</v>
      </c>
      <c r="AG1048" s="116">
        <v>52.879364013671875</v>
      </c>
      <c r="AH1048" s="121">
        <v>34.920322418212891</v>
      </c>
      <c r="AI1048" s="116">
        <v>0</v>
      </c>
      <c r="AJ1048" s="121">
        <v>0</v>
      </c>
      <c r="AK1048" s="121">
        <v>0</v>
      </c>
      <c r="AL1048" s="116">
        <v>5.292417049407959</v>
      </c>
      <c r="AM1048" s="116">
        <v>30.468938827514648</v>
      </c>
      <c r="AN1048" s="116">
        <v>10653.91015625</v>
      </c>
      <c r="AO1048" s="116">
        <v>29252.30859375</v>
      </c>
      <c r="AP1048" s="116">
        <v>16590.115234375</v>
      </c>
      <c r="AQ1048" s="116">
        <v>56.7138671875</v>
      </c>
      <c r="AR1048" s="118"/>
    </row>
    <row r="1049" spans="1:44">
      <c r="A1049" s="352">
        <v>41854</v>
      </c>
      <c r="B1049" s="114" t="s">
        <v>184</v>
      </c>
      <c r="C1049" s="114" t="s">
        <v>122</v>
      </c>
      <c r="D1049" s="241"/>
      <c r="E1049" s="305">
        <v>95</v>
      </c>
      <c r="F1049" s="305">
        <v>17</v>
      </c>
      <c r="G1049" s="305">
        <v>283</v>
      </c>
      <c r="H1049" s="305">
        <v>51</v>
      </c>
      <c r="I1049" s="305">
        <v>948</v>
      </c>
      <c r="J1049" s="305">
        <v>219</v>
      </c>
      <c r="K1049" s="118">
        <v>2796509</v>
      </c>
      <c r="L1049" s="116">
        <v>88.565994244967555</v>
      </c>
      <c r="M1049" s="118">
        <v>4066007</v>
      </c>
      <c r="N1049" s="116">
        <v>96.642997741699219</v>
      </c>
      <c r="O1049" s="118">
        <v>11887990</v>
      </c>
      <c r="P1049" s="116">
        <v>99.868942260742188</v>
      </c>
      <c r="Q1049" s="118">
        <v>11888003</v>
      </c>
      <c r="R1049" s="119">
        <v>0.11986874788999557</v>
      </c>
      <c r="S1049" s="118">
        <v>1018</v>
      </c>
      <c r="T1049" s="116">
        <v>8.5632549598813057E-3</v>
      </c>
      <c r="U1049" s="118">
        <v>16901</v>
      </c>
      <c r="V1049" s="119">
        <v>0.14235135912895203</v>
      </c>
      <c r="W1049" s="117">
        <v>3647024</v>
      </c>
      <c r="X1049" s="119">
        <v>99.512046813964844</v>
      </c>
      <c r="Y1049" s="119">
        <v>99.370391845703125</v>
      </c>
      <c r="Z1049" s="117">
        <v>9287</v>
      </c>
      <c r="AA1049" s="119">
        <v>0.25464597344398499</v>
      </c>
      <c r="AB1049" s="118">
        <v>2256746</v>
      </c>
      <c r="AC1049" s="120">
        <v>98.252838134765625</v>
      </c>
      <c r="AD1049" s="118">
        <v>2260614</v>
      </c>
      <c r="AE1049" s="116">
        <v>98.198318481445313</v>
      </c>
      <c r="AF1049" s="116">
        <v>37.07452392578125</v>
      </c>
      <c r="AG1049" s="116">
        <v>50.163795471191406</v>
      </c>
      <c r="AH1049" s="121">
        <v>23.985250473022461</v>
      </c>
      <c r="AI1049" s="116">
        <v>0</v>
      </c>
      <c r="AJ1049" s="121">
        <v>0</v>
      </c>
      <c r="AK1049" s="121">
        <v>0</v>
      </c>
      <c r="AL1049" s="116">
        <v>5.3413681983947754</v>
      </c>
      <c r="AM1049" s="116">
        <v>28.002841949462891</v>
      </c>
      <c r="AN1049" s="116">
        <v>17721.0546875</v>
      </c>
      <c r="AO1049" s="116">
        <v>41494.83203125</v>
      </c>
      <c r="AP1049" s="116">
        <v>26796.08203125</v>
      </c>
      <c r="AQ1049" s="116">
        <v>64.576911926269531</v>
      </c>
      <c r="AR1049" s="118"/>
    </row>
    <row r="1050" spans="1:44">
      <c r="A1050" s="352">
        <v>41854</v>
      </c>
      <c r="B1050" s="114" t="s">
        <v>131</v>
      </c>
      <c r="C1050" s="114" t="s">
        <v>176</v>
      </c>
      <c r="D1050" s="241"/>
      <c r="E1050" s="305">
        <v>168</v>
      </c>
      <c r="F1050" s="305">
        <v>20</v>
      </c>
      <c r="G1050" s="305">
        <v>489</v>
      </c>
      <c r="H1050" s="305">
        <v>50</v>
      </c>
      <c r="I1050" s="305">
        <v>1402</v>
      </c>
      <c r="J1050" s="305">
        <v>167</v>
      </c>
      <c r="K1050" s="118">
        <v>2241248</v>
      </c>
      <c r="L1050" s="116">
        <v>90.448848141749593</v>
      </c>
      <c r="M1050" s="118">
        <v>4230780</v>
      </c>
      <c r="N1050" s="116">
        <v>94.423843383789063</v>
      </c>
      <c r="O1050" s="118">
        <v>18430792</v>
      </c>
      <c r="P1050" s="116">
        <v>99.999717712402344</v>
      </c>
      <c r="Q1050" s="118">
        <v>12179318</v>
      </c>
      <c r="R1050" s="119">
        <v>1.956595666706562E-2</v>
      </c>
      <c r="S1050" s="118">
        <v>615583</v>
      </c>
      <c r="T1050" s="116">
        <v>5.0543308258056641</v>
      </c>
      <c r="U1050" s="118">
        <v>322</v>
      </c>
      <c r="V1050" s="119">
        <v>2.785638440400362E-3</v>
      </c>
      <c r="W1050" s="117">
        <v>3506280</v>
      </c>
      <c r="X1050" s="119">
        <v>99.749710083007813</v>
      </c>
      <c r="Y1050" s="119">
        <v>99.746932983398438</v>
      </c>
      <c r="Z1050" s="117">
        <v>10372</v>
      </c>
      <c r="AA1050" s="119">
        <v>0.29581210017204285</v>
      </c>
      <c r="AB1050" s="118">
        <v>1428121</v>
      </c>
      <c r="AC1050" s="120">
        <v>95.253341674804688</v>
      </c>
      <c r="AD1050" s="118">
        <v>1418600</v>
      </c>
      <c r="AE1050" s="116">
        <v>95.817001342773437</v>
      </c>
      <c r="AF1050" s="116">
        <v>0</v>
      </c>
      <c r="AG1050" s="116">
        <v>0</v>
      </c>
      <c r="AH1050" s="121">
        <v>0</v>
      </c>
      <c r="AI1050" s="116">
        <v>0</v>
      </c>
      <c r="AJ1050" s="121">
        <v>0</v>
      </c>
      <c r="AK1050" s="121">
        <v>0</v>
      </c>
      <c r="AL1050" s="116">
        <v>4.8181233406066895</v>
      </c>
      <c r="AM1050" s="116">
        <v>27.879148483276367</v>
      </c>
      <c r="AN1050" s="116">
        <v>16637.896484375</v>
      </c>
      <c r="AO1050" s="116">
        <v>39009.3359375</v>
      </c>
      <c r="AP1050" s="116">
        <v>19597.88671875</v>
      </c>
      <c r="AQ1050" s="116">
        <v>50.238964080810547</v>
      </c>
      <c r="AR1050" s="118"/>
    </row>
    <row r="1051" spans="1:44">
      <c r="A1051" s="352">
        <v>41854</v>
      </c>
      <c r="B1051" s="114" t="s">
        <v>124</v>
      </c>
      <c r="C1051" s="114" t="s">
        <v>176</v>
      </c>
      <c r="D1051" s="241"/>
      <c r="E1051" s="180">
        <v>113</v>
      </c>
      <c r="F1051" s="180">
        <v>30</v>
      </c>
      <c r="G1051" s="180">
        <v>332</v>
      </c>
      <c r="H1051" s="180">
        <v>80</v>
      </c>
      <c r="I1051" s="180">
        <v>1261</v>
      </c>
      <c r="J1051" s="180">
        <v>326</v>
      </c>
      <c r="K1051" s="118">
        <v>3379012</v>
      </c>
      <c r="L1051" s="116">
        <v>92.151966314413798</v>
      </c>
      <c r="M1051" s="118">
        <v>3862478</v>
      </c>
      <c r="N1051" s="116">
        <v>96.057479858398438</v>
      </c>
      <c r="O1051" s="118">
        <v>16127578</v>
      </c>
      <c r="P1051" s="116">
        <v>99.999588012695313</v>
      </c>
      <c r="Q1051" s="118">
        <v>12483800</v>
      </c>
      <c r="R1051" s="119">
        <v>2.6354154571890831E-2</v>
      </c>
      <c r="S1051" s="118">
        <v>505371</v>
      </c>
      <c r="T1051" s="116">
        <v>4.0482144355773926</v>
      </c>
      <c r="U1051" s="118">
        <v>1305</v>
      </c>
      <c r="V1051" s="119">
        <v>1.089761033654213E-2</v>
      </c>
      <c r="W1051" s="117">
        <v>4189346</v>
      </c>
      <c r="X1051" s="119">
        <v>99.743034362792969</v>
      </c>
      <c r="Y1051" s="119">
        <v>99.732162475585938</v>
      </c>
      <c r="Z1051" s="117">
        <v>11713</v>
      </c>
      <c r="AA1051" s="119">
        <v>0.2795901894569397</v>
      </c>
      <c r="AB1051" s="118">
        <v>1066494</v>
      </c>
      <c r="AC1051" s="120">
        <v>94.926925659179688</v>
      </c>
      <c r="AD1051" s="118">
        <v>1059839</v>
      </c>
      <c r="AE1051" s="116">
        <v>95.130294799804688</v>
      </c>
      <c r="AF1051" s="116">
        <v>0</v>
      </c>
      <c r="AG1051" s="116">
        <v>0</v>
      </c>
      <c r="AH1051" s="121">
        <v>0</v>
      </c>
      <c r="AI1051" s="116">
        <v>0</v>
      </c>
      <c r="AJ1051" s="121">
        <v>0</v>
      </c>
      <c r="AK1051" s="121">
        <v>0</v>
      </c>
      <c r="AL1051" s="116">
        <v>4.8187441825866699</v>
      </c>
      <c r="AM1051" s="116">
        <v>29.214908599853516</v>
      </c>
      <c r="AN1051" s="116">
        <v>16793.84765625</v>
      </c>
      <c r="AO1051" s="116">
        <v>46399.2421875</v>
      </c>
      <c r="AP1051" s="116">
        <v>22450.734375</v>
      </c>
      <c r="AQ1051" s="116">
        <v>48.385993957519531</v>
      </c>
      <c r="AR1051" s="118"/>
    </row>
    <row r="1052" spans="1:44">
      <c r="A1052" s="352">
        <v>41854</v>
      </c>
      <c r="B1052" s="206" t="s">
        <v>133</v>
      </c>
      <c r="C1052" s="206" t="s">
        <v>176</v>
      </c>
      <c r="D1052" s="241"/>
      <c r="E1052" s="180">
        <v>163</v>
      </c>
      <c r="F1052" s="180">
        <v>9</v>
      </c>
      <c r="G1052" s="180">
        <v>482</v>
      </c>
      <c r="H1052" s="180">
        <v>26</v>
      </c>
      <c r="I1052" s="180">
        <v>1376</v>
      </c>
      <c r="J1052" s="180">
        <v>83</v>
      </c>
      <c r="K1052" s="248">
        <v>1723205</v>
      </c>
      <c r="L1052" s="246">
        <v>90.134719896936232</v>
      </c>
      <c r="M1052" s="248">
        <v>3684430</v>
      </c>
      <c r="N1052" s="246">
        <v>96.351242065429688</v>
      </c>
      <c r="O1052" s="248">
        <v>15706678</v>
      </c>
      <c r="P1052" s="246">
        <v>99.972244262695313</v>
      </c>
      <c r="Q1052" s="248">
        <v>10115902</v>
      </c>
      <c r="R1052" s="249">
        <v>2.8816016390919685E-2</v>
      </c>
      <c r="S1052" s="248">
        <v>492123</v>
      </c>
      <c r="T1052" s="246">
        <v>4.8648452758789062</v>
      </c>
      <c r="U1052" s="248">
        <v>241</v>
      </c>
      <c r="V1052" s="249">
        <v>2.5066966190934181E-3</v>
      </c>
      <c r="W1052" s="248">
        <v>2807155</v>
      </c>
      <c r="X1052" s="246">
        <v>99.685157775878906</v>
      </c>
      <c r="Y1052" s="246">
        <v>99.682655334472656</v>
      </c>
      <c r="Z1052" s="247">
        <v>8645</v>
      </c>
      <c r="AA1052" s="249">
        <v>0.3079630434513092</v>
      </c>
      <c r="AB1052" s="248">
        <v>611811</v>
      </c>
      <c r="AC1052" s="246">
        <v>93.628257751464844</v>
      </c>
      <c r="AD1052" s="248">
        <v>603924</v>
      </c>
      <c r="AE1052" s="246">
        <v>94.011001586914063</v>
      </c>
      <c r="AF1052" s="246">
        <v>0</v>
      </c>
      <c r="AG1052" s="246">
        <v>0</v>
      </c>
      <c r="AH1052" s="251">
        <v>0</v>
      </c>
      <c r="AI1052" s="246">
        <v>0</v>
      </c>
      <c r="AJ1052" s="251">
        <v>0</v>
      </c>
      <c r="AK1052" s="251">
        <v>0</v>
      </c>
      <c r="AL1052" s="246">
        <v>4.9283609390258789</v>
      </c>
      <c r="AM1052" s="246">
        <v>32.394149780273438</v>
      </c>
      <c r="AN1052" s="246">
        <v>14209.9033203125</v>
      </c>
      <c r="AO1052" s="246">
        <v>36639.04296875</v>
      </c>
      <c r="AP1052" s="246">
        <v>19394.66015625</v>
      </c>
      <c r="AQ1052" s="246">
        <v>52.934406280517578</v>
      </c>
      <c r="AR1052" s="248"/>
    </row>
    <row r="1053" spans="1:44">
      <c r="A1053" s="352">
        <v>41854</v>
      </c>
      <c r="B1053" s="206" t="s">
        <v>125</v>
      </c>
      <c r="C1053" s="206" t="s">
        <v>176</v>
      </c>
      <c r="D1053" s="241"/>
      <c r="E1053" s="180">
        <v>164</v>
      </c>
      <c r="F1053" s="180">
        <v>8</v>
      </c>
      <c r="G1053" s="180">
        <v>468</v>
      </c>
      <c r="H1053" s="180">
        <v>24</v>
      </c>
      <c r="I1053" s="180">
        <v>1514</v>
      </c>
      <c r="J1053" s="180">
        <v>94</v>
      </c>
      <c r="K1053" s="248">
        <v>1741109</v>
      </c>
      <c r="L1053" s="246">
        <v>89.803854899377356</v>
      </c>
      <c r="M1053" s="248">
        <v>3067464</v>
      </c>
      <c r="N1053" s="246">
        <v>94.65362548828125</v>
      </c>
      <c r="O1053" s="248">
        <v>14333328</v>
      </c>
      <c r="P1053" s="246">
        <v>99.997695922851563</v>
      </c>
      <c r="Q1053" s="248">
        <v>9734044</v>
      </c>
      <c r="R1053" s="249">
        <v>1.3067538850009441E-2</v>
      </c>
      <c r="S1053" s="248">
        <v>466347</v>
      </c>
      <c r="T1053" s="246">
        <v>4.790886402130127</v>
      </c>
      <c r="U1053" s="248">
        <v>128</v>
      </c>
      <c r="V1053" s="249">
        <v>1.3813619734719396E-3</v>
      </c>
      <c r="W1053" s="248">
        <v>2948575</v>
      </c>
      <c r="X1053" s="246">
        <v>99.780105590820313</v>
      </c>
      <c r="Y1053" s="246">
        <v>99.778724670410156</v>
      </c>
      <c r="Z1053" s="247">
        <v>5430</v>
      </c>
      <c r="AA1053" s="249">
        <v>0.18415676057338715</v>
      </c>
      <c r="AB1053" s="248">
        <v>699972</v>
      </c>
      <c r="AC1053" s="246">
        <v>96.61529541015625</v>
      </c>
      <c r="AD1053" s="248">
        <v>700061</v>
      </c>
      <c r="AE1053" s="246">
        <v>96.734573364257813</v>
      </c>
      <c r="AF1053" s="246">
        <v>0</v>
      </c>
      <c r="AG1053" s="246">
        <v>0</v>
      </c>
      <c r="AH1053" s="251">
        <v>0</v>
      </c>
      <c r="AI1053" s="246">
        <v>0</v>
      </c>
      <c r="AJ1053" s="251">
        <v>0</v>
      </c>
      <c r="AK1053" s="251">
        <v>0</v>
      </c>
      <c r="AL1053" s="246">
        <v>4.1679477691650391</v>
      </c>
      <c r="AM1053" s="246">
        <v>29.967370986938477</v>
      </c>
      <c r="AN1053" s="246">
        <v>11719.1123046875</v>
      </c>
      <c r="AO1053" s="246">
        <v>34562.9375</v>
      </c>
      <c r="AP1053" s="246">
        <v>14915.7734375</v>
      </c>
      <c r="AQ1053" s="246">
        <v>43.155399322509766</v>
      </c>
      <c r="AR1053" s="248"/>
    </row>
    <row r="1054" spans="1:44">
      <c r="A1054" s="352">
        <v>41854</v>
      </c>
      <c r="B1054" s="107" t="s">
        <v>127</v>
      </c>
      <c r="C1054" s="107" t="s">
        <v>128</v>
      </c>
      <c r="D1054" s="241"/>
      <c r="E1054" s="388">
        <v>149</v>
      </c>
      <c r="F1054" s="388">
        <v>12</v>
      </c>
      <c r="G1054" s="388">
        <v>447</v>
      </c>
      <c r="H1054" s="388">
        <v>36</v>
      </c>
      <c r="I1054" s="388">
        <v>1431</v>
      </c>
      <c r="J1054" s="388">
        <v>122</v>
      </c>
      <c r="K1054" s="111">
        <v>1957018</v>
      </c>
      <c r="L1054" s="109">
        <v>87.397612081237881</v>
      </c>
      <c r="M1054" s="111">
        <v>3670541</v>
      </c>
      <c r="N1054" s="109">
        <v>96.243087768554688</v>
      </c>
      <c r="O1054" s="111">
        <v>15569693</v>
      </c>
      <c r="P1054" s="109">
        <v>99.941253662109375</v>
      </c>
      <c r="Q1054" s="111">
        <v>9549210</v>
      </c>
      <c r="R1054" s="112">
        <v>4.1574118658900261E-3</v>
      </c>
      <c r="S1054" s="111">
        <v>305755</v>
      </c>
      <c r="T1054" s="109">
        <v>3.201887845993042</v>
      </c>
      <c r="U1054" s="111">
        <v>39128</v>
      </c>
      <c r="V1054" s="112">
        <v>0.40994378924369812</v>
      </c>
      <c r="W1054" s="111">
        <v>2913521</v>
      </c>
      <c r="X1054" s="109">
        <v>99.568679809570313</v>
      </c>
      <c r="Y1054" s="109">
        <v>99.160507202148438</v>
      </c>
      <c r="Z1054" s="110">
        <v>19232</v>
      </c>
      <c r="AA1054" s="112">
        <v>0.66009479761123657</v>
      </c>
      <c r="AB1054" s="111">
        <v>4516113</v>
      </c>
      <c r="AC1054" s="109">
        <v>99.248245239257813</v>
      </c>
      <c r="AD1054" s="111">
        <v>4506627</v>
      </c>
      <c r="AE1054" s="109">
        <v>99.465965270996094</v>
      </c>
      <c r="AF1054" s="109">
        <v>34.503116607666016</v>
      </c>
      <c r="AG1054" s="109">
        <v>34.145889282226562</v>
      </c>
      <c r="AH1054" s="113">
        <v>34.860343933105469</v>
      </c>
      <c r="AI1054" s="109">
        <v>48.735527038574219</v>
      </c>
      <c r="AJ1054" s="113">
        <v>0.48148685693740845</v>
      </c>
      <c r="AK1054" s="113">
        <v>50.782989501953125</v>
      </c>
      <c r="AL1054" s="109">
        <v>2.9941220283508301</v>
      </c>
      <c r="AM1054" s="109">
        <v>19.001501083374023</v>
      </c>
      <c r="AN1054" s="109">
        <v>7786.75439453125</v>
      </c>
      <c r="AO1054" s="109">
        <v>36191.09765625</v>
      </c>
      <c r="AP1054" s="109">
        <v>743.74639892578125</v>
      </c>
      <c r="AQ1054" s="109">
        <v>2.0550534725189209</v>
      </c>
      <c r="AR1054" s="111"/>
    </row>
    <row r="1055" spans="1:44">
      <c r="A1055" s="352">
        <v>41854</v>
      </c>
      <c r="B1055" s="107" t="s">
        <v>129</v>
      </c>
      <c r="C1055" s="107" t="s">
        <v>128</v>
      </c>
      <c r="D1055" s="241"/>
      <c r="E1055" s="388">
        <v>151</v>
      </c>
      <c r="F1055" s="388">
        <v>2</v>
      </c>
      <c r="G1055" s="388">
        <v>449</v>
      </c>
      <c r="H1055" s="388">
        <v>6</v>
      </c>
      <c r="I1055" s="388">
        <v>1259</v>
      </c>
      <c r="J1055" s="388">
        <v>22</v>
      </c>
      <c r="K1055" s="111">
        <v>1231231</v>
      </c>
      <c r="L1055" s="109">
        <v>84.040362856360829</v>
      </c>
      <c r="M1055" s="111">
        <v>3131735</v>
      </c>
      <c r="N1055" s="109">
        <v>96.379928588867188</v>
      </c>
      <c r="O1055" s="111">
        <v>10840497</v>
      </c>
      <c r="P1055" s="109">
        <v>99.990554809570313</v>
      </c>
      <c r="Q1055" s="111">
        <v>7071942</v>
      </c>
      <c r="R1055" s="112">
        <v>6.9287896621972322E-4</v>
      </c>
      <c r="S1055" s="111">
        <v>248048</v>
      </c>
      <c r="T1055" s="109">
        <v>3.5074949264526367</v>
      </c>
      <c r="U1055" s="111">
        <v>31371</v>
      </c>
      <c r="V1055" s="112">
        <v>0.44362470507621765</v>
      </c>
      <c r="W1055" s="111">
        <v>1741057</v>
      </c>
      <c r="X1055" s="109">
        <v>99.504325866699219</v>
      </c>
      <c r="Y1055" s="109">
        <v>99.062896728515625</v>
      </c>
      <c r="Z1055" s="110">
        <v>12300</v>
      </c>
      <c r="AA1055" s="112">
        <v>0.7064673900604248</v>
      </c>
      <c r="AB1055" s="111">
        <v>1043071</v>
      </c>
      <c r="AC1055" s="109">
        <v>98.512275695800781</v>
      </c>
      <c r="AD1055" s="111">
        <v>1043059</v>
      </c>
      <c r="AE1055" s="109">
        <v>98.728355407714844</v>
      </c>
      <c r="AF1055" s="109">
        <v>34.389957427978516</v>
      </c>
      <c r="AG1055" s="109">
        <v>34.070655822753906</v>
      </c>
      <c r="AH1055" s="113">
        <v>34.709259033203125</v>
      </c>
      <c r="AI1055" s="109">
        <v>48.939155578613281</v>
      </c>
      <c r="AJ1055" s="113">
        <v>0.33855429291725159</v>
      </c>
      <c r="AK1055" s="113">
        <v>0.72228938341140747</v>
      </c>
      <c r="AL1055" s="109">
        <v>2.8622784614562988</v>
      </c>
      <c r="AM1055" s="109">
        <v>23.612451553344727</v>
      </c>
      <c r="AN1055" s="109">
        <v>5934.5263671875</v>
      </c>
      <c r="AO1055" s="109">
        <v>19754.0625</v>
      </c>
      <c r="AP1055" s="109">
        <v>229.81231689453125</v>
      </c>
      <c r="AQ1055" s="109">
        <v>1.1633673906326294</v>
      </c>
      <c r="AR1055" s="111"/>
    </row>
    <row r="1056" spans="1:44">
      <c r="A1056" s="352">
        <v>41854</v>
      </c>
      <c r="B1056" s="181" t="s">
        <v>130</v>
      </c>
      <c r="C1056" s="181" t="s">
        <v>128</v>
      </c>
      <c r="D1056" s="241"/>
      <c r="E1056" s="219">
        <v>176</v>
      </c>
      <c r="F1056" s="219">
        <v>5</v>
      </c>
      <c r="G1056" s="219">
        <v>528</v>
      </c>
      <c r="H1056" s="219">
        <v>15</v>
      </c>
      <c r="I1056" s="219">
        <v>891</v>
      </c>
      <c r="J1056" s="219">
        <v>32</v>
      </c>
      <c r="K1056" s="229">
        <v>471993</v>
      </c>
      <c r="L1056" s="230">
        <v>93.209645058295351</v>
      </c>
      <c r="M1056" s="229">
        <v>1234673</v>
      </c>
      <c r="N1056" s="230">
        <v>96.361305236816406</v>
      </c>
      <c r="O1056" s="229">
        <v>12845937</v>
      </c>
      <c r="P1056" s="230">
        <v>99.993064880371094</v>
      </c>
      <c r="Q1056" s="229">
        <v>3913775</v>
      </c>
      <c r="R1056" s="230">
        <v>1.0220311378361657E-4</v>
      </c>
      <c r="S1056" s="229">
        <v>130678</v>
      </c>
      <c r="T1056" s="230">
        <v>3.3389246463775635</v>
      </c>
      <c r="U1056" s="229">
        <v>7766</v>
      </c>
      <c r="V1056" s="230">
        <v>0.19842781126499176</v>
      </c>
      <c r="W1056" s="229">
        <v>623355</v>
      </c>
      <c r="X1056" s="230">
        <v>99.810096740722656</v>
      </c>
      <c r="Y1056" s="230">
        <v>99.612045288085938</v>
      </c>
      <c r="Z1056" s="229">
        <v>2580</v>
      </c>
      <c r="AA1056" s="230">
        <v>0.41388934850692749</v>
      </c>
      <c r="AB1056" s="229">
        <v>880055</v>
      </c>
      <c r="AC1056" s="230">
        <v>98.778373718261719</v>
      </c>
      <c r="AD1056" s="229">
        <v>878504</v>
      </c>
      <c r="AE1056" s="230">
        <v>98.952888488769531</v>
      </c>
      <c r="AF1056" s="230">
        <v>35.302848815917969</v>
      </c>
      <c r="AG1056" s="230">
        <v>34.988910675048828</v>
      </c>
      <c r="AH1056" s="230">
        <v>35.616783142089844</v>
      </c>
      <c r="AI1056" s="230">
        <v>94.700645446777344</v>
      </c>
      <c r="AJ1056" s="188">
        <v>0.36035412549972534</v>
      </c>
      <c r="AK1056" s="188">
        <v>4.9390010833740234</v>
      </c>
      <c r="AL1056" s="230">
        <v>3.9701423645019531</v>
      </c>
      <c r="AM1056" s="230">
        <v>24.748311996459961</v>
      </c>
      <c r="AN1056" s="230">
        <v>4680.181640625</v>
      </c>
      <c r="AO1056" s="230">
        <v>9882.259765625</v>
      </c>
      <c r="AP1056" s="230">
        <v>187.17901611328125</v>
      </c>
      <c r="AQ1056" s="230">
        <v>1.8940912485122681</v>
      </c>
      <c r="AR1056" s="229"/>
    </row>
    <row r="1057" spans="1:44">
      <c r="A1057" s="352">
        <v>41854</v>
      </c>
      <c r="B1057" s="123" t="s">
        <v>132</v>
      </c>
      <c r="C1057" s="123" t="s">
        <v>128</v>
      </c>
      <c r="D1057" s="241"/>
      <c r="E1057" s="219">
        <v>178</v>
      </c>
      <c r="F1057" s="219">
        <v>5</v>
      </c>
      <c r="G1057" s="219">
        <v>527</v>
      </c>
      <c r="H1057" s="219">
        <v>15</v>
      </c>
      <c r="I1057" s="219">
        <v>988</v>
      </c>
      <c r="J1057" s="219">
        <v>30</v>
      </c>
      <c r="K1057" s="197">
        <v>666891</v>
      </c>
      <c r="L1057" s="194">
        <v>90.517790763408115</v>
      </c>
      <c r="M1057" s="197">
        <v>1245791</v>
      </c>
      <c r="N1057" s="194">
        <v>93.030853271484375</v>
      </c>
      <c r="O1057" s="197">
        <v>13004262</v>
      </c>
      <c r="P1057" s="194">
        <v>99.866188049316406</v>
      </c>
      <c r="Q1057" s="197">
        <v>5237631</v>
      </c>
      <c r="R1057" s="194">
        <v>0</v>
      </c>
      <c r="S1057" s="197">
        <v>252124</v>
      </c>
      <c r="T1057" s="194">
        <v>4.8137030601501465</v>
      </c>
      <c r="U1057" s="197">
        <v>15130</v>
      </c>
      <c r="V1057" s="194">
        <v>0.28907141089439392</v>
      </c>
      <c r="W1057" s="197">
        <v>963952</v>
      </c>
      <c r="X1057" s="194">
        <v>99.736885070800781</v>
      </c>
      <c r="Y1057" s="231">
        <v>99.448577880859375</v>
      </c>
      <c r="Z1057" s="197">
        <v>5126</v>
      </c>
      <c r="AA1057" s="194">
        <v>0.53176921606063843</v>
      </c>
      <c r="AB1057" s="197">
        <v>995216</v>
      </c>
      <c r="AC1057" s="194">
        <v>97.688941955566406</v>
      </c>
      <c r="AD1057" s="197">
        <v>993773</v>
      </c>
      <c r="AE1057" s="194">
        <v>97.868736267089844</v>
      </c>
      <c r="AF1057" s="231">
        <v>35.064544677734375</v>
      </c>
      <c r="AG1057" s="231">
        <v>34.783496856689453</v>
      </c>
      <c r="AH1057" s="231">
        <v>35.345588684082031</v>
      </c>
      <c r="AI1057" s="194">
        <v>49.140399932861328</v>
      </c>
      <c r="AJ1057" s="207">
        <v>0.22181960940361023</v>
      </c>
      <c r="AK1057" s="207">
        <v>0.63777828216552734</v>
      </c>
      <c r="AL1057" s="208">
        <v>4.0178947448730469</v>
      </c>
      <c r="AM1057" s="208">
        <v>23.978855133056641</v>
      </c>
      <c r="AN1057" s="197">
        <v>5876.0771484375</v>
      </c>
      <c r="AO1057" s="197">
        <v>13302.646484375</v>
      </c>
      <c r="AP1057" s="197">
        <v>208.08505249023437</v>
      </c>
      <c r="AQ1057" s="231">
        <v>1.5642379522323608</v>
      </c>
      <c r="AR1057" s="198"/>
    </row>
    <row r="1058" spans="1:44">
      <c r="A1058" s="352">
        <v>41853</v>
      </c>
      <c r="B1058" s="181" t="s">
        <v>6</v>
      </c>
      <c r="C1058" s="181"/>
      <c r="D1058" s="241"/>
      <c r="E1058" s="219">
        <v>1802</v>
      </c>
      <c r="F1058" s="219">
        <v>164</v>
      </c>
      <c r="G1058" s="219">
        <v>5336</v>
      </c>
      <c r="H1058" s="219">
        <v>481</v>
      </c>
      <c r="I1058" s="219">
        <v>15450</v>
      </c>
      <c r="J1058" s="219">
        <v>1721</v>
      </c>
      <c r="K1058" s="229">
        <v>32728760</v>
      </c>
      <c r="L1058" s="230">
        <v>90.949101035297403</v>
      </c>
      <c r="M1058" s="229">
        <v>55144314</v>
      </c>
      <c r="N1058" s="230">
        <v>96.26425588357813</v>
      </c>
      <c r="O1058" s="229">
        <v>180238353</v>
      </c>
      <c r="P1058" s="230">
        <v>99.95278371545362</v>
      </c>
      <c r="Q1058" s="229">
        <v>134844148</v>
      </c>
      <c r="R1058" s="230">
        <v>2.7912223446710509E-2</v>
      </c>
      <c r="S1058" s="229">
        <v>3036418</v>
      </c>
      <c r="T1058" s="230">
        <v>4.2405803087600598</v>
      </c>
      <c r="U1058" s="229">
        <v>209121</v>
      </c>
      <c r="V1058" s="230">
        <v>0.15743530251210955</v>
      </c>
      <c r="W1058" s="229">
        <v>41534124</v>
      </c>
      <c r="X1058" s="230">
        <v>99.675007278773634</v>
      </c>
      <c r="Y1058" s="230">
        <v>99.518083629535326</v>
      </c>
      <c r="Z1058" s="229">
        <v>134928</v>
      </c>
      <c r="AA1058" s="230">
        <v>0.32486058651140626</v>
      </c>
      <c r="AB1058" s="229">
        <v>30071071</v>
      </c>
      <c r="AC1058" s="230">
        <v>98.330348304925039</v>
      </c>
      <c r="AD1058" s="229">
        <v>30010967</v>
      </c>
      <c r="AE1058" s="230">
        <v>98.421110507028231</v>
      </c>
      <c r="AF1058" s="230">
        <v>34.462107783082359</v>
      </c>
      <c r="AG1058" s="230">
        <v>34.145284454605552</v>
      </c>
      <c r="AH1058" s="230">
        <v>34.778931111559167</v>
      </c>
      <c r="AI1058" s="230"/>
      <c r="AJ1058" s="188"/>
      <c r="AK1058" s="188"/>
      <c r="AL1058" s="230">
        <v>4.8063174872139829</v>
      </c>
      <c r="AM1058" s="230">
        <v>30.206621606572543</v>
      </c>
      <c r="AN1058" s="230">
        <v>167568.88037109375</v>
      </c>
      <c r="AO1058" s="230">
        <v>500170.5380859375</v>
      </c>
      <c r="AP1058" s="230">
        <v>243713.98210144043</v>
      </c>
      <c r="AQ1058" s="230">
        <v>48.726177082338737</v>
      </c>
      <c r="AR1058" s="229">
        <v>0</v>
      </c>
    </row>
    <row r="1059" spans="1:44">
      <c r="A1059" s="352">
        <v>41853</v>
      </c>
      <c r="B1059" s="123" t="s">
        <v>134</v>
      </c>
      <c r="C1059" s="123"/>
      <c r="D1059" s="241"/>
      <c r="E1059" s="219">
        <v>653</v>
      </c>
      <c r="F1059" s="219">
        <v>101</v>
      </c>
      <c r="G1059" s="219">
        <v>1946</v>
      </c>
      <c r="H1059" s="219">
        <v>304</v>
      </c>
      <c r="I1059" s="219">
        <v>6297</v>
      </c>
      <c r="J1059" s="219">
        <v>1132</v>
      </c>
      <c r="K1059" s="197">
        <v>18808227</v>
      </c>
      <c r="L1059" s="194">
        <v>92.057895728289537</v>
      </c>
      <c r="M1059" s="197">
        <v>30264652</v>
      </c>
      <c r="N1059" s="194">
        <v>96.826219613642294</v>
      </c>
      <c r="O1059" s="197">
        <v>63543557</v>
      </c>
      <c r="P1059" s="194">
        <v>99.919286037564547</v>
      </c>
      <c r="Q1059" s="197">
        <v>63542561</v>
      </c>
      <c r="R1059" s="194">
        <v>4.4420620724558338E-2</v>
      </c>
      <c r="S1059" s="197">
        <v>20801</v>
      </c>
      <c r="T1059" s="194">
        <v>5.6131752745688185E-2</v>
      </c>
      <c r="U1059" s="197">
        <v>96580</v>
      </c>
      <c r="V1059" s="194">
        <v>0.15210999239630252</v>
      </c>
      <c r="W1059" s="197">
        <v>21759782</v>
      </c>
      <c r="X1059" s="194">
        <v>99.669636852769941</v>
      </c>
      <c r="Y1059" s="231">
        <v>99.518029375731771</v>
      </c>
      <c r="Z1059" s="197">
        <v>57280</v>
      </c>
      <c r="AA1059" s="194">
        <v>0.2632379302703603</v>
      </c>
      <c r="AB1059" s="197">
        <v>18584589</v>
      </c>
      <c r="AC1059" s="194">
        <v>98.764330495766842</v>
      </c>
      <c r="AD1059" s="197">
        <v>18564021</v>
      </c>
      <c r="AE1059" s="194">
        <v>98.744803097921789</v>
      </c>
      <c r="AF1059" s="231">
        <v>59.793669163316494</v>
      </c>
      <c r="AG1059" s="231">
        <v>59.70706704887634</v>
      </c>
      <c r="AH1059" s="231">
        <v>59.880271277756648</v>
      </c>
      <c r="AI1059" s="194"/>
      <c r="AJ1059" s="207"/>
      <c r="AK1059" s="207"/>
      <c r="AL1059" s="208">
        <v>7.9883048840686453</v>
      </c>
      <c r="AM1059" s="208">
        <v>43.046402892007855</v>
      </c>
      <c r="AN1059" s="197">
        <v>81631.1484375</v>
      </c>
      <c r="AO1059" s="197">
        <v>265333.759765625</v>
      </c>
      <c r="AP1059" s="197">
        <v>170301.96875</v>
      </c>
      <c r="AQ1059" s="231">
        <v>64.184055922786214</v>
      </c>
      <c r="AR1059" s="198"/>
    </row>
    <row r="1060" spans="1:44">
      <c r="A1060" s="352">
        <v>41853</v>
      </c>
      <c r="B1060" s="123" t="s">
        <v>175</v>
      </c>
      <c r="C1060" s="123"/>
      <c r="D1060" s="241"/>
      <c r="E1060" s="219">
        <v>495</v>
      </c>
      <c r="F1060" s="219">
        <v>38</v>
      </c>
      <c r="G1060" s="219">
        <v>1439</v>
      </c>
      <c r="H1060" s="219">
        <v>103</v>
      </c>
      <c r="I1060" s="219">
        <v>4542</v>
      </c>
      <c r="J1060" s="219">
        <v>374</v>
      </c>
      <c r="K1060" s="197">
        <v>9319103</v>
      </c>
      <c r="L1060" s="194">
        <v>90.903748998160012</v>
      </c>
      <c r="M1060" s="197">
        <v>14963821</v>
      </c>
      <c r="N1060" s="194">
        <v>95.391211325580088</v>
      </c>
      <c r="O1060" s="197">
        <v>63866272</v>
      </c>
      <c r="P1060" s="194">
        <v>99.992386348964203</v>
      </c>
      <c r="Q1060" s="197">
        <v>44035897</v>
      </c>
      <c r="R1060" s="194">
        <v>1.5762140279203841E-2</v>
      </c>
      <c r="S1060" s="197">
        <v>1922230</v>
      </c>
      <c r="T1060" s="194">
        <v>4.3908950106667719</v>
      </c>
      <c r="U1060" s="197">
        <v>2094</v>
      </c>
      <c r="V1060" s="194">
        <v>4.9739135156340718E-3</v>
      </c>
      <c r="W1060" s="197">
        <v>13412164</v>
      </c>
      <c r="X1060" s="194">
        <v>99.741941572206059</v>
      </c>
      <c r="Y1060" s="231">
        <v>99.736980494293434</v>
      </c>
      <c r="Z1060" s="197">
        <v>35392</v>
      </c>
      <c r="AA1060" s="194">
        <v>0.2638798599915374</v>
      </c>
      <c r="AB1060" s="197">
        <v>3808661</v>
      </c>
      <c r="AC1060" s="194">
        <v>95.128421304127798</v>
      </c>
      <c r="AD1060" s="197">
        <v>3782459</v>
      </c>
      <c r="AE1060" s="194">
        <v>95.498748409181005</v>
      </c>
      <c r="AF1060" s="231">
        <v>0</v>
      </c>
      <c r="AG1060" s="231">
        <v>0</v>
      </c>
      <c r="AH1060" s="231">
        <v>0</v>
      </c>
      <c r="AI1060" s="194"/>
      <c r="AJ1060" s="207"/>
      <c r="AK1060" s="207"/>
      <c r="AL1060" s="208">
        <v>4.8403494111044258</v>
      </c>
      <c r="AM1060" s="208">
        <v>29.533410879619655</v>
      </c>
      <c r="AN1060" s="197">
        <v>59403.529296875</v>
      </c>
      <c r="AO1060" s="197">
        <v>155314.609375</v>
      </c>
      <c r="AP1060" s="197">
        <v>72027.515625</v>
      </c>
      <c r="AQ1060" s="231">
        <v>46.375235346401233</v>
      </c>
      <c r="AR1060" s="198"/>
    </row>
    <row r="1061" spans="1:44">
      <c r="A1061" s="352">
        <v>41853</v>
      </c>
      <c r="B1061" s="124" t="s">
        <v>135</v>
      </c>
      <c r="C1061" s="124"/>
      <c r="D1061" s="241"/>
      <c r="E1061" s="219">
        <v>654</v>
      </c>
      <c r="F1061" s="219">
        <v>25</v>
      </c>
      <c r="G1061" s="219">
        <v>1951</v>
      </c>
      <c r="H1061" s="219">
        <v>74</v>
      </c>
      <c r="I1061" s="219">
        <v>4611</v>
      </c>
      <c r="J1061" s="219">
        <v>215</v>
      </c>
      <c r="K1061" s="190">
        <v>4601430</v>
      </c>
      <c r="L1061" s="191">
        <v>86.508780965917126</v>
      </c>
      <c r="M1061" s="190">
        <v>9915841</v>
      </c>
      <c r="N1061" s="191">
        <v>95.866553435938314</v>
      </c>
      <c r="O1061" s="190">
        <v>52828524</v>
      </c>
      <c r="P1061" s="191">
        <v>99.945198590429257</v>
      </c>
      <c r="Q1061" s="190">
        <v>27265690</v>
      </c>
      <c r="R1061" s="191">
        <v>9.0626718624988983E-3</v>
      </c>
      <c r="S1061" s="190">
        <v>1093387</v>
      </c>
      <c r="T1061" s="191">
        <v>4.0559259137174228</v>
      </c>
      <c r="U1061" s="190">
        <v>110447</v>
      </c>
      <c r="V1061" s="191">
        <v>0.40550908635492139</v>
      </c>
      <c r="W1061" s="190">
        <v>6362178</v>
      </c>
      <c r="X1061" s="191">
        <v>99.552270313279649</v>
      </c>
      <c r="Y1061" s="232">
        <v>99.148576811486691</v>
      </c>
      <c r="Z1061" s="190">
        <v>42256</v>
      </c>
      <c r="AA1061" s="192">
        <v>0.66417505506585051</v>
      </c>
      <c r="AB1061" s="190">
        <v>7677821</v>
      </c>
      <c r="AC1061" s="191">
        <v>98.868218859952165</v>
      </c>
      <c r="AD1061" s="190">
        <v>7664487</v>
      </c>
      <c r="AE1061" s="191">
        <v>99.079299210769108</v>
      </c>
      <c r="AF1061" s="232">
        <v>17.248673701273002</v>
      </c>
      <c r="AG1061" s="232">
        <v>15.544906917100686</v>
      </c>
      <c r="AH1061" s="232">
        <v>18.952440485445319</v>
      </c>
      <c r="AI1061" s="191"/>
      <c r="AJ1061" s="193"/>
      <c r="AK1061" s="193"/>
      <c r="AL1061" s="191">
        <v>3.5765049987912239</v>
      </c>
      <c r="AM1061" s="191">
        <v>22.310529562218381</v>
      </c>
      <c r="AN1061" s="190">
        <v>26534.20263671875</v>
      </c>
      <c r="AO1061" s="190">
        <v>79522.1689453125</v>
      </c>
      <c r="AP1061" s="190">
        <v>1384.4977264404297</v>
      </c>
      <c r="AQ1061" s="232">
        <v>1.7410210823003966</v>
      </c>
      <c r="AR1061" s="190"/>
    </row>
    <row r="1062" spans="1:44">
      <c r="A1062" s="352">
        <v>41853</v>
      </c>
      <c r="B1062" s="114" t="s">
        <v>121</v>
      </c>
      <c r="C1062" s="114" t="s">
        <v>122</v>
      </c>
      <c r="D1062" s="241"/>
      <c r="E1062" s="305">
        <v>168</v>
      </c>
      <c r="F1062" s="305">
        <v>58</v>
      </c>
      <c r="G1062" s="305">
        <v>492</v>
      </c>
      <c r="H1062" s="305">
        <v>174</v>
      </c>
      <c r="I1062" s="305">
        <v>1824</v>
      </c>
      <c r="J1062" s="305">
        <v>718</v>
      </c>
      <c r="K1062" s="118">
        <v>8992898</v>
      </c>
      <c r="L1062" s="116">
        <v>93.163316207967668</v>
      </c>
      <c r="M1062" s="118">
        <v>5052458</v>
      </c>
      <c r="N1062" s="116">
        <v>96.197273254394531</v>
      </c>
      <c r="O1062" s="118">
        <v>20041964</v>
      </c>
      <c r="P1062" s="116">
        <v>99.9569091796875</v>
      </c>
      <c r="Q1062" s="118">
        <v>20041952</v>
      </c>
      <c r="R1062" s="119">
        <v>2.4323977530002594E-2</v>
      </c>
      <c r="S1062" s="118">
        <v>3615</v>
      </c>
      <c r="T1062" s="116">
        <v>1.8037164583802223E-2</v>
      </c>
      <c r="U1062" s="118">
        <v>25043</v>
      </c>
      <c r="V1062" s="119">
        <v>0.12500588595867157</v>
      </c>
      <c r="W1062" s="117">
        <v>8220792</v>
      </c>
      <c r="X1062" s="119">
        <v>99.792213439941406</v>
      </c>
      <c r="Y1062" s="119">
        <v>99.667465209960937</v>
      </c>
      <c r="Z1062" s="117">
        <v>22941</v>
      </c>
      <c r="AA1062" s="119">
        <v>0.27906069159507751</v>
      </c>
      <c r="AB1062" s="118">
        <v>9637569</v>
      </c>
      <c r="AC1062" s="120">
        <v>98.790473937988281</v>
      </c>
      <c r="AD1062" s="118">
        <v>9636097</v>
      </c>
      <c r="AE1062" s="116">
        <v>98.788566589355469</v>
      </c>
      <c r="AF1062" s="116">
        <v>70.487411499023437</v>
      </c>
      <c r="AG1062" s="116">
        <v>58.523063659667969</v>
      </c>
      <c r="AH1062" s="121">
        <v>82.451751708984375</v>
      </c>
      <c r="AI1062" s="116">
        <v>0</v>
      </c>
      <c r="AJ1062" s="121">
        <v>0</v>
      </c>
      <c r="AK1062" s="121">
        <v>0</v>
      </c>
      <c r="AL1062" s="116">
        <v>4.7024168968200684</v>
      </c>
      <c r="AM1062" s="116">
        <v>27.298313140869141</v>
      </c>
      <c r="AN1062" s="116">
        <v>26296.91796875</v>
      </c>
      <c r="AO1062" s="116">
        <v>116217.9375</v>
      </c>
      <c r="AP1062" s="116">
        <v>83836.421875</v>
      </c>
      <c r="AQ1062" s="122">
        <v>72.137245178222656</v>
      </c>
      <c r="AR1062" s="118"/>
    </row>
    <row r="1063" spans="1:44">
      <c r="A1063" s="352">
        <v>41853</v>
      </c>
      <c r="B1063" s="114" t="s">
        <v>123</v>
      </c>
      <c r="C1063" s="114" t="s">
        <v>122</v>
      </c>
      <c r="D1063" s="241"/>
      <c r="E1063" s="305">
        <v>158</v>
      </c>
      <c r="F1063" s="305">
        <v>11</v>
      </c>
      <c r="G1063" s="305">
        <v>484</v>
      </c>
      <c r="H1063" s="305">
        <v>34</v>
      </c>
      <c r="I1063" s="305">
        <v>1515</v>
      </c>
      <c r="J1063" s="305">
        <v>133</v>
      </c>
      <c r="K1063" s="118">
        <v>3515167</v>
      </c>
      <c r="L1063" s="116">
        <v>92.471851266241401</v>
      </c>
      <c r="M1063" s="118">
        <v>7105065</v>
      </c>
      <c r="N1063" s="116">
        <v>97.295097351074219</v>
      </c>
      <c r="O1063" s="118">
        <v>12311817</v>
      </c>
      <c r="P1063" s="116">
        <v>99.922775268554688</v>
      </c>
      <c r="Q1063" s="118">
        <v>12311387</v>
      </c>
      <c r="R1063" s="119">
        <v>4.8256140202283859E-2</v>
      </c>
      <c r="S1063" s="118">
        <v>2941</v>
      </c>
      <c r="T1063" s="116">
        <v>2.3888453841209412E-2</v>
      </c>
      <c r="U1063" s="118">
        <v>17800</v>
      </c>
      <c r="V1063" s="119">
        <v>0.14468598365783691</v>
      </c>
      <c r="W1063" s="117">
        <v>3654336</v>
      </c>
      <c r="X1063" s="119">
        <v>99.756256103515625</v>
      </c>
      <c r="Y1063" s="119">
        <v>99.611923217773438</v>
      </c>
      <c r="Z1063" s="117">
        <v>9709</v>
      </c>
      <c r="AA1063" s="119">
        <v>0.26568439602851868</v>
      </c>
      <c r="AB1063" s="118">
        <v>2813890</v>
      </c>
      <c r="AC1063" s="120">
        <v>98.704139709472656</v>
      </c>
      <c r="AD1063" s="118">
        <v>2816466</v>
      </c>
      <c r="AE1063" s="116">
        <v>98.683311462402344</v>
      </c>
      <c r="AF1063" s="116">
        <v>44.194709777832031</v>
      </c>
      <c r="AG1063" s="116">
        <v>50.261833190917969</v>
      </c>
      <c r="AH1063" s="121">
        <v>38.127590179443359</v>
      </c>
      <c r="AI1063" s="116">
        <v>0</v>
      </c>
      <c r="AJ1063" s="121">
        <v>0</v>
      </c>
      <c r="AK1063" s="121">
        <v>0</v>
      </c>
      <c r="AL1063" s="116">
        <v>4.6053590774536133</v>
      </c>
      <c r="AM1063" s="116">
        <v>26.58441162109375</v>
      </c>
      <c r="AN1063" s="116">
        <v>15857.4931640625</v>
      </c>
      <c r="AO1063" s="116">
        <v>48354.3984375</v>
      </c>
      <c r="AP1063" s="116">
        <v>28227.66015625</v>
      </c>
      <c r="AQ1063" s="116">
        <v>58.376613616943359</v>
      </c>
      <c r="AR1063" s="118"/>
    </row>
    <row r="1064" spans="1:44">
      <c r="A1064" s="352">
        <v>41853</v>
      </c>
      <c r="B1064" s="114" t="s">
        <v>183</v>
      </c>
      <c r="C1064" s="114" t="s">
        <v>122</v>
      </c>
      <c r="D1064" s="241"/>
      <c r="E1064" s="305">
        <v>129</v>
      </c>
      <c r="F1064" s="305">
        <v>10</v>
      </c>
      <c r="G1064" s="305">
        <v>385</v>
      </c>
      <c r="H1064" s="305">
        <v>30</v>
      </c>
      <c r="I1064" s="305">
        <v>1462</v>
      </c>
      <c r="J1064" s="305">
        <v>120</v>
      </c>
      <c r="K1064" s="118">
        <v>1110674</v>
      </c>
      <c r="L1064" s="116">
        <v>93.845898976657409</v>
      </c>
      <c r="M1064" s="118">
        <v>7105065</v>
      </c>
      <c r="N1064" s="116">
        <v>97.295097351074219</v>
      </c>
      <c r="O1064" s="118">
        <v>13352236</v>
      </c>
      <c r="P1064" s="116">
        <v>99.864212036132812</v>
      </c>
      <c r="Q1064" s="118">
        <v>13351817</v>
      </c>
      <c r="R1064" s="119">
        <v>4.5117456465959549E-2</v>
      </c>
      <c r="S1064" s="118">
        <v>11457</v>
      </c>
      <c r="T1064" s="116">
        <v>8.5808545351028442E-2</v>
      </c>
      <c r="U1064" s="118">
        <v>20240</v>
      </c>
      <c r="V1064" s="119">
        <v>0.15178859233856201</v>
      </c>
      <c r="W1064" s="117">
        <v>4228014</v>
      </c>
      <c r="X1064" s="119">
        <v>99.707221984863281</v>
      </c>
      <c r="Y1064" s="119">
        <v>99.555877685546875</v>
      </c>
      <c r="Z1064" s="117">
        <v>9714</v>
      </c>
      <c r="AA1064" s="119">
        <v>0.22975325584411621</v>
      </c>
      <c r="AB1064" s="118">
        <v>2700612</v>
      </c>
      <c r="AC1064" s="120">
        <v>98.781570434570313</v>
      </c>
      <c r="AD1064" s="118">
        <v>2698117</v>
      </c>
      <c r="AE1064" s="116">
        <v>98.760688781738281</v>
      </c>
      <c r="AF1064" s="116">
        <v>64.227943420410156</v>
      </c>
      <c r="AG1064" s="116">
        <v>84.467758178710938</v>
      </c>
      <c r="AH1064" s="121">
        <v>43.988124847412109</v>
      </c>
      <c r="AI1064" s="116">
        <v>0</v>
      </c>
      <c r="AJ1064" s="121">
        <v>0</v>
      </c>
      <c r="AK1064" s="121">
        <v>0</v>
      </c>
      <c r="AL1064" s="116">
        <v>4.9590950012207031</v>
      </c>
      <c r="AM1064" s="116">
        <v>26.294527053833008</v>
      </c>
      <c r="AN1064" s="116">
        <v>18388.51171875</v>
      </c>
      <c r="AO1064" s="116">
        <v>49801.41796875</v>
      </c>
      <c r="AP1064" s="116">
        <v>27401.23046875</v>
      </c>
      <c r="AQ1064" s="116">
        <v>55.020984649658203</v>
      </c>
      <c r="AR1064" s="118"/>
    </row>
    <row r="1065" spans="1:44">
      <c r="A1065" s="352">
        <v>41853</v>
      </c>
      <c r="B1065" s="114" t="s">
        <v>126</v>
      </c>
      <c r="C1065" s="114" t="s">
        <v>122</v>
      </c>
      <c r="D1065" s="241"/>
      <c r="E1065" s="305">
        <v>103</v>
      </c>
      <c r="F1065" s="305">
        <v>5</v>
      </c>
      <c r="G1065" s="305">
        <v>302</v>
      </c>
      <c r="H1065" s="305">
        <v>15</v>
      </c>
      <c r="I1065" s="305">
        <v>916</v>
      </c>
      <c r="J1065" s="305">
        <v>62</v>
      </c>
      <c r="K1065" s="118">
        <v>1364274</v>
      </c>
      <c r="L1065" s="116">
        <v>89.724058363642484</v>
      </c>
      <c r="M1065" s="118">
        <v>5501032</v>
      </c>
      <c r="N1065" s="116">
        <v>96.509452819824219</v>
      </c>
      <c r="O1065" s="118">
        <v>7481795</v>
      </c>
      <c r="P1065" s="116">
        <v>99.842086791992188</v>
      </c>
      <c r="Q1065" s="118">
        <v>7481757</v>
      </c>
      <c r="R1065" s="119">
        <v>0.12927444279193878</v>
      </c>
      <c r="S1065" s="118">
        <v>1656</v>
      </c>
      <c r="T1065" s="116">
        <v>2.2133838385343552E-2</v>
      </c>
      <c r="U1065" s="118">
        <v>12981</v>
      </c>
      <c r="V1065" s="119">
        <v>0.17376512289047241</v>
      </c>
      <c r="W1065" s="117">
        <v>2312006</v>
      </c>
      <c r="X1065" s="119">
        <v>99.2235107421875</v>
      </c>
      <c r="Y1065" s="119">
        <v>99.051094055175781</v>
      </c>
      <c r="Z1065" s="117">
        <v>6445</v>
      </c>
      <c r="AA1065" s="119">
        <v>0.27876225113868713</v>
      </c>
      <c r="AB1065" s="118">
        <v>1173999</v>
      </c>
      <c r="AC1065" s="120">
        <v>98.894889831542969</v>
      </c>
      <c r="AD1065" s="118">
        <v>1172508</v>
      </c>
      <c r="AE1065" s="116">
        <v>98.798988342285156</v>
      </c>
      <c r="AF1065" s="116">
        <v>42.445209503173828</v>
      </c>
      <c r="AG1065" s="116">
        <v>50.138908386230469</v>
      </c>
      <c r="AH1065" s="121">
        <v>34.751510620117188</v>
      </c>
      <c r="AI1065" s="116">
        <v>0</v>
      </c>
      <c r="AJ1065" s="121">
        <v>0</v>
      </c>
      <c r="AK1065" s="121">
        <v>0</v>
      </c>
      <c r="AL1065" s="116">
        <v>5.3965940475463867</v>
      </c>
      <c r="AM1065" s="116">
        <v>30.391651153564453</v>
      </c>
      <c r="AN1065" s="116">
        <v>11167.921875</v>
      </c>
      <c r="AO1065" s="116">
        <v>29872.81640625</v>
      </c>
      <c r="AP1065" s="116">
        <v>16746.328125</v>
      </c>
      <c r="AQ1065" s="116">
        <v>56.058753967285156</v>
      </c>
      <c r="AR1065" s="118"/>
    </row>
    <row r="1066" spans="1:44">
      <c r="A1066" s="352">
        <v>41853</v>
      </c>
      <c r="B1066" s="114" t="s">
        <v>184</v>
      </c>
      <c r="C1066" s="114" t="s">
        <v>122</v>
      </c>
      <c r="D1066" s="241"/>
      <c r="E1066" s="305">
        <v>95</v>
      </c>
      <c r="F1066" s="305">
        <v>17</v>
      </c>
      <c r="G1066" s="305">
        <v>283</v>
      </c>
      <c r="H1066" s="305">
        <v>51</v>
      </c>
      <c r="I1066" s="305">
        <v>580</v>
      </c>
      <c r="J1066" s="305">
        <v>99</v>
      </c>
      <c r="K1066" s="118">
        <v>3825214</v>
      </c>
      <c r="L1066" s="116">
        <v>89.391913759596193</v>
      </c>
      <c r="M1066" s="118">
        <v>5501032</v>
      </c>
      <c r="N1066" s="116">
        <v>96.509452819824219</v>
      </c>
      <c r="O1066" s="118">
        <v>10355745</v>
      </c>
      <c r="P1066" s="116">
        <v>99.969108581542969</v>
      </c>
      <c r="Q1066" s="118">
        <v>10355648</v>
      </c>
      <c r="R1066" s="119">
        <v>1.655135490000248E-2</v>
      </c>
      <c r="S1066" s="118">
        <v>1132</v>
      </c>
      <c r="T1066" s="116">
        <v>1.0931232944130898E-2</v>
      </c>
      <c r="U1066" s="118">
        <v>20516</v>
      </c>
      <c r="V1066" s="119">
        <v>0.19816857576370239</v>
      </c>
      <c r="W1066" s="117">
        <v>3344634</v>
      </c>
      <c r="X1066" s="119">
        <v>99.534591674804688</v>
      </c>
      <c r="Y1066" s="119">
        <v>99.337348937988281</v>
      </c>
      <c r="Z1066" s="117">
        <v>8471</v>
      </c>
      <c r="AA1066" s="119">
        <v>0.25327137112617493</v>
      </c>
      <c r="AB1066" s="118">
        <v>2258519</v>
      </c>
      <c r="AC1066" s="120">
        <v>98.6392822265625</v>
      </c>
      <c r="AD1066" s="118">
        <v>2240833</v>
      </c>
      <c r="AE1066" s="116">
        <v>98.586418151855469</v>
      </c>
      <c r="AF1066" s="116">
        <v>36.449378967285156</v>
      </c>
      <c r="AG1066" s="116">
        <v>42.968532562255859</v>
      </c>
      <c r="AH1066" s="121">
        <v>29.930221557617188</v>
      </c>
      <c r="AI1066" s="116">
        <v>0</v>
      </c>
      <c r="AJ1066" s="121">
        <v>0</v>
      </c>
      <c r="AK1066" s="121">
        <v>0</v>
      </c>
      <c r="AL1066" s="116">
        <v>26.373270034790039</v>
      </c>
      <c r="AM1066" s="116">
        <v>134.872802734375</v>
      </c>
      <c r="AN1066" s="116">
        <v>9920.3037109375</v>
      </c>
      <c r="AO1066" s="116">
        <v>21087.189453125</v>
      </c>
      <c r="AP1066" s="116">
        <v>14090.328125</v>
      </c>
      <c r="AQ1066" s="116">
        <v>66.819374084472656</v>
      </c>
      <c r="AR1066" s="118"/>
    </row>
    <row r="1067" spans="1:44">
      <c r="A1067" s="352">
        <v>41853</v>
      </c>
      <c r="B1067" s="114" t="s">
        <v>131</v>
      </c>
      <c r="C1067" s="114" t="s">
        <v>176</v>
      </c>
      <c r="D1067" s="241"/>
      <c r="E1067" s="305">
        <v>168</v>
      </c>
      <c r="F1067" s="305">
        <v>20</v>
      </c>
      <c r="G1067" s="305">
        <v>489</v>
      </c>
      <c r="H1067" s="305">
        <v>50</v>
      </c>
      <c r="I1067" s="305">
        <v>1513</v>
      </c>
      <c r="J1067" s="305">
        <v>176</v>
      </c>
      <c r="K1067" s="118">
        <v>2390789</v>
      </c>
      <c r="L1067" s="116">
        <v>90.658732326441182</v>
      </c>
      <c r="M1067" s="118">
        <v>4357371</v>
      </c>
      <c r="N1067" s="116">
        <v>94.359786987304688</v>
      </c>
      <c r="O1067" s="118">
        <v>19102600</v>
      </c>
      <c r="P1067" s="116">
        <v>99.999794006347656</v>
      </c>
      <c r="Q1067" s="118">
        <v>12708394</v>
      </c>
      <c r="R1067" s="119">
        <v>8.8917603716254234E-3</v>
      </c>
      <c r="S1067" s="118">
        <v>575590</v>
      </c>
      <c r="T1067" s="116">
        <v>4.5292110443115234</v>
      </c>
      <c r="U1067" s="118">
        <v>296</v>
      </c>
      <c r="V1067" s="119">
        <v>2.4399373214691877E-3</v>
      </c>
      <c r="W1067" s="117">
        <v>3730525</v>
      </c>
      <c r="X1067" s="119">
        <v>99.749832153320313</v>
      </c>
      <c r="Y1067" s="119">
        <v>99.747398376464844</v>
      </c>
      <c r="Z1067" s="117">
        <v>10666</v>
      </c>
      <c r="AA1067" s="119">
        <v>0.28591150045394897</v>
      </c>
      <c r="AB1067" s="118">
        <v>1528958</v>
      </c>
      <c r="AC1067" s="120">
        <v>95.226554870605469</v>
      </c>
      <c r="AD1067" s="118">
        <v>1517770</v>
      </c>
      <c r="AE1067" s="116">
        <v>95.828880310058594</v>
      </c>
      <c r="AF1067" s="116">
        <v>0</v>
      </c>
      <c r="AG1067" s="116">
        <v>0</v>
      </c>
      <c r="AH1067" s="121">
        <v>0</v>
      </c>
      <c r="AI1067" s="116">
        <v>0</v>
      </c>
      <c r="AJ1067" s="121">
        <v>0</v>
      </c>
      <c r="AK1067" s="121">
        <v>0</v>
      </c>
      <c r="AL1067" s="116">
        <v>4.8641824722290039</v>
      </c>
      <c r="AM1067" s="116">
        <v>27.63093376159668</v>
      </c>
      <c r="AN1067" s="116">
        <v>17561.46484375</v>
      </c>
      <c r="AO1067" s="116">
        <v>41135.56640625</v>
      </c>
      <c r="AP1067" s="116">
        <v>19139.451171875</v>
      </c>
      <c r="AQ1067" s="116">
        <v>46.527744293212891</v>
      </c>
      <c r="AR1067" s="118"/>
    </row>
    <row r="1068" spans="1:44">
      <c r="A1068" s="352">
        <v>41853</v>
      </c>
      <c r="B1068" s="114" t="s">
        <v>124</v>
      </c>
      <c r="C1068" s="114" t="s">
        <v>176</v>
      </c>
      <c r="D1068" s="241"/>
      <c r="E1068" s="180">
        <v>113</v>
      </c>
      <c r="F1068" s="180">
        <v>36</v>
      </c>
      <c r="G1068" s="180">
        <v>332</v>
      </c>
      <c r="H1068" s="180">
        <v>98</v>
      </c>
      <c r="I1068" s="180">
        <v>1261</v>
      </c>
      <c r="J1068" s="180">
        <v>326</v>
      </c>
      <c r="K1068" s="118">
        <v>3421131</v>
      </c>
      <c r="L1068" s="116">
        <v>92.229411852396183</v>
      </c>
      <c r="M1068" s="118">
        <v>3776539</v>
      </c>
      <c r="N1068" s="116">
        <v>96.221168518066406</v>
      </c>
      <c r="O1068" s="118">
        <v>16148680</v>
      </c>
      <c r="P1068" s="116">
        <v>100.00001525878906</v>
      </c>
      <c r="Q1068" s="118">
        <v>12476299</v>
      </c>
      <c r="R1068" s="119">
        <v>1.1221276363357902E-3</v>
      </c>
      <c r="S1068" s="118">
        <v>478396</v>
      </c>
      <c r="T1068" s="116">
        <v>3.8344383239746094</v>
      </c>
      <c r="U1068" s="118">
        <v>1334</v>
      </c>
      <c r="V1068" s="119">
        <v>1.111873984336853E-2</v>
      </c>
      <c r="W1068" s="117">
        <v>4263657</v>
      </c>
      <c r="X1068" s="119">
        <v>99.730628967285156</v>
      </c>
      <c r="Y1068" s="119">
        <v>99.71954345703125</v>
      </c>
      <c r="Z1068" s="117">
        <v>11315</v>
      </c>
      <c r="AA1068" s="119">
        <v>0.26538249850273132</v>
      </c>
      <c r="AB1068" s="118">
        <v>1071669</v>
      </c>
      <c r="AC1068" s="120">
        <v>95.170059204101563</v>
      </c>
      <c r="AD1068" s="118">
        <v>1065028</v>
      </c>
      <c r="AE1068" s="116">
        <v>95.334205627441406</v>
      </c>
      <c r="AF1068" s="116">
        <v>0</v>
      </c>
      <c r="AG1068" s="116">
        <v>0</v>
      </c>
      <c r="AH1068" s="121">
        <v>0</v>
      </c>
      <c r="AI1068" s="116">
        <v>0</v>
      </c>
      <c r="AJ1068" s="121">
        <v>0</v>
      </c>
      <c r="AK1068" s="121">
        <v>0</v>
      </c>
      <c r="AL1068" s="116">
        <v>4.6626935005187988</v>
      </c>
      <c r="AM1068" s="116">
        <v>27.762516021728516</v>
      </c>
      <c r="AN1068" s="116">
        <v>16922.603515625</v>
      </c>
      <c r="AO1068" s="116">
        <v>46814.8515625</v>
      </c>
      <c r="AP1068" s="116">
        <v>22535.91015625</v>
      </c>
      <c r="AQ1068" s="116">
        <v>48.138378143310547</v>
      </c>
      <c r="AR1068" s="118"/>
    </row>
    <row r="1069" spans="1:44">
      <c r="A1069" s="352">
        <v>41853</v>
      </c>
      <c r="B1069" s="206" t="s">
        <v>133</v>
      </c>
      <c r="C1069" s="206" t="s">
        <v>176</v>
      </c>
      <c r="D1069" s="241"/>
      <c r="E1069" s="180">
        <v>163</v>
      </c>
      <c r="F1069" s="180">
        <v>9</v>
      </c>
      <c r="G1069" s="180">
        <v>482</v>
      </c>
      <c r="H1069" s="180">
        <v>26</v>
      </c>
      <c r="I1069" s="180">
        <v>1515</v>
      </c>
      <c r="J1069" s="180">
        <v>92</v>
      </c>
      <c r="K1069" s="248">
        <v>1764574</v>
      </c>
      <c r="L1069" s="246">
        <v>90.055956848508472</v>
      </c>
      <c r="M1069" s="248">
        <v>3766676</v>
      </c>
      <c r="N1069" s="246">
        <v>96.351348876953125</v>
      </c>
      <c r="O1069" s="248">
        <v>16060938</v>
      </c>
      <c r="P1069" s="246">
        <v>99.972297668457031</v>
      </c>
      <c r="Q1069" s="248">
        <v>10332904</v>
      </c>
      <c r="R1069" s="249">
        <v>3.2014232128858566E-2</v>
      </c>
      <c r="S1069" s="248">
        <v>474824</v>
      </c>
      <c r="T1069" s="246">
        <v>4.5952620506286621</v>
      </c>
      <c r="U1069" s="248">
        <v>322</v>
      </c>
      <c r="V1069" s="249">
        <v>3.2695806585252285E-3</v>
      </c>
      <c r="W1069" s="248">
        <v>2844757</v>
      </c>
      <c r="X1069" s="246">
        <v>99.700729370117188</v>
      </c>
      <c r="Y1069" s="246">
        <v>99.697471618652344</v>
      </c>
      <c r="Z1069" s="247">
        <v>8229</v>
      </c>
      <c r="AA1069" s="249">
        <v>0.28926900029182434</v>
      </c>
      <c r="AB1069" s="248">
        <v>610796</v>
      </c>
      <c r="AC1069" s="246">
        <v>93.485389709472656</v>
      </c>
      <c r="AD1069" s="248">
        <v>602579</v>
      </c>
      <c r="AE1069" s="246">
        <v>93.89208984375</v>
      </c>
      <c r="AF1069" s="246">
        <v>0</v>
      </c>
      <c r="AG1069" s="246">
        <v>0</v>
      </c>
      <c r="AH1069" s="251">
        <v>0</v>
      </c>
      <c r="AI1069" s="246">
        <v>0</v>
      </c>
      <c r="AJ1069" s="251">
        <v>0</v>
      </c>
      <c r="AK1069" s="251">
        <v>0</v>
      </c>
      <c r="AL1069" s="246">
        <v>4.9385390281677246</v>
      </c>
      <c r="AM1069" s="246">
        <v>32.683303833007813</v>
      </c>
      <c r="AN1069" s="246">
        <v>14565.087890625</v>
      </c>
      <c r="AO1069" s="246">
        <v>36768.39453125</v>
      </c>
      <c r="AP1069" s="246">
        <v>17503.40625</v>
      </c>
      <c r="AQ1069" s="246">
        <v>47.604488372802734</v>
      </c>
      <c r="AR1069" s="248"/>
    </row>
    <row r="1070" spans="1:44">
      <c r="A1070" s="352">
        <v>41853</v>
      </c>
      <c r="B1070" s="206" t="s">
        <v>125</v>
      </c>
      <c r="C1070" s="206" t="s">
        <v>176</v>
      </c>
      <c r="D1070" s="241"/>
      <c r="E1070" s="180">
        <v>164</v>
      </c>
      <c r="F1070" s="180">
        <v>9</v>
      </c>
      <c r="G1070" s="180">
        <v>468</v>
      </c>
      <c r="H1070" s="180">
        <v>27</v>
      </c>
      <c r="I1070" s="180">
        <v>1514</v>
      </c>
      <c r="J1070" s="180">
        <v>106</v>
      </c>
      <c r="K1070" s="248">
        <v>1742609</v>
      </c>
      <c r="L1070" s="246">
        <v>89.495807722788072</v>
      </c>
      <c r="M1070" s="248">
        <v>3063235</v>
      </c>
      <c r="N1070" s="246">
        <v>94.654541015625</v>
      </c>
      <c r="O1070" s="248">
        <v>12554054</v>
      </c>
      <c r="P1070" s="246">
        <v>99.997001647949219</v>
      </c>
      <c r="Q1070" s="248">
        <v>8518300</v>
      </c>
      <c r="R1070" s="249">
        <v>2.7740277349948883E-2</v>
      </c>
      <c r="S1070" s="248">
        <v>393420</v>
      </c>
      <c r="T1070" s="246">
        <v>4.6185269355773926</v>
      </c>
      <c r="U1070" s="248">
        <v>142</v>
      </c>
      <c r="V1070" s="249">
        <v>1.7483234405517578E-3</v>
      </c>
      <c r="W1070" s="248">
        <v>2573225</v>
      </c>
      <c r="X1070" s="246">
        <v>99.794807434082031</v>
      </c>
      <c r="Y1070" s="246">
        <v>99.793060302734375</v>
      </c>
      <c r="Z1070" s="247">
        <v>5182</v>
      </c>
      <c r="AA1070" s="249">
        <v>0.20138153433799744</v>
      </c>
      <c r="AB1070" s="248">
        <v>597238</v>
      </c>
      <c r="AC1070" s="246">
        <v>96.482810974121094</v>
      </c>
      <c r="AD1070" s="248">
        <v>597082</v>
      </c>
      <c r="AE1070" s="246">
        <v>96.574508666992188</v>
      </c>
      <c r="AF1070" s="246">
        <v>0</v>
      </c>
      <c r="AG1070" s="246">
        <v>0</v>
      </c>
      <c r="AH1070" s="251">
        <v>0</v>
      </c>
      <c r="AI1070" s="246">
        <v>0</v>
      </c>
      <c r="AJ1070" s="251">
        <v>0</v>
      </c>
      <c r="AK1070" s="251">
        <v>0</v>
      </c>
      <c r="AL1070" s="246">
        <v>4.1960992813110352</v>
      </c>
      <c r="AM1070" s="246">
        <v>29.860172271728516</v>
      </c>
      <c r="AN1070" s="246">
        <v>10354.373046875</v>
      </c>
      <c r="AO1070" s="246">
        <v>30595.796875</v>
      </c>
      <c r="AP1070" s="246">
        <v>12848.748046875</v>
      </c>
      <c r="AQ1070" s="246">
        <v>41.995140075683594</v>
      </c>
      <c r="AR1070" s="248"/>
    </row>
    <row r="1071" spans="1:44">
      <c r="A1071" s="352">
        <v>41853</v>
      </c>
      <c r="B1071" s="107" t="s">
        <v>127</v>
      </c>
      <c r="C1071" s="107" t="s">
        <v>128</v>
      </c>
      <c r="D1071" s="241"/>
      <c r="E1071" s="388">
        <v>149</v>
      </c>
      <c r="F1071" s="388">
        <v>12</v>
      </c>
      <c r="G1071" s="388">
        <v>447</v>
      </c>
      <c r="H1071" s="388">
        <v>36</v>
      </c>
      <c r="I1071" s="388">
        <v>1440</v>
      </c>
      <c r="J1071" s="388">
        <v>122</v>
      </c>
      <c r="K1071" s="111">
        <v>2040939</v>
      </c>
      <c r="L1071" s="109">
        <v>86.045099829049278</v>
      </c>
      <c r="M1071" s="111">
        <v>3936502</v>
      </c>
      <c r="N1071" s="109">
        <v>96.123489379882813</v>
      </c>
      <c r="O1071" s="111">
        <v>15734134</v>
      </c>
      <c r="P1071" s="109">
        <v>99.946525573730469</v>
      </c>
      <c r="Q1071" s="111">
        <v>9946428</v>
      </c>
      <c r="R1071" s="112">
        <v>2.4310234934091568E-2</v>
      </c>
      <c r="S1071" s="111">
        <v>384157</v>
      </c>
      <c r="T1071" s="109">
        <v>3.8622608184814453</v>
      </c>
      <c r="U1071" s="111">
        <v>47319</v>
      </c>
      <c r="V1071" s="112">
        <v>0.47601553797721863</v>
      </c>
      <c r="W1071" s="111">
        <v>2964474</v>
      </c>
      <c r="X1071" s="109">
        <v>99.468513488769531</v>
      </c>
      <c r="Y1071" s="109">
        <v>98.995025634765625</v>
      </c>
      <c r="Z1071" s="110">
        <v>21494</v>
      </c>
      <c r="AA1071" s="112">
        <v>0.72505271434783936</v>
      </c>
      <c r="AB1071" s="111">
        <v>4728703</v>
      </c>
      <c r="AC1071" s="109">
        <v>99.189521789550781</v>
      </c>
      <c r="AD1071" s="111">
        <v>4718819</v>
      </c>
      <c r="AE1071" s="109">
        <v>99.407669067382813</v>
      </c>
      <c r="AF1071" s="109">
        <v>34.337203979492188</v>
      </c>
      <c r="AG1071" s="109">
        <v>33.959053039550781</v>
      </c>
      <c r="AH1071" s="113">
        <v>34.715354919433594</v>
      </c>
      <c r="AI1071" s="109">
        <v>48.592666625976562</v>
      </c>
      <c r="AJ1071" s="113">
        <v>0.55296272039413452</v>
      </c>
      <c r="AK1071" s="113">
        <v>0.85436820983886719</v>
      </c>
      <c r="AL1071" s="109">
        <v>3.0320744514465332</v>
      </c>
      <c r="AM1071" s="109">
        <v>18.645734786987305</v>
      </c>
      <c r="AN1071" s="109">
        <v>8345.0234375</v>
      </c>
      <c r="AO1071" s="109">
        <v>36401.625</v>
      </c>
      <c r="AP1071" s="109">
        <v>755.85028076171875</v>
      </c>
      <c r="AQ1071" s="109">
        <v>2.0764191150665283</v>
      </c>
      <c r="AR1071" s="111"/>
    </row>
    <row r="1072" spans="1:44">
      <c r="A1072" s="352">
        <v>41853</v>
      </c>
      <c r="B1072" s="107" t="s">
        <v>129</v>
      </c>
      <c r="C1072" s="107" t="s">
        <v>128</v>
      </c>
      <c r="D1072" s="241"/>
      <c r="E1072" s="388">
        <v>151</v>
      </c>
      <c r="F1072" s="388">
        <v>3</v>
      </c>
      <c r="G1072" s="388">
        <v>449</v>
      </c>
      <c r="H1072" s="388">
        <v>8</v>
      </c>
      <c r="I1072" s="388">
        <v>1263</v>
      </c>
      <c r="J1072" s="388">
        <v>26</v>
      </c>
      <c r="K1072" s="111">
        <v>1303830</v>
      </c>
      <c r="L1072" s="109">
        <v>82.763397068636252</v>
      </c>
      <c r="M1072" s="111">
        <v>3283442</v>
      </c>
      <c r="N1072" s="109">
        <v>96.528305053710938</v>
      </c>
      <c r="O1072" s="111">
        <v>11203627</v>
      </c>
      <c r="P1072" s="109">
        <v>99.927230834960938</v>
      </c>
      <c r="Q1072" s="111">
        <v>7461978</v>
      </c>
      <c r="R1072" s="112">
        <v>7.1026745717972517E-4</v>
      </c>
      <c r="S1072" s="111">
        <v>284922</v>
      </c>
      <c r="T1072" s="109">
        <v>3.8183174133300781</v>
      </c>
      <c r="U1072" s="111">
        <v>36122</v>
      </c>
      <c r="V1072" s="112">
        <v>0.4845651388168335</v>
      </c>
      <c r="W1072" s="111">
        <v>1773828</v>
      </c>
      <c r="X1072" s="109">
        <v>99.506462097167969</v>
      </c>
      <c r="Y1072" s="109">
        <v>99.0242919921875</v>
      </c>
      <c r="Z1072" s="110">
        <v>12712</v>
      </c>
      <c r="AA1072" s="112">
        <v>0.71664220094680786</v>
      </c>
      <c r="AB1072" s="111">
        <v>1046144</v>
      </c>
      <c r="AC1072" s="109">
        <v>98.365615844726563</v>
      </c>
      <c r="AD1072" s="111">
        <v>1045949</v>
      </c>
      <c r="AE1072" s="109">
        <v>98.581764221191406</v>
      </c>
      <c r="AF1072" s="109">
        <v>34.344322204589844</v>
      </c>
      <c r="AG1072" s="109">
        <v>34.028762817382813</v>
      </c>
      <c r="AH1072" s="113">
        <v>34.659881591796875</v>
      </c>
      <c r="AI1072" s="109">
        <v>48.890785217285156</v>
      </c>
      <c r="AJ1072" s="113">
        <v>0.35864177346229553</v>
      </c>
      <c r="AK1072" s="113">
        <v>0.75057029724121094</v>
      </c>
      <c r="AL1072" s="109">
        <v>2.921823263168335</v>
      </c>
      <c r="AM1072" s="109">
        <v>23.399604797363281</v>
      </c>
      <c r="AN1072" s="109">
        <v>6393.58447265625</v>
      </c>
      <c r="AO1072" s="109">
        <v>19977.275390625</v>
      </c>
      <c r="AP1072" s="109">
        <v>233.37278747558594</v>
      </c>
      <c r="AQ1072" s="109">
        <v>1.1681913137435913</v>
      </c>
      <c r="AR1072" s="111"/>
    </row>
    <row r="1073" spans="1:44">
      <c r="A1073" s="352">
        <v>41853</v>
      </c>
      <c r="B1073" s="181" t="s">
        <v>130</v>
      </c>
      <c r="C1073" s="181" t="s">
        <v>128</v>
      </c>
      <c r="D1073" s="241"/>
      <c r="E1073" s="219">
        <v>176</v>
      </c>
      <c r="F1073" s="219">
        <v>5</v>
      </c>
      <c r="G1073" s="219">
        <v>528</v>
      </c>
      <c r="H1073" s="219">
        <v>15</v>
      </c>
      <c r="I1073" s="219">
        <v>902</v>
      </c>
      <c r="J1073" s="219">
        <v>34</v>
      </c>
      <c r="K1073" s="229">
        <v>517830</v>
      </c>
      <c r="L1073" s="230">
        <v>92.554699418728163</v>
      </c>
      <c r="M1073" s="229">
        <v>1375892</v>
      </c>
      <c r="N1073" s="230">
        <v>96.58905029296875</v>
      </c>
      <c r="O1073" s="229">
        <v>12909570</v>
      </c>
      <c r="P1073" s="230">
        <v>99.993728637695312</v>
      </c>
      <c r="Q1073" s="229">
        <v>4348079</v>
      </c>
      <c r="R1073" s="230">
        <v>0</v>
      </c>
      <c r="S1073" s="229">
        <v>157332</v>
      </c>
      <c r="T1073" s="230">
        <v>3.6184256076812744</v>
      </c>
      <c r="U1073" s="229">
        <v>10108</v>
      </c>
      <c r="V1073" s="230">
        <v>0.23307308554649353</v>
      </c>
      <c r="W1073" s="229">
        <v>648095</v>
      </c>
      <c r="X1073" s="230">
        <v>99.797966003417969</v>
      </c>
      <c r="Y1073" s="230">
        <v>99.565361022949219</v>
      </c>
      <c r="Z1073" s="229">
        <v>2957</v>
      </c>
      <c r="AA1073" s="230">
        <v>0.45626026391983032</v>
      </c>
      <c r="AB1073" s="229">
        <v>932500</v>
      </c>
      <c r="AC1073" s="230">
        <v>98.573295593261719</v>
      </c>
      <c r="AD1073" s="229">
        <v>930178</v>
      </c>
      <c r="AE1073" s="230">
        <v>98.786689758300781</v>
      </c>
      <c r="AF1073" s="230">
        <v>35.228401184082031</v>
      </c>
      <c r="AG1073" s="230">
        <v>34.885261535644531</v>
      </c>
      <c r="AH1073" s="230">
        <v>35.571540832519531</v>
      </c>
      <c r="AI1073" s="230">
        <v>96.380279541015625</v>
      </c>
      <c r="AJ1073" s="188">
        <v>0.37114697694778442</v>
      </c>
      <c r="AK1073" s="188">
        <v>3.248570442199707</v>
      </c>
      <c r="AL1073" s="230">
        <v>4.0869216918945313</v>
      </c>
      <c r="AM1073" s="230">
        <v>23.267034530639648</v>
      </c>
      <c r="AN1073" s="230">
        <v>5450.20068359375</v>
      </c>
      <c r="AO1073" s="230">
        <v>9953.93359375</v>
      </c>
      <c r="AP1073" s="230">
        <v>191.37960815429688</v>
      </c>
      <c r="AQ1073" s="230">
        <v>1.9226530790328979</v>
      </c>
      <c r="AR1073" s="229"/>
    </row>
    <row r="1074" spans="1:44">
      <c r="A1074" s="352">
        <v>41853</v>
      </c>
      <c r="B1074" s="123" t="s">
        <v>132</v>
      </c>
      <c r="C1074" s="123" t="s">
        <v>128</v>
      </c>
      <c r="D1074" s="241"/>
      <c r="E1074" s="219">
        <v>178</v>
      </c>
      <c r="F1074" s="219">
        <v>5</v>
      </c>
      <c r="G1074" s="219">
        <v>527</v>
      </c>
      <c r="H1074" s="219">
        <v>15</v>
      </c>
      <c r="I1074" s="219">
        <v>1006</v>
      </c>
      <c r="J1074" s="219">
        <v>33</v>
      </c>
      <c r="K1074" s="197">
        <v>738831</v>
      </c>
      <c r="L1074" s="194">
        <v>90.161755530019718</v>
      </c>
      <c r="M1074" s="197">
        <v>1320005</v>
      </c>
      <c r="N1074" s="194">
        <v>92.701164245605469</v>
      </c>
      <c r="O1074" s="197">
        <v>12981193</v>
      </c>
      <c r="P1074" s="194">
        <v>99.910835266113281</v>
      </c>
      <c r="Q1074" s="197">
        <v>5509205</v>
      </c>
      <c r="R1074" s="194">
        <v>0</v>
      </c>
      <c r="S1074" s="197">
        <v>266976</v>
      </c>
      <c r="T1074" s="194">
        <v>4.8459987640380859</v>
      </c>
      <c r="U1074" s="197">
        <v>16898</v>
      </c>
      <c r="V1074" s="194">
        <v>0.30697795748710632</v>
      </c>
      <c r="W1074" s="197">
        <v>975781</v>
      </c>
      <c r="X1074" s="194">
        <v>99.726814270019531</v>
      </c>
      <c r="Y1074" s="231">
        <v>99.420677185058594</v>
      </c>
      <c r="Z1074" s="197">
        <v>5093</v>
      </c>
      <c r="AA1074" s="194">
        <v>0.52194088697433472</v>
      </c>
      <c r="AB1074" s="197">
        <v>970474</v>
      </c>
      <c r="AC1074" s="194">
        <v>98.127822875976563</v>
      </c>
      <c r="AD1074" s="197">
        <v>969541</v>
      </c>
      <c r="AE1074" s="194">
        <v>98.298576354980469</v>
      </c>
      <c r="AF1074" s="231">
        <v>35.037220001220703</v>
      </c>
      <c r="AG1074" s="231">
        <v>34.747104644775391</v>
      </c>
      <c r="AH1074" s="231">
        <v>35.327335357666016</v>
      </c>
      <c r="AI1074" s="194">
        <v>49.113258361816406</v>
      </c>
      <c r="AJ1074" s="207">
        <v>0.22315140068531036</v>
      </c>
      <c r="AK1074" s="207">
        <v>0.66358983516693115</v>
      </c>
      <c r="AL1074" s="208">
        <v>4.0846881866455078</v>
      </c>
      <c r="AM1074" s="208">
        <v>23.532794952392578</v>
      </c>
      <c r="AN1074" s="197">
        <v>6345.39404296875</v>
      </c>
      <c r="AO1074" s="197">
        <v>13189.3349609375</v>
      </c>
      <c r="AP1074" s="197">
        <v>203.89505004882812</v>
      </c>
      <c r="AQ1074" s="231">
        <v>1.5459084510803223</v>
      </c>
      <c r="AR1074" s="198"/>
    </row>
    <row r="1075" spans="1:44">
      <c r="A1075" s="352">
        <v>41852</v>
      </c>
      <c r="B1075" s="181" t="s">
        <v>6</v>
      </c>
      <c r="C1075" s="181"/>
      <c r="D1075" s="241"/>
      <c r="E1075" s="219">
        <v>1803</v>
      </c>
      <c r="F1075" s="219">
        <v>161</v>
      </c>
      <c r="G1075" s="219">
        <v>5338</v>
      </c>
      <c r="H1075" s="219">
        <v>472</v>
      </c>
      <c r="I1075" s="219">
        <v>15892</v>
      </c>
      <c r="J1075" s="219">
        <v>1836</v>
      </c>
      <c r="K1075" s="229">
        <v>32896408</v>
      </c>
      <c r="L1075" s="230">
        <v>91.162557930336945</v>
      </c>
      <c r="M1075" s="229">
        <v>54861514</v>
      </c>
      <c r="N1075" s="230">
        <v>96.283204316290266</v>
      </c>
      <c r="O1075" s="229">
        <v>177457718</v>
      </c>
      <c r="P1075" s="230">
        <v>99.953257361171225</v>
      </c>
      <c r="Q1075" s="229">
        <v>132492439</v>
      </c>
      <c r="R1075" s="230">
        <v>2.8666542003385607E-2</v>
      </c>
      <c r="S1075" s="229">
        <v>2967761</v>
      </c>
      <c r="T1075" s="230">
        <v>4.4255169062281041</v>
      </c>
      <c r="U1075" s="229">
        <v>194706</v>
      </c>
      <c r="V1075" s="230">
        <v>0.14916828788588624</v>
      </c>
      <c r="W1075" s="229">
        <v>40734250</v>
      </c>
      <c r="X1075" s="230">
        <v>99.706948060580402</v>
      </c>
      <c r="Y1075" s="230">
        <v>99.558216913255166</v>
      </c>
      <c r="Z1075" s="229">
        <v>129089</v>
      </c>
      <c r="AA1075" s="230">
        <v>0.31690530821016744</v>
      </c>
      <c r="AB1075" s="229">
        <v>29959926</v>
      </c>
      <c r="AC1075" s="230">
        <v>98.267928371583295</v>
      </c>
      <c r="AD1075" s="229">
        <v>29919518</v>
      </c>
      <c r="AE1075" s="230">
        <v>98.357014882611352</v>
      </c>
      <c r="AF1075" s="230">
        <v>33.652866035678265</v>
      </c>
      <c r="AG1075" s="230">
        <v>33.619832790489568</v>
      </c>
      <c r="AH1075" s="230">
        <v>33.685899280866963</v>
      </c>
      <c r="AI1075" s="230"/>
      <c r="AJ1075" s="188"/>
      <c r="AK1075" s="188"/>
      <c r="AL1075" s="230">
        <v>3.2549881619520873</v>
      </c>
      <c r="AM1075" s="230">
        <v>19.331559207101915</v>
      </c>
      <c r="AN1075" s="230">
        <v>170400.6015625</v>
      </c>
      <c r="AO1075" s="230">
        <v>507131.7880859375</v>
      </c>
      <c r="AP1075" s="230">
        <v>239462.88787841797</v>
      </c>
      <c r="AQ1075" s="230">
        <v>47.219064847467038</v>
      </c>
      <c r="AR1075" s="229">
        <v>0</v>
      </c>
    </row>
    <row r="1076" spans="1:44">
      <c r="A1076" s="352">
        <v>41852</v>
      </c>
      <c r="B1076" s="123" t="s">
        <v>134</v>
      </c>
      <c r="C1076" s="123"/>
      <c r="D1076" s="241"/>
      <c r="E1076" s="219">
        <v>653</v>
      </c>
      <c r="F1076" s="219">
        <v>97</v>
      </c>
      <c r="G1076" s="219">
        <v>1945</v>
      </c>
      <c r="H1076" s="219">
        <v>292</v>
      </c>
      <c r="I1076" s="219">
        <v>6729</v>
      </c>
      <c r="J1076" s="219">
        <v>1238</v>
      </c>
      <c r="K1076" s="197">
        <v>18761606</v>
      </c>
      <c r="L1076" s="194">
        <v>92.046171313905646</v>
      </c>
      <c r="M1076" s="197">
        <v>30070205</v>
      </c>
      <c r="N1076" s="194">
        <v>96.809505859712914</v>
      </c>
      <c r="O1076" s="197">
        <v>63754359</v>
      </c>
      <c r="P1076" s="194">
        <v>99.941912613945519</v>
      </c>
      <c r="Q1076" s="197">
        <v>63753959</v>
      </c>
      <c r="R1076" s="194">
        <v>3.4159447760496078E-2</v>
      </c>
      <c r="S1076" s="197">
        <v>13432</v>
      </c>
      <c r="T1076" s="194">
        <v>2.2271412344243957E-2</v>
      </c>
      <c r="U1076" s="197">
        <v>96055</v>
      </c>
      <c r="V1076" s="194">
        <v>0.15074840371841422</v>
      </c>
      <c r="W1076" s="197">
        <v>21594720</v>
      </c>
      <c r="X1076" s="194">
        <v>99.709156572461666</v>
      </c>
      <c r="Y1076" s="231">
        <v>99.558846610567585</v>
      </c>
      <c r="Z1076" s="197">
        <v>56352</v>
      </c>
      <c r="AA1076" s="194">
        <v>0.26095268003449917</v>
      </c>
      <c r="AB1076" s="197">
        <v>18286132</v>
      </c>
      <c r="AC1076" s="194">
        <v>98.657592772502923</v>
      </c>
      <c r="AD1076" s="197">
        <v>18284893</v>
      </c>
      <c r="AE1076" s="194">
        <v>98.635981758496499</v>
      </c>
      <c r="AF1076" s="231">
        <v>56.413163410161623</v>
      </c>
      <c r="AG1076" s="231">
        <v>56.840258162974109</v>
      </c>
      <c r="AH1076" s="231">
        <v>55.986068657349136</v>
      </c>
      <c r="AI1076" s="194"/>
      <c r="AJ1076" s="207"/>
      <c r="AK1076" s="207"/>
      <c r="AL1076" s="208">
        <v>4.9269133131424381</v>
      </c>
      <c r="AM1076" s="208">
        <v>27.155799585259054</v>
      </c>
      <c r="AN1076" s="197">
        <v>87720.8466796875</v>
      </c>
      <c r="AO1076" s="197">
        <v>277632.26953125</v>
      </c>
      <c r="AP1076" s="197">
        <v>169347.7666015625</v>
      </c>
      <c r="AQ1076" s="231">
        <v>60.997148093586752</v>
      </c>
      <c r="AR1076" s="198"/>
    </row>
    <row r="1077" spans="1:44">
      <c r="A1077" s="352">
        <v>41852</v>
      </c>
      <c r="B1077" s="123" t="s">
        <v>175</v>
      </c>
      <c r="C1077" s="123"/>
      <c r="D1077" s="241"/>
      <c r="E1077" s="219">
        <v>495</v>
      </c>
      <c r="F1077" s="219">
        <v>39</v>
      </c>
      <c r="G1077" s="219">
        <v>1439</v>
      </c>
      <c r="H1077" s="219">
        <v>106</v>
      </c>
      <c r="I1077" s="219">
        <v>4587</v>
      </c>
      <c r="J1077" s="219">
        <v>386</v>
      </c>
      <c r="K1077" s="197">
        <v>9509070</v>
      </c>
      <c r="L1077" s="194">
        <v>90.918943703222283</v>
      </c>
      <c r="M1077" s="197">
        <v>15146467</v>
      </c>
      <c r="N1077" s="194">
        <v>95.324961150513644</v>
      </c>
      <c r="O1077" s="197">
        <v>60482395</v>
      </c>
      <c r="P1077" s="194">
        <v>99.984656910803366</v>
      </c>
      <c r="Q1077" s="197">
        <v>41828076</v>
      </c>
      <c r="R1077" s="194">
        <v>3.7343339380443513E-2</v>
      </c>
      <c r="S1077" s="197">
        <v>1893076</v>
      </c>
      <c r="T1077" s="194">
        <v>4.6303592461283509</v>
      </c>
      <c r="U1077" s="197">
        <v>2171</v>
      </c>
      <c r="V1077" s="194">
        <v>5.4398284696391469E-3</v>
      </c>
      <c r="W1077" s="197">
        <v>12752206</v>
      </c>
      <c r="X1077" s="194">
        <v>99.749368621742249</v>
      </c>
      <c r="Y1077" s="231">
        <v>99.74394242718968</v>
      </c>
      <c r="Z1077" s="197">
        <v>33314</v>
      </c>
      <c r="AA1077" s="194">
        <v>0.26124107543599279</v>
      </c>
      <c r="AB1077" s="197">
        <v>3713756</v>
      </c>
      <c r="AC1077" s="194">
        <v>94.949749030266148</v>
      </c>
      <c r="AD1077" s="197">
        <v>3688320</v>
      </c>
      <c r="AE1077" s="194">
        <v>95.31342090624355</v>
      </c>
      <c r="AF1077" s="231">
        <v>0</v>
      </c>
      <c r="AG1077" s="231">
        <v>0</v>
      </c>
      <c r="AH1077" s="231">
        <v>0</v>
      </c>
      <c r="AI1077" s="194"/>
      <c r="AJ1077" s="207"/>
      <c r="AK1077" s="207"/>
      <c r="AL1077" s="208">
        <v>4.839521674495062</v>
      </c>
      <c r="AM1077" s="208">
        <v>29.507492443093501</v>
      </c>
      <c r="AN1077" s="197">
        <v>56909.03955078125</v>
      </c>
      <c r="AO1077" s="197">
        <v>149352.6796875</v>
      </c>
      <c r="AP1077" s="197">
        <v>68760.0458984375</v>
      </c>
      <c r="AQ1077" s="231">
        <v>46.038709209843752</v>
      </c>
      <c r="AR1077" s="198"/>
    </row>
    <row r="1078" spans="1:44">
      <c r="A1078" s="352">
        <v>41852</v>
      </c>
      <c r="B1078" s="124" t="s">
        <v>135</v>
      </c>
      <c r="C1078" s="124"/>
      <c r="D1078" s="241"/>
      <c r="E1078" s="219">
        <v>655</v>
      </c>
      <c r="F1078" s="219">
        <v>25</v>
      </c>
      <c r="G1078" s="219">
        <v>1954</v>
      </c>
      <c r="H1078" s="219">
        <v>74</v>
      </c>
      <c r="I1078" s="219">
        <v>4576</v>
      </c>
      <c r="J1078" s="219">
        <v>212</v>
      </c>
      <c r="K1078" s="190">
        <v>4625732</v>
      </c>
      <c r="L1078" s="191">
        <v>88.079486662867623</v>
      </c>
      <c r="M1078" s="190">
        <v>9644842</v>
      </c>
      <c r="N1078" s="191">
        <v>96.147173387621422</v>
      </c>
      <c r="O1078" s="190">
        <v>53220964</v>
      </c>
      <c r="P1078" s="191">
        <v>99.931163757675407</v>
      </c>
      <c r="Q1078" s="190">
        <v>26910404</v>
      </c>
      <c r="R1078" s="191">
        <v>2.1664482644040647E-3</v>
      </c>
      <c r="S1078" s="190">
        <v>1061253</v>
      </c>
      <c r="T1078" s="191">
        <v>4.1158473703350102</v>
      </c>
      <c r="U1078" s="190">
        <v>96480</v>
      </c>
      <c r="V1078" s="191">
        <v>0.35866643348839272</v>
      </c>
      <c r="W1078" s="190">
        <v>6387324</v>
      </c>
      <c r="X1078" s="191">
        <v>99.614789289510725</v>
      </c>
      <c r="Y1078" s="232">
        <v>99.257504477539058</v>
      </c>
      <c r="Z1078" s="190">
        <v>39423</v>
      </c>
      <c r="AA1078" s="192">
        <v>0.61720682056060894</v>
      </c>
      <c r="AB1078" s="190">
        <v>7960038</v>
      </c>
      <c r="AC1078" s="191">
        <v>98.920871707654726</v>
      </c>
      <c r="AD1078" s="190">
        <v>7946305</v>
      </c>
      <c r="AE1078" s="191">
        <v>99.127796907566676</v>
      </c>
      <c r="AF1078" s="232">
        <v>17.521883055384336</v>
      </c>
      <c r="AG1078" s="232">
        <v>15.833388585236905</v>
      </c>
      <c r="AH1078" s="232">
        <v>19.210377525531765</v>
      </c>
      <c r="AI1078" s="191"/>
      <c r="AJ1078" s="193"/>
      <c r="AK1078" s="193"/>
      <c r="AL1078" s="191">
        <v>3.5289956017672832</v>
      </c>
      <c r="AM1078" s="191">
        <v>22.446710615831609</v>
      </c>
      <c r="AN1078" s="190">
        <v>25770.71533203125</v>
      </c>
      <c r="AO1078" s="190">
        <v>80146.8388671875</v>
      </c>
      <c r="AP1078" s="190">
        <v>1355.0753784179687</v>
      </c>
      <c r="AQ1078" s="232">
        <v>1.6907408920562468</v>
      </c>
      <c r="AR1078" s="190"/>
    </row>
    <row r="1079" spans="1:44">
      <c r="A1079" s="352">
        <v>41852</v>
      </c>
      <c r="B1079" s="114" t="s">
        <v>121</v>
      </c>
      <c r="C1079" s="114" t="s">
        <v>122</v>
      </c>
      <c r="D1079" s="241"/>
      <c r="E1079" s="305">
        <v>168</v>
      </c>
      <c r="F1079" s="305">
        <v>55</v>
      </c>
      <c r="G1079" s="305">
        <v>492</v>
      </c>
      <c r="H1079" s="305">
        <v>165</v>
      </c>
      <c r="I1079" s="305">
        <v>1890</v>
      </c>
      <c r="J1079" s="305">
        <v>716</v>
      </c>
      <c r="K1079" s="118">
        <v>8964765</v>
      </c>
      <c r="L1079" s="116">
        <v>93.083767393791135</v>
      </c>
      <c r="M1079" s="118">
        <v>5023585</v>
      </c>
      <c r="N1079" s="116">
        <v>96.216323852539062</v>
      </c>
      <c r="O1079" s="118">
        <v>19862942</v>
      </c>
      <c r="P1079" s="116">
        <v>99.943260192871094</v>
      </c>
      <c r="Q1079" s="118">
        <v>19862942</v>
      </c>
      <c r="R1079" s="119">
        <v>3.4778334200382233E-2</v>
      </c>
      <c r="S1079" s="118">
        <v>4252</v>
      </c>
      <c r="T1079" s="116">
        <v>2.1406697109341621E-2</v>
      </c>
      <c r="U1079" s="118">
        <v>24687</v>
      </c>
      <c r="V1079" s="119">
        <v>0.12435658276081085</v>
      </c>
      <c r="W1079" s="117">
        <v>8037867</v>
      </c>
      <c r="X1079" s="119">
        <v>99.793540954589844</v>
      </c>
      <c r="Y1079" s="119">
        <v>99.669441223144531</v>
      </c>
      <c r="Z1079" s="117">
        <v>22687</v>
      </c>
      <c r="AA1079" s="119">
        <v>0.2822515070438385</v>
      </c>
      <c r="AB1079" s="118">
        <v>9324367</v>
      </c>
      <c r="AC1079" s="120">
        <v>98.563438415527344</v>
      </c>
      <c r="AD1079" s="118">
        <v>9323072</v>
      </c>
      <c r="AE1079" s="116">
        <v>98.560836791992188</v>
      </c>
      <c r="AF1079" s="116">
        <v>69.015457153320312</v>
      </c>
      <c r="AG1079" s="116">
        <v>57.199424743652344</v>
      </c>
      <c r="AH1079" s="121">
        <v>80.83148193359375</v>
      </c>
      <c r="AI1079" s="116">
        <v>0</v>
      </c>
      <c r="AJ1079" s="121">
        <v>0</v>
      </c>
      <c r="AK1079" s="121">
        <v>0</v>
      </c>
      <c r="AL1079" s="116">
        <v>4.7012243270874023</v>
      </c>
      <c r="AM1079" s="116">
        <v>27.184476852416992</v>
      </c>
      <c r="AN1079" s="116">
        <v>26075.90234375</v>
      </c>
      <c r="AO1079" s="116">
        <v>112534.953125</v>
      </c>
      <c r="AP1079" s="116">
        <v>79707.90625</v>
      </c>
      <c r="AQ1079" s="122">
        <v>70.8294677734375</v>
      </c>
      <c r="AR1079" s="118"/>
    </row>
    <row r="1080" spans="1:44">
      <c r="A1080" s="352">
        <v>41852</v>
      </c>
      <c r="B1080" s="114" t="s">
        <v>123</v>
      </c>
      <c r="C1080" s="114" t="s">
        <v>122</v>
      </c>
      <c r="D1080" s="241"/>
      <c r="E1080" s="305">
        <v>158</v>
      </c>
      <c r="F1080" s="305">
        <v>11</v>
      </c>
      <c r="G1080" s="305">
        <v>484</v>
      </c>
      <c r="H1080" s="305">
        <v>34</v>
      </c>
      <c r="I1080" s="305">
        <v>1515</v>
      </c>
      <c r="J1080" s="305">
        <v>133</v>
      </c>
      <c r="K1080" s="118">
        <v>3518202</v>
      </c>
      <c r="L1080" s="116">
        <v>92.386025589207208</v>
      </c>
      <c r="M1080" s="118">
        <v>7068631</v>
      </c>
      <c r="N1080" s="116">
        <v>97.2462158203125</v>
      </c>
      <c r="O1080" s="118">
        <v>11973528</v>
      </c>
      <c r="P1080" s="116">
        <v>99.934715270996094</v>
      </c>
      <c r="Q1080" s="118">
        <v>11973275</v>
      </c>
      <c r="R1080" s="119">
        <v>3.9329256862401962E-2</v>
      </c>
      <c r="S1080" s="118">
        <v>2601</v>
      </c>
      <c r="T1080" s="116">
        <v>2.172338031232357E-2</v>
      </c>
      <c r="U1080" s="118">
        <v>16212</v>
      </c>
      <c r="V1080" s="119">
        <v>0.13548426330089569</v>
      </c>
      <c r="W1080" s="117">
        <v>3602994</v>
      </c>
      <c r="X1080" s="119">
        <v>99.777847290039063</v>
      </c>
      <c r="Y1080" s="119">
        <v>99.642662048339844</v>
      </c>
      <c r="Z1080" s="117">
        <v>9381</v>
      </c>
      <c r="AA1080" s="119">
        <v>0.26036679744720459</v>
      </c>
      <c r="AB1080" s="118">
        <v>2756908</v>
      </c>
      <c r="AC1080" s="120">
        <v>98.753746032714844</v>
      </c>
      <c r="AD1080" s="118">
        <v>2759228</v>
      </c>
      <c r="AE1080" s="116">
        <v>98.7408447265625</v>
      </c>
      <c r="AF1080" s="116">
        <v>32.543766021728516</v>
      </c>
      <c r="AG1080" s="116">
        <v>36.326400756835938</v>
      </c>
      <c r="AH1080" s="121">
        <v>28.761131286621094</v>
      </c>
      <c r="AI1080" s="116">
        <v>0</v>
      </c>
      <c r="AJ1080" s="121">
        <v>0</v>
      </c>
      <c r="AK1080" s="121">
        <v>0</v>
      </c>
      <c r="AL1080" s="116">
        <v>4.6525673866271973</v>
      </c>
      <c r="AM1080" s="116">
        <v>26.536487579345703</v>
      </c>
      <c r="AN1080" s="116">
        <v>15607.205078125</v>
      </c>
      <c r="AO1080" s="116">
        <v>47637.515625</v>
      </c>
      <c r="AP1080" s="116">
        <v>27113.056640625</v>
      </c>
      <c r="AQ1080" s="116">
        <v>56.91534423828125</v>
      </c>
      <c r="AR1080" s="118"/>
    </row>
    <row r="1081" spans="1:44">
      <c r="A1081" s="352">
        <v>41852</v>
      </c>
      <c r="B1081" s="114" t="s">
        <v>183</v>
      </c>
      <c r="C1081" s="114" t="s">
        <v>122</v>
      </c>
      <c r="D1081" s="241"/>
      <c r="E1081" s="305">
        <v>129</v>
      </c>
      <c r="F1081" s="305">
        <v>10</v>
      </c>
      <c r="G1081" s="305">
        <v>385</v>
      </c>
      <c r="H1081" s="305">
        <v>30</v>
      </c>
      <c r="I1081" s="305">
        <v>1462</v>
      </c>
      <c r="J1081" s="305">
        <v>120</v>
      </c>
      <c r="K1081" s="118">
        <v>1126796</v>
      </c>
      <c r="L1081" s="116">
        <v>93.893038313945027</v>
      </c>
      <c r="M1081" s="118">
        <v>7068631</v>
      </c>
      <c r="N1081" s="116">
        <v>97.2462158203125</v>
      </c>
      <c r="O1081" s="118">
        <v>13156327</v>
      </c>
      <c r="P1081" s="116">
        <v>99.928466796875</v>
      </c>
      <c r="Q1081" s="118">
        <v>13156276</v>
      </c>
      <c r="R1081" s="119">
        <v>4.1273076087236404E-2</v>
      </c>
      <c r="S1081" s="118">
        <v>3680</v>
      </c>
      <c r="T1081" s="116">
        <v>2.7971440926194191E-2</v>
      </c>
      <c r="U1081" s="118">
        <v>20025</v>
      </c>
      <c r="V1081" s="119">
        <v>0.1523142009973526</v>
      </c>
      <c r="W1081" s="117">
        <v>4170928</v>
      </c>
      <c r="X1081" s="119">
        <v>99.727828979492187</v>
      </c>
      <c r="Y1081" s="119">
        <v>99.575927734375</v>
      </c>
      <c r="Z1081" s="117">
        <v>9172</v>
      </c>
      <c r="AA1081" s="119">
        <v>0.21990309655666351</v>
      </c>
      <c r="AB1081" s="118">
        <v>2653475</v>
      </c>
      <c r="AC1081" s="120">
        <v>98.820075988769531</v>
      </c>
      <c r="AD1081" s="118">
        <v>2650715</v>
      </c>
      <c r="AE1081" s="116">
        <v>98.778251647949219</v>
      </c>
      <c r="AF1081" s="116">
        <v>67.726425170898437</v>
      </c>
      <c r="AG1081" s="116">
        <v>90.594993591308594</v>
      </c>
      <c r="AH1081" s="121">
        <v>44.857852935791016</v>
      </c>
      <c r="AI1081" s="116">
        <v>0</v>
      </c>
      <c r="AJ1081" s="121">
        <v>0</v>
      </c>
      <c r="AK1081" s="121">
        <v>0</v>
      </c>
      <c r="AL1081" s="116">
        <v>4.9732050895690918</v>
      </c>
      <c r="AM1081" s="116">
        <v>26.215221405029297</v>
      </c>
      <c r="AN1081" s="116">
        <v>18117.56640625</v>
      </c>
      <c r="AO1081" s="116">
        <v>48859.171875</v>
      </c>
      <c r="AP1081" s="116">
        <v>25838.84765625</v>
      </c>
      <c r="AQ1081" s="116">
        <v>52.884334564208984</v>
      </c>
      <c r="AR1081" s="118"/>
    </row>
    <row r="1082" spans="1:44">
      <c r="A1082" s="352">
        <v>41852</v>
      </c>
      <c r="B1082" s="114" t="s">
        <v>126</v>
      </c>
      <c r="C1082" s="114" t="s">
        <v>122</v>
      </c>
      <c r="D1082" s="241"/>
      <c r="E1082" s="305">
        <v>103</v>
      </c>
      <c r="F1082" s="305">
        <v>4</v>
      </c>
      <c r="G1082" s="305">
        <v>302</v>
      </c>
      <c r="H1082" s="305">
        <v>12</v>
      </c>
      <c r="I1082" s="305">
        <v>916</v>
      </c>
      <c r="J1082" s="305">
        <v>50</v>
      </c>
      <c r="K1082" s="118">
        <v>1359561</v>
      </c>
      <c r="L1082" s="116">
        <v>89.984708299223058</v>
      </c>
      <c r="M1082" s="118">
        <v>5454679</v>
      </c>
      <c r="N1082" s="116">
        <v>96.516731262207031</v>
      </c>
      <c r="O1082" s="118">
        <v>7477603</v>
      </c>
      <c r="P1082" s="116">
        <v>99.920524597167969</v>
      </c>
      <c r="Q1082" s="118">
        <v>7477524</v>
      </c>
      <c r="R1082" s="119">
        <v>5.0604987889528275E-2</v>
      </c>
      <c r="S1082" s="118">
        <v>1574</v>
      </c>
      <c r="T1082" s="116">
        <v>2.1049749106168747E-2</v>
      </c>
      <c r="U1082" s="118">
        <v>13220</v>
      </c>
      <c r="V1082" s="119">
        <v>0.17692326009273529</v>
      </c>
      <c r="W1082" s="117">
        <v>2246030</v>
      </c>
      <c r="X1082" s="119">
        <v>99.536224365234375</v>
      </c>
      <c r="Y1082" s="119">
        <v>99.360122680664063</v>
      </c>
      <c r="Z1082" s="117">
        <v>6409</v>
      </c>
      <c r="AA1082" s="119">
        <v>0.28534793853759766</v>
      </c>
      <c r="AB1082" s="118">
        <v>1132924</v>
      </c>
      <c r="AC1082" s="120">
        <v>98.907516479492188</v>
      </c>
      <c r="AD1082" s="118">
        <v>1130820</v>
      </c>
      <c r="AE1082" s="116">
        <v>98.833412170410156</v>
      </c>
      <c r="AF1082" s="116">
        <v>46.372230529785156</v>
      </c>
      <c r="AG1082" s="116">
        <v>54.809051513671875</v>
      </c>
      <c r="AH1082" s="121">
        <v>37.935413360595703</v>
      </c>
      <c r="AI1082" s="116">
        <v>0</v>
      </c>
      <c r="AJ1082" s="121">
        <v>0</v>
      </c>
      <c r="AK1082" s="121">
        <v>0</v>
      </c>
      <c r="AL1082" s="116">
        <v>5.3053741455078125</v>
      </c>
      <c r="AM1082" s="116">
        <v>30.032424926757813</v>
      </c>
      <c r="AN1082" s="116">
        <v>10991.7373046875</v>
      </c>
      <c r="AO1082" s="116">
        <v>28885.21875</v>
      </c>
      <c r="AP1082" s="116">
        <v>15041.2060546875</v>
      </c>
      <c r="AQ1082" s="116">
        <v>52.072330474853516</v>
      </c>
      <c r="AR1082" s="118"/>
    </row>
    <row r="1083" spans="1:44">
      <c r="A1083" s="352">
        <v>41852</v>
      </c>
      <c r="B1083" s="114" t="s">
        <v>184</v>
      </c>
      <c r="C1083" s="114" t="s">
        <v>122</v>
      </c>
      <c r="D1083" s="241"/>
      <c r="E1083" s="305">
        <v>95</v>
      </c>
      <c r="F1083" s="305">
        <v>17</v>
      </c>
      <c r="G1083" s="305">
        <v>282</v>
      </c>
      <c r="H1083" s="305">
        <v>51</v>
      </c>
      <c r="I1083" s="305">
        <v>946</v>
      </c>
      <c r="J1083" s="305">
        <v>219</v>
      </c>
      <c r="K1083" s="118">
        <v>3792282</v>
      </c>
      <c r="L1083" s="116">
        <v>89.468346499548289</v>
      </c>
      <c r="M1083" s="118">
        <v>5454679</v>
      </c>
      <c r="N1083" s="116">
        <v>96.516731262207031</v>
      </c>
      <c r="O1083" s="118">
        <v>11283959</v>
      </c>
      <c r="P1083" s="116">
        <v>99.977027893066406</v>
      </c>
      <c r="Q1083" s="118">
        <v>11283942</v>
      </c>
      <c r="R1083" s="119">
        <v>8.3924569189548492E-3</v>
      </c>
      <c r="S1083" s="118">
        <v>1325</v>
      </c>
      <c r="T1083" s="116">
        <v>1.1742350645363331E-2</v>
      </c>
      <c r="U1083" s="118">
        <v>21911</v>
      </c>
      <c r="V1083" s="119">
        <v>0.19421769678592682</v>
      </c>
      <c r="W1083" s="117">
        <v>3536901</v>
      </c>
      <c r="X1083" s="119">
        <v>99.535209655761719</v>
      </c>
      <c r="Y1083" s="119">
        <v>99.341896057128906</v>
      </c>
      <c r="Z1083" s="117">
        <v>8703</v>
      </c>
      <c r="AA1083" s="119">
        <v>0.24606285989284515</v>
      </c>
      <c r="AB1083" s="118">
        <v>2418458</v>
      </c>
      <c r="AC1083" s="120">
        <v>98.615646362304688</v>
      </c>
      <c r="AD1083" s="118">
        <v>2421058</v>
      </c>
      <c r="AE1083" s="116">
        <v>98.557861328125</v>
      </c>
      <c r="AF1083" s="116">
        <v>32.402565002441406</v>
      </c>
      <c r="AG1083" s="116">
        <v>40.379489898681641</v>
      </c>
      <c r="AH1083" s="121">
        <v>24.425640106201172</v>
      </c>
      <c r="AI1083" s="116">
        <v>0</v>
      </c>
      <c r="AJ1083" s="121">
        <v>0</v>
      </c>
      <c r="AK1083" s="121">
        <v>0</v>
      </c>
      <c r="AL1083" s="116">
        <v>5.3230299949645996</v>
      </c>
      <c r="AM1083" s="116">
        <v>26.372180938720703</v>
      </c>
      <c r="AN1083" s="116">
        <v>16928.435546875</v>
      </c>
      <c r="AO1083" s="116">
        <v>39715.41015625</v>
      </c>
      <c r="AP1083" s="116">
        <v>21646.75</v>
      </c>
      <c r="AQ1083" s="116">
        <v>54.504661560058594</v>
      </c>
      <c r="AR1083" s="118"/>
    </row>
    <row r="1084" spans="1:44">
      <c r="A1084" s="352">
        <v>41852</v>
      </c>
      <c r="B1084" s="114" t="s">
        <v>131</v>
      </c>
      <c r="C1084" s="114" t="s">
        <v>176</v>
      </c>
      <c r="D1084" s="241"/>
      <c r="E1084" s="305">
        <v>168</v>
      </c>
      <c r="F1084" s="305">
        <v>20</v>
      </c>
      <c r="G1084" s="305">
        <v>489</v>
      </c>
      <c r="H1084" s="305">
        <v>50</v>
      </c>
      <c r="I1084" s="305">
        <v>1558</v>
      </c>
      <c r="J1084" s="305">
        <v>176</v>
      </c>
      <c r="K1084" s="118">
        <v>2433204</v>
      </c>
      <c r="L1084" s="116">
        <v>90.778496172125315</v>
      </c>
      <c r="M1084" s="118">
        <v>4368281</v>
      </c>
      <c r="N1084" s="116">
        <v>94.196525573730469</v>
      </c>
      <c r="O1084" s="118">
        <v>19311612</v>
      </c>
      <c r="P1084" s="116">
        <v>99.999801635742188</v>
      </c>
      <c r="Q1084" s="118">
        <v>12755449</v>
      </c>
      <c r="R1084" s="119">
        <v>1.4354649931192398E-2</v>
      </c>
      <c r="S1084" s="118">
        <v>559885</v>
      </c>
      <c r="T1084" s="116">
        <v>4.3893790245056152</v>
      </c>
      <c r="U1084" s="118">
        <v>290</v>
      </c>
      <c r="V1084" s="119">
        <v>2.378273056820035E-3</v>
      </c>
      <c r="W1084" s="117">
        <v>3740840</v>
      </c>
      <c r="X1084" s="119">
        <v>99.782501220703125</v>
      </c>
      <c r="Y1084" s="119">
        <v>99.780128479003906</v>
      </c>
      <c r="Z1084" s="117">
        <v>10363</v>
      </c>
      <c r="AA1084" s="119">
        <v>0.27702334523200989</v>
      </c>
      <c r="AB1084" s="118">
        <v>1551643</v>
      </c>
      <c r="AC1084" s="120">
        <v>95.165382385253906</v>
      </c>
      <c r="AD1084" s="118">
        <v>1540551</v>
      </c>
      <c r="AE1084" s="116">
        <v>95.74859619140625</v>
      </c>
      <c r="AF1084" s="116">
        <v>0</v>
      </c>
      <c r="AG1084" s="116">
        <v>0</v>
      </c>
      <c r="AH1084" s="121">
        <v>0</v>
      </c>
      <c r="AI1084" s="116">
        <v>0</v>
      </c>
      <c r="AJ1084" s="121">
        <v>0</v>
      </c>
      <c r="AK1084" s="121">
        <v>0</v>
      </c>
      <c r="AL1084" s="116">
        <v>4.859461784362793</v>
      </c>
      <c r="AM1084" s="116">
        <v>27.964405059814453</v>
      </c>
      <c r="AN1084" s="116">
        <v>17640.763671875</v>
      </c>
      <c r="AO1084" s="116">
        <v>41696.87890625</v>
      </c>
      <c r="AP1084" s="116">
        <v>18771.5</v>
      </c>
      <c r="AQ1084" s="116">
        <v>45.018955230712891</v>
      </c>
      <c r="AR1084" s="118"/>
    </row>
    <row r="1085" spans="1:44">
      <c r="A1085" s="352">
        <v>41852</v>
      </c>
      <c r="B1085" s="114" t="s">
        <v>124</v>
      </c>
      <c r="C1085" s="114" t="s">
        <v>176</v>
      </c>
      <c r="D1085" s="241"/>
      <c r="E1085" s="180">
        <v>113</v>
      </c>
      <c r="F1085" s="180">
        <v>36</v>
      </c>
      <c r="G1085" s="180">
        <v>332</v>
      </c>
      <c r="H1085" s="180">
        <v>98</v>
      </c>
      <c r="I1085" s="180">
        <v>1261</v>
      </c>
      <c r="J1085" s="180">
        <v>368</v>
      </c>
      <c r="K1085" s="118">
        <v>3486837</v>
      </c>
      <c r="L1085" s="116">
        <v>92.28934418213413</v>
      </c>
      <c r="M1085" s="118">
        <v>3777150</v>
      </c>
      <c r="N1085" s="116">
        <v>96.168594360351563</v>
      </c>
      <c r="O1085" s="118">
        <v>16296812</v>
      </c>
      <c r="P1085" s="116">
        <v>99.999794006347656</v>
      </c>
      <c r="Q1085" s="118">
        <v>12467683</v>
      </c>
      <c r="R1085" s="119">
        <v>1.0451019741594791E-2</v>
      </c>
      <c r="S1085" s="118">
        <v>470523</v>
      </c>
      <c r="T1085" s="116">
        <v>3.7739410400390625</v>
      </c>
      <c r="U1085" s="118">
        <v>1489</v>
      </c>
      <c r="V1085" s="119">
        <v>1.2412651441991329E-2</v>
      </c>
      <c r="W1085" s="117">
        <v>4202522</v>
      </c>
      <c r="X1085" s="119">
        <v>99.773933410644531</v>
      </c>
      <c r="Y1085" s="119">
        <v>99.761550903320313</v>
      </c>
      <c r="Z1085" s="117">
        <v>10835</v>
      </c>
      <c r="AA1085" s="119">
        <v>0.25782138109207153</v>
      </c>
      <c r="AB1085" s="118">
        <v>1082150</v>
      </c>
      <c r="AC1085" s="120">
        <v>95.146514892578125</v>
      </c>
      <c r="AD1085" s="118">
        <v>1075303</v>
      </c>
      <c r="AE1085" s="116">
        <v>95.318901062011719</v>
      </c>
      <c r="AF1085" s="116">
        <v>0</v>
      </c>
      <c r="AG1085" s="116">
        <v>0</v>
      </c>
      <c r="AH1085" s="121">
        <v>0</v>
      </c>
      <c r="AI1085" s="116">
        <v>0</v>
      </c>
      <c r="AJ1085" s="121">
        <v>0</v>
      </c>
      <c r="AK1085" s="121">
        <v>0</v>
      </c>
      <c r="AL1085" s="116">
        <v>4.6776280403137207</v>
      </c>
      <c r="AM1085" s="116">
        <v>27.940113067626953</v>
      </c>
      <c r="AN1085" s="116">
        <v>16941.638671875</v>
      </c>
      <c r="AO1085" s="116">
        <v>46934.8671875</v>
      </c>
      <c r="AP1085" s="116">
        <v>22237.80078125</v>
      </c>
      <c r="AQ1085" s="116">
        <v>47.380130767822266</v>
      </c>
      <c r="AR1085" s="118"/>
    </row>
    <row r="1086" spans="1:44">
      <c r="A1086" s="352">
        <v>41852</v>
      </c>
      <c r="B1086" s="206" t="s">
        <v>133</v>
      </c>
      <c r="C1086" s="206" t="s">
        <v>176</v>
      </c>
      <c r="D1086" s="241"/>
      <c r="E1086" s="180">
        <v>163</v>
      </c>
      <c r="F1086" s="180">
        <v>10</v>
      </c>
      <c r="G1086" s="180">
        <v>482</v>
      </c>
      <c r="H1086" s="180">
        <v>29</v>
      </c>
      <c r="I1086" s="180">
        <v>1515</v>
      </c>
      <c r="J1086" s="180">
        <v>104</v>
      </c>
      <c r="K1086" s="248">
        <v>1787395</v>
      </c>
      <c r="L1086" s="246">
        <v>89.586073587539403</v>
      </c>
      <c r="M1086" s="248">
        <v>3945183</v>
      </c>
      <c r="N1086" s="246">
        <v>96.229576110839844</v>
      </c>
      <c r="O1086" s="248">
        <v>16093194</v>
      </c>
      <c r="P1086" s="246">
        <v>99.944015502929688</v>
      </c>
      <c r="Q1086" s="248">
        <v>10504209</v>
      </c>
      <c r="R1086" s="249">
        <v>0.11182184517383575</v>
      </c>
      <c r="S1086" s="248">
        <v>589899</v>
      </c>
      <c r="T1086" s="246">
        <v>5.6158347129821777</v>
      </c>
      <c r="U1086" s="248">
        <v>309</v>
      </c>
      <c r="V1086" s="249">
        <v>3.1234773341566324E-3</v>
      </c>
      <c r="W1086" s="248">
        <v>2813615</v>
      </c>
      <c r="X1086" s="246">
        <v>99.69915771484375</v>
      </c>
      <c r="Y1086" s="246">
        <v>99.696044921875</v>
      </c>
      <c r="Z1086" s="247">
        <v>8214</v>
      </c>
      <c r="AA1086" s="249">
        <v>0.29193758964538574</v>
      </c>
      <c r="AB1086" s="248">
        <v>611989</v>
      </c>
      <c r="AC1086" s="246">
        <v>93.252655029296875</v>
      </c>
      <c r="AD1086" s="248">
        <v>604520</v>
      </c>
      <c r="AE1086" s="246">
        <v>93.535369873046875</v>
      </c>
      <c r="AF1086" s="246">
        <v>0</v>
      </c>
      <c r="AG1086" s="246">
        <v>0</v>
      </c>
      <c r="AH1086" s="251">
        <v>0</v>
      </c>
      <c r="AI1086" s="246">
        <v>0</v>
      </c>
      <c r="AJ1086" s="251">
        <v>0</v>
      </c>
      <c r="AK1086" s="251">
        <v>0</v>
      </c>
      <c r="AL1086" s="246">
        <v>4.9308037757873535</v>
      </c>
      <c r="AM1086" s="246">
        <v>32.152595520019531</v>
      </c>
      <c r="AN1086" s="246">
        <v>14843.0634765625</v>
      </c>
      <c r="AO1086" s="246">
        <v>36297.53125</v>
      </c>
      <c r="AP1086" s="246">
        <v>16880.796875</v>
      </c>
      <c r="AQ1086" s="246">
        <v>46.506736755371094</v>
      </c>
      <c r="AR1086" s="248"/>
    </row>
    <row r="1087" spans="1:44">
      <c r="A1087" s="352">
        <v>41852</v>
      </c>
      <c r="B1087" s="206" t="s">
        <v>125</v>
      </c>
      <c r="C1087" s="206" t="s">
        <v>176</v>
      </c>
      <c r="D1087" s="241"/>
      <c r="E1087" s="180">
        <v>164</v>
      </c>
      <c r="F1087" s="180">
        <v>9</v>
      </c>
      <c r="G1087" s="180">
        <v>468</v>
      </c>
      <c r="H1087" s="180">
        <v>27</v>
      </c>
      <c r="I1087" s="180">
        <v>1514</v>
      </c>
      <c r="J1087" s="180">
        <v>106</v>
      </c>
      <c r="K1087" s="248">
        <v>1801634</v>
      </c>
      <c r="L1087" s="246">
        <v>89.778723092481599</v>
      </c>
      <c r="M1087" s="248">
        <v>3055853</v>
      </c>
      <c r="N1087" s="246">
        <v>94.727394104003906</v>
      </c>
      <c r="O1087" s="248">
        <v>8780777</v>
      </c>
      <c r="P1087" s="246">
        <v>99.99774169921875</v>
      </c>
      <c r="Q1087" s="248">
        <v>6100735</v>
      </c>
      <c r="R1087" s="249">
        <v>1.2129685841500759E-2</v>
      </c>
      <c r="S1087" s="248">
        <v>272769</v>
      </c>
      <c r="T1087" s="246">
        <v>4.4710841178894043</v>
      </c>
      <c r="U1087" s="248">
        <v>83</v>
      </c>
      <c r="V1087" s="249">
        <v>1.4244087506085634E-3</v>
      </c>
      <c r="W1087" s="248">
        <v>1995229</v>
      </c>
      <c r="X1087" s="246">
        <v>99.706314086914063</v>
      </c>
      <c r="Y1087" s="246">
        <v>99.70489501953125</v>
      </c>
      <c r="Z1087" s="247">
        <v>3902</v>
      </c>
      <c r="AA1087" s="249">
        <v>0.19556652009487152</v>
      </c>
      <c r="AB1087" s="248">
        <v>467974</v>
      </c>
      <c r="AC1087" s="246">
        <v>95.999137878417969</v>
      </c>
      <c r="AD1087" s="248">
        <v>467946</v>
      </c>
      <c r="AE1087" s="246">
        <v>96.165153503417969</v>
      </c>
      <c r="AF1087" s="246">
        <v>0</v>
      </c>
      <c r="AG1087" s="246">
        <v>0</v>
      </c>
      <c r="AH1087" s="251">
        <v>0</v>
      </c>
      <c r="AI1087" s="246">
        <v>0</v>
      </c>
      <c r="AJ1087" s="251">
        <v>0</v>
      </c>
      <c r="AK1087" s="251">
        <v>0</v>
      </c>
      <c r="AL1087" s="246">
        <v>4.229034423828125</v>
      </c>
      <c r="AM1087" s="246">
        <v>30.118494033813477</v>
      </c>
      <c r="AN1087" s="246">
        <v>7483.57373046875</v>
      </c>
      <c r="AO1087" s="246">
        <v>24423.40234375</v>
      </c>
      <c r="AP1087" s="246">
        <v>10869.9482421875</v>
      </c>
      <c r="AQ1087" s="246">
        <v>44.506282806396484</v>
      </c>
      <c r="AR1087" s="248"/>
    </row>
    <row r="1088" spans="1:44">
      <c r="A1088" s="352">
        <v>41852</v>
      </c>
      <c r="B1088" s="107" t="s">
        <v>127</v>
      </c>
      <c r="C1088" s="107" t="s">
        <v>128</v>
      </c>
      <c r="D1088" s="241"/>
      <c r="E1088" s="388">
        <v>150</v>
      </c>
      <c r="F1088" s="388">
        <v>12</v>
      </c>
      <c r="G1088" s="388">
        <v>450</v>
      </c>
      <c r="H1088" s="388">
        <v>36</v>
      </c>
      <c r="I1088" s="388">
        <v>1432</v>
      </c>
      <c r="J1088" s="388">
        <v>122</v>
      </c>
      <c r="K1088" s="111">
        <v>2064099</v>
      </c>
      <c r="L1088" s="109">
        <v>88.744629012464998</v>
      </c>
      <c r="M1088" s="111">
        <v>3824391</v>
      </c>
      <c r="N1088" s="109">
        <v>96.601318359375</v>
      </c>
      <c r="O1088" s="111">
        <v>15668161</v>
      </c>
      <c r="P1088" s="109">
        <v>99.977088928222656</v>
      </c>
      <c r="Q1088" s="111">
        <v>9792680</v>
      </c>
      <c r="R1088" s="112">
        <v>5.4734759032726288E-3</v>
      </c>
      <c r="S1088" s="111">
        <v>343032</v>
      </c>
      <c r="T1088" s="109">
        <v>3.5029430389404297</v>
      </c>
      <c r="U1088" s="111">
        <v>37780</v>
      </c>
      <c r="V1088" s="112">
        <v>0.38589343428611755</v>
      </c>
      <c r="W1088" s="111">
        <v>2990621</v>
      </c>
      <c r="X1088" s="109">
        <v>99.59149169921875</v>
      </c>
      <c r="Y1088" s="109">
        <v>99.207176208496094</v>
      </c>
      <c r="Z1088" s="110">
        <v>18838</v>
      </c>
      <c r="AA1088" s="112">
        <v>0.62990260124206543</v>
      </c>
      <c r="AB1088" s="111">
        <v>5013738</v>
      </c>
      <c r="AC1088" s="109">
        <v>99.223930358886719</v>
      </c>
      <c r="AD1088" s="111">
        <v>5003340</v>
      </c>
      <c r="AE1088" s="109">
        <v>99.438316345214844</v>
      </c>
      <c r="AF1088" s="109">
        <v>34.57537841796875</v>
      </c>
      <c r="AG1088" s="109">
        <v>34.2188720703125</v>
      </c>
      <c r="AH1088" s="113">
        <v>34.931884765625</v>
      </c>
      <c r="AI1088" s="109">
        <v>48.719024658203125</v>
      </c>
      <c r="AJ1088" s="113">
        <v>0.50780200958251953</v>
      </c>
      <c r="AK1088" s="113">
        <v>0.77317428588867188</v>
      </c>
      <c r="AL1088" s="109">
        <v>2.9758841991424561</v>
      </c>
      <c r="AM1088" s="109">
        <v>18.622486114501953</v>
      </c>
      <c r="AN1088" s="109">
        <v>8052.1474609375</v>
      </c>
      <c r="AO1088" s="109">
        <v>37084.68359375</v>
      </c>
      <c r="AP1088" s="109">
        <v>745.20770263671875</v>
      </c>
      <c r="AQ1088" s="109">
        <v>2.0094757080078125</v>
      </c>
      <c r="AR1088" s="111"/>
    </row>
    <row r="1089" spans="1:44">
      <c r="A1089" s="352">
        <v>41852</v>
      </c>
      <c r="B1089" s="107" t="s">
        <v>129</v>
      </c>
      <c r="C1089" s="107" t="s">
        <v>128</v>
      </c>
      <c r="D1089" s="241"/>
      <c r="E1089" s="388">
        <v>151</v>
      </c>
      <c r="F1089" s="388">
        <v>3</v>
      </c>
      <c r="G1089" s="388">
        <v>449</v>
      </c>
      <c r="H1089" s="388">
        <v>8</v>
      </c>
      <c r="I1089" s="388">
        <v>1264</v>
      </c>
      <c r="J1089" s="388">
        <v>26</v>
      </c>
      <c r="K1089" s="111">
        <v>1348522</v>
      </c>
      <c r="L1089" s="109">
        <v>84.212493381643014</v>
      </c>
      <c r="M1089" s="111">
        <v>3252243</v>
      </c>
      <c r="N1089" s="109">
        <v>96.666267395019531</v>
      </c>
      <c r="O1089" s="111">
        <v>11269542</v>
      </c>
      <c r="P1089" s="109">
        <v>99.896759033203125</v>
      </c>
      <c r="Q1089" s="111">
        <v>7528145</v>
      </c>
      <c r="R1089" s="112">
        <v>5.9775682166218758E-4</v>
      </c>
      <c r="S1089" s="111">
        <v>276091</v>
      </c>
      <c r="T1089" s="109">
        <v>3.6674506664276123</v>
      </c>
      <c r="U1089" s="111">
        <v>33356</v>
      </c>
      <c r="V1089" s="112">
        <v>0.44333997368812561</v>
      </c>
      <c r="W1089" s="111">
        <v>1834145</v>
      </c>
      <c r="X1089" s="109">
        <v>99.52752685546875</v>
      </c>
      <c r="Y1089" s="109">
        <v>99.086280822753906</v>
      </c>
      <c r="Z1089" s="110">
        <v>12063</v>
      </c>
      <c r="AA1089" s="112">
        <v>0.65769064426422119</v>
      </c>
      <c r="AB1089" s="111">
        <v>1085368</v>
      </c>
      <c r="AC1089" s="109">
        <v>98.355491638183594</v>
      </c>
      <c r="AD1089" s="111">
        <v>1084980</v>
      </c>
      <c r="AE1089" s="109">
        <v>98.578590393066406</v>
      </c>
      <c r="AF1089" s="109">
        <v>34.427803039550781</v>
      </c>
      <c r="AG1089" s="109">
        <v>34.107990264892578</v>
      </c>
      <c r="AH1089" s="113">
        <v>34.747611999511719</v>
      </c>
      <c r="AI1089" s="109">
        <v>48.956779479980469</v>
      </c>
      <c r="AJ1089" s="113">
        <v>0.3320651650428772</v>
      </c>
      <c r="AK1089" s="113">
        <v>0.71115541458129883</v>
      </c>
      <c r="AL1089" s="109">
        <v>2.8831057548522949</v>
      </c>
      <c r="AM1089" s="109">
        <v>23.223554611206055</v>
      </c>
      <c r="AN1089" s="109">
        <v>6370.359375</v>
      </c>
      <c r="AO1089" s="109">
        <v>20400.529296875</v>
      </c>
      <c r="AP1089" s="109">
        <v>232.39262390136719</v>
      </c>
      <c r="AQ1089" s="109">
        <v>1.1391500234603882</v>
      </c>
      <c r="AR1089" s="111"/>
    </row>
    <row r="1090" spans="1:44">
      <c r="A1090" s="352">
        <v>41852</v>
      </c>
      <c r="B1090" s="181" t="s">
        <v>130</v>
      </c>
      <c r="C1090" s="181" t="s">
        <v>128</v>
      </c>
      <c r="D1090" s="241"/>
      <c r="E1090" s="219">
        <v>176</v>
      </c>
      <c r="F1090" s="219">
        <v>5</v>
      </c>
      <c r="G1090" s="219">
        <v>528</v>
      </c>
      <c r="H1090" s="219">
        <v>15</v>
      </c>
      <c r="I1090" s="219">
        <v>874</v>
      </c>
      <c r="J1090" s="219">
        <v>32</v>
      </c>
      <c r="K1090" s="229">
        <v>530430</v>
      </c>
      <c r="L1090" s="230">
        <v>93.321079124483902</v>
      </c>
      <c r="M1090" s="229">
        <v>1297508</v>
      </c>
      <c r="N1090" s="230">
        <v>96.596626281738281</v>
      </c>
      <c r="O1090" s="229">
        <v>13851076</v>
      </c>
      <c r="P1090" s="230">
        <v>99.996437072753906</v>
      </c>
      <c r="Q1090" s="229">
        <v>4321883</v>
      </c>
      <c r="R1090" s="230">
        <v>0</v>
      </c>
      <c r="S1090" s="229">
        <v>146935</v>
      </c>
      <c r="T1090" s="230">
        <v>3.3997912406921387</v>
      </c>
      <c r="U1090" s="229">
        <v>9069</v>
      </c>
      <c r="V1090" s="230">
        <v>0.20994396507740021</v>
      </c>
      <c r="W1090" s="229">
        <v>648126</v>
      </c>
      <c r="X1090" s="230">
        <v>99.806434631347656</v>
      </c>
      <c r="Y1090" s="230">
        <v>99.596893310546875</v>
      </c>
      <c r="Z1090" s="229">
        <v>2791</v>
      </c>
      <c r="AA1090" s="230">
        <v>0.43062615394592285</v>
      </c>
      <c r="AB1090" s="229">
        <v>924630</v>
      </c>
      <c r="AC1090" s="230">
        <v>98.787841796875</v>
      </c>
      <c r="AD1090" s="229">
        <v>923163</v>
      </c>
      <c r="AE1090" s="230">
        <v>98.967788696289063</v>
      </c>
      <c r="AF1090" s="230">
        <v>35.185676574707031</v>
      </c>
      <c r="AG1090" s="230">
        <v>34.933982849121094</v>
      </c>
      <c r="AH1090" s="230">
        <v>35.437370300292969</v>
      </c>
      <c r="AI1090" s="230">
        <v>96.071807861328125</v>
      </c>
      <c r="AJ1090" s="188">
        <v>0.53272980451583862</v>
      </c>
      <c r="AK1090" s="188">
        <v>3.3954617977142334</v>
      </c>
      <c r="AL1090" s="230">
        <v>4.0557079315185547</v>
      </c>
      <c r="AM1090" s="230">
        <v>23.815891265869141</v>
      </c>
      <c r="AN1090" s="230">
        <v>5346.10986328125</v>
      </c>
      <c r="AO1090" s="230">
        <v>10088.01953125</v>
      </c>
      <c r="AP1090" s="230">
        <v>193.45744323730469</v>
      </c>
      <c r="AQ1090" s="230">
        <v>1.9176949262619019</v>
      </c>
      <c r="AR1090" s="229"/>
    </row>
    <row r="1091" spans="1:44">
      <c r="A1091" s="352">
        <v>41852</v>
      </c>
      <c r="B1091" s="123" t="s">
        <v>132</v>
      </c>
      <c r="C1091" s="123" t="s">
        <v>128</v>
      </c>
      <c r="D1091" s="241"/>
      <c r="E1091" s="219">
        <v>178</v>
      </c>
      <c r="F1091" s="219">
        <v>5</v>
      </c>
      <c r="G1091" s="219">
        <v>527</v>
      </c>
      <c r="H1091" s="219">
        <v>15</v>
      </c>
      <c r="I1091" s="219">
        <v>1006</v>
      </c>
      <c r="J1091" s="219">
        <v>32</v>
      </c>
      <c r="K1091" s="197">
        <v>682681</v>
      </c>
      <c r="L1091" s="194">
        <v>89.634397324665542</v>
      </c>
      <c r="M1091" s="197">
        <v>1270700</v>
      </c>
      <c r="N1091" s="194">
        <v>92.992835998535156</v>
      </c>
      <c r="O1091" s="197">
        <v>12432185</v>
      </c>
      <c r="P1091" s="194">
        <v>99.831748962402344</v>
      </c>
      <c r="Q1091" s="197">
        <v>5267696</v>
      </c>
      <c r="R1091" s="194">
        <v>3.7967263779137284E-5</v>
      </c>
      <c r="S1091" s="197">
        <v>295195</v>
      </c>
      <c r="T1091" s="194">
        <v>5.6038732528686523</v>
      </c>
      <c r="U1091" s="197">
        <v>16275</v>
      </c>
      <c r="V1091" s="194">
        <v>0.30906650424003601</v>
      </c>
      <c r="W1091" s="197">
        <v>914432</v>
      </c>
      <c r="X1091" s="194">
        <v>99.730178833007813</v>
      </c>
      <c r="Y1091" s="231">
        <v>99.421943664550781</v>
      </c>
      <c r="Z1091" s="197">
        <v>5731</v>
      </c>
      <c r="AA1091" s="194">
        <v>0.62672781944274902</v>
      </c>
      <c r="AB1091" s="197">
        <v>936302</v>
      </c>
      <c r="AC1091" s="194">
        <v>98.084808349609375</v>
      </c>
      <c r="AD1091" s="197">
        <v>934822</v>
      </c>
      <c r="AE1091" s="194">
        <v>98.261276245117187</v>
      </c>
      <c r="AF1091" s="231">
        <v>34.964298248291016</v>
      </c>
      <c r="AG1091" s="231">
        <v>34.779243469238281</v>
      </c>
      <c r="AH1091" s="231">
        <v>35.14935302734375</v>
      </c>
      <c r="AI1091" s="194">
        <v>48.906776428222656</v>
      </c>
      <c r="AJ1091" s="207">
        <v>0.31000512838363647</v>
      </c>
      <c r="AK1091" s="207">
        <v>0.78321784734725952</v>
      </c>
      <c r="AL1091" s="208">
        <v>4.0238733291625977</v>
      </c>
      <c r="AM1091" s="208">
        <v>23.678533554077148</v>
      </c>
      <c r="AN1091" s="197">
        <v>6002.0986328125</v>
      </c>
      <c r="AO1091" s="197">
        <v>12573.6064453125</v>
      </c>
      <c r="AP1091" s="197">
        <v>184.01760864257812</v>
      </c>
      <c r="AQ1091" s="231">
        <v>1.4635229110717773</v>
      </c>
      <c r="AR1091" s="198"/>
    </row>
    <row r="1092" spans="1:44">
      <c r="A1092" s="352">
        <v>41851</v>
      </c>
      <c r="B1092" s="181" t="s">
        <v>6</v>
      </c>
      <c r="C1092" s="181"/>
      <c r="D1092" s="241"/>
      <c r="E1092" s="219">
        <v>1803</v>
      </c>
      <c r="F1092" s="219">
        <v>163</v>
      </c>
      <c r="G1092" s="219">
        <v>5338</v>
      </c>
      <c r="H1092" s="219">
        <v>479</v>
      </c>
      <c r="I1092" s="219">
        <v>15867</v>
      </c>
      <c r="J1092" s="219">
        <v>1860</v>
      </c>
      <c r="K1092" s="229">
        <v>34142817</v>
      </c>
      <c r="L1092" s="230">
        <v>92.058367650214691</v>
      </c>
      <c r="M1092" s="229">
        <v>52776919</v>
      </c>
      <c r="N1092" s="230">
        <v>96.154017378105635</v>
      </c>
      <c r="O1092" s="229">
        <v>181417643</v>
      </c>
      <c r="P1092" s="230">
        <v>99.965249330853979</v>
      </c>
      <c r="Q1092" s="229">
        <v>135320931</v>
      </c>
      <c r="R1092" s="230">
        <v>2.50064792760499E-2</v>
      </c>
      <c r="S1092" s="229">
        <v>2809772</v>
      </c>
      <c r="T1092" s="230">
        <v>4.037391499419587</v>
      </c>
      <c r="U1092" s="229">
        <v>190633</v>
      </c>
      <c r="V1092" s="230">
        <v>0.14294228823743618</v>
      </c>
      <c r="W1092" s="229">
        <v>38906162</v>
      </c>
      <c r="X1092" s="230">
        <v>99.723085988283358</v>
      </c>
      <c r="Y1092" s="230">
        <v>99.580539527270716</v>
      </c>
      <c r="Z1092" s="229">
        <v>122865</v>
      </c>
      <c r="AA1092" s="230">
        <v>0.31579830165625755</v>
      </c>
      <c r="AB1092" s="229">
        <v>28715274</v>
      </c>
      <c r="AC1092" s="230">
        <v>98.215335383954439</v>
      </c>
      <c r="AD1092" s="229">
        <v>28677543</v>
      </c>
      <c r="AE1092" s="230">
        <v>98.305056606175512</v>
      </c>
      <c r="AF1092" s="230">
        <v>33.990437879152381</v>
      </c>
      <c r="AG1092" s="230">
        <v>35.124606102158744</v>
      </c>
      <c r="AH1092" s="230">
        <v>32.856269656146019</v>
      </c>
      <c r="AI1092" s="230"/>
      <c r="AJ1092" s="188"/>
      <c r="AK1092" s="188"/>
      <c r="AL1092" s="230">
        <v>3.3049608146871625</v>
      </c>
      <c r="AM1092" s="230">
        <v>19.775128456928631</v>
      </c>
      <c r="AN1092" s="230">
        <v>175396.51513671875</v>
      </c>
      <c r="AO1092" s="230">
        <v>484814.9619140625</v>
      </c>
      <c r="AP1092" s="230">
        <v>221239.41874694824</v>
      </c>
      <c r="AQ1092" s="230">
        <v>45.633785284490621</v>
      </c>
      <c r="AR1092" s="229">
        <v>0</v>
      </c>
    </row>
    <row r="1093" spans="1:44">
      <c r="A1093" s="352">
        <v>41851</v>
      </c>
      <c r="B1093" s="123" t="s">
        <v>134</v>
      </c>
      <c r="C1093" s="123"/>
      <c r="D1093" s="241"/>
      <c r="E1093" s="219">
        <v>653</v>
      </c>
      <c r="F1093" s="219">
        <v>99</v>
      </c>
      <c r="G1093" s="219">
        <v>1945</v>
      </c>
      <c r="H1093" s="219">
        <v>299</v>
      </c>
      <c r="I1093" s="219">
        <v>6729</v>
      </c>
      <c r="J1093" s="219">
        <v>1260</v>
      </c>
      <c r="K1093" s="197">
        <v>21664413</v>
      </c>
      <c r="L1093" s="194">
        <v>92.285025216238253</v>
      </c>
      <c r="M1093" s="197">
        <v>29315892</v>
      </c>
      <c r="N1093" s="194">
        <v>96.686978705480925</v>
      </c>
      <c r="O1093" s="197">
        <v>64905296</v>
      </c>
      <c r="P1093" s="194">
        <v>99.938307452390589</v>
      </c>
      <c r="Q1093" s="197">
        <v>64904885</v>
      </c>
      <c r="R1093" s="194">
        <v>4.1608579377802025E-2</v>
      </c>
      <c r="S1093" s="197">
        <v>11295</v>
      </c>
      <c r="T1093" s="194">
        <v>1.9580634313974828E-2</v>
      </c>
      <c r="U1093" s="197">
        <v>95780</v>
      </c>
      <c r="V1093" s="194">
        <v>0.14765691660632863</v>
      </c>
      <c r="W1093" s="197">
        <v>20594471</v>
      </c>
      <c r="X1093" s="194">
        <v>99.715845363630081</v>
      </c>
      <c r="Y1093" s="231">
        <v>99.568608020998212</v>
      </c>
      <c r="Z1093" s="197">
        <v>53758</v>
      </c>
      <c r="AA1093" s="194">
        <v>0.26103122005131324</v>
      </c>
      <c r="AB1093" s="197">
        <v>17577242</v>
      </c>
      <c r="AC1093" s="194">
        <v>98.458590195400177</v>
      </c>
      <c r="AD1093" s="197">
        <v>17576579</v>
      </c>
      <c r="AE1093" s="194">
        <v>98.440616148286423</v>
      </c>
      <c r="AF1093" s="231">
        <v>56.86220940496672</v>
      </c>
      <c r="AG1093" s="231">
        <v>59.393843109151682</v>
      </c>
      <c r="AH1093" s="231">
        <v>54.330575700781758</v>
      </c>
      <c r="AI1093" s="194"/>
      <c r="AJ1093" s="207"/>
      <c r="AK1093" s="207"/>
      <c r="AL1093" s="208">
        <v>4.9530932394581777</v>
      </c>
      <c r="AM1093" s="208">
        <v>27.354916778995936</v>
      </c>
      <c r="AN1093" s="197">
        <v>89758.9208984375</v>
      </c>
      <c r="AO1093" s="197">
        <v>266010.69921875</v>
      </c>
      <c r="AP1093" s="197">
        <v>158883.052734375</v>
      </c>
      <c r="AQ1093" s="231">
        <v>59.728068532957714</v>
      </c>
      <c r="AR1093" s="198"/>
    </row>
    <row r="1094" spans="1:44">
      <c r="A1094" s="352">
        <v>41851</v>
      </c>
      <c r="B1094" s="123" t="s">
        <v>175</v>
      </c>
      <c r="C1094" s="123"/>
      <c r="D1094" s="241"/>
      <c r="E1094" s="219">
        <v>495</v>
      </c>
      <c r="F1094" s="219">
        <v>39</v>
      </c>
      <c r="G1094" s="219">
        <v>1439</v>
      </c>
      <c r="H1094" s="219">
        <v>106</v>
      </c>
      <c r="I1094" s="219">
        <v>4587</v>
      </c>
      <c r="J1094" s="219">
        <v>386</v>
      </c>
      <c r="K1094" s="197">
        <v>11485613</v>
      </c>
      <c r="L1094" s="194">
        <v>91.404455295507518</v>
      </c>
      <c r="M1094" s="197">
        <v>14467247</v>
      </c>
      <c r="N1094" s="194">
        <v>95.236707397540641</v>
      </c>
      <c r="O1094" s="197">
        <v>62354392</v>
      </c>
      <c r="P1094" s="194">
        <v>99.998140990826528</v>
      </c>
      <c r="Q1094" s="197">
        <v>43100974</v>
      </c>
      <c r="R1094" s="194">
        <v>1.4867413395988452E-2</v>
      </c>
      <c r="S1094" s="197">
        <v>1856974</v>
      </c>
      <c r="T1094" s="194">
        <v>4.3275131884151179</v>
      </c>
      <c r="U1094" s="197">
        <v>1984</v>
      </c>
      <c r="V1094" s="194">
        <v>4.8113689701510644E-3</v>
      </c>
      <c r="W1094" s="197">
        <v>12243020</v>
      </c>
      <c r="X1094" s="194">
        <v>99.788089214028886</v>
      </c>
      <c r="Y1094" s="231">
        <v>99.783288040868541</v>
      </c>
      <c r="Z1094" s="197">
        <v>31164</v>
      </c>
      <c r="AA1094" s="194">
        <v>0.25454503954030733</v>
      </c>
      <c r="AB1094" s="197">
        <v>3487386</v>
      </c>
      <c r="AC1094" s="194">
        <v>95.326067729809054</v>
      </c>
      <c r="AD1094" s="197">
        <v>3463029</v>
      </c>
      <c r="AE1094" s="194">
        <v>95.703907132225126</v>
      </c>
      <c r="AF1094" s="231">
        <v>0</v>
      </c>
      <c r="AG1094" s="231">
        <v>0</v>
      </c>
      <c r="AH1094" s="231">
        <v>0</v>
      </c>
      <c r="AI1094" s="194"/>
      <c r="AJ1094" s="207"/>
      <c r="AK1094" s="207"/>
      <c r="AL1094" s="208">
        <v>4.8486514084172629</v>
      </c>
      <c r="AM1094" s="208">
        <v>29.69661576365473</v>
      </c>
      <c r="AN1094" s="197">
        <v>58455.13671875</v>
      </c>
      <c r="AO1094" s="197">
        <v>141752.6875</v>
      </c>
      <c r="AP1094" s="197">
        <v>61098.1376953125</v>
      </c>
      <c r="AQ1094" s="231">
        <v>43.101925454014761</v>
      </c>
      <c r="AR1094" s="198"/>
    </row>
    <row r="1095" spans="1:44">
      <c r="A1095" s="352">
        <v>41851</v>
      </c>
      <c r="B1095" s="124" t="s">
        <v>135</v>
      </c>
      <c r="C1095" s="124"/>
      <c r="D1095" s="241"/>
      <c r="E1095" s="219">
        <v>655</v>
      </c>
      <c r="F1095" s="219">
        <v>25</v>
      </c>
      <c r="G1095" s="219">
        <v>1954</v>
      </c>
      <c r="H1095" s="219">
        <v>74</v>
      </c>
      <c r="I1095" s="219">
        <v>4551</v>
      </c>
      <c r="J1095" s="219">
        <v>214</v>
      </c>
      <c r="K1095" s="190">
        <v>992791</v>
      </c>
      <c r="L1095" s="191">
        <v>94.677429589913686</v>
      </c>
      <c r="M1095" s="190">
        <v>8993780</v>
      </c>
      <c r="N1095" s="191">
        <v>95.892360249611073</v>
      </c>
      <c r="O1095" s="190">
        <v>54157955</v>
      </c>
      <c r="P1095" s="191">
        <v>99.959668084977991</v>
      </c>
      <c r="Q1095" s="190">
        <v>27315072</v>
      </c>
      <c r="R1095" s="191">
        <v>1.555917513595308E-3</v>
      </c>
      <c r="S1095" s="190">
        <v>941503</v>
      </c>
      <c r="T1095" s="191">
        <v>3.5133705886211941</v>
      </c>
      <c r="U1095" s="190">
        <v>92869</v>
      </c>
      <c r="V1095" s="191">
        <v>0.34066162606163231</v>
      </c>
      <c r="W1095" s="190">
        <v>6068671</v>
      </c>
      <c r="X1095" s="191">
        <v>99.616519170206814</v>
      </c>
      <c r="Y1095" s="232">
        <v>99.277163916175596</v>
      </c>
      <c r="Z1095" s="190">
        <v>37943</v>
      </c>
      <c r="AA1095" s="192">
        <v>0.62522750120279369</v>
      </c>
      <c r="AB1095" s="190">
        <v>7650646</v>
      </c>
      <c r="AC1095" s="191">
        <v>98.973473046953544</v>
      </c>
      <c r="AD1095" s="190">
        <v>7637935</v>
      </c>
      <c r="AE1095" s="191">
        <v>99.172461612961882</v>
      </c>
      <c r="AF1095" s="232">
        <v>17.561182356823615</v>
      </c>
      <c r="AG1095" s="232">
        <v>15.957322505006529</v>
      </c>
      <c r="AH1095" s="232">
        <v>19.165042208640703</v>
      </c>
      <c r="AI1095" s="191"/>
      <c r="AJ1095" s="193"/>
      <c r="AK1095" s="193"/>
      <c r="AL1095" s="191">
        <v>3.6951698242946924</v>
      </c>
      <c r="AM1095" s="191">
        <v>22.893492317980606</v>
      </c>
      <c r="AN1095" s="190">
        <v>27182.45751953125</v>
      </c>
      <c r="AO1095" s="190">
        <v>77051.5751953125</v>
      </c>
      <c r="AP1095" s="190">
        <v>1258.2283172607422</v>
      </c>
      <c r="AQ1095" s="232">
        <v>1.6329689744451683</v>
      </c>
      <c r="AR1095" s="190"/>
    </row>
    <row r="1096" spans="1:44">
      <c r="A1096" s="352">
        <v>41851</v>
      </c>
      <c r="B1096" s="114" t="s">
        <v>121</v>
      </c>
      <c r="C1096" s="114" t="s">
        <v>122</v>
      </c>
      <c r="D1096" s="241"/>
      <c r="E1096" s="305">
        <v>168</v>
      </c>
      <c r="F1096" s="305">
        <v>56</v>
      </c>
      <c r="G1096" s="305">
        <v>492</v>
      </c>
      <c r="H1096" s="305">
        <v>169</v>
      </c>
      <c r="I1096" s="305">
        <v>1890</v>
      </c>
      <c r="J1096" s="305">
        <v>732</v>
      </c>
      <c r="K1096" s="118">
        <v>9917736</v>
      </c>
      <c r="L1096" s="116">
        <v>93.163157398019052</v>
      </c>
      <c r="M1096" s="118">
        <v>4909276</v>
      </c>
      <c r="N1096" s="116">
        <v>96.072212219238281</v>
      </c>
      <c r="O1096" s="118">
        <v>20238942</v>
      </c>
      <c r="P1096" s="116">
        <v>99.901657104492188</v>
      </c>
      <c r="Q1096" s="118">
        <v>20238906</v>
      </c>
      <c r="R1096" s="119">
        <v>8.1101223826408386E-2</v>
      </c>
      <c r="S1096" s="118">
        <v>3338</v>
      </c>
      <c r="T1096" s="116">
        <v>1.6492987051606178E-2</v>
      </c>
      <c r="U1096" s="118">
        <v>25568</v>
      </c>
      <c r="V1096" s="119">
        <v>0.12645433843135834</v>
      </c>
      <c r="W1096" s="117">
        <v>7688415</v>
      </c>
      <c r="X1096" s="119">
        <v>99.775894165039063</v>
      </c>
      <c r="Y1096" s="119">
        <v>99.649726867675781</v>
      </c>
      <c r="Z1096" s="117">
        <v>22728</v>
      </c>
      <c r="AA1096" s="119">
        <v>0.29561358690261841</v>
      </c>
      <c r="AB1096" s="118">
        <v>9004767</v>
      </c>
      <c r="AC1096" s="120">
        <v>98.343864440917969</v>
      </c>
      <c r="AD1096" s="118">
        <v>9002715</v>
      </c>
      <c r="AE1096" s="116">
        <v>98.344818115234375</v>
      </c>
      <c r="AF1096" s="116">
        <v>66.373558044433594</v>
      </c>
      <c r="AG1096" s="116">
        <v>57.537185668945312</v>
      </c>
      <c r="AH1096" s="121">
        <v>75.209930419921875</v>
      </c>
      <c r="AI1096" s="116">
        <v>0</v>
      </c>
      <c r="AJ1096" s="121">
        <v>0</v>
      </c>
      <c r="AK1096" s="121">
        <v>0</v>
      </c>
      <c r="AL1096" s="116">
        <v>4.743903636932373</v>
      </c>
      <c r="AM1096" s="116">
        <v>27.997245788574219</v>
      </c>
      <c r="AN1096" s="116">
        <v>26770.71875</v>
      </c>
      <c r="AO1096" s="116">
        <v>108236.203125</v>
      </c>
      <c r="AP1096" s="116">
        <v>76830.953125</v>
      </c>
      <c r="AQ1096" s="122">
        <v>70.984519958496094</v>
      </c>
      <c r="AR1096" s="118"/>
    </row>
    <row r="1097" spans="1:44">
      <c r="A1097" s="352">
        <v>41851</v>
      </c>
      <c r="B1097" s="114" t="s">
        <v>123</v>
      </c>
      <c r="C1097" s="114" t="s">
        <v>122</v>
      </c>
      <c r="D1097" s="241"/>
      <c r="E1097" s="305">
        <v>158</v>
      </c>
      <c r="F1097" s="305">
        <v>12</v>
      </c>
      <c r="G1097" s="305">
        <v>484</v>
      </c>
      <c r="H1097" s="305">
        <v>37</v>
      </c>
      <c r="I1097" s="305">
        <v>1515</v>
      </c>
      <c r="J1097" s="305">
        <v>139</v>
      </c>
      <c r="K1097" s="118">
        <v>4367405</v>
      </c>
      <c r="L1097" s="116">
        <v>92.814337117807938</v>
      </c>
      <c r="M1097" s="118">
        <v>6989183</v>
      </c>
      <c r="N1097" s="116">
        <v>97.071731567382813</v>
      </c>
      <c r="O1097" s="118">
        <v>12585015</v>
      </c>
      <c r="P1097" s="116">
        <v>99.958755493164063</v>
      </c>
      <c r="Q1097" s="118">
        <v>12584719</v>
      </c>
      <c r="R1097" s="119">
        <v>1.3405146077275276E-2</v>
      </c>
      <c r="S1097" s="118">
        <v>2985</v>
      </c>
      <c r="T1097" s="116">
        <v>2.3719241842627525E-2</v>
      </c>
      <c r="U1097" s="118">
        <v>16037</v>
      </c>
      <c r="V1097" s="119">
        <v>0.12747965753078461</v>
      </c>
      <c r="W1097" s="117">
        <v>3495727</v>
      </c>
      <c r="X1097" s="119">
        <v>99.782119750976563</v>
      </c>
      <c r="Y1097" s="119">
        <v>99.654914855957031</v>
      </c>
      <c r="Z1097" s="117">
        <v>9000</v>
      </c>
      <c r="AA1097" s="119">
        <v>0.25745716691017151</v>
      </c>
      <c r="AB1097" s="118">
        <v>2669135</v>
      </c>
      <c r="AC1097" s="120">
        <v>98.712875366210938</v>
      </c>
      <c r="AD1097" s="118">
        <v>2671328</v>
      </c>
      <c r="AE1097" s="116">
        <v>98.695594787597656</v>
      </c>
      <c r="AF1097" s="116">
        <v>36.660652160644531</v>
      </c>
      <c r="AG1097" s="116">
        <v>40.2772216796875</v>
      </c>
      <c r="AH1097" s="121">
        <v>33.044086456298828</v>
      </c>
      <c r="AI1097" s="116">
        <v>0</v>
      </c>
      <c r="AJ1097" s="121">
        <v>0</v>
      </c>
      <c r="AK1097" s="121">
        <v>0</v>
      </c>
      <c r="AL1097" s="116">
        <v>4.6481227874755859</v>
      </c>
      <c r="AM1097" s="116">
        <v>26.507556915283203</v>
      </c>
      <c r="AN1097" s="116">
        <v>16487.99609375</v>
      </c>
      <c r="AO1097" s="116">
        <v>46407.0703125</v>
      </c>
      <c r="AP1097" s="116">
        <v>26189.546875</v>
      </c>
      <c r="AQ1097" s="116">
        <v>56.434391021728516</v>
      </c>
      <c r="AR1097" s="118"/>
    </row>
    <row r="1098" spans="1:44">
      <c r="A1098" s="352">
        <v>41851</v>
      </c>
      <c r="B1098" s="114" t="s">
        <v>183</v>
      </c>
      <c r="C1098" s="114" t="s">
        <v>122</v>
      </c>
      <c r="D1098" s="241"/>
      <c r="E1098" s="305">
        <v>129</v>
      </c>
      <c r="F1098" s="305">
        <v>10</v>
      </c>
      <c r="G1098" s="305">
        <v>385</v>
      </c>
      <c r="H1098" s="305">
        <v>30</v>
      </c>
      <c r="I1098" s="305">
        <v>1462</v>
      </c>
      <c r="J1098" s="305">
        <v>120</v>
      </c>
      <c r="K1098" s="118">
        <v>1507926</v>
      </c>
      <c r="L1098" s="116">
        <v>94.571351644576723</v>
      </c>
      <c r="M1098" s="118">
        <v>6989183</v>
      </c>
      <c r="N1098" s="116">
        <v>97.071731567382813</v>
      </c>
      <c r="O1098" s="118">
        <v>13570581</v>
      </c>
      <c r="P1098" s="116">
        <v>99.950347900390625</v>
      </c>
      <c r="Q1098" s="118">
        <v>13570536</v>
      </c>
      <c r="R1098" s="119">
        <v>2.3536285385489464E-2</v>
      </c>
      <c r="S1098" s="118">
        <v>3298</v>
      </c>
      <c r="T1098" s="116">
        <v>2.43026502430439E-2</v>
      </c>
      <c r="U1098" s="118">
        <v>20046</v>
      </c>
      <c r="V1098" s="119">
        <v>0.14778777956962585</v>
      </c>
      <c r="W1098" s="117">
        <v>4011338</v>
      </c>
      <c r="X1098" s="119">
        <v>99.731185913085938</v>
      </c>
      <c r="Y1098" s="119">
        <v>99.583793640136719</v>
      </c>
      <c r="Z1098" s="117">
        <v>8871</v>
      </c>
      <c r="AA1098" s="119">
        <v>0.22114814817905426</v>
      </c>
      <c r="AB1098" s="118">
        <v>2591324</v>
      </c>
      <c r="AC1098" s="120">
        <v>98.201805114746094</v>
      </c>
      <c r="AD1098" s="118">
        <v>2589790</v>
      </c>
      <c r="AE1098" s="116">
        <v>98.168807983398438</v>
      </c>
      <c r="AF1098" s="116">
        <v>70.298500061035156</v>
      </c>
      <c r="AG1098" s="116">
        <v>98.836502075195313</v>
      </c>
      <c r="AH1098" s="121">
        <v>41.760501861572266</v>
      </c>
      <c r="AI1098" s="116">
        <v>0</v>
      </c>
      <c r="AJ1098" s="121">
        <v>0</v>
      </c>
      <c r="AK1098" s="121">
        <v>0</v>
      </c>
      <c r="AL1098" s="116">
        <v>5.0155363082885742</v>
      </c>
      <c r="AM1098" s="116">
        <v>26.250913619995117</v>
      </c>
      <c r="AN1098" s="116">
        <v>18826.064453125</v>
      </c>
      <c r="AO1098" s="116">
        <v>47064.7734375</v>
      </c>
      <c r="AP1098" s="116">
        <v>24685.4765625</v>
      </c>
      <c r="AQ1098" s="116">
        <v>52.450004577636719</v>
      </c>
      <c r="AR1098" s="118"/>
    </row>
    <row r="1099" spans="1:44">
      <c r="A1099" s="352">
        <v>41851</v>
      </c>
      <c r="B1099" s="114" t="s">
        <v>126</v>
      </c>
      <c r="C1099" s="114" t="s">
        <v>122</v>
      </c>
      <c r="D1099" s="241"/>
      <c r="E1099" s="305">
        <v>103</v>
      </c>
      <c r="F1099" s="305">
        <v>4</v>
      </c>
      <c r="G1099" s="305">
        <v>302</v>
      </c>
      <c r="H1099" s="305">
        <v>12</v>
      </c>
      <c r="I1099" s="305">
        <v>916</v>
      </c>
      <c r="J1099" s="305">
        <v>50</v>
      </c>
      <c r="K1099" s="118">
        <v>1695747</v>
      </c>
      <c r="L1099" s="116">
        <v>90.344609189932228</v>
      </c>
      <c r="M1099" s="118">
        <v>5214125</v>
      </c>
      <c r="N1099" s="116">
        <v>96.460655212402344</v>
      </c>
      <c r="O1099" s="118">
        <v>7475628</v>
      </c>
      <c r="P1099" s="116">
        <v>99.941719055175781</v>
      </c>
      <c r="Q1099" s="118">
        <v>7475590</v>
      </c>
      <c r="R1099" s="119">
        <v>4.2217403650283813E-2</v>
      </c>
      <c r="S1099" s="118">
        <v>647</v>
      </c>
      <c r="T1099" s="116">
        <v>8.6548356339335442E-3</v>
      </c>
      <c r="U1099" s="118">
        <v>12471</v>
      </c>
      <c r="V1099" s="119">
        <v>0.16690786182880402</v>
      </c>
      <c r="W1099" s="117">
        <v>2144784</v>
      </c>
      <c r="X1099" s="119">
        <v>99.59808349609375</v>
      </c>
      <c r="Y1099" s="119">
        <v>99.431846618652344</v>
      </c>
      <c r="Z1099" s="117">
        <v>5472</v>
      </c>
      <c r="AA1099" s="119">
        <v>0.2551305890083313</v>
      </c>
      <c r="AB1099" s="118">
        <v>1079293</v>
      </c>
      <c r="AC1099" s="120">
        <v>98.983779907226562</v>
      </c>
      <c r="AD1099" s="118">
        <v>1077686</v>
      </c>
      <c r="AE1099" s="116">
        <v>98.880935668945313</v>
      </c>
      <c r="AF1099" s="116">
        <v>43.820987701416016</v>
      </c>
      <c r="AG1099" s="116">
        <v>53.301948547363281</v>
      </c>
      <c r="AH1099" s="121">
        <v>34.34002685546875</v>
      </c>
      <c r="AI1099" s="116">
        <v>0</v>
      </c>
      <c r="AJ1099" s="121">
        <v>0</v>
      </c>
      <c r="AK1099" s="121">
        <v>0</v>
      </c>
      <c r="AL1099" s="116">
        <v>5.3482565879821777</v>
      </c>
      <c r="AM1099" s="116">
        <v>29.757778167724609</v>
      </c>
      <c r="AN1099" s="116">
        <v>11093.8837890625</v>
      </c>
      <c r="AO1099" s="116">
        <v>27443.40234375</v>
      </c>
      <c r="AP1099" s="116">
        <v>13348.130859375</v>
      </c>
      <c r="AQ1099" s="116">
        <v>48.638759613037109</v>
      </c>
      <c r="AR1099" s="118"/>
    </row>
    <row r="1100" spans="1:44">
      <c r="A1100" s="352">
        <v>41851</v>
      </c>
      <c r="B1100" s="114" t="s">
        <v>184</v>
      </c>
      <c r="C1100" s="114" t="s">
        <v>122</v>
      </c>
      <c r="D1100" s="241"/>
      <c r="E1100" s="305">
        <v>95</v>
      </c>
      <c r="F1100" s="305">
        <v>17</v>
      </c>
      <c r="G1100" s="305">
        <v>282</v>
      </c>
      <c r="H1100" s="305">
        <v>51</v>
      </c>
      <c r="I1100" s="305">
        <v>946</v>
      </c>
      <c r="J1100" s="305">
        <v>219</v>
      </c>
      <c r="K1100" s="118">
        <v>4175599</v>
      </c>
      <c r="L1100" s="116">
        <v>89.608053838503167</v>
      </c>
      <c r="M1100" s="118">
        <v>5214125</v>
      </c>
      <c r="N1100" s="116">
        <v>96.460655212402344</v>
      </c>
      <c r="O1100" s="118">
        <v>11035130</v>
      </c>
      <c r="P1100" s="116">
        <v>99.965087890625</v>
      </c>
      <c r="Q1100" s="118">
        <v>11035134</v>
      </c>
      <c r="R1100" s="119">
        <v>2.3153321817517281E-2</v>
      </c>
      <c r="S1100" s="118">
        <v>1027</v>
      </c>
      <c r="T1100" s="116">
        <v>9.3066385015845299E-3</v>
      </c>
      <c r="U1100" s="118">
        <v>21658</v>
      </c>
      <c r="V1100" s="119">
        <v>0.19632777571678162</v>
      </c>
      <c r="W1100" s="117">
        <v>3254207</v>
      </c>
      <c r="X1100" s="119">
        <v>99.561485290527344</v>
      </c>
      <c r="Y1100" s="119">
        <v>99.366020202636719</v>
      </c>
      <c r="Z1100" s="117">
        <v>7687</v>
      </c>
      <c r="AA1100" s="119">
        <v>0.23621730506420135</v>
      </c>
      <c r="AB1100" s="118">
        <v>2232723</v>
      </c>
      <c r="AC1100" s="120">
        <v>98.661453247070313</v>
      </c>
      <c r="AD1100" s="118">
        <v>2235060</v>
      </c>
      <c r="AE1100" s="116">
        <v>98.624374389648438</v>
      </c>
      <c r="AF1100" s="116">
        <v>35.540031433105469</v>
      </c>
      <c r="AG1100" s="116">
        <v>43.086578369140625</v>
      </c>
      <c r="AH1100" s="121">
        <v>27.993488311767578</v>
      </c>
      <c r="AI1100" s="116">
        <v>0</v>
      </c>
      <c r="AJ1100" s="121">
        <v>0</v>
      </c>
      <c r="AK1100" s="121">
        <v>0</v>
      </c>
      <c r="AL1100" s="116">
        <v>5.3330473899841309</v>
      </c>
      <c r="AM1100" s="116">
        <v>26.622552871704102</v>
      </c>
      <c r="AN1100" s="116">
        <v>16580.2578125</v>
      </c>
      <c r="AO1100" s="116">
        <v>36859.25</v>
      </c>
      <c r="AP1100" s="116">
        <v>17828.9453125</v>
      </c>
      <c r="AQ1100" s="116">
        <v>48.370342254638672</v>
      </c>
      <c r="AR1100" s="118"/>
    </row>
    <row r="1101" spans="1:44">
      <c r="A1101" s="352">
        <v>41851</v>
      </c>
      <c r="B1101" s="114" t="s">
        <v>131</v>
      </c>
      <c r="C1101" s="114" t="s">
        <v>176</v>
      </c>
      <c r="D1101" s="241"/>
      <c r="E1101" s="305">
        <v>168</v>
      </c>
      <c r="F1101" s="305">
        <v>20</v>
      </c>
      <c r="G1101" s="305">
        <v>489</v>
      </c>
      <c r="H1101" s="305">
        <v>50</v>
      </c>
      <c r="I1101" s="305">
        <v>1558</v>
      </c>
      <c r="J1101" s="305">
        <v>176</v>
      </c>
      <c r="K1101" s="118">
        <v>2968333</v>
      </c>
      <c r="L1101" s="116">
        <v>91.157932752154153</v>
      </c>
      <c r="M1101" s="118">
        <v>4150725</v>
      </c>
      <c r="N1101" s="116">
        <v>94.202095031738281</v>
      </c>
      <c r="O1101" s="118">
        <v>18700356</v>
      </c>
      <c r="P1101" s="116">
        <v>99.999679565429688</v>
      </c>
      <c r="Q1101" s="118">
        <v>12469697</v>
      </c>
      <c r="R1101" s="119">
        <v>8.3402190357446671E-3</v>
      </c>
      <c r="S1101" s="118">
        <v>564319</v>
      </c>
      <c r="T1101" s="116">
        <v>4.5255231857299805</v>
      </c>
      <c r="U1101" s="118">
        <v>220</v>
      </c>
      <c r="V1101" s="119">
        <v>1.8480706494301558E-3</v>
      </c>
      <c r="W1101" s="117">
        <v>3423705</v>
      </c>
      <c r="X1101" s="119">
        <v>99.805793762207031</v>
      </c>
      <c r="Y1101" s="119">
        <v>99.803947448730469</v>
      </c>
      <c r="Z1101" s="117">
        <v>9671</v>
      </c>
      <c r="AA1101" s="119">
        <v>0.28247177600860596</v>
      </c>
      <c r="AB1101" s="118">
        <v>1420727</v>
      </c>
      <c r="AC1101" s="120">
        <v>95.486534118652344</v>
      </c>
      <c r="AD1101" s="118">
        <v>1410243</v>
      </c>
      <c r="AE1101" s="116">
        <v>96.095710754394531</v>
      </c>
      <c r="AF1101" s="116">
        <v>0</v>
      </c>
      <c r="AG1101" s="116">
        <v>0</v>
      </c>
      <c r="AH1101" s="121">
        <v>0</v>
      </c>
      <c r="AI1101" s="116">
        <v>0</v>
      </c>
      <c r="AJ1101" s="121">
        <v>0</v>
      </c>
      <c r="AK1101" s="121">
        <v>0</v>
      </c>
      <c r="AL1101" s="116">
        <v>4.8757224082946777</v>
      </c>
      <c r="AM1101" s="116">
        <v>28.043878555297852</v>
      </c>
      <c r="AN1101" s="116">
        <v>17230.310546875</v>
      </c>
      <c r="AO1101" s="116">
        <v>38315.0703125</v>
      </c>
      <c r="AP1101" s="116">
        <v>16446.333984375</v>
      </c>
      <c r="AQ1101" s="116">
        <v>42.923931121826172</v>
      </c>
      <c r="AR1101" s="118"/>
    </row>
    <row r="1102" spans="1:44">
      <c r="A1102" s="352">
        <v>41851</v>
      </c>
      <c r="B1102" s="114" t="s">
        <v>124</v>
      </c>
      <c r="C1102" s="114" t="s">
        <v>176</v>
      </c>
      <c r="D1102" s="241"/>
      <c r="E1102" s="180">
        <v>113</v>
      </c>
      <c r="F1102" s="180">
        <v>36</v>
      </c>
      <c r="G1102" s="180">
        <v>332</v>
      </c>
      <c r="H1102" s="180">
        <v>98</v>
      </c>
      <c r="I1102" s="180">
        <v>1261</v>
      </c>
      <c r="J1102" s="180">
        <v>368</v>
      </c>
      <c r="K1102" s="118">
        <v>3986186</v>
      </c>
      <c r="L1102" s="116">
        <v>92.453789160867046</v>
      </c>
      <c r="M1102" s="118">
        <v>3708625</v>
      </c>
      <c r="N1102" s="116">
        <v>96.125839233398438</v>
      </c>
      <c r="O1102" s="118">
        <v>16389276</v>
      </c>
      <c r="P1102" s="116">
        <v>99.999725341796875</v>
      </c>
      <c r="Q1102" s="118">
        <v>12574773</v>
      </c>
      <c r="R1102" s="119">
        <v>8.405718021094799E-3</v>
      </c>
      <c r="S1102" s="118">
        <v>485983</v>
      </c>
      <c r="T1102" s="116">
        <v>3.8647456169128418</v>
      </c>
      <c r="U1102" s="118">
        <v>1384</v>
      </c>
      <c r="V1102" s="119">
        <v>1.1449663899838924E-2</v>
      </c>
      <c r="W1102" s="117">
        <v>3968219</v>
      </c>
      <c r="X1102" s="119">
        <v>99.784797668457031</v>
      </c>
      <c r="Y1102" s="119">
        <v>99.773368835449219</v>
      </c>
      <c r="Z1102" s="117">
        <v>10170</v>
      </c>
      <c r="AA1102" s="119">
        <v>0.25628626346588135</v>
      </c>
      <c r="AB1102" s="118">
        <v>1016831</v>
      </c>
      <c r="AC1102" s="120">
        <v>95.546356201171875</v>
      </c>
      <c r="AD1102" s="118">
        <v>1010557</v>
      </c>
      <c r="AE1102" s="116">
        <v>95.712959289550781</v>
      </c>
      <c r="AF1102" s="116">
        <v>0</v>
      </c>
      <c r="AG1102" s="116">
        <v>0</v>
      </c>
      <c r="AH1102" s="121">
        <v>0</v>
      </c>
      <c r="AI1102" s="116">
        <v>0</v>
      </c>
      <c r="AJ1102" s="121">
        <v>0</v>
      </c>
      <c r="AK1102" s="121">
        <v>0</v>
      </c>
      <c r="AL1102" s="116">
        <v>4.6487197875976562</v>
      </c>
      <c r="AM1102" s="116">
        <v>28.025074005126953</v>
      </c>
      <c r="AN1102" s="116">
        <v>17025.201171875</v>
      </c>
      <c r="AO1102" s="116">
        <v>44538.12890625</v>
      </c>
      <c r="AP1102" s="116">
        <v>20230.16015625</v>
      </c>
      <c r="AQ1102" s="116">
        <v>45.422115325927734</v>
      </c>
      <c r="AR1102" s="118"/>
    </row>
    <row r="1103" spans="1:44">
      <c r="A1103" s="352">
        <v>41851</v>
      </c>
      <c r="B1103" s="206" t="s">
        <v>133</v>
      </c>
      <c r="C1103" s="206" t="s">
        <v>176</v>
      </c>
      <c r="D1103" s="241"/>
      <c r="E1103" s="180">
        <v>163</v>
      </c>
      <c r="F1103" s="180">
        <v>10</v>
      </c>
      <c r="G1103" s="180">
        <v>482</v>
      </c>
      <c r="H1103" s="180">
        <v>29</v>
      </c>
      <c r="I1103" s="180">
        <v>1515</v>
      </c>
      <c r="J1103" s="180">
        <v>104</v>
      </c>
      <c r="K1103" s="248">
        <v>2250760</v>
      </c>
      <c r="L1103" s="246">
        <v>90.850646004016426</v>
      </c>
      <c r="M1103" s="248">
        <v>3629292</v>
      </c>
      <c r="N1103" s="246">
        <v>96.185783386230469</v>
      </c>
      <c r="O1103" s="248">
        <v>15855189</v>
      </c>
      <c r="P1103" s="246">
        <v>99.998451232910156</v>
      </c>
      <c r="Q1103" s="248">
        <v>10242109</v>
      </c>
      <c r="R1103" s="249">
        <v>1.970297284424305E-2</v>
      </c>
      <c r="S1103" s="248">
        <v>454281</v>
      </c>
      <c r="T1103" s="246">
        <v>4.4354243278503418</v>
      </c>
      <c r="U1103" s="248">
        <v>286</v>
      </c>
      <c r="V1103" s="249">
        <v>2.9227170161902905E-3</v>
      </c>
      <c r="W1103" s="248">
        <v>2677226</v>
      </c>
      <c r="X1103" s="246">
        <v>99.711799621582031</v>
      </c>
      <c r="Y1103" s="246">
        <v>99.708885192871094</v>
      </c>
      <c r="Z1103" s="247">
        <v>7588</v>
      </c>
      <c r="AA1103" s="249">
        <v>0.28342768549919128</v>
      </c>
      <c r="AB1103" s="248">
        <v>568152</v>
      </c>
      <c r="AC1103" s="246">
        <v>93.484489440917969</v>
      </c>
      <c r="AD1103" s="248">
        <v>560801</v>
      </c>
      <c r="AE1103" s="246">
        <v>93.832038879394531</v>
      </c>
      <c r="AF1103" s="246">
        <v>0</v>
      </c>
      <c r="AG1103" s="246">
        <v>0</v>
      </c>
      <c r="AH1103" s="251">
        <v>0</v>
      </c>
      <c r="AI1103" s="246">
        <v>0</v>
      </c>
      <c r="AJ1103" s="251">
        <v>0</v>
      </c>
      <c r="AK1103" s="251">
        <v>0</v>
      </c>
      <c r="AL1103" s="246">
        <v>4.9588994979858398</v>
      </c>
      <c r="AM1103" s="246">
        <v>32.524707794189453</v>
      </c>
      <c r="AN1103" s="246">
        <v>14553.8056640625</v>
      </c>
      <c r="AO1103" s="246">
        <v>34810.68359375</v>
      </c>
      <c r="AP1103" s="246">
        <v>15704.95703125</v>
      </c>
      <c r="AQ1103" s="246">
        <v>45.115337371826172</v>
      </c>
      <c r="AR1103" s="248"/>
    </row>
    <row r="1104" spans="1:44">
      <c r="A1104" s="352">
        <v>41851</v>
      </c>
      <c r="B1104" s="206" t="s">
        <v>125</v>
      </c>
      <c r="C1104" s="206" t="s">
        <v>176</v>
      </c>
      <c r="D1104" s="241"/>
      <c r="E1104" s="180">
        <v>164</v>
      </c>
      <c r="F1104" s="180">
        <v>9</v>
      </c>
      <c r="G1104" s="180">
        <v>468</v>
      </c>
      <c r="H1104" s="180">
        <v>27</v>
      </c>
      <c r="I1104" s="180">
        <v>1514</v>
      </c>
      <c r="J1104" s="180">
        <v>106</v>
      </c>
      <c r="K1104" s="248">
        <v>2280334</v>
      </c>
      <c r="L1104" s="246">
        <v>90.43767272689</v>
      </c>
      <c r="M1104" s="248">
        <v>2978605</v>
      </c>
      <c r="N1104" s="246">
        <v>94.415000915527344</v>
      </c>
      <c r="O1104" s="248">
        <v>11409571</v>
      </c>
      <c r="P1104" s="246">
        <v>99.992912292480469</v>
      </c>
      <c r="Q1104" s="248">
        <v>7814395</v>
      </c>
      <c r="R1104" s="249">
        <v>2.9343282803893089E-2</v>
      </c>
      <c r="S1104" s="248">
        <v>352391</v>
      </c>
      <c r="T1104" s="246">
        <v>4.5095109939575195</v>
      </c>
      <c r="U1104" s="248">
        <v>94</v>
      </c>
      <c r="V1104" s="249">
        <v>1.2603489449247718E-3</v>
      </c>
      <c r="W1104" s="248">
        <v>2173870</v>
      </c>
      <c r="X1104" s="246">
        <v>99.86016845703125</v>
      </c>
      <c r="Y1104" s="246">
        <v>99.858909606933594</v>
      </c>
      <c r="Z1104" s="247">
        <v>3735</v>
      </c>
      <c r="AA1104" s="249">
        <v>0.17181339859962463</v>
      </c>
      <c r="AB1104" s="248">
        <v>481676</v>
      </c>
      <c r="AC1104" s="246">
        <v>96.559928894042969</v>
      </c>
      <c r="AD1104" s="248">
        <v>481428</v>
      </c>
      <c r="AE1104" s="246">
        <v>96.717681884765625</v>
      </c>
      <c r="AF1104" s="246">
        <v>0</v>
      </c>
      <c r="AG1104" s="246">
        <v>0</v>
      </c>
      <c r="AH1104" s="251">
        <v>0</v>
      </c>
      <c r="AI1104" s="246">
        <v>0</v>
      </c>
      <c r="AJ1104" s="251">
        <v>0</v>
      </c>
      <c r="AK1104" s="251">
        <v>0</v>
      </c>
      <c r="AL1104" s="246">
        <v>4.2531304359436035</v>
      </c>
      <c r="AM1104" s="246">
        <v>28.235040664672852</v>
      </c>
      <c r="AN1104" s="246">
        <v>9645.8193359375</v>
      </c>
      <c r="AO1104" s="246">
        <v>24088.8046875</v>
      </c>
      <c r="AP1104" s="246">
        <v>8716.6865234375</v>
      </c>
      <c r="AQ1104" s="246">
        <v>36.185634613037109</v>
      </c>
      <c r="AR1104" s="248"/>
    </row>
    <row r="1105" spans="1:44">
      <c r="A1105" s="352">
        <v>41851</v>
      </c>
      <c r="B1105" s="107" t="s">
        <v>127</v>
      </c>
      <c r="C1105" s="107" t="s">
        <v>128</v>
      </c>
      <c r="D1105" s="241"/>
      <c r="E1105" s="388">
        <v>150</v>
      </c>
      <c r="F1105" s="388">
        <v>12</v>
      </c>
      <c r="G1105" s="388">
        <v>450</v>
      </c>
      <c r="H1105" s="388">
        <v>36</v>
      </c>
      <c r="I1105" s="388">
        <v>1433</v>
      </c>
      <c r="J1105" s="388">
        <v>122</v>
      </c>
      <c r="K1105" s="111">
        <v>0</v>
      </c>
      <c r="L1105" s="109" t="e">
        <v>#DIV/0!</v>
      </c>
      <c r="M1105" s="111">
        <v>3541804</v>
      </c>
      <c r="N1105" s="109">
        <v>96.492156982421875</v>
      </c>
      <c r="O1105" s="111">
        <v>16209628</v>
      </c>
      <c r="P1105" s="109">
        <v>99.984458923339844</v>
      </c>
      <c r="Q1105" s="111">
        <v>10020798</v>
      </c>
      <c r="R1105" s="112">
        <v>3.5925281699746847E-3</v>
      </c>
      <c r="S1105" s="111">
        <v>321167</v>
      </c>
      <c r="T1105" s="109">
        <v>3.2050042152404785</v>
      </c>
      <c r="U1105" s="111">
        <v>34884</v>
      </c>
      <c r="V1105" s="112">
        <v>0.34815892577171326</v>
      </c>
      <c r="W1105" s="111">
        <v>2856879</v>
      </c>
      <c r="X1105" s="109">
        <v>99.606056213378906</v>
      </c>
      <c r="Y1105" s="109">
        <v>99.259269714355469</v>
      </c>
      <c r="Z1105" s="110">
        <v>18178</v>
      </c>
      <c r="AA1105" s="112">
        <v>0.63628876209259033</v>
      </c>
      <c r="AB1105" s="111">
        <v>4878031</v>
      </c>
      <c r="AC1105" s="109">
        <v>99.309333801269531</v>
      </c>
      <c r="AD1105" s="111">
        <v>4868244</v>
      </c>
      <c r="AE1105" s="109">
        <v>99.513458251953125</v>
      </c>
      <c r="AF1105" s="109">
        <v>34.632614135742188</v>
      </c>
      <c r="AG1105" s="109">
        <v>34.310966491699219</v>
      </c>
      <c r="AH1105" s="113">
        <v>34.954261779785156</v>
      </c>
      <c r="AI1105" s="109">
        <v>48.737930297851563</v>
      </c>
      <c r="AJ1105" s="113">
        <v>0.49175548553466797</v>
      </c>
      <c r="AK1105" s="113">
        <v>0.77031600475311279</v>
      </c>
      <c r="AL1105" s="109">
        <v>3.1507723331451416</v>
      </c>
      <c r="AM1105" s="109">
        <v>19.200496673583984</v>
      </c>
      <c r="AN1105" s="109">
        <v>8671.2060546875</v>
      </c>
      <c r="AO1105" s="109">
        <v>35835.09765625</v>
      </c>
      <c r="AP1105" s="109">
        <v>689.8729248046875</v>
      </c>
      <c r="AQ1105" s="109">
        <v>1.9251320362091064</v>
      </c>
      <c r="AR1105" s="111"/>
    </row>
    <row r="1106" spans="1:44">
      <c r="A1106" s="352">
        <v>41851</v>
      </c>
      <c r="B1106" s="107" t="s">
        <v>129</v>
      </c>
      <c r="C1106" s="107" t="s">
        <v>128</v>
      </c>
      <c r="D1106" s="241"/>
      <c r="E1106" s="388">
        <v>151</v>
      </c>
      <c r="F1106" s="388">
        <v>3</v>
      </c>
      <c r="G1106" s="388">
        <v>449</v>
      </c>
      <c r="H1106" s="388">
        <v>8</v>
      </c>
      <c r="I1106" s="388">
        <v>1259</v>
      </c>
      <c r="J1106" s="388">
        <v>28</v>
      </c>
      <c r="K1106" s="111">
        <v>0</v>
      </c>
      <c r="L1106" s="109" t="e">
        <v>#DIV/0!</v>
      </c>
      <c r="M1106" s="111">
        <v>3031100</v>
      </c>
      <c r="N1106" s="109">
        <v>96.3394775390625</v>
      </c>
      <c r="O1106" s="111">
        <v>11031444</v>
      </c>
      <c r="P1106" s="109">
        <v>99.939117431640625</v>
      </c>
      <c r="Q1106" s="111">
        <v>7380578</v>
      </c>
      <c r="R1106" s="112">
        <v>8.5359165677800775E-4</v>
      </c>
      <c r="S1106" s="111">
        <v>245451</v>
      </c>
      <c r="T1106" s="109">
        <v>3.3256337642669678</v>
      </c>
      <c r="U1106" s="111">
        <v>32260</v>
      </c>
      <c r="V1106" s="112">
        <v>0.43710041046142578</v>
      </c>
      <c r="W1106" s="111">
        <v>1722848</v>
      </c>
      <c r="X1106" s="109">
        <v>99.519859313964844</v>
      </c>
      <c r="Y1106" s="109">
        <v>99.084854125976563</v>
      </c>
      <c r="Z1106" s="110">
        <v>11156</v>
      </c>
      <c r="AA1106" s="112">
        <v>0.64753246307373047</v>
      </c>
      <c r="AB1106" s="111">
        <v>994811</v>
      </c>
      <c r="AC1106" s="109">
        <v>98.415679931640625</v>
      </c>
      <c r="AD1106" s="111">
        <v>994601</v>
      </c>
      <c r="AE1106" s="109">
        <v>98.632720947265625</v>
      </c>
      <c r="AF1106" s="109">
        <v>34.485210418701172</v>
      </c>
      <c r="AG1106" s="109">
        <v>34.1864013671875</v>
      </c>
      <c r="AH1106" s="113">
        <v>34.784019470214844</v>
      </c>
      <c r="AI1106" s="109">
        <v>49.001087188720703</v>
      </c>
      <c r="AJ1106" s="113">
        <v>0.30872142314910889</v>
      </c>
      <c r="AK1106" s="113">
        <v>0.69019031524658203</v>
      </c>
      <c r="AL1106" s="109">
        <v>3.0353395938873291</v>
      </c>
      <c r="AM1106" s="109">
        <v>23.726364135742188</v>
      </c>
      <c r="AN1106" s="109">
        <v>6523.56103515625</v>
      </c>
      <c r="AO1106" s="109">
        <v>19506.21484375</v>
      </c>
      <c r="AP1106" s="109">
        <v>218.00906372070312</v>
      </c>
      <c r="AQ1106" s="109">
        <v>1.1176389455795288</v>
      </c>
      <c r="AR1106" s="111"/>
    </row>
    <row r="1107" spans="1:44">
      <c r="A1107" s="352">
        <v>41851</v>
      </c>
      <c r="B1107" s="181" t="s">
        <v>130</v>
      </c>
      <c r="C1107" s="181" t="s">
        <v>128</v>
      </c>
      <c r="D1107" s="241"/>
      <c r="E1107" s="219">
        <v>176</v>
      </c>
      <c r="F1107" s="219">
        <v>5</v>
      </c>
      <c r="G1107" s="219">
        <v>528</v>
      </c>
      <c r="H1107" s="219">
        <v>15</v>
      </c>
      <c r="I1107" s="219">
        <v>868</v>
      </c>
      <c r="J1107" s="219">
        <v>33</v>
      </c>
      <c r="K1107" s="229">
        <v>449838</v>
      </c>
      <c r="L1107" s="230">
        <v>95.564403185146645</v>
      </c>
      <c r="M1107" s="229">
        <v>1221917</v>
      </c>
      <c r="N1107" s="230">
        <v>96.638885498046875</v>
      </c>
      <c r="O1107" s="229">
        <v>14251751</v>
      </c>
      <c r="P1107" s="230">
        <v>99.993141174316406</v>
      </c>
      <c r="Q1107" s="229">
        <v>4523748</v>
      </c>
      <c r="R1107" s="230">
        <v>0</v>
      </c>
      <c r="S1107" s="229">
        <v>137943</v>
      </c>
      <c r="T1107" s="230">
        <v>3.0493078231811523</v>
      </c>
      <c r="U1107" s="229">
        <v>9562</v>
      </c>
      <c r="V1107" s="230">
        <v>0.21141223609447479</v>
      </c>
      <c r="W1107" s="229">
        <v>626458</v>
      </c>
      <c r="X1107" s="230">
        <v>99.757949829101563</v>
      </c>
      <c r="Y1107" s="230">
        <v>99.547050476074219</v>
      </c>
      <c r="Z1107" s="229">
        <v>3017</v>
      </c>
      <c r="AA1107" s="230">
        <v>0.48159652948379517</v>
      </c>
      <c r="AB1107" s="229">
        <v>907635</v>
      </c>
      <c r="AC1107" s="230">
        <v>98.662567138671875</v>
      </c>
      <c r="AD1107" s="229">
        <v>905984</v>
      </c>
      <c r="AE1107" s="230">
        <v>98.826698303222656</v>
      </c>
      <c r="AF1107" s="230">
        <v>35.047267913818359</v>
      </c>
      <c r="AG1107" s="230">
        <v>34.877822875976563</v>
      </c>
      <c r="AH1107" s="230">
        <v>35.216712951660156</v>
      </c>
      <c r="AI1107" s="230">
        <v>94.074546813964844</v>
      </c>
      <c r="AJ1107" s="188">
        <v>0.65382897853851318</v>
      </c>
      <c r="AK1107" s="188">
        <v>5.2716207504272461</v>
      </c>
      <c r="AL1107" s="230">
        <v>4.233433723449707</v>
      </c>
      <c r="AM1107" s="230">
        <v>24.388765335083008</v>
      </c>
      <c r="AN1107" s="230">
        <v>5761.0732421875</v>
      </c>
      <c r="AO1107" s="230">
        <v>9774.2001953125</v>
      </c>
      <c r="AP1107" s="230">
        <v>185.1939697265625</v>
      </c>
      <c r="AQ1107" s="230">
        <v>1.8947224617004395</v>
      </c>
      <c r="AR1107" s="229"/>
    </row>
    <row r="1108" spans="1:44">
      <c r="A1108" s="352">
        <v>41851</v>
      </c>
      <c r="B1108" s="123" t="s">
        <v>132</v>
      </c>
      <c r="C1108" s="123" t="s">
        <v>128</v>
      </c>
      <c r="D1108" s="241"/>
      <c r="E1108" s="219">
        <v>178</v>
      </c>
      <c r="F1108" s="219">
        <v>5</v>
      </c>
      <c r="G1108" s="219">
        <v>527</v>
      </c>
      <c r="H1108" s="219">
        <v>15</v>
      </c>
      <c r="I1108" s="219">
        <v>991</v>
      </c>
      <c r="J1108" s="219">
        <v>31</v>
      </c>
      <c r="K1108" s="197">
        <v>542953</v>
      </c>
      <c r="L1108" s="194">
        <v>93.94256961468119</v>
      </c>
      <c r="M1108" s="197">
        <v>1198959</v>
      </c>
      <c r="N1108" s="194">
        <v>92.229339599609375</v>
      </c>
      <c r="O1108" s="197">
        <v>12665132</v>
      </c>
      <c r="P1108" s="194">
        <v>99.908172607421875</v>
      </c>
      <c r="Q1108" s="197">
        <v>5389948</v>
      </c>
      <c r="R1108" s="194">
        <v>3.710611053975299E-5</v>
      </c>
      <c r="S1108" s="197">
        <v>236942</v>
      </c>
      <c r="T1108" s="194">
        <v>4.3959980010986328</v>
      </c>
      <c r="U1108" s="197">
        <v>16163</v>
      </c>
      <c r="V1108" s="194">
        <v>0.30276703834533691</v>
      </c>
      <c r="W1108" s="197">
        <v>862486</v>
      </c>
      <c r="X1108" s="194">
        <v>99.741531372070313</v>
      </c>
      <c r="Y1108" s="231">
        <v>99.439544677734375</v>
      </c>
      <c r="Z1108" s="197">
        <v>5592</v>
      </c>
      <c r="AA1108" s="194">
        <v>0.64835834503173828</v>
      </c>
      <c r="AB1108" s="197">
        <v>870169</v>
      </c>
      <c r="AC1108" s="194">
        <v>98.05267333984375</v>
      </c>
      <c r="AD1108" s="197">
        <v>869106</v>
      </c>
      <c r="AE1108" s="194">
        <v>98.240501403808594</v>
      </c>
      <c r="AF1108" s="231">
        <v>34.925346374511719</v>
      </c>
      <c r="AG1108" s="231">
        <v>34.842422485351563</v>
      </c>
      <c r="AH1108" s="231">
        <v>35.008270263671875</v>
      </c>
      <c r="AI1108" s="194">
        <v>48.792308807373047</v>
      </c>
      <c r="AJ1108" s="207">
        <v>0.36239537596702576</v>
      </c>
      <c r="AK1108" s="207">
        <v>0.84529769420623779</v>
      </c>
      <c r="AL1108" s="208">
        <v>4.1829104423522949</v>
      </c>
      <c r="AM1108" s="208">
        <v>23.839193344116211</v>
      </c>
      <c r="AN1108" s="197">
        <v>6226.6171875</v>
      </c>
      <c r="AO1108" s="197">
        <v>11936.0625</v>
      </c>
      <c r="AP1108" s="197">
        <v>165.15235900878906</v>
      </c>
      <c r="AQ1108" s="231">
        <v>1.3836418390274048</v>
      </c>
      <c r="AR1108" s="198"/>
    </row>
    <row r="1109" spans="1:44">
      <c r="A1109" s="352">
        <v>41850</v>
      </c>
      <c r="B1109" s="181" t="s">
        <v>6</v>
      </c>
      <c r="C1109" s="181"/>
      <c r="D1109" s="241"/>
      <c r="E1109" s="219">
        <v>1803</v>
      </c>
      <c r="F1109" s="219">
        <v>163</v>
      </c>
      <c r="G1109" s="219">
        <v>5338</v>
      </c>
      <c r="H1109" s="219">
        <v>479</v>
      </c>
      <c r="I1109" s="219">
        <v>15887</v>
      </c>
      <c r="J1109" s="219">
        <v>1861</v>
      </c>
      <c r="K1109" s="229">
        <v>34846181</v>
      </c>
      <c r="L1109" s="230">
        <v>91.676539819385084</v>
      </c>
      <c r="M1109" s="229">
        <v>52389875</v>
      </c>
      <c r="N1109" s="230">
        <v>96.215351441886256</v>
      </c>
      <c r="O1109" s="229">
        <v>177330606</v>
      </c>
      <c r="P1109" s="230">
        <v>99.961790639517815</v>
      </c>
      <c r="Q1109" s="229">
        <v>130510626</v>
      </c>
      <c r="R1109" s="230">
        <v>2.0333209886030126E-2</v>
      </c>
      <c r="S1109" s="229">
        <v>2676606</v>
      </c>
      <c r="T1109" s="230">
        <v>3.9779985207862953</v>
      </c>
      <c r="U1109" s="229">
        <v>182383</v>
      </c>
      <c r="V1109" s="230">
        <v>0.14181736845795717</v>
      </c>
      <c r="W1109" s="229">
        <v>38304485</v>
      </c>
      <c r="X1109" s="230">
        <v>99.728932295997495</v>
      </c>
      <c r="Y1109" s="230">
        <v>99.587499348624092</v>
      </c>
      <c r="Z1109" s="229">
        <v>120829</v>
      </c>
      <c r="AA1109" s="230">
        <v>0.31544348013632884</v>
      </c>
      <c r="AB1109" s="229">
        <v>27781310</v>
      </c>
      <c r="AC1109" s="230">
        <v>98.260052604557572</v>
      </c>
      <c r="AD1109" s="229">
        <v>27745075</v>
      </c>
      <c r="AE1109" s="230">
        <v>98.349156416937518</v>
      </c>
      <c r="AF1109" s="230">
        <v>33.791217423757345</v>
      </c>
      <c r="AG1109" s="230">
        <v>34.214967840998114</v>
      </c>
      <c r="AH1109" s="230">
        <v>33.36746700651657</v>
      </c>
      <c r="AI1109" s="230"/>
      <c r="AJ1109" s="188"/>
      <c r="AK1109" s="188"/>
      <c r="AL1109" s="230">
        <v>3.237788489793755</v>
      </c>
      <c r="AM1109" s="230">
        <v>19.647563143299774</v>
      </c>
      <c r="AN1109" s="230">
        <v>166600.0859375</v>
      </c>
      <c r="AO1109" s="230">
        <v>476898.5888671875</v>
      </c>
      <c r="AP1109" s="230">
        <v>218319.45532226562</v>
      </c>
      <c r="AQ1109" s="230">
        <v>45.779010552506769</v>
      </c>
      <c r="AR1109" s="229">
        <v>0</v>
      </c>
    </row>
    <row r="1110" spans="1:44">
      <c r="A1110" s="352">
        <v>41850</v>
      </c>
      <c r="B1110" s="123" t="s">
        <v>134</v>
      </c>
      <c r="C1110" s="123"/>
      <c r="D1110" s="241"/>
      <c r="E1110" s="219">
        <v>653</v>
      </c>
      <c r="F1110" s="219">
        <v>99</v>
      </c>
      <c r="G1110" s="219">
        <v>1945</v>
      </c>
      <c r="H1110" s="219">
        <v>299</v>
      </c>
      <c r="I1110" s="219">
        <v>6729</v>
      </c>
      <c r="J1110" s="219">
        <v>1260</v>
      </c>
      <c r="K1110" s="197">
        <v>19628422</v>
      </c>
      <c r="L1110" s="194">
        <v>92.461604911490085</v>
      </c>
      <c r="M1110" s="197">
        <v>29147385</v>
      </c>
      <c r="N1110" s="194">
        <v>96.69642543831074</v>
      </c>
      <c r="O1110" s="197">
        <v>62329704</v>
      </c>
      <c r="P1110" s="194">
        <v>99.953821391641824</v>
      </c>
      <c r="Q1110" s="197">
        <v>62329277</v>
      </c>
      <c r="R1110" s="194">
        <v>2.1912655614363143E-2</v>
      </c>
      <c r="S1110" s="197">
        <v>13414</v>
      </c>
      <c r="T1110" s="194">
        <v>2.3208718773422492E-2</v>
      </c>
      <c r="U1110" s="197">
        <v>94799</v>
      </c>
      <c r="V1110" s="194">
        <v>0.15215993857391816</v>
      </c>
      <c r="W1110" s="197">
        <v>20330629</v>
      </c>
      <c r="X1110" s="194">
        <v>99.724121152853655</v>
      </c>
      <c r="Y1110" s="231">
        <v>99.572380991364099</v>
      </c>
      <c r="Z1110" s="197">
        <v>53899</v>
      </c>
      <c r="AA1110" s="194">
        <v>0.26511231134494379</v>
      </c>
      <c r="AB1110" s="197">
        <v>17162800</v>
      </c>
      <c r="AC1110" s="194">
        <v>98.54747951692849</v>
      </c>
      <c r="AD1110" s="197">
        <v>17162070</v>
      </c>
      <c r="AE1110" s="194">
        <v>98.532446197599938</v>
      </c>
      <c r="AF1110" s="231">
        <v>56.813203574885492</v>
      </c>
      <c r="AG1110" s="231">
        <v>58.028356368597073</v>
      </c>
      <c r="AH1110" s="231">
        <v>55.59805078117391</v>
      </c>
      <c r="AI1110" s="194"/>
      <c r="AJ1110" s="207"/>
      <c r="AK1110" s="207"/>
      <c r="AL1110" s="208">
        <v>4.8939985971524358</v>
      </c>
      <c r="AM1110" s="208">
        <v>27.282129779021353</v>
      </c>
      <c r="AN1110" s="197">
        <v>85035.0830078125</v>
      </c>
      <c r="AO1110" s="197">
        <v>260923.19921875</v>
      </c>
      <c r="AP1110" s="197">
        <v>156215.578125</v>
      </c>
      <c r="AQ1110" s="231">
        <v>59.870329120881905</v>
      </c>
      <c r="AR1110" s="198"/>
    </row>
    <row r="1111" spans="1:44">
      <c r="A1111" s="352">
        <v>41850</v>
      </c>
      <c r="B1111" s="123" t="s">
        <v>175</v>
      </c>
      <c r="C1111" s="123"/>
      <c r="D1111" s="241"/>
      <c r="E1111" s="219">
        <v>495</v>
      </c>
      <c r="F1111" s="219">
        <v>39</v>
      </c>
      <c r="G1111" s="219">
        <v>1439</v>
      </c>
      <c r="H1111" s="219">
        <v>106</v>
      </c>
      <c r="I1111" s="219">
        <v>4587</v>
      </c>
      <c r="J1111" s="219">
        <v>386</v>
      </c>
      <c r="K1111" s="197">
        <v>9680601</v>
      </c>
      <c r="L1111" s="194">
        <v>91.405564592528904</v>
      </c>
      <c r="M1111" s="197">
        <v>14209820</v>
      </c>
      <c r="N1111" s="194">
        <v>95.377133342921638</v>
      </c>
      <c r="O1111" s="197">
        <v>62026636</v>
      </c>
      <c r="P1111" s="194">
        <v>99.997846178262918</v>
      </c>
      <c r="Q1111" s="197">
        <v>42152500</v>
      </c>
      <c r="R1111" s="194">
        <v>2.9917560527466729E-2</v>
      </c>
      <c r="S1111" s="197">
        <v>1793598</v>
      </c>
      <c r="T1111" s="194">
        <v>4.2716307470752577</v>
      </c>
      <c r="U1111" s="197">
        <v>1938</v>
      </c>
      <c r="V1111" s="194">
        <v>4.8042445762690178E-3</v>
      </c>
      <c r="W1111" s="197">
        <v>12109399</v>
      </c>
      <c r="X1111" s="194">
        <v>99.787375316375645</v>
      </c>
      <c r="Y1111" s="231">
        <v>99.782581286809204</v>
      </c>
      <c r="Z1111" s="197">
        <v>31685</v>
      </c>
      <c r="AA1111" s="194">
        <v>0.26165625782947521</v>
      </c>
      <c r="AB1111" s="197">
        <v>3401081</v>
      </c>
      <c r="AC1111" s="194">
        <v>95.324251221206197</v>
      </c>
      <c r="AD1111" s="197">
        <v>3377967</v>
      </c>
      <c r="AE1111" s="194">
        <v>95.674024099892407</v>
      </c>
      <c r="AF1111" s="231">
        <v>0</v>
      </c>
      <c r="AG1111" s="231">
        <v>0</v>
      </c>
      <c r="AH1111" s="231">
        <v>0</v>
      </c>
      <c r="AI1111" s="194"/>
      <c r="AJ1111" s="207"/>
      <c r="AK1111" s="207"/>
      <c r="AL1111" s="208">
        <v>4.7801863453704767</v>
      </c>
      <c r="AM1111" s="208">
        <v>29.508692172702606</v>
      </c>
      <c r="AN1111" s="197">
        <v>56419.52734375</v>
      </c>
      <c r="AO1111" s="197">
        <v>141377.998046875</v>
      </c>
      <c r="AP1111" s="197">
        <v>60906.5517578125</v>
      </c>
      <c r="AQ1111" s="231">
        <v>43.080643805423279</v>
      </c>
      <c r="AR1111" s="198"/>
    </row>
    <row r="1112" spans="1:44">
      <c r="A1112" s="352">
        <v>41850</v>
      </c>
      <c r="B1112" s="124" t="s">
        <v>135</v>
      </c>
      <c r="C1112" s="124"/>
      <c r="D1112" s="241"/>
      <c r="E1112" s="219">
        <v>655</v>
      </c>
      <c r="F1112" s="219">
        <v>25</v>
      </c>
      <c r="G1112" s="219">
        <v>1954</v>
      </c>
      <c r="H1112" s="219">
        <v>74</v>
      </c>
      <c r="I1112" s="219">
        <v>4571</v>
      </c>
      <c r="J1112" s="219">
        <v>215</v>
      </c>
      <c r="K1112" s="190">
        <v>5537158</v>
      </c>
      <c r="L1112" s="191">
        <v>89.367343319442938</v>
      </c>
      <c r="M1112" s="190">
        <v>9032670</v>
      </c>
      <c r="N1112" s="191">
        <v>95.981630883043294</v>
      </c>
      <c r="O1112" s="190">
        <v>52974266</v>
      </c>
      <c r="P1112" s="191">
        <v>99.928950488107048</v>
      </c>
      <c r="Q1112" s="190">
        <v>26028849</v>
      </c>
      <c r="R1112" s="191">
        <v>1.0296267456118941E-3</v>
      </c>
      <c r="S1112" s="190">
        <v>869594</v>
      </c>
      <c r="T1112" s="191">
        <v>3.433366631188127</v>
      </c>
      <c r="U1112" s="190">
        <v>85646</v>
      </c>
      <c r="V1112" s="191">
        <v>0.32988222181575722</v>
      </c>
      <c r="W1112" s="190">
        <v>5864457</v>
      </c>
      <c r="X1112" s="191">
        <v>99.624933530860176</v>
      </c>
      <c r="Y1112" s="232">
        <v>99.296288586646099</v>
      </c>
      <c r="Z1112" s="190">
        <v>35245</v>
      </c>
      <c r="AA1112" s="192">
        <v>0.6009933975060433</v>
      </c>
      <c r="AB1112" s="190">
        <v>7217429</v>
      </c>
      <c r="AC1112" s="191">
        <v>98.960003749633003</v>
      </c>
      <c r="AD1112" s="190">
        <v>7205038</v>
      </c>
      <c r="AE1112" s="191">
        <v>99.166761631732911</v>
      </c>
      <c r="AF1112" s="232">
        <v>17.307590026269843</v>
      </c>
      <c r="AG1112" s="232">
        <v>15.766308541859146</v>
      </c>
      <c r="AH1112" s="232">
        <v>18.848871510680535</v>
      </c>
      <c r="AI1112" s="191"/>
      <c r="AJ1112" s="193"/>
      <c r="AK1112" s="193"/>
      <c r="AL1112" s="191">
        <v>3.5810768333403824</v>
      </c>
      <c r="AM1112" s="191">
        <v>23.01096012502024</v>
      </c>
      <c r="AN1112" s="190">
        <v>25145.4755859375</v>
      </c>
      <c r="AO1112" s="190">
        <v>74597.3916015625</v>
      </c>
      <c r="AP1112" s="190">
        <v>1197.325439453125</v>
      </c>
      <c r="AQ1112" s="232">
        <v>1.6050500074429492</v>
      </c>
      <c r="AR1112" s="190"/>
    </row>
    <row r="1113" spans="1:44">
      <c r="A1113" s="352">
        <v>41850</v>
      </c>
      <c r="B1113" s="114" t="s">
        <v>121</v>
      </c>
      <c r="C1113" s="114" t="s">
        <v>122</v>
      </c>
      <c r="D1113" s="241"/>
      <c r="E1113" s="305">
        <v>168</v>
      </c>
      <c r="F1113" s="305">
        <v>56</v>
      </c>
      <c r="G1113" s="305">
        <v>492</v>
      </c>
      <c r="H1113" s="305">
        <v>169</v>
      </c>
      <c r="I1113" s="305">
        <v>1890</v>
      </c>
      <c r="J1113" s="305">
        <v>732</v>
      </c>
      <c r="K1113" s="118">
        <v>9319604</v>
      </c>
      <c r="L1113" s="116">
        <v>93.313224467477369</v>
      </c>
      <c r="M1113" s="118">
        <v>4977589</v>
      </c>
      <c r="N1113" s="116">
        <v>96.105682373046875</v>
      </c>
      <c r="O1113" s="118">
        <v>19889788</v>
      </c>
      <c r="P1113" s="116">
        <v>99.948554992675781</v>
      </c>
      <c r="Q1113" s="118">
        <v>19889724</v>
      </c>
      <c r="R1113" s="119">
        <v>2.3534765467047691E-2</v>
      </c>
      <c r="S1113" s="118">
        <v>5348</v>
      </c>
      <c r="T1113" s="116">
        <v>2.6888256892561913E-2</v>
      </c>
      <c r="U1113" s="118">
        <v>25275</v>
      </c>
      <c r="V1113" s="119">
        <v>0.12713976204395294</v>
      </c>
      <c r="W1113" s="117">
        <v>7783420</v>
      </c>
      <c r="X1113" s="119">
        <v>99.793731689453125</v>
      </c>
      <c r="Y1113" s="119">
        <v>99.666854858398438</v>
      </c>
      <c r="Z1113" s="117">
        <v>21343</v>
      </c>
      <c r="AA1113" s="119">
        <v>0.27421107888221741</v>
      </c>
      <c r="AB1113" s="118">
        <v>8800125</v>
      </c>
      <c r="AC1113" s="120">
        <v>98.316078186035156</v>
      </c>
      <c r="AD1113" s="118">
        <v>8799388</v>
      </c>
      <c r="AE1113" s="116">
        <v>98.312896728515625</v>
      </c>
      <c r="AF1113" s="116">
        <v>68.288925170898437</v>
      </c>
      <c r="AG1113" s="116">
        <v>58.107662200927734</v>
      </c>
      <c r="AH1113" s="121">
        <v>78.470191955566406</v>
      </c>
      <c r="AI1113" s="116">
        <v>0</v>
      </c>
      <c r="AJ1113" s="121">
        <v>0</v>
      </c>
      <c r="AK1113" s="121">
        <v>0</v>
      </c>
      <c r="AL1113" s="116">
        <v>4.6650762557983398</v>
      </c>
      <c r="AM1113" s="116">
        <v>27.984699249267578</v>
      </c>
      <c r="AN1113" s="116">
        <v>25933.5859375</v>
      </c>
      <c r="AO1113" s="116">
        <v>108182.453125</v>
      </c>
      <c r="AP1113" s="116">
        <v>76083.59375</v>
      </c>
      <c r="AQ1113" s="122">
        <v>70.328956604003906</v>
      </c>
      <c r="AR1113" s="118"/>
    </row>
    <row r="1114" spans="1:44">
      <c r="A1114" s="352">
        <v>41850</v>
      </c>
      <c r="B1114" s="114" t="s">
        <v>123</v>
      </c>
      <c r="C1114" s="114" t="s">
        <v>122</v>
      </c>
      <c r="D1114" s="241"/>
      <c r="E1114" s="305">
        <v>158</v>
      </c>
      <c r="F1114" s="305">
        <v>12</v>
      </c>
      <c r="G1114" s="305">
        <v>484</v>
      </c>
      <c r="H1114" s="305">
        <v>37</v>
      </c>
      <c r="I1114" s="305">
        <v>1515</v>
      </c>
      <c r="J1114" s="305">
        <v>139</v>
      </c>
      <c r="K1114" s="118">
        <v>3851716</v>
      </c>
      <c r="L1114" s="116">
        <v>93.083835879903916</v>
      </c>
      <c r="M1114" s="118">
        <v>7005006</v>
      </c>
      <c r="N1114" s="116">
        <v>97.150665283203125</v>
      </c>
      <c r="O1114" s="118">
        <v>12126915</v>
      </c>
      <c r="P1114" s="116">
        <v>99.945175170898437</v>
      </c>
      <c r="Q1114" s="118">
        <v>12126673</v>
      </c>
      <c r="R1114" s="119">
        <v>2.8111584484577179E-2</v>
      </c>
      <c r="S1114" s="118">
        <v>2820</v>
      </c>
      <c r="T1114" s="116">
        <v>2.3254523053765297E-2</v>
      </c>
      <c r="U1114" s="118">
        <v>16677</v>
      </c>
      <c r="V1114" s="119">
        <v>0.13759396970272064</v>
      </c>
      <c r="W1114" s="117">
        <v>3524256</v>
      </c>
      <c r="X1114" s="119">
        <v>99.791511535644531</v>
      </c>
      <c r="Y1114" s="119">
        <v>99.654205322265625</v>
      </c>
      <c r="Z1114" s="117">
        <v>9160</v>
      </c>
      <c r="AA1114" s="119">
        <v>0.25991302728652954</v>
      </c>
      <c r="AB1114" s="118">
        <v>2740199</v>
      </c>
      <c r="AC1114" s="120">
        <v>98.781112670898437</v>
      </c>
      <c r="AD1114" s="118">
        <v>2742409</v>
      </c>
      <c r="AE1114" s="116">
        <v>98.771812438964844</v>
      </c>
      <c r="AF1114" s="116">
        <v>32.803203582763672</v>
      </c>
      <c r="AG1114" s="116">
        <v>37.759986877441406</v>
      </c>
      <c r="AH1114" s="121">
        <v>27.84642219543457</v>
      </c>
      <c r="AI1114" s="116">
        <v>0</v>
      </c>
      <c r="AJ1114" s="121">
        <v>0</v>
      </c>
      <c r="AK1114" s="121">
        <v>0</v>
      </c>
      <c r="AL1114" s="116">
        <v>4.5911865234375</v>
      </c>
      <c r="AM1114" s="116">
        <v>26.332380294799805</v>
      </c>
      <c r="AN1114" s="116">
        <v>15662.455078125</v>
      </c>
      <c r="AO1114" s="116">
        <v>46246.25</v>
      </c>
      <c r="AP1114" s="116">
        <v>26604.896484375</v>
      </c>
      <c r="AQ1114" s="116">
        <v>57.528766632080078</v>
      </c>
      <c r="AR1114" s="118"/>
    </row>
    <row r="1115" spans="1:44">
      <c r="A1115" s="352">
        <v>41850</v>
      </c>
      <c r="B1115" s="114" t="s">
        <v>183</v>
      </c>
      <c r="C1115" s="114" t="s">
        <v>122</v>
      </c>
      <c r="D1115" s="241"/>
      <c r="E1115" s="305">
        <v>129</v>
      </c>
      <c r="F1115" s="305">
        <v>10</v>
      </c>
      <c r="G1115" s="305">
        <v>385</v>
      </c>
      <c r="H1115" s="305">
        <v>30</v>
      </c>
      <c r="I1115" s="305">
        <v>1462</v>
      </c>
      <c r="J1115" s="305">
        <v>120</v>
      </c>
      <c r="K1115" s="118">
        <v>1297112</v>
      </c>
      <c r="L1115" s="116">
        <v>94.448667501341447</v>
      </c>
      <c r="M1115" s="118">
        <v>7005006</v>
      </c>
      <c r="N1115" s="116">
        <v>97.150665283203125</v>
      </c>
      <c r="O1115" s="118">
        <v>13275719</v>
      </c>
      <c r="P1115" s="116">
        <v>99.949874877929688</v>
      </c>
      <c r="Q1115" s="118">
        <v>13275674</v>
      </c>
      <c r="R1115" s="119">
        <v>2.6394139975309372E-2</v>
      </c>
      <c r="S1115" s="118">
        <v>2899</v>
      </c>
      <c r="T1115" s="116">
        <v>2.1836932748556137E-2</v>
      </c>
      <c r="U1115" s="118">
        <v>19692</v>
      </c>
      <c r="V1115" s="119">
        <v>0.14840303361415863</v>
      </c>
      <c r="W1115" s="117">
        <v>4041815</v>
      </c>
      <c r="X1115" s="119">
        <v>99.705902099609375</v>
      </c>
      <c r="Y1115" s="119">
        <v>99.557937622070313</v>
      </c>
      <c r="Z1115" s="117">
        <v>10727</v>
      </c>
      <c r="AA1115" s="119">
        <v>0.26540055871009827</v>
      </c>
      <c r="AB1115" s="118">
        <v>2562509</v>
      </c>
      <c r="AC1115" s="120">
        <v>98.754264831542969</v>
      </c>
      <c r="AD1115" s="118">
        <v>2560036</v>
      </c>
      <c r="AE1115" s="116">
        <v>98.732833862304688</v>
      </c>
      <c r="AF1115" s="116">
        <v>63.741744995117188</v>
      </c>
      <c r="AG1115" s="116">
        <v>85.968162536621094</v>
      </c>
      <c r="AH1115" s="121">
        <v>41.515331268310547</v>
      </c>
      <c r="AI1115" s="116">
        <v>0</v>
      </c>
      <c r="AJ1115" s="121">
        <v>0</v>
      </c>
      <c r="AK1115" s="121">
        <v>0</v>
      </c>
      <c r="AL1115" s="116">
        <v>4.9322004318237305</v>
      </c>
      <c r="AM1115" s="116">
        <v>26.116806030273437</v>
      </c>
      <c r="AN1115" s="116">
        <v>18159.794921875</v>
      </c>
      <c r="AO1115" s="116">
        <v>47030.0546875</v>
      </c>
      <c r="AP1115" s="116">
        <v>24985.6875</v>
      </c>
      <c r="AQ1115" s="116">
        <v>53.127063751220703</v>
      </c>
      <c r="AR1115" s="118"/>
    </row>
    <row r="1116" spans="1:44">
      <c r="A1116" s="352">
        <v>41850</v>
      </c>
      <c r="B1116" s="114" t="s">
        <v>126</v>
      </c>
      <c r="C1116" s="114" t="s">
        <v>122</v>
      </c>
      <c r="D1116" s="241"/>
      <c r="E1116" s="305">
        <v>103</v>
      </c>
      <c r="F1116" s="305">
        <v>4</v>
      </c>
      <c r="G1116" s="305">
        <v>302</v>
      </c>
      <c r="H1116" s="305">
        <v>12</v>
      </c>
      <c r="I1116" s="305">
        <v>916</v>
      </c>
      <c r="J1116" s="305">
        <v>50</v>
      </c>
      <c r="K1116" s="118">
        <v>1378093</v>
      </c>
      <c r="L1116" s="116">
        <v>90.460585751469608</v>
      </c>
      <c r="M1116" s="118">
        <v>5079892</v>
      </c>
      <c r="N1116" s="116">
        <v>96.359466552734375</v>
      </c>
      <c r="O1116" s="118">
        <v>7011034</v>
      </c>
      <c r="P1116" s="116">
        <v>99.957283020019531</v>
      </c>
      <c r="Q1116" s="118">
        <v>7010982</v>
      </c>
      <c r="R1116" s="119">
        <v>1.4505813829600811E-2</v>
      </c>
      <c r="S1116" s="118">
        <v>1476</v>
      </c>
      <c r="T1116" s="116">
        <v>2.1052686497569084E-2</v>
      </c>
      <c r="U1116" s="118">
        <v>12693</v>
      </c>
      <c r="V1116" s="119">
        <v>0.18110893666744232</v>
      </c>
      <c r="W1116" s="117">
        <v>2032690</v>
      </c>
      <c r="X1116" s="119">
        <v>99.598899841308594</v>
      </c>
      <c r="Y1116" s="119">
        <v>99.41851806640625</v>
      </c>
      <c r="Z1116" s="117">
        <v>5611</v>
      </c>
      <c r="AA1116" s="119">
        <v>0.27603816986083984</v>
      </c>
      <c r="AB1116" s="118">
        <v>1015902</v>
      </c>
      <c r="AC1116" s="120">
        <v>98.989173889160156</v>
      </c>
      <c r="AD1116" s="118">
        <v>1014289</v>
      </c>
      <c r="AE1116" s="116">
        <v>98.922203063964844</v>
      </c>
      <c r="AF1116" s="116">
        <v>46.680503845214844</v>
      </c>
      <c r="AG1116" s="116">
        <v>56.343330383300781</v>
      </c>
      <c r="AH1116" s="121">
        <v>37.017673492431641</v>
      </c>
      <c r="AI1116" s="116">
        <v>0</v>
      </c>
      <c r="AJ1116" s="121">
        <v>0</v>
      </c>
      <c r="AK1116" s="121">
        <v>0</v>
      </c>
      <c r="AL1116" s="116">
        <v>5.3169937133789062</v>
      </c>
      <c r="AM1116" s="116">
        <v>29.805021286010742</v>
      </c>
      <c r="AN1116" s="116">
        <v>10330.9443359375</v>
      </c>
      <c r="AO1116" s="116">
        <v>26055.04296875</v>
      </c>
      <c r="AP1116" s="116">
        <v>12581.87890625</v>
      </c>
      <c r="AQ1116" s="116">
        <v>48.28961181640625</v>
      </c>
      <c r="AR1116" s="118"/>
    </row>
    <row r="1117" spans="1:44">
      <c r="A1117" s="352">
        <v>41850</v>
      </c>
      <c r="B1117" s="114" t="s">
        <v>184</v>
      </c>
      <c r="C1117" s="114" t="s">
        <v>122</v>
      </c>
      <c r="D1117" s="241"/>
      <c r="E1117" s="305">
        <v>95</v>
      </c>
      <c r="F1117" s="305">
        <v>17</v>
      </c>
      <c r="G1117" s="305">
        <v>282</v>
      </c>
      <c r="H1117" s="305">
        <v>51</v>
      </c>
      <c r="I1117" s="305">
        <v>946</v>
      </c>
      <c r="J1117" s="305">
        <v>219</v>
      </c>
      <c r="K1117" s="118">
        <v>3781897</v>
      </c>
      <c r="L1117" s="116">
        <v>89.776902966950189</v>
      </c>
      <c r="M1117" s="118">
        <v>5079892</v>
      </c>
      <c r="N1117" s="116">
        <v>96.359466552734375</v>
      </c>
      <c r="O1117" s="118">
        <v>10026248</v>
      </c>
      <c r="P1117" s="116">
        <v>99.977531433105469</v>
      </c>
      <c r="Q1117" s="118">
        <v>10026224</v>
      </c>
      <c r="R1117" s="119">
        <v>1.0442615486681461E-2</v>
      </c>
      <c r="S1117" s="118">
        <v>871</v>
      </c>
      <c r="T1117" s="116">
        <v>8.687218651175499E-3</v>
      </c>
      <c r="U1117" s="118">
        <v>20462</v>
      </c>
      <c r="V1117" s="119">
        <v>0.204123854637146</v>
      </c>
      <c r="W1117" s="117">
        <v>2948448</v>
      </c>
      <c r="X1117" s="119">
        <v>99.571113586425781</v>
      </c>
      <c r="Y1117" s="119">
        <v>99.367866516113281</v>
      </c>
      <c r="Z1117" s="117">
        <v>7058</v>
      </c>
      <c r="AA1117" s="119">
        <v>0.23938018083572388</v>
      </c>
      <c r="AB1117" s="118">
        <v>2044065</v>
      </c>
      <c r="AC1117" s="120">
        <v>98.751754760742187</v>
      </c>
      <c r="AD1117" s="118">
        <v>2045948</v>
      </c>
      <c r="AE1117" s="116">
        <v>98.711891174316406</v>
      </c>
      <c r="AF1117" s="116">
        <v>38.664642333984375</v>
      </c>
      <c r="AG1117" s="116">
        <v>47.811153411865234</v>
      </c>
      <c r="AH1117" s="121">
        <v>29.518133163452148</v>
      </c>
      <c r="AI1117" s="116">
        <v>0</v>
      </c>
      <c r="AJ1117" s="121">
        <v>0</v>
      </c>
      <c r="AK1117" s="121">
        <v>0</v>
      </c>
      <c r="AL1117" s="116">
        <v>5.3079652786254883</v>
      </c>
      <c r="AM1117" s="116">
        <v>26.575572967529297</v>
      </c>
      <c r="AN1117" s="116">
        <v>14948.302734375</v>
      </c>
      <c r="AO1117" s="116">
        <v>33409.3984375</v>
      </c>
      <c r="AP1117" s="116">
        <v>15959.521484375</v>
      </c>
      <c r="AQ1117" s="116">
        <v>47.769557952880859</v>
      </c>
      <c r="AR1117" s="118"/>
    </row>
    <row r="1118" spans="1:44">
      <c r="A1118" s="352">
        <v>41850</v>
      </c>
      <c r="B1118" s="114" t="s">
        <v>131</v>
      </c>
      <c r="C1118" s="114" t="s">
        <v>176</v>
      </c>
      <c r="D1118" s="241"/>
      <c r="E1118" s="305">
        <v>168</v>
      </c>
      <c r="F1118" s="305">
        <v>20</v>
      </c>
      <c r="G1118" s="305">
        <v>489</v>
      </c>
      <c r="H1118" s="305">
        <v>50</v>
      </c>
      <c r="I1118" s="305">
        <v>1558</v>
      </c>
      <c r="J1118" s="305">
        <v>176</v>
      </c>
      <c r="K1118" s="118">
        <v>2424939</v>
      </c>
      <c r="L1118" s="116">
        <v>91.109961941310686</v>
      </c>
      <c r="M1118" s="118">
        <v>4086123</v>
      </c>
      <c r="N1118" s="116">
        <v>94.467788696289063</v>
      </c>
      <c r="O1118" s="118">
        <v>17767396</v>
      </c>
      <c r="P1118" s="116">
        <v>99.9998779296875</v>
      </c>
      <c r="Q1118" s="118">
        <v>11691737</v>
      </c>
      <c r="R1118" s="119">
        <v>5.5338228121399879E-3</v>
      </c>
      <c r="S1118" s="118">
        <v>529363</v>
      </c>
      <c r="T1118" s="116">
        <v>4.5276675224304199</v>
      </c>
      <c r="U1118" s="118">
        <v>208</v>
      </c>
      <c r="V1118" s="119">
        <v>1.8635103479027748E-3</v>
      </c>
      <c r="W1118" s="117">
        <v>3229464</v>
      </c>
      <c r="X1118" s="119">
        <v>99.810516357421875</v>
      </c>
      <c r="Y1118" s="119">
        <v>99.80865478515625</v>
      </c>
      <c r="Z1118" s="117">
        <v>9124</v>
      </c>
      <c r="AA1118" s="119">
        <v>0.28252366185188293</v>
      </c>
      <c r="AB1118" s="118">
        <v>1350280</v>
      </c>
      <c r="AC1118" s="120">
        <v>95.32452392578125</v>
      </c>
      <c r="AD1118" s="118">
        <v>1340069</v>
      </c>
      <c r="AE1118" s="116">
        <v>95.946548461914063</v>
      </c>
      <c r="AF1118" s="116">
        <v>0</v>
      </c>
      <c r="AG1118" s="116">
        <v>0</v>
      </c>
      <c r="AH1118" s="121">
        <v>0</v>
      </c>
      <c r="AI1118" s="116">
        <v>0</v>
      </c>
      <c r="AJ1118" s="121">
        <v>0</v>
      </c>
      <c r="AK1118" s="121">
        <v>0</v>
      </c>
      <c r="AL1118" s="116">
        <v>4.8190217018127441</v>
      </c>
      <c r="AM1118" s="116">
        <v>28.187602996826172</v>
      </c>
      <c r="AN1118" s="116">
        <v>16005.7060546875</v>
      </c>
      <c r="AO1118" s="116">
        <v>35875.87109375</v>
      </c>
      <c r="AP1118" s="116">
        <v>14927.8427734375</v>
      </c>
      <c r="AQ1118" s="116">
        <v>41.609703063964844</v>
      </c>
      <c r="AR1118" s="118"/>
    </row>
    <row r="1119" spans="1:44">
      <c r="A1119" s="352">
        <v>41850</v>
      </c>
      <c r="B1119" s="114" t="s">
        <v>124</v>
      </c>
      <c r="C1119" s="114" t="s">
        <v>176</v>
      </c>
      <c r="D1119" s="241"/>
      <c r="E1119" s="180">
        <v>113</v>
      </c>
      <c r="F1119" s="180">
        <v>36</v>
      </c>
      <c r="G1119" s="180">
        <v>332</v>
      </c>
      <c r="H1119" s="180">
        <v>98</v>
      </c>
      <c r="I1119" s="180">
        <v>1261</v>
      </c>
      <c r="J1119" s="180">
        <v>362</v>
      </c>
      <c r="K1119" s="118">
        <v>3536933</v>
      </c>
      <c r="L1119" s="116">
        <v>92.525445067803091</v>
      </c>
      <c r="M1119" s="118">
        <v>3667792</v>
      </c>
      <c r="N1119" s="116">
        <v>96.122161865234375</v>
      </c>
      <c r="O1119" s="118">
        <v>15489278</v>
      </c>
      <c r="P1119" s="116">
        <v>99.9998779296875</v>
      </c>
      <c r="Q1119" s="118">
        <v>11803395</v>
      </c>
      <c r="R1119" s="119">
        <v>9.3871299177408218E-3</v>
      </c>
      <c r="S1119" s="118">
        <v>455313</v>
      </c>
      <c r="T1119" s="116">
        <v>3.8574748039245605</v>
      </c>
      <c r="U1119" s="118">
        <v>1401</v>
      </c>
      <c r="V1119" s="119">
        <v>1.2347005307674408E-2</v>
      </c>
      <c r="W1119" s="117">
        <v>3778432</v>
      </c>
      <c r="X1119" s="119">
        <v>99.763771057128906</v>
      </c>
      <c r="Y1119" s="119">
        <v>99.751449584960938</v>
      </c>
      <c r="Z1119" s="117">
        <v>10326</v>
      </c>
      <c r="AA1119" s="119">
        <v>0.27328798174858093</v>
      </c>
      <c r="AB1119" s="118">
        <v>932874</v>
      </c>
      <c r="AC1119" s="120">
        <v>95.322090148925781</v>
      </c>
      <c r="AD1119" s="118">
        <v>926970</v>
      </c>
      <c r="AE1119" s="116">
        <v>95.456703186035156</v>
      </c>
      <c r="AF1119" s="116">
        <v>0</v>
      </c>
      <c r="AG1119" s="116">
        <v>0</v>
      </c>
      <c r="AH1119" s="121">
        <v>0</v>
      </c>
      <c r="AI1119" s="116">
        <v>0</v>
      </c>
      <c r="AJ1119" s="121">
        <v>0</v>
      </c>
      <c r="AK1119" s="121">
        <v>0</v>
      </c>
      <c r="AL1119" s="116">
        <v>4.6386899948120117</v>
      </c>
      <c r="AM1119" s="116">
        <v>28.158824920654297</v>
      </c>
      <c r="AN1119" s="116">
        <v>15920.02734375</v>
      </c>
      <c r="AO1119" s="116">
        <v>42348.234375</v>
      </c>
      <c r="AP1119" s="116">
        <v>19327.78125</v>
      </c>
      <c r="AQ1119" s="116">
        <v>45.640110015869141</v>
      </c>
      <c r="AR1119" s="118"/>
    </row>
    <row r="1120" spans="1:44">
      <c r="A1120" s="352">
        <v>41850</v>
      </c>
      <c r="B1120" s="206" t="s">
        <v>133</v>
      </c>
      <c r="C1120" s="206" t="s">
        <v>176</v>
      </c>
      <c r="D1120" s="241"/>
      <c r="E1120" s="180">
        <v>163</v>
      </c>
      <c r="F1120" s="180">
        <v>10</v>
      </c>
      <c r="G1120" s="180">
        <v>482</v>
      </c>
      <c r="H1120" s="180">
        <v>29</v>
      </c>
      <c r="I1120" s="180">
        <v>1515</v>
      </c>
      <c r="J1120" s="180">
        <v>104</v>
      </c>
      <c r="K1120" s="248">
        <v>1878133</v>
      </c>
      <c r="L1120" s="246">
        <v>90.58458586266255</v>
      </c>
      <c r="M1120" s="248">
        <v>3593032</v>
      </c>
      <c r="N1120" s="246">
        <v>96.237495422363281</v>
      </c>
      <c r="O1120" s="248">
        <v>15295322</v>
      </c>
      <c r="P1120" s="246">
        <v>99.99847412109375</v>
      </c>
      <c r="Q1120" s="248">
        <v>9720006</v>
      </c>
      <c r="R1120" s="249">
        <v>8.9074015617370605E-2</v>
      </c>
      <c r="S1120" s="248">
        <v>428998</v>
      </c>
      <c r="T1120" s="246">
        <v>4.4135570526123047</v>
      </c>
      <c r="U1120" s="248">
        <v>204</v>
      </c>
      <c r="V1120" s="249">
        <v>2.1989559754729271E-3</v>
      </c>
      <c r="W1120" s="248">
        <v>2546777</v>
      </c>
      <c r="X1120" s="246">
        <v>99.7449951171875</v>
      </c>
      <c r="Y1120" s="246">
        <v>99.742805480957031</v>
      </c>
      <c r="Z1120" s="247">
        <v>7428</v>
      </c>
      <c r="AA1120" s="249">
        <v>0.29166275262832642</v>
      </c>
      <c r="AB1120" s="248">
        <v>530543</v>
      </c>
      <c r="AC1120" s="246">
        <v>93.810493469238281</v>
      </c>
      <c r="AD1120" s="248">
        <v>523878</v>
      </c>
      <c r="AE1120" s="246">
        <v>94.047088623046875</v>
      </c>
      <c r="AF1120" s="246">
        <v>0</v>
      </c>
      <c r="AG1120" s="246">
        <v>0</v>
      </c>
      <c r="AH1120" s="251">
        <v>0</v>
      </c>
      <c r="AI1120" s="246">
        <v>0</v>
      </c>
      <c r="AJ1120" s="251">
        <v>0</v>
      </c>
      <c r="AK1120" s="251">
        <v>0</v>
      </c>
      <c r="AL1120" s="246">
        <v>4.8382492065429687</v>
      </c>
      <c r="AM1120" s="246">
        <v>31.778751373291016</v>
      </c>
      <c r="AN1120" s="246">
        <v>13669.740234375</v>
      </c>
      <c r="AO1120" s="246">
        <v>32871.49609375</v>
      </c>
      <c r="AP1120" s="246">
        <v>14583.974609375</v>
      </c>
      <c r="AQ1120" s="246">
        <v>44.366630554199219</v>
      </c>
      <c r="AR1120" s="248"/>
    </row>
    <row r="1121" spans="1:44">
      <c r="A1121" s="352">
        <v>41850</v>
      </c>
      <c r="B1121" s="206" t="s">
        <v>125</v>
      </c>
      <c r="C1121" s="206" t="s">
        <v>176</v>
      </c>
      <c r="D1121" s="241"/>
      <c r="E1121" s="180">
        <v>164</v>
      </c>
      <c r="F1121" s="180">
        <v>9</v>
      </c>
      <c r="G1121" s="180">
        <v>468</v>
      </c>
      <c r="H1121" s="180">
        <v>27</v>
      </c>
      <c r="I1121" s="180">
        <v>1514</v>
      </c>
      <c r="J1121" s="180">
        <v>106</v>
      </c>
      <c r="K1121" s="248">
        <v>1840596</v>
      </c>
      <c r="L1121" s="246">
        <v>90.480746453866033</v>
      </c>
      <c r="M1121" s="248">
        <v>2862873</v>
      </c>
      <c r="N1121" s="246">
        <v>94.640731811523438</v>
      </c>
      <c r="O1121" s="248">
        <v>13474640</v>
      </c>
      <c r="P1121" s="246">
        <v>99.992118835449219</v>
      </c>
      <c r="Q1121" s="248">
        <v>8937362</v>
      </c>
      <c r="R1121" s="249">
        <v>2.4593386799097061E-2</v>
      </c>
      <c r="S1121" s="248">
        <v>379924</v>
      </c>
      <c r="T1121" s="246">
        <v>4.2509636878967285</v>
      </c>
      <c r="U1121" s="248">
        <v>125</v>
      </c>
      <c r="V1121" s="249">
        <v>1.4613751554861665E-3</v>
      </c>
      <c r="W1121" s="248">
        <v>2554726</v>
      </c>
      <c r="X1121" s="246">
        <v>99.835281372070313</v>
      </c>
      <c r="Y1121" s="246">
        <v>99.833824157714844</v>
      </c>
      <c r="Z1121" s="247">
        <v>4807</v>
      </c>
      <c r="AA1121" s="249">
        <v>0.18816107511520386</v>
      </c>
      <c r="AB1121" s="248">
        <v>587384</v>
      </c>
      <c r="AC1121" s="246">
        <v>96.694328308105469</v>
      </c>
      <c r="AD1121" s="248">
        <v>587050</v>
      </c>
      <c r="AE1121" s="246">
        <v>96.846946716308594</v>
      </c>
      <c r="AF1121" s="246">
        <v>0</v>
      </c>
      <c r="AG1121" s="246">
        <v>0</v>
      </c>
      <c r="AH1121" s="251">
        <v>0</v>
      </c>
      <c r="AI1121" s="246">
        <v>0</v>
      </c>
      <c r="AJ1121" s="251">
        <v>0</v>
      </c>
      <c r="AK1121" s="251">
        <v>0</v>
      </c>
      <c r="AL1121" s="246">
        <v>4.1740155220031738</v>
      </c>
      <c r="AM1121" s="246">
        <v>29.706985473632813</v>
      </c>
      <c r="AN1121" s="246">
        <v>10824.0537109375</v>
      </c>
      <c r="AO1121" s="246">
        <v>30282.396484375</v>
      </c>
      <c r="AP1121" s="246">
        <v>12066.953125</v>
      </c>
      <c r="AQ1121" s="246">
        <v>39.848079681396484</v>
      </c>
      <c r="AR1121" s="248"/>
    </row>
    <row r="1122" spans="1:44">
      <c r="A1122" s="352">
        <v>41850</v>
      </c>
      <c r="B1122" s="107" t="s">
        <v>127</v>
      </c>
      <c r="C1122" s="107" t="s">
        <v>128</v>
      </c>
      <c r="D1122" s="241"/>
      <c r="E1122" s="388">
        <v>150</v>
      </c>
      <c r="F1122" s="388">
        <v>12</v>
      </c>
      <c r="G1122" s="388">
        <v>450</v>
      </c>
      <c r="H1122" s="388">
        <v>36</v>
      </c>
      <c r="I1122" s="388">
        <v>1437</v>
      </c>
      <c r="J1122" s="388">
        <v>122</v>
      </c>
      <c r="K1122" s="111">
        <v>2418274</v>
      </c>
      <c r="L1122" s="109">
        <v>89.553086209420442</v>
      </c>
      <c r="M1122" s="111">
        <v>3503201</v>
      </c>
      <c r="N1122" s="109">
        <v>96.56365966796875</v>
      </c>
      <c r="O1122" s="111">
        <v>15474486</v>
      </c>
      <c r="P1122" s="109">
        <v>99.959587097167969</v>
      </c>
      <c r="Q1122" s="111">
        <v>9341024</v>
      </c>
      <c r="R1122" s="112">
        <v>2.4622566998004913E-3</v>
      </c>
      <c r="S1122" s="111">
        <v>266127</v>
      </c>
      <c r="T1122" s="109">
        <v>2.849013090133667</v>
      </c>
      <c r="U1122" s="111">
        <v>32742</v>
      </c>
      <c r="V1122" s="112">
        <v>0.35057854652404785</v>
      </c>
      <c r="W1122" s="111">
        <v>2723426</v>
      </c>
      <c r="X1122" s="109">
        <v>99.621368408203125</v>
      </c>
      <c r="Y1122" s="109">
        <v>99.272117614746094</v>
      </c>
      <c r="Z1122" s="110">
        <v>16339</v>
      </c>
      <c r="AA1122" s="112">
        <v>0.59994286298751831</v>
      </c>
      <c r="AB1122" s="111">
        <v>4494601</v>
      </c>
      <c r="AC1122" s="109">
        <v>99.301406860351563</v>
      </c>
      <c r="AD1122" s="111">
        <v>4485369</v>
      </c>
      <c r="AE1122" s="109">
        <v>99.515769958496094</v>
      </c>
      <c r="AF1122" s="109">
        <v>34.656501770019531</v>
      </c>
      <c r="AG1122" s="109">
        <v>34.334907531738281</v>
      </c>
      <c r="AH1122" s="113">
        <v>34.978099822998047</v>
      </c>
      <c r="AI1122" s="109">
        <v>48.749767303466797</v>
      </c>
      <c r="AJ1122" s="113">
        <v>0.49539205431938171</v>
      </c>
      <c r="AK1122" s="113">
        <v>0.75484174489974976</v>
      </c>
      <c r="AL1122" s="109">
        <v>3.0315694808959961</v>
      </c>
      <c r="AM1122" s="109">
        <v>19.504035949707031</v>
      </c>
      <c r="AN1122" s="109">
        <v>7773.1826171875</v>
      </c>
      <c r="AO1122" s="109">
        <v>34254.51171875</v>
      </c>
      <c r="AP1122" s="109">
        <v>645.21038818359375</v>
      </c>
      <c r="AQ1122" s="109">
        <v>1.883577823638916</v>
      </c>
      <c r="AR1122" s="111"/>
    </row>
    <row r="1123" spans="1:44">
      <c r="A1123" s="352">
        <v>41850</v>
      </c>
      <c r="B1123" s="107" t="s">
        <v>129</v>
      </c>
      <c r="C1123" s="107" t="s">
        <v>128</v>
      </c>
      <c r="D1123" s="241"/>
      <c r="E1123" s="388">
        <v>151</v>
      </c>
      <c r="F1123" s="388">
        <v>3</v>
      </c>
      <c r="G1123" s="388">
        <v>449</v>
      </c>
      <c r="H1123" s="388">
        <v>8</v>
      </c>
      <c r="I1123" s="388">
        <v>1261</v>
      </c>
      <c r="J1123" s="388">
        <v>30</v>
      </c>
      <c r="K1123" s="111">
        <v>1515962</v>
      </c>
      <c r="L1123" s="109">
        <v>85.28076561285836</v>
      </c>
      <c r="M1123" s="111">
        <v>3069248</v>
      </c>
      <c r="N1123" s="109">
        <v>96.581016540527344</v>
      </c>
      <c r="O1123" s="111">
        <v>10947406</v>
      </c>
      <c r="P1123" s="109">
        <v>99.751289367675781</v>
      </c>
      <c r="Q1123" s="111">
        <v>7223216</v>
      </c>
      <c r="R1123" s="112">
        <v>5.2608147962018847E-4</v>
      </c>
      <c r="S1123" s="111">
        <v>244431</v>
      </c>
      <c r="T1123" s="109">
        <v>3.3839635848999023</v>
      </c>
      <c r="U1123" s="111">
        <v>29821</v>
      </c>
      <c r="V1123" s="112">
        <v>0.41290536522865295</v>
      </c>
      <c r="W1123" s="111">
        <v>1683028</v>
      </c>
      <c r="X1123" s="109">
        <v>99.532096862792969</v>
      </c>
      <c r="Y1123" s="109">
        <v>99.121124267578125</v>
      </c>
      <c r="Z1123" s="110">
        <v>10750</v>
      </c>
      <c r="AA1123" s="112">
        <v>0.63872969150543213</v>
      </c>
      <c r="AB1123" s="111">
        <v>983024</v>
      </c>
      <c r="AC1123" s="109">
        <v>98.435745239257813</v>
      </c>
      <c r="AD1123" s="111">
        <v>982822</v>
      </c>
      <c r="AE1123" s="109">
        <v>98.656013488769531</v>
      </c>
      <c r="AF1123" s="109">
        <v>34.473037719726563</v>
      </c>
      <c r="AG1123" s="109">
        <v>34.164802551269531</v>
      </c>
      <c r="AH1123" s="113">
        <v>34.781272888183594</v>
      </c>
      <c r="AI1123" s="109">
        <v>49.018600463867188</v>
      </c>
      <c r="AJ1123" s="113">
        <v>0.30810663104057312</v>
      </c>
      <c r="AK1123" s="113">
        <v>0.67329424619674683</v>
      </c>
      <c r="AL1123" s="109">
        <v>2.9110980033874512</v>
      </c>
      <c r="AM1123" s="109">
        <v>23.529647827148438</v>
      </c>
      <c r="AN1123" s="109">
        <v>6173.5673828125</v>
      </c>
      <c r="AO1123" s="109">
        <v>19054.38671875</v>
      </c>
      <c r="AP1123" s="109">
        <v>211.77174377441406</v>
      </c>
      <c r="AQ1123" s="109">
        <v>1.1114068031311035</v>
      </c>
      <c r="AR1123" s="111"/>
    </row>
    <row r="1124" spans="1:44">
      <c r="A1124" s="352">
        <v>41850</v>
      </c>
      <c r="B1124" s="181" t="s">
        <v>130</v>
      </c>
      <c r="C1124" s="181" t="s">
        <v>128</v>
      </c>
      <c r="D1124" s="241"/>
      <c r="E1124" s="219">
        <v>176</v>
      </c>
      <c r="F1124" s="219">
        <v>5</v>
      </c>
      <c r="G1124" s="219">
        <v>528</v>
      </c>
      <c r="H1124" s="219">
        <v>15</v>
      </c>
      <c r="I1124" s="219">
        <v>869</v>
      </c>
      <c r="J1124" s="219">
        <v>33</v>
      </c>
      <c r="K1124" s="229">
        <v>734121</v>
      </c>
      <c r="L1124" s="230">
        <v>94.548991242588073</v>
      </c>
      <c r="M1124" s="229">
        <v>1235424</v>
      </c>
      <c r="N1124" s="230">
        <v>96.290504455566406</v>
      </c>
      <c r="O1124" s="229">
        <v>13899486</v>
      </c>
      <c r="P1124" s="230">
        <v>99.99774169921875</v>
      </c>
      <c r="Q1124" s="229">
        <v>4244872</v>
      </c>
      <c r="R1124" s="230">
        <v>0</v>
      </c>
      <c r="S1124" s="229">
        <v>131083</v>
      </c>
      <c r="T1124" s="230">
        <v>3.0880317687988281</v>
      </c>
      <c r="U1124" s="229">
        <v>8651</v>
      </c>
      <c r="V1124" s="230">
        <v>0.20389947295188904</v>
      </c>
      <c r="W1124" s="229">
        <v>607294</v>
      </c>
      <c r="X1124" s="230">
        <v>99.76361083984375</v>
      </c>
      <c r="Y1124" s="230">
        <v>99.560195922851562</v>
      </c>
      <c r="Z1124" s="229">
        <v>2578</v>
      </c>
      <c r="AA1124" s="230">
        <v>0.42450609803199768</v>
      </c>
      <c r="AB1124" s="229">
        <v>857347</v>
      </c>
      <c r="AC1124" s="230">
        <v>98.749862670898437</v>
      </c>
      <c r="AD1124" s="229">
        <v>855833</v>
      </c>
      <c r="AE1124" s="230">
        <v>98.924697875976563</v>
      </c>
      <c r="AF1124" s="230">
        <v>35.076549530029297</v>
      </c>
      <c r="AG1124" s="230">
        <v>34.892833709716797</v>
      </c>
      <c r="AH1124" s="230">
        <v>35.260265350341797</v>
      </c>
      <c r="AI1124" s="230">
        <v>96.648269653320313</v>
      </c>
      <c r="AJ1124" s="188">
        <v>0.62879008054733276</v>
      </c>
      <c r="AK1124" s="188">
        <v>2.7229404449462891</v>
      </c>
      <c r="AL1124" s="230">
        <v>4.1253256797790527</v>
      </c>
      <c r="AM1124" s="230">
        <v>24.420160293579102</v>
      </c>
      <c r="AN1124" s="230">
        <v>5319.8486328125</v>
      </c>
      <c r="AO1124" s="230">
        <v>9509.5439453125</v>
      </c>
      <c r="AP1124" s="230">
        <v>178.50552368164062</v>
      </c>
      <c r="AQ1124" s="230">
        <v>1.8771196603775024</v>
      </c>
      <c r="AR1124" s="229"/>
    </row>
    <row r="1125" spans="1:44">
      <c r="A1125" s="352">
        <v>41850</v>
      </c>
      <c r="B1125" s="123" t="s">
        <v>132</v>
      </c>
      <c r="C1125" s="123" t="s">
        <v>128</v>
      </c>
      <c r="D1125" s="241"/>
      <c r="E1125" s="219">
        <v>178</v>
      </c>
      <c r="F1125" s="219">
        <v>5</v>
      </c>
      <c r="G1125" s="219">
        <v>527</v>
      </c>
      <c r="H1125" s="219">
        <v>15</v>
      </c>
      <c r="I1125" s="219">
        <v>1004</v>
      </c>
      <c r="J1125" s="219">
        <v>30</v>
      </c>
      <c r="K1125" s="197">
        <v>868801</v>
      </c>
      <c r="L1125" s="194">
        <v>91.60256491417482</v>
      </c>
      <c r="M1125" s="197">
        <v>1224797</v>
      </c>
      <c r="N1125" s="194">
        <v>92.503326416015625</v>
      </c>
      <c r="O1125" s="197">
        <v>12652888</v>
      </c>
      <c r="P1125" s="194">
        <v>99.969627380371094</v>
      </c>
      <c r="Q1125" s="197">
        <v>5219737</v>
      </c>
      <c r="R1125" s="194">
        <v>0</v>
      </c>
      <c r="S1125" s="197">
        <v>227953</v>
      </c>
      <c r="T1125" s="194">
        <v>4.3671355247497559</v>
      </c>
      <c r="U1125" s="197">
        <v>14432</v>
      </c>
      <c r="V1125" s="194">
        <v>0.27978929877281189</v>
      </c>
      <c r="W1125" s="197">
        <v>850709</v>
      </c>
      <c r="X1125" s="194">
        <v>99.721015930175781</v>
      </c>
      <c r="Y1125" s="231">
        <v>99.442008972167969</v>
      </c>
      <c r="Z1125" s="197">
        <v>5578</v>
      </c>
      <c r="AA1125" s="194">
        <v>0.65568834543228149</v>
      </c>
      <c r="AB1125" s="197">
        <v>882457</v>
      </c>
      <c r="AC1125" s="194">
        <v>98.009307861328125</v>
      </c>
      <c r="AD1125" s="197">
        <v>881014</v>
      </c>
      <c r="AE1125" s="194">
        <v>98.19482421875</v>
      </c>
      <c r="AF1125" s="231">
        <v>34.940929412841797</v>
      </c>
      <c r="AG1125" s="231">
        <v>34.837669372558594</v>
      </c>
      <c r="AH1125" s="231">
        <v>35.044189453125</v>
      </c>
      <c r="AI1125" s="194">
        <v>48.832874298095703</v>
      </c>
      <c r="AJ1125" s="207">
        <v>0.34970298409461975</v>
      </c>
      <c r="AK1125" s="207">
        <v>0.81742203235626221</v>
      </c>
      <c r="AL1125" s="208">
        <v>4.0758309364318848</v>
      </c>
      <c r="AM1125" s="208">
        <v>24.151695251464844</v>
      </c>
      <c r="AN1125" s="197">
        <v>5878.876953125</v>
      </c>
      <c r="AO1125" s="197">
        <v>11778.94921875</v>
      </c>
      <c r="AP1125" s="197">
        <v>161.83778381347656</v>
      </c>
      <c r="AQ1125" s="231">
        <v>1.3739577531814575</v>
      </c>
      <c r="AR1125" s="198"/>
    </row>
    <row r="1126" spans="1:44">
      <c r="A1126" s="352">
        <v>41849</v>
      </c>
      <c r="B1126" s="181" t="s">
        <v>6</v>
      </c>
      <c r="C1126" s="181"/>
      <c r="D1126" s="241"/>
      <c r="E1126" s="219">
        <v>1802</v>
      </c>
      <c r="F1126" s="219">
        <v>163</v>
      </c>
      <c r="G1126" s="219">
        <v>5338</v>
      </c>
      <c r="H1126" s="219">
        <v>479</v>
      </c>
      <c r="I1126" s="219">
        <v>15912</v>
      </c>
      <c r="J1126" s="219">
        <v>1872</v>
      </c>
      <c r="K1126" s="229">
        <v>34800509</v>
      </c>
      <c r="L1126" s="230">
        <v>91.738069118471799</v>
      </c>
      <c r="M1126" s="229">
        <v>51914984</v>
      </c>
      <c r="N1126" s="230">
        <v>96.237216690405518</v>
      </c>
      <c r="O1126" s="229">
        <v>176462874</v>
      </c>
      <c r="P1126" s="230">
        <v>99.973007353650118</v>
      </c>
      <c r="Q1126" s="229">
        <v>130098422</v>
      </c>
      <c r="R1126" s="230">
        <v>2.3986454982368417E-2</v>
      </c>
      <c r="S1126" s="229">
        <v>2591283</v>
      </c>
      <c r="T1126" s="230">
        <v>3.897342993815994</v>
      </c>
      <c r="U1126" s="229">
        <v>184322</v>
      </c>
      <c r="V1126" s="230">
        <v>0.14368849166753764</v>
      </c>
      <c r="W1126" s="229">
        <v>38148114</v>
      </c>
      <c r="X1126" s="230">
        <v>99.703153574644062</v>
      </c>
      <c r="Y1126" s="230">
        <v>99.55989161712769</v>
      </c>
      <c r="Z1126" s="229">
        <v>124492</v>
      </c>
      <c r="AA1126" s="230">
        <v>0.32633854412033031</v>
      </c>
      <c r="AB1126" s="229">
        <v>27225717</v>
      </c>
      <c r="AC1126" s="230">
        <v>98.269731528719674</v>
      </c>
      <c r="AD1126" s="229">
        <v>27189373</v>
      </c>
      <c r="AE1126" s="230">
        <v>98.361018205962495</v>
      </c>
      <c r="AF1126" s="230">
        <v>35.480050049690647</v>
      </c>
      <c r="AG1126" s="230">
        <v>34.907529990108259</v>
      </c>
      <c r="AH1126" s="230">
        <v>36.052570109273042</v>
      </c>
      <c r="AI1126" s="230"/>
      <c r="AJ1126" s="188"/>
      <c r="AK1126" s="188"/>
      <c r="AL1126" s="230">
        <v>3.331793671170924</v>
      </c>
      <c r="AM1126" s="230">
        <v>19.940383096779986</v>
      </c>
      <c r="AN1126" s="230">
        <v>168783.95556640625</v>
      </c>
      <c r="AO1126" s="230">
        <v>471354.24609375</v>
      </c>
      <c r="AP1126" s="230">
        <v>221027.1826171875</v>
      </c>
      <c r="AQ1126" s="230">
        <v>46.89194686351172</v>
      </c>
      <c r="AR1126" s="229">
        <v>0</v>
      </c>
    </row>
    <row r="1127" spans="1:44">
      <c r="A1127" s="352">
        <v>41849</v>
      </c>
      <c r="B1127" s="123" t="s">
        <v>134</v>
      </c>
      <c r="C1127" s="123"/>
      <c r="D1127" s="241"/>
      <c r="E1127" s="219">
        <v>653</v>
      </c>
      <c r="F1127" s="219">
        <v>99</v>
      </c>
      <c r="G1127" s="219">
        <v>1945</v>
      </c>
      <c r="H1127" s="219">
        <v>299</v>
      </c>
      <c r="I1127" s="219">
        <v>6763</v>
      </c>
      <c r="J1127" s="219">
        <v>1270</v>
      </c>
      <c r="K1127" s="197">
        <v>19910447</v>
      </c>
      <c r="L1127" s="194">
        <v>92.438718226667632</v>
      </c>
      <c r="M1127" s="197">
        <v>28985344</v>
      </c>
      <c r="N1127" s="194">
        <v>96.693552965444511</v>
      </c>
      <c r="O1127" s="197">
        <v>62870588</v>
      </c>
      <c r="P1127" s="194">
        <v>99.948521131350248</v>
      </c>
      <c r="Q1127" s="197">
        <v>62870200</v>
      </c>
      <c r="R1127" s="194">
        <v>3.2330101673072688E-2</v>
      </c>
      <c r="S1127" s="197">
        <v>10386</v>
      </c>
      <c r="T1127" s="194">
        <v>1.8291918447787464E-2</v>
      </c>
      <c r="U1127" s="197">
        <v>93941</v>
      </c>
      <c r="V1127" s="194">
        <v>0.14949360102321049</v>
      </c>
      <c r="W1127" s="197">
        <v>20596493</v>
      </c>
      <c r="X1127" s="194">
        <v>99.680578770889369</v>
      </c>
      <c r="Y1127" s="231">
        <v>99.531562684163987</v>
      </c>
      <c r="Z1127" s="197">
        <v>57945</v>
      </c>
      <c r="AA1127" s="194">
        <v>0.28133429997791021</v>
      </c>
      <c r="AB1127" s="197">
        <v>17080975</v>
      </c>
      <c r="AC1127" s="194">
        <v>98.581480204672417</v>
      </c>
      <c r="AD1127" s="197">
        <v>17081342</v>
      </c>
      <c r="AE1127" s="194">
        <v>98.566249047350709</v>
      </c>
      <c r="AF1127" s="231">
        <v>59.01403535757801</v>
      </c>
      <c r="AG1127" s="231">
        <v>58.404587034112524</v>
      </c>
      <c r="AH1127" s="231">
        <v>59.623483681043496</v>
      </c>
      <c r="AI1127" s="194"/>
      <c r="AJ1127" s="207"/>
      <c r="AK1127" s="207"/>
      <c r="AL1127" s="208">
        <v>4.9832109073746791</v>
      </c>
      <c r="AM1127" s="208">
        <v>27.296774276301917</v>
      </c>
      <c r="AN1127" s="197">
        <v>87302.20703125</v>
      </c>
      <c r="AO1127" s="197">
        <v>262322.232421875</v>
      </c>
      <c r="AP1127" s="197">
        <v>160479.4052734375</v>
      </c>
      <c r="AQ1127" s="231">
        <v>61.176440819300971</v>
      </c>
      <c r="AR1127" s="198"/>
    </row>
    <row r="1128" spans="1:44">
      <c r="A1128" s="352">
        <v>41849</v>
      </c>
      <c r="B1128" s="123" t="s">
        <v>175</v>
      </c>
      <c r="C1128" s="123"/>
      <c r="D1128" s="241"/>
      <c r="E1128" s="219">
        <v>494</v>
      </c>
      <c r="F1128" s="219">
        <v>39</v>
      </c>
      <c r="G1128" s="219">
        <v>1439</v>
      </c>
      <c r="H1128" s="219">
        <v>106</v>
      </c>
      <c r="I1128" s="219">
        <v>4587</v>
      </c>
      <c r="J1128" s="219">
        <v>386</v>
      </c>
      <c r="K1128" s="197">
        <v>9435288</v>
      </c>
      <c r="L1128" s="194">
        <v>91.476296219044926</v>
      </c>
      <c r="M1128" s="197">
        <v>13943036</v>
      </c>
      <c r="N1128" s="194">
        <v>95.395326437496905</v>
      </c>
      <c r="O1128" s="197">
        <v>60835185</v>
      </c>
      <c r="P1128" s="194">
        <v>99.994202812834928</v>
      </c>
      <c r="Q1128" s="197">
        <v>41396552</v>
      </c>
      <c r="R1128" s="194">
        <v>2.576784617479767E-2</v>
      </c>
      <c r="S1128" s="197">
        <v>1713187</v>
      </c>
      <c r="T1128" s="194">
        <v>4.1562263747801067</v>
      </c>
      <c r="U1128" s="197">
        <v>2035</v>
      </c>
      <c r="V1128" s="194">
        <v>5.130788178681428E-3</v>
      </c>
      <c r="W1128" s="197">
        <v>11806395</v>
      </c>
      <c r="X1128" s="194">
        <v>99.784850257312797</v>
      </c>
      <c r="Y1128" s="231">
        <v>99.779730508011681</v>
      </c>
      <c r="Z1128" s="197">
        <v>31020</v>
      </c>
      <c r="AA1128" s="194">
        <v>0.2627389705416166</v>
      </c>
      <c r="AB1128" s="197">
        <v>3336117</v>
      </c>
      <c r="AC1128" s="194">
        <v>95.365720009759372</v>
      </c>
      <c r="AD1128" s="197">
        <v>3310649</v>
      </c>
      <c r="AE1128" s="194">
        <v>95.757687300002061</v>
      </c>
      <c r="AF1128" s="231">
        <v>0</v>
      </c>
      <c r="AG1128" s="231">
        <v>0</v>
      </c>
      <c r="AH1128" s="231">
        <v>0</v>
      </c>
      <c r="AI1128" s="194"/>
      <c r="AJ1128" s="207"/>
      <c r="AK1128" s="207"/>
      <c r="AL1128" s="208">
        <v>4.8562500105394548</v>
      </c>
      <c r="AM1128" s="208">
        <v>29.48891722854064</v>
      </c>
      <c r="AN1128" s="197">
        <v>56175.6298828125</v>
      </c>
      <c r="AO1128" s="197">
        <v>136444.396484375</v>
      </c>
      <c r="AP1128" s="197">
        <v>59389.6708984375</v>
      </c>
      <c r="AQ1128" s="231">
        <v>43.526647065523527</v>
      </c>
      <c r="AR1128" s="198"/>
    </row>
    <row r="1129" spans="1:44">
      <c r="A1129" s="352">
        <v>41849</v>
      </c>
      <c r="B1129" s="124" t="s">
        <v>135</v>
      </c>
      <c r="C1129" s="124"/>
      <c r="D1129" s="241"/>
      <c r="E1129" s="219">
        <v>655</v>
      </c>
      <c r="F1129" s="219">
        <v>25</v>
      </c>
      <c r="G1129" s="219">
        <v>1954</v>
      </c>
      <c r="H1129" s="219">
        <v>74</v>
      </c>
      <c r="I1129" s="219">
        <v>4562</v>
      </c>
      <c r="J1129" s="219">
        <v>216</v>
      </c>
      <c r="K1129" s="190">
        <v>5454774</v>
      </c>
      <c r="L1129" s="191">
        <v>89.633429359309844</v>
      </c>
      <c r="M1129" s="190">
        <v>8986604</v>
      </c>
      <c r="N1129" s="191">
        <v>96.071574829772743</v>
      </c>
      <c r="O1129" s="190">
        <v>52757101</v>
      </c>
      <c r="P1129" s="191">
        <v>99.977746687474067</v>
      </c>
      <c r="Q1129" s="190">
        <v>25831670</v>
      </c>
      <c r="R1129" s="191">
        <v>8.2456923113144811E-4</v>
      </c>
      <c r="S1129" s="190">
        <v>867710</v>
      </c>
      <c r="T1129" s="191">
        <v>3.4326395579733839</v>
      </c>
      <c r="U1129" s="190">
        <v>88346</v>
      </c>
      <c r="V1129" s="191">
        <v>0.3427333910730555</v>
      </c>
      <c r="W1129" s="190">
        <v>5745226</v>
      </c>
      <c r="X1129" s="191">
        <v>99.616197636223689</v>
      </c>
      <c r="Y1129" s="232">
        <v>99.274779664007013</v>
      </c>
      <c r="Z1129" s="190">
        <v>35527</v>
      </c>
      <c r="AA1129" s="192">
        <v>0.61837427115141608</v>
      </c>
      <c r="AB1129" s="190">
        <v>6808625</v>
      </c>
      <c r="AC1129" s="191">
        <v>98.910558546857288</v>
      </c>
      <c r="AD1129" s="190">
        <v>6797382</v>
      </c>
      <c r="AE1129" s="191">
        <v>99.113233789813322</v>
      </c>
      <c r="AF1129" s="232">
        <v>17.12384000850178</v>
      </c>
      <c r="AG1129" s="232">
        <v>15.608596492287958</v>
      </c>
      <c r="AH1129" s="232">
        <v>18.639083524715602</v>
      </c>
      <c r="AI1129" s="191"/>
      <c r="AJ1129" s="193"/>
      <c r="AK1129" s="193"/>
      <c r="AL1129" s="191">
        <v>3.6266252339313314</v>
      </c>
      <c r="AM1129" s="191">
        <v>23.138282800282035</v>
      </c>
      <c r="AN1129" s="190">
        <v>25306.11865234375</v>
      </c>
      <c r="AO1129" s="190">
        <v>72587.6171875</v>
      </c>
      <c r="AP1129" s="190">
        <v>1158.1064453125</v>
      </c>
      <c r="AQ1129" s="232">
        <v>1.5954600663099499</v>
      </c>
      <c r="AR1129" s="190"/>
    </row>
    <row r="1130" spans="1:44">
      <c r="A1130" s="352">
        <v>41849</v>
      </c>
      <c r="B1130" s="114" t="s">
        <v>121</v>
      </c>
      <c r="C1130" s="114" t="s">
        <v>122</v>
      </c>
      <c r="D1130" s="241"/>
      <c r="E1130" s="305">
        <v>168</v>
      </c>
      <c r="F1130" s="305">
        <v>56</v>
      </c>
      <c r="G1130" s="305">
        <v>492</v>
      </c>
      <c r="H1130" s="305">
        <v>169</v>
      </c>
      <c r="I1130" s="305">
        <v>1924</v>
      </c>
      <c r="J1130" s="305">
        <v>742</v>
      </c>
      <c r="K1130" s="118">
        <v>9498634</v>
      </c>
      <c r="L1130" s="116">
        <v>93.233900790366278</v>
      </c>
      <c r="M1130" s="118">
        <v>5004648</v>
      </c>
      <c r="N1130" s="116">
        <v>96.055686950683594</v>
      </c>
      <c r="O1130" s="118">
        <v>20450296</v>
      </c>
      <c r="P1130" s="116">
        <v>99.90972900390625</v>
      </c>
      <c r="Q1130" s="118">
        <v>20450204</v>
      </c>
      <c r="R1130" s="119">
        <v>7.5480908155441284E-2</v>
      </c>
      <c r="S1130" s="118">
        <v>2805</v>
      </c>
      <c r="T1130" s="116">
        <v>1.3716244138777256E-2</v>
      </c>
      <c r="U1130" s="118">
        <v>25928</v>
      </c>
      <c r="V1130" s="119">
        <v>0.12689927220344543</v>
      </c>
      <c r="W1130" s="117">
        <v>8085602</v>
      </c>
      <c r="X1130" s="119">
        <v>99.672195434570313</v>
      </c>
      <c r="Y1130" s="119">
        <v>99.54571533203125</v>
      </c>
      <c r="Z1130" s="117">
        <v>27192</v>
      </c>
      <c r="AA1130" s="119">
        <v>0.33630147576332092</v>
      </c>
      <c r="AB1130" s="118">
        <v>8938931</v>
      </c>
      <c r="AC1130" s="120">
        <v>98.339263916015625</v>
      </c>
      <c r="AD1130" s="118">
        <v>8938655</v>
      </c>
      <c r="AE1130" s="116">
        <v>98.337646484375</v>
      </c>
      <c r="AF1130" s="116">
        <v>71.68365478515625</v>
      </c>
      <c r="AG1130" s="116">
        <v>58.210914611816406</v>
      </c>
      <c r="AH1130" s="121">
        <v>85.156394958496094</v>
      </c>
      <c r="AI1130" s="116">
        <v>0</v>
      </c>
      <c r="AJ1130" s="121">
        <v>0</v>
      </c>
      <c r="AK1130" s="121">
        <v>0</v>
      </c>
      <c r="AL1130" s="116">
        <v>4.7757077217102051</v>
      </c>
      <c r="AM1130" s="116">
        <v>28.317785263061523</v>
      </c>
      <c r="AN1130" s="116">
        <v>27327.16796875</v>
      </c>
      <c r="AO1130" s="116">
        <v>111309.671875</v>
      </c>
      <c r="AP1130" s="116">
        <v>77907.828125</v>
      </c>
      <c r="AQ1130" s="122">
        <v>69.991966247558594</v>
      </c>
      <c r="AR1130" s="118"/>
    </row>
    <row r="1131" spans="1:44">
      <c r="A1131" s="352">
        <v>41849</v>
      </c>
      <c r="B1131" s="114" t="s">
        <v>123</v>
      </c>
      <c r="C1131" s="114" t="s">
        <v>122</v>
      </c>
      <c r="D1131" s="241"/>
      <c r="E1131" s="305">
        <v>158</v>
      </c>
      <c r="F1131" s="305">
        <v>12</v>
      </c>
      <c r="G1131" s="305">
        <v>484</v>
      </c>
      <c r="H1131" s="305">
        <v>37</v>
      </c>
      <c r="I1131" s="305">
        <v>1515</v>
      </c>
      <c r="J1131" s="305">
        <v>139</v>
      </c>
      <c r="K1131" s="118">
        <v>3868848</v>
      </c>
      <c r="L1131" s="116">
        <v>93.11022299144345</v>
      </c>
      <c r="M1131" s="118">
        <v>6879463</v>
      </c>
      <c r="N1131" s="116">
        <v>97.113075256347656</v>
      </c>
      <c r="O1131" s="118">
        <v>11995998</v>
      </c>
      <c r="P1131" s="116">
        <v>99.961692810058594</v>
      </c>
      <c r="Q1131" s="118">
        <v>11995812</v>
      </c>
      <c r="R1131" s="119">
        <v>1.0486993007361889E-2</v>
      </c>
      <c r="S1131" s="118">
        <v>2965</v>
      </c>
      <c r="T1131" s="116">
        <v>2.4716960266232491E-2</v>
      </c>
      <c r="U1131" s="118">
        <v>15718</v>
      </c>
      <c r="V1131" s="119">
        <v>0.13107520341873169</v>
      </c>
      <c r="W1131" s="117">
        <v>3468682</v>
      </c>
      <c r="X1131" s="119">
        <v>99.774833679199219</v>
      </c>
      <c r="Y1131" s="119">
        <v>99.644050598144531</v>
      </c>
      <c r="Z1131" s="117">
        <v>9026</v>
      </c>
      <c r="AA1131" s="119">
        <v>0.26021412014961243</v>
      </c>
      <c r="AB1131" s="118">
        <v>2627157</v>
      </c>
      <c r="AC1131" s="120">
        <v>98.787551879882813</v>
      </c>
      <c r="AD1131" s="118">
        <v>2628940</v>
      </c>
      <c r="AE1131" s="116">
        <v>98.777000427246094</v>
      </c>
      <c r="AF1131" s="116">
        <v>34.455245971679688</v>
      </c>
      <c r="AG1131" s="116">
        <v>38.591609954833984</v>
      </c>
      <c r="AH1131" s="121">
        <v>30.318883895874023</v>
      </c>
      <c r="AI1131" s="116">
        <v>0</v>
      </c>
      <c r="AJ1131" s="121">
        <v>0</v>
      </c>
      <c r="AK1131" s="121">
        <v>0</v>
      </c>
      <c r="AL1131" s="116">
        <v>4.6812882423400879</v>
      </c>
      <c r="AM1131" s="116">
        <v>26.228679656982422</v>
      </c>
      <c r="AN1131" s="116">
        <v>15833.517578125</v>
      </c>
      <c r="AO1131" s="116">
        <v>45262.91796875</v>
      </c>
      <c r="AP1131" s="116">
        <v>26075.62890625</v>
      </c>
      <c r="AQ1131" s="116">
        <v>57.6092529296875</v>
      </c>
      <c r="AR1131" s="118"/>
    </row>
    <row r="1132" spans="1:44">
      <c r="A1132" s="352">
        <v>41849</v>
      </c>
      <c r="B1132" s="114" t="s">
        <v>183</v>
      </c>
      <c r="C1132" s="114" t="s">
        <v>122</v>
      </c>
      <c r="D1132" s="241"/>
      <c r="E1132" s="305">
        <v>129</v>
      </c>
      <c r="F1132" s="305">
        <v>10</v>
      </c>
      <c r="G1132" s="305">
        <v>385</v>
      </c>
      <c r="H1132" s="305">
        <v>30</v>
      </c>
      <c r="I1132" s="305">
        <v>1462</v>
      </c>
      <c r="J1132" s="305">
        <v>120</v>
      </c>
      <c r="K1132" s="118">
        <v>1397350</v>
      </c>
      <c r="L1132" s="116">
        <v>94.607507066948145</v>
      </c>
      <c r="M1132" s="118">
        <v>6879463</v>
      </c>
      <c r="N1132" s="116">
        <v>97.113075256347656</v>
      </c>
      <c r="O1132" s="118">
        <v>13408731</v>
      </c>
      <c r="P1132" s="116">
        <v>99.976066589355469</v>
      </c>
      <c r="Q1132" s="118">
        <v>13408712</v>
      </c>
      <c r="R1132" s="119">
        <v>6.585270632058382E-3</v>
      </c>
      <c r="S1132" s="118">
        <v>2088</v>
      </c>
      <c r="T1132" s="116">
        <v>1.5571965835988522E-2</v>
      </c>
      <c r="U1132" s="118">
        <v>20121</v>
      </c>
      <c r="V1132" s="119">
        <v>0.15009240806102753</v>
      </c>
      <c r="W1132" s="117">
        <v>4144337</v>
      </c>
      <c r="X1132" s="119">
        <v>99.736747741699219</v>
      </c>
      <c r="Y1132" s="119">
        <v>99.587051391601563</v>
      </c>
      <c r="Z1132" s="117">
        <v>9117</v>
      </c>
      <c r="AA1132" s="119">
        <v>0.2199869304895401</v>
      </c>
      <c r="AB1132" s="118">
        <v>2573763</v>
      </c>
      <c r="AC1132" s="120">
        <v>98.840919494628906</v>
      </c>
      <c r="AD1132" s="118">
        <v>2571597</v>
      </c>
      <c r="AE1132" s="116">
        <v>98.814125061035156</v>
      </c>
      <c r="AF1132" s="116">
        <v>67.177078247070313</v>
      </c>
      <c r="AG1132" s="116">
        <v>90.3507080078125</v>
      </c>
      <c r="AH1132" s="121">
        <v>44.003456115722656</v>
      </c>
      <c r="AI1132" s="116">
        <v>0</v>
      </c>
      <c r="AJ1132" s="121">
        <v>0</v>
      </c>
      <c r="AK1132" s="121">
        <v>0</v>
      </c>
      <c r="AL1132" s="116">
        <v>5.0383205413818359</v>
      </c>
      <c r="AM1132" s="116">
        <v>26.007156372070313</v>
      </c>
      <c r="AN1132" s="116">
        <v>18706.56640625</v>
      </c>
      <c r="AO1132" s="116">
        <v>47779.16015625</v>
      </c>
      <c r="AP1132" s="116">
        <v>26348.466796875</v>
      </c>
      <c r="AQ1132" s="116">
        <v>55.146358489990234</v>
      </c>
      <c r="AR1132" s="118"/>
    </row>
    <row r="1133" spans="1:44">
      <c r="A1133" s="352">
        <v>41849</v>
      </c>
      <c r="B1133" s="114" t="s">
        <v>126</v>
      </c>
      <c r="C1133" s="114" t="s">
        <v>122</v>
      </c>
      <c r="D1133" s="241"/>
      <c r="E1133" s="305">
        <v>103</v>
      </c>
      <c r="F1133" s="305">
        <v>4</v>
      </c>
      <c r="G1133" s="305">
        <v>302</v>
      </c>
      <c r="H1133" s="305">
        <v>12</v>
      </c>
      <c r="I1133" s="305">
        <v>916</v>
      </c>
      <c r="J1133" s="305">
        <v>50</v>
      </c>
      <c r="K1133" s="118">
        <v>1356563</v>
      </c>
      <c r="L1133" s="116">
        <v>90.183942802508994</v>
      </c>
      <c r="M1133" s="118">
        <v>5110885</v>
      </c>
      <c r="N1133" s="116">
        <v>96.441162109375</v>
      </c>
      <c r="O1133" s="118">
        <v>7003976</v>
      </c>
      <c r="P1133" s="116">
        <v>99.938819885253906</v>
      </c>
      <c r="Q1133" s="118">
        <v>7003881</v>
      </c>
      <c r="R1133" s="119">
        <v>3.018326498568058E-2</v>
      </c>
      <c r="S1133" s="118">
        <v>1620</v>
      </c>
      <c r="T1133" s="116">
        <v>2.3130033165216446E-2</v>
      </c>
      <c r="U1133" s="118">
        <v>12535</v>
      </c>
      <c r="V1133" s="119">
        <v>0.17906767129898071</v>
      </c>
      <c r="W1133" s="117">
        <v>1998877</v>
      </c>
      <c r="X1133" s="119">
        <v>99.580825805664063</v>
      </c>
      <c r="Y1133" s="119">
        <v>99.402511596679688</v>
      </c>
      <c r="Z1133" s="117">
        <v>5671</v>
      </c>
      <c r="AA1133" s="119">
        <v>0.283709317445755</v>
      </c>
      <c r="AB1133" s="118">
        <v>968053</v>
      </c>
      <c r="AC1133" s="120">
        <v>99.033004760742187</v>
      </c>
      <c r="AD1133" s="118">
        <v>967346</v>
      </c>
      <c r="AE1133" s="116">
        <v>98.948875427246094</v>
      </c>
      <c r="AF1133" s="116">
        <v>40.690902709960937</v>
      </c>
      <c r="AG1133" s="116">
        <v>49.103034973144531</v>
      </c>
      <c r="AH1133" s="121">
        <v>32.278766632080078</v>
      </c>
      <c r="AI1133" s="116">
        <v>0</v>
      </c>
      <c r="AJ1133" s="121">
        <v>0</v>
      </c>
      <c r="AK1133" s="121">
        <v>0</v>
      </c>
      <c r="AL1133" s="116">
        <v>5.3961024284362793</v>
      </c>
      <c r="AM1133" s="116">
        <v>29.680656433105469</v>
      </c>
      <c r="AN1133" s="116">
        <v>10432.626953125</v>
      </c>
      <c r="AO1133" s="116">
        <v>25277.759765625</v>
      </c>
      <c r="AP1133" s="116">
        <v>12874.8955078125</v>
      </c>
      <c r="AQ1133" s="116">
        <v>50.933689117431641</v>
      </c>
      <c r="AR1133" s="118"/>
    </row>
    <row r="1134" spans="1:44">
      <c r="A1134" s="352">
        <v>41849</v>
      </c>
      <c r="B1134" s="114" t="s">
        <v>184</v>
      </c>
      <c r="C1134" s="114" t="s">
        <v>122</v>
      </c>
      <c r="D1134" s="241"/>
      <c r="E1134" s="305">
        <v>95</v>
      </c>
      <c r="F1134" s="305">
        <v>17</v>
      </c>
      <c r="G1134" s="305">
        <v>282</v>
      </c>
      <c r="H1134" s="305">
        <v>51</v>
      </c>
      <c r="I1134" s="305">
        <v>946</v>
      </c>
      <c r="J1134" s="305">
        <v>219</v>
      </c>
      <c r="K1134" s="118">
        <v>3789052</v>
      </c>
      <c r="L1134" s="116">
        <v>89.767097416451406</v>
      </c>
      <c r="M1134" s="118">
        <v>5110885</v>
      </c>
      <c r="N1134" s="116">
        <v>96.441162109375</v>
      </c>
      <c r="O1134" s="118">
        <v>10011587</v>
      </c>
      <c r="P1134" s="116">
        <v>99.98187255859375</v>
      </c>
      <c r="Q1134" s="118">
        <v>10011591</v>
      </c>
      <c r="R1134" s="119">
        <v>6.3426480628550053E-3</v>
      </c>
      <c r="S1134" s="118">
        <v>908</v>
      </c>
      <c r="T1134" s="116">
        <v>9.069487452507019E-3</v>
      </c>
      <c r="U1134" s="118">
        <v>19639</v>
      </c>
      <c r="V1134" s="119">
        <v>0.19619286060333252</v>
      </c>
      <c r="W1134" s="117">
        <v>2898995</v>
      </c>
      <c r="X1134" s="119">
        <v>99.579666137695313</v>
      </c>
      <c r="Y1134" s="119">
        <v>99.384300231933594</v>
      </c>
      <c r="Z1134" s="117">
        <v>6939</v>
      </c>
      <c r="AA1134" s="119">
        <v>0.2393588125705719</v>
      </c>
      <c r="AB1134" s="118">
        <v>1973071</v>
      </c>
      <c r="AC1134" s="120">
        <v>98.844490051269531</v>
      </c>
      <c r="AD1134" s="118">
        <v>1974804</v>
      </c>
      <c r="AE1134" s="116">
        <v>98.810211181640625</v>
      </c>
      <c r="AF1134" s="116">
        <v>39.953170776367188</v>
      </c>
      <c r="AG1134" s="116">
        <v>46.998817443847656</v>
      </c>
      <c r="AH1134" s="121">
        <v>32.907527923583984</v>
      </c>
      <c r="AI1134" s="116">
        <v>0</v>
      </c>
      <c r="AJ1134" s="121">
        <v>0</v>
      </c>
      <c r="AK1134" s="121">
        <v>0</v>
      </c>
      <c r="AL1134" s="116">
        <v>5.3460183143615723</v>
      </c>
      <c r="AM1134" s="116">
        <v>26.556316375732422</v>
      </c>
      <c r="AN1134" s="116">
        <v>15002.328125</v>
      </c>
      <c r="AO1134" s="116">
        <v>32692.72265625</v>
      </c>
      <c r="AP1134" s="116">
        <v>17272.5859375</v>
      </c>
      <c r="AQ1134" s="116">
        <v>52.833122253417969</v>
      </c>
      <c r="AR1134" s="118"/>
    </row>
    <row r="1135" spans="1:44">
      <c r="A1135" s="352">
        <v>41849</v>
      </c>
      <c r="B1135" s="114" t="s">
        <v>131</v>
      </c>
      <c r="C1135" s="114" t="s">
        <v>176</v>
      </c>
      <c r="D1135" s="241"/>
      <c r="E1135" s="305">
        <v>167</v>
      </c>
      <c r="F1135" s="305">
        <v>20</v>
      </c>
      <c r="G1135" s="305">
        <v>489</v>
      </c>
      <c r="H1135" s="305">
        <v>50</v>
      </c>
      <c r="I1135" s="305">
        <v>1558</v>
      </c>
      <c r="J1135" s="305">
        <v>176</v>
      </c>
      <c r="K1135" s="118">
        <v>2392113</v>
      </c>
      <c r="L1135" s="116">
        <v>91.177507082650351</v>
      </c>
      <c r="M1135" s="118">
        <v>4054754</v>
      </c>
      <c r="N1135" s="116">
        <v>94.567558288574219</v>
      </c>
      <c r="O1135" s="118">
        <v>17502964</v>
      </c>
      <c r="P1135" s="116">
        <v>99.998779296875</v>
      </c>
      <c r="Q1135" s="118">
        <v>11579374</v>
      </c>
      <c r="R1135" s="119">
        <v>1.6054408624768257E-2</v>
      </c>
      <c r="S1135" s="118">
        <v>500688</v>
      </c>
      <c r="T1135" s="116">
        <v>4.3239641189575195</v>
      </c>
      <c r="U1135" s="118">
        <v>251</v>
      </c>
      <c r="V1135" s="119">
        <v>2.266044495627284E-3</v>
      </c>
      <c r="W1135" s="117">
        <v>3170215</v>
      </c>
      <c r="X1135" s="119">
        <v>99.809684753417969</v>
      </c>
      <c r="Y1135" s="119">
        <v>99.807426452636719</v>
      </c>
      <c r="Z1135" s="117">
        <v>9128</v>
      </c>
      <c r="AA1135" s="119">
        <v>0.28793001174926758</v>
      </c>
      <c r="AB1135" s="118">
        <v>1358292</v>
      </c>
      <c r="AC1135" s="120">
        <v>95.243515014648438</v>
      </c>
      <c r="AD1135" s="118">
        <v>1347028</v>
      </c>
      <c r="AE1135" s="116">
        <v>95.926956176757812</v>
      </c>
      <c r="AF1135" s="116">
        <v>0</v>
      </c>
      <c r="AG1135" s="116">
        <v>0</v>
      </c>
      <c r="AH1135" s="121">
        <v>0</v>
      </c>
      <c r="AI1135" s="116">
        <v>0</v>
      </c>
      <c r="AJ1135" s="121">
        <v>0</v>
      </c>
      <c r="AK1135" s="121">
        <v>0</v>
      </c>
      <c r="AL1135" s="116">
        <v>4.8938407897949219</v>
      </c>
      <c r="AM1135" s="116">
        <v>28.107843399047852</v>
      </c>
      <c r="AN1135" s="116">
        <v>16060.0634765625</v>
      </c>
      <c r="AO1135" s="116">
        <v>35063.6328125</v>
      </c>
      <c r="AP1135" s="116">
        <v>14775.2529296875</v>
      </c>
      <c r="AQ1135" s="116">
        <v>42.138397216796875</v>
      </c>
      <c r="AR1135" s="118"/>
    </row>
    <row r="1136" spans="1:44">
      <c r="A1136" s="352">
        <v>41849</v>
      </c>
      <c r="B1136" s="114" t="s">
        <v>124</v>
      </c>
      <c r="C1136" s="114" t="s">
        <v>176</v>
      </c>
      <c r="D1136" s="241"/>
      <c r="E1136" s="180">
        <v>113</v>
      </c>
      <c r="F1136" s="180">
        <v>36</v>
      </c>
      <c r="G1136" s="180">
        <v>332</v>
      </c>
      <c r="H1136" s="180">
        <v>98</v>
      </c>
      <c r="I1136" s="180">
        <v>1261</v>
      </c>
      <c r="J1136" s="180">
        <v>362</v>
      </c>
      <c r="K1136" s="118">
        <v>3486793</v>
      </c>
      <c r="L1136" s="116">
        <v>92.596434603373353</v>
      </c>
      <c r="M1136" s="118">
        <v>3607974</v>
      </c>
      <c r="N1136" s="116">
        <v>95.973861694335938</v>
      </c>
      <c r="O1136" s="118">
        <v>15256728</v>
      </c>
      <c r="P1136" s="116">
        <v>99.999885559082031</v>
      </c>
      <c r="Q1136" s="118">
        <v>11605457</v>
      </c>
      <c r="R1136" s="119">
        <v>1.618204265832901E-2</v>
      </c>
      <c r="S1136" s="118">
        <v>435772</v>
      </c>
      <c r="T1136" s="116">
        <v>3.7548887729644775</v>
      </c>
      <c r="U1136" s="118">
        <v>1422</v>
      </c>
      <c r="V1136" s="119">
        <v>1.2733093462884426E-2</v>
      </c>
      <c r="W1136" s="117">
        <v>3723639</v>
      </c>
      <c r="X1136" s="119">
        <v>99.727760314941406</v>
      </c>
      <c r="Y1136" s="119">
        <v>99.715065002441406</v>
      </c>
      <c r="Z1136" s="117">
        <v>9659</v>
      </c>
      <c r="AA1136" s="119">
        <v>0.25939679145812988</v>
      </c>
      <c r="AB1136" s="118">
        <v>917810</v>
      </c>
      <c r="AC1136" s="120">
        <v>95.318855285644531</v>
      </c>
      <c r="AD1136" s="118">
        <v>911869</v>
      </c>
      <c r="AE1136" s="116">
        <v>95.453620910644531</v>
      </c>
      <c r="AF1136" s="116">
        <v>0</v>
      </c>
      <c r="AG1136" s="116">
        <v>0</v>
      </c>
      <c r="AH1136" s="121">
        <v>0</v>
      </c>
      <c r="AI1136" s="116">
        <v>0</v>
      </c>
      <c r="AJ1136" s="121">
        <v>0</v>
      </c>
      <c r="AK1136" s="121">
        <v>0</v>
      </c>
      <c r="AL1136" s="116">
        <v>4.7211980819702148</v>
      </c>
      <c r="AM1136" s="116">
        <v>28.093429565429688</v>
      </c>
      <c r="AN1136" s="116">
        <v>15913.69921875</v>
      </c>
      <c r="AO1136" s="116">
        <v>41385.93359375</v>
      </c>
      <c r="AP1136" s="116">
        <v>19331.431640625</v>
      </c>
      <c r="AQ1136" s="116">
        <v>46.710151672363281</v>
      </c>
      <c r="AR1136" s="118"/>
    </row>
    <row r="1137" spans="1:44">
      <c r="A1137" s="352">
        <v>41849</v>
      </c>
      <c r="B1137" s="206" t="s">
        <v>133</v>
      </c>
      <c r="C1137" s="206" t="s">
        <v>176</v>
      </c>
      <c r="D1137" s="241"/>
      <c r="E1137" s="180">
        <v>163</v>
      </c>
      <c r="F1137" s="180">
        <v>10</v>
      </c>
      <c r="G1137" s="180">
        <v>482</v>
      </c>
      <c r="H1137" s="180">
        <v>29</v>
      </c>
      <c r="I1137" s="180">
        <v>1515</v>
      </c>
      <c r="J1137" s="180">
        <v>104</v>
      </c>
      <c r="K1137" s="248">
        <v>1823897</v>
      </c>
      <c r="L1137" s="246">
        <v>90.559828762260153</v>
      </c>
      <c r="M1137" s="248">
        <v>3505202</v>
      </c>
      <c r="N1137" s="246">
        <v>96.308799743652344</v>
      </c>
      <c r="O1137" s="248">
        <v>15030996</v>
      </c>
      <c r="P1137" s="246">
        <v>99.98114013671875</v>
      </c>
      <c r="Q1137" s="248">
        <v>9594509</v>
      </c>
      <c r="R1137" s="249">
        <v>3.7438079714775085E-2</v>
      </c>
      <c r="S1137" s="248">
        <v>426293</v>
      </c>
      <c r="T1137" s="246">
        <v>4.4430932998657227</v>
      </c>
      <c r="U1137" s="248">
        <v>254</v>
      </c>
      <c r="V1137" s="249">
        <v>2.7728867717087269E-3</v>
      </c>
      <c r="W1137" s="248">
        <v>2503828</v>
      </c>
      <c r="X1137" s="246">
        <v>99.771987915039063</v>
      </c>
      <c r="Y1137" s="246">
        <v>99.769218444824219</v>
      </c>
      <c r="Z1137" s="247">
        <v>7461</v>
      </c>
      <c r="AA1137" s="249">
        <v>0.29798373579978943</v>
      </c>
      <c r="AB1137" s="248">
        <v>491694</v>
      </c>
      <c r="AC1137" s="246">
        <v>94.07293701171875</v>
      </c>
      <c r="AD1137" s="248">
        <v>484008</v>
      </c>
      <c r="AE1137" s="246">
        <v>94.493270874023438</v>
      </c>
      <c r="AF1137" s="246">
        <v>0</v>
      </c>
      <c r="AG1137" s="246">
        <v>0</v>
      </c>
      <c r="AH1137" s="251">
        <v>0</v>
      </c>
      <c r="AI1137" s="246">
        <v>0</v>
      </c>
      <c r="AJ1137" s="251">
        <v>0</v>
      </c>
      <c r="AK1137" s="251">
        <v>0</v>
      </c>
      <c r="AL1137" s="246">
        <v>4.9111366271972656</v>
      </c>
      <c r="AM1137" s="246">
        <v>31.851255416870117</v>
      </c>
      <c r="AN1137" s="246">
        <v>13655.9033203125</v>
      </c>
      <c r="AO1137" s="246">
        <v>31682.4609375</v>
      </c>
      <c r="AP1137" s="246">
        <v>13950.724609375</v>
      </c>
      <c r="AQ1137" s="246">
        <v>44.032958984375</v>
      </c>
      <c r="AR1137" s="248"/>
    </row>
    <row r="1138" spans="1:44">
      <c r="A1138" s="352">
        <v>41849</v>
      </c>
      <c r="B1138" s="206" t="s">
        <v>125</v>
      </c>
      <c r="C1138" s="206" t="s">
        <v>176</v>
      </c>
      <c r="D1138" s="241"/>
      <c r="E1138" s="180">
        <v>164</v>
      </c>
      <c r="F1138" s="180">
        <v>9</v>
      </c>
      <c r="G1138" s="180">
        <v>468</v>
      </c>
      <c r="H1138" s="180">
        <v>27</v>
      </c>
      <c r="I1138" s="180">
        <v>1514</v>
      </c>
      <c r="J1138" s="180">
        <v>106</v>
      </c>
      <c r="K1138" s="248">
        <v>1732485</v>
      </c>
      <c r="L1138" s="246">
        <v>90.599283687881865</v>
      </c>
      <c r="M1138" s="248">
        <v>2775106</v>
      </c>
      <c r="N1138" s="246">
        <v>94.698829650878906</v>
      </c>
      <c r="O1138" s="248">
        <v>13044497</v>
      </c>
      <c r="P1138" s="246">
        <v>99.996467590332031</v>
      </c>
      <c r="Q1138" s="248">
        <v>8617212</v>
      </c>
      <c r="R1138" s="249">
        <v>3.8736425340175629E-2</v>
      </c>
      <c r="S1138" s="248">
        <v>350434</v>
      </c>
      <c r="T1138" s="246">
        <v>4.0666747093200684</v>
      </c>
      <c r="U1138" s="248">
        <v>108</v>
      </c>
      <c r="V1138" s="249">
        <v>1.3078110059723258E-3</v>
      </c>
      <c r="W1138" s="248">
        <v>2408713</v>
      </c>
      <c r="X1138" s="246">
        <v>99.853790283203125</v>
      </c>
      <c r="Y1138" s="246">
        <v>99.852485656738281</v>
      </c>
      <c r="Z1138" s="247">
        <v>4772</v>
      </c>
      <c r="AA1138" s="249">
        <v>0.19811409711837769</v>
      </c>
      <c r="AB1138" s="248">
        <v>568321</v>
      </c>
      <c r="AC1138" s="246">
        <v>96.851951599121094</v>
      </c>
      <c r="AD1138" s="248">
        <v>567744</v>
      </c>
      <c r="AE1138" s="246">
        <v>96.922378540039063</v>
      </c>
      <c r="AF1138" s="246">
        <v>0</v>
      </c>
      <c r="AG1138" s="246">
        <v>0</v>
      </c>
      <c r="AH1138" s="251">
        <v>0</v>
      </c>
      <c r="AI1138" s="246">
        <v>0</v>
      </c>
      <c r="AJ1138" s="251">
        <v>0</v>
      </c>
      <c r="AK1138" s="251">
        <v>0</v>
      </c>
      <c r="AL1138" s="246">
        <v>4.2323527336120605</v>
      </c>
      <c r="AM1138" s="246">
        <v>29.766838073730469</v>
      </c>
      <c r="AN1138" s="246">
        <v>10545.9638671875</v>
      </c>
      <c r="AO1138" s="246">
        <v>28312.369140625</v>
      </c>
      <c r="AP1138" s="246">
        <v>11332.26171875</v>
      </c>
      <c r="AQ1138" s="246">
        <v>40.025833129882813</v>
      </c>
      <c r="AR1138" s="248"/>
    </row>
    <row r="1139" spans="1:44">
      <c r="A1139" s="352">
        <v>41849</v>
      </c>
      <c r="B1139" s="107" t="s">
        <v>127</v>
      </c>
      <c r="C1139" s="107" t="s">
        <v>128</v>
      </c>
      <c r="D1139" s="241"/>
      <c r="E1139" s="388">
        <v>150</v>
      </c>
      <c r="F1139" s="388">
        <v>12</v>
      </c>
      <c r="G1139" s="388">
        <v>450</v>
      </c>
      <c r="H1139" s="388">
        <v>36</v>
      </c>
      <c r="I1139" s="388">
        <v>1432</v>
      </c>
      <c r="J1139" s="388">
        <v>122</v>
      </c>
      <c r="K1139" s="111">
        <v>2441146</v>
      </c>
      <c r="L1139" s="109">
        <v>89.872256718770615</v>
      </c>
      <c r="M1139" s="111">
        <v>3488300</v>
      </c>
      <c r="N1139" s="109">
        <v>96.536849975585937</v>
      </c>
      <c r="O1139" s="111">
        <v>15522926</v>
      </c>
      <c r="P1139" s="109">
        <v>99.960884094238281</v>
      </c>
      <c r="Q1139" s="111">
        <v>9269392</v>
      </c>
      <c r="R1139" s="112">
        <v>1.2945833150297403E-3</v>
      </c>
      <c r="S1139" s="111">
        <v>268926</v>
      </c>
      <c r="T1139" s="109">
        <v>2.9012258052825928</v>
      </c>
      <c r="U1139" s="111">
        <v>33423</v>
      </c>
      <c r="V1139" s="112">
        <v>0.36063823103904724</v>
      </c>
      <c r="W1139" s="111">
        <v>2641984</v>
      </c>
      <c r="X1139" s="109">
        <v>99.604522705078125</v>
      </c>
      <c r="Y1139" s="109">
        <v>99.245307922363281</v>
      </c>
      <c r="Z1139" s="110">
        <v>16610</v>
      </c>
      <c r="AA1139" s="112">
        <v>0.62869417667388916</v>
      </c>
      <c r="AB1139" s="111">
        <v>4205340</v>
      </c>
      <c r="AC1139" s="109">
        <v>99.326309204101563</v>
      </c>
      <c r="AD1139" s="111">
        <v>4197089</v>
      </c>
      <c r="AE1139" s="109">
        <v>99.532554626464844</v>
      </c>
      <c r="AF1139" s="109">
        <v>34.665927886962891</v>
      </c>
      <c r="AG1139" s="109">
        <v>34.342437744140625</v>
      </c>
      <c r="AH1139" s="113">
        <v>34.989418029785156</v>
      </c>
      <c r="AI1139" s="109">
        <v>48.831207275390625</v>
      </c>
      <c r="AJ1139" s="113">
        <v>0.44613945484161377</v>
      </c>
      <c r="AK1139" s="113">
        <v>0.72265243530273438</v>
      </c>
      <c r="AL1139" s="109">
        <v>3.0791614055633545</v>
      </c>
      <c r="AM1139" s="109">
        <v>19.613298416137695</v>
      </c>
      <c r="AN1139" s="109">
        <v>7852.62255859375</v>
      </c>
      <c r="AO1139" s="109">
        <v>32990.984375</v>
      </c>
      <c r="AP1139" s="109">
        <v>616.93060302734375</v>
      </c>
      <c r="AQ1139" s="109">
        <v>1.869997501373291</v>
      </c>
      <c r="AR1139" s="111"/>
    </row>
    <row r="1140" spans="1:44">
      <c r="A1140" s="352">
        <v>41849</v>
      </c>
      <c r="B1140" s="107" t="s">
        <v>129</v>
      </c>
      <c r="C1140" s="107" t="s">
        <v>128</v>
      </c>
      <c r="D1140" s="241"/>
      <c r="E1140" s="388">
        <v>151</v>
      </c>
      <c r="F1140" s="388">
        <v>3</v>
      </c>
      <c r="G1140" s="388">
        <v>449</v>
      </c>
      <c r="H1140" s="388">
        <v>8</v>
      </c>
      <c r="I1140" s="388">
        <v>1258</v>
      </c>
      <c r="J1140" s="388">
        <v>30</v>
      </c>
      <c r="K1140" s="111">
        <v>1486108</v>
      </c>
      <c r="L1140" s="109">
        <v>85.336462760445414</v>
      </c>
      <c r="M1140" s="111">
        <v>3081740</v>
      </c>
      <c r="N1140" s="109">
        <v>96.481208801269531</v>
      </c>
      <c r="O1140" s="111">
        <v>10873236</v>
      </c>
      <c r="P1140" s="109">
        <v>99.972900390625</v>
      </c>
      <c r="Q1140" s="111">
        <v>7185502</v>
      </c>
      <c r="R1140" s="112">
        <v>1.2942728353664279E-3</v>
      </c>
      <c r="S1140" s="111">
        <v>258099</v>
      </c>
      <c r="T1140" s="109">
        <v>3.5919411182403564</v>
      </c>
      <c r="U1140" s="111">
        <v>31595</v>
      </c>
      <c r="V1140" s="112">
        <v>0.43992143869400024</v>
      </c>
      <c r="W1140" s="111">
        <v>1656110</v>
      </c>
      <c r="X1140" s="109">
        <v>99.527336120605469</v>
      </c>
      <c r="Y1140" s="109">
        <v>99.089492797851563</v>
      </c>
      <c r="Z1140" s="110">
        <v>11331</v>
      </c>
      <c r="AA1140" s="112">
        <v>0.68419367074966431</v>
      </c>
      <c r="AB1140" s="111">
        <v>927263</v>
      </c>
      <c r="AC1140" s="109">
        <v>98.439926147460938</v>
      </c>
      <c r="AD1140" s="111">
        <v>927139</v>
      </c>
      <c r="AE1140" s="109">
        <v>98.65802001953125</v>
      </c>
      <c r="AF1140" s="109">
        <v>34.404148101806641</v>
      </c>
      <c r="AG1140" s="109">
        <v>34.081390380859375</v>
      </c>
      <c r="AH1140" s="113">
        <v>34.726905822753906</v>
      </c>
      <c r="AI1140" s="109">
        <v>48.957267761230469</v>
      </c>
      <c r="AJ1140" s="113">
        <v>0.33839577436447144</v>
      </c>
      <c r="AK1140" s="113">
        <v>0.70433539152145386</v>
      </c>
      <c r="AL1140" s="109">
        <v>2.9731104373931885</v>
      </c>
      <c r="AM1140" s="109">
        <v>23.818490982055664</v>
      </c>
      <c r="AN1140" s="109">
        <v>6224.58544921875</v>
      </c>
      <c r="AO1140" s="109">
        <v>18683.10546875</v>
      </c>
      <c r="AP1140" s="109">
        <v>209.83741760253906</v>
      </c>
      <c r="AQ1140" s="109">
        <v>1.1231399774551392</v>
      </c>
      <c r="AR1140" s="111"/>
    </row>
    <row r="1141" spans="1:44">
      <c r="A1141" s="352">
        <v>41849</v>
      </c>
      <c r="B1141" s="181" t="s">
        <v>130</v>
      </c>
      <c r="C1141" s="181" t="s">
        <v>128</v>
      </c>
      <c r="D1141" s="241"/>
      <c r="E1141" s="219">
        <v>176</v>
      </c>
      <c r="F1141" s="219">
        <v>5</v>
      </c>
      <c r="G1141" s="219">
        <v>528</v>
      </c>
      <c r="H1141" s="219">
        <v>15</v>
      </c>
      <c r="I1141" s="219">
        <v>866</v>
      </c>
      <c r="J1141" s="219">
        <v>32</v>
      </c>
      <c r="K1141" s="229">
        <v>688215</v>
      </c>
      <c r="L1141" s="230">
        <v>95.074940243964463</v>
      </c>
      <c r="M1141" s="229">
        <v>1231531</v>
      </c>
      <c r="N1141" s="230">
        <v>96.553642272949219</v>
      </c>
      <c r="O1141" s="229">
        <v>13970244</v>
      </c>
      <c r="P1141" s="230">
        <v>99.997543334960937</v>
      </c>
      <c r="Q1141" s="229">
        <v>4321146</v>
      </c>
      <c r="R1141" s="230">
        <v>0</v>
      </c>
      <c r="S1141" s="229">
        <v>129088</v>
      </c>
      <c r="T1141" s="230">
        <v>2.9873557090759277</v>
      </c>
      <c r="U1141" s="229">
        <v>8294</v>
      </c>
      <c r="V1141" s="230">
        <v>0.19195394217967987</v>
      </c>
      <c r="W1141" s="229">
        <v>616627</v>
      </c>
      <c r="X1141" s="230">
        <v>99.770240783691406</v>
      </c>
      <c r="Y1141" s="230">
        <v>99.578727722167969</v>
      </c>
      <c r="Z1141" s="229">
        <v>2677</v>
      </c>
      <c r="AA1141" s="230">
        <v>0.4341360330581665</v>
      </c>
      <c r="AB1141" s="229">
        <v>863854</v>
      </c>
      <c r="AC1141" s="230">
        <v>98.688087463378906</v>
      </c>
      <c r="AD1141" s="229">
        <v>861929</v>
      </c>
      <c r="AE1141" s="230">
        <v>98.881591796875</v>
      </c>
      <c r="AF1141" s="230">
        <v>35.06591796875</v>
      </c>
      <c r="AG1141" s="230">
        <v>34.875869750976563</v>
      </c>
      <c r="AH1141" s="230">
        <v>35.255966186523438</v>
      </c>
      <c r="AI1141" s="230">
        <v>96.408004760742187</v>
      </c>
      <c r="AJ1141" s="188">
        <v>0.63015073537826538</v>
      </c>
      <c r="AK1141" s="188">
        <v>2.9618465900421143</v>
      </c>
      <c r="AL1141" s="230">
        <v>4.1787114143371582</v>
      </c>
      <c r="AM1141" s="230">
        <v>24.360809326171875</v>
      </c>
      <c r="AN1141" s="230">
        <v>5472.9423828125</v>
      </c>
      <c r="AO1141" s="230">
        <v>9545.4384765625</v>
      </c>
      <c r="AP1141" s="230">
        <v>176.42239379882812</v>
      </c>
      <c r="AQ1141" s="230">
        <v>1.8482377529144287</v>
      </c>
      <c r="AR1141" s="229"/>
    </row>
    <row r="1142" spans="1:44">
      <c r="A1142" s="352">
        <v>41849</v>
      </c>
      <c r="B1142" s="123" t="s">
        <v>132</v>
      </c>
      <c r="C1142" s="123" t="s">
        <v>128</v>
      </c>
      <c r="D1142" s="241"/>
      <c r="E1142" s="219">
        <v>178</v>
      </c>
      <c r="F1142" s="219">
        <v>5</v>
      </c>
      <c r="G1142" s="219">
        <v>527</v>
      </c>
      <c r="H1142" s="219">
        <v>15</v>
      </c>
      <c r="I1142" s="219">
        <v>1006</v>
      </c>
      <c r="J1142" s="219">
        <v>32</v>
      </c>
      <c r="K1142" s="197">
        <v>839305</v>
      </c>
      <c r="L1142" s="194">
        <v>92.08523719029435</v>
      </c>
      <c r="M1142" s="197">
        <v>1185033</v>
      </c>
      <c r="N1142" s="194">
        <v>93.135719299316406</v>
      </c>
      <c r="O1142" s="197">
        <v>12390695</v>
      </c>
      <c r="P1142" s="194">
        <v>99.980804443359375</v>
      </c>
      <c r="Q1142" s="197">
        <v>5055630</v>
      </c>
      <c r="R1142" s="194">
        <v>0</v>
      </c>
      <c r="S1142" s="197">
        <v>211597</v>
      </c>
      <c r="T1142" s="194">
        <v>4.1853733062744141</v>
      </c>
      <c r="U1142" s="197">
        <v>15034</v>
      </c>
      <c r="V1142" s="194">
        <v>0.30029809474945068</v>
      </c>
      <c r="W1142" s="197">
        <v>830505</v>
      </c>
      <c r="X1142" s="194">
        <v>99.716163635253906</v>
      </c>
      <c r="Y1142" s="231">
        <v>99.416717529296875</v>
      </c>
      <c r="Z1142" s="197">
        <v>4909</v>
      </c>
      <c r="AA1142" s="194">
        <v>0.59108614921569824</v>
      </c>
      <c r="AB1142" s="197">
        <v>812168</v>
      </c>
      <c r="AC1142" s="194">
        <v>97.531791687011719</v>
      </c>
      <c r="AD1142" s="197">
        <v>811225</v>
      </c>
      <c r="AE1142" s="194">
        <v>97.71014404296875</v>
      </c>
      <c r="AF1142" s="231">
        <v>34.915561676025391</v>
      </c>
      <c r="AG1142" s="231">
        <v>34.798721313476562</v>
      </c>
      <c r="AH1142" s="231">
        <v>35.032402038574219</v>
      </c>
      <c r="AI1142" s="194">
        <v>48.841621398925781</v>
      </c>
      <c r="AJ1142" s="207">
        <v>0.34418511390686035</v>
      </c>
      <c r="AK1142" s="207">
        <v>0.8141939640045166</v>
      </c>
      <c r="AL1142" s="208">
        <v>4.097754955291748</v>
      </c>
      <c r="AM1142" s="208">
        <v>24.343852996826172</v>
      </c>
      <c r="AN1142" s="197">
        <v>5755.96826171875</v>
      </c>
      <c r="AO1142" s="197">
        <v>11368.0888671875</v>
      </c>
      <c r="AP1142" s="197">
        <v>154.91603088378906</v>
      </c>
      <c r="AQ1142" s="231">
        <v>1.362727165222168</v>
      </c>
      <c r="AR1142" s="198"/>
    </row>
    <row r="1143" spans="1:44">
      <c r="A1143" s="352">
        <v>41848</v>
      </c>
      <c r="B1143" s="181" t="s">
        <v>6</v>
      </c>
      <c r="C1143" s="181"/>
      <c r="D1143" s="241"/>
      <c r="E1143" s="219">
        <v>1803</v>
      </c>
      <c r="F1143" s="219">
        <v>163</v>
      </c>
      <c r="G1143" s="219">
        <v>5338</v>
      </c>
      <c r="H1143" s="219">
        <v>479</v>
      </c>
      <c r="I1143" s="219">
        <v>15893</v>
      </c>
      <c r="J1143" s="219">
        <v>1866</v>
      </c>
      <c r="K1143" s="229">
        <v>38618260</v>
      </c>
      <c r="L1143" s="230">
        <v>91.677639023612144</v>
      </c>
      <c r="M1143" s="229">
        <v>52320835</v>
      </c>
      <c r="N1143" s="230">
        <v>96.205953872438997</v>
      </c>
      <c r="O1143" s="229">
        <v>184751437</v>
      </c>
      <c r="P1143" s="230">
        <v>99.947118500079625</v>
      </c>
      <c r="Q1143" s="229">
        <v>137998019</v>
      </c>
      <c r="R1143" s="230">
        <v>0.11171392235438644</v>
      </c>
      <c r="S1143" s="229">
        <v>2804384</v>
      </c>
      <c r="T1143" s="230">
        <v>3.9825932970816531</v>
      </c>
      <c r="U1143" s="229">
        <v>192500</v>
      </c>
      <c r="V1143" s="230">
        <v>0.14167208805877268</v>
      </c>
      <c r="W1143" s="229">
        <v>41022482</v>
      </c>
      <c r="X1143" s="230">
        <v>99.711174364270775</v>
      </c>
      <c r="Y1143" s="230">
        <v>99.569911461520988</v>
      </c>
      <c r="Z1143" s="229">
        <v>124455</v>
      </c>
      <c r="AA1143" s="230">
        <v>0.30338242269531374</v>
      </c>
      <c r="AB1143" s="229">
        <v>29817545</v>
      </c>
      <c r="AC1143" s="230">
        <v>98.3454196121384</v>
      </c>
      <c r="AD1143" s="229">
        <v>29780416</v>
      </c>
      <c r="AE1143" s="230">
        <v>98.430646234192622</v>
      </c>
      <c r="AF1143" s="230">
        <v>33.919253156832283</v>
      </c>
      <c r="AG1143" s="230">
        <v>33.376047815739589</v>
      </c>
      <c r="AH1143" s="230">
        <v>34.46245849792497</v>
      </c>
      <c r="AI1143" s="230"/>
      <c r="AJ1143" s="188"/>
      <c r="AK1143" s="188"/>
      <c r="AL1143" s="230">
        <v>3.3259420424047113</v>
      </c>
      <c r="AM1143" s="230">
        <v>19.506137324161621</v>
      </c>
      <c r="AN1143" s="230">
        <v>178033.3154296875</v>
      </c>
      <c r="AO1143" s="230">
        <v>506868.43359375</v>
      </c>
      <c r="AP1143" s="230">
        <v>242430.47033691406</v>
      </c>
      <c r="AQ1143" s="230">
        <v>47.829072451416387</v>
      </c>
      <c r="AR1143" s="229">
        <v>0</v>
      </c>
    </row>
    <row r="1144" spans="1:44">
      <c r="A1144" s="352">
        <v>41848</v>
      </c>
      <c r="B1144" s="123" t="s">
        <v>134</v>
      </c>
      <c r="C1144" s="123"/>
      <c r="D1144" s="241"/>
      <c r="E1144" s="219">
        <v>653</v>
      </c>
      <c r="F1144" s="219">
        <v>99</v>
      </c>
      <c r="G1144" s="219">
        <v>1945</v>
      </c>
      <c r="H1144" s="219">
        <v>299</v>
      </c>
      <c r="I1144" s="219">
        <v>6763</v>
      </c>
      <c r="J1144" s="219">
        <v>1264</v>
      </c>
      <c r="K1144" s="197">
        <v>21651133</v>
      </c>
      <c r="L1144" s="194">
        <v>92.400476224500579</v>
      </c>
      <c r="M1144" s="197">
        <v>29121216</v>
      </c>
      <c r="N1144" s="194">
        <v>96.686390362328225</v>
      </c>
      <c r="O1144" s="197">
        <v>66686259</v>
      </c>
      <c r="P1144" s="194">
        <v>99.962042397089689</v>
      </c>
      <c r="Q1144" s="197">
        <v>66686064</v>
      </c>
      <c r="R1144" s="194">
        <v>2.4277936027822938E-2</v>
      </c>
      <c r="S1144" s="197">
        <v>7678</v>
      </c>
      <c r="T1144" s="194">
        <v>1.2187405644524692E-2</v>
      </c>
      <c r="U1144" s="197">
        <v>100624</v>
      </c>
      <c r="V1144" s="194">
        <v>0.15094614825960967</v>
      </c>
      <c r="W1144" s="197">
        <v>22250081</v>
      </c>
      <c r="X1144" s="194">
        <v>99.710487187922752</v>
      </c>
      <c r="Y1144" s="231">
        <v>99.559978048101684</v>
      </c>
      <c r="Z1144" s="197">
        <v>56762</v>
      </c>
      <c r="AA1144" s="194">
        <v>0.25510918237377761</v>
      </c>
      <c r="AB1144" s="197">
        <v>19070687</v>
      </c>
      <c r="AC1144" s="194">
        <v>98.669700570081289</v>
      </c>
      <c r="AD1144" s="197">
        <v>19070114</v>
      </c>
      <c r="AE1144" s="194">
        <v>98.654879360784037</v>
      </c>
      <c r="AF1144" s="231">
        <v>55.623068717644678</v>
      </c>
      <c r="AG1144" s="231">
        <v>55.088812910527565</v>
      </c>
      <c r="AH1144" s="231">
        <v>56.15732452476179</v>
      </c>
      <c r="AI1144" s="194"/>
      <c r="AJ1144" s="207"/>
      <c r="AK1144" s="207"/>
      <c r="AL1144" s="208">
        <v>4.9551606604862952</v>
      </c>
      <c r="AM1144" s="208">
        <v>26.912427060830868</v>
      </c>
      <c r="AN1144" s="197">
        <v>92166.24609375</v>
      </c>
      <c r="AO1144" s="197">
        <v>285826.240234375</v>
      </c>
      <c r="AP1144" s="197">
        <v>174679.7763671875</v>
      </c>
      <c r="AQ1144" s="231">
        <v>61.113974778505856</v>
      </c>
      <c r="AR1144" s="198"/>
    </row>
    <row r="1145" spans="1:44">
      <c r="A1145" s="352">
        <v>41848</v>
      </c>
      <c r="B1145" s="123" t="s">
        <v>175</v>
      </c>
      <c r="C1145" s="123"/>
      <c r="D1145" s="241"/>
      <c r="E1145" s="219">
        <v>495</v>
      </c>
      <c r="F1145" s="219">
        <v>39</v>
      </c>
      <c r="G1145" s="219">
        <v>1439</v>
      </c>
      <c r="H1145" s="219">
        <v>106</v>
      </c>
      <c r="I1145" s="219">
        <v>4587</v>
      </c>
      <c r="J1145" s="219">
        <v>386</v>
      </c>
      <c r="K1145" s="197">
        <v>10712279</v>
      </c>
      <c r="L1145" s="194">
        <v>91.538047132640969</v>
      </c>
      <c r="M1145" s="197">
        <v>14122214</v>
      </c>
      <c r="N1145" s="194">
        <v>95.406978738119648</v>
      </c>
      <c r="O1145" s="197">
        <v>64709676</v>
      </c>
      <c r="P1145" s="194">
        <v>99.91060460560827</v>
      </c>
      <c r="Q1145" s="197">
        <v>44653045</v>
      </c>
      <c r="R1145" s="194">
        <v>0.30795436198057191</v>
      </c>
      <c r="S1145" s="197">
        <v>1899133</v>
      </c>
      <c r="T1145" s="194">
        <v>4.260769082113721</v>
      </c>
      <c r="U1145" s="197">
        <v>1948</v>
      </c>
      <c r="V1145" s="194">
        <v>4.5748096966163635E-3</v>
      </c>
      <c r="W1145" s="197">
        <v>12852799</v>
      </c>
      <c r="X1145" s="194">
        <v>99.763797651725341</v>
      </c>
      <c r="Y1145" s="231">
        <v>99.759233647836666</v>
      </c>
      <c r="Z1145" s="197">
        <v>32066</v>
      </c>
      <c r="AA1145" s="194">
        <v>0.24948651206166153</v>
      </c>
      <c r="AB1145" s="197">
        <v>3615125</v>
      </c>
      <c r="AC1145" s="194">
        <v>95.497581713859162</v>
      </c>
      <c r="AD1145" s="197">
        <v>3591054</v>
      </c>
      <c r="AE1145" s="194">
        <v>95.845118912856421</v>
      </c>
      <c r="AF1145" s="231">
        <v>0</v>
      </c>
      <c r="AG1145" s="231">
        <v>0</v>
      </c>
      <c r="AH1145" s="231">
        <v>0</v>
      </c>
      <c r="AI1145" s="194"/>
      <c r="AJ1145" s="207"/>
      <c r="AK1145" s="207"/>
      <c r="AL1145" s="208">
        <v>4.7853233494030363</v>
      </c>
      <c r="AM1145" s="208">
        <v>29.131667926873231</v>
      </c>
      <c r="AN1145" s="197">
        <v>59688.6884765625</v>
      </c>
      <c r="AO1145" s="197">
        <v>146874.359375</v>
      </c>
      <c r="AP1145" s="197">
        <v>66528.619140625</v>
      </c>
      <c r="AQ1145" s="231">
        <v>45.296278685896397</v>
      </c>
      <c r="AR1145" s="198"/>
    </row>
    <row r="1146" spans="1:44">
      <c r="A1146" s="352">
        <v>41848</v>
      </c>
      <c r="B1146" s="124" t="s">
        <v>135</v>
      </c>
      <c r="C1146" s="124"/>
      <c r="D1146" s="241"/>
      <c r="E1146" s="219">
        <v>655</v>
      </c>
      <c r="F1146" s="219">
        <v>25</v>
      </c>
      <c r="G1146" s="219">
        <v>1954</v>
      </c>
      <c r="H1146" s="219">
        <v>74</v>
      </c>
      <c r="I1146" s="219">
        <v>4543</v>
      </c>
      <c r="J1146" s="219">
        <v>216</v>
      </c>
      <c r="K1146" s="190">
        <v>6254848</v>
      </c>
      <c r="L1146" s="191">
        <v>89.414610874636764</v>
      </c>
      <c r="M1146" s="190">
        <v>9077405</v>
      </c>
      <c r="N1146" s="191">
        <v>95.9076751277086</v>
      </c>
      <c r="O1146" s="190">
        <v>53355502</v>
      </c>
      <c r="P1146" s="191">
        <v>99.972750035126111</v>
      </c>
      <c r="Q1146" s="190">
        <v>26658910</v>
      </c>
      <c r="R1146" s="191">
        <v>1.7330041033587933E-3</v>
      </c>
      <c r="S1146" s="190">
        <v>897573</v>
      </c>
      <c r="T1146" s="191">
        <v>3.427977642732813</v>
      </c>
      <c r="U1146" s="190">
        <v>89928</v>
      </c>
      <c r="V1146" s="191">
        <v>0.33764409113226507</v>
      </c>
      <c r="W1146" s="190">
        <v>5919602</v>
      </c>
      <c r="X1146" s="191">
        <v>99.599500166078428</v>
      </c>
      <c r="Y1146" s="232">
        <v>99.263208338970401</v>
      </c>
      <c r="Z1146" s="190">
        <v>35627</v>
      </c>
      <c r="AA1146" s="192">
        <v>0.60184790008887423</v>
      </c>
      <c r="AB1146" s="190">
        <v>7131733</v>
      </c>
      <c r="AC1146" s="191">
        <v>98.921861457763811</v>
      </c>
      <c r="AD1146" s="190">
        <v>7119248</v>
      </c>
      <c r="AE1146" s="191">
        <v>99.134177975567439</v>
      </c>
      <c r="AF1146" s="232">
        <v>17.447807828436822</v>
      </c>
      <c r="AG1146" s="232">
        <v>15.794404929902939</v>
      </c>
      <c r="AH1146" s="232">
        <v>19.101210726970702</v>
      </c>
      <c r="AI1146" s="191"/>
      <c r="AJ1146" s="193"/>
      <c r="AK1146" s="193"/>
      <c r="AL1146" s="191">
        <v>3.6336519139815988</v>
      </c>
      <c r="AM1146" s="191">
        <v>22.768904821655525</v>
      </c>
      <c r="AN1146" s="190">
        <v>26178.380859375</v>
      </c>
      <c r="AO1146" s="190">
        <v>74167.833984375</v>
      </c>
      <c r="AP1146" s="190">
        <v>1222.0748291015625</v>
      </c>
      <c r="AQ1146" s="232">
        <v>1.6477154090262607</v>
      </c>
      <c r="AR1146" s="190"/>
    </row>
    <row r="1147" spans="1:44">
      <c r="A1147" s="352">
        <v>41848</v>
      </c>
      <c r="B1147" s="114" t="s">
        <v>121</v>
      </c>
      <c r="C1147" s="114" t="s">
        <v>122</v>
      </c>
      <c r="D1147" s="241"/>
      <c r="E1147" s="305">
        <v>168</v>
      </c>
      <c r="F1147" s="305">
        <v>56</v>
      </c>
      <c r="G1147" s="305">
        <v>492</v>
      </c>
      <c r="H1147" s="305">
        <v>169</v>
      </c>
      <c r="I1147" s="305">
        <v>1924</v>
      </c>
      <c r="J1147" s="305">
        <v>742</v>
      </c>
      <c r="K1147" s="118">
        <v>10085474</v>
      </c>
      <c r="L1147" s="116">
        <v>93.297855906425426</v>
      </c>
      <c r="M1147" s="118">
        <v>4968658</v>
      </c>
      <c r="N1147" s="116">
        <v>96.105026245117187</v>
      </c>
      <c r="O1147" s="118">
        <v>21424176</v>
      </c>
      <c r="P1147" s="116">
        <v>99.934539794921875</v>
      </c>
      <c r="Q1147" s="118">
        <v>21424132</v>
      </c>
      <c r="R1147" s="119">
        <v>5.5302124470472336E-2</v>
      </c>
      <c r="S1147" s="118">
        <v>1936</v>
      </c>
      <c r="T1147" s="116">
        <v>9.0365391224622726E-3</v>
      </c>
      <c r="U1147" s="118">
        <v>27622</v>
      </c>
      <c r="V1147" s="119">
        <v>0.12901245057582855</v>
      </c>
      <c r="W1147" s="117">
        <v>8576802</v>
      </c>
      <c r="X1147" s="119">
        <v>99.793930053710938</v>
      </c>
      <c r="Y1147" s="119">
        <v>99.665184020996094</v>
      </c>
      <c r="Z1147" s="117">
        <v>24141</v>
      </c>
      <c r="AA1147" s="119">
        <v>0.28146854043006897</v>
      </c>
      <c r="AB1147" s="118">
        <v>9916634</v>
      </c>
      <c r="AC1147" s="120">
        <v>98.539291381835938</v>
      </c>
      <c r="AD1147" s="118">
        <v>9916853</v>
      </c>
      <c r="AE1147" s="116">
        <v>98.536773681640625</v>
      </c>
      <c r="AF1147" s="116">
        <v>65.240554809570313</v>
      </c>
      <c r="AG1147" s="116">
        <v>51.373336791992188</v>
      </c>
      <c r="AH1147" s="121">
        <v>79.107780456542969</v>
      </c>
      <c r="AI1147" s="116">
        <v>0</v>
      </c>
      <c r="AJ1147" s="121">
        <v>0</v>
      </c>
      <c r="AK1147" s="121">
        <v>0</v>
      </c>
      <c r="AL1147" s="116">
        <v>4.7519636154174805</v>
      </c>
      <c r="AM1147" s="116">
        <v>27.132295608520508</v>
      </c>
      <c r="AN1147" s="116">
        <v>28411.30078125</v>
      </c>
      <c r="AO1147" s="116">
        <v>119817.8671875</v>
      </c>
      <c r="AP1147" s="116">
        <v>81852.734375</v>
      </c>
      <c r="AQ1147" s="122">
        <v>68.314300537109375</v>
      </c>
      <c r="AR1147" s="118"/>
    </row>
    <row r="1148" spans="1:44">
      <c r="A1148" s="352">
        <v>41848</v>
      </c>
      <c r="B1148" s="114" t="s">
        <v>123</v>
      </c>
      <c r="C1148" s="114" t="s">
        <v>122</v>
      </c>
      <c r="D1148" s="241"/>
      <c r="E1148" s="305">
        <v>158</v>
      </c>
      <c r="F1148" s="305">
        <v>12</v>
      </c>
      <c r="G1148" s="305">
        <v>484</v>
      </c>
      <c r="H1148" s="305">
        <v>37</v>
      </c>
      <c r="I1148" s="305">
        <v>1515</v>
      </c>
      <c r="J1148" s="305">
        <v>139</v>
      </c>
      <c r="K1148" s="118">
        <v>4348743</v>
      </c>
      <c r="L1148" s="116">
        <v>92.817119797605883</v>
      </c>
      <c r="M1148" s="118">
        <v>6871558</v>
      </c>
      <c r="N1148" s="116">
        <v>97.096961975097656</v>
      </c>
      <c r="O1148" s="118">
        <v>12594466</v>
      </c>
      <c r="P1148" s="116">
        <v>99.973709106445313</v>
      </c>
      <c r="Q1148" s="118">
        <v>12594435</v>
      </c>
      <c r="R1148" s="119">
        <v>8.8531160727143288E-3</v>
      </c>
      <c r="S1148" s="118">
        <v>1964</v>
      </c>
      <c r="T1148" s="116">
        <v>1.5594189055263996E-2</v>
      </c>
      <c r="U1148" s="118">
        <v>16364</v>
      </c>
      <c r="V1148" s="119">
        <v>0.12996217608451843</v>
      </c>
      <c r="W1148" s="117">
        <v>3758125</v>
      </c>
      <c r="X1148" s="119">
        <v>99.776451110839844</v>
      </c>
      <c r="Y1148" s="119">
        <v>99.646781921386719</v>
      </c>
      <c r="Z1148" s="117">
        <v>9651</v>
      </c>
      <c r="AA1148" s="119">
        <v>0.25680360198020935</v>
      </c>
      <c r="AB1148" s="118">
        <v>2927562</v>
      </c>
      <c r="AC1148" s="120">
        <v>98.729385375976563</v>
      </c>
      <c r="AD1148" s="118">
        <v>2929191</v>
      </c>
      <c r="AE1148" s="116">
        <v>98.713706970214844</v>
      </c>
      <c r="AF1148" s="116">
        <v>33.906219482421875</v>
      </c>
      <c r="AG1148" s="116">
        <v>36.843360900878906</v>
      </c>
      <c r="AH1148" s="121">
        <v>30.969078063964844</v>
      </c>
      <c r="AI1148" s="116">
        <v>0</v>
      </c>
      <c r="AJ1148" s="121">
        <v>0</v>
      </c>
      <c r="AK1148" s="121">
        <v>0</v>
      </c>
      <c r="AL1148" s="116">
        <v>4.6517624855041504</v>
      </c>
      <c r="AM1148" s="116">
        <v>26.109683990478516</v>
      </c>
      <c r="AN1148" s="116">
        <v>16492.05859375</v>
      </c>
      <c r="AO1148" s="116">
        <v>49334.61328125</v>
      </c>
      <c r="AP1148" s="116">
        <v>28140.908203125</v>
      </c>
      <c r="AQ1148" s="116">
        <v>57.040901184082031</v>
      </c>
      <c r="AR1148" s="118"/>
    </row>
    <row r="1149" spans="1:44">
      <c r="A1149" s="352">
        <v>41848</v>
      </c>
      <c r="B1149" s="114" t="s">
        <v>183</v>
      </c>
      <c r="C1149" s="114" t="s">
        <v>122</v>
      </c>
      <c r="D1149" s="241"/>
      <c r="E1149" s="305">
        <v>129</v>
      </c>
      <c r="F1149" s="305">
        <v>10</v>
      </c>
      <c r="G1149" s="305">
        <v>385</v>
      </c>
      <c r="H1149" s="305">
        <v>30</v>
      </c>
      <c r="I1149" s="305">
        <v>1462</v>
      </c>
      <c r="J1149" s="305">
        <v>114</v>
      </c>
      <c r="K1149" s="118">
        <v>1546665</v>
      </c>
      <c r="L1149" s="116">
        <v>94.57044673539518</v>
      </c>
      <c r="M1149" s="118">
        <v>6871558</v>
      </c>
      <c r="N1149" s="116">
        <v>97.096961975097656</v>
      </c>
      <c r="O1149" s="118">
        <v>14260423</v>
      </c>
      <c r="P1149" s="116">
        <v>99.972793579101563</v>
      </c>
      <c r="Q1149" s="118">
        <v>14260371</v>
      </c>
      <c r="R1149" s="119">
        <v>1.5897201374173164E-2</v>
      </c>
      <c r="S1149" s="118">
        <v>1406</v>
      </c>
      <c r="T1149" s="116">
        <v>9.8594911396503448E-3</v>
      </c>
      <c r="U1149" s="118">
        <v>22131</v>
      </c>
      <c r="V1149" s="119">
        <v>0.15523229539394379</v>
      </c>
      <c r="W1149" s="117">
        <v>4567383</v>
      </c>
      <c r="X1149" s="119">
        <v>99.644065856933594</v>
      </c>
      <c r="Y1149" s="119">
        <v>99.489387512207031</v>
      </c>
      <c r="Z1149" s="117">
        <v>9949</v>
      </c>
      <c r="AA1149" s="119">
        <v>0.21782714128494263</v>
      </c>
      <c r="AB1149" s="118">
        <v>2940283</v>
      </c>
      <c r="AC1149" s="120">
        <v>98.829261779785156</v>
      </c>
      <c r="AD1149" s="118">
        <v>2937779</v>
      </c>
      <c r="AE1149" s="116">
        <v>98.799430847167969</v>
      </c>
      <c r="AF1149" s="116">
        <v>67.141929626464844</v>
      </c>
      <c r="AG1149" s="116">
        <v>90.075149536132813</v>
      </c>
      <c r="AH1149" s="121">
        <v>44.208709716796875</v>
      </c>
      <c r="AI1149" s="116">
        <v>0</v>
      </c>
      <c r="AJ1149" s="121">
        <v>0</v>
      </c>
      <c r="AK1149" s="121">
        <v>0</v>
      </c>
      <c r="AL1149" s="116">
        <v>5.016176700592041</v>
      </c>
      <c r="AM1149" s="116">
        <v>26.118246078491211</v>
      </c>
      <c r="AN1149" s="116">
        <v>19808.66015625</v>
      </c>
      <c r="AO1149" s="116">
        <v>53642.0625</v>
      </c>
      <c r="AP1149" s="116">
        <v>29600.390625</v>
      </c>
      <c r="AQ1149" s="116">
        <v>55.181304931640625</v>
      </c>
      <c r="AR1149" s="118"/>
    </row>
    <row r="1150" spans="1:44">
      <c r="A1150" s="352">
        <v>41848</v>
      </c>
      <c r="B1150" s="114" t="s">
        <v>126</v>
      </c>
      <c r="C1150" s="114" t="s">
        <v>122</v>
      </c>
      <c r="D1150" s="241"/>
      <c r="E1150" s="305">
        <v>103</v>
      </c>
      <c r="F1150" s="305">
        <v>4</v>
      </c>
      <c r="G1150" s="305">
        <v>302</v>
      </c>
      <c r="H1150" s="305">
        <v>12</v>
      </c>
      <c r="I1150" s="305">
        <v>916</v>
      </c>
      <c r="J1150" s="305">
        <v>50</v>
      </c>
      <c r="K1150" s="118">
        <v>1559334</v>
      </c>
      <c r="L1150" s="116">
        <v>90.3547283648019</v>
      </c>
      <c r="M1150" s="118">
        <v>5204721</v>
      </c>
      <c r="N1150" s="116">
        <v>96.421829223632812</v>
      </c>
      <c r="O1150" s="118">
        <v>7463772</v>
      </c>
      <c r="P1150" s="116">
        <v>99.967376708984375</v>
      </c>
      <c r="Q1150" s="118">
        <v>7463707</v>
      </c>
      <c r="R1150" s="119">
        <v>1.008882001042366E-2</v>
      </c>
      <c r="S1150" s="118">
        <v>1175</v>
      </c>
      <c r="T1150" s="116">
        <v>1.5742847695946693E-2</v>
      </c>
      <c r="U1150" s="118">
        <v>12956</v>
      </c>
      <c r="V1150" s="119">
        <v>0.17363151907920837</v>
      </c>
      <c r="W1150" s="117">
        <v>2122913</v>
      </c>
      <c r="X1150" s="119">
        <v>99.59423828125</v>
      </c>
      <c r="Y1150" s="119">
        <v>99.421310424804688</v>
      </c>
      <c r="Z1150" s="117">
        <v>5634</v>
      </c>
      <c r="AA1150" s="119">
        <v>0.2653900682926178</v>
      </c>
      <c r="AB1150" s="118">
        <v>1044373</v>
      </c>
      <c r="AC1150" s="120">
        <v>99.100799560546875</v>
      </c>
      <c r="AD1150" s="118">
        <v>1042358</v>
      </c>
      <c r="AE1150" s="116">
        <v>99.072296142578125</v>
      </c>
      <c r="AF1150" s="116">
        <v>39.77923583984375</v>
      </c>
      <c r="AG1150" s="116">
        <v>47.778999328613281</v>
      </c>
      <c r="AH1150" s="121">
        <v>31.779470443725586</v>
      </c>
      <c r="AI1150" s="116">
        <v>0</v>
      </c>
      <c r="AJ1150" s="121">
        <v>0</v>
      </c>
      <c r="AK1150" s="121">
        <v>0</v>
      </c>
      <c r="AL1150" s="116">
        <v>5.3257098197937012</v>
      </c>
      <c r="AM1150" s="116">
        <v>29.508474349975586</v>
      </c>
      <c r="AN1150" s="116">
        <v>10985.13671875</v>
      </c>
      <c r="AO1150" s="116">
        <v>26935.751953125</v>
      </c>
      <c r="AP1150" s="116">
        <v>14353.4384765625</v>
      </c>
      <c r="AQ1150" s="116">
        <v>53.287685394287109</v>
      </c>
      <c r="AR1150" s="118"/>
    </row>
    <row r="1151" spans="1:44">
      <c r="A1151" s="352">
        <v>41848</v>
      </c>
      <c r="B1151" s="114" t="s">
        <v>184</v>
      </c>
      <c r="C1151" s="114" t="s">
        <v>122</v>
      </c>
      <c r="D1151" s="241"/>
      <c r="E1151" s="305">
        <v>95</v>
      </c>
      <c r="F1151" s="305">
        <v>17</v>
      </c>
      <c r="G1151" s="305">
        <v>282</v>
      </c>
      <c r="H1151" s="305">
        <v>51</v>
      </c>
      <c r="I1151" s="305">
        <v>946</v>
      </c>
      <c r="J1151" s="305">
        <v>219</v>
      </c>
      <c r="K1151" s="118">
        <v>4110917</v>
      </c>
      <c r="L1151" s="116">
        <v>89.71771991504572</v>
      </c>
      <c r="M1151" s="118">
        <v>5204721</v>
      </c>
      <c r="N1151" s="116">
        <v>96.421829223632812</v>
      </c>
      <c r="O1151" s="118">
        <v>10943422</v>
      </c>
      <c r="P1151" s="116">
        <v>99.984809875488281</v>
      </c>
      <c r="Q1151" s="118">
        <v>10943419</v>
      </c>
      <c r="R1151" s="119">
        <v>1.8915478140115738E-3</v>
      </c>
      <c r="S1151" s="118">
        <v>1197</v>
      </c>
      <c r="T1151" s="116">
        <v>1.0938080959022045E-2</v>
      </c>
      <c r="U1151" s="118">
        <v>21551</v>
      </c>
      <c r="V1151" s="119">
        <v>0.19695641100406647</v>
      </c>
      <c r="W1151" s="117">
        <v>3224858</v>
      </c>
      <c r="X1151" s="119">
        <v>99.582290649414063</v>
      </c>
      <c r="Y1151" s="119">
        <v>99.386154174804688</v>
      </c>
      <c r="Z1151" s="117">
        <v>7387</v>
      </c>
      <c r="AA1151" s="119">
        <v>0.22906434535980225</v>
      </c>
      <c r="AB1151" s="118">
        <v>2241835</v>
      </c>
      <c r="AC1151" s="120">
        <v>98.758514404296875</v>
      </c>
      <c r="AD1151" s="118">
        <v>2243933</v>
      </c>
      <c r="AE1151" s="116">
        <v>98.716896057128906</v>
      </c>
      <c r="AF1151" s="116">
        <v>39.747089385986328</v>
      </c>
      <c r="AG1151" s="116">
        <v>45.820980072021484</v>
      </c>
      <c r="AH1151" s="121">
        <v>33.673198699951172</v>
      </c>
      <c r="AI1151" s="116">
        <v>0</v>
      </c>
      <c r="AJ1151" s="121">
        <v>0</v>
      </c>
      <c r="AK1151" s="121">
        <v>0</v>
      </c>
      <c r="AL1151" s="116">
        <v>5.3502693176269531</v>
      </c>
      <c r="AM1151" s="116">
        <v>26.210674285888672</v>
      </c>
      <c r="AN1151" s="116">
        <v>16469.08984375</v>
      </c>
      <c r="AO1151" s="116">
        <v>36095.9453125</v>
      </c>
      <c r="AP1151" s="116">
        <v>20732.3046875</v>
      </c>
      <c r="AQ1151" s="116">
        <v>57.436656951904297</v>
      </c>
      <c r="AR1151" s="118"/>
    </row>
    <row r="1152" spans="1:44">
      <c r="A1152" s="352">
        <v>41848</v>
      </c>
      <c r="B1152" s="114" t="s">
        <v>131</v>
      </c>
      <c r="C1152" s="114" t="s">
        <v>176</v>
      </c>
      <c r="D1152" s="241"/>
      <c r="E1152" s="305">
        <v>168</v>
      </c>
      <c r="F1152" s="305">
        <v>20</v>
      </c>
      <c r="G1152" s="305">
        <v>489</v>
      </c>
      <c r="H1152" s="305">
        <v>50</v>
      </c>
      <c r="I1152" s="305">
        <v>1558</v>
      </c>
      <c r="J1152" s="305">
        <v>176</v>
      </c>
      <c r="K1152" s="118">
        <v>2716292</v>
      </c>
      <c r="L1152" s="116">
        <v>91.290111666934195</v>
      </c>
      <c r="M1152" s="118">
        <v>4145225</v>
      </c>
      <c r="N1152" s="116">
        <v>94.43658447265625</v>
      </c>
      <c r="O1152" s="118">
        <v>18516704</v>
      </c>
      <c r="P1152" s="116">
        <v>99.9991455078125</v>
      </c>
      <c r="Q1152" s="118">
        <v>12311576</v>
      </c>
      <c r="R1152" s="119">
        <v>7.6188459061086178E-3</v>
      </c>
      <c r="S1152" s="118">
        <v>556080</v>
      </c>
      <c r="T1152" s="116">
        <v>4.5167245864868164</v>
      </c>
      <c r="U1152" s="118">
        <v>231</v>
      </c>
      <c r="V1152" s="119">
        <v>1.965205417945981E-3</v>
      </c>
      <c r="W1152" s="117">
        <v>3379072</v>
      </c>
      <c r="X1152" s="119">
        <v>99.791122436523438</v>
      </c>
      <c r="Y1152" s="119">
        <v>99.789161682128906</v>
      </c>
      <c r="Z1152" s="117">
        <v>9179</v>
      </c>
      <c r="AA1152" s="119">
        <v>0.27164262533187866</v>
      </c>
      <c r="AB1152" s="118">
        <v>1423784</v>
      </c>
      <c r="AC1152" s="120">
        <v>95.387359619140625</v>
      </c>
      <c r="AD1152" s="118">
        <v>1413685</v>
      </c>
      <c r="AE1152" s="116">
        <v>95.986801147460938</v>
      </c>
      <c r="AF1152" s="116">
        <v>0</v>
      </c>
      <c r="AG1152" s="116">
        <v>0</v>
      </c>
      <c r="AH1152" s="121">
        <v>0</v>
      </c>
      <c r="AI1152" s="116">
        <v>0</v>
      </c>
      <c r="AJ1152" s="121">
        <v>0</v>
      </c>
      <c r="AK1152" s="121">
        <v>0</v>
      </c>
      <c r="AL1152" s="116">
        <v>4.8356990814208984</v>
      </c>
      <c r="AM1152" s="116">
        <v>27.693931579589844</v>
      </c>
      <c r="AN1152" s="116">
        <v>16944.232421875</v>
      </c>
      <c r="AO1152" s="116">
        <v>36696.46875</v>
      </c>
      <c r="AP1152" s="116">
        <v>16082.3388671875</v>
      </c>
      <c r="AQ1152" s="116">
        <v>43.825302124023438</v>
      </c>
      <c r="AR1152" s="118"/>
    </row>
    <row r="1153" spans="1:44">
      <c r="A1153" s="352">
        <v>41848</v>
      </c>
      <c r="B1153" s="114" t="s">
        <v>124</v>
      </c>
      <c r="C1153" s="114" t="s">
        <v>176</v>
      </c>
      <c r="D1153" s="241"/>
      <c r="E1153" s="180">
        <v>113</v>
      </c>
      <c r="F1153" s="180">
        <v>36</v>
      </c>
      <c r="G1153" s="180">
        <v>332</v>
      </c>
      <c r="H1153" s="180">
        <v>98</v>
      </c>
      <c r="I1153" s="180">
        <v>1261</v>
      </c>
      <c r="J1153" s="180">
        <v>362</v>
      </c>
      <c r="K1153" s="118">
        <v>3915402</v>
      </c>
      <c r="L1153" s="116">
        <v>92.535785597494197</v>
      </c>
      <c r="M1153" s="118">
        <v>3609283</v>
      </c>
      <c r="N1153" s="116">
        <v>96.034500122070313</v>
      </c>
      <c r="O1153" s="118">
        <v>16568769</v>
      </c>
      <c r="P1153" s="116">
        <v>99.656120300292969</v>
      </c>
      <c r="Q1153" s="118">
        <v>12868738</v>
      </c>
      <c r="R1153" s="119">
        <v>1.0403584241867065</v>
      </c>
      <c r="S1153" s="118">
        <v>520642</v>
      </c>
      <c r="T1153" s="116">
        <v>4.0457892417907715</v>
      </c>
      <c r="U1153" s="118">
        <v>1436</v>
      </c>
      <c r="V1153" s="119">
        <v>1.1789661832153797E-2</v>
      </c>
      <c r="W1153" s="117">
        <v>4169774</v>
      </c>
      <c r="X1153" s="119">
        <v>99.691558837890625</v>
      </c>
      <c r="Y1153" s="119">
        <v>99.679801940917969</v>
      </c>
      <c r="Z1153" s="117">
        <v>10645</v>
      </c>
      <c r="AA1153" s="119">
        <v>0.25528961420059204</v>
      </c>
      <c r="AB1153" s="118">
        <v>1063056</v>
      </c>
      <c r="AC1153" s="120">
        <v>95.333076477050781</v>
      </c>
      <c r="AD1153" s="118">
        <v>1056548</v>
      </c>
      <c r="AE1153" s="116">
        <v>95.497695922851563</v>
      </c>
      <c r="AF1153" s="116">
        <v>0</v>
      </c>
      <c r="AG1153" s="116">
        <v>0</v>
      </c>
      <c r="AH1153" s="121">
        <v>0</v>
      </c>
      <c r="AI1153" s="116">
        <v>0</v>
      </c>
      <c r="AJ1153" s="121">
        <v>0</v>
      </c>
      <c r="AK1153" s="121">
        <v>0</v>
      </c>
      <c r="AL1153" s="116">
        <v>4.6740660667419434</v>
      </c>
      <c r="AM1153" s="116">
        <v>27.88902473449707</v>
      </c>
      <c r="AN1153" s="116">
        <v>17313.7734375</v>
      </c>
      <c r="AO1153" s="116">
        <v>46299.4140625</v>
      </c>
      <c r="AP1153" s="116">
        <v>22353.484375</v>
      </c>
      <c r="AQ1153" s="116">
        <v>48.2802734375</v>
      </c>
      <c r="AR1153" s="118"/>
    </row>
    <row r="1154" spans="1:44">
      <c r="A1154" s="352">
        <v>41848</v>
      </c>
      <c r="B1154" s="206" t="s">
        <v>133</v>
      </c>
      <c r="C1154" s="206" t="s">
        <v>176</v>
      </c>
      <c r="D1154" s="241"/>
      <c r="E1154" s="180">
        <v>163</v>
      </c>
      <c r="F1154" s="180">
        <v>10</v>
      </c>
      <c r="G1154" s="180">
        <v>482</v>
      </c>
      <c r="H1154" s="180">
        <v>29</v>
      </c>
      <c r="I1154" s="180">
        <v>1515</v>
      </c>
      <c r="J1154" s="180">
        <v>104</v>
      </c>
      <c r="K1154" s="248">
        <v>2006083</v>
      </c>
      <c r="L1154" s="246">
        <v>90.887415924465742</v>
      </c>
      <c r="M1154" s="248">
        <v>3460680</v>
      </c>
      <c r="N1154" s="246">
        <v>96.406280517578125</v>
      </c>
      <c r="O1154" s="248">
        <v>15265643</v>
      </c>
      <c r="P1154" s="246">
        <v>99.998489379882813</v>
      </c>
      <c r="Q1154" s="248">
        <v>9797525</v>
      </c>
      <c r="R1154" s="249">
        <v>9.2166131362318993E-3</v>
      </c>
      <c r="S1154" s="248">
        <v>409781</v>
      </c>
      <c r="T1154" s="246">
        <v>4.1824951171875</v>
      </c>
      <c r="U1154" s="248">
        <v>170</v>
      </c>
      <c r="V1154" s="249">
        <v>1.8111113458871841E-3</v>
      </c>
      <c r="W1154" s="248">
        <v>2512845</v>
      </c>
      <c r="X1154" s="246">
        <v>99.785881042480469</v>
      </c>
      <c r="Y1154" s="246">
        <v>99.784072875976563</v>
      </c>
      <c r="Z1154" s="247">
        <v>6893</v>
      </c>
      <c r="AA1154" s="249">
        <v>0.27431058883666992</v>
      </c>
      <c r="AB1154" s="248">
        <v>496504</v>
      </c>
      <c r="AC1154" s="246">
        <v>94.678596496582031</v>
      </c>
      <c r="AD1154" s="248">
        <v>488409</v>
      </c>
      <c r="AE1154" s="246">
        <v>95.044929504394531</v>
      </c>
      <c r="AF1154" s="246">
        <v>0</v>
      </c>
      <c r="AG1154" s="246">
        <v>0</v>
      </c>
      <c r="AH1154" s="251">
        <v>0</v>
      </c>
      <c r="AI1154" s="246">
        <v>0</v>
      </c>
      <c r="AJ1154" s="251">
        <v>0</v>
      </c>
      <c r="AK1154" s="251">
        <v>0</v>
      </c>
      <c r="AL1154" s="246">
        <v>4.810849666595459</v>
      </c>
      <c r="AM1154" s="246">
        <v>31.446212768554688</v>
      </c>
      <c r="AN1154" s="246">
        <v>13687.0546875</v>
      </c>
      <c r="AO1154" s="246">
        <v>31765.5390625</v>
      </c>
      <c r="AP1154" s="246">
        <v>14526.724609375</v>
      </c>
      <c r="AQ1154" s="246">
        <v>45.731082916259766</v>
      </c>
      <c r="AR1154" s="248"/>
    </row>
    <row r="1155" spans="1:44">
      <c r="A1155" s="352">
        <v>41848</v>
      </c>
      <c r="B1155" s="206" t="s">
        <v>125</v>
      </c>
      <c r="C1155" s="206" t="s">
        <v>176</v>
      </c>
      <c r="D1155" s="241"/>
      <c r="E1155" s="180">
        <v>164</v>
      </c>
      <c r="F1155" s="180">
        <v>9</v>
      </c>
      <c r="G1155" s="180">
        <v>468</v>
      </c>
      <c r="H1155" s="180">
        <v>27</v>
      </c>
      <c r="I1155" s="180">
        <v>1514</v>
      </c>
      <c r="J1155" s="180">
        <v>106</v>
      </c>
      <c r="K1155" s="248">
        <v>2074502</v>
      </c>
      <c r="L1155" s="246">
        <v>90.608734047978743</v>
      </c>
      <c r="M1155" s="248">
        <v>2907026</v>
      </c>
      <c r="N1155" s="246">
        <v>94.82196044921875</v>
      </c>
      <c r="O1155" s="248">
        <v>14358560</v>
      </c>
      <c r="P1155" s="246">
        <v>99.99664306640625</v>
      </c>
      <c r="Q1155" s="248">
        <v>9675206</v>
      </c>
      <c r="R1155" s="249">
        <v>1.8490562215447426E-2</v>
      </c>
      <c r="S1155" s="248">
        <v>412630</v>
      </c>
      <c r="T1155" s="246">
        <v>4.2648186683654785</v>
      </c>
      <c r="U1155" s="248">
        <v>111</v>
      </c>
      <c r="V1155" s="249">
        <v>1.1987241450697184E-3</v>
      </c>
      <c r="W1155" s="248">
        <v>2791108</v>
      </c>
      <c r="X1155" s="246">
        <v>99.818756103515625</v>
      </c>
      <c r="Y1155" s="246">
        <v>99.817558288574219</v>
      </c>
      <c r="Z1155" s="247">
        <v>5349</v>
      </c>
      <c r="AA1155" s="249">
        <v>0.1916443258523941</v>
      </c>
      <c r="AB1155" s="248">
        <v>631781</v>
      </c>
      <c r="AC1155" s="246">
        <v>96.666404724121094</v>
      </c>
      <c r="AD1155" s="248">
        <v>632412</v>
      </c>
      <c r="AE1155" s="246">
        <v>96.726814270019531</v>
      </c>
      <c r="AF1155" s="246">
        <v>0</v>
      </c>
      <c r="AG1155" s="246">
        <v>0</v>
      </c>
      <c r="AH1155" s="251">
        <v>0</v>
      </c>
      <c r="AI1155" s="246">
        <v>0</v>
      </c>
      <c r="AJ1155" s="251">
        <v>0</v>
      </c>
      <c r="AK1155" s="251">
        <v>0</v>
      </c>
      <c r="AL1155" s="246">
        <v>4.2112383842468262</v>
      </c>
      <c r="AM1155" s="246">
        <v>29.216100692749023</v>
      </c>
      <c r="AN1155" s="246">
        <v>11743.6279296875</v>
      </c>
      <c r="AO1155" s="246">
        <v>32112.9375</v>
      </c>
      <c r="AP1155" s="246">
        <v>13566.0712890625</v>
      </c>
      <c r="AQ1155" s="246">
        <v>42.244876861572266</v>
      </c>
      <c r="AR1155" s="248"/>
    </row>
    <row r="1156" spans="1:44">
      <c r="A1156" s="352">
        <v>41848</v>
      </c>
      <c r="B1156" s="107" t="s">
        <v>127</v>
      </c>
      <c r="C1156" s="107" t="s">
        <v>128</v>
      </c>
      <c r="D1156" s="241"/>
      <c r="E1156" s="388">
        <v>150</v>
      </c>
      <c r="F1156" s="388">
        <v>12</v>
      </c>
      <c r="G1156" s="388">
        <v>450</v>
      </c>
      <c r="H1156" s="388">
        <v>36</v>
      </c>
      <c r="I1156" s="388">
        <v>1427</v>
      </c>
      <c r="J1156" s="388">
        <v>122</v>
      </c>
      <c r="K1156" s="111">
        <v>2714714</v>
      </c>
      <c r="L1156" s="109">
        <v>89.520811400390613</v>
      </c>
      <c r="M1156" s="111">
        <v>3515485</v>
      </c>
      <c r="N1156" s="109">
        <v>96.458183288574219</v>
      </c>
      <c r="O1156" s="111">
        <v>15942208</v>
      </c>
      <c r="P1156" s="109">
        <v>99.967994689941406</v>
      </c>
      <c r="Q1156" s="111">
        <v>9699841</v>
      </c>
      <c r="R1156" s="112">
        <v>2.9794303700327873E-3</v>
      </c>
      <c r="S1156" s="111">
        <v>285533</v>
      </c>
      <c r="T1156" s="109">
        <v>2.9436874389648438</v>
      </c>
      <c r="U1156" s="111">
        <v>35642</v>
      </c>
      <c r="V1156" s="112">
        <v>0.36795371770858765</v>
      </c>
      <c r="W1156" s="111">
        <v>2751430</v>
      </c>
      <c r="X1156" s="109">
        <v>99.580062866210938</v>
      </c>
      <c r="Y1156" s="109">
        <v>99.213653564453125</v>
      </c>
      <c r="Z1156" s="110">
        <v>16662</v>
      </c>
      <c r="AA1156" s="112">
        <v>0.6055760383605957</v>
      </c>
      <c r="AB1156" s="111">
        <v>4478913</v>
      </c>
      <c r="AC1156" s="109">
        <v>99.269935607910156</v>
      </c>
      <c r="AD1156" s="111">
        <v>4469454</v>
      </c>
      <c r="AE1156" s="109">
        <v>99.491500854492188</v>
      </c>
      <c r="AF1156" s="109">
        <v>34.667312622070312</v>
      </c>
      <c r="AG1156" s="109">
        <v>34.345333099365234</v>
      </c>
      <c r="AH1156" s="113">
        <v>34.989288330078125</v>
      </c>
      <c r="AI1156" s="109">
        <v>48.791034698486328</v>
      </c>
      <c r="AJ1156" s="113">
        <v>0.47356605529785156</v>
      </c>
      <c r="AK1156" s="113">
        <v>0.73539990186691284</v>
      </c>
      <c r="AL1156" s="109">
        <v>3.0869555473327637</v>
      </c>
      <c r="AM1156" s="109">
        <v>19.248418807983398</v>
      </c>
      <c r="AN1156" s="109">
        <v>8256.2998046875</v>
      </c>
      <c r="AO1156" s="109">
        <v>34107.59765625</v>
      </c>
      <c r="AP1156" s="109">
        <v>667.150146484375</v>
      </c>
      <c r="AQ1156" s="109">
        <v>1.9560161828994751</v>
      </c>
      <c r="AR1156" s="111"/>
    </row>
    <row r="1157" spans="1:44">
      <c r="A1157" s="352">
        <v>41848</v>
      </c>
      <c r="B1157" s="107" t="s">
        <v>129</v>
      </c>
      <c r="C1157" s="107" t="s">
        <v>128</v>
      </c>
      <c r="D1157" s="241"/>
      <c r="E1157" s="388">
        <v>151</v>
      </c>
      <c r="F1157" s="388">
        <v>3</v>
      </c>
      <c r="G1157" s="388">
        <v>449</v>
      </c>
      <c r="H1157" s="388">
        <v>8</v>
      </c>
      <c r="I1157" s="388">
        <v>1257</v>
      </c>
      <c r="J1157" s="388">
        <v>30</v>
      </c>
      <c r="K1157" s="111">
        <v>1650496</v>
      </c>
      <c r="L1157" s="109">
        <v>84.679514521695296</v>
      </c>
      <c r="M1157" s="111">
        <v>3124534</v>
      </c>
      <c r="N1157" s="109">
        <v>96.398506164550781</v>
      </c>
      <c r="O1157" s="111">
        <v>11086540</v>
      </c>
      <c r="P1157" s="109">
        <v>99.972084045410156</v>
      </c>
      <c r="Q1157" s="111">
        <v>7410320</v>
      </c>
      <c r="R1157" s="112">
        <v>2.3210872896015644E-3</v>
      </c>
      <c r="S1157" s="111">
        <v>265373</v>
      </c>
      <c r="T1157" s="109">
        <v>3.581127405166626</v>
      </c>
      <c r="U1157" s="111">
        <v>31348</v>
      </c>
      <c r="V1157" s="112">
        <v>0.42307847738265991</v>
      </c>
      <c r="W1157" s="111">
        <v>1683280</v>
      </c>
      <c r="X1157" s="109">
        <v>99.5189208984375</v>
      </c>
      <c r="Y1157" s="109">
        <v>99.097877502441406</v>
      </c>
      <c r="Z1157" s="110">
        <v>10918</v>
      </c>
      <c r="AA1157" s="112">
        <v>0.64861458539962769</v>
      </c>
      <c r="AB1157" s="111">
        <v>904293</v>
      </c>
      <c r="AC1157" s="109">
        <v>98.47515869140625</v>
      </c>
      <c r="AD1157" s="111">
        <v>904185</v>
      </c>
      <c r="AE1157" s="109">
        <v>98.701042175292969</v>
      </c>
      <c r="AF1157" s="109">
        <v>34.401866912841797</v>
      </c>
      <c r="AG1157" s="109">
        <v>34.09832763671875</v>
      </c>
      <c r="AH1157" s="113">
        <v>34.705406188964844</v>
      </c>
      <c r="AI1157" s="109">
        <v>48.927314758300781</v>
      </c>
      <c r="AJ1157" s="113">
        <v>0.35012567043304443</v>
      </c>
      <c r="AK1157" s="113">
        <v>0.72256189584732056</v>
      </c>
      <c r="AL1157" s="109">
        <v>2.9791550636291504</v>
      </c>
      <c r="AM1157" s="109">
        <v>23.639938354492188</v>
      </c>
      <c r="AN1157" s="109">
        <v>6448.00146484375</v>
      </c>
      <c r="AO1157" s="109">
        <v>18765.236328125</v>
      </c>
      <c r="AP1157" s="109">
        <v>223.14408874511719</v>
      </c>
      <c r="AQ1157" s="109">
        <v>1.1891355514526367</v>
      </c>
      <c r="AR1157" s="111"/>
    </row>
    <row r="1158" spans="1:44">
      <c r="A1158" s="352">
        <v>41848</v>
      </c>
      <c r="B1158" s="181" t="s">
        <v>130</v>
      </c>
      <c r="C1158" s="181" t="s">
        <v>128</v>
      </c>
      <c r="D1158" s="241"/>
      <c r="E1158" s="219">
        <v>176</v>
      </c>
      <c r="F1158" s="219">
        <v>5</v>
      </c>
      <c r="G1158" s="219">
        <v>528</v>
      </c>
      <c r="H1158" s="219">
        <v>15</v>
      </c>
      <c r="I1158" s="219">
        <v>855</v>
      </c>
      <c r="J1158" s="219">
        <v>32</v>
      </c>
      <c r="K1158" s="229">
        <v>935521</v>
      </c>
      <c r="L1158" s="230">
        <v>94.799902941783245</v>
      </c>
      <c r="M1158" s="229">
        <v>1261420</v>
      </c>
      <c r="N1158" s="230">
        <v>95.625885009765625</v>
      </c>
      <c r="O1158" s="229">
        <v>13984440</v>
      </c>
      <c r="P1158" s="230">
        <v>99.996208190917969</v>
      </c>
      <c r="Q1158" s="229">
        <v>4438787</v>
      </c>
      <c r="R1158" s="230">
        <v>2.2528676709043793E-5</v>
      </c>
      <c r="S1158" s="229">
        <v>135623</v>
      </c>
      <c r="T1158" s="230">
        <v>3.0554068088531494</v>
      </c>
      <c r="U1158" s="229">
        <v>8765</v>
      </c>
      <c r="V1158" s="230">
        <v>0.19764204323291779</v>
      </c>
      <c r="W1158" s="229">
        <v>635141</v>
      </c>
      <c r="X1158" s="230">
        <v>99.751228332519531</v>
      </c>
      <c r="Y1158" s="230">
        <v>99.5540771484375</v>
      </c>
      <c r="Z1158" s="229">
        <v>2776</v>
      </c>
      <c r="AA1158" s="230">
        <v>0.43706831336021423</v>
      </c>
      <c r="AB1158" s="229">
        <v>905569</v>
      </c>
      <c r="AC1158" s="230">
        <v>98.672882080078125</v>
      </c>
      <c r="AD1158" s="229">
        <v>903843</v>
      </c>
      <c r="AE1158" s="230">
        <v>98.853683471679688</v>
      </c>
      <c r="AF1158" s="230">
        <v>35.020946502685547</v>
      </c>
      <c r="AG1158" s="230">
        <v>34.812324523925781</v>
      </c>
      <c r="AH1158" s="230">
        <v>35.229568481445313</v>
      </c>
      <c r="AI1158" s="230">
        <v>93.621780395507813</v>
      </c>
      <c r="AJ1158" s="188">
        <v>0.63616800308227539</v>
      </c>
      <c r="AK1158" s="188">
        <v>5.7420506477355957</v>
      </c>
      <c r="AL1158" s="230">
        <v>4.1840801239013672</v>
      </c>
      <c r="AM1158" s="230">
        <v>23.909616470336914</v>
      </c>
      <c r="AN1158" s="230">
        <v>5602.552734375</v>
      </c>
      <c r="AO1158" s="230">
        <v>9717.4873046875</v>
      </c>
      <c r="AP1158" s="230">
        <v>174.31398010253906</v>
      </c>
      <c r="AQ1158" s="230">
        <v>1.793817400932312</v>
      </c>
      <c r="AR1158" s="229"/>
    </row>
    <row r="1159" spans="1:44">
      <c r="A1159" s="352">
        <v>41848</v>
      </c>
      <c r="B1159" s="123" t="s">
        <v>132</v>
      </c>
      <c r="C1159" s="123" t="s">
        <v>128</v>
      </c>
      <c r="D1159" s="241"/>
      <c r="E1159" s="219">
        <v>178</v>
      </c>
      <c r="F1159" s="219">
        <v>5</v>
      </c>
      <c r="G1159" s="219">
        <v>527</v>
      </c>
      <c r="H1159" s="219">
        <v>15</v>
      </c>
      <c r="I1159" s="219">
        <v>1004</v>
      </c>
      <c r="J1159" s="219">
        <v>32</v>
      </c>
      <c r="K1159" s="197">
        <v>954117</v>
      </c>
      <c r="L1159" s="194">
        <v>92.023200508952257</v>
      </c>
      <c r="M1159" s="197">
        <v>1175966</v>
      </c>
      <c r="N1159" s="194">
        <v>93.260093688964844</v>
      </c>
      <c r="O1159" s="197">
        <v>12342314</v>
      </c>
      <c r="P1159" s="194">
        <v>99.952911376953125</v>
      </c>
      <c r="Q1159" s="197">
        <v>5109962</v>
      </c>
      <c r="R1159" s="194">
        <v>0</v>
      </c>
      <c r="S1159" s="197">
        <v>211044</v>
      </c>
      <c r="T1159" s="194">
        <v>4.1300501823425293</v>
      </c>
      <c r="U1159" s="197">
        <v>14173</v>
      </c>
      <c r="V1159" s="194">
        <v>0.27773135900497437</v>
      </c>
      <c r="W1159" s="197">
        <v>849751</v>
      </c>
      <c r="X1159" s="194">
        <v>99.708648681640625</v>
      </c>
      <c r="Y1159" s="231">
        <v>99.431724548339844</v>
      </c>
      <c r="Z1159" s="197">
        <v>5271</v>
      </c>
      <c r="AA1159" s="194">
        <v>0.62029933929443359</v>
      </c>
      <c r="AB1159" s="197">
        <v>842958</v>
      </c>
      <c r="AC1159" s="194">
        <v>97.819107055664063</v>
      </c>
      <c r="AD1159" s="197">
        <v>841766</v>
      </c>
      <c r="AE1159" s="194">
        <v>98.003364562988281</v>
      </c>
      <c r="AF1159" s="231">
        <v>34.900726318359375</v>
      </c>
      <c r="AG1159" s="231">
        <v>34.797126770019531</v>
      </c>
      <c r="AH1159" s="231">
        <v>35.004329681396484</v>
      </c>
      <c r="AI1159" s="194">
        <v>48.789310455322266</v>
      </c>
      <c r="AJ1159" s="207">
        <v>0.35961499810218811</v>
      </c>
      <c r="AK1159" s="207">
        <v>0.85107654333114624</v>
      </c>
      <c r="AL1159" s="208">
        <v>4.1066241264343262</v>
      </c>
      <c r="AM1159" s="208">
        <v>23.890022277832031</v>
      </c>
      <c r="AN1159" s="197">
        <v>5871.52685546875</v>
      </c>
      <c r="AO1159" s="197">
        <v>11577.5126953125</v>
      </c>
      <c r="AP1159" s="197">
        <v>157.46661376953125</v>
      </c>
      <c r="AQ1159" s="231">
        <v>1.360107421875</v>
      </c>
      <c r="AR1159" s="198"/>
    </row>
    <row r="1160" spans="1:44">
      <c r="A1160" s="352">
        <v>41847</v>
      </c>
      <c r="B1160" s="181" t="s">
        <v>6</v>
      </c>
      <c r="C1160" s="181"/>
      <c r="D1160" s="241"/>
      <c r="E1160" s="219">
        <v>1758</v>
      </c>
      <c r="F1160" s="219">
        <v>147</v>
      </c>
      <c r="G1160" s="219">
        <v>5209</v>
      </c>
      <c r="H1160" s="219">
        <v>431</v>
      </c>
      <c r="I1160" s="219">
        <v>15440</v>
      </c>
      <c r="J1160" s="219">
        <v>1633</v>
      </c>
      <c r="K1160" s="229">
        <v>36296561</v>
      </c>
      <c r="L1160" s="230">
        <v>91.556657392417975</v>
      </c>
      <c r="M1160" s="229">
        <v>54090361</v>
      </c>
      <c r="N1160" s="230">
        <v>96.262021139595319</v>
      </c>
      <c r="O1160" s="229">
        <v>178363588</v>
      </c>
      <c r="P1160" s="230">
        <v>99.927438538812552</v>
      </c>
      <c r="Q1160" s="229">
        <v>132841459</v>
      </c>
      <c r="R1160" s="230">
        <v>0.1056808651404304</v>
      </c>
      <c r="S1160" s="229">
        <v>3036518</v>
      </c>
      <c r="T1160" s="230">
        <v>4.2716597205899358</v>
      </c>
      <c r="U1160" s="229">
        <v>192873</v>
      </c>
      <c r="V1160" s="230">
        <v>0.14779762548049882</v>
      </c>
      <c r="W1160" s="229">
        <v>39540405</v>
      </c>
      <c r="X1160" s="230">
        <v>99.644123653263279</v>
      </c>
      <c r="Y1160" s="230">
        <v>99.496852004572901</v>
      </c>
      <c r="Z1160" s="229">
        <v>125065</v>
      </c>
      <c r="AA1160" s="230">
        <v>0.31629671169019224</v>
      </c>
      <c r="AB1160" s="229">
        <v>26311312</v>
      </c>
      <c r="AC1160" s="230">
        <v>98.270633611207373</v>
      </c>
      <c r="AD1160" s="229">
        <v>26277710</v>
      </c>
      <c r="AE1160" s="230">
        <v>98.362125716824309</v>
      </c>
      <c r="AF1160" s="230">
        <v>34.291724806568055</v>
      </c>
      <c r="AG1160" s="230">
        <v>33.584216500658052</v>
      </c>
      <c r="AH1160" s="230">
        <v>34.999233112478052</v>
      </c>
      <c r="AI1160" s="230"/>
      <c r="AJ1160" s="188"/>
      <c r="AK1160" s="188"/>
      <c r="AL1160" s="230">
        <v>3.1105683360899281</v>
      </c>
      <c r="AM1160" s="230">
        <v>18.094435604848577</v>
      </c>
      <c r="AN1160" s="230">
        <v>170498.07861328125</v>
      </c>
      <c r="AO1160" s="230">
        <v>483333.3515625</v>
      </c>
      <c r="AP1160" s="230">
        <v>222069.60507202148</v>
      </c>
      <c r="AQ1160" s="230">
        <v>45.945433799286576</v>
      </c>
      <c r="AR1160" s="229">
        <v>0</v>
      </c>
    </row>
    <row r="1161" spans="1:44">
      <c r="A1161" s="352">
        <v>41847</v>
      </c>
      <c r="B1161" s="123" t="s">
        <v>134</v>
      </c>
      <c r="C1161" s="123"/>
      <c r="D1161" s="241"/>
      <c r="E1161" s="219">
        <v>608</v>
      </c>
      <c r="F1161" s="219">
        <v>83</v>
      </c>
      <c r="G1161" s="219">
        <v>1816</v>
      </c>
      <c r="H1161" s="219">
        <v>251</v>
      </c>
      <c r="I1161" s="219">
        <v>6292</v>
      </c>
      <c r="J1161" s="219">
        <v>1030</v>
      </c>
      <c r="K1161" s="197">
        <v>20587751</v>
      </c>
      <c r="L1161" s="194">
        <v>92.212675391304273</v>
      </c>
      <c r="M1161" s="197">
        <v>30122668</v>
      </c>
      <c r="N1161" s="194">
        <v>96.804000165443099</v>
      </c>
      <c r="O1161" s="197">
        <v>60451437</v>
      </c>
      <c r="P1161" s="194">
        <v>99.962805865214307</v>
      </c>
      <c r="Q1161" s="197">
        <v>60451189</v>
      </c>
      <c r="R1161" s="194">
        <v>2.102191916303826E-2</v>
      </c>
      <c r="S1161" s="197">
        <v>8385</v>
      </c>
      <c r="T1161" s="194">
        <v>1.4850125679069853E-2</v>
      </c>
      <c r="U1161" s="197">
        <v>97468</v>
      </c>
      <c r="V1161" s="194">
        <v>0.16129049435446102</v>
      </c>
      <c r="W1161" s="197">
        <v>19836722</v>
      </c>
      <c r="X1161" s="194">
        <v>99.597688639298255</v>
      </c>
      <c r="Y1161" s="231">
        <v>99.437047034926309</v>
      </c>
      <c r="Z1161" s="197">
        <v>52814</v>
      </c>
      <c r="AA1161" s="194">
        <v>0.2662435846502495</v>
      </c>
      <c r="AB1161" s="197">
        <v>15417688</v>
      </c>
      <c r="AC1161" s="194">
        <v>98.690011915324646</v>
      </c>
      <c r="AD1161" s="197">
        <v>15419809</v>
      </c>
      <c r="AE1161" s="194">
        <v>98.658965421190715</v>
      </c>
      <c r="AF1161" s="231">
        <v>61.157922144419572</v>
      </c>
      <c r="AG1161" s="231">
        <v>60.296386780357366</v>
      </c>
      <c r="AH1161" s="231">
        <v>62.019457508481771</v>
      </c>
      <c r="AI1161" s="194"/>
      <c r="AJ1161" s="207"/>
      <c r="AK1161" s="207"/>
      <c r="AL1161" s="208">
        <v>4.9336204786132614</v>
      </c>
      <c r="AM1161" s="208">
        <v>26.783979905334338</v>
      </c>
      <c r="AN1161" s="197">
        <v>83839.7822265625</v>
      </c>
      <c r="AO1161" s="197">
        <v>249451.16015625</v>
      </c>
      <c r="AP1161" s="197">
        <v>148965.2265625</v>
      </c>
      <c r="AQ1161" s="231">
        <v>59.71719132081482</v>
      </c>
      <c r="AR1161" s="198"/>
    </row>
    <row r="1162" spans="1:44">
      <c r="A1162" s="352">
        <v>41847</v>
      </c>
      <c r="B1162" s="123" t="s">
        <v>175</v>
      </c>
      <c r="C1162" s="123"/>
      <c r="D1162" s="241"/>
      <c r="E1162" s="219">
        <v>495</v>
      </c>
      <c r="F1162" s="219">
        <v>39</v>
      </c>
      <c r="G1162" s="219">
        <v>1439</v>
      </c>
      <c r="H1162" s="219">
        <v>106</v>
      </c>
      <c r="I1162" s="219">
        <v>4587</v>
      </c>
      <c r="J1162" s="219">
        <v>386</v>
      </c>
      <c r="K1162" s="197">
        <v>10305679</v>
      </c>
      <c r="L1162" s="194">
        <v>91.283136220330562</v>
      </c>
      <c r="M1162" s="197">
        <v>14792371</v>
      </c>
      <c r="N1162" s="194">
        <v>95.340334138721957</v>
      </c>
      <c r="O1162" s="197">
        <v>66013360</v>
      </c>
      <c r="P1162" s="194">
        <v>99.887518926434083</v>
      </c>
      <c r="Q1162" s="197">
        <v>46334698</v>
      </c>
      <c r="R1162" s="194">
        <v>0.27482212802193923</v>
      </c>
      <c r="S1162" s="197">
        <v>2129753</v>
      </c>
      <c r="T1162" s="194">
        <v>4.6054386245060632</v>
      </c>
      <c r="U1162" s="197">
        <v>2088</v>
      </c>
      <c r="V1162" s="194">
        <v>4.7417354305981244E-3</v>
      </c>
      <c r="W1162" s="197">
        <v>13669966</v>
      </c>
      <c r="X1162" s="194">
        <v>99.729446839699349</v>
      </c>
      <c r="Y1162" s="231">
        <v>99.724717933183811</v>
      </c>
      <c r="Z1162" s="197">
        <v>35039</v>
      </c>
      <c r="AA1162" s="194">
        <v>0.25632105146796436</v>
      </c>
      <c r="AB1162" s="197">
        <v>3781938</v>
      </c>
      <c r="AC1162" s="194">
        <v>95.409495684699749</v>
      </c>
      <c r="AD1162" s="197">
        <v>3758758</v>
      </c>
      <c r="AE1162" s="194">
        <v>95.760381804567189</v>
      </c>
      <c r="AF1162" s="231">
        <v>0</v>
      </c>
      <c r="AG1162" s="231">
        <v>0</v>
      </c>
      <c r="AH1162" s="231">
        <v>0</v>
      </c>
      <c r="AI1162" s="194"/>
      <c r="AJ1162" s="207"/>
      <c r="AK1162" s="207"/>
      <c r="AL1162" s="208">
        <v>4.7657440716911079</v>
      </c>
      <c r="AM1162" s="208">
        <v>29.261257792287665</v>
      </c>
      <c r="AN1162" s="197">
        <v>61819.6015625</v>
      </c>
      <c r="AO1162" s="197">
        <v>157611.30859375</v>
      </c>
      <c r="AP1162" s="197">
        <v>71868.41015625</v>
      </c>
      <c r="AQ1162" s="231">
        <v>45.59851117123452</v>
      </c>
      <c r="AR1162" s="198"/>
    </row>
    <row r="1163" spans="1:44">
      <c r="A1163" s="352">
        <v>41847</v>
      </c>
      <c r="B1163" s="124" t="s">
        <v>135</v>
      </c>
      <c r="C1163" s="124"/>
      <c r="D1163" s="241"/>
      <c r="E1163" s="219">
        <v>655</v>
      </c>
      <c r="F1163" s="219">
        <v>25</v>
      </c>
      <c r="G1163" s="219">
        <v>1954</v>
      </c>
      <c r="H1163" s="219">
        <v>74</v>
      </c>
      <c r="I1163" s="219">
        <v>4561</v>
      </c>
      <c r="J1163" s="219">
        <v>217</v>
      </c>
      <c r="K1163" s="190">
        <v>5403131</v>
      </c>
      <c r="L1163" s="191">
        <v>89.578709085528374</v>
      </c>
      <c r="M1163" s="190">
        <v>9175322</v>
      </c>
      <c r="N1163" s="191">
        <v>95.968634357553185</v>
      </c>
      <c r="O1163" s="190">
        <v>51898791</v>
      </c>
      <c r="P1163" s="191">
        <v>99.937019148101996</v>
      </c>
      <c r="Q1163" s="190">
        <v>26055572</v>
      </c>
      <c r="R1163" s="191">
        <v>1.3125791118910877E-3</v>
      </c>
      <c r="S1163" s="190">
        <v>898380</v>
      </c>
      <c r="T1163" s="191">
        <v>3.5201144129264099</v>
      </c>
      <c r="U1163" s="190">
        <v>93317</v>
      </c>
      <c r="V1163" s="191">
        <v>0.35845064573025082</v>
      </c>
      <c r="W1163" s="190">
        <v>6033717</v>
      </c>
      <c r="X1163" s="191">
        <v>99.60347763116738</v>
      </c>
      <c r="Y1163" s="232">
        <v>99.246448322428677</v>
      </c>
      <c r="Z1163" s="190">
        <v>37212</v>
      </c>
      <c r="AA1163" s="192">
        <v>0.61673427477794374</v>
      </c>
      <c r="AB1163" s="190">
        <v>7111686</v>
      </c>
      <c r="AC1163" s="191">
        <v>98.882978194566547</v>
      </c>
      <c r="AD1163" s="190">
        <v>7099143</v>
      </c>
      <c r="AE1163" s="191">
        <v>99.094906307270421</v>
      </c>
      <c r="AF1163" s="232">
        <v>17.286015335465734</v>
      </c>
      <c r="AG1163" s="232">
        <v>15.620224145069148</v>
      </c>
      <c r="AH1163" s="232">
        <v>18.951806525862324</v>
      </c>
      <c r="AI1163" s="191"/>
      <c r="AJ1163" s="193"/>
      <c r="AK1163" s="193"/>
      <c r="AL1163" s="191">
        <v>3.5759920028239458</v>
      </c>
      <c r="AM1163" s="191">
        <v>22.931439831166575</v>
      </c>
      <c r="AN1163" s="190">
        <v>24838.69482421875</v>
      </c>
      <c r="AO1163" s="190">
        <v>76270.8828125</v>
      </c>
      <c r="AP1163" s="190">
        <v>1235.9683532714844</v>
      </c>
      <c r="AQ1163" s="232">
        <v>1.6204982920020983</v>
      </c>
      <c r="AR1163" s="190"/>
    </row>
    <row r="1164" spans="1:44">
      <c r="A1164" s="352">
        <v>41847</v>
      </c>
      <c r="B1164" s="114" t="s">
        <v>121</v>
      </c>
      <c r="C1164" s="114" t="s">
        <v>122</v>
      </c>
      <c r="D1164" s="241"/>
      <c r="E1164" s="305">
        <v>123</v>
      </c>
      <c r="F1164" s="305">
        <v>40</v>
      </c>
      <c r="G1164" s="305">
        <v>363</v>
      </c>
      <c r="H1164" s="305">
        <v>121</v>
      </c>
      <c r="I1164" s="305">
        <v>1461</v>
      </c>
      <c r="J1164" s="305">
        <v>508</v>
      </c>
      <c r="K1164" s="118">
        <v>9481873</v>
      </c>
      <c r="L1164" s="116">
        <v>93.281802023714093</v>
      </c>
      <c r="M1164" s="118">
        <v>5024938</v>
      </c>
      <c r="N1164" s="116">
        <v>96.339752197265625</v>
      </c>
      <c r="O1164" s="118">
        <v>14367034</v>
      </c>
      <c r="P1164" s="116">
        <v>99.95733642578125</v>
      </c>
      <c r="Q1164" s="118">
        <v>14366999</v>
      </c>
      <c r="R1164" s="119">
        <v>3.1036404892802238E-2</v>
      </c>
      <c r="S1164" s="118">
        <v>1508</v>
      </c>
      <c r="T1164" s="116">
        <v>1.0496277362108231E-2</v>
      </c>
      <c r="U1164" s="118">
        <v>19203</v>
      </c>
      <c r="V1164" s="119">
        <v>0.13371601700782776</v>
      </c>
      <c r="W1164" s="117">
        <v>5637369</v>
      </c>
      <c r="X1164" s="119">
        <v>99.774620056152344</v>
      </c>
      <c r="Y1164" s="119">
        <v>99.641204833984375</v>
      </c>
      <c r="Z1164" s="117">
        <v>17179</v>
      </c>
      <c r="AA1164" s="119">
        <v>0.30473434925079346</v>
      </c>
      <c r="AB1164" s="118">
        <v>6304615</v>
      </c>
      <c r="AC1164" s="120">
        <v>98.632667541503906</v>
      </c>
      <c r="AD1164" s="118">
        <v>6308203</v>
      </c>
      <c r="AE1164" s="116">
        <v>98.594924926757813</v>
      </c>
      <c r="AF1164" s="116">
        <v>65.801628112792969</v>
      </c>
      <c r="AG1164" s="116">
        <v>44.369403839111328</v>
      </c>
      <c r="AH1164" s="121">
        <v>87.233856201171875</v>
      </c>
      <c r="AI1164" s="116">
        <v>0</v>
      </c>
      <c r="AJ1164" s="121">
        <v>0</v>
      </c>
      <c r="AK1164" s="121">
        <v>0</v>
      </c>
      <c r="AL1164" s="116">
        <v>4.7039508819580078</v>
      </c>
      <c r="AM1164" s="116">
        <v>26.352931976318359</v>
      </c>
      <c r="AN1164" s="116">
        <v>18881.62109375</v>
      </c>
      <c r="AO1164" s="116">
        <v>78543.5390625</v>
      </c>
      <c r="AP1164" s="116">
        <v>52657.2578125</v>
      </c>
      <c r="AQ1164" s="122">
        <v>67.042121887207031</v>
      </c>
      <c r="AR1164" s="118"/>
    </row>
    <row r="1165" spans="1:44">
      <c r="A1165" s="352">
        <v>41847</v>
      </c>
      <c r="B1165" s="114" t="s">
        <v>123</v>
      </c>
      <c r="C1165" s="114" t="s">
        <v>122</v>
      </c>
      <c r="D1165" s="241"/>
      <c r="E1165" s="305">
        <v>158</v>
      </c>
      <c r="F1165" s="305">
        <v>12</v>
      </c>
      <c r="G1165" s="305">
        <v>484</v>
      </c>
      <c r="H1165" s="305">
        <v>37</v>
      </c>
      <c r="I1165" s="305">
        <v>1511</v>
      </c>
      <c r="J1165" s="305">
        <v>139</v>
      </c>
      <c r="K1165" s="118">
        <v>4048796</v>
      </c>
      <c r="L1165" s="116">
        <v>92.587277798140491</v>
      </c>
      <c r="M1165" s="118">
        <v>6961340</v>
      </c>
      <c r="N1165" s="116">
        <v>97.294906616210937</v>
      </c>
      <c r="O1165" s="118">
        <v>12441611</v>
      </c>
      <c r="P1165" s="116">
        <v>99.969284057617188</v>
      </c>
      <c r="Q1165" s="118">
        <v>12441603</v>
      </c>
      <c r="R1165" s="119">
        <v>1.0802466422319412E-2</v>
      </c>
      <c r="S1165" s="118">
        <v>2273</v>
      </c>
      <c r="T1165" s="116">
        <v>1.8269350752234459E-2</v>
      </c>
      <c r="U1165" s="118">
        <v>16891</v>
      </c>
      <c r="V1165" s="119">
        <v>0.13580173254013062</v>
      </c>
      <c r="W1165" s="117">
        <v>3733036</v>
      </c>
      <c r="X1165" s="119">
        <v>99.725669860839844</v>
      </c>
      <c r="Y1165" s="119">
        <v>99.590240478515625</v>
      </c>
      <c r="Z1165" s="117">
        <v>9596</v>
      </c>
      <c r="AA1165" s="119">
        <v>0.25705617666244507</v>
      </c>
      <c r="AB1165" s="118">
        <v>2747588</v>
      </c>
      <c r="AC1165" s="120">
        <v>98.675567626953125</v>
      </c>
      <c r="AD1165" s="118">
        <v>2748336</v>
      </c>
      <c r="AE1165" s="116">
        <v>98.663192749023438</v>
      </c>
      <c r="AF1165" s="116">
        <v>38.438751220703125</v>
      </c>
      <c r="AG1165" s="116">
        <v>43.9964599609375</v>
      </c>
      <c r="AH1165" s="121">
        <v>32.881038665771484</v>
      </c>
      <c r="AI1165" s="116">
        <v>0</v>
      </c>
      <c r="AJ1165" s="121">
        <v>0</v>
      </c>
      <c r="AK1165" s="121">
        <v>0</v>
      </c>
      <c r="AL1165" s="116">
        <v>4.6004471778869629</v>
      </c>
      <c r="AM1165" s="116">
        <v>25.978494644165039</v>
      </c>
      <c r="AN1165" s="116">
        <v>16155.384765625</v>
      </c>
      <c r="AO1165" s="116">
        <v>48314.171875</v>
      </c>
      <c r="AP1165" s="116">
        <v>26960.4609375</v>
      </c>
      <c r="AQ1165" s="116">
        <v>55.802387237548828</v>
      </c>
      <c r="AR1165" s="118"/>
    </row>
    <row r="1166" spans="1:44">
      <c r="A1166" s="352">
        <v>41847</v>
      </c>
      <c r="B1166" s="114" t="s">
        <v>183</v>
      </c>
      <c r="C1166" s="114" t="s">
        <v>122</v>
      </c>
      <c r="D1166" s="241"/>
      <c r="E1166" s="305">
        <v>129</v>
      </c>
      <c r="F1166" s="305">
        <v>10</v>
      </c>
      <c r="G1166" s="305">
        <v>385</v>
      </c>
      <c r="H1166" s="305">
        <v>30</v>
      </c>
      <c r="I1166" s="305">
        <v>1458</v>
      </c>
      <c r="J1166" s="305">
        <v>114</v>
      </c>
      <c r="K1166" s="118">
        <v>1396526</v>
      </c>
      <c r="L1166" s="116">
        <v>94.382345906914736</v>
      </c>
      <c r="M1166" s="118">
        <v>6961340</v>
      </c>
      <c r="N1166" s="116">
        <v>97.294906616210937</v>
      </c>
      <c r="O1166" s="118">
        <v>13925518</v>
      </c>
      <c r="P1166" s="116">
        <v>99.981239318847656</v>
      </c>
      <c r="Q1166" s="118">
        <v>13925370</v>
      </c>
      <c r="R1166" s="119">
        <v>6.6066468134522438E-3</v>
      </c>
      <c r="S1166" s="118">
        <v>1393</v>
      </c>
      <c r="T1166" s="116">
        <v>1.0003324598073959E-2</v>
      </c>
      <c r="U1166" s="118">
        <v>21520</v>
      </c>
      <c r="V1166" s="119">
        <v>0.15456375479698181</v>
      </c>
      <c r="W1166" s="117">
        <v>4539221</v>
      </c>
      <c r="X1166" s="119">
        <v>99.373138427734375</v>
      </c>
      <c r="Y1166" s="119">
        <v>99.21954345703125</v>
      </c>
      <c r="Z1166" s="117">
        <v>10246</v>
      </c>
      <c r="AA1166" s="119">
        <v>0.22572155296802521</v>
      </c>
      <c r="AB1166" s="118">
        <v>2837669</v>
      </c>
      <c r="AC1166" s="120">
        <v>98.767723083496094</v>
      </c>
      <c r="AD1166" s="118">
        <v>2834883</v>
      </c>
      <c r="AE1166" s="116">
        <v>98.750991821289063</v>
      </c>
      <c r="AF1166" s="116">
        <v>57.120330810546875</v>
      </c>
      <c r="AG1166" s="116">
        <v>75.431869506835938</v>
      </c>
      <c r="AH1166" s="121">
        <v>38.808792114257813</v>
      </c>
      <c r="AI1166" s="116">
        <v>0</v>
      </c>
      <c r="AJ1166" s="121">
        <v>0</v>
      </c>
      <c r="AK1166" s="121">
        <v>0</v>
      </c>
      <c r="AL1166" s="116">
        <v>4.9695062637329102</v>
      </c>
      <c r="AM1166" s="116">
        <v>25.997844696044922</v>
      </c>
      <c r="AN1166" s="116">
        <v>19241.9921875</v>
      </c>
      <c r="AO1166" s="116">
        <v>52549.609375</v>
      </c>
      <c r="AP1166" s="116">
        <v>29271.66015625</v>
      </c>
      <c r="AQ1166" s="116">
        <v>55.702907562255859</v>
      </c>
      <c r="AR1166" s="118"/>
    </row>
    <row r="1167" spans="1:44">
      <c r="A1167" s="352">
        <v>41847</v>
      </c>
      <c r="B1167" s="114" t="s">
        <v>126</v>
      </c>
      <c r="C1167" s="114" t="s">
        <v>122</v>
      </c>
      <c r="D1167" s="241"/>
      <c r="E1167" s="305">
        <v>103</v>
      </c>
      <c r="F1167" s="305">
        <v>4</v>
      </c>
      <c r="G1167" s="305">
        <v>302</v>
      </c>
      <c r="H1167" s="305">
        <v>12</v>
      </c>
      <c r="I1167" s="305">
        <v>916</v>
      </c>
      <c r="J1167" s="305">
        <v>50</v>
      </c>
      <c r="K1167" s="118">
        <v>1553309</v>
      </c>
      <c r="L1167" s="116">
        <v>90.133450588389039</v>
      </c>
      <c r="M1167" s="118">
        <v>5587525</v>
      </c>
      <c r="N1167" s="116">
        <v>96.401145935058594</v>
      </c>
      <c r="O1167" s="118">
        <v>7803418</v>
      </c>
      <c r="P1167" s="116">
        <v>99.905632019042969</v>
      </c>
      <c r="Q1167" s="118">
        <v>7803373</v>
      </c>
      <c r="R1167" s="119">
        <v>7.0059448480606079E-2</v>
      </c>
      <c r="S1167" s="118">
        <v>1481</v>
      </c>
      <c r="T1167" s="116">
        <v>1.8978971987962723E-2</v>
      </c>
      <c r="U1167" s="118">
        <v>13949</v>
      </c>
      <c r="V1167" s="119">
        <v>0.17891533672809601</v>
      </c>
      <c r="W1167" s="117">
        <v>2275935</v>
      </c>
      <c r="X1167" s="119">
        <v>99.563980102539063</v>
      </c>
      <c r="Y1167" s="119">
        <v>99.385841369628906</v>
      </c>
      <c r="Z1167" s="117">
        <v>6747</v>
      </c>
      <c r="AA1167" s="119">
        <v>0.29644960165023804</v>
      </c>
      <c r="AB1167" s="118">
        <v>1119726</v>
      </c>
      <c r="AC1167" s="120">
        <v>99.069145202636719</v>
      </c>
      <c r="AD1167" s="118">
        <v>1117444</v>
      </c>
      <c r="AE1167" s="116">
        <v>99.021873474121094</v>
      </c>
      <c r="AF1167" s="116">
        <v>46.950351715087891</v>
      </c>
      <c r="AG1167" s="116">
        <v>57.611263275146484</v>
      </c>
      <c r="AH1167" s="121">
        <v>36.289440155029297</v>
      </c>
      <c r="AI1167" s="116">
        <v>0</v>
      </c>
      <c r="AJ1167" s="121">
        <v>0</v>
      </c>
      <c r="AK1167" s="121">
        <v>0</v>
      </c>
      <c r="AL1167" s="116">
        <v>5.2897882461547852</v>
      </c>
      <c r="AM1167" s="116">
        <v>30.042718887329102</v>
      </c>
      <c r="AN1167" s="116">
        <v>11406.5751953125</v>
      </c>
      <c r="AO1167" s="116">
        <v>29475.18359375</v>
      </c>
      <c r="AP1167" s="116">
        <v>15997.248046875</v>
      </c>
      <c r="AQ1167" s="116">
        <v>54.273616790771484</v>
      </c>
      <c r="AR1167" s="118"/>
    </row>
    <row r="1168" spans="1:44">
      <c r="A1168" s="352">
        <v>41847</v>
      </c>
      <c r="B1168" s="114" t="s">
        <v>184</v>
      </c>
      <c r="C1168" s="114" t="s">
        <v>122</v>
      </c>
      <c r="D1168" s="241"/>
      <c r="E1168" s="305">
        <v>95</v>
      </c>
      <c r="F1168" s="305">
        <v>17</v>
      </c>
      <c r="G1168" s="305">
        <v>282</v>
      </c>
      <c r="H1168" s="305">
        <v>51</v>
      </c>
      <c r="I1168" s="305">
        <v>946</v>
      </c>
      <c r="J1168" s="305">
        <v>219</v>
      </c>
      <c r="K1168" s="118">
        <v>4107247</v>
      </c>
      <c r="L1168" s="116">
        <v>89.423864695743887</v>
      </c>
      <c r="M1168" s="118">
        <v>5587525</v>
      </c>
      <c r="N1168" s="116">
        <v>96.401145935058594</v>
      </c>
      <c r="O1168" s="118">
        <v>11913856</v>
      </c>
      <c r="P1168" s="116">
        <v>99.978538513183594</v>
      </c>
      <c r="Q1168" s="118">
        <v>11913844</v>
      </c>
      <c r="R1168" s="119">
        <v>4.3478831648826599E-3</v>
      </c>
      <c r="S1168" s="118">
        <v>1730</v>
      </c>
      <c r="T1168" s="116">
        <v>1.4520921744406223E-2</v>
      </c>
      <c r="U1168" s="118">
        <v>25905</v>
      </c>
      <c r="V1168" s="119">
        <v>0.21747715771198273</v>
      </c>
      <c r="W1168" s="117">
        <v>3651161</v>
      </c>
      <c r="X1168" s="119">
        <v>99.49383544921875</v>
      </c>
      <c r="Y1168" s="119">
        <v>99.277458190917969</v>
      </c>
      <c r="Z1168" s="117">
        <v>9046</v>
      </c>
      <c r="AA1168" s="119">
        <v>0.24775680899620056</v>
      </c>
      <c r="AB1168" s="118">
        <v>2408090</v>
      </c>
      <c r="AC1168" s="120">
        <v>98.588760375976562</v>
      </c>
      <c r="AD1168" s="118">
        <v>2410943</v>
      </c>
      <c r="AE1168" s="116">
        <v>98.545295715332031</v>
      </c>
      <c r="AF1168" s="116">
        <v>88.852340698242188</v>
      </c>
      <c r="AG1168" s="116">
        <v>92.8895263671875</v>
      </c>
      <c r="AH1168" s="121">
        <v>84.815147399902344</v>
      </c>
      <c r="AI1168" s="116">
        <v>0</v>
      </c>
      <c r="AJ1168" s="121">
        <v>0</v>
      </c>
      <c r="AK1168" s="121">
        <v>0</v>
      </c>
      <c r="AL1168" s="116">
        <v>5.3706674575805664</v>
      </c>
      <c r="AM1168" s="116">
        <v>26.304718017578125</v>
      </c>
      <c r="AN1168" s="116">
        <v>18154.208984375</v>
      </c>
      <c r="AO1168" s="116">
        <v>40568.65625</v>
      </c>
      <c r="AP1168" s="116">
        <v>24078.599609375</v>
      </c>
      <c r="AQ1168" s="116">
        <v>59.352718353271484</v>
      </c>
      <c r="AR1168" s="118"/>
    </row>
    <row r="1169" spans="1:44">
      <c r="A1169" s="352">
        <v>41847</v>
      </c>
      <c r="B1169" s="114" t="s">
        <v>131</v>
      </c>
      <c r="C1169" s="114" t="s">
        <v>176</v>
      </c>
      <c r="D1169" s="241"/>
      <c r="E1169" s="305">
        <v>168</v>
      </c>
      <c r="F1169" s="305">
        <v>20</v>
      </c>
      <c r="G1169" s="305">
        <v>489</v>
      </c>
      <c r="H1169" s="305">
        <v>50</v>
      </c>
      <c r="I1169" s="305">
        <v>1558</v>
      </c>
      <c r="J1169" s="305">
        <v>176</v>
      </c>
      <c r="K1169" s="118">
        <v>2537343</v>
      </c>
      <c r="L1169" s="116">
        <v>90.976821028926707</v>
      </c>
      <c r="M1169" s="118">
        <v>4228420</v>
      </c>
      <c r="N1169" s="116">
        <v>94.280632019042969</v>
      </c>
      <c r="O1169" s="118">
        <v>18526912</v>
      </c>
      <c r="P1169" s="116">
        <v>99.999046325683594</v>
      </c>
      <c r="Q1169" s="118">
        <v>12423250</v>
      </c>
      <c r="R1169" s="119">
        <v>1.8602218478918076E-2</v>
      </c>
      <c r="S1169" s="118">
        <v>575944</v>
      </c>
      <c r="T1169" s="116">
        <v>4.6360173225402832</v>
      </c>
      <c r="U1169" s="118">
        <v>240</v>
      </c>
      <c r="V1169" s="119">
        <v>2.0263735204935074E-3</v>
      </c>
      <c r="W1169" s="117">
        <v>3493454</v>
      </c>
      <c r="X1169" s="119">
        <v>99.791130065917969</v>
      </c>
      <c r="Y1169" s="119">
        <v>99.789108276367188</v>
      </c>
      <c r="Z1169" s="117">
        <v>9867</v>
      </c>
      <c r="AA1169" s="119">
        <v>0.28244253993034363</v>
      </c>
      <c r="AB1169" s="118">
        <v>1423286</v>
      </c>
      <c r="AC1169" s="120">
        <v>95.341133117675781</v>
      </c>
      <c r="AD1169" s="118">
        <v>1412871</v>
      </c>
      <c r="AE1169" s="116">
        <v>95.958656311035156</v>
      </c>
      <c r="AF1169" s="116">
        <v>0</v>
      </c>
      <c r="AG1169" s="116">
        <v>0</v>
      </c>
      <c r="AH1169" s="121">
        <v>0</v>
      </c>
      <c r="AI1169" s="116">
        <v>0</v>
      </c>
      <c r="AJ1169" s="121">
        <v>0</v>
      </c>
      <c r="AK1169" s="121">
        <v>0</v>
      </c>
      <c r="AL1169" s="116">
        <v>4.8246364593505859</v>
      </c>
      <c r="AM1169" s="116">
        <v>28.095932006835938</v>
      </c>
      <c r="AN1169" s="116">
        <v>17058.423828125</v>
      </c>
      <c r="AO1169" s="116">
        <v>38387.390625</v>
      </c>
      <c r="AP1169" s="116">
        <v>16473.5</v>
      </c>
      <c r="AQ1169" s="116">
        <v>42.913829803466797</v>
      </c>
      <c r="AR1169" s="118"/>
    </row>
    <row r="1170" spans="1:44">
      <c r="A1170" s="352">
        <v>41847</v>
      </c>
      <c r="B1170" s="114" t="s">
        <v>124</v>
      </c>
      <c r="C1170" s="114" t="s">
        <v>176</v>
      </c>
      <c r="D1170" s="241"/>
      <c r="E1170" s="180">
        <v>113</v>
      </c>
      <c r="F1170" s="180">
        <v>36</v>
      </c>
      <c r="G1170" s="180">
        <v>332</v>
      </c>
      <c r="H1170" s="180">
        <v>98</v>
      </c>
      <c r="I1170" s="180">
        <v>1261</v>
      </c>
      <c r="J1170" s="180">
        <v>362</v>
      </c>
      <c r="K1170" s="118">
        <v>3747332</v>
      </c>
      <c r="L1170" s="116">
        <v>92.32010934713017</v>
      </c>
      <c r="M1170" s="118">
        <v>3825766</v>
      </c>
      <c r="N1170" s="116">
        <v>96.206222534179688</v>
      </c>
      <c r="O1170" s="118">
        <v>16889284</v>
      </c>
      <c r="P1170" s="116">
        <v>99.586624145507813</v>
      </c>
      <c r="Q1170" s="118">
        <v>13210758</v>
      </c>
      <c r="R1170" s="119">
        <v>0.78197634220123291</v>
      </c>
      <c r="S1170" s="118">
        <v>568421</v>
      </c>
      <c r="T1170" s="116">
        <v>4.3027129173278809</v>
      </c>
      <c r="U1170" s="118">
        <v>1466</v>
      </c>
      <c r="V1170" s="119">
        <v>1.172404270619154E-2</v>
      </c>
      <c r="W1170" s="117">
        <v>4322790</v>
      </c>
      <c r="X1170" s="119">
        <v>99.651351928710937</v>
      </c>
      <c r="Y1170" s="119">
        <v>99.639671325683594</v>
      </c>
      <c r="Z1170" s="117">
        <v>11613</v>
      </c>
      <c r="AA1170" s="119">
        <v>0.26864594221115112</v>
      </c>
      <c r="AB1170" s="118">
        <v>1070768</v>
      </c>
      <c r="AC1170" s="120">
        <v>95.247711181640625</v>
      </c>
      <c r="AD1170" s="118">
        <v>1064346</v>
      </c>
      <c r="AE1170" s="116">
        <v>95.433158874511719</v>
      </c>
      <c r="AF1170" s="116">
        <v>0</v>
      </c>
      <c r="AG1170" s="116">
        <v>0</v>
      </c>
      <c r="AH1170" s="121">
        <v>0</v>
      </c>
      <c r="AI1170" s="116">
        <v>0</v>
      </c>
      <c r="AJ1170" s="121">
        <v>0</v>
      </c>
      <c r="AK1170" s="121">
        <v>0</v>
      </c>
      <c r="AL1170" s="116">
        <v>4.5876913070678711</v>
      </c>
      <c r="AM1170" s="116">
        <v>27.611339569091797</v>
      </c>
      <c r="AN1170" s="116">
        <v>17688.5234375</v>
      </c>
      <c r="AO1170" s="116">
        <v>47615.33984375</v>
      </c>
      <c r="AP1170" s="116">
        <v>23104.57421875</v>
      </c>
      <c r="AQ1170" s="116">
        <v>48.523384094238281</v>
      </c>
      <c r="AR1170" s="118"/>
    </row>
    <row r="1171" spans="1:44">
      <c r="A1171" s="352">
        <v>41847</v>
      </c>
      <c r="B1171" s="206" t="s">
        <v>133</v>
      </c>
      <c r="C1171" s="206" t="s">
        <v>176</v>
      </c>
      <c r="D1171" s="241"/>
      <c r="E1171" s="180">
        <v>163</v>
      </c>
      <c r="F1171" s="180">
        <v>10</v>
      </c>
      <c r="G1171" s="180">
        <v>482</v>
      </c>
      <c r="H1171" s="180">
        <v>29</v>
      </c>
      <c r="I1171" s="180">
        <v>1515</v>
      </c>
      <c r="J1171" s="180">
        <v>104</v>
      </c>
      <c r="K1171" s="248">
        <v>1970483</v>
      </c>
      <c r="L1171" s="246">
        <v>90.475228662211251</v>
      </c>
      <c r="M1171" s="248">
        <v>3645362</v>
      </c>
      <c r="N1171" s="246">
        <v>96.231948852539062</v>
      </c>
      <c r="O1171" s="248">
        <v>15819810</v>
      </c>
      <c r="P1171" s="246">
        <v>99.979537963867188</v>
      </c>
      <c r="Q1171" s="248">
        <v>10416233</v>
      </c>
      <c r="R1171" s="249">
        <v>0.18015150725841522</v>
      </c>
      <c r="S1171" s="248">
        <v>485673</v>
      </c>
      <c r="T1171" s="246">
        <v>4.6626548767089844</v>
      </c>
      <c r="U1171" s="248">
        <v>254</v>
      </c>
      <c r="V1171" s="249">
        <v>2.5640130043029785E-3</v>
      </c>
      <c r="W1171" s="248">
        <v>2783776</v>
      </c>
      <c r="X1171" s="246">
        <v>99.741378784179687</v>
      </c>
      <c r="Y1171" s="246">
        <v>99.738822937011719</v>
      </c>
      <c r="Z1171" s="247">
        <v>7584</v>
      </c>
      <c r="AA1171" s="249">
        <v>0.27243572473526001</v>
      </c>
      <c r="AB1171" s="248">
        <v>568659</v>
      </c>
      <c r="AC1171" s="246">
        <v>94.370437622070313</v>
      </c>
      <c r="AD1171" s="248">
        <v>560884</v>
      </c>
      <c r="AE1171" s="246">
        <v>94.652366638183594</v>
      </c>
      <c r="AF1171" s="246">
        <v>0</v>
      </c>
      <c r="AG1171" s="246">
        <v>0</v>
      </c>
      <c r="AH1171" s="251">
        <v>0</v>
      </c>
      <c r="AI1171" s="246">
        <v>0</v>
      </c>
      <c r="AJ1171" s="251">
        <v>0</v>
      </c>
      <c r="AK1171" s="251">
        <v>0</v>
      </c>
      <c r="AL1171" s="246">
        <v>4.8286385536193848</v>
      </c>
      <c r="AM1171" s="246">
        <v>31.579965591430664</v>
      </c>
      <c r="AN1171" s="246">
        <v>14651.1328125</v>
      </c>
      <c r="AO1171" s="246">
        <v>35935.953125</v>
      </c>
      <c r="AP1171" s="246">
        <v>16760.09375</v>
      </c>
      <c r="AQ1171" s="246">
        <v>46.638790130615234</v>
      </c>
      <c r="AR1171" s="248"/>
    </row>
    <row r="1172" spans="1:44">
      <c r="A1172" s="352">
        <v>41847</v>
      </c>
      <c r="B1172" s="206" t="s">
        <v>125</v>
      </c>
      <c r="C1172" s="206" t="s">
        <v>176</v>
      </c>
      <c r="D1172" s="241"/>
      <c r="E1172" s="180">
        <v>164</v>
      </c>
      <c r="F1172" s="180">
        <v>9</v>
      </c>
      <c r="G1172" s="180">
        <v>468</v>
      </c>
      <c r="H1172" s="180">
        <v>27</v>
      </c>
      <c r="I1172" s="180">
        <v>1514</v>
      </c>
      <c r="J1172" s="180">
        <v>106</v>
      </c>
      <c r="K1172" s="248">
        <v>2050521</v>
      </c>
      <c r="L1172" s="246">
        <v>90.543476511579257</v>
      </c>
      <c r="M1172" s="248">
        <v>3092823</v>
      </c>
      <c r="N1172" s="246">
        <v>94.667137145996094</v>
      </c>
      <c r="O1172" s="248">
        <v>14777354</v>
      </c>
      <c r="P1172" s="246">
        <v>99.993080139160156</v>
      </c>
      <c r="Q1172" s="248">
        <v>10284457</v>
      </c>
      <c r="R1172" s="249">
        <v>2.8752125799655914E-2</v>
      </c>
      <c r="S1172" s="248">
        <v>499715</v>
      </c>
      <c r="T1172" s="246">
        <v>4.8589344024658203</v>
      </c>
      <c r="U1172" s="248">
        <v>128</v>
      </c>
      <c r="V1172" s="249">
        <v>1.3087764382362366E-3</v>
      </c>
      <c r="W1172" s="248">
        <v>3069946</v>
      </c>
      <c r="X1172" s="246">
        <v>99.758399963378906</v>
      </c>
      <c r="Y1172" s="246">
        <v>99.757095336914063</v>
      </c>
      <c r="Z1172" s="247">
        <v>5975</v>
      </c>
      <c r="AA1172" s="249">
        <v>0.19462883472442627</v>
      </c>
      <c r="AB1172" s="248">
        <v>719225</v>
      </c>
      <c r="AC1172" s="246">
        <v>96.607177734375</v>
      </c>
      <c r="AD1172" s="248">
        <v>720657</v>
      </c>
      <c r="AE1172" s="246">
        <v>96.717300415039063</v>
      </c>
      <c r="AF1172" s="246">
        <v>0</v>
      </c>
      <c r="AG1172" s="246">
        <v>0</v>
      </c>
      <c r="AH1172" s="251">
        <v>0</v>
      </c>
      <c r="AI1172" s="246">
        <v>0</v>
      </c>
      <c r="AJ1172" s="251">
        <v>0</v>
      </c>
      <c r="AK1172" s="251">
        <v>0</v>
      </c>
      <c r="AL1172" s="246">
        <v>4.1875724792480469</v>
      </c>
      <c r="AM1172" s="246">
        <v>29.773826599121094</v>
      </c>
      <c r="AN1172" s="246">
        <v>12421.521484375</v>
      </c>
      <c r="AO1172" s="246">
        <v>35672.625</v>
      </c>
      <c r="AP1172" s="246">
        <v>15530.2421875</v>
      </c>
      <c r="AQ1172" s="246">
        <v>43.53546142578125</v>
      </c>
      <c r="AR1172" s="248"/>
    </row>
    <row r="1173" spans="1:44">
      <c r="A1173" s="352">
        <v>41847</v>
      </c>
      <c r="B1173" s="107" t="s">
        <v>127</v>
      </c>
      <c r="C1173" s="107" t="s">
        <v>128</v>
      </c>
      <c r="D1173" s="241"/>
      <c r="E1173" s="388">
        <v>150</v>
      </c>
      <c r="F1173" s="388">
        <v>12</v>
      </c>
      <c r="G1173" s="388">
        <v>450</v>
      </c>
      <c r="H1173" s="388">
        <v>36</v>
      </c>
      <c r="I1173" s="388">
        <v>1439</v>
      </c>
      <c r="J1173" s="388">
        <v>122</v>
      </c>
      <c r="K1173" s="111">
        <v>2341614</v>
      </c>
      <c r="L1173" s="109">
        <v>89.650728087549865</v>
      </c>
      <c r="M1173" s="111">
        <v>3570310</v>
      </c>
      <c r="N1173" s="109">
        <v>96.321975708007812</v>
      </c>
      <c r="O1173" s="111">
        <v>15492686</v>
      </c>
      <c r="P1173" s="109">
        <v>99.955375671386719</v>
      </c>
      <c r="Q1173" s="111">
        <v>9538796</v>
      </c>
      <c r="R1173" s="112">
        <v>3.281336510553956E-3</v>
      </c>
      <c r="S1173" s="111">
        <v>286055</v>
      </c>
      <c r="T1173" s="109">
        <v>2.9988584518432617</v>
      </c>
      <c r="U1173" s="111">
        <v>36341</v>
      </c>
      <c r="V1173" s="112">
        <v>0.38139441609382629</v>
      </c>
      <c r="W1173" s="111">
        <v>2785655</v>
      </c>
      <c r="X1173" s="109">
        <v>99.599800109863281</v>
      </c>
      <c r="Y1173" s="109">
        <v>99.219932556152344</v>
      </c>
      <c r="Z1173" s="110">
        <v>17571</v>
      </c>
      <c r="AA1173" s="112">
        <v>0.63076728582382202</v>
      </c>
      <c r="AB1173" s="111">
        <v>4256379</v>
      </c>
      <c r="AC1173" s="109">
        <v>99.300224304199219</v>
      </c>
      <c r="AD1173" s="111">
        <v>4247484</v>
      </c>
      <c r="AE1173" s="109">
        <v>99.518234252929688</v>
      </c>
      <c r="AF1173" s="109">
        <v>34.660392761230469</v>
      </c>
      <c r="AG1173" s="109">
        <v>34.324539184570313</v>
      </c>
      <c r="AH1173" s="113">
        <v>34.996246337890625</v>
      </c>
      <c r="AI1173" s="109">
        <v>48.864601135253906</v>
      </c>
      <c r="AJ1173" s="113">
        <v>0.42308729887008667</v>
      </c>
      <c r="AK1173" s="113">
        <v>0.71230924129486084</v>
      </c>
      <c r="AL1173" s="109">
        <v>2.9980940818786621</v>
      </c>
      <c r="AM1173" s="109">
        <v>19.411537170410156</v>
      </c>
      <c r="AN1173" s="109">
        <v>7851.2734375</v>
      </c>
      <c r="AO1173" s="109">
        <v>34708.9375</v>
      </c>
      <c r="AP1173" s="109">
        <v>669.32415771484375</v>
      </c>
      <c r="AQ1173" s="109">
        <v>1.9283913373947144</v>
      </c>
      <c r="AR1173" s="111"/>
    </row>
    <row r="1174" spans="1:44">
      <c r="A1174" s="352">
        <v>41847</v>
      </c>
      <c r="B1174" s="107" t="s">
        <v>129</v>
      </c>
      <c r="C1174" s="107" t="s">
        <v>128</v>
      </c>
      <c r="D1174" s="241"/>
      <c r="E1174" s="388">
        <v>151</v>
      </c>
      <c r="F1174" s="388">
        <v>3</v>
      </c>
      <c r="G1174" s="388">
        <v>449</v>
      </c>
      <c r="H1174" s="388">
        <v>8</v>
      </c>
      <c r="I1174" s="388">
        <v>1263</v>
      </c>
      <c r="J1174" s="388">
        <v>30</v>
      </c>
      <c r="K1174" s="111">
        <v>1386977</v>
      </c>
      <c r="L1174" s="109">
        <v>84.848126537065866</v>
      </c>
      <c r="M1174" s="111">
        <v>3205868</v>
      </c>
      <c r="N1174" s="109">
        <v>96.500732421875</v>
      </c>
      <c r="O1174" s="111">
        <v>10987013</v>
      </c>
      <c r="P1174" s="109">
        <v>99.866989135742187</v>
      </c>
      <c r="Q1174" s="111">
        <v>7399835</v>
      </c>
      <c r="R1174" s="112">
        <v>3.9190062670968473E-4</v>
      </c>
      <c r="S1174" s="111">
        <v>271822</v>
      </c>
      <c r="T1174" s="109">
        <v>3.6733522415161133</v>
      </c>
      <c r="U1174" s="111">
        <v>33825</v>
      </c>
      <c r="V1174" s="112">
        <v>0.45741569995880127</v>
      </c>
      <c r="W1174" s="111">
        <v>1740933</v>
      </c>
      <c r="X1174" s="109">
        <v>99.495758056640625</v>
      </c>
      <c r="Y1174" s="109">
        <v>99.0406494140625</v>
      </c>
      <c r="Z1174" s="110">
        <v>11528</v>
      </c>
      <c r="AA1174" s="112">
        <v>0.66217368841171265</v>
      </c>
      <c r="AB1174" s="111">
        <v>1058978</v>
      </c>
      <c r="AC1174" s="109">
        <v>98.542274475097656</v>
      </c>
      <c r="AD1174" s="111">
        <v>1058483</v>
      </c>
      <c r="AE1174" s="109">
        <v>98.762092590332031</v>
      </c>
      <c r="AF1174" s="109">
        <v>34.325061798095703</v>
      </c>
      <c r="AG1174" s="109">
        <v>34.009017944335938</v>
      </c>
      <c r="AH1174" s="113">
        <v>34.641105651855469</v>
      </c>
      <c r="AI1174" s="109">
        <v>48.917499542236328</v>
      </c>
      <c r="AJ1174" s="113">
        <v>0.34912306070327759</v>
      </c>
      <c r="AK1174" s="113">
        <v>0.73337620496749878</v>
      </c>
      <c r="AL1174" s="109">
        <v>2.9249646663665771</v>
      </c>
      <c r="AM1174" s="109">
        <v>23.571821212768555</v>
      </c>
      <c r="AN1174" s="109">
        <v>6297.9267578125</v>
      </c>
      <c r="AO1174" s="109">
        <v>19668.916015625</v>
      </c>
      <c r="AP1174" s="109">
        <v>225.70939636230469</v>
      </c>
      <c r="AQ1174" s="109">
        <v>1.1475436687469482</v>
      </c>
      <c r="AR1174" s="111"/>
    </row>
    <row r="1175" spans="1:44">
      <c r="A1175" s="352">
        <v>41847</v>
      </c>
      <c r="B1175" s="181" t="s">
        <v>130</v>
      </c>
      <c r="C1175" s="181" t="s">
        <v>128</v>
      </c>
      <c r="D1175" s="241"/>
      <c r="E1175" s="219">
        <v>176</v>
      </c>
      <c r="F1175" s="219">
        <v>5</v>
      </c>
      <c r="G1175" s="219">
        <v>528</v>
      </c>
      <c r="H1175" s="219">
        <v>15</v>
      </c>
      <c r="I1175" s="219">
        <v>862</v>
      </c>
      <c r="J1175" s="219">
        <v>33</v>
      </c>
      <c r="K1175" s="229">
        <v>796036</v>
      </c>
      <c r="L1175" s="230">
        <v>94.844956760749511</v>
      </c>
      <c r="M1175" s="229">
        <v>1182531</v>
      </c>
      <c r="N1175" s="230">
        <v>96.335990905761719</v>
      </c>
      <c r="O1175" s="229">
        <v>12889285</v>
      </c>
      <c r="P1175" s="230">
        <v>99.995986938476563</v>
      </c>
      <c r="Q1175" s="229">
        <v>3967552</v>
      </c>
      <c r="R1175" s="230">
        <v>0</v>
      </c>
      <c r="S1175" s="229">
        <v>120441</v>
      </c>
      <c r="T1175" s="230">
        <v>3.0356502532958984</v>
      </c>
      <c r="U1175" s="229">
        <v>8570</v>
      </c>
      <c r="V1175" s="230">
        <v>0.21625980734825134</v>
      </c>
      <c r="W1175" s="229">
        <v>600271</v>
      </c>
      <c r="X1175" s="230">
        <v>99.752723693847656</v>
      </c>
      <c r="Y1175" s="230">
        <v>99.536994934082031</v>
      </c>
      <c r="Z1175" s="229">
        <v>2835</v>
      </c>
      <c r="AA1175" s="230">
        <v>0.47228667140007019</v>
      </c>
      <c r="AB1175" s="229">
        <v>852837</v>
      </c>
      <c r="AC1175" s="230">
        <v>98.550018310546875</v>
      </c>
      <c r="AD1175" s="229">
        <v>850769</v>
      </c>
      <c r="AE1175" s="230">
        <v>98.753837585449219</v>
      </c>
      <c r="AF1175" s="230">
        <v>35.06396484375</v>
      </c>
      <c r="AG1175" s="230">
        <v>34.855144500732422</v>
      </c>
      <c r="AH1175" s="230">
        <v>35.272789001464844</v>
      </c>
      <c r="AI1175" s="230">
        <v>93.826507568359375</v>
      </c>
      <c r="AJ1175" s="188">
        <v>0.54657852649688721</v>
      </c>
      <c r="AK1175" s="188">
        <v>5.6269159317016602</v>
      </c>
      <c r="AL1175" s="230">
        <v>4.1272749900817871</v>
      </c>
      <c r="AM1175" s="230">
        <v>24.581796646118164</v>
      </c>
      <c r="AN1175" s="230">
        <v>4797.1376953125</v>
      </c>
      <c r="AO1175" s="230">
        <v>9443.45703125</v>
      </c>
      <c r="AP1175" s="230">
        <v>165.75270080566406</v>
      </c>
      <c r="AQ1175" s="230">
        <v>1.7552120685577393</v>
      </c>
      <c r="AR1175" s="229"/>
    </row>
    <row r="1176" spans="1:44">
      <c r="A1176" s="352">
        <v>41847</v>
      </c>
      <c r="B1176" s="123" t="s">
        <v>132</v>
      </c>
      <c r="C1176" s="123" t="s">
        <v>128</v>
      </c>
      <c r="D1176" s="241"/>
      <c r="E1176" s="219">
        <v>178</v>
      </c>
      <c r="F1176" s="219">
        <v>5</v>
      </c>
      <c r="G1176" s="219">
        <v>527</v>
      </c>
      <c r="H1176" s="219">
        <v>15</v>
      </c>
      <c r="I1176" s="219">
        <v>997</v>
      </c>
      <c r="J1176" s="219">
        <v>32</v>
      </c>
      <c r="K1176" s="197">
        <v>878504</v>
      </c>
      <c r="L1176" s="194">
        <v>92.083473723511787</v>
      </c>
      <c r="M1176" s="197">
        <v>1216613</v>
      </c>
      <c r="N1176" s="194">
        <v>93.172523498535156</v>
      </c>
      <c r="O1176" s="197">
        <v>12529807</v>
      </c>
      <c r="P1176" s="194">
        <v>99.915069580078125</v>
      </c>
      <c r="Q1176" s="197">
        <v>5149389</v>
      </c>
      <c r="R1176" s="194">
        <v>0</v>
      </c>
      <c r="S1176" s="197">
        <v>220062</v>
      </c>
      <c r="T1176" s="194">
        <v>4.2735557556152344</v>
      </c>
      <c r="U1176" s="197">
        <v>14581</v>
      </c>
      <c r="V1176" s="194">
        <v>0.28327235579490662</v>
      </c>
      <c r="W1176" s="197">
        <v>906858</v>
      </c>
      <c r="X1176" s="194">
        <v>99.7227783203125</v>
      </c>
      <c r="Y1176" s="231">
        <v>99.440292358398437</v>
      </c>
      <c r="Z1176" s="197">
        <v>5278</v>
      </c>
      <c r="AA1176" s="194">
        <v>0.58200955390930176</v>
      </c>
      <c r="AB1176" s="197">
        <v>943492</v>
      </c>
      <c r="AC1176" s="194">
        <v>97.684028625488281</v>
      </c>
      <c r="AD1176" s="197">
        <v>942407</v>
      </c>
      <c r="AE1176" s="194">
        <v>97.86865234375</v>
      </c>
      <c r="AF1176" s="231">
        <v>34.905807495117188</v>
      </c>
      <c r="AG1176" s="231">
        <v>34.797744750976563</v>
      </c>
      <c r="AH1176" s="231">
        <v>35.013874053955078</v>
      </c>
      <c r="AI1176" s="194">
        <v>48.792156219482422</v>
      </c>
      <c r="AJ1176" s="207">
        <v>0.36108478903770447</v>
      </c>
      <c r="AK1176" s="207">
        <v>0.84675967693328857</v>
      </c>
      <c r="AL1176" s="208">
        <v>4.0717945098876953</v>
      </c>
      <c r="AM1176" s="208">
        <v>23.737960815429688</v>
      </c>
      <c r="AN1176" s="197">
        <v>5892.35693359375</v>
      </c>
      <c r="AO1176" s="197">
        <v>12449.572265625</v>
      </c>
      <c r="AP1176" s="197">
        <v>175.18209838867187</v>
      </c>
      <c r="AQ1176" s="231">
        <v>1.4071334600448608</v>
      </c>
      <c r="AR1176" s="198"/>
    </row>
    <row r="1177" spans="1:44">
      <c r="A1177" s="352">
        <v>41846</v>
      </c>
      <c r="B1177" s="181" t="s">
        <v>6</v>
      </c>
      <c r="C1177" s="181"/>
      <c r="D1177" s="241"/>
      <c r="E1177" s="219">
        <v>1758</v>
      </c>
      <c r="F1177" s="219">
        <v>147</v>
      </c>
      <c r="G1177" s="219">
        <v>5209</v>
      </c>
      <c r="H1177" s="219">
        <v>431</v>
      </c>
      <c r="I1177" s="219">
        <v>15434</v>
      </c>
      <c r="J1177" s="219">
        <v>1633</v>
      </c>
      <c r="K1177" s="229">
        <v>34005740</v>
      </c>
      <c r="L1177" s="230">
        <v>91.130320939935444</v>
      </c>
      <c r="M1177" s="229">
        <v>53826637</v>
      </c>
      <c r="N1177" s="230">
        <v>96.285885156670446</v>
      </c>
      <c r="O1177" s="229">
        <v>176618955</v>
      </c>
      <c r="P1177" s="230">
        <v>99.911775990944761</v>
      </c>
      <c r="Q1177" s="229">
        <v>130633824</v>
      </c>
      <c r="R1177" s="230">
        <v>3.142294967919837E-2</v>
      </c>
      <c r="S1177" s="229">
        <v>3074750</v>
      </c>
      <c r="T1177" s="230">
        <v>4.3318468926507441</v>
      </c>
      <c r="U1177" s="229">
        <v>190222</v>
      </c>
      <c r="V1177" s="230">
        <v>0.1480349415339566</v>
      </c>
      <c r="W1177" s="229">
        <v>38905940</v>
      </c>
      <c r="X1177" s="230">
        <v>99.655796100849884</v>
      </c>
      <c r="Y1177" s="230">
        <v>99.508270701356793</v>
      </c>
      <c r="Z1177" s="229">
        <v>122393</v>
      </c>
      <c r="AA1177" s="230">
        <v>0.31458692479464023</v>
      </c>
      <c r="AB1177" s="229">
        <v>26242630</v>
      </c>
      <c r="AC1177" s="230">
        <v>98.282507263013528</v>
      </c>
      <c r="AD1177" s="229">
        <v>26208321</v>
      </c>
      <c r="AE1177" s="230">
        <v>98.380635930642754</v>
      </c>
      <c r="AF1177" s="230">
        <v>33.736701394066948</v>
      </c>
      <c r="AG1177" s="230">
        <v>33.368079632579814</v>
      </c>
      <c r="AH1177" s="230">
        <v>34.105323155554082</v>
      </c>
      <c r="AI1177" s="230"/>
      <c r="AJ1177" s="188"/>
      <c r="AK1177" s="188"/>
      <c r="AL1177" s="230">
        <v>3.0628905074345809</v>
      </c>
      <c r="AM1177" s="230">
        <v>17.67610307974309</v>
      </c>
      <c r="AN1177" s="230">
        <v>166790.66162109375</v>
      </c>
      <c r="AO1177" s="230">
        <v>472744.4013671875</v>
      </c>
      <c r="AP1177" s="230">
        <v>211433.20611572266</v>
      </c>
      <c r="AQ1177" s="230">
        <v>44.724634602599849</v>
      </c>
      <c r="AR1177" s="229">
        <v>0</v>
      </c>
    </row>
    <row r="1178" spans="1:44">
      <c r="A1178" s="352">
        <v>41846</v>
      </c>
      <c r="B1178" s="123" t="s">
        <v>134</v>
      </c>
      <c r="C1178" s="123"/>
      <c r="D1178" s="241"/>
      <c r="E1178" s="219">
        <v>608</v>
      </c>
      <c r="F1178" s="219">
        <v>83</v>
      </c>
      <c r="G1178" s="219">
        <v>1816</v>
      </c>
      <c r="H1178" s="219">
        <v>251</v>
      </c>
      <c r="I1178" s="219">
        <v>6292</v>
      </c>
      <c r="J1178" s="219">
        <v>1030</v>
      </c>
      <c r="K1178" s="197">
        <v>19688568</v>
      </c>
      <c r="L1178" s="194">
        <v>92.186161025017157</v>
      </c>
      <c r="M1178" s="197">
        <v>29833748</v>
      </c>
      <c r="N1178" s="194">
        <v>96.848250520785029</v>
      </c>
      <c r="O1178" s="197">
        <v>58316209</v>
      </c>
      <c r="P1178" s="194">
        <v>99.943583828972891</v>
      </c>
      <c r="Q1178" s="197">
        <v>58315631</v>
      </c>
      <c r="R1178" s="194">
        <v>3.6712284677551159E-2</v>
      </c>
      <c r="S1178" s="197">
        <v>9671</v>
      </c>
      <c r="T1178" s="194">
        <v>1.8668897047530265E-2</v>
      </c>
      <c r="U1178" s="197">
        <v>93630</v>
      </c>
      <c r="V1178" s="194">
        <v>0.16064290919756311</v>
      </c>
      <c r="W1178" s="197">
        <v>18887080</v>
      </c>
      <c r="X1178" s="194">
        <v>99.608754913449275</v>
      </c>
      <c r="Y1178" s="231">
        <v>99.448740511740837</v>
      </c>
      <c r="Z1178" s="197">
        <v>49032</v>
      </c>
      <c r="AA1178" s="194">
        <v>0.25960603608243987</v>
      </c>
      <c r="AB1178" s="197">
        <v>14693449</v>
      </c>
      <c r="AC1178" s="194">
        <v>98.728417894312173</v>
      </c>
      <c r="AD1178" s="197">
        <v>14696456</v>
      </c>
      <c r="AE1178" s="194">
        <v>98.696931304296186</v>
      </c>
      <c r="AF1178" s="231">
        <v>61.297236726274093</v>
      </c>
      <c r="AG1178" s="231">
        <v>61.153716443627097</v>
      </c>
      <c r="AH1178" s="231">
        <v>61.440757008921096</v>
      </c>
      <c r="AI1178" s="194"/>
      <c r="AJ1178" s="207"/>
      <c r="AK1178" s="207"/>
      <c r="AL1178" s="208">
        <v>4.9193913311685238</v>
      </c>
      <c r="AM1178" s="208">
        <v>26.764093354935163</v>
      </c>
      <c r="AN1178" s="197">
        <v>80524.8671875</v>
      </c>
      <c r="AO1178" s="197">
        <v>237184.6953125</v>
      </c>
      <c r="AP1178" s="197">
        <v>138532.09765625</v>
      </c>
      <c r="AQ1178" s="231">
        <v>58.406845127055348</v>
      </c>
      <c r="AR1178" s="198"/>
    </row>
    <row r="1179" spans="1:44">
      <c r="A1179" s="352">
        <v>41846</v>
      </c>
      <c r="B1179" s="123" t="s">
        <v>175</v>
      </c>
      <c r="C1179" s="123"/>
      <c r="D1179" s="241"/>
      <c r="E1179" s="219">
        <v>495</v>
      </c>
      <c r="F1179" s="219">
        <v>39</v>
      </c>
      <c r="G1179" s="219">
        <v>1439</v>
      </c>
      <c r="H1179" s="219">
        <v>106</v>
      </c>
      <c r="I1179" s="219">
        <v>4586</v>
      </c>
      <c r="J1179" s="219">
        <v>386</v>
      </c>
      <c r="K1179" s="197">
        <v>9680705</v>
      </c>
      <c r="L1179" s="194">
        <v>91.042770128828437</v>
      </c>
      <c r="M1179" s="197">
        <v>14864519</v>
      </c>
      <c r="N1179" s="194">
        <v>95.435856307618678</v>
      </c>
      <c r="O1179" s="197">
        <v>64917844</v>
      </c>
      <c r="P1179" s="194">
        <v>99.995015599485257</v>
      </c>
      <c r="Q1179" s="197">
        <v>45342086</v>
      </c>
      <c r="R1179" s="194">
        <v>4.2166124263807184E-2</v>
      </c>
      <c r="S1179" s="197">
        <v>2065502</v>
      </c>
      <c r="T1179" s="194">
        <v>4.5783156897185853</v>
      </c>
      <c r="U1179" s="197">
        <v>2078</v>
      </c>
      <c r="V1179" s="194">
        <v>4.8039205772797506E-3</v>
      </c>
      <c r="W1179" s="197">
        <v>13625034</v>
      </c>
      <c r="X1179" s="194">
        <v>99.740213773098617</v>
      </c>
      <c r="Y1179" s="231">
        <v>99.735422332445353</v>
      </c>
      <c r="Z1179" s="197">
        <v>34951</v>
      </c>
      <c r="AA1179" s="194">
        <v>0.25652046431136211</v>
      </c>
      <c r="AB1179" s="197">
        <v>3832494</v>
      </c>
      <c r="AC1179" s="194">
        <v>95.257107977892019</v>
      </c>
      <c r="AD1179" s="197">
        <v>3808697</v>
      </c>
      <c r="AE1179" s="194">
        <v>95.602957464123989</v>
      </c>
      <c r="AF1179" s="231">
        <v>0</v>
      </c>
      <c r="AG1179" s="231">
        <v>0</v>
      </c>
      <c r="AH1179" s="231">
        <v>0</v>
      </c>
      <c r="AI1179" s="194"/>
      <c r="AJ1179" s="207"/>
      <c r="AK1179" s="207"/>
      <c r="AL1179" s="208">
        <v>4.7513430146007289</v>
      </c>
      <c r="AM1179" s="208">
        <v>28.894350029922684</v>
      </c>
      <c r="AN1179" s="197">
        <v>60605.93359375</v>
      </c>
      <c r="AO1179" s="197">
        <v>156116.41796875</v>
      </c>
      <c r="AP1179" s="197">
        <v>71593.521484375</v>
      </c>
      <c r="AQ1179" s="231">
        <v>45.859059806705247</v>
      </c>
      <c r="AR1179" s="198"/>
    </row>
    <row r="1180" spans="1:44">
      <c r="A1180" s="352">
        <v>41846</v>
      </c>
      <c r="B1180" s="124" t="s">
        <v>135</v>
      </c>
      <c r="C1180" s="124"/>
      <c r="D1180" s="241"/>
      <c r="E1180" s="219">
        <v>655</v>
      </c>
      <c r="F1180" s="219">
        <v>25</v>
      </c>
      <c r="G1180" s="219">
        <v>1954</v>
      </c>
      <c r="H1180" s="219">
        <v>74</v>
      </c>
      <c r="I1180" s="219">
        <v>4556</v>
      </c>
      <c r="J1180" s="219">
        <v>217</v>
      </c>
      <c r="K1180" s="190">
        <v>4636467</v>
      </c>
      <c r="L1180" s="191">
        <v>86.82954068259302</v>
      </c>
      <c r="M1180" s="190">
        <v>9128370</v>
      </c>
      <c r="N1180" s="191">
        <v>95.832113390227534</v>
      </c>
      <c r="O1180" s="190">
        <v>53384902</v>
      </c>
      <c r="P1180" s="191">
        <v>99.775807801808796</v>
      </c>
      <c r="Q1180" s="190">
        <v>26976107</v>
      </c>
      <c r="R1180" s="191">
        <v>1.9313386795951585E-3</v>
      </c>
      <c r="S1180" s="190">
        <v>999577</v>
      </c>
      <c r="T1180" s="191">
        <v>3.8642800629960585</v>
      </c>
      <c r="U1180" s="190">
        <v>94514</v>
      </c>
      <c r="V1180" s="191">
        <v>0.3506082333672888</v>
      </c>
      <c r="W1180" s="190">
        <v>6393826</v>
      </c>
      <c r="X1180" s="191">
        <v>99.614862396232425</v>
      </c>
      <c r="Y1180" s="232">
        <v>99.265604487013732</v>
      </c>
      <c r="Z1180" s="190">
        <v>38410</v>
      </c>
      <c r="AA1180" s="192">
        <v>0.60073577110145715</v>
      </c>
      <c r="AB1180" s="190">
        <v>7716687</v>
      </c>
      <c r="AC1180" s="191">
        <v>98.93600785054393</v>
      </c>
      <c r="AD1180" s="190">
        <v>7703168</v>
      </c>
      <c r="AE1180" s="191">
        <v>99.150567808085043</v>
      </c>
      <c r="AF1180" s="232">
        <v>17.749394847515561</v>
      </c>
      <c r="AG1180" s="232">
        <v>15.984323652291671</v>
      </c>
      <c r="AH1180" s="232">
        <v>19.514466042739446</v>
      </c>
      <c r="AI1180" s="191"/>
      <c r="AJ1180" s="193"/>
      <c r="AK1180" s="193"/>
      <c r="AL1180" s="191">
        <v>3.5391285048536538</v>
      </c>
      <c r="AM1180" s="191">
        <v>22.659411587515045</v>
      </c>
      <c r="AN1180" s="190">
        <v>25659.86083984375</v>
      </c>
      <c r="AO1180" s="190">
        <v>79443.2880859375</v>
      </c>
      <c r="AP1180" s="190">
        <v>1307.5869750976562</v>
      </c>
      <c r="AQ1180" s="232">
        <v>1.645937632494741</v>
      </c>
      <c r="AR1180" s="190"/>
    </row>
    <row r="1181" spans="1:44">
      <c r="A1181" s="352">
        <v>41846</v>
      </c>
      <c r="B1181" s="114" t="s">
        <v>121</v>
      </c>
      <c r="C1181" s="114" t="s">
        <v>122</v>
      </c>
      <c r="D1181" s="241"/>
      <c r="E1181" s="305">
        <v>123</v>
      </c>
      <c r="F1181" s="305">
        <v>40</v>
      </c>
      <c r="G1181" s="305">
        <v>363</v>
      </c>
      <c r="H1181" s="305">
        <v>121</v>
      </c>
      <c r="I1181" s="305">
        <v>1461</v>
      </c>
      <c r="J1181" s="305">
        <v>508</v>
      </c>
      <c r="K1181" s="118">
        <v>9114300</v>
      </c>
      <c r="L1181" s="116">
        <v>93.145924536168437</v>
      </c>
      <c r="M1181" s="118">
        <v>4993230</v>
      </c>
      <c r="N1181" s="116">
        <v>96.201072692871094</v>
      </c>
      <c r="O1181" s="118">
        <v>13941217</v>
      </c>
      <c r="P1181" s="116">
        <v>99.874526977539063</v>
      </c>
      <c r="Q1181" s="118">
        <v>13940981</v>
      </c>
      <c r="R1181" s="119">
        <v>0.10771121829748154</v>
      </c>
      <c r="S1181" s="118">
        <v>2126</v>
      </c>
      <c r="T1181" s="116">
        <v>1.5250002965331078E-2</v>
      </c>
      <c r="U1181" s="118">
        <v>18655</v>
      </c>
      <c r="V1181" s="119">
        <v>0.13397885859012604</v>
      </c>
      <c r="W1181" s="117">
        <v>5473581</v>
      </c>
      <c r="X1181" s="119">
        <v>99.721580505371094</v>
      </c>
      <c r="Y1181" s="119">
        <v>99.587974548339844</v>
      </c>
      <c r="Z1181" s="117">
        <v>15913</v>
      </c>
      <c r="AA1181" s="119">
        <v>0.29072374105453491</v>
      </c>
      <c r="AB1181" s="118">
        <v>6091288</v>
      </c>
      <c r="AC1181" s="120">
        <v>98.662528991699219</v>
      </c>
      <c r="AD1181" s="118">
        <v>6095184</v>
      </c>
      <c r="AE1181" s="116">
        <v>98.6322021484375</v>
      </c>
      <c r="AF1181" s="116">
        <v>65.377716064453125</v>
      </c>
      <c r="AG1181" s="116">
        <v>45.532066345214844</v>
      </c>
      <c r="AH1181" s="121">
        <v>85.223358154296875</v>
      </c>
      <c r="AI1181" s="116">
        <v>0</v>
      </c>
      <c r="AJ1181" s="121">
        <v>0</v>
      </c>
      <c r="AK1181" s="121">
        <v>0</v>
      </c>
      <c r="AL1181" s="116">
        <v>4.6889729499816895</v>
      </c>
      <c r="AM1181" s="116">
        <v>26.381547927856445</v>
      </c>
      <c r="AN1181" s="116">
        <v>18195.40625</v>
      </c>
      <c r="AO1181" s="116">
        <v>75901.328125</v>
      </c>
      <c r="AP1181" s="116">
        <v>49763.07421875</v>
      </c>
      <c r="AQ1181" s="122">
        <v>65.562850952148438</v>
      </c>
      <c r="AR1181" s="118"/>
    </row>
    <row r="1182" spans="1:44">
      <c r="A1182" s="352">
        <v>41846</v>
      </c>
      <c r="B1182" s="114" t="s">
        <v>123</v>
      </c>
      <c r="C1182" s="114" t="s">
        <v>122</v>
      </c>
      <c r="D1182" s="241"/>
      <c r="E1182" s="305">
        <v>158</v>
      </c>
      <c r="F1182" s="305">
        <v>12</v>
      </c>
      <c r="G1182" s="305">
        <v>484</v>
      </c>
      <c r="H1182" s="305">
        <v>37</v>
      </c>
      <c r="I1182" s="305">
        <v>1511</v>
      </c>
      <c r="J1182" s="305">
        <v>139</v>
      </c>
      <c r="K1182" s="118">
        <v>4124881</v>
      </c>
      <c r="L1182" s="116">
        <v>92.748057459112161</v>
      </c>
      <c r="M1182" s="118">
        <v>6873331</v>
      </c>
      <c r="N1182" s="116">
        <v>97.267059326171875</v>
      </c>
      <c r="O1182" s="118">
        <v>12397450</v>
      </c>
      <c r="P1182" s="116">
        <v>99.963493347167969</v>
      </c>
      <c r="Q1182" s="118">
        <v>12397360</v>
      </c>
      <c r="R1182" s="119">
        <v>1.6648706048727036E-2</v>
      </c>
      <c r="S1182" s="118">
        <v>2190</v>
      </c>
      <c r="T1182" s="116">
        <v>1.766505092382431E-2</v>
      </c>
      <c r="U1182" s="118">
        <v>17416</v>
      </c>
      <c r="V1182" s="119">
        <v>0.14052973687648773</v>
      </c>
      <c r="W1182" s="117">
        <v>3529461</v>
      </c>
      <c r="X1182" s="119">
        <v>99.791679382324219</v>
      </c>
      <c r="Y1182" s="119">
        <v>99.651443481445312</v>
      </c>
      <c r="Z1182" s="117">
        <v>8992</v>
      </c>
      <c r="AA1182" s="119">
        <v>0.25476977229118347</v>
      </c>
      <c r="AB1182" s="118">
        <v>2615107</v>
      </c>
      <c r="AC1182" s="120">
        <v>98.776687622070313</v>
      </c>
      <c r="AD1182" s="118">
        <v>2616612</v>
      </c>
      <c r="AE1182" s="116">
        <v>98.758277893066406</v>
      </c>
      <c r="AF1182" s="116">
        <v>43.027450561523437</v>
      </c>
      <c r="AG1182" s="116">
        <v>48.730381011962891</v>
      </c>
      <c r="AH1182" s="121">
        <v>37.324516296386719</v>
      </c>
      <c r="AI1182" s="116">
        <v>0</v>
      </c>
      <c r="AJ1182" s="121">
        <v>0</v>
      </c>
      <c r="AK1182" s="121">
        <v>0</v>
      </c>
      <c r="AL1182" s="116">
        <v>4.6256422996520996</v>
      </c>
      <c r="AM1182" s="116">
        <v>26.185195922851563</v>
      </c>
      <c r="AN1182" s="116">
        <v>16135.33984375</v>
      </c>
      <c r="AO1182" s="116">
        <v>45938.8203125</v>
      </c>
      <c r="AP1182" s="116">
        <v>25521.92578125</v>
      </c>
      <c r="AQ1182" s="116">
        <v>55.55633544921875</v>
      </c>
      <c r="AR1182" s="118"/>
    </row>
    <row r="1183" spans="1:44">
      <c r="A1183" s="352">
        <v>41846</v>
      </c>
      <c r="B1183" s="114" t="s">
        <v>183</v>
      </c>
      <c r="C1183" s="114" t="s">
        <v>122</v>
      </c>
      <c r="D1183" s="241"/>
      <c r="E1183" s="305">
        <v>129</v>
      </c>
      <c r="F1183" s="305">
        <v>10</v>
      </c>
      <c r="G1183" s="305">
        <v>385</v>
      </c>
      <c r="H1183" s="305">
        <v>30</v>
      </c>
      <c r="I1183" s="305">
        <v>1458</v>
      </c>
      <c r="J1183" s="305">
        <v>114</v>
      </c>
      <c r="K1183" s="118">
        <v>1168894</v>
      </c>
      <c r="L1183" s="116">
        <v>94.034189584342116</v>
      </c>
      <c r="M1183" s="118">
        <v>6873331</v>
      </c>
      <c r="N1183" s="116">
        <v>97.267059326171875</v>
      </c>
      <c r="O1183" s="118">
        <v>13098735</v>
      </c>
      <c r="P1183" s="116">
        <v>99.97344970703125</v>
      </c>
      <c r="Q1183" s="118">
        <v>13098716</v>
      </c>
      <c r="R1183" s="119">
        <v>1.6413822770118713E-2</v>
      </c>
      <c r="S1183" s="118">
        <v>1117</v>
      </c>
      <c r="T1183" s="116">
        <v>8.5275536403059959E-3</v>
      </c>
      <c r="U1183" s="118">
        <v>20511</v>
      </c>
      <c r="V1183" s="119">
        <v>0.15662692487239838</v>
      </c>
      <c r="W1183" s="117">
        <v>4112769</v>
      </c>
      <c r="X1183" s="119">
        <v>99.403831481933594</v>
      </c>
      <c r="Y1183" s="119">
        <v>99.248138427734375</v>
      </c>
      <c r="Z1183" s="117">
        <v>8842</v>
      </c>
      <c r="AA1183" s="119">
        <v>0.21498897671699524</v>
      </c>
      <c r="AB1183" s="118">
        <v>2533259</v>
      </c>
      <c r="AC1183" s="120">
        <v>98.895927429199219</v>
      </c>
      <c r="AD1183" s="118">
        <v>2531015</v>
      </c>
      <c r="AE1183" s="116">
        <v>98.869186401367188</v>
      </c>
      <c r="AF1183" s="116">
        <v>54.347503662109375</v>
      </c>
      <c r="AG1183" s="116">
        <v>69.000228881835938</v>
      </c>
      <c r="AH1183" s="121">
        <v>39.694778442382813</v>
      </c>
      <c r="AI1183" s="116">
        <v>0</v>
      </c>
      <c r="AJ1183" s="121">
        <v>0</v>
      </c>
      <c r="AK1183" s="121">
        <v>0</v>
      </c>
      <c r="AL1183" s="116">
        <v>4.892357349395752</v>
      </c>
      <c r="AM1183" s="116">
        <v>25.877901077270508</v>
      </c>
      <c r="AN1183" s="116">
        <v>17938.951171875</v>
      </c>
      <c r="AO1183" s="116">
        <v>47606.734375</v>
      </c>
      <c r="AP1183" s="116">
        <v>25061.40234375</v>
      </c>
      <c r="AQ1183" s="116">
        <v>52.642555236816406</v>
      </c>
      <c r="AR1183" s="118"/>
    </row>
    <row r="1184" spans="1:44">
      <c r="A1184" s="352">
        <v>41846</v>
      </c>
      <c r="B1184" s="114" t="s">
        <v>126</v>
      </c>
      <c r="C1184" s="114" t="s">
        <v>122</v>
      </c>
      <c r="D1184" s="241"/>
      <c r="E1184" s="305">
        <v>103</v>
      </c>
      <c r="F1184" s="305">
        <v>4</v>
      </c>
      <c r="G1184" s="305">
        <v>302</v>
      </c>
      <c r="H1184" s="305">
        <v>12</v>
      </c>
      <c r="I1184" s="305">
        <v>916</v>
      </c>
      <c r="J1184" s="305">
        <v>50</v>
      </c>
      <c r="K1184" s="118">
        <v>1383686</v>
      </c>
      <c r="L1184" s="116">
        <v>89.969617384290942</v>
      </c>
      <c r="M1184" s="118">
        <v>5546928</v>
      </c>
      <c r="N1184" s="116">
        <v>96.620582580566406</v>
      </c>
      <c r="O1184" s="118">
        <v>7418081</v>
      </c>
      <c r="P1184" s="116">
        <v>99.947036743164063</v>
      </c>
      <c r="Q1184" s="118">
        <v>7417979</v>
      </c>
      <c r="R1184" s="119">
        <v>1.6662219539284706E-2</v>
      </c>
      <c r="S1184" s="118">
        <v>2129</v>
      </c>
      <c r="T1184" s="116">
        <v>2.8700539842247963E-2</v>
      </c>
      <c r="U1184" s="118">
        <v>13693</v>
      </c>
      <c r="V1184" s="119">
        <v>0.18467582762241364</v>
      </c>
      <c r="W1184" s="117">
        <v>2205666</v>
      </c>
      <c r="X1184" s="119">
        <v>99.572265625</v>
      </c>
      <c r="Y1184" s="119">
        <v>99.388381958007813</v>
      </c>
      <c r="Z1184" s="117">
        <v>6240</v>
      </c>
      <c r="AA1184" s="119">
        <v>0.28290775418281555</v>
      </c>
      <c r="AB1184" s="118">
        <v>1084071</v>
      </c>
      <c r="AC1184" s="120">
        <v>98.953201293945313</v>
      </c>
      <c r="AD1184" s="118">
        <v>1081589</v>
      </c>
      <c r="AE1184" s="116">
        <v>98.901336669921875</v>
      </c>
      <c r="AF1184" s="116">
        <v>49.999340057373047</v>
      </c>
      <c r="AG1184" s="116">
        <v>62.919734954833984</v>
      </c>
      <c r="AH1184" s="121">
        <v>37.078945159912109</v>
      </c>
      <c r="AI1184" s="116">
        <v>0</v>
      </c>
      <c r="AJ1184" s="121">
        <v>0</v>
      </c>
      <c r="AK1184" s="121">
        <v>0</v>
      </c>
      <c r="AL1184" s="116">
        <v>5.3064479827880859</v>
      </c>
      <c r="AM1184" s="116">
        <v>29.822904586791992</v>
      </c>
      <c r="AN1184" s="116">
        <v>10915.654296875</v>
      </c>
      <c r="AO1184" s="116">
        <v>28088.46875</v>
      </c>
      <c r="AP1184" s="116">
        <v>14887.0703125</v>
      </c>
      <c r="AQ1184" s="116">
        <v>53.000648498535156</v>
      </c>
      <c r="AR1184" s="118"/>
    </row>
    <row r="1185" spans="1:44">
      <c r="A1185" s="352">
        <v>41846</v>
      </c>
      <c r="B1185" s="114" t="s">
        <v>184</v>
      </c>
      <c r="C1185" s="114" t="s">
        <v>122</v>
      </c>
      <c r="D1185" s="241"/>
      <c r="E1185" s="305">
        <v>95</v>
      </c>
      <c r="F1185" s="305">
        <v>17</v>
      </c>
      <c r="G1185" s="305">
        <v>282</v>
      </c>
      <c r="H1185" s="305">
        <v>51</v>
      </c>
      <c r="I1185" s="305">
        <v>946</v>
      </c>
      <c r="J1185" s="305">
        <v>219</v>
      </c>
      <c r="K1185" s="118">
        <v>3896807</v>
      </c>
      <c r="L1185" s="116">
        <v>89.579288889596015</v>
      </c>
      <c r="M1185" s="118">
        <v>5546928</v>
      </c>
      <c r="N1185" s="116">
        <v>96.620582580566406</v>
      </c>
      <c r="O1185" s="118">
        <v>11460726</v>
      </c>
      <c r="P1185" s="116">
        <v>99.969680786132812</v>
      </c>
      <c r="Q1185" s="118">
        <v>11460595</v>
      </c>
      <c r="R1185" s="119">
        <v>8.2281939685344696E-3</v>
      </c>
      <c r="S1185" s="118">
        <v>2109</v>
      </c>
      <c r="T1185" s="116">
        <v>1.8402185291051865E-2</v>
      </c>
      <c r="U1185" s="118">
        <v>23355</v>
      </c>
      <c r="V1185" s="119">
        <v>0.203839510679245</v>
      </c>
      <c r="W1185" s="117">
        <v>3565603</v>
      </c>
      <c r="X1185" s="119">
        <v>99.513427734375</v>
      </c>
      <c r="Y1185" s="119">
        <v>99.310577392578125</v>
      </c>
      <c r="Z1185" s="117">
        <v>9045</v>
      </c>
      <c r="AA1185" s="119">
        <v>0.25367379188537598</v>
      </c>
      <c r="AB1185" s="118">
        <v>2369724</v>
      </c>
      <c r="AC1185" s="120">
        <v>98.562614440917969</v>
      </c>
      <c r="AD1185" s="118">
        <v>2372056</v>
      </c>
      <c r="AE1185" s="116">
        <v>98.518585205078125</v>
      </c>
      <c r="AF1185" s="116">
        <v>85.399688720703125</v>
      </c>
      <c r="AG1185" s="116">
        <v>94.780143737792969</v>
      </c>
      <c r="AH1185" s="121">
        <v>76.01922607421875</v>
      </c>
      <c r="AI1185" s="116">
        <v>0</v>
      </c>
      <c r="AJ1185" s="121">
        <v>0</v>
      </c>
      <c r="AK1185" s="121">
        <v>0</v>
      </c>
      <c r="AL1185" s="116">
        <v>5.3425593376159668</v>
      </c>
      <c r="AM1185" s="116">
        <v>26.184211730957031</v>
      </c>
      <c r="AN1185" s="116">
        <v>17339.515625</v>
      </c>
      <c r="AO1185" s="116">
        <v>39649.34375</v>
      </c>
      <c r="AP1185" s="116">
        <v>23298.625</v>
      </c>
      <c r="AQ1185" s="116">
        <v>58.761692047119141</v>
      </c>
      <c r="AR1185" s="118"/>
    </row>
    <row r="1186" spans="1:44">
      <c r="A1186" s="352">
        <v>41846</v>
      </c>
      <c r="B1186" s="114" t="s">
        <v>131</v>
      </c>
      <c r="C1186" s="114" t="s">
        <v>176</v>
      </c>
      <c r="D1186" s="241"/>
      <c r="E1186" s="305">
        <v>168</v>
      </c>
      <c r="F1186" s="305">
        <v>20</v>
      </c>
      <c r="G1186" s="305">
        <v>489</v>
      </c>
      <c r="H1186" s="305">
        <v>50</v>
      </c>
      <c r="I1186" s="305">
        <v>1558</v>
      </c>
      <c r="J1186" s="305">
        <v>176</v>
      </c>
      <c r="K1186" s="118">
        <v>2483898</v>
      </c>
      <c r="L1186" s="116">
        <v>90.582745346225963</v>
      </c>
      <c r="M1186" s="118">
        <v>4337503</v>
      </c>
      <c r="N1186" s="116">
        <v>94.473915100097656</v>
      </c>
      <c r="O1186" s="118">
        <v>18876128</v>
      </c>
      <c r="P1186" s="116">
        <v>99.999641418457031</v>
      </c>
      <c r="Q1186" s="118">
        <v>12693831</v>
      </c>
      <c r="R1186" s="119">
        <v>1.1005345731973648E-2</v>
      </c>
      <c r="S1186" s="118">
        <v>584273</v>
      </c>
      <c r="T1186" s="116">
        <v>4.6028103828430176</v>
      </c>
      <c r="U1186" s="118">
        <v>245</v>
      </c>
      <c r="V1186" s="119">
        <v>2.0234347321093082E-3</v>
      </c>
      <c r="W1186" s="117">
        <v>3710853</v>
      </c>
      <c r="X1186" s="119">
        <v>99.763603210449219</v>
      </c>
      <c r="Y1186" s="119">
        <v>99.761581420898438</v>
      </c>
      <c r="Z1186" s="117">
        <v>10603</v>
      </c>
      <c r="AA1186" s="119">
        <v>0.28572946786880493</v>
      </c>
      <c r="AB1186" s="118">
        <v>1523472</v>
      </c>
      <c r="AC1186" s="120">
        <v>95.257606506347656</v>
      </c>
      <c r="AD1186" s="118">
        <v>1512685</v>
      </c>
      <c r="AE1186" s="116">
        <v>95.827949523925781</v>
      </c>
      <c r="AF1186" s="116">
        <v>0</v>
      </c>
      <c r="AG1186" s="116">
        <v>0</v>
      </c>
      <c r="AH1186" s="121">
        <v>0</v>
      </c>
      <c r="AI1186" s="116">
        <v>0</v>
      </c>
      <c r="AJ1186" s="121">
        <v>0</v>
      </c>
      <c r="AK1186" s="121">
        <v>0</v>
      </c>
      <c r="AL1186" s="116">
        <v>4.8343348503112793</v>
      </c>
      <c r="AM1186" s="116">
        <v>27.599010467529297</v>
      </c>
      <c r="AN1186" s="116">
        <v>17507.037109375</v>
      </c>
      <c r="AO1186" s="116">
        <v>40486.6328125</v>
      </c>
      <c r="AP1186" s="116">
        <v>17972.7421875</v>
      </c>
      <c r="AQ1186" s="116">
        <v>44.391792297363281</v>
      </c>
      <c r="AR1186" s="118"/>
    </row>
    <row r="1187" spans="1:44">
      <c r="A1187" s="352">
        <v>41846</v>
      </c>
      <c r="B1187" s="114" t="s">
        <v>124</v>
      </c>
      <c r="C1187" s="114" t="s">
        <v>176</v>
      </c>
      <c r="D1187" s="241"/>
      <c r="E1187" s="180">
        <v>113</v>
      </c>
      <c r="F1187" s="180">
        <v>36</v>
      </c>
      <c r="G1187" s="180">
        <v>332</v>
      </c>
      <c r="H1187" s="180">
        <v>98</v>
      </c>
      <c r="I1187" s="180">
        <v>1260</v>
      </c>
      <c r="J1187" s="180">
        <v>362</v>
      </c>
      <c r="K1187" s="118">
        <v>3550881</v>
      </c>
      <c r="L1187" s="116">
        <v>92.39476062419439</v>
      </c>
      <c r="M1187" s="118">
        <v>3806602</v>
      </c>
      <c r="N1187" s="116">
        <v>96.274765014648437</v>
      </c>
      <c r="O1187" s="118">
        <v>16313240</v>
      </c>
      <c r="P1187" s="116">
        <v>99.999603271484375</v>
      </c>
      <c r="Q1187" s="118">
        <v>12678539</v>
      </c>
      <c r="R1187" s="119">
        <v>1.4662573114037514E-2</v>
      </c>
      <c r="S1187" s="118">
        <v>515331</v>
      </c>
      <c r="T1187" s="116">
        <v>4.0645928382873535</v>
      </c>
      <c r="U1187" s="118">
        <v>1471</v>
      </c>
      <c r="V1187" s="119">
        <v>1.2095775455236435E-2</v>
      </c>
      <c r="W1187" s="117">
        <v>4258368</v>
      </c>
      <c r="X1187" s="119">
        <v>99.705665588378906</v>
      </c>
      <c r="Y1187" s="119">
        <v>99.693603515625</v>
      </c>
      <c r="Z1187" s="117">
        <v>10932</v>
      </c>
      <c r="AA1187" s="119">
        <v>0.25671806931495667</v>
      </c>
      <c r="AB1187" s="118">
        <v>1052041</v>
      </c>
      <c r="AC1187" s="120">
        <v>95.0919189453125</v>
      </c>
      <c r="AD1187" s="118">
        <v>1045570</v>
      </c>
      <c r="AE1187" s="116">
        <v>95.270233154296875</v>
      </c>
      <c r="AF1187" s="116">
        <v>0</v>
      </c>
      <c r="AG1187" s="116">
        <v>0</v>
      </c>
      <c r="AH1187" s="121">
        <v>0</v>
      </c>
      <c r="AI1187" s="116">
        <v>0</v>
      </c>
      <c r="AJ1187" s="121">
        <v>0</v>
      </c>
      <c r="AK1187" s="121">
        <v>0</v>
      </c>
      <c r="AL1187" s="116">
        <v>4.5580377578735352</v>
      </c>
      <c r="AM1187" s="116">
        <v>27.456487655639648</v>
      </c>
      <c r="AN1187" s="116">
        <v>16970.9921875</v>
      </c>
      <c r="AO1187" s="116">
        <v>46667.73046875</v>
      </c>
      <c r="AP1187" s="116">
        <v>22375.404296875</v>
      </c>
      <c r="AQ1187" s="116">
        <v>47.946201324462891</v>
      </c>
      <c r="AR1187" s="118"/>
    </row>
    <row r="1188" spans="1:44">
      <c r="A1188" s="352">
        <v>41846</v>
      </c>
      <c r="B1188" s="206" t="s">
        <v>133</v>
      </c>
      <c r="C1188" s="206" t="s">
        <v>176</v>
      </c>
      <c r="D1188" s="241"/>
      <c r="E1188" s="180">
        <v>163</v>
      </c>
      <c r="F1188" s="180">
        <v>10</v>
      </c>
      <c r="G1188" s="180">
        <v>482</v>
      </c>
      <c r="H1188" s="180">
        <v>29</v>
      </c>
      <c r="I1188" s="180">
        <v>1515</v>
      </c>
      <c r="J1188" s="180">
        <v>104</v>
      </c>
      <c r="K1188" s="248">
        <v>1810162</v>
      </c>
      <c r="L1188" s="246">
        <v>90.035808949696218</v>
      </c>
      <c r="M1188" s="248">
        <v>3687700</v>
      </c>
      <c r="N1188" s="246">
        <v>96.20977783203125</v>
      </c>
      <c r="O1188" s="248">
        <v>15519054</v>
      </c>
      <c r="P1188" s="246">
        <v>99.98016357421875</v>
      </c>
      <c r="Q1188" s="248">
        <v>10160364</v>
      </c>
      <c r="R1188" s="249">
        <v>0.13439479470252991</v>
      </c>
      <c r="S1188" s="248">
        <v>497526</v>
      </c>
      <c r="T1188" s="246">
        <v>4.8967342376708984</v>
      </c>
      <c r="U1188" s="248">
        <v>241</v>
      </c>
      <c r="V1188" s="249">
        <v>2.4978355504572392E-3</v>
      </c>
      <c r="W1188" s="248">
        <v>2725756</v>
      </c>
      <c r="X1188" s="246">
        <v>99.740310668945313</v>
      </c>
      <c r="Y1188" s="246">
        <v>99.737815856933594</v>
      </c>
      <c r="Z1188" s="247">
        <v>7480</v>
      </c>
      <c r="AA1188" s="249">
        <v>0.27441927790641785</v>
      </c>
      <c r="AB1188" s="248">
        <v>570216</v>
      </c>
      <c r="AC1188" s="246">
        <v>94.230079650878906</v>
      </c>
      <c r="AD1188" s="248">
        <v>562005</v>
      </c>
      <c r="AE1188" s="246">
        <v>94.559478759765625</v>
      </c>
      <c r="AF1188" s="246">
        <v>0</v>
      </c>
      <c r="AG1188" s="246">
        <v>0</v>
      </c>
      <c r="AH1188" s="251">
        <v>0</v>
      </c>
      <c r="AI1188" s="246">
        <v>0</v>
      </c>
      <c r="AJ1188" s="251">
        <v>0</v>
      </c>
      <c r="AK1188" s="251">
        <v>0</v>
      </c>
      <c r="AL1188" s="246">
        <v>4.8002939224243164</v>
      </c>
      <c r="AM1188" s="246">
        <v>31.198896408081055</v>
      </c>
      <c r="AN1188" s="246">
        <v>14302.4912109375</v>
      </c>
      <c r="AO1188" s="246">
        <v>34777.82421875</v>
      </c>
      <c r="AP1188" s="246">
        <v>16239.740234375</v>
      </c>
      <c r="AQ1188" s="246">
        <v>46.695674896240234</v>
      </c>
      <c r="AR1188" s="248"/>
    </row>
    <row r="1189" spans="1:44">
      <c r="A1189" s="352">
        <v>41846</v>
      </c>
      <c r="B1189" s="206" t="s">
        <v>125</v>
      </c>
      <c r="C1189" s="206" t="s">
        <v>176</v>
      </c>
      <c r="D1189" s="241"/>
      <c r="E1189" s="180">
        <v>164</v>
      </c>
      <c r="F1189" s="180">
        <v>9</v>
      </c>
      <c r="G1189" s="180">
        <v>468</v>
      </c>
      <c r="H1189" s="180">
        <v>27</v>
      </c>
      <c r="I1189" s="180">
        <v>1513</v>
      </c>
      <c r="J1189" s="180">
        <v>106</v>
      </c>
      <c r="K1189" s="248">
        <v>1835764</v>
      </c>
      <c r="L1189" s="246">
        <v>90.043001170085049</v>
      </c>
      <c r="M1189" s="248">
        <v>3032714</v>
      </c>
      <c r="N1189" s="246">
        <v>94.817611694335938</v>
      </c>
      <c r="O1189" s="248">
        <v>14209422</v>
      </c>
      <c r="P1189" s="246">
        <v>99.999824523925781</v>
      </c>
      <c r="Q1189" s="248">
        <v>9809352</v>
      </c>
      <c r="R1189" s="249">
        <v>2.2509131580591202E-2</v>
      </c>
      <c r="S1189" s="248">
        <v>468372</v>
      </c>
      <c r="T1189" s="246">
        <v>4.774749755859375</v>
      </c>
      <c r="U1189" s="248">
        <v>121</v>
      </c>
      <c r="V1189" s="249">
        <v>1.2956992723047733E-3</v>
      </c>
      <c r="W1189" s="248">
        <v>2930057</v>
      </c>
      <c r="X1189" s="246">
        <v>99.760711669921875</v>
      </c>
      <c r="Y1189" s="246">
        <v>99.759422302246094</v>
      </c>
      <c r="Z1189" s="247">
        <v>5936</v>
      </c>
      <c r="AA1189" s="249">
        <v>0.20258991420269012</v>
      </c>
      <c r="AB1189" s="248">
        <v>686765</v>
      </c>
      <c r="AC1189" s="246">
        <v>96.361785888671875</v>
      </c>
      <c r="AD1189" s="248">
        <v>688437</v>
      </c>
      <c r="AE1189" s="246">
        <v>96.46575927734375</v>
      </c>
      <c r="AF1189" s="246">
        <v>0</v>
      </c>
      <c r="AG1189" s="246">
        <v>0</v>
      </c>
      <c r="AH1189" s="251">
        <v>0</v>
      </c>
      <c r="AI1189" s="246">
        <v>0</v>
      </c>
      <c r="AJ1189" s="251">
        <v>0</v>
      </c>
      <c r="AK1189" s="251">
        <v>0</v>
      </c>
      <c r="AL1189" s="246">
        <v>4.1730337142944336</v>
      </c>
      <c r="AM1189" s="246">
        <v>29.470651626586914</v>
      </c>
      <c r="AN1189" s="246">
        <v>11825.4130859375</v>
      </c>
      <c r="AO1189" s="246">
        <v>34184.23046875</v>
      </c>
      <c r="AP1189" s="246">
        <v>15005.634765625</v>
      </c>
      <c r="AQ1189" s="246">
        <v>43.896366119384766</v>
      </c>
      <c r="AR1189" s="248"/>
    </row>
    <row r="1190" spans="1:44">
      <c r="A1190" s="352">
        <v>41846</v>
      </c>
      <c r="B1190" s="107" t="s">
        <v>127</v>
      </c>
      <c r="C1190" s="107" t="s">
        <v>128</v>
      </c>
      <c r="D1190" s="241"/>
      <c r="E1190" s="388">
        <v>150</v>
      </c>
      <c r="F1190" s="388">
        <v>12</v>
      </c>
      <c r="G1190" s="388">
        <v>450</v>
      </c>
      <c r="H1190" s="388">
        <v>36</v>
      </c>
      <c r="I1190" s="388">
        <v>1430</v>
      </c>
      <c r="J1190" s="388">
        <v>122</v>
      </c>
      <c r="K1190" s="111">
        <v>1854037</v>
      </c>
      <c r="L1190" s="109">
        <v>88.186481715305575</v>
      </c>
      <c r="M1190" s="111">
        <v>3551815</v>
      </c>
      <c r="N1190" s="109">
        <v>96.434921264648438</v>
      </c>
      <c r="O1190" s="111">
        <v>16048587</v>
      </c>
      <c r="P1190" s="109">
        <v>99.910308837890625</v>
      </c>
      <c r="Q1190" s="111">
        <v>9909724</v>
      </c>
      <c r="R1190" s="112">
        <v>2.8961452189832926E-3</v>
      </c>
      <c r="S1190" s="111">
        <v>301780</v>
      </c>
      <c r="T1190" s="109">
        <v>3.0452916622161865</v>
      </c>
      <c r="U1190" s="111">
        <v>36234</v>
      </c>
      <c r="V1190" s="112">
        <v>0.36585181951522827</v>
      </c>
      <c r="W1190" s="111">
        <v>3006444</v>
      </c>
      <c r="X1190" s="109">
        <v>99.610427856445312</v>
      </c>
      <c r="Y1190" s="109">
        <v>99.246002197265625</v>
      </c>
      <c r="Z1190" s="110">
        <v>18418</v>
      </c>
      <c r="AA1190" s="112">
        <v>0.61261743307113647</v>
      </c>
      <c r="AB1190" s="111">
        <v>4839825</v>
      </c>
      <c r="AC1190" s="109">
        <v>99.279747009277344</v>
      </c>
      <c r="AD1190" s="111">
        <v>4829437</v>
      </c>
      <c r="AE1190" s="109">
        <v>99.500434875488281</v>
      </c>
      <c r="AF1190" s="109">
        <v>34.669654846191406</v>
      </c>
      <c r="AG1190" s="109">
        <v>34.348190307617188</v>
      </c>
      <c r="AH1190" s="113">
        <v>34.991119384765625</v>
      </c>
      <c r="AI1190" s="109">
        <v>48.774166107177734</v>
      </c>
      <c r="AJ1190" s="113">
        <v>0.46408143639564514</v>
      </c>
      <c r="AK1190" s="113">
        <v>0.76175320148468018</v>
      </c>
      <c r="AL1190" s="109">
        <v>2.9882757663726807</v>
      </c>
      <c r="AM1190" s="109">
        <v>18.896780014038086</v>
      </c>
      <c r="AN1190" s="109">
        <v>8096.84375</v>
      </c>
      <c r="AO1190" s="109">
        <v>36969.84375</v>
      </c>
      <c r="AP1190" s="109">
        <v>729.23822021484375</v>
      </c>
      <c r="AQ1190" s="109">
        <v>1.9725217819213867</v>
      </c>
      <c r="AR1190" s="111"/>
    </row>
    <row r="1191" spans="1:44">
      <c r="A1191" s="352">
        <v>41846</v>
      </c>
      <c r="B1191" s="107" t="s">
        <v>129</v>
      </c>
      <c r="C1191" s="107" t="s">
        <v>128</v>
      </c>
      <c r="D1191" s="241"/>
      <c r="E1191" s="388">
        <v>151</v>
      </c>
      <c r="F1191" s="388">
        <v>3</v>
      </c>
      <c r="G1191" s="388">
        <v>449</v>
      </c>
      <c r="H1191" s="388">
        <v>8</v>
      </c>
      <c r="I1191" s="388">
        <v>1258</v>
      </c>
      <c r="J1191" s="388">
        <v>30</v>
      </c>
      <c r="K1191" s="111">
        <v>1522956</v>
      </c>
      <c r="L1191" s="109">
        <v>80.986515697104849</v>
      </c>
      <c r="M1191" s="111">
        <v>3149783</v>
      </c>
      <c r="N1191" s="109">
        <v>96.189956665039063</v>
      </c>
      <c r="O1191" s="111">
        <v>11637535</v>
      </c>
      <c r="P1191" s="109">
        <v>99.991668701171875</v>
      </c>
      <c r="Q1191" s="111">
        <v>7823469</v>
      </c>
      <c r="R1191" s="112">
        <v>2.9910004232078791E-3</v>
      </c>
      <c r="S1191" s="111">
        <v>309181</v>
      </c>
      <c r="T1191" s="109">
        <v>3.9519681930541992</v>
      </c>
      <c r="U1191" s="111">
        <v>35014</v>
      </c>
      <c r="V1191" s="112">
        <v>0.44761478900909424</v>
      </c>
      <c r="W1191" s="111">
        <v>1842452</v>
      </c>
      <c r="X1191" s="109">
        <v>99.511474609375</v>
      </c>
      <c r="Y1191" s="109">
        <v>99.066047668457031</v>
      </c>
      <c r="Z1191" s="110">
        <v>11931</v>
      </c>
      <c r="AA1191" s="112">
        <v>0.64756095409393311</v>
      </c>
      <c r="AB1191" s="111">
        <v>1086142</v>
      </c>
      <c r="AC1191" s="109">
        <v>98.479942321777344</v>
      </c>
      <c r="AD1191" s="111">
        <v>1086038</v>
      </c>
      <c r="AE1191" s="109">
        <v>98.708793640136719</v>
      </c>
      <c r="AF1191" s="109">
        <v>34.231575012207031</v>
      </c>
      <c r="AG1191" s="109">
        <v>33.918590545654297</v>
      </c>
      <c r="AH1191" s="113">
        <v>34.544563293457031</v>
      </c>
      <c r="AI1191" s="109">
        <v>48.861392974853516</v>
      </c>
      <c r="AJ1191" s="113">
        <v>0.36867529153823853</v>
      </c>
      <c r="AK1191" s="113">
        <v>0.76993405818939209</v>
      </c>
      <c r="AL1191" s="109">
        <v>2.9375333786010742</v>
      </c>
      <c r="AM1191" s="109">
        <v>23.418689727783203</v>
      </c>
      <c r="AN1191" s="109">
        <v>6714.33203125</v>
      </c>
      <c r="AO1191" s="109">
        <v>20417.90625</v>
      </c>
      <c r="AP1191" s="109">
        <v>237.18061828613281</v>
      </c>
      <c r="AQ1191" s="109">
        <v>1.1616305112838745</v>
      </c>
      <c r="AR1191" s="111"/>
    </row>
    <row r="1192" spans="1:44">
      <c r="A1192" s="352">
        <v>41846</v>
      </c>
      <c r="B1192" s="181" t="s">
        <v>130</v>
      </c>
      <c r="C1192" s="181" t="s">
        <v>128</v>
      </c>
      <c r="D1192" s="241"/>
      <c r="E1192" s="219">
        <v>176</v>
      </c>
      <c r="F1192" s="219">
        <v>5</v>
      </c>
      <c r="G1192" s="219">
        <v>528</v>
      </c>
      <c r="H1192" s="219">
        <v>15</v>
      </c>
      <c r="I1192" s="219">
        <v>862</v>
      </c>
      <c r="J1192" s="219">
        <v>34</v>
      </c>
      <c r="K1192" s="229">
        <v>536448</v>
      </c>
      <c r="L1192" s="230">
        <v>93.779266583154381</v>
      </c>
      <c r="M1192" s="229">
        <v>1241953</v>
      </c>
      <c r="N1192" s="230">
        <v>95.827537536621094</v>
      </c>
      <c r="O1192" s="229">
        <v>13076250</v>
      </c>
      <c r="P1192" s="230">
        <v>99.996879577636719</v>
      </c>
      <c r="Q1192" s="229">
        <v>4024685</v>
      </c>
      <c r="R1192" s="230">
        <v>0</v>
      </c>
      <c r="S1192" s="229">
        <v>124542</v>
      </c>
      <c r="T1192" s="230">
        <v>3.0944533348083496</v>
      </c>
      <c r="U1192" s="229">
        <v>7836</v>
      </c>
      <c r="V1192" s="230">
        <v>0.19481846690177917</v>
      </c>
      <c r="W1192" s="229">
        <v>629863</v>
      </c>
      <c r="X1192" s="230">
        <v>99.779014587402344</v>
      </c>
      <c r="Y1192" s="230">
        <v>99.584625244140625</v>
      </c>
      <c r="Z1192" s="229">
        <v>2622</v>
      </c>
      <c r="AA1192" s="230">
        <v>0.41628101468086243</v>
      </c>
      <c r="AB1192" s="229">
        <v>879510</v>
      </c>
      <c r="AC1192" s="230">
        <v>98.676765441894531</v>
      </c>
      <c r="AD1192" s="229">
        <v>877531</v>
      </c>
      <c r="AE1192" s="230">
        <v>98.867843627929688</v>
      </c>
      <c r="AF1192" s="230">
        <v>35.130359649658203</v>
      </c>
      <c r="AG1192" s="230">
        <v>34.972991943359375</v>
      </c>
      <c r="AH1192" s="230">
        <v>35.287727355957031</v>
      </c>
      <c r="AI1192" s="230">
        <v>95.033454895019531</v>
      </c>
      <c r="AJ1192" s="188">
        <v>0.56620073318481445</v>
      </c>
      <c r="AK1192" s="188">
        <v>4.4003448486328125</v>
      </c>
      <c r="AL1192" s="230">
        <v>4.040428638458252</v>
      </c>
      <c r="AM1192" s="230">
        <v>24.243127822875977</v>
      </c>
      <c r="AN1192" s="230">
        <v>4904.1953125</v>
      </c>
      <c r="AO1192" s="230">
        <v>9675.4384765625</v>
      </c>
      <c r="AP1192" s="230">
        <v>168.73648071289062</v>
      </c>
      <c r="AQ1192" s="230">
        <v>1.7439672946929932</v>
      </c>
      <c r="AR1192" s="229"/>
    </row>
    <row r="1193" spans="1:44">
      <c r="A1193" s="352">
        <v>41846</v>
      </c>
      <c r="B1193" s="123" t="s">
        <v>132</v>
      </c>
      <c r="C1193" s="123" t="s">
        <v>128</v>
      </c>
      <c r="D1193" s="241"/>
      <c r="E1193" s="219">
        <v>178</v>
      </c>
      <c r="F1193" s="219">
        <v>5</v>
      </c>
      <c r="G1193" s="219">
        <v>527</v>
      </c>
      <c r="H1193" s="219">
        <v>15</v>
      </c>
      <c r="I1193" s="219">
        <v>1006</v>
      </c>
      <c r="J1193" s="219">
        <v>31</v>
      </c>
      <c r="K1193" s="197">
        <v>723026</v>
      </c>
      <c r="L1193" s="194">
        <v>90.5011714654798</v>
      </c>
      <c r="M1193" s="197">
        <v>1184819</v>
      </c>
      <c r="N1193" s="194">
        <v>93.078521728515625</v>
      </c>
      <c r="O1193" s="197">
        <v>12622530</v>
      </c>
      <c r="P1193" s="194">
        <v>99.176765441894531</v>
      </c>
      <c r="Q1193" s="197">
        <v>5218229</v>
      </c>
      <c r="R1193" s="194">
        <v>0</v>
      </c>
      <c r="S1193" s="197">
        <v>264074</v>
      </c>
      <c r="T1193" s="194">
        <v>5.0606060028076172</v>
      </c>
      <c r="U1193" s="197">
        <v>15430</v>
      </c>
      <c r="V1193" s="194">
        <v>0.29624158143997192</v>
      </c>
      <c r="W1193" s="197">
        <v>915067</v>
      </c>
      <c r="X1193" s="194">
        <v>99.724609375</v>
      </c>
      <c r="Y1193" s="231">
        <v>99.429183959960938</v>
      </c>
      <c r="Z1193" s="197">
        <v>5439</v>
      </c>
      <c r="AA1193" s="194">
        <v>0.59438270330429077</v>
      </c>
      <c r="AB1193" s="197">
        <v>911210</v>
      </c>
      <c r="AC1193" s="194">
        <v>97.904106140136719</v>
      </c>
      <c r="AD1193" s="197">
        <v>910162</v>
      </c>
      <c r="AE1193" s="194">
        <v>98.093856811523438</v>
      </c>
      <c r="AF1193" s="231">
        <v>34.889328002929687</v>
      </c>
      <c r="AG1193" s="231">
        <v>34.785213470458984</v>
      </c>
      <c r="AH1193" s="231">
        <v>34.993438720703125</v>
      </c>
      <c r="AI1193" s="194">
        <v>48.808811187744141</v>
      </c>
      <c r="AJ1193" s="207">
        <v>0.34968918561935425</v>
      </c>
      <c r="AK1193" s="207">
        <v>0.84150075912475586</v>
      </c>
      <c r="AL1193" s="208">
        <v>4.0197992324829102</v>
      </c>
      <c r="AM1193" s="208">
        <v>23.638664245605469</v>
      </c>
      <c r="AN1193" s="197">
        <v>5944.48974609375</v>
      </c>
      <c r="AO1193" s="197">
        <v>12380.099609375</v>
      </c>
      <c r="AP1193" s="197">
        <v>172.43165588378906</v>
      </c>
      <c r="AQ1193" s="231">
        <v>1.3928132057189941</v>
      </c>
      <c r="AR1193" s="198"/>
    </row>
    <row r="1194" spans="1:44">
      <c r="A1194" s="352">
        <v>41845</v>
      </c>
      <c r="B1194" s="181" t="s">
        <v>6</v>
      </c>
      <c r="C1194" s="181"/>
      <c r="D1194" s="241"/>
      <c r="E1194" s="219">
        <v>1758</v>
      </c>
      <c r="F1194" s="219">
        <v>147</v>
      </c>
      <c r="G1194" s="219">
        <v>5209</v>
      </c>
      <c r="H1194" s="219">
        <v>431</v>
      </c>
      <c r="I1194" s="219">
        <v>15432</v>
      </c>
      <c r="J1194" s="219">
        <v>1633</v>
      </c>
      <c r="K1194" s="229">
        <v>33678389</v>
      </c>
      <c r="L1194" s="230">
        <v>91.161756579271056</v>
      </c>
      <c r="M1194" s="229">
        <v>53316734</v>
      </c>
      <c r="N1194" s="230">
        <v>96.278468094025811</v>
      </c>
      <c r="O1194" s="229">
        <v>174337538</v>
      </c>
      <c r="P1194" s="230">
        <v>99.973366960607692</v>
      </c>
      <c r="Q1194" s="229">
        <v>101098568</v>
      </c>
      <c r="R1194" s="230" t="e">
        <v>#DIV/0!</v>
      </c>
      <c r="S1194" s="229">
        <v>1897987</v>
      </c>
      <c r="T1194" s="230" t="e">
        <v>#DIV/0!</v>
      </c>
      <c r="U1194" s="229">
        <v>96553</v>
      </c>
      <c r="V1194" s="230" t="e">
        <v>#VALUE!</v>
      </c>
      <c r="W1194" s="229">
        <v>30662058</v>
      </c>
      <c r="X1194" s="230" t="e">
        <v>#DIV/0!</v>
      </c>
      <c r="Y1194" s="230" t="e">
        <v>#VALUE!</v>
      </c>
      <c r="Z1194" s="229">
        <v>76998</v>
      </c>
      <c r="AA1194" s="230" t="e">
        <v>#VALUE!</v>
      </c>
      <c r="AB1194" s="229">
        <v>24665593</v>
      </c>
      <c r="AC1194" s="230">
        <v>98.36133275939855</v>
      </c>
      <c r="AD1194" s="229">
        <v>24633208</v>
      </c>
      <c r="AE1194" s="230">
        <v>98.462834529610603</v>
      </c>
      <c r="AF1194" s="230">
        <v>31.904062419402784</v>
      </c>
      <c r="AG1194" s="230">
        <v>32.376885450018882</v>
      </c>
      <c r="AH1194" s="230">
        <v>31.431239388786683</v>
      </c>
      <c r="AI1194" s="230"/>
      <c r="AJ1194" s="188"/>
      <c r="AK1194" s="188"/>
      <c r="AL1194" s="230">
        <v>3.1070066769653932</v>
      </c>
      <c r="AM1194" s="230">
        <v>17.537117131233359</v>
      </c>
      <c r="AN1194" s="230">
        <v>164635.94677734375</v>
      </c>
      <c r="AO1194" s="230">
        <v>445672.4365234375</v>
      </c>
      <c r="AP1194" s="230">
        <v>194241.21081542969</v>
      </c>
      <c r="AQ1194" s="230">
        <v>43.583851029839202</v>
      </c>
      <c r="AR1194" s="229">
        <v>0</v>
      </c>
    </row>
    <row r="1195" spans="1:44">
      <c r="A1195" s="352">
        <v>41845</v>
      </c>
      <c r="B1195" s="123" t="s">
        <v>134</v>
      </c>
      <c r="C1195" s="123"/>
      <c r="D1195" s="241"/>
      <c r="E1195" s="219">
        <v>608</v>
      </c>
      <c r="F1195" s="219">
        <v>83</v>
      </c>
      <c r="G1195" s="219">
        <v>1816</v>
      </c>
      <c r="H1195" s="219">
        <v>251</v>
      </c>
      <c r="I1195" s="219">
        <v>6292</v>
      </c>
      <c r="J1195" s="219">
        <v>1030</v>
      </c>
      <c r="K1195" s="197">
        <v>19516019</v>
      </c>
      <c r="L1195" s="194">
        <v>92.212469151623594</v>
      </c>
      <c r="M1195" s="197">
        <v>29550355</v>
      </c>
      <c r="N1195" s="194">
        <v>96.826033640464914</v>
      </c>
      <c r="O1195" s="197">
        <v>57630663</v>
      </c>
      <c r="P1195" s="194">
        <v>99.948743437111432</v>
      </c>
      <c r="Q1195" s="197">
        <v>57630309</v>
      </c>
      <c r="R1195" s="194">
        <v>3.5614940340955907E-2</v>
      </c>
      <c r="S1195" s="197">
        <v>7499</v>
      </c>
      <c r="T1195" s="194">
        <v>1.7321918812046502E-2</v>
      </c>
      <c r="U1195" s="197">
        <v>94549</v>
      </c>
      <c r="V1195" s="194">
        <v>0.16414105755786457</v>
      </c>
      <c r="W1195" s="197">
        <v>17982299</v>
      </c>
      <c r="X1195" s="194">
        <v>99.630181844868829</v>
      </c>
      <c r="Y1195" s="231">
        <v>99.466647810741833</v>
      </c>
      <c r="Z1195" s="197">
        <v>45773</v>
      </c>
      <c r="AA1195" s="194">
        <v>0.25454476158958556</v>
      </c>
      <c r="AB1195" s="197">
        <v>13908178</v>
      </c>
      <c r="AC1195" s="194">
        <v>98.74164739064986</v>
      </c>
      <c r="AD1195" s="197">
        <v>13911813</v>
      </c>
      <c r="AE1195" s="194">
        <v>98.715090590805033</v>
      </c>
      <c r="AF1195" s="231">
        <v>57.433515192090937</v>
      </c>
      <c r="AG1195" s="231">
        <v>58.980957204476674</v>
      </c>
      <c r="AH1195" s="231">
        <v>55.8860731797052</v>
      </c>
      <c r="AI1195" s="194"/>
      <c r="AJ1195" s="207"/>
      <c r="AK1195" s="207"/>
      <c r="AL1195" s="208">
        <v>4.963875999797283</v>
      </c>
      <c r="AM1195" s="208">
        <v>26.515350382758658</v>
      </c>
      <c r="AN1195" s="197">
        <v>80122.2392578125</v>
      </c>
      <c r="AO1195" s="197">
        <v>223698.30859375</v>
      </c>
      <c r="AP1195" s="197">
        <v>127386.2470703125</v>
      </c>
      <c r="AQ1195" s="231">
        <v>56.945556661160914</v>
      </c>
      <c r="AR1195" s="198"/>
    </row>
    <row r="1196" spans="1:44">
      <c r="A1196" s="352">
        <v>41845</v>
      </c>
      <c r="B1196" s="123" t="s">
        <v>175</v>
      </c>
      <c r="C1196" s="123"/>
      <c r="D1196" s="241"/>
      <c r="E1196" s="219">
        <v>495</v>
      </c>
      <c r="F1196" s="219">
        <v>39</v>
      </c>
      <c r="G1196" s="219">
        <v>1439</v>
      </c>
      <c r="H1196" s="219">
        <v>106</v>
      </c>
      <c r="I1196" s="219">
        <v>4585</v>
      </c>
      <c r="J1196" s="219">
        <v>386</v>
      </c>
      <c r="K1196" s="197">
        <v>9508778</v>
      </c>
      <c r="L1196" s="194">
        <v>91.099550331283368</v>
      </c>
      <c r="M1196" s="197">
        <v>14638009</v>
      </c>
      <c r="N1196" s="194">
        <v>95.451424921997912</v>
      </c>
      <c r="O1196" s="197">
        <v>62936603</v>
      </c>
      <c r="P1196" s="194">
        <v>99.997744460219096</v>
      </c>
      <c r="Q1196" s="197">
        <v>43468259</v>
      </c>
      <c r="R1196" s="194">
        <v>2.1353512484626472E-2</v>
      </c>
      <c r="S1196" s="197">
        <v>1890488</v>
      </c>
      <c r="T1196" s="194">
        <v>4.3696637432157663</v>
      </c>
      <c r="U1196" s="197">
        <v>2004</v>
      </c>
      <c r="V1196" s="194">
        <v>4.8212615609755051E-3</v>
      </c>
      <c r="W1196" s="197">
        <v>12679759</v>
      </c>
      <c r="X1196" s="194">
        <v>99.715652769235305</v>
      </c>
      <c r="Y1196" s="231">
        <v>99.710845216798063</v>
      </c>
      <c r="Z1196" s="197">
        <v>31225</v>
      </c>
      <c r="AA1196" s="194">
        <v>0.2462586188465484</v>
      </c>
      <c r="AB1196" s="197">
        <v>3277744</v>
      </c>
      <c r="AC1196" s="194">
        <v>95.287338411025516</v>
      </c>
      <c r="AD1196" s="197">
        <v>3254351</v>
      </c>
      <c r="AE1196" s="194">
        <v>95.674345951771329</v>
      </c>
      <c r="AF1196" s="231">
        <v>0</v>
      </c>
      <c r="AG1196" s="231">
        <v>0</v>
      </c>
      <c r="AH1196" s="231">
        <v>0</v>
      </c>
      <c r="AI1196" s="194"/>
      <c r="AJ1196" s="207"/>
      <c r="AK1196" s="207"/>
      <c r="AL1196" s="208">
        <v>4.8021401681995171</v>
      </c>
      <c r="AM1196" s="208">
        <v>29.223918819647061</v>
      </c>
      <c r="AN1196" s="197">
        <v>58735.025390625</v>
      </c>
      <c r="AO1196" s="197">
        <v>145216.3203125</v>
      </c>
      <c r="AP1196" s="197">
        <v>65584.619140625</v>
      </c>
      <c r="AQ1196" s="231">
        <v>45.163394169119144</v>
      </c>
      <c r="AR1196" s="198"/>
    </row>
    <row r="1197" spans="1:44">
      <c r="A1197" s="352">
        <v>41845</v>
      </c>
      <c r="B1197" s="124" t="s">
        <v>135</v>
      </c>
      <c r="C1197" s="124"/>
      <c r="D1197" s="241"/>
      <c r="E1197" s="219">
        <v>655</v>
      </c>
      <c r="F1197" s="219">
        <v>25</v>
      </c>
      <c r="G1197" s="219">
        <v>1954</v>
      </c>
      <c r="H1197" s="219">
        <v>74</v>
      </c>
      <c r="I1197" s="219">
        <v>4555</v>
      </c>
      <c r="J1197" s="219">
        <v>217</v>
      </c>
      <c r="K1197" s="190">
        <v>4653592</v>
      </c>
      <c r="L1197" s="191">
        <v>86.882434042348365</v>
      </c>
      <c r="M1197" s="190">
        <v>9128370</v>
      </c>
      <c r="N1197" s="191">
        <v>95.832113390227534</v>
      </c>
      <c r="O1197" s="190">
        <v>53770272</v>
      </c>
      <c r="P1197" s="191">
        <v>99.971225125976645</v>
      </c>
      <c r="Q1197" s="190" t="s">
        <v>185</v>
      </c>
      <c r="R1197" s="191" t="e">
        <v>#DIV/0!</v>
      </c>
      <c r="S1197" s="190" t="s">
        <v>185</v>
      </c>
      <c r="T1197" s="191" t="e">
        <v>#DIV/0!</v>
      </c>
      <c r="U1197" s="190" t="s">
        <v>185</v>
      </c>
      <c r="V1197" s="191" t="e">
        <v>#VALUE!</v>
      </c>
      <c r="W1197" s="190" t="s">
        <v>185</v>
      </c>
      <c r="X1197" s="191" t="e">
        <v>#DIV/0!</v>
      </c>
      <c r="Y1197" s="232" t="e">
        <v>#VALUE!</v>
      </c>
      <c r="Z1197" s="190" t="s">
        <v>185</v>
      </c>
      <c r="AA1197" s="192" t="e">
        <v>#VALUE!</v>
      </c>
      <c r="AB1197" s="190">
        <v>7479671</v>
      </c>
      <c r="AC1197" s="191">
        <v>99.001238303902568</v>
      </c>
      <c r="AD1197" s="190">
        <v>7467044</v>
      </c>
      <c r="AE1197" s="191">
        <v>99.208160449790839</v>
      </c>
      <c r="AF1197" s="232">
        <v>17.861128020023056</v>
      </c>
      <c r="AG1197" s="232">
        <v>16.096669485798348</v>
      </c>
      <c r="AH1197" s="232">
        <v>19.625586554247764</v>
      </c>
      <c r="AI1197" s="191"/>
      <c r="AJ1197" s="193"/>
      <c r="AK1197" s="193"/>
      <c r="AL1197" s="191">
        <v>3.5735331598055398</v>
      </c>
      <c r="AM1197" s="191">
        <v>22.623696489246257</v>
      </c>
      <c r="AN1197" s="190">
        <v>25778.68212890625</v>
      </c>
      <c r="AO1197" s="190">
        <v>76757.8076171875</v>
      </c>
      <c r="AP1197" s="190">
        <v>1270.3446044921875</v>
      </c>
      <c r="AQ1197" s="232">
        <v>1.655003763040952</v>
      </c>
      <c r="AR1197" s="190"/>
    </row>
    <row r="1198" spans="1:44">
      <c r="A1198" s="352">
        <v>41845</v>
      </c>
      <c r="B1198" s="114" t="s">
        <v>121</v>
      </c>
      <c r="C1198" s="114" t="s">
        <v>122</v>
      </c>
      <c r="D1198" s="241"/>
      <c r="E1198" s="305">
        <v>123</v>
      </c>
      <c r="F1198" s="305">
        <v>40</v>
      </c>
      <c r="G1198" s="305">
        <v>363</v>
      </c>
      <c r="H1198" s="305">
        <v>121</v>
      </c>
      <c r="I1198" s="305">
        <v>1461</v>
      </c>
      <c r="J1198" s="305">
        <v>508</v>
      </c>
      <c r="K1198" s="118">
        <v>9062163</v>
      </c>
      <c r="L1198" s="116">
        <v>93.138503467659987</v>
      </c>
      <c r="M1198" s="118">
        <v>4991739</v>
      </c>
      <c r="N1198" s="116">
        <v>96.180549621582031</v>
      </c>
      <c r="O1198" s="118">
        <v>13935150</v>
      </c>
      <c r="P1198" s="116">
        <v>99.869064331054687</v>
      </c>
      <c r="Q1198" s="118">
        <v>13935007</v>
      </c>
      <c r="R1198" s="119">
        <v>0.11654820293188095</v>
      </c>
      <c r="S1198" s="118">
        <v>1741</v>
      </c>
      <c r="T1198" s="116">
        <v>1.2493714690208435E-2</v>
      </c>
      <c r="U1198" s="118">
        <v>18203</v>
      </c>
      <c r="V1198" s="119">
        <v>0.13079662621021271</v>
      </c>
      <c r="W1198" s="117">
        <v>5277707</v>
      </c>
      <c r="X1198" s="119">
        <v>99.719245910644531</v>
      </c>
      <c r="Y1198" s="119">
        <v>99.588813781738281</v>
      </c>
      <c r="Z1198" s="117">
        <v>16205</v>
      </c>
      <c r="AA1198" s="119">
        <v>0.30704623460769653</v>
      </c>
      <c r="AB1198" s="118">
        <v>5755155</v>
      </c>
      <c r="AC1198" s="120">
        <v>98.615676879882813</v>
      </c>
      <c r="AD1198" s="118">
        <v>5759387</v>
      </c>
      <c r="AE1198" s="116">
        <v>98.592628479003906</v>
      </c>
      <c r="AF1198" s="116">
        <v>63.08843994140625</v>
      </c>
      <c r="AG1198" s="116">
        <v>47.214412689208984</v>
      </c>
      <c r="AH1198" s="121">
        <v>78.96246337890625</v>
      </c>
      <c r="AI1198" s="116">
        <v>0</v>
      </c>
      <c r="AJ1198" s="121">
        <v>0</v>
      </c>
      <c r="AK1198" s="121">
        <v>0</v>
      </c>
      <c r="AL1198" s="116">
        <v>4.7504124641418457</v>
      </c>
      <c r="AM1198" s="116">
        <v>26.070650100708008</v>
      </c>
      <c r="AN1198" s="116">
        <v>18367.3203125</v>
      </c>
      <c r="AO1198" s="116">
        <v>72314.609375</v>
      </c>
      <c r="AP1198" s="116">
        <v>46892.484375</v>
      </c>
      <c r="AQ1198" s="122">
        <v>64.845108032226562</v>
      </c>
      <c r="AR1198" s="118"/>
    </row>
    <row r="1199" spans="1:44">
      <c r="A1199" s="352">
        <v>41845</v>
      </c>
      <c r="B1199" s="114" t="s">
        <v>123</v>
      </c>
      <c r="C1199" s="114" t="s">
        <v>122</v>
      </c>
      <c r="D1199" s="241"/>
      <c r="E1199" s="305">
        <v>158</v>
      </c>
      <c r="F1199" s="305">
        <v>12</v>
      </c>
      <c r="G1199" s="305">
        <v>484</v>
      </c>
      <c r="H1199" s="305">
        <v>37</v>
      </c>
      <c r="I1199" s="305">
        <v>1511</v>
      </c>
      <c r="J1199" s="305">
        <v>139</v>
      </c>
      <c r="K1199" s="118">
        <v>4132982</v>
      </c>
      <c r="L1199" s="116">
        <v>92.817945977020955</v>
      </c>
      <c r="M1199" s="118">
        <v>6886807</v>
      </c>
      <c r="N1199" s="116">
        <v>97.270523071289063</v>
      </c>
      <c r="O1199" s="118">
        <v>12423420</v>
      </c>
      <c r="P1199" s="116">
        <v>99.966850280761719</v>
      </c>
      <c r="Q1199" s="118">
        <v>12423293</v>
      </c>
      <c r="R1199" s="119">
        <v>1.2267278507351875E-2</v>
      </c>
      <c r="S1199" s="118">
        <v>2296</v>
      </c>
      <c r="T1199" s="116">
        <v>1.8481412902474403E-2</v>
      </c>
      <c r="U1199" s="118">
        <v>18395</v>
      </c>
      <c r="V1199" s="119">
        <v>0.14811417460441589</v>
      </c>
      <c r="W1199" s="117">
        <v>3379306</v>
      </c>
      <c r="X1199" s="119">
        <v>99.796142578125</v>
      </c>
      <c r="Y1199" s="119">
        <v>99.648330688476563</v>
      </c>
      <c r="Z1199" s="117">
        <v>8205</v>
      </c>
      <c r="AA1199" s="119">
        <v>0.24280133843421936</v>
      </c>
      <c r="AB1199" s="118">
        <v>2504188</v>
      </c>
      <c r="AC1199" s="120">
        <v>98.789665222167969</v>
      </c>
      <c r="AD1199" s="118">
        <v>2505714</v>
      </c>
      <c r="AE1199" s="116">
        <v>98.777191162109375</v>
      </c>
      <c r="AF1199" s="116">
        <v>35.053764343261719</v>
      </c>
      <c r="AG1199" s="116">
        <v>40.830173492431641</v>
      </c>
      <c r="AH1199" s="121">
        <v>29.277355194091797</v>
      </c>
      <c r="AI1199" s="116">
        <v>0</v>
      </c>
      <c r="AJ1199" s="121">
        <v>0</v>
      </c>
      <c r="AK1199" s="121">
        <v>0</v>
      </c>
      <c r="AL1199" s="116">
        <v>4.6810126304626465</v>
      </c>
      <c r="AM1199" s="116">
        <v>25.930229187011719</v>
      </c>
      <c r="AN1199" s="116">
        <v>16360.158203125</v>
      </c>
      <c r="AO1199" s="116">
        <v>43496.3828125</v>
      </c>
      <c r="AP1199" s="116">
        <v>23908.96484375</v>
      </c>
      <c r="AQ1199" s="116">
        <v>54.967708587646484</v>
      </c>
      <c r="AR1199" s="118"/>
    </row>
    <row r="1200" spans="1:44">
      <c r="A1200" s="352">
        <v>41845</v>
      </c>
      <c r="B1200" s="114" t="s">
        <v>183</v>
      </c>
      <c r="C1200" s="114" t="s">
        <v>122</v>
      </c>
      <c r="D1200" s="241"/>
      <c r="E1200" s="305">
        <v>129</v>
      </c>
      <c r="F1200" s="305">
        <v>10</v>
      </c>
      <c r="G1200" s="305">
        <v>385</v>
      </c>
      <c r="H1200" s="305">
        <v>30</v>
      </c>
      <c r="I1200" s="305">
        <v>1458</v>
      </c>
      <c r="J1200" s="305">
        <v>114</v>
      </c>
      <c r="K1200" s="118">
        <v>1155685</v>
      </c>
      <c r="L1200" s="116">
        <v>94.227319728126616</v>
      </c>
      <c r="M1200" s="118">
        <v>6886807</v>
      </c>
      <c r="N1200" s="116">
        <v>97.270523071289063</v>
      </c>
      <c r="O1200" s="118">
        <v>13133557</v>
      </c>
      <c r="P1200" s="116">
        <v>99.992805480957031</v>
      </c>
      <c r="Q1200" s="118">
        <v>13133573</v>
      </c>
      <c r="R1200" s="119">
        <v>3.0913141090422869E-3</v>
      </c>
      <c r="S1200" s="118">
        <v>379</v>
      </c>
      <c r="T1200" s="116">
        <v>2.8857341967523098E-3</v>
      </c>
      <c r="U1200" s="118">
        <v>21321</v>
      </c>
      <c r="V1200" s="119">
        <v>0.1623493880033493</v>
      </c>
      <c r="W1200" s="117">
        <v>3976155</v>
      </c>
      <c r="X1200" s="119">
        <v>99.450141906738281</v>
      </c>
      <c r="Y1200" s="119">
        <v>99.288688659667969</v>
      </c>
      <c r="Z1200" s="117">
        <v>7741</v>
      </c>
      <c r="AA1200" s="119">
        <v>0.19468556344509125</v>
      </c>
      <c r="AB1200" s="118">
        <v>2413811</v>
      </c>
      <c r="AC1200" s="120">
        <v>98.914291381835938</v>
      </c>
      <c r="AD1200" s="118">
        <v>2411346</v>
      </c>
      <c r="AE1200" s="116">
        <v>98.8953857421875</v>
      </c>
      <c r="AF1200" s="116">
        <v>56.623577117919922</v>
      </c>
      <c r="AG1200" s="116">
        <v>76.214065551757813</v>
      </c>
      <c r="AH1200" s="121">
        <v>37.033088684082031</v>
      </c>
      <c r="AI1200" s="116">
        <v>0</v>
      </c>
      <c r="AJ1200" s="121">
        <v>0</v>
      </c>
      <c r="AK1200" s="121">
        <v>0</v>
      </c>
      <c r="AL1200" s="116">
        <v>4.9334745407104492</v>
      </c>
      <c r="AM1200" s="116">
        <v>25.596202850341797</v>
      </c>
      <c r="AN1200" s="116">
        <v>18081.33984375</v>
      </c>
      <c r="AO1200" s="116">
        <v>45353.9375</v>
      </c>
      <c r="AP1200" s="116">
        <v>23155.15234375</v>
      </c>
      <c r="AQ1200" s="116">
        <v>51.054336547851563</v>
      </c>
      <c r="AR1200" s="118"/>
    </row>
    <row r="1201" spans="1:44">
      <c r="A1201" s="352">
        <v>41845</v>
      </c>
      <c r="B1201" s="114" t="s">
        <v>126</v>
      </c>
      <c r="C1201" s="114" t="s">
        <v>122</v>
      </c>
      <c r="D1201" s="241"/>
      <c r="E1201" s="305">
        <v>103</v>
      </c>
      <c r="F1201" s="305">
        <v>4</v>
      </c>
      <c r="G1201" s="305">
        <v>302</v>
      </c>
      <c r="H1201" s="305">
        <v>12</v>
      </c>
      <c r="I1201" s="305">
        <v>916</v>
      </c>
      <c r="J1201" s="305">
        <v>50</v>
      </c>
      <c r="K1201" s="118">
        <v>1356522</v>
      </c>
      <c r="L1201" s="116">
        <v>89.863415410881657</v>
      </c>
      <c r="M1201" s="118">
        <v>5392501</v>
      </c>
      <c r="N1201" s="116">
        <v>96.55712890625</v>
      </c>
      <c r="O1201" s="118">
        <v>7178174</v>
      </c>
      <c r="P1201" s="116">
        <v>99.949668884277344</v>
      </c>
      <c r="Q1201" s="118">
        <v>7178107</v>
      </c>
      <c r="R1201" s="119">
        <v>1.6508530825376511E-2</v>
      </c>
      <c r="S1201" s="118">
        <v>1948</v>
      </c>
      <c r="T1201" s="116">
        <v>2.7138074859976768E-2</v>
      </c>
      <c r="U1201" s="118">
        <v>13031</v>
      </c>
      <c r="V1201" s="119">
        <v>0.1816173791885376</v>
      </c>
      <c r="W1201" s="117">
        <v>2072588</v>
      </c>
      <c r="X1201" s="119">
        <v>99.581748962402344</v>
      </c>
      <c r="Y1201" s="119">
        <v>99.400894165039063</v>
      </c>
      <c r="Z1201" s="117">
        <v>5664</v>
      </c>
      <c r="AA1201" s="119">
        <v>0.2732815146446228</v>
      </c>
      <c r="AB1201" s="118">
        <v>1001390</v>
      </c>
      <c r="AC1201" s="120">
        <v>99.113235473632813</v>
      </c>
      <c r="AD1201" s="118">
        <v>999486</v>
      </c>
      <c r="AE1201" s="116">
        <v>99.050712585449219</v>
      </c>
      <c r="AF1201" s="116">
        <v>49.435379028320312</v>
      </c>
      <c r="AG1201" s="116">
        <v>58.836658477783203</v>
      </c>
      <c r="AH1201" s="121">
        <v>40.034095764160156</v>
      </c>
      <c r="AI1201" s="116">
        <v>0</v>
      </c>
      <c r="AJ1201" s="121">
        <v>0</v>
      </c>
      <c r="AK1201" s="121">
        <v>0</v>
      </c>
      <c r="AL1201" s="116">
        <v>5.3345761299133301</v>
      </c>
      <c r="AM1201" s="116">
        <v>29.531251907348633</v>
      </c>
      <c r="AN1201" s="116">
        <v>10623.1240234375</v>
      </c>
      <c r="AO1201" s="116">
        <v>26099.30078125</v>
      </c>
      <c r="AP1201" s="116">
        <v>13555.0517578125</v>
      </c>
      <c r="AQ1201" s="116">
        <v>51.936454772949219</v>
      </c>
      <c r="AR1201" s="118"/>
    </row>
    <row r="1202" spans="1:44">
      <c r="A1202" s="352">
        <v>41845</v>
      </c>
      <c r="B1202" s="114" t="s">
        <v>184</v>
      </c>
      <c r="C1202" s="114" t="s">
        <v>122</v>
      </c>
      <c r="D1202" s="241"/>
      <c r="E1202" s="305">
        <v>95</v>
      </c>
      <c r="F1202" s="305">
        <v>17</v>
      </c>
      <c r="G1202" s="305">
        <v>282</v>
      </c>
      <c r="H1202" s="305">
        <v>51</v>
      </c>
      <c r="I1202" s="305">
        <v>946</v>
      </c>
      <c r="J1202" s="305">
        <v>219</v>
      </c>
      <c r="K1202" s="118">
        <v>3808667</v>
      </c>
      <c r="L1202" s="116">
        <v>89.577350815915381</v>
      </c>
      <c r="M1202" s="118">
        <v>5392501</v>
      </c>
      <c r="N1202" s="116">
        <v>96.55712890625</v>
      </c>
      <c r="O1202" s="118">
        <v>10960362</v>
      </c>
      <c r="P1202" s="116">
        <v>99.976119995117188</v>
      </c>
      <c r="Q1202" s="118">
        <v>10960329</v>
      </c>
      <c r="R1202" s="119">
        <v>1.0665738023817539E-2</v>
      </c>
      <c r="S1202" s="118">
        <v>1135</v>
      </c>
      <c r="T1202" s="116">
        <v>1.0355528444051743E-2</v>
      </c>
      <c r="U1202" s="118">
        <v>23599</v>
      </c>
      <c r="V1202" s="119">
        <v>0.21535815298557281</v>
      </c>
      <c r="W1202" s="117">
        <v>3276543</v>
      </c>
      <c r="X1202" s="119">
        <v>99.564674377441406</v>
      </c>
      <c r="Y1202" s="119">
        <v>99.350250244140625</v>
      </c>
      <c r="Z1202" s="117">
        <v>7958</v>
      </c>
      <c r="AA1202" s="119">
        <v>0.24287793040275574</v>
      </c>
      <c r="AB1202" s="118">
        <v>2233634</v>
      </c>
      <c r="AC1202" s="120">
        <v>98.659225463867188</v>
      </c>
      <c r="AD1202" s="118">
        <v>2235880</v>
      </c>
      <c r="AE1202" s="116">
        <v>98.616470336914063</v>
      </c>
      <c r="AF1202" s="116">
        <v>74.440643310546875</v>
      </c>
      <c r="AG1202" s="116">
        <v>82.655586242675781</v>
      </c>
      <c r="AH1202" s="121">
        <v>66.225692749023438</v>
      </c>
      <c r="AI1202" s="116">
        <v>0</v>
      </c>
      <c r="AJ1202" s="121">
        <v>0</v>
      </c>
      <c r="AK1202" s="121">
        <v>0</v>
      </c>
      <c r="AL1202" s="116">
        <v>5.368649959564209</v>
      </c>
      <c r="AM1202" s="116">
        <v>26.117103576660156</v>
      </c>
      <c r="AN1202" s="116">
        <v>16690.296875</v>
      </c>
      <c r="AO1202" s="116">
        <v>36434.078125</v>
      </c>
      <c r="AP1202" s="116">
        <v>19874.59375</v>
      </c>
      <c r="AQ1202" s="116">
        <v>54.549461364746094</v>
      </c>
      <c r="AR1202" s="118"/>
    </row>
    <row r="1203" spans="1:44">
      <c r="A1203" s="352">
        <v>41845</v>
      </c>
      <c r="B1203" s="114" t="s">
        <v>131</v>
      </c>
      <c r="C1203" s="114" t="s">
        <v>176</v>
      </c>
      <c r="D1203" s="241"/>
      <c r="E1203" s="305">
        <v>168</v>
      </c>
      <c r="F1203" s="305">
        <v>20</v>
      </c>
      <c r="G1203" s="305">
        <v>489</v>
      </c>
      <c r="H1203" s="305">
        <v>50</v>
      </c>
      <c r="I1203" s="305">
        <v>1558</v>
      </c>
      <c r="J1203" s="305">
        <v>176</v>
      </c>
      <c r="K1203" s="118">
        <v>2422053</v>
      </c>
      <c r="L1203" s="116">
        <v>90.75400084143493</v>
      </c>
      <c r="M1203" s="118">
        <v>4270719</v>
      </c>
      <c r="N1203" s="116">
        <v>94.394927978515625</v>
      </c>
      <c r="O1203" s="118">
        <v>18209536</v>
      </c>
      <c r="P1203" s="116">
        <v>99.997856140136719</v>
      </c>
      <c r="Q1203" s="118">
        <v>12164938</v>
      </c>
      <c r="R1203" s="119">
        <v>8.1792445853352547E-3</v>
      </c>
      <c r="S1203" s="118">
        <v>529099</v>
      </c>
      <c r="T1203" s="116">
        <v>4.3493766784667969</v>
      </c>
      <c r="U1203" s="118">
        <v>281</v>
      </c>
      <c r="V1203" s="119">
        <v>2.415261697024107E-3</v>
      </c>
      <c r="W1203" s="117">
        <v>3434288</v>
      </c>
      <c r="X1203" s="119">
        <v>99.659172058105469</v>
      </c>
      <c r="Y1203" s="119">
        <v>99.656768798828125</v>
      </c>
      <c r="Z1203" s="117">
        <v>9464</v>
      </c>
      <c r="AA1203" s="119">
        <v>0.27557384967803955</v>
      </c>
      <c r="AB1203" s="118">
        <v>1261068</v>
      </c>
      <c r="AC1203" s="120">
        <v>94.881721496582031</v>
      </c>
      <c r="AD1203" s="118">
        <v>1251073</v>
      </c>
      <c r="AE1203" s="116">
        <v>95.530479431152344</v>
      </c>
      <c r="AF1203" s="116">
        <v>0</v>
      </c>
      <c r="AG1203" s="116">
        <v>0</v>
      </c>
      <c r="AH1203" s="121">
        <v>0</v>
      </c>
      <c r="AI1203" s="116">
        <v>0</v>
      </c>
      <c r="AJ1203" s="121">
        <v>0</v>
      </c>
      <c r="AK1203" s="121">
        <v>0</v>
      </c>
      <c r="AL1203" s="116">
        <v>4.8575291633605957</v>
      </c>
      <c r="AM1203" s="116">
        <v>27.926637649536133</v>
      </c>
      <c r="AN1203" s="116">
        <v>16897.49609375</v>
      </c>
      <c r="AO1203" s="116">
        <v>37698.9765625</v>
      </c>
      <c r="AP1203" s="116">
        <v>16817.462890625</v>
      </c>
      <c r="AQ1203" s="116">
        <v>44.609867095947266</v>
      </c>
      <c r="AR1203" s="118"/>
    </row>
    <row r="1204" spans="1:44">
      <c r="A1204" s="352">
        <v>41845</v>
      </c>
      <c r="B1204" s="114" t="s">
        <v>124</v>
      </c>
      <c r="C1204" s="114" t="s">
        <v>176</v>
      </c>
      <c r="D1204" s="241"/>
      <c r="E1204" s="180">
        <v>113</v>
      </c>
      <c r="F1204" s="180">
        <v>36</v>
      </c>
      <c r="G1204" s="180">
        <v>332</v>
      </c>
      <c r="H1204" s="180">
        <v>98</v>
      </c>
      <c r="I1204" s="180">
        <v>1259</v>
      </c>
      <c r="J1204" s="180">
        <v>356</v>
      </c>
      <c r="K1204" s="118">
        <v>3471625</v>
      </c>
      <c r="L1204" s="116">
        <v>92.373398624563436</v>
      </c>
      <c r="M1204" s="118">
        <v>3749036</v>
      </c>
      <c r="N1204" s="116">
        <v>96.214118957519531</v>
      </c>
      <c r="O1204" s="118">
        <v>15689397</v>
      </c>
      <c r="P1204" s="116">
        <v>99.999961853027344</v>
      </c>
      <c r="Q1204" s="118">
        <v>12112308</v>
      </c>
      <c r="R1204" s="119">
        <v>3.2487615942955017E-2</v>
      </c>
      <c r="S1204" s="118">
        <v>473346</v>
      </c>
      <c r="T1204" s="116">
        <v>3.9079751968383789</v>
      </c>
      <c r="U1204" s="118">
        <v>1313</v>
      </c>
      <c r="V1204" s="119">
        <v>1.1284987442195415E-2</v>
      </c>
      <c r="W1204" s="117">
        <v>3875655</v>
      </c>
      <c r="X1204" s="119">
        <v>99.723648071289063</v>
      </c>
      <c r="Y1204" s="119">
        <v>99.712394714355469</v>
      </c>
      <c r="Z1204" s="117">
        <v>9807</v>
      </c>
      <c r="AA1204" s="119">
        <v>0.25304108858108521</v>
      </c>
      <c r="AB1204" s="118">
        <v>895241</v>
      </c>
      <c r="AC1204" s="120">
        <v>95.451614379882813</v>
      </c>
      <c r="AD1204" s="118">
        <v>889206</v>
      </c>
      <c r="AE1204" s="116">
        <v>95.627113342285156</v>
      </c>
      <c r="AF1204" s="116">
        <v>0</v>
      </c>
      <c r="AG1204" s="116">
        <v>0</v>
      </c>
      <c r="AH1204" s="121">
        <v>0</v>
      </c>
      <c r="AI1204" s="116">
        <v>0</v>
      </c>
      <c r="AJ1204" s="121">
        <v>0</v>
      </c>
      <c r="AK1204" s="121">
        <v>0</v>
      </c>
      <c r="AL1204" s="116">
        <v>4.6131362915039062</v>
      </c>
      <c r="AM1204" s="116">
        <v>27.668554306030273</v>
      </c>
      <c r="AN1204" s="116">
        <v>16383.42578125</v>
      </c>
      <c r="AO1204" s="116">
        <v>42495.04296875</v>
      </c>
      <c r="AP1204" s="116">
        <v>19466.6875</v>
      </c>
      <c r="AQ1204" s="116">
        <v>45.809314727783203</v>
      </c>
      <c r="AR1204" s="118"/>
    </row>
    <row r="1205" spans="1:44">
      <c r="A1205" s="352">
        <v>41845</v>
      </c>
      <c r="B1205" s="206" t="s">
        <v>133</v>
      </c>
      <c r="C1205" s="206" t="s">
        <v>176</v>
      </c>
      <c r="D1205" s="241"/>
      <c r="E1205" s="180">
        <v>163</v>
      </c>
      <c r="F1205" s="180">
        <v>10</v>
      </c>
      <c r="G1205" s="180">
        <v>482</v>
      </c>
      <c r="H1205" s="180">
        <v>29</v>
      </c>
      <c r="I1205" s="180">
        <v>1515</v>
      </c>
      <c r="J1205" s="180">
        <v>104</v>
      </c>
      <c r="K1205" s="248">
        <v>1800545</v>
      </c>
      <c r="L1205" s="246">
        <v>90.134542596824858</v>
      </c>
      <c r="M1205" s="248">
        <v>3611303</v>
      </c>
      <c r="N1205" s="246">
        <v>96.279792785644531</v>
      </c>
      <c r="O1205" s="248">
        <v>15029938</v>
      </c>
      <c r="P1205" s="246">
        <v>99.994102478027344</v>
      </c>
      <c r="Q1205" s="248">
        <v>9699131</v>
      </c>
      <c r="R1205" s="249">
        <v>2.9734622687101364E-2</v>
      </c>
      <c r="S1205" s="248">
        <v>444434</v>
      </c>
      <c r="T1205" s="246">
        <v>4.5822043418884277</v>
      </c>
      <c r="U1205" s="248">
        <v>246</v>
      </c>
      <c r="V1205" s="249">
        <v>2.659390214830637E-3</v>
      </c>
      <c r="W1205" s="248">
        <v>2592472</v>
      </c>
      <c r="X1205" s="246">
        <v>99.732635498046875</v>
      </c>
      <c r="Y1205" s="246">
        <v>99.72998046875</v>
      </c>
      <c r="Z1205" s="247">
        <v>6703</v>
      </c>
      <c r="AA1205" s="249">
        <v>0.2585563063621521</v>
      </c>
      <c r="AB1205" s="248">
        <v>521788</v>
      </c>
      <c r="AC1205" s="246">
        <v>94.539161682128906</v>
      </c>
      <c r="AD1205" s="248">
        <v>513180</v>
      </c>
      <c r="AE1205" s="246">
        <v>94.978172302246094</v>
      </c>
      <c r="AF1205" s="246">
        <v>0</v>
      </c>
      <c r="AG1205" s="246">
        <v>0</v>
      </c>
      <c r="AH1205" s="251">
        <v>0</v>
      </c>
      <c r="AI1205" s="246">
        <v>0</v>
      </c>
      <c r="AJ1205" s="251">
        <v>0</v>
      </c>
      <c r="AK1205" s="251">
        <v>0</v>
      </c>
      <c r="AL1205" s="246">
        <v>4.8761320114135742</v>
      </c>
      <c r="AM1205" s="246">
        <v>31.611370086669922</v>
      </c>
      <c r="AN1205" s="246">
        <v>13796.265625</v>
      </c>
      <c r="AO1205" s="246">
        <v>32849.51953125</v>
      </c>
      <c r="AP1205" s="246">
        <v>15594.4599609375</v>
      </c>
      <c r="AQ1205" s="246">
        <v>47.472415924072266</v>
      </c>
      <c r="AR1205" s="248"/>
    </row>
    <row r="1206" spans="1:44">
      <c r="A1206" s="352">
        <v>41845</v>
      </c>
      <c r="B1206" s="206" t="s">
        <v>125</v>
      </c>
      <c r="C1206" s="206" t="s">
        <v>176</v>
      </c>
      <c r="D1206" s="241"/>
      <c r="E1206" s="180">
        <v>164</v>
      </c>
      <c r="F1206" s="180">
        <v>9</v>
      </c>
      <c r="G1206" s="180">
        <v>468</v>
      </c>
      <c r="H1206" s="180">
        <v>27</v>
      </c>
      <c r="I1206" s="180">
        <v>1512</v>
      </c>
      <c r="J1206" s="180">
        <v>106</v>
      </c>
      <c r="K1206" s="248">
        <v>1814555</v>
      </c>
      <c r="L1206" s="246">
        <v>90.081204482641752</v>
      </c>
      <c r="M1206" s="248">
        <v>3006951</v>
      </c>
      <c r="N1206" s="246">
        <v>95.006172180175781</v>
      </c>
      <c r="O1206" s="248">
        <v>14007732</v>
      </c>
      <c r="P1206" s="246">
        <v>99.9990234375</v>
      </c>
      <c r="Q1206" s="248">
        <v>9491882</v>
      </c>
      <c r="R1206" s="249">
        <v>1.5465847216546535E-2</v>
      </c>
      <c r="S1206" s="248">
        <v>443609</v>
      </c>
      <c r="T1206" s="246">
        <v>4.6735620498657227</v>
      </c>
      <c r="U1206" s="248">
        <v>164</v>
      </c>
      <c r="V1206" s="249">
        <v>1.8128824885934591E-3</v>
      </c>
      <c r="W1206" s="248">
        <v>2777344</v>
      </c>
      <c r="X1206" s="246">
        <v>99.75848388671875</v>
      </c>
      <c r="Y1206" s="246">
        <v>99.756675720214844</v>
      </c>
      <c r="Z1206" s="247">
        <v>5251</v>
      </c>
      <c r="AA1206" s="249">
        <v>0.18906553089618683</v>
      </c>
      <c r="AB1206" s="248">
        <v>599647</v>
      </c>
      <c r="AC1206" s="246">
        <v>96.546134948730469</v>
      </c>
      <c r="AD1206" s="248">
        <v>600892</v>
      </c>
      <c r="AE1206" s="246">
        <v>96.638328552246094</v>
      </c>
      <c r="AF1206" s="246">
        <v>0</v>
      </c>
      <c r="AG1206" s="246">
        <v>0</v>
      </c>
      <c r="AH1206" s="251">
        <v>0</v>
      </c>
      <c r="AI1206" s="246">
        <v>0</v>
      </c>
      <c r="AJ1206" s="251">
        <v>0</v>
      </c>
      <c r="AK1206" s="251">
        <v>0</v>
      </c>
      <c r="AL1206" s="246">
        <v>4.2030916213989258</v>
      </c>
      <c r="AM1206" s="246">
        <v>29.293684005737305</v>
      </c>
      <c r="AN1206" s="246">
        <v>11657.837890625</v>
      </c>
      <c r="AO1206" s="246">
        <v>32172.78125</v>
      </c>
      <c r="AP1206" s="246">
        <v>13706.0087890625</v>
      </c>
      <c r="AQ1206" s="246">
        <v>42.60125732421875</v>
      </c>
      <c r="AR1206" s="248"/>
    </row>
    <row r="1207" spans="1:44">
      <c r="A1207" s="352">
        <v>41845</v>
      </c>
      <c r="B1207" s="107" t="s">
        <v>127</v>
      </c>
      <c r="C1207" s="107" t="s">
        <v>128</v>
      </c>
      <c r="D1207" s="241"/>
      <c r="E1207" s="388">
        <v>150</v>
      </c>
      <c r="F1207" s="388">
        <v>12</v>
      </c>
      <c r="G1207" s="388">
        <v>450</v>
      </c>
      <c r="H1207" s="388">
        <v>36</v>
      </c>
      <c r="I1207" s="388">
        <v>1428</v>
      </c>
      <c r="J1207" s="388">
        <v>122</v>
      </c>
      <c r="K1207" s="111">
        <v>1854037</v>
      </c>
      <c r="L1207" s="109">
        <v>88.186481715305575</v>
      </c>
      <c r="M1207" s="111">
        <v>3551815</v>
      </c>
      <c r="N1207" s="109">
        <v>96.434921264648438</v>
      </c>
      <c r="O1207" s="111">
        <v>16193097</v>
      </c>
      <c r="P1207" s="109">
        <v>99.969841003417969</v>
      </c>
      <c r="Q1207" s="111">
        <v>0</v>
      </c>
      <c r="R1207" s="112">
        <v>65535</v>
      </c>
      <c r="S1207" s="111">
        <v>0</v>
      </c>
      <c r="T1207" s="109">
        <v>65535</v>
      </c>
      <c r="U1207" s="111">
        <v>0</v>
      </c>
      <c r="V1207" s="112">
        <v>0</v>
      </c>
      <c r="W1207" s="111">
        <v>0</v>
      </c>
      <c r="X1207" s="109">
        <v>0</v>
      </c>
      <c r="Y1207" s="109">
        <v>0</v>
      </c>
      <c r="Z1207" s="110">
        <v>0</v>
      </c>
      <c r="AA1207" s="112">
        <v>65535</v>
      </c>
      <c r="AB1207" s="111">
        <v>4784923</v>
      </c>
      <c r="AC1207" s="109">
        <v>99.285629272460938</v>
      </c>
      <c r="AD1207" s="111">
        <v>4775271</v>
      </c>
      <c r="AE1207" s="109">
        <v>99.498855590820312</v>
      </c>
      <c r="AF1207" s="109">
        <v>34.669654846191406</v>
      </c>
      <c r="AG1207" s="109">
        <v>34.348190307617188</v>
      </c>
      <c r="AH1207" s="113">
        <v>34.991119384765625</v>
      </c>
      <c r="AI1207" s="109">
        <v>48.774166107177734</v>
      </c>
      <c r="AJ1207" s="113">
        <v>0.46408143639564514</v>
      </c>
      <c r="AK1207" s="113">
        <v>0.76175320148468018</v>
      </c>
      <c r="AL1207" s="109">
        <v>3.0370006561279297</v>
      </c>
      <c r="AM1207" s="109">
        <v>18.836139678955078</v>
      </c>
      <c r="AN1207" s="109">
        <v>8161.517578125</v>
      </c>
      <c r="AO1207" s="109">
        <v>35971.18359375</v>
      </c>
      <c r="AP1207" s="109">
        <v>712.50244140625</v>
      </c>
      <c r="AQ1207" s="109">
        <v>1.9807589054107666</v>
      </c>
      <c r="AR1207" s="111"/>
    </row>
    <row r="1208" spans="1:44">
      <c r="A1208" s="352">
        <v>41845</v>
      </c>
      <c r="B1208" s="107" t="s">
        <v>129</v>
      </c>
      <c r="C1208" s="107" t="s">
        <v>128</v>
      </c>
      <c r="D1208" s="241"/>
      <c r="E1208" s="388">
        <v>151</v>
      </c>
      <c r="F1208" s="388">
        <v>3</v>
      </c>
      <c r="G1208" s="388">
        <v>449</v>
      </c>
      <c r="H1208" s="388">
        <v>8</v>
      </c>
      <c r="I1208" s="388">
        <v>1261</v>
      </c>
      <c r="J1208" s="388">
        <v>30</v>
      </c>
      <c r="K1208" s="111">
        <v>1522956</v>
      </c>
      <c r="L1208" s="109">
        <v>80.986515697104849</v>
      </c>
      <c r="M1208" s="111">
        <v>3149783</v>
      </c>
      <c r="N1208" s="109">
        <v>96.189956665039063</v>
      </c>
      <c r="O1208" s="111">
        <v>11431817</v>
      </c>
      <c r="P1208" s="109">
        <v>99.969772338867187</v>
      </c>
      <c r="Q1208" s="111">
        <v>0</v>
      </c>
      <c r="R1208" s="112">
        <v>65535</v>
      </c>
      <c r="S1208" s="111">
        <v>0</v>
      </c>
      <c r="T1208" s="109">
        <v>65535</v>
      </c>
      <c r="U1208" s="111">
        <v>0</v>
      </c>
      <c r="V1208" s="112">
        <v>0</v>
      </c>
      <c r="W1208" s="111">
        <v>0</v>
      </c>
      <c r="X1208" s="109">
        <v>0</v>
      </c>
      <c r="Y1208" s="109">
        <v>0</v>
      </c>
      <c r="Z1208" s="110">
        <v>0</v>
      </c>
      <c r="AA1208" s="112">
        <v>65535</v>
      </c>
      <c r="AB1208" s="111">
        <v>1003844</v>
      </c>
      <c r="AC1208" s="109">
        <v>98.57427978515625</v>
      </c>
      <c r="AD1208" s="111">
        <v>1003555</v>
      </c>
      <c r="AE1208" s="109">
        <v>98.806442260742188</v>
      </c>
      <c r="AF1208" s="109">
        <v>34.231575012207031</v>
      </c>
      <c r="AG1208" s="109">
        <v>33.918590545654297</v>
      </c>
      <c r="AH1208" s="113">
        <v>34.544563293457031</v>
      </c>
      <c r="AI1208" s="109">
        <v>48.861392974853516</v>
      </c>
      <c r="AJ1208" s="113">
        <v>0.36867529153823853</v>
      </c>
      <c r="AK1208" s="113">
        <v>0.76993405818939209</v>
      </c>
      <c r="AL1208" s="109">
        <v>2.9452903270721436</v>
      </c>
      <c r="AM1208" s="109">
        <v>23.208707809448242</v>
      </c>
      <c r="AN1208" s="109">
        <v>6578.33251953125</v>
      </c>
      <c r="AO1208" s="109">
        <v>19620.3203125</v>
      </c>
      <c r="AP1208" s="109">
        <v>229.0618896484375</v>
      </c>
      <c r="AQ1208" s="109">
        <v>1.1674727201461792</v>
      </c>
      <c r="AR1208" s="111"/>
    </row>
    <row r="1209" spans="1:44">
      <c r="A1209" s="352">
        <v>41845</v>
      </c>
      <c r="B1209" s="181" t="s">
        <v>130</v>
      </c>
      <c r="C1209" s="181" t="s">
        <v>128</v>
      </c>
      <c r="D1209" s="241"/>
      <c r="E1209" s="219">
        <v>176</v>
      </c>
      <c r="F1209" s="219">
        <v>5</v>
      </c>
      <c r="G1209" s="219">
        <v>528</v>
      </c>
      <c r="H1209" s="219">
        <v>15</v>
      </c>
      <c r="I1209" s="219">
        <v>861</v>
      </c>
      <c r="J1209" s="219">
        <v>33</v>
      </c>
      <c r="K1209" s="229">
        <v>560336</v>
      </c>
      <c r="L1209" s="230">
        <v>93.927928956911572</v>
      </c>
      <c r="M1209" s="229">
        <v>1241953</v>
      </c>
      <c r="N1209" s="230">
        <v>95.827537536621094</v>
      </c>
      <c r="O1209" s="229">
        <v>13867051</v>
      </c>
      <c r="P1209" s="230">
        <v>99.996307373046875</v>
      </c>
      <c r="Q1209" s="229">
        <v>0</v>
      </c>
      <c r="R1209" s="230">
        <v>65535</v>
      </c>
      <c r="S1209" s="229">
        <v>0</v>
      </c>
      <c r="T1209" s="230">
        <v>65535</v>
      </c>
      <c r="U1209" s="229">
        <v>0</v>
      </c>
      <c r="V1209" s="230">
        <v>0</v>
      </c>
      <c r="W1209" s="229">
        <v>0</v>
      </c>
      <c r="X1209" s="230">
        <v>0</v>
      </c>
      <c r="Y1209" s="230">
        <v>0</v>
      </c>
      <c r="Z1209" s="229">
        <v>0</v>
      </c>
      <c r="AA1209" s="230">
        <v>65535</v>
      </c>
      <c r="AB1209" s="229">
        <v>858164</v>
      </c>
      <c r="AC1209" s="230">
        <v>98.695236206054688</v>
      </c>
      <c r="AD1209" s="229">
        <v>856483</v>
      </c>
      <c r="AE1209" s="230">
        <v>98.87890625</v>
      </c>
      <c r="AF1209" s="230">
        <v>35.130359649658203</v>
      </c>
      <c r="AG1209" s="230">
        <v>34.972991943359375</v>
      </c>
      <c r="AH1209" s="230">
        <v>35.287727355957031</v>
      </c>
      <c r="AI1209" s="230">
        <v>95.033454895019531</v>
      </c>
      <c r="AJ1209" s="188">
        <v>0.56620073318481445</v>
      </c>
      <c r="AK1209" s="188">
        <v>4.4003448486328125</v>
      </c>
      <c r="AL1209" s="230">
        <v>4.0664901733398437</v>
      </c>
      <c r="AM1209" s="230">
        <v>24.040334701538086</v>
      </c>
      <c r="AN1209" s="230">
        <v>5224.3095703125</v>
      </c>
      <c r="AO1209" s="230">
        <v>9503.1875</v>
      </c>
      <c r="AP1209" s="230">
        <v>169.07814025878906</v>
      </c>
      <c r="AQ1209" s="230">
        <v>1.7791728973388672</v>
      </c>
      <c r="AR1209" s="229"/>
    </row>
    <row r="1210" spans="1:44">
      <c r="A1210" s="352">
        <v>41845</v>
      </c>
      <c r="B1210" s="123" t="s">
        <v>132</v>
      </c>
      <c r="C1210" s="123" t="s">
        <v>128</v>
      </c>
      <c r="D1210" s="241"/>
      <c r="E1210" s="219">
        <v>178</v>
      </c>
      <c r="F1210" s="219">
        <v>5</v>
      </c>
      <c r="G1210" s="219">
        <v>527</v>
      </c>
      <c r="H1210" s="219">
        <v>15</v>
      </c>
      <c r="I1210" s="219">
        <v>1005</v>
      </c>
      <c r="J1210" s="219">
        <v>32</v>
      </c>
      <c r="K1210" s="197">
        <v>716263</v>
      </c>
      <c r="L1210" s="194">
        <v>90.53141094821315</v>
      </c>
      <c r="M1210" s="197">
        <v>1184819</v>
      </c>
      <c r="N1210" s="194">
        <v>93.078521728515625</v>
      </c>
      <c r="O1210" s="197">
        <v>12278307</v>
      </c>
      <c r="P1210" s="194">
        <v>99.946075439453125</v>
      </c>
      <c r="Q1210" s="197">
        <v>0</v>
      </c>
      <c r="R1210" s="194">
        <v>65535</v>
      </c>
      <c r="S1210" s="197">
        <v>0</v>
      </c>
      <c r="T1210" s="194">
        <v>65535</v>
      </c>
      <c r="U1210" s="197">
        <v>0</v>
      </c>
      <c r="V1210" s="194">
        <v>0</v>
      </c>
      <c r="W1210" s="197">
        <v>0</v>
      </c>
      <c r="X1210" s="194">
        <v>0</v>
      </c>
      <c r="Y1210" s="231">
        <v>0</v>
      </c>
      <c r="Z1210" s="197">
        <v>0</v>
      </c>
      <c r="AA1210" s="194">
        <v>65535</v>
      </c>
      <c r="AB1210" s="197">
        <v>832740</v>
      </c>
      <c r="AC1210" s="194">
        <v>98.197158813476563</v>
      </c>
      <c r="AD1210" s="197">
        <v>831735</v>
      </c>
      <c r="AE1210" s="194">
        <v>98.362937927246094</v>
      </c>
      <c r="AF1210" s="231">
        <v>34.889328002929687</v>
      </c>
      <c r="AG1210" s="231">
        <v>34.785213470458984</v>
      </c>
      <c r="AH1210" s="231">
        <v>34.993438720703125</v>
      </c>
      <c r="AI1210" s="194">
        <v>48.808811187744141</v>
      </c>
      <c r="AJ1210" s="207">
        <v>0.34968918561935425</v>
      </c>
      <c r="AK1210" s="207">
        <v>0.84150075912475586</v>
      </c>
      <c r="AL1210" s="208">
        <v>4.0730385780334473</v>
      </c>
      <c r="AM1210" s="208">
        <v>23.940101623535156</v>
      </c>
      <c r="AN1210" s="197">
        <v>5814.5224609375</v>
      </c>
      <c r="AO1210" s="197">
        <v>11663.1162109375</v>
      </c>
      <c r="AP1210" s="197">
        <v>159.70213317871094</v>
      </c>
      <c r="AQ1210" s="231">
        <v>1.369292140007019</v>
      </c>
      <c r="AR1210" s="198"/>
    </row>
    <row r="1211" spans="1:44">
      <c r="A1211" s="352">
        <v>41844</v>
      </c>
      <c r="B1211" s="181" t="s">
        <v>6</v>
      </c>
      <c r="C1211" s="181"/>
      <c r="D1211" s="241"/>
      <c r="E1211" s="219">
        <v>1754</v>
      </c>
      <c r="F1211" s="219">
        <v>145</v>
      </c>
      <c r="G1211" s="219">
        <v>5198</v>
      </c>
      <c r="H1211" s="219">
        <v>426</v>
      </c>
      <c r="I1211" s="219">
        <v>15391</v>
      </c>
      <c r="J1211" s="219">
        <v>1575</v>
      </c>
      <c r="K1211" s="229">
        <v>35702718</v>
      </c>
      <c r="L1211" s="230">
        <v>91.303328782979492</v>
      </c>
      <c r="M1211" s="229">
        <v>52657757</v>
      </c>
      <c r="N1211" s="230">
        <v>96.23893266131924</v>
      </c>
      <c r="O1211" s="229">
        <v>167568264</v>
      </c>
      <c r="P1211" s="230">
        <v>99.973575533062089</v>
      </c>
      <c r="Q1211" s="229">
        <v>122034510</v>
      </c>
      <c r="R1211" s="230">
        <v>2.8442774413823504E-2</v>
      </c>
      <c r="S1211" s="229">
        <v>2700850</v>
      </c>
      <c r="T1211" s="230">
        <v>4.0541066355362183</v>
      </c>
      <c r="U1211" s="229">
        <v>188654</v>
      </c>
      <c r="V1211" s="230">
        <v>0.1570094392099726</v>
      </c>
      <c r="W1211" s="229">
        <v>35089997</v>
      </c>
      <c r="X1211" s="230">
        <v>99.68331141332331</v>
      </c>
      <c r="Y1211" s="230">
        <v>99.526799205087315</v>
      </c>
      <c r="Z1211" s="229">
        <v>113867</v>
      </c>
      <c r="AA1211" s="230">
        <v>0.32449988522856898</v>
      </c>
      <c r="AB1211" s="229">
        <v>23368167</v>
      </c>
      <c r="AC1211" s="230">
        <v>98.406677569307703</v>
      </c>
      <c r="AD1211" s="229">
        <v>23339804</v>
      </c>
      <c r="AE1211" s="230">
        <v>98.504292711661705</v>
      </c>
      <c r="AF1211" s="230">
        <v>31.403510920264424</v>
      </c>
      <c r="AG1211" s="230">
        <v>31.19372191683798</v>
      </c>
      <c r="AH1211" s="230">
        <v>31.613299923690864</v>
      </c>
      <c r="AI1211" s="230"/>
      <c r="AJ1211" s="188"/>
      <c r="AK1211" s="188"/>
      <c r="AL1211" s="230">
        <v>3.1226037978434946</v>
      </c>
      <c r="AM1211" s="230">
        <v>17.788863308046924</v>
      </c>
      <c r="AN1211" s="230">
        <v>157638.00244140625</v>
      </c>
      <c r="AO1211" s="230">
        <v>430935.81640625</v>
      </c>
      <c r="AP1211" s="230">
        <v>188551.53861999512</v>
      </c>
      <c r="AQ1211" s="230">
        <v>43.753972503934229</v>
      </c>
      <c r="AR1211" s="229">
        <v>0</v>
      </c>
    </row>
    <row r="1212" spans="1:44">
      <c r="A1212" s="352">
        <v>41844</v>
      </c>
      <c r="B1212" s="123" t="s">
        <v>134</v>
      </c>
      <c r="C1212" s="123"/>
      <c r="D1212" s="241"/>
      <c r="E1212" s="219">
        <v>608</v>
      </c>
      <c r="F1212" s="219">
        <v>83</v>
      </c>
      <c r="G1212" s="219">
        <v>1816</v>
      </c>
      <c r="H1212" s="219">
        <v>251</v>
      </c>
      <c r="I1212" s="219">
        <v>6285</v>
      </c>
      <c r="J1212" s="219">
        <v>1027</v>
      </c>
      <c r="K1212" s="197">
        <v>20327256</v>
      </c>
      <c r="L1212" s="194">
        <v>92.239031180598104</v>
      </c>
      <c r="M1212" s="197">
        <v>29148102</v>
      </c>
      <c r="N1212" s="194">
        <v>96.745878627817945</v>
      </c>
      <c r="O1212" s="197">
        <v>54495508</v>
      </c>
      <c r="P1212" s="194">
        <v>99.965077621002123</v>
      </c>
      <c r="Q1212" s="197">
        <v>54495259</v>
      </c>
      <c r="R1212" s="194">
        <v>1.4109484310203363E-2</v>
      </c>
      <c r="S1212" s="197">
        <v>9994</v>
      </c>
      <c r="T1212" s="194">
        <v>2.2991964540412444E-2</v>
      </c>
      <c r="U1212" s="197">
        <v>93851</v>
      </c>
      <c r="V1212" s="194">
        <v>0.17227454959732169</v>
      </c>
      <c r="W1212" s="197">
        <v>17182009</v>
      </c>
      <c r="X1212" s="194">
        <v>99.689902308208232</v>
      </c>
      <c r="Y1212" s="231">
        <v>99.518161978012756</v>
      </c>
      <c r="Z1212" s="197">
        <v>48488</v>
      </c>
      <c r="AA1212" s="194">
        <v>0.28220215321916881</v>
      </c>
      <c r="AB1212" s="197">
        <v>13581946</v>
      </c>
      <c r="AC1212" s="194">
        <v>98.770912108775946</v>
      </c>
      <c r="AD1212" s="197">
        <v>13587769</v>
      </c>
      <c r="AE1212" s="194">
        <v>98.743919698593857</v>
      </c>
      <c r="AF1212" s="231">
        <v>56.162216026877829</v>
      </c>
      <c r="AG1212" s="231">
        <v>56.362354343436351</v>
      </c>
      <c r="AH1212" s="231">
        <v>55.962077710319313</v>
      </c>
      <c r="AI1212" s="194"/>
      <c r="AJ1212" s="207"/>
      <c r="AK1212" s="207"/>
      <c r="AL1212" s="208">
        <v>4.9897590253321606</v>
      </c>
      <c r="AM1212" s="208">
        <v>26.899085425070204</v>
      </c>
      <c r="AN1212" s="197">
        <v>75905.4169921875</v>
      </c>
      <c r="AO1212" s="197">
        <v>218112.435546875</v>
      </c>
      <c r="AP1212" s="197">
        <v>123697.779296875</v>
      </c>
      <c r="AQ1212" s="231">
        <v>56.712850409801987</v>
      </c>
      <c r="AR1212" s="198"/>
    </row>
    <row r="1213" spans="1:44">
      <c r="A1213" s="352">
        <v>41844</v>
      </c>
      <c r="B1213" s="123" t="s">
        <v>175</v>
      </c>
      <c r="C1213" s="123"/>
      <c r="D1213" s="241"/>
      <c r="E1213" s="219">
        <v>491</v>
      </c>
      <c r="F1213" s="219">
        <v>37</v>
      </c>
      <c r="G1213" s="219">
        <v>1428</v>
      </c>
      <c r="H1213" s="219">
        <v>101</v>
      </c>
      <c r="I1213" s="219">
        <v>4553</v>
      </c>
      <c r="J1213" s="219">
        <v>334</v>
      </c>
      <c r="K1213" s="197">
        <v>10591947</v>
      </c>
      <c r="L1213" s="194">
        <v>91.370510067695761</v>
      </c>
      <c r="M1213" s="197">
        <v>14381285</v>
      </c>
      <c r="N1213" s="194">
        <v>95.469674843931045</v>
      </c>
      <c r="O1213" s="197">
        <v>61711464</v>
      </c>
      <c r="P1213" s="194">
        <v>99.985233076311417</v>
      </c>
      <c r="Q1213" s="197">
        <v>42015412</v>
      </c>
      <c r="R1213" s="194">
        <v>6.1106149147587538E-2</v>
      </c>
      <c r="S1213" s="197">
        <v>1795202</v>
      </c>
      <c r="T1213" s="194">
        <v>4.2979040215441913</v>
      </c>
      <c r="U1213" s="197">
        <v>1963</v>
      </c>
      <c r="V1213" s="194">
        <v>4.8848589706287117E-3</v>
      </c>
      <c r="W1213" s="197">
        <v>12176434</v>
      </c>
      <c r="X1213" s="194">
        <v>99.714638745580942</v>
      </c>
      <c r="Y1213" s="231">
        <v>99.70976782610515</v>
      </c>
      <c r="Z1213" s="197">
        <v>30557</v>
      </c>
      <c r="AA1213" s="194">
        <v>0.25095196402988063</v>
      </c>
      <c r="AB1213" s="197">
        <v>3079180</v>
      </c>
      <c r="AC1213" s="194">
        <v>95.513318669157584</v>
      </c>
      <c r="AD1213" s="197">
        <v>3056426</v>
      </c>
      <c r="AE1213" s="194">
        <v>95.895891220531595</v>
      </c>
      <c r="AF1213" s="231">
        <v>0</v>
      </c>
      <c r="AG1213" s="231">
        <v>0</v>
      </c>
      <c r="AH1213" s="231">
        <v>0</v>
      </c>
      <c r="AI1213" s="194"/>
      <c r="AJ1213" s="207"/>
      <c r="AK1213" s="207"/>
      <c r="AL1213" s="208">
        <v>4.8718810804857187</v>
      </c>
      <c r="AM1213" s="208">
        <v>29.884173771176176</v>
      </c>
      <c r="AN1213" s="197">
        <v>57026.2666015625</v>
      </c>
      <c r="AO1213" s="197">
        <v>141000.21875</v>
      </c>
      <c r="AP1213" s="197">
        <v>63692.08984375</v>
      </c>
      <c r="AQ1213" s="231">
        <v>45.171624844553655</v>
      </c>
      <c r="AR1213" s="198"/>
    </row>
    <row r="1214" spans="1:44">
      <c r="A1214" s="352">
        <v>41844</v>
      </c>
      <c r="B1214" s="124" t="s">
        <v>135</v>
      </c>
      <c r="C1214" s="124"/>
      <c r="D1214" s="241"/>
      <c r="E1214" s="219">
        <v>655</v>
      </c>
      <c r="F1214" s="219">
        <v>25</v>
      </c>
      <c r="G1214" s="219">
        <v>1954</v>
      </c>
      <c r="H1214" s="219">
        <v>74</v>
      </c>
      <c r="I1214" s="219">
        <v>4553</v>
      </c>
      <c r="J1214" s="219">
        <v>214</v>
      </c>
      <c r="K1214" s="190">
        <v>4783515</v>
      </c>
      <c r="L1214" s="191">
        <v>87.178361518674024</v>
      </c>
      <c r="M1214" s="190">
        <v>9128370</v>
      </c>
      <c r="N1214" s="191">
        <v>95.832113390227534</v>
      </c>
      <c r="O1214" s="190">
        <v>51361292</v>
      </c>
      <c r="P1214" s="191">
        <v>99.968585276471359</v>
      </c>
      <c r="Q1214" s="190">
        <v>25523839</v>
      </c>
      <c r="R1214" s="191">
        <v>5.2774194595562492E-3</v>
      </c>
      <c r="S1214" s="190">
        <v>895654</v>
      </c>
      <c r="T1214" s="191">
        <v>3.6104324098482277</v>
      </c>
      <c r="U1214" s="190">
        <v>92840</v>
      </c>
      <c r="V1214" s="191">
        <v>0.36419861560257888</v>
      </c>
      <c r="W1214" s="190">
        <v>5731554</v>
      </c>
      <c r="X1214" s="191">
        <v>99.59699974132964</v>
      </c>
      <c r="Y1214" s="232">
        <v>99.234268847090021</v>
      </c>
      <c r="Z1214" s="190">
        <v>34822</v>
      </c>
      <c r="AA1214" s="192">
        <v>0.60754902937342936</v>
      </c>
      <c r="AB1214" s="190">
        <v>6707041</v>
      </c>
      <c r="AC1214" s="191">
        <v>98.997423773449214</v>
      </c>
      <c r="AD1214" s="190">
        <v>6695609</v>
      </c>
      <c r="AE1214" s="191">
        <v>99.208693161468275</v>
      </c>
      <c r="AF1214" s="232">
        <v>17.866379806009366</v>
      </c>
      <c r="AG1214" s="232">
        <v>15.999875363733375</v>
      </c>
      <c r="AH1214" s="232">
        <v>19.732884248285355</v>
      </c>
      <c r="AI1214" s="191"/>
      <c r="AJ1214" s="193"/>
      <c r="AK1214" s="193"/>
      <c r="AL1214" s="191">
        <v>3.5825953017481762</v>
      </c>
      <c r="AM1214" s="191">
        <v>23.036169332271953</v>
      </c>
      <c r="AN1214" s="190">
        <v>24706.31884765625</v>
      </c>
      <c r="AO1214" s="190">
        <v>71823.162109375</v>
      </c>
      <c r="AP1214" s="190">
        <v>1161.6694793701172</v>
      </c>
      <c r="AQ1214" s="232">
        <v>1.6174023048457313</v>
      </c>
      <c r="AR1214" s="190"/>
    </row>
    <row r="1215" spans="1:44">
      <c r="A1215" s="352">
        <v>41844</v>
      </c>
      <c r="B1215" s="114" t="s">
        <v>121</v>
      </c>
      <c r="C1215" s="114" t="s">
        <v>122</v>
      </c>
      <c r="D1215" s="241"/>
      <c r="E1215" s="305">
        <v>123</v>
      </c>
      <c r="F1215" s="305">
        <v>40</v>
      </c>
      <c r="G1215" s="305">
        <v>363</v>
      </c>
      <c r="H1215" s="305">
        <v>121</v>
      </c>
      <c r="I1215" s="305">
        <v>1464</v>
      </c>
      <c r="J1215" s="305">
        <v>511</v>
      </c>
      <c r="K1215" s="118">
        <v>9563370</v>
      </c>
      <c r="L1215" s="116">
        <v>93.11238611493647</v>
      </c>
      <c r="M1215" s="118">
        <v>4961738</v>
      </c>
      <c r="N1215" s="116">
        <v>96.160240173339844</v>
      </c>
      <c r="O1215" s="118">
        <v>13589484</v>
      </c>
      <c r="P1215" s="116">
        <v>99.942436218261719</v>
      </c>
      <c r="Q1215" s="118">
        <v>13589416</v>
      </c>
      <c r="R1215" s="119">
        <v>2.6800269261002541E-2</v>
      </c>
      <c r="S1215" s="118">
        <v>3998</v>
      </c>
      <c r="T1215" s="116">
        <v>2.9419954866170883E-2</v>
      </c>
      <c r="U1215" s="118">
        <v>17325</v>
      </c>
      <c r="V1215" s="119">
        <v>0.12756063044071198</v>
      </c>
      <c r="W1215" s="117">
        <v>5165165</v>
      </c>
      <c r="X1215" s="119">
        <v>99.8165283203125</v>
      </c>
      <c r="Y1215" s="119">
        <v>99.689201354980469</v>
      </c>
      <c r="Z1215" s="117">
        <v>14974</v>
      </c>
      <c r="AA1215" s="119">
        <v>0.28990361094474792</v>
      </c>
      <c r="AB1215" s="118">
        <v>5679170</v>
      </c>
      <c r="AC1215" s="120">
        <v>98.679649353027344</v>
      </c>
      <c r="AD1215" s="118">
        <v>5684685</v>
      </c>
      <c r="AE1215" s="116">
        <v>98.6527099609375</v>
      </c>
      <c r="AF1215" s="116">
        <v>76.049873352050781</v>
      </c>
      <c r="AG1215" s="116">
        <v>58.890819549560547</v>
      </c>
      <c r="AH1215" s="121">
        <v>93.20892333984375</v>
      </c>
      <c r="AI1215" s="116">
        <v>0</v>
      </c>
      <c r="AJ1215" s="121">
        <v>0</v>
      </c>
      <c r="AK1215" s="121">
        <v>0</v>
      </c>
      <c r="AL1215" s="116">
        <v>4.7515034675598145</v>
      </c>
      <c r="AM1215" s="116">
        <v>26.435251235961914</v>
      </c>
      <c r="AN1215" s="116">
        <v>17947.03515625</v>
      </c>
      <c r="AO1215" s="116">
        <v>71733.1484375</v>
      </c>
      <c r="AP1215" s="116">
        <v>46545.203125</v>
      </c>
      <c r="AQ1215" s="122">
        <v>64.886604309082031</v>
      </c>
      <c r="AR1215" s="118"/>
    </row>
    <row r="1216" spans="1:44">
      <c r="A1216" s="352">
        <v>41844</v>
      </c>
      <c r="B1216" s="114" t="s">
        <v>123</v>
      </c>
      <c r="C1216" s="114" t="s">
        <v>122</v>
      </c>
      <c r="D1216" s="241"/>
      <c r="E1216" s="305">
        <v>158</v>
      </c>
      <c r="F1216" s="305">
        <v>12</v>
      </c>
      <c r="G1216" s="305">
        <v>484</v>
      </c>
      <c r="H1216" s="305">
        <v>37</v>
      </c>
      <c r="I1216" s="305">
        <v>1507</v>
      </c>
      <c r="J1216" s="305">
        <v>139</v>
      </c>
      <c r="K1216" s="118">
        <v>3923469</v>
      </c>
      <c r="L1216" s="116">
        <v>92.7994333585916</v>
      </c>
      <c r="M1216" s="118">
        <v>6858271</v>
      </c>
      <c r="N1216" s="116">
        <v>97.210655212402344</v>
      </c>
      <c r="O1216" s="118">
        <v>11823253</v>
      </c>
      <c r="P1216" s="116">
        <v>99.959365844726563</v>
      </c>
      <c r="Q1216" s="118">
        <v>11823103</v>
      </c>
      <c r="R1216" s="119">
        <v>1.5901070088148117E-2</v>
      </c>
      <c r="S1216" s="118">
        <v>2613</v>
      </c>
      <c r="T1216" s="116">
        <v>2.2100796923041344E-2</v>
      </c>
      <c r="U1216" s="118">
        <v>17760</v>
      </c>
      <c r="V1216" s="119">
        <v>0.15027147531509399</v>
      </c>
      <c r="W1216" s="117">
        <v>3391746</v>
      </c>
      <c r="X1216" s="119">
        <v>99.788993835449219</v>
      </c>
      <c r="Y1216" s="119">
        <v>99.6390380859375</v>
      </c>
      <c r="Z1216" s="117">
        <v>9175</v>
      </c>
      <c r="AA1216" s="119">
        <v>0.27050963044166565</v>
      </c>
      <c r="AB1216" s="118">
        <v>2574674</v>
      </c>
      <c r="AC1216" s="120">
        <v>98.818061828613281</v>
      </c>
      <c r="AD1216" s="118">
        <v>2577858</v>
      </c>
      <c r="AE1216" s="116">
        <v>98.795974731445313</v>
      </c>
      <c r="AF1216" s="116">
        <v>33.905624389648438</v>
      </c>
      <c r="AG1216" s="116">
        <v>37.663867950439453</v>
      </c>
      <c r="AH1216" s="121">
        <v>30.147377014160156</v>
      </c>
      <c r="AI1216" s="116">
        <v>0</v>
      </c>
      <c r="AJ1216" s="121">
        <v>0</v>
      </c>
      <c r="AK1216" s="121">
        <v>0</v>
      </c>
      <c r="AL1216" s="116">
        <v>4.6697745323181152</v>
      </c>
      <c r="AM1216" s="116">
        <v>26.225454330444336</v>
      </c>
      <c r="AN1216" s="116">
        <v>15613.6787109375</v>
      </c>
      <c r="AO1216" s="116">
        <v>44415.63671875</v>
      </c>
      <c r="AP1216" s="116">
        <v>25652.62890625</v>
      </c>
      <c r="AQ1216" s="116">
        <v>57.755851745605469</v>
      </c>
      <c r="AR1216" s="118"/>
    </row>
    <row r="1217" spans="1:44">
      <c r="A1217" s="352">
        <v>41844</v>
      </c>
      <c r="B1217" s="114" t="s">
        <v>183</v>
      </c>
      <c r="C1217" s="114" t="s">
        <v>122</v>
      </c>
      <c r="D1217" s="241"/>
      <c r="E1217" s="305">
        <v>129</v>
      </c>
      <c r="F1217" s="305">
        <v>10</v>
      </c>
      <c r="G1217" s="305">
        <v>385</v>
      </c>
      <c r="H1217" s="305">
        <v>30</v>
      </c>
      <c r="I1217" s="305">
        <v>1454</v>
      </c>
      <c r="J1217" s="305">
        <v>114</v>
      </c>
      <c r="K1217" s="118">
        <v>1307630</v>
      </c>
      <c r="L1217" s="116">
        <v>94.4023921139772</v>
      </c>
      <c r="M1217" s="118">
        <v>6858271</v>
      </c>
      <c r="N1217" s="116">
        <v>97.210655212402344</v>
      </c>
      <c r="O1217" s="118">
        <v>12730143</v>
      </c>
      <c r="P1217" s="116">
        <v>99.985488891601563</v>
      </c>
      <c r="Q1217" s="118">
        <v>12730151</v>
      </c>
      <c r="R1217" s="119">
        <v>9.1436468064785004E-3</v>
      </c>
      <c r="S1217" s="118">
        <v>510</v>
      </c>
      <c r="T1217" s="116">
        <v>4.0062367916107178E-3</v>
      </c>
      <c r="U1217" s="118">
        <v>21085</v>
      </c>
      <c r="V1217" s="119">
        <v>0.16565218567848206</v>
      </c>
      <c r="W1217" s="117">
        <v>3873283</v>
      </c>
      <c r="X1217" s="119">
        <v>99.572845458984375</v>
      </c>
      <c r="Y1217" s="119">
        <v>99.40789794921875</v>
      </c>
      <c r="Z1217" s="117">
        <v>9213</v>
      </c>
      <c r="AA1217" s="119">
        <v>0.23786023259162903</v>
      </c>
      <c r="AB1217" s="118">
        <v>2374542</v>
      </c>
      <c r="AC1217" s="120">
        <v>98.895111083984375</v>
      </c>
      <c r="AD1217" s="118">
        <v>2372130</v>
      </c>
      <c r="AE1217" s="116">
        <v>98.871017456054688</v>
      </c>
      <c r="AF1217" s="116">
        <v>59.533588409423828</v>
      </c>
      <c r="AG1217" s="116">
        <v>78.600997924804687</v>
      </c>
      <c r="AH1217" s="121">
        <v>40.466178894042969</v>
      </c>
      <c r="AI1217" s="116">
        <v>0</v>
      </c>
      <c r="AJ1217" s="121">
        <v>0</v>
      </c>
      <c r="AK1217" s="121">
        <v>0</v>
      </c>
      <c r="AL1217" s="116">
        <v>4.9762725830078125</v>
      </c>
      <c r="AM1217" s="116">
        <v>26.195333480834961</v>
      </c>
      <c r="AN1217" s="116">
        <v>17647.05078125</v>
      </c>
      <c r="AO1217" s="116">
        <v>45186.94921875</v>
      </c>
      <c r="AP1217" s="116">
        <v>23633.515625</v>
      </c>
      <c r="AQ1217" s="116">
        <v>52.301639556884766</v>
      </c>
      <c r="AR1217" s="118"/>
    </row>
    <row r="1218" spans="1:44">
      <c r="A1218" s="352">
        <v>41844</v>
      </c>
      <c r="B1218" s="114" t="s">
        <v>126</v>
      </c>
      <c r="C1218" s="114" t="s">
        <v>122</v>
      </c>
      <c r="D1218" s="241"/>
      <c r="E1218" s="305">
        <v>103</v>
      </c>
      <c r="F1218" s="305">
        <v>4</v>
      </c>
      <c r="G1218" s="305">
        <v>302</v>
      </c>
      <c r="H1218" s="305">
        <v>12</v>
      </c>
      <c r="I1218" s="305">
        <v>914</v>
      </c>
      <c r="J1218" s="305">
        <v>50</v>
      </c>
      <c r="K1218" s="118">
        <v>1512828</v>
      </c>
      <c r="L1218" s="116">
        <v>90.280124376333589</v>
      </c>
      <c r="M1218" s="118">
        <v>5234911</v>
      </c>
      <c r="N1218" s="116">
        <v>96.414512634277344</v>
      </c>
      <c r="O1218" s="118">
        <v>6927733</v>
      </c>
      <c r="P1218" s="116">
        <v>99.966117858886719</v>
      </c>
      <c r="Q1218" s="118">
        <v>6927707</v>
      </c>
      <c r="R1218" s="119">
        <v>6.2935687601566315E-3</v>
      </c>
      <c r="S1218" s="118">
        <v>1492</v>
      </c>
      <c r="T1218" s="116">
        <v>2.1536707878112793E-2</v>
      </c>
      <c r="U1218" s="118">
        <v>12897</v>
      </c>
      <c r="V1218" s="119">
        <v>0.18621732294559479</v>
      </c>
      <c r="W1218" s="117">
        <v>1983044</v>
      </c>
      <c r="X1218" s="119">
        <v>99.580894470214844</v>
      </c>
      <c r="Y1218" s="119">
        <v>99.395454406738281</v>
      </c>
      <c r="Z1218" s="117">
        <v>5590</v>
      </c>
      <c r="AA1218" s="119">
        <v>0.28188985586166382</v>
      </c>
      <c r="AB1218" s="118">
        <v>976640</v>
      </c>
      <c r="AC1218" s="120">
        <v>99.055130004882813</v>
      </c>
      <c r="AD1218" s="118">
        <v>974946</v>
      </c>
      <c r="AE1218" s="116">
        <v>99.010505676269531</v>
      </c>
      <c r="AF1218" s="116">
        <v>48.152435302734375</v>
      </c>
      <c r="AG1218" s="116">
        <v>59.855998992919922</v>
      </c>
      <c r="AH1218" s="121">
        <v>36.448875427246094</v>
      </c>
      <c r="AI1218" s="116">
        <v>0</v>
      </c>
      <c r="AJ1218" s="121">
        <v>0</v>
      </c>
      <c r="AK1218" s="121">
        <v>0</v>
      </c>
      <c r="AL1218" s="116">
        <v>5.4067268371582031</v>
      </c>
      <c r="AM1218" s="116">
        <v>29.683643341064453</v>
      </c>
      <c r="AN1218" s="116">
        <v>10367.447265625</v>
      </c>
      <c r="AO1218" s="116">
        <v>25206.146484375</v>
      </c>
      <c r="AP1218" s="116">
        <v>12707.666015625</v>
      </c>
      <c r="AQ1218" s="116">
        <v>50.414951324462891</v>
      </c>
      <c r="AR1218" s="118"/>
    </row>
    <row r="1219" spans="1:44">
      <c r="A1219" s="352">
        <v>41844</v>
      </c>
      <c r="B1219" s="114" t="s">
        <v>184</v>
      </c>
      <c r="C1219" s="114" t="s">
        <v>122</v>
      </c>
      <c r="D1219" s="241"/>
      <c r="E1219" s="305">
        <v>95</v>
      </c>
      <c r="F1219" s="305">
        <v>17</v>
      </c>
      <c r="G1219" s="305">
        <v>282</v>
      </c>
      <c r="H1219" s="305">
        <v>51</v>
      </c>
      <c r="I1219" s="305">
        <v>946</v>
      </c>
      <c r="J1219" s="305">
        <v>213</v>
      </c>
      <c r="K1219" s="118">
        <v>4019959</v>
      </c>
      <c r="L1219" s="116">
        <v>89.647879493298305</v>
      </c>
      <c r="M1219" s="118">
        <v>5234911</v>
      </c>
      <c r="N1219" s="116">
        <v>96.414512634277344</v>
      </c>
      <c r="O1219" s="118">
        <v>9424895</v>
      </c>
      <c r="P1219" s="116">
        <v>99.976554870605469</v>
      </c>
      <c r="Q1219" s="118">
        <v>9424882</v>
      </c>
      <c r="R1219" s="119">
        <v>6.0159903950989246E-3</v>
      </c>
      <c r="S1219" s="118">
        <v>1381</v>
      </c>
      <c r="T1219" s="116">
        <v>1.4652702957391739E-2</v>
      </c>
      <c r="U1219" s="118">
        <v>24784</v>
      </c>
      <c r="V1219" s="119">
        <v>0.26301786303520203</v>
      </c>
      <c r="W1219" s="117">
        <v>2768771</v>
      </c>
      <c r="X1219" s="119">
        <v>99.574119567871094</v>
      </c>
      <c r="Y1219" s="119">
        <v>99.312225341796875</v>
      </c>
      <c r="Z1219" s="117">
        <v>9536</v>
      </c>
      <c r="AA1219" s="119">
        <v>0.34441274404525757</v>
      </c>
      <c r="AB1219" s="118">
        <v>1976920</v>
      </c>
      <c r="AC1219" s="120">
        <v>98.682090759277344</v>
      </c>
      <c r="AD1219" s="118">
        <v>1978150</v>
      </c>
      <c r="AE1219" s="116">
        <v>98.654396057128906</v>
      </c>
      <c r="AF1219" s="116">
        <v>34.050811767578125</v>
      </c>
      <c r="AG1219" s="116">
        <v>42.304084777832031</v>
      </c>
      <c r="AH1219" s="121">
        <v>25.797534942626953</v>
      </c>
      <c r="AI1219" s="116">
        <v>0</v>
      </c>
      <c r="AJ1219" s="121">
        <v>0</v>
      </c>
      <c r="AK1219" s="121">
        <v>0</v>
      </c>
      <c r="AL1219" s="116">
        <v>5.4175152778625488</v>
      </c>
      <c r="AM1219" s="116">
        <v>26.631061553955078</v>
      </c>
      <c r="AN1219" s="116">
        <v>14330.205078125</v>
      </c>
      <c r="AO1219" s="116">
        <v>31570.5546875</v>
      </c>
      <c r="AP1219" s="116">
        <v>15158.765625</v>
      </c>
      <c r="AQ1219" s="116">
        <v>48.015518188476563</v>
      </c>
      <c r="AR1219" s="118"/>
    </row>
    <row r="1220" spans="1:44">
      <c r="A1220" s="352">
        <v>41844</v>
      </c>
      <c r="B1220" s="114" t="s">
        <v>131</v>
      </c>
      <c r="C1220" s="114" t="s">
        <v>176</v>
      </c>
      <c r="D1220" s="241"/>
      <c r="E1220" s="305">
        <v>164</v>
      </c>
      <c r="F1220" s="305">
        <v>20</v>
      </c>
      <c r="G1220" s="305">
        <v>478</v>
      </c>
      <c r="H1220" s="305">
        <v>50</v>
      </c>
      <c r="I1220" s="305">
        <v>1530</v>
      </c>
      <c r="J1220" s="305">
        <v>170</v>
      </c>
      <c r="K1220" s="118">
        <v>2699547</v>
      </c>
      <c r="L1220" s="116">
        <v>91.133067881388982</v>
      </c>
      <c r="M1220" s="118">
        <v>4148780</v>
      </c>
      <c r="N1220" s="116">
        <v>94.526992797851562</v>
      </c>
      <c r="O1220" s="118">
        <v>18043884</v>
      </c>
      <c r="P1220" s="116">
        <v>99.999557495117188</v>
      </c>
      <c r="Q1220" s="118">
        <v>11830732</v>
      </c>
      <c r="R1220" s="119">
        <v>5.4180924780666828E-3</v>
      </c>
      <c r="S1220" s="118">
        <v>509881</v>
      </c>
      <c r="T1220" s="116">
        <v>4.3098011016845703</v>
      </c>
      <c r="U1220" s="118">
        <v>297</v>
      </c>
      <c r="V1220" s="119">
        <v>2.6236437261104584E-3</v>
      </c>
      <c r="W1220" s="117">
        <v>3319989</v>
      </c>
      <c r="X1220" s="119">
        <v>99.79058837890625</v>
      </c>
      <c r="Y1220" s="119">
        <v>99.787971496582031</v>
      </c>
      <c r="Z1220" s="117">
        <v>8742</v>
      </c>
      <c r="AA1220" s="119">
        <v>0.26331412792205811</v>
      </c>
      <c r="AB1220" s="118">
        <v>1238791</v>
      </c>
      <c r="AC1220" s="120">
        <v>95.329078674316406</v>
      </c>
      <c r="AD1220" s="118">
        <v>1229127</v>
      </c>
      <c r="AE1220" s="116">
        <v>95.988533020019531</v>
      </c>
      <c r="AF1220" s="116">
        <v>0</v>
      </c>
      <c r="AG1220" s="116">
        <v>0</v>
      </c>
      <c r="AH1220" s="121">
        <v>0</v>
      </c>
      <c r="AI1220" s="116">
        <v>0</v>
      </c>
      <c r="AJ1220" s="121">
        <v>0</v>
      </c>
      <c r="AK1220" s="121">
        <v>0</v>
      </c>
      <c r="AL1220" s="116">
        <v>5.0027246475219727</v>
      </c>
      <c r="AM1220" s="116">
        <v>28.97947883605957</v>
      </c>
      <c r="AN1220" s="116">
        <v>16474.876953125</v>
      </c>
      <c r="AO1220" s="116">
        <v>36693.0234375</v>
      </c>
      <c r="AP1220" s="116">
        <v>16107.640625</v>
      </c>
      <c r="AQ1220" s="116">
        <v>43.898372650146484</v>
      </c>
      <c r="AR1220" s="118"/>
    </row>
    <row r="1221" spans="1:44">
      <c r="A1221" s="352">
        <v>41844</v>
      </c>
      <c r="B1221" s="114" t="s">
        <v>124</v>
      </c>
      <c r="C1221" s="114" t="s">
        <v>176</v>
      </c>
      <c r="D1221" s="241"/>
      <c r="E1221" s="180">
        <v>113</v>
      </c>
      <c r="F1221" s="180">
        <v>36</v>
      </c>
      <c r="G1221" s="180">
        <v>332</v>
      </c>
      <c r="H1221" s="180">
        <v>98</v>
      </c>
      <c r="I1221" s="180">
        <v>1257</v>
      </c>
      <c r="J1221" s="180">
        <v>352</v>
      </c>
      <c r="K1221" s="118">
        <v>3798822</v>
      </c>
      <c r="L1221" s="116">
        <v>92.560430575583695</v>
      </c>
      <c r="M1221" s="118">
        <v>3727706</v>
      </c>
      <c r="N1221" s="116">
        <v>96.190902709960938</v>
      </c>
      <c r="O1221" s="118">
        <v>15034251</v>
      </c>
      <c r="P1221" s="116">
        <v>99.997940063476563</v>
      </c>
      <c r="Q1221" s="118">
        <v>11491683</v>
      </c>
      <c r="R1221" s="119">
        <v>7.4732311069965363E-2</v>
      </c>
      <c r="S1221" s="118">
        <v>434504</v>
      </c>
      <c r="T1221" s="116">
        <v>3.7810301780700684</v>
      </c>
      <c r="U1221" s="118">
        <v>1216</v>
      </c>
      <c r="V1221" s="119">
        <v>1.1006077751517296E-2</v>
      </c>
      <c r="W1221" s="117">
        <v>3699150</v>
      </c>
      <c r="X1221" s="119">
        <v>99.590805053710938</v>
      </c>
      <c r="Y1221" s="119">
        <v>99.579841613769531</v>
      </c>
      <c r="Z1221" s="117">
        <v>9828</v>
      </c>
      <c r="AA1221" s="119">
        <v>0.26568266749382019</v>
      </c>
      <c r="AB1221" s="118">
        <v>800446</v>
      </c>
      <c r="AC1221" s="120">
        <v>94.448593139648437</v>
      </c>
      <c r="AD1221" s="118">
        <v>794672</v>
      </c>
      <c r="AE1221" s="116">
        <v>94.591224670410156</v>
      </c>
      <c r="AF1221" s="116">
        <v>0</v>
      </c>
      <c r="AG1221" s="116">
        <v>0</v>
      </c>
      <c r="AH1221" s="121">
        <v>0</v>
      </c>
      <c r="AI1221" s="116">
        <v>0</v>
      </c>
      <c r="AJ1221" s="121">
        <v>0</v>
      </c>
      <c r="AK1221" s="121">
        <v>0</v>
      </c>
      <c r="AL1221" s="116">
        <v>4.6187224388122559</v>
      </c>
      <c r="AM1221" s="116">
        <v>28.205793380737305</v>
      </c>
      <c r="AN1221" s="116">
        <v>15603.4599609375</v>
      </c>
      <c r="AO1221" s="116">
        <v>41090.859375</v>
      </c>
      <c r="AP1221" s="116">
        <v>19053.8203125</v>
      </c>
      <c r="AQ1221" s="116">
        <v>46.369972229003906</v>
      </c>
      <c r="AR1221" s="118"/>
    </row>
    <row r="1222" spans="1:44">
      <c r="A1222" s="352">
        <v>41844</v>
      </c>
      <c r="B1222" s="206" t="s">
        <v>133</v>
      </c>
      <c r="C1222" s="206" t="s">
        <v>176</v>
      </c>
      <c r="D1222" s="241"/>
      <c r="E1222" s="180">
        <v>163</v>
      </c>
      <c r="F1222" s="180">
        <v>8</v>
      </c>
      <c r="G1222" s="180">
        <v>482</v>
      </c>
      <c r="H1222" s="180">
        <v>24</v>
      </c>
      <c r="I1222" s="180">
        <v>1513</v>
      </c>
      <c r="J1222" s="180">
        <v>76</v>
      </c>
      <c r="K1222" s="248">
        <v>2049670</v>
      </c>
      <c r="L1222" s="246">
        <v>90.472710241160769</v>
      </c>
      <c r="M1222" s="248">
        <v>3537202</v>
      </c>
      <c r="N1222" s="246">
        <v>96.316696166992188</v>
      </c>
      <c r="O1222" s="248">
        <v>15234245</v>
      </c>
      <c r="P1222" s="246">
        <v>99.9449462890625</v>
      </c>
      <c r="Q1222" s="248">
        <v>9747766</v>
      </c>
      <c r="R1222" s="249">
        <v>0.16360671818256378</v>
      </c>
      <c r="S1222" s="248">
        <v>454957</v>
      </c>
      <c r="T1222" s="246">
        <v>4.667294979095459</v>
      </c>
      <c r="U1222" s="248">
        <v>319</v>
      </c>
      <c r="V1222" s="249">
        <v>3.4417903516441584E-3</v>
      </c>
      <c r="W1222" s="248">
        <v>2577584</v>
      </c>
      <c r="X1222" s="246">
        <v>99.731437683105469</v>
      </c>
      <c r="Y1222" s="246">
        <v>99.728004455566406</v>
      </c>
      <c r="Z1222" s="247">
        <v>6981</v>
      </c>
      <c r="AA1222" s="249">
        <v>0.27083501219749451</v>
      </c>
      <c r="AB1222" s="248">
        <v>491653</v>
      </c>
      <c r="AC1222" s="246">
        <v>96.200569152832031</v>
      </c>
      <c r="AD1222" s="248">
        <v>483052</v>
      </c>
      <c r="AE1222" s="246">
        <v>96.600776672363281</v>
      </c>
      <c r="AF1222" s="246">
        <v>0</v>
      </c>
      <c r="AG1222" s="246">
        <v>0</v>
      </c>
      <c r="AH1222" s="251">
        <v>0</v>
      </c>
      <c r="AI1222" s="246">
        <v>0</v>
      </c>
      <c r="AJ1222" s="251">
        <v>0</v>
      </c>
      <c r="AK1222" s="251">
        <v>0</v>
      </c>
      <c r="AL1222" s="246">
        <v>4.9164981842041016</v>
      </c>
      <c r="AM1222" s="246">
        <v>31.937423706054687</v>
      </c>
      <c r="AN1222" s="246">
        <v>13843.685546875</v>
      </c>
      <c r="AO1222" s="246">
        <v>32795.56640625</v>
      </c>
      <c r="AP1222" s="246">
        <v>15524.2861328125</v>
      </c>
      <c r="AQ1222" s="246">
        <v>47.336540222167969</v>
      </c>
      <c r="AR1222" s="248"/>
    </row>
    <row r="1223" spans="1:44">
      <c r="A1223" s="352">
        <v>41844</v>
      </c>
      <c r="B1223" s="206" t="s">
        <v>125</v>
      </c>
      <c r="C1223" s="206" t="s">
        <v>176</v>
      </c>
      <c r="D1223" s="241"/>
      <c r="E1223" s="180">
        <v>164</v>
      </c>
      <c r="F1223" s="180">
        <v>9</v>
      </c>
      <c r="G1223" s="180">
        <v>468</v>
      </c>
      <c r="H1223" s="180">
        <v>27</v>
      </c>
      <c r="I1223" s="180">
        <v>1510</v>
      </c>
      <c r="J1223" s="180">
        <v>88</v>
      </c>
      <c r="K1223" s="248">
        <v>2043908</v>
      </c>
      <c r="L1223" s="246">
        <v>90.372854355479788</v>
      </c>
      <c r="M1223" s="248">
        <v>2967597</v>
      </c>
      <c r="N1223" s="246">
        <v>94.87200927734375</v>
      </c>
      <c r="O1223" s="248">
        <v>13399084</v>
      </c>
      <c r="P1223" s="246">
        <v>99.997489929199219</v>
      </c>
      <c r="Q1223" s="248">
        <v>8945231</v>
      </c>
      <c r="R1223" s="249">
        <v>5.5560329928994179E-3</v>
      </c>
      <c r="S1223" s="248">
        <v>395860</v>
      </c>
      <c r="T1223" s="246">
        <v>4.4253749847412109</v>
      </c>
      <c r="U1223" s="248">
        <v>131</v>
      </c>
      <c r="V1223" s="249">
        <v>1.5324522973969579E-3</v>
      </c>
      <c r="W1223" s="248">
        <v>2579711</v>
      </c>
      <c r="X1223" s="246">
        <v>99.777679443359375</v>
      </c>
      <c r="Y1223" s="246">
        <v>99.776153564453125</v>
      </c>
      <c r="Z1223" s="247">
        <v>5006</v>
      </c>
      <c r="AA1223" s="249">
        <v>0.19405274093151093</v>
      </c>
      <c r="AB1223" s="248">
        <v>548290</v>
      </c>
      <c r="AC1223" s="246">
        <v>96.867713928222656</v>
      </c>
      <c r="AD1223" s="248">
        <v>549575</v>
      </c>
      <c r="AE1223" s="246">
        <v>96.955650329589844</v>
      </c>
      <c r="AF1223" s="246">
        <v>0</v>
      </c>
      <c r="AG1223" s="246">
        <v>0</v>
      </c>
      <c r="AH1223" s="251">
        <v>0</v>
      </c>
      <c r="AI1223" s="246">
        <v>0</v>
      </c>
      <c r="AJ1223" s="251">
        <v>0</v>
      </c>
      <c r="AK1223" s="251">
        <v>0</v>
      </c>
      <c r="AL1223" s="246">
        <v>4.236851692199707</v>
      </c>
      <c r="AM1223" s="246">
        <v>29.750041961669922</v>
      </c>
      <c r="AN1223" s="246">
        <v>11104.244140625</v>
      </c>
      <c r="AO1223" s="246">
        <v>30420.76953125</v>
      </c>
      <c r="AP1223" s="246">
        <v>13006.3427734375</v>
      </c>
      <c r="AQ1223" s="246">
        <v>42.754810333251953</v>
      </c>
      <c r="AR1223" s="248"/>
    </row>
    <row r="1224" spans="1:44">
      <c r="A1224" s="352">
        <v>41844</v>
      </c>
      <c r="B1224" s="107" t="s">
        <v>127</v>
      </c>
      <c r="C1224" s="107" t="s">
        <v>128</v>
      </c>
      <c r="D1224" s="241"/>
      <c r="E1224" s="388">
        <v>150</v>
      </c>
      <c r="F1224" s="388">
        <v>12</v>
      </c>
      <c r="G1224" s="388">
        <v>450</v>
      </c>
      <c r="H1224" s="388">
        <v>36</v>
      </c>
      <c r="I1224" s="388">
        <v>1424</v>
      </c>
      <c r="J1224" s="388">
        <v>122</v>
      </c>
      <c r="K1224" s="111">
        <v>1854037</v>
      </c>
      <c r="L1224" s="109">
        <v>88.186481715305575</v>
      </c>
      <c r="M1224" s="111">
        <v>3551815</v>
      </c>
      <c r="N1224" s="109">
        <v>96.434921264648438</v>
      </c>
      <c r="O1224" s="111">
        <v>15433365</v>
      </c>
      <c r="P1224" s="109">
        <v>99.95306396484375</v>
      </c>
      <c r="Q1224" s="111">
        <v>9293593</v>
      </c>
      <c r="R1224" s="112">
        <v>3.1096693128347397E-3</v>
      </c>
      <c r="S1224" s="111">
        <v>266715</v>
      </c>
      <c r="T1224" s="109">
        <v>2.8698804378509521</v>
      </c>
      <c r="U1224" s="111">
        <v>35327</v>
      </c>
      <c r="V1224" s="112">
        <v>0.38040995597839355</v>
      </c>
      <c r="W1224" s="111">
        <v>2687358</v>
      </c>
      <c r="X1224" s="109">
        <v>99.601242065429688</v>
      </c>
      <c r="Y1224" s="109">
        <v>99.22235107421875</v>
      </c>
      <c r="Z1224" s="110">
        <v>16776</v>
      </c>
      <c r="AA1224" s="112">
        <v>0.62425625324249268</v>
      </c>
      <c r="AB1224" s="111">
        <v>4254875</v>
      </c>
      <c r="AC1224" s="109">
        <v>99.293724060058594</v>
      </c>
      <c r="AD1224" s="111">
        <v>4246119</v>
      </c>
      <c r="AE1224" s="109">
        <v>99.511344909667969</v>
      </c>
      <c r="AF1224" s="109">
        <v>34.669654846191406</v>
      </c>
      <c r="AG1224" s="109">
        <v>34.348190307617188</v>
      </c>
      <c r="AH1224" s="113">
        <v>34.991119384765625</v>
      </c>
      <c r="AI1224" s="109">
        <v>48.774166107177734</v>
      </c>
      <c r="AJ1224" s="113">
        <v>0.46408143639564514</v>
      </c>
      <c r="AK1224" s="113">
        <v>0.76175320148468018</v>
      </c>
      <c r="AL1224" s="109">
        <v>3.0099670886993408</v>
      </c>
      <c r="AM1224" s="109">
        <v>19.298913955688477</v>
      </c>
      <c r="AN1224" s="109">
        <v>7695.26904296875</v>
      </c>
      <c r="AO1224" s="109">
        <v>33456.25</v>
      </c>
      <c r="AP1224" s="109">
        <v>655.11163330078125</v>
      </c>
      <c r="AQ1224" s="109">
        <v>1.9581143856048584</v>
      </c>
      <c r="AR1224" s="111"/>
    </row>
    <row r="1225" spans="1:44">
      <c r="A1225" s="352">
        <v>41844</v>
      </c>
      <c r="B1225" s="107" t="s">
        <v>129</v>
      </c>
      <c r="C1225" s="107" t="s">
        <v>128</v>
      </c>
      <c r="D1225" s="241"/>
      <c r="E1225" s="388">
        <v>151</v>
      </c>
      <c r="F1225" s="388">
        <v>3</v>
      </c>
      <c r="G1225" s="388">
        <v>449</v>
      </c>
      <c r="H1225" s="388">
        <v>8</v>
      </c>
      <c r="I1225" s="388">
        <v>1258</v>
      </c>
      <c r="J1225" s="388">
        <v>26</v>
      </c>
      <c r="K1225" s="111">
        <v>1522956</v>
      </c>
      <c r="L1225" s="109">
        <v>80.986515697104849</v>
      </c>
      <c r="M1225" s="111">
        <v>3149783</v>
      </c>
      <c r="N1225" s="109">
        <v>96.189956665039063</v>
      </c>
      <c r="O1225" s="111">
        <v>10802385</v>
      </c>
      <c r="P1225" s="109">
        <v>99.986358642578125</v>
      </c>
      <c r="Q1225" s="111">
        <v>7118899</v>
      </c>
      <c r="R1225" s="112">
        <v>7.866385392844677E-3</v>
      </c>
      <c r="S1225" s="111">
        <v>256380</v>
      </c>
      <c r="T1225" s="109">
        <v>3.6013996601104736</v>
      </c>
      <c r="U1225" s="111">
        <v>33290</v>
      </c>
      <c r="V1225" s="112">
        <v>0.4676845371723175</v>
      </c>
      <c r="W1225" s="111">
        <v>1662686</v>
      </c>
      <c r="X1225" s="109">
        <v>99.494178771972656</v>
      </c>
      <c r="Y1225" s="109">
        <v>99.028861999511719</v>
      </c>
      <c r="Z1225" s="110">
        <v>10953</v>
      </c>
      <c r="AA1225" s="112">
        <v>0.65875339508056641</v>
      </c>
      <c r="AB1225" s="111">
        <v>965085</v>
      </c>
      <c r="AC1225" s="109">
        <v>98.581779479980469</v>
      </c>
      <c r="AD1225" s="111">
        <v>964776</v>
      </c>
      <c r="AE1225" s="109">
        <v>98.80438232421875</v>
      </c>
      <c r="AF1225" s="109">
        <v>34.231575012207031</v>
      </c>
      <c r="AG1225" s="109">
        <v>33.918590545654297</v>
      </c>
      <c r="AH1225" s="113">
        <v>34.544563293457031</v>
      </c>
      <c r="AI1225" s="109">
        <v>48.861392974853516</v>
      </c>
      <c r="AJ1225" s="113">
        <v>0.36867529153823853</v>
      </c>
      <c r="AK1225" s="113">
        <v>0.76993405818939209</v>
      </c>
      <c r="AL1225" s="109">
        <v>2.9688386917114258</v>
      </c>
      <c r="AM1225" s="109">
        <v>23.438703536987305</v>
      </c>
      <c r="AN1225" s="109">
        <v>6189.14697265625</v>
      </c>
      <c r="AO1225" s="109">
        <v>18583.32421875</v>
      </c>
      <c r="AP1225" s="109">
        <v>205.46372985839844</v>
      </c>
      <c r="AQ1225" s="109">
        <v>1.1056349277496338</v>
      </c>
      <c r="AR1225" s="111"/>
    </row>
    <row r="1226" spans="1:44">
      <c r="A1226" s="352">
        <v>41844</v>
      </c>
      <c r="B1226" s="181" t="s">
        <v>130</v>
      </c>
      <c r="C1226" s="181" t="s">
        <v>128</v>
      </c>
      <c r="D1226" s="241"/>
      <c r="E1226" s="219">
        <v>176</v>
      </c>
      <c r="F1226" s="219">
        <v>5</v>
      </c>
      <c r="G1226" s="219">
        <v>528</v>
      </c>
      <c r="H1226" s="219">
        <v>15</v>
      </c>
      <c r="I1226" s="219">
        <v>862</v>
      </c>
      <c r="J1226" s="219">
        <v>33</v>
      </c>
      <c r="K1226" s="229">
        <v>609865</v>
      </c>
      <c r="L1226" s="230">
        <v>94.202815377173636</v>
      </c>
      <c r="M1226" s="229">
        <v>1241953</v>
      </c>
      <c r="N1226" s="230">
        <v>95.827537536621094</v>
      </c>
      <c r="O1226" s="229">
        <v>13474152</v>
      </c>
      <c r="P1226" s="230">
        <v>99.951065063476563</v>
      </c>
      <c r="Q1226" s="229">
        <v>4081289</v>
      </c>
      <c r="R1226" s="230">
        <v>0</v>
      </c>
      <c r="S1226" s="229">
        <v>144845</v>
      </c>
      <c r="T1226" s="230">
        <v>3.5490012168884277</v>
      </c>
      <c r="U1226" s="229">
        <v>8699</v>
      </c>
      <c r="V1226" s="230">
        <v>0.21326644718647003</v>
      </c>
      <c r="W1226" s="229">
        <v>561689</v>
      </c>
      <c r="X1226" s="230">
        <v>99.794967651367188</v>
      </c>
      <c r="Y1226" s="230">
        <v>99.582138061523438</v>
      </c>
      <c r="Z1226" s="229">
        <v>2278</v>
      </c>
      <c r="AA1226" s="230">
        <v>0.40556252002716064</v>
      </c>
      <c r="AB1226" s="229">
        <v>728659</v>
      </c>
      <c r="AC1226" s="230">
        <v>98.779129028320312</v>
      </c>
      <c r="AD1226" s="229">
        <v>727073</v>
      </c>
      <c r="AE1226" s="230">
        <v>98.971366882324219</v>
      </c>
      <c r="AF1226" s="230">
        <v>35.130359649658203</v>
      </c>
      <c r="AG1226" s="230">
        <v>34.972991943359375</v>
      </c>
      <c r="AH1226" s="230">
        <v>35.287727355957031</v>
      </c>
      <c r="AI1226" s="230">
        <v>95.033454895019531</v>
      </c>
      <c r="AJ1226" s="188">
        <v>0.56620073318481445</v>
      </c>
      <c r="AK1226" s="188">
        <v>4.4003448486328125</v>
      </c>
      <c r="AL1226" s="230">
        <v>4.1185064315795898</v>
      </c>
      <c r="AM1226" s="230">
        <v>24.727779388427734</v>
      </c>
      <c r="AN1226" s="230">
        <v>5096.11767578125</v>
      </c>
      <c r="AO1226" s="230">
        <v>8749.533203125</v>
      </c>
      <c r="AP1226" s="230">
        <v>151.58979797363281</v>
      </c>
      <c r="AQ1226" s="230">
        <v>1.7325472831726074</v>
      </c>
      <c r="AR1226" s="229"/>
    </row>
    <row r="1227" spans="1:44">
      <c r="A1227" s="443">
        <v>41844</v>
      </c>
      <c r="B1227" s="242" t="s">
        <v>132</v>
      </c>
      <c r="C1227" s="242" t="s">
        <v>128</v>
      </c>
      <c r="D1227" s="292"/>
      <c r="E1227" s="242">
        <v>178</v>
      </c>
      <c r="F1227" s="242">
        <v>5</v>
      </c>
      <c r="G1227" s="242">
        <v>527</v>
      </c>
      <c r="H1227" s="242">
        <v>15</v>
      </c>
      <c r="I1227" s="242">
        <v>1009</v>
      </c>
      <c r="J1227" s="242">
        <v>33</v>
      </c>
      <c r="K1227" s="444">
        <v>796657</v>
      </c>
      <c r="L1227" s="445">
        <v>91.291609814512398</v>
      </c>
      <c r="M1227" s="444">
        <v>1184819</v>
      </c>
      <c r="N1227" s="445">
        <v>93.078521728515625</v>
      </c>
      <c r="O1227" s="444">
        <v>11651390</v>
      </c>
      <c r="P1227" s="445">
        <v>99.992927551269531</v>
      </c>
      <c r="Q1227" s="444">
        <v>5030058</v>
      </c>
      <c r="R1227" s="445">
        <v>9.9004823714494705E-3</v>
      </c>
      <c r="S1227" s="444">
        <v>227714</v>
      </c>
      <c r="T1227" s="445">
        <v>4.5270652770996094</v>
      </c>
      <c r="U1227" s="444">
        <v>15524</v>
      </c>
      <c r="V1227" s="445">
        <v>0.30998131632804871</v>
      </c>
      <c r="W1227" s="444">
        <v>819821</v>
      </c>
      <c r="X1227" s="445">
        <v>99.655990600585938</v>
      </c>
      <c r="Y1227" s="295">
        <v>99.347076416015625</v>
      </c>
      <c r="Z1227" s="444">
        <v>4815</v>
      </c>
      <c r="AA1227" s="445">
        <v>0.58732330799102783</v>
      </c>
      <c r="AB1227" s="444">
        <v>758422</v>
      </c>
      <c r="AC1227" s="445">
        <v>98.073760986328125</v>
      </c>
      <c r="AD1227" s="444">
        <v>757641</v>
      </c>
      <c r="AE1227" s="445">
        <v>98.255111694335938</v>
      </c>
      <c r="AF1227" s="295">
        <v>34.889328002929687</v>
      </c>
      <c r="AG1227" s="295">
        <v>34.785213470458984</v>
      </c>
      <c r="AH1227" s="295">
        <v>34.993438720703125</v>
      </c>
      <c r="AI1227" s="445">
        <v>48.808811187744141</v>
      </c>
      <c r="AJ1227" s="446">
        <v>0.34968918561935425</v>
      </c>
      <c r="AK1227" s="446">
        <v>0.84150075912475586</v>
      </c>
      <c r="AL1227" s="447">
        <v>4.0575447082519531</v>
      </c>
      <c r="AM1227" s="447">
        <v>24.189598083496094</v>
      </c>
      <c r="AN1227" s="444">
        <v>5725.78515625</v>
      </c>
      <c r="AO1227" s="444">
        <v>11034.0546875</v>
      </c>
      <c r="AP1227" s="444">
        <v>149.50431823730469</v>
      </c>
      <c r="AQ1227" s="295">
        <v>1.3549354076385498</v>
      </c>
      <c r="AR1227" s="448"/>
    </row>
    <row r="1228" spans="1:44">
      <c r="A1228" s="352">
        <v>41843</v>
      </c>
      <c r="B1228" s="181" t="s">
        <v>6</v>
      </c>
      <c r="C1228" s="181"/>
      <c r="D1228" s="241"/>
      <c r="E1228" s="219">
        <v>1754</v>
      </c>
      <c r="F1228" s="219">
        <v>145</v>
      </c>
      <c r="G1228" s="219">
        <v>5198</v>
      </c>
      <c r="H1228" s="219">
        <v>426</v>
      </c>
      <c r="I1228" s="219">
        <v>15391</v>
      </c>
      <c r="J1228" s="219">
        <v>1575</v>
      </c>
      <c r="K1228" s="229">
        <v>33206137</v>
      </c>
      <c r="L1228" s="230">
        <v>91.139740223320757</v>
      </c>
      <c r="M1228" s="229">
        <v>52559306</v>
      </c>
      <c r="N1228" s="230">
        <v>96.223564798466455</v>
      </c>
      <c r="O1228" s="229">
        <v>167568264</v>
      </c>
      <c r="P1228" s="230">
        <v>99.973575533062089</v>
      </c>
      <c r="Q1228" s="229">
        <v>122034510</v>
      </c>
      <c r="R1228" s="230">
        <v>2.8442774413823504E-2</v>
      </c>
      <c r="S1228" s="229">
        <v>2700850</v>
      </c>
      <c r="T1228" s="230">
        <v>4.0541066355362183</v>
      </c>
      <c r="U1228" s="229">
        <v>188654</v>
      </c>
      <c r="V1228" s="230">
        <v>0.1570094392099726</v>
      </c>
      <c r="W1228" s="229">
        <v>35089997</v>
      </c>
      <c r="X1228" s="230">
        <v>99.68331141332331</v>
      </c>
      <c r="Y1228" s="230">
        <v>99.526799205087315</v>
      </c>
      <c r="Z1228" s="229">
        <v>113867</v>
      </c>
      <c r="AA1228" s="230">
        <v>0.32449988522856898</v>
      </c>
      <c r="AB1228" s="229">
        <v>23368167</v>
      </c>
      <c r="AC1228" s="230">
        <v>98.406677569307703</v>
      </c>
      <c r="AD1228" s="229">
        <v>23339804</v>
      </c>
      <c r="AE1228" s="230">
        <v>98.504292711661705</v>
      </c>
      <c r="AF1228" s="230">
        <v>31.403510920264424</v>
      </c>
      <c r="AG1228" s="230">
        <v>31.19372191683798</v>
      </c>
      <c r="AH1228" s="230">
        <v>31.613299923690864</v>
      </c>
      <c r="AI1228" s="230"/>
      <c r="AJ1228" s="188"/>
      <c r="AK1228" s="188"/>
      <c r="AL1228" s="230">
        <v>3.1226037978434946</v>
      </c>
      <c r="AM1228" s="230">
        <v>17.788863308046924</v>
      </c>
      <c r="AN1228" s="230">
        <v>157638.00244140625</v>
      </c>
      <c r="AO1228" s="230">
        <v>430935.81640625</v>
      </c>
      <c r="AP1228" s="230">
        <v>188551.53861999512</v>
      </c>
      <c r="AQ1228" s="230">
        <v>43.753972503934229</v>
      </c>
      <c r="AR1228" s="229">
        <v>0</v>
      </c>
    </row>
    <row r="1229" spans="1:44">
      <c r="A1229" s="352">
        <v>41843</v>
      </c>
      <c r="B1229" s="123" t="s">
        <v>134</v>
      </c>
      <c r="C1229" s="123"/>
      <c r="D1229" s="241"/>
      <c r="E1229" s="219">
        <v>608</v>
      </c>
      <c r="F1229" s="219">
        <v>83</v>
      </c>
      <c r="G1229" s="219">
        <v>1816</v>
      </c>
      <c r="H1229" s="219">
        <v>251</v>
      </c>
      <c r="I1229" s="219">
        <v>6285</v>
      </c>
      <c r="J1229" s="219">
        <v>1027</v>
      </c>
      <c r="K1229" s="197">
        <v>18921577</v>
      </c>
      <c r="L1229" s="194">
        <v>92.13868907438318</v>
      </c>
      <c r="M1229" s="197">
        <v>29018692</v>
      </c>
      <c r="N1229" s="194">
        <v>96.727146659565975</v>
      </c>
      <c r="O1229" s="197">
        <v>54495508</v>
      </c>
      <c r="P1229" s="194">
        <v>99.965077621002123</v>
      </c>
      <c r="Q1229" s="197">
        <v>54495259</v>
      </c>
      <c r="R1229" s="194">
        <v>1.4109484310203363E-2</v>
      </c>
      <c r="S1229" s="197">
        <v>9994</v>
      </c>
      <c r="T1229" s="194">
        <v>2.2991964540412444E-2</v>
      </c>
      <c r="U1229" s="197">
        <v>93851</v>
      </c>
      <c r="V1229" s="194">
        <v>0.17227454959732169</v>
      </c>
      <c r="W1229" s="197">
        <v>17182009</v>
      </c>
      <c r="X1229" s="194">
        <v>99.689902308208232</v>
      </c>
      <c r="Y1229" s="231">
        <v>99.518161978012756</v>
      </c>
      <c r="Z1229" s="197">
        <v>48488</v>
      </c>
      <c r="AA1229" s="194">
        <v>0.28220215321916881</v>
      </c>
      <c r="AB1229" s="197">
        <v>13581946</v>
      </c>
      <c r="AC1229" s="194">
        <v>98.770912108775946</v>
      </c>
      <c r="AD1229" s="197">
        <v>13587769</v>
      </c>
      <c r="AE1229" s="194">
        <v>98.743919698593857</v>
      </c>
      <c r="AF1229" s="231">
        <v>56.162216026877829</v>
      </c>
      <c r="AG1229" s="231">
        <v>56.362354343436351</v>
      </c>
      <c r="AH1229" s="231">
        <v>55.962077710319313</v>
      </c>
      <c r="AI1229" s="194"/>
      <c r="AJ1229" s="207"/>
      <c r="AK1229" s="207"/>
      <c r="AL1229" s="208">
        <v>4.9897590253321606</v>
      </c>
      <c r="AM1229" s="208">
        <v>26.899085425070204</v>
      </c>
      <c r="AN1229" s="197">
        <v>75905.4169921875</v>
      </c>
      <c r="AO1229" s="197">
        <v>218112.435546875</v>
      </c>
      <c r="AP1229" s="197">
        <v>123697.779296875</v>
      </c>
      <c r="AQ1229" s="231">
        <v>56.712850409801987</v>
      </c>
      <c r="AR1229" s="198"/>
    </row>
    <row r="1230" spans="1:44">
      <c r="A1230" s="352">
        <v>41843</v>
      </c>
      <c r="B1230" s="123" t="s">
        <v>175</v>
      </c>
      <c r="C1230" s="123"/>
      <c r="D1230" s="241"/>
      <c r="E1230" s="219">
        <v>491</v>
      </c>
      <c r="F1230" s="219">
        <v>37</v>
      </c>
      <c r="G1230" s="219">
        <v>1428</v>
      </c>
      <c r="H1230" s="219">
        <v>101</v>
      </c>
      <c r="I1230" s="219">
        <v>4553</v>
      </c>
      <c r="J1230" s="219">
        <v>334</v>
      </c>
      <c r="K1230" s="197">
        <v>9620702</v>
      </c>
      <c r="L1230" s="194">
        <v>91.215162885203185</v>
      </c>
      <c r="M1230" s="197">
        <v>14412244</v>
      </c>
      <c r="N1230" s="194">
        <v>95.457551287134862</v>
      </c>
      <c r="O1230" s="197">
        <v>61711464</v>
      </c>
      <c r="P1230" s="194">
        <v>99.985233076311417</v>
      </c>
      <c r="Q1230" s="197">
        <v>42015412</v>
      </c>
      <c r="R1230" s="194">
        <v>6.1106149147587538E-2</v>
      </c>
      <c r="S1230" s="197">
        <v>1795202</v>
      </c>
      <c r="T1230" s="194">
        <v>4.2979040215441913</v>
      </c>
      <c r="U1230" s="197">
        <v>1963</v>
      </c>
      <c r="V1230" s="194">
        <v>4.8848589706287117E-3</v>
      </c>
      <c r="W1230" s="197">
        <v>12176434</v>
      </c>
      <c r="X1230" s="194">
        <v>99.714638745580942</v>
      </c>
      <c r="Y1230" s="231">
        <v>99.70976782610515</v>
      </c>
      <c r="Z1230" s="197">
        <v>30557</v>
      </c>
      <c r="AA1230" s="194">
        <v>0.25095196402988063</v>
      </c>
      <c r="AB1230" s="197">
        <v>3079180</v>
      </c>
      <c r="AC1230" s="194">
        <v>95.513318669157584</v>
      </c>
      <c r="AD1230" s="197">
        <v>3056426</v>
      </c>
      <c r="AE1230" s="194">
        <v>95.895891220531595</v>
      </c>
      <c r="AF1230" s="231">
        <v>0</v>
      </c>
      <c r="AG1230" s="231">
        <v>0</v>
      </c>
      <c r="AH1230" s="231">
        <v>0</v>
      </c>
      <c r="AI1230" s="194"/>
      <c r="AJ1230" s="207"/>
      <c r="AK1230" s="207"/>
      <c r="AL1230" s="208">
        <v>4.8718810804857187</v>
      </c>
      <c r="AM1230" s="208">
        <v>29.884173771176176</v>
      </c>
      <c r="AN1230" s="197">
        <v>57026.2666015625</v>
      </c>
      <c r="AO1230" s="197">
        <v>141000.21875</v>
      </c>
      <c r="AP1230" s="197">
        <v>63692.08984375</v>
      </c>
      <c r="AQ1230" s="231">
        <v>45.171624844553655</v>
      </c>
      <c r="AR1230" s="198"/>
    </row>
    <row r="1231" spans="1:44">
      <c r="A1231" s="352">
        <v>41843</v>
      </c>
      <c r="B1231" s="124" t="s">
        <v>135</v>
      </c>
      <c r="C1231" s="124"/>
      <c r="D1231" s="241"/>
      <c r="E1231" s="219">
        <v>655</v>
      </c>
      <c r="F1231" s="219">
        <v>25</v>
      </c>
      <c r="G1231" s="219">
        <v>1954</v>
      </c>
      <c r="H1231" s="219">
        <v>74</v>
      </c>
      <c r="I1231" s="219">
        <v>4553</v>
      </c>
      <c r="J1231" s="219">
        <v>214</v>
      </c>
      <c r="K1231" s="190">
        <v>4663858</v>
      </c>
      <c r="L1231" s="191">
        <v>86.931355971815606</v>
      </c>
      <c r="M1231" s="190">
        <v>9128370</v>
      </c>
      <c r="N1231" s="191">
        <v>95.832113390227534</v>
      </c>
      <c r="O1231" s="190">
        <v>51361292</v>
      </c>
      <c r="P1231" s="191">
        <v>99.968585276471359</v>
      </c>
      <c r="Q1231" s="190">
        <v>25523839</v>
      </c>
      <c r="R1231" s="191">
        <v>5.2774194595562492E-3</v>
      </c>
      <c r="S1231" s="190">
        <v>895654</v>
      </c>
      <c r="T1231" s="191">
        <v>3.6104324098482277</v>
      </c>
      <c r="U1231" s="190">
        <v>92840</v>
      </c>
      <c r="V1231" s="191">
        <v>0.36419861560257888</v>
      </c>
      <c r="W1231" s="190">
        <v>5731554</v>
      </c>
      <c r="X1231" s="191">
        <v>99.59699974132964</v>
      </c>
      <c r="Y1231" s="232">
        <v>99.234268847090021</v>
      </c>
      <c r="Z1231" s="190">
        <v>34822</v>
      </c>
      <c r="AA1231" s="192">
        <v>0.60754902937342936</v>
      </c>
      <c r="AB1231" s="190">
        <v>6707041</v>
      </c>
      <c r="AC1231" s="191">
        <v>98.997423773449214</v>
      </c>
      <c r="AD1231" s="190">
        <v>6695609</v>
      </c>
      <c r="AE1231" s="191">
        <v>99.208693161468275</v>
      </c>
      <c r="AF1231" s="232">
        <v>17.866379806009366</v>
      </c>
      <c r="AG1231" s="232">
        <v>15.999875363733375</v>
      </c>
      <c r="AH1231" s="232">
        <v>19.732884248285355</v>
      </c>
      <c r="AI1231" s="191"/>
      <c r="AJ1231" s="193"/>
      <c r="AK1231" s="193"/>
      <c r="AL1231" s="191">
        <v>3.5825953017481762</v>
      </c>
      <c r="AM1231" s="191">
        <v>23.036169332271953</v>
      </c>
      <c r="AN1231" s="190">
        <v>24706.31884765625</v>
      </c>
      <c r="AO1231" s="190">
        <v>71823.162109375</v>
      </c>
      <c r="AP1231" s="190">
        <v>1161.6694793701172</v>
      </c>
      <c r="AQ1231" s="232">
        <v>1.6174023048457313</v>
      </c>
      <c r="AR1231" s="190"/>
    </row>
    <row r="1232" spans="1:44">
      <c r="A1232" s="352">
        <v>41843</v>
      </c>
      <c r="B1232" s="114" t="s">
        <v>121</v>
      </c>
      <c r="C1232" s="114" t="s">
        <v>122</v>
      </c>
      <c r="D1232" s="241"/>
      <c r="E1232" s="305">
        <v>123</v>
      </c>
      <c r="F1232" s="305">
        <v>40</v>
      </c>
      <c r="G1232" s="305">
        <v>363</v>
      </c>
      <c r="H1232" s="305">
        <v>121</v>
      </c>
      <c r="I1232" s="305">
        <v>1464</v>
      </c>
      <c r="J1232" s="305">
        <v>511</v>
      </c>
      <c r="K1232" s="118">
        <v>9038180</v>
      </c>
      <c r="L1232" s="116">
        <v>92.967123912115042</v>
      </c>
      <c r="M1232" s="118">
        <v>5010090</v>
      </c>
      <c r="N1232" s="116">
        <v>96.140968322753906</v>
      </c>
      <c r="O1232" s="118">
        <v>13589484</v>
      </c>
      <c r="P1232" s="116">
        <v>99.942436218261719</v>
      </c>
      <c r="Q1232" s="118">
        <v>13589416</v>
      </c>
      <c r="R1232" s="119">
        <v>2.6800269261002541E-2</v>
      </c>
      <c r="S1232" s="118">
        <v>3998</v>
      </c>
      <c r="T1232" s="116">
        <v>2.9419954866170883E-2</v>
      </c>
      <c r="U1232" s="118">
        <v>17325</v>
      </c>
      <c r="V1232" s="119">
        <v>0.12756063044071198</v>
      </c>
      <c r="W1232" s="117">
        <v>5165165</v>
      </c>
      <c r="X1232" s="119">
        <v>99.8165283203125</v>
      </c>
      <c r="Y1232" s="119">
        <v>99.689201354980469</v>
      </c>
      <c r="Z1232" s="117">
        <v>14974</v>
      </c>
      <c r="AA1232" s="119">
        <v>0.28990361094474792</v>
      </c>
      <c r="AB1232" s="118">
        <v>5679170</v>
      </c>
      <c r="AC1232" s="120">
        <v>98.679649353027344</v>
      </c>
      <c r="AD1232" s="118">
        <v>5684685</v>
      </c>
      <c r="AE1232" s="116">
        <v>98.6527099609375</v>
      </c>
      <c r="AF1232" s="116">
        <v>76.049873352050781</v>
      </c>
      <c r="AG1232" s="116">
        <v>58.890819549560547</v>
      </c>
      <c r="AH1232" s="121">
        <v>93.20892333984375</v>
      </c>
      <c r="AI1232" s="116">
        <v>0</v>
      </c>
      <c r="AJ1232" s="121">
        <v>0</v>
      </c>
      <c r="AK1232" s="121">
        <v>0</v>
      </c>
      <c r="AL1232" s="116">
        <v>4.7515034675598145</v>
      </c>
      <c r="AM1232" s="116">
        <v>26.435251235961914</v>
      </c>
      <c r="AN1232" s="116">
        <v>17947.03515625</v>
      </c>
      <c r="AO1232" s="116">
        <v>71733.1484375</v>
      </c>
      <c r="AP1232" s="116">
        <v>46545.203125</v>
      </c>
      <c r="AQ1232" s="122">
        <v>64.886604309082031</v>
      </c>
      <c r="AR1232" s="118"/>
    </row>
    <row r="1233" spans="1:44">
      <c r="A1233" s="352">
        <v>41843</v>
      </c>
      <c r="B1233" s="114" t="s">
        <v>123</v>
      </c>
      <c r="C1233" s="114" t="s">
        <v>122</v>
      </c>
      <c r="D1233" s="241"/>
      <c r="E1233" s="305">
        <v>158</v>
      </c>
      <c r="F1233" s="305">
        <v>12</v>
      </c>
      <c r="G1233" s="305">
        <v>484</v>
      </c>
      <c r="H1233" s="305">
        <v>37</v>
      </c>
      <c r="I1233" s="305">
        <v>1507</v>
      </c>
      <c r="J1233" s="305">
        <v>139</v>
      </c>
      <c r="K1233" s="118">
        <v>3611734</v>
      </c>
      <c r="L1233" s="116">
        <v>92.70704874722226</v>
      </c>
      <c r="M1233" s="118">
        <v>6898238</v>
      </c>
      <c r="N1233" s="116">
        <v>97.132339477539063</v>
      </c>
      <c r="O1233" s="118">
        <v>11823253</v>
      </c>
      <c r="P1233" s="116">
        <v>99.959365844726563</v>
      </c>
      <c r="Q1233" s="118">
        <v>11823103</v>
      </c>
      <c r="R1233" s="119">
        <v>1.5901070088148117E-2</v>
      </c>
      <c r="S1233" s="118">
        <v>2613</v>
      </c>
      <c r="T1233" s="116">
        <v>2.2100796923041344E-2</v>
      </c>
      <c r="U1233" s="118">
        <v>17760</v>
      </c>
      <c r="V1233" s="119">
        <v>0.15027147531509399</v>
      </c>
      <c r="W1233" s="117">
        <v>3391746</v>
      </c>
      <c r="X1233" s="119">
        <v>99.788993835449219</v>
      </c>
      <c r="Y1233" s="119">
        <v>99.6390380859375</v>
      </c>
      <c r="Z1233" s="117">
        <v>9175</v>
      </c>
      <c r="AA1233" s="119">
        <v>0.27050963044166565</v>
      </c>
      <c r="AB1233" s="118">
        <v>2574674</v>
      </c>
      <c r="AC1233" s="120">
        <v>98.818061828613281</v>
      </c>
      <c r="AD1233" s="118">
        <v>2577858</v>
      </c>
      <c r="AE1233" s="116">
        <v>98.795974731445313</v>
      </c>
      <c r="AF1233" s="116">
        <v>33.905624389648438</v>
      </c>
      <c r="AG1233" s="116">
        <v>37.663867950439453</v>
      </c>
      <c r="AH1233" s="121">
        <v>30.147377014160156</v>
      </c>
      <c r="AI1233" s="116">
        <v>0</v>
      </c>
      <c r="AJ1233" s="121">
        <v>0</v>
      </c>
      <c r="AK1233" s="121">
        <v>0</v>
      </c>
      <c r="AL1233" s="116">
        <v>4.6697745323181152</v>
      </c>
      <c r="AM1233" s="116">
        <v>26.225454330444336</v>
      </c>
      <c r="AN1233" s="116">
        <v>15613.6787109375</v>
      </c>
      <c r="AO1233" s="116">
        <v>44415.63671875</v>
      </c>
      <c r="AP1233" s="116">
        <v>25652.62890625</v>
      </c>
      <c r="AQ1233" s="116">
        <v>57.755851745605469</v>
      </c>
      <c r="AR1233" s="118"/>
    </row>
    <row r="1234" spans="1:44">
      <c r="A1234" s="352">
        <v>41843</v>
      </c>
      <c r="B1234" s="114" t="s">
        <v>183</v>
      </c>
      <c r="C1234" s="114" t="s">
        <v>122</v>
      </c>
      <c r="D1234" s="241"/>
      <c r="E1234" s="305">
        <v>129</v>
      </c>
      <c r="F1234" s="305">
        <v>10</v>
      </c>
      <c r="G1234" s="305">
        <v>385</v>
      </c>
      <c r="H1234" s="305">
        <v>30</v>
      </c>
      <c r="I1234" s="305">
        <v>1454</v>
      </c>
      <c r="J1234" s="305">
        <v>114</v>
      </c>
      <c r="K1234" s="118">
        <v>1167498</v>
      </c>
      <c r="L1234" s="116">
        <v>94.279733241513057</v>
      </c>
      <c r="M1234" s="118">
        <v>6898238</v>
      </c>
      <c r="N1234" s="116">
        <v>97.132339477539063</v>
      </c>
      <c r="O1234" s="118">
        <v>12730143</v>
      </c>
      <c r="P1234" s="116">
        <v>99.985488891601563</v>
      </c>
      <c r="Q1234" s="118">
        <v>12730151</v>
      </c>
      <c r="R1234" s="119">
        <v>9.1436468064785004E-3</v>
      </c>
      <c r="S1234" s="118">
        <v>510</v>
      </c>
      <c r="T1234" s="116">
        <v>4.0062367916107178E-3</v>
      </c>
      <c r="U1234" s="118">
        <v>21085</v>
      </c>
      <c r="V1234" s="119">
        <v>0.16565218567848206</v>
      </c>
      <c r="W1234" s="117">
        <v>3873283</v>
      </c>
      <c r="X1234" s="119">
        <v>99.572845458984375</v>
      </c>
      <c r="Y1234" s="119">
        <v>99.40789794921875</v>
      </c>
      <c r="Z1234" s="117">
        <v>9213</v>
      </c>
      <c r="AA1234" s="119">
        <v>0.23786023259162903</v>
      </c>
      <c r="AB1234" s="118">
        <v>2374542</v>
      </c>
      <c r="AC1234" s="120">
        <v>98.895111083984375</v>
      </c>
      <c r="AD1234" s="118">
        <v>2372130</v>
      </c>
      <c r="AE1234" s="116">
        <v>98.871017456054688</v>
      </c>
      <c r="AF1234" s="116">
        <v>59.533588409423828</v>
      </c>
      <c r="AG1234" s="116">
        <v>78.600997924804687</v>
      </c>
      <c r="AH1234" s="121">
        <v>40.466178894042969</v>
      </c>
      <c r="AI1234" s="116">
        <v>0</v>
      </c>
      <c r="AJ1234" s="121">
        <v>0</v>
      </c>
      <c r="AK1234" s="121">
        <v>0</v>
      </c>
      <c r="AL1234" s="116">
        <v>4.9762725830078125</v>
      </c>
      <c r="AM1234" s="116">
        <v>26.195333480834961</v>
      </c>
      <c r="AN1234" s="116">
        <v>17647.05078125</v>
      </c>
      <c r="AO1234" s="116">
        <v>45186.94921875</v>
      </c>
      <c r="AP1234" s="116">
        <v>23633.515625</v>
      </c>
      <c r="AQ1234" s="116">
        <v>52.301639556884766</v>
      </c>
      <c r="AR1234" s="118"/>
    </row>
    <row r="1235" spans="1:44">
      <c r="A1235" s="352">
        <v>41843</v>
      </c>
      <c r="B1235" s="114" t="s">
        <v>126</v>
      </c>
      <c r="C1235" s="114" t="s">
        <v>122</v>
      </c>
      <c r="D1235" s="241"/>
      <c r="E1235" s="305">
        <v>103</v>
      </c>
      <c r="F1235" s="305">
        <v>4</v>
      </c>
      <c r="G1235" s="305">
        <v>302</v>
      </c>
      <c r="H1235" s="305">
        <v>12</v>
      </c>
      <c r="I1235" s="305">
        <v>914</v>
      </c>
      <c r="J1235" s="305">
        <v>50</v>
      </c>
      <c r="K1235" s="118">
        <v>1351636</v>
      </c>
      <c r="L1235" s="116">
        <v>90.092007019641386</v>
      </c>
      <c r="M1235" s="118">
        <v>5106063</v>
      </c>
      <c r="N1235" s="116">
        <v>96.467315673828125</v>
      </c>
      <c r="O1235" s="118">
        <v>6927733</v>
      </c>
      <c r="P1235" s="116">
        <v>99.966117858886719</v>
      </c>
      <c r="Q1235" s="118">
        <v>6927707</v>
      </c>
      <c r="R1235" s="119">
        <v>6.2935687601566315E-3</v>
      </c>
      <c r="S1235" s="118">
        <v>1492</v>
      </c>
      <c r="T1235" s="116">
        <v>2.1536707878112793E-2</v>
      </c>
      <c r="U1235" s="118">
        <v>12897</v>
      </c>
      <c r="V1235" s="119">
        <v>0.18621732294559479</v>
      </c>
      <c r="W1235" s="117">
        <v>1983044</v>
      </c>
      <c r="X1235" s="119">
        <v>99.580894470214844</v>
      </c>
      <c r="Y1235" s="119">
        <v>99.395454406738281</v>
      </c>
      <c r="Z1235" s="117">
        <v>5590</v>
      </c>
      <c r="AA1235" s="119">
        <v>0.28188985586166382</v>
      </c>
      <c r="AB1235" s="118">
        <v>976640</v>
      </c>
      <c r="AC1235" s="120">
        <v>99.055130004882813</v>
      </c>
      <c r="AD1235" s="118">
        <v>974946</v>
      </c>
      <c r="AE1235" s="116">
        <v>99.010505676269531</v>
      </c>
      <c r="AF1235" s="116">
        <v>48.152435302734375</v>
      </c>
      <c r="AG1235" s="116">
        <v>59.855998992919922</v>
      </c>
      <c r="AH1235" s="121">
        <v>36.448875427246094</v>
      </c>
      <c r="AI1235" s="116">
        <v>0</v>
      </c>
      <c r="AJ1235" s="121">
        <v>0</v>
      </c>
      <c r="AK1235" s="121">
        <v>0</v>
      </c>
      <c r="AL1235" s="116">
        <v>5.4067268371582031</v>
      </c>
      <c r="AM1235" s="116">
        <v>29.683643341064453</v>
      </c>
      <c r="AN1235" s="116">
        <v>10367.447265625</v>
      </c>
      <c r="AO1235" s="116">
        <v>25206.146484375</v>
      </c>
      <c r="AP1235" s="116">
        <v>12707.666015625</v>
      </c>
      <c r="AQ1235" s="116">
        <v>50.414951324462891</v>
      </c>
      <c r="AR1235" s="118"/>
    </row>
    <row r="1236" spans="1:44">
      <c r="A1236" s="352">
        <v>41843</v>
      </c>
      <c r="B1236" s="114" t="s">
        <v>184</v>
      </c>
      <c r="C1236" s="114" t="s">
        <v>122</v>
      </c>
      <c r="D1236" s="241"/>
      <c r="E1236" s="305">
        <v>95</v>
      </c>
      <c r="F1236" s="305">
        <v>17</v>
      </c>
      <c r="G1236" s="305">
        <v>282</v>
      </c>
      <c r="H1236" s="305">
        <v>51</v>
      </c>
      <c r="I1236" s="305">
        <v>946</v>
      </c>
      <c r="J1236" s="305">
        <v>213</v>
      </c>
      <c r="K1236" s="118">
        <v>3752529</v>
      </c>
      <c r="L1236" s="116">
        <v>89.667394975495199</v>
      </c>
      <c r="M1236" s="118">
        <v>5106063</v>
      </c>
      <c r="N1236" s="116">
        <v>96.467315673828125</v>
      </c>
      <c r="O1236" s="118">
        <v>9424895</v>
      </c>
      <c r="P1236" s="116">
        <v>99.976554870605469</v>
      </c>
      <c r="Q1236" s="118">
        <v>9424882</v>
      </c>
      <c r="R1236" s="119">
        <v>6.0159903950989246E-3</v>
      </c>
      <c r="S1236" s="118">
        <v>1381</v>
      </c>
      <c r="T1236" s="116">
        <v>1.4652702957391739E-2</v>
      </c>
      <c r="U1236" s="118">
        <v>24784</v>
      </c>
      <c r="V1236" s="119">
        <v>0.26301786303520203</v>
      </c>
      <c r="W1236" s="117">
        <v>2768771</v>
      </c>
      <c r="X1236" s="119">
        <v>99.574119567871094</v>
      </c>
      <c r="Y1236" s="119">
        <v>99.312225341796875</v>
      </c>
      <c r="Z1236" s="117">
        <v>9536</v>
      </c>
      <c r="AA1236" s="119">
        <v>0.34441274404525757</v>
      </c>
      <c r="AB1236" s="118">
        <v>1976920</v>
      </c>
      <c r="AC1236" s="120">
        <v>98.682090759277344</v>
      </c>
      <c r="AD1236" s="118">
        <v>1978150</v>
      </c>
      <c r="AE1236" s="116">
        <v>98.654396057128906</v>
      </c>
      <c r="AF1236" s="116">
        <v>34.050811767578125</v>
      </c>
      <c r="AG1236" s="116">
        <v>42.304084777832031</v>
      </c>
      <c r="AH1236" s="121">
        <v>25.797534942626953</v>
      </c>
      <c r="AI1236" s="116">
        <v>0</v>
      </c>
      <c r="AJ1236" s="121">
        <v>0</v>
      </c>
      <c r="AK1236" s="121">
        <v>0</v>
      </c>
      <c r="AL1236" s="116">
        <v>5.4175152778625488</v>
      </c>
      <c r="AM1236" s="116">
        <v>26.631061553955078</v>
      </c>
      <c r="AN1236" s="116">
        <v>14330.205078125</v>
      </c>
      <c r="AO1236" s="116">
        <v>31570.5546875</v>
      </c>
      <c r="AP1236" s="116">
        <v>15158.765625</v>
      </c>
      <c r="AQ1236" s="116">
        <v>48.015518188476563</v>
      </c>
      <c r="AR1236" s="118"/>
    </row>
    <row r="1237" spans="1:44">
      <c r="A1237" s="352">
        <v>41843</v>
      </c>
      <c r="B1237" s="114" t="s">
        <v>131</v>
      </c>
      <c r="C1237" s="114" t="s">
        <v>176</v>
      </c>
      <c r="D1237" s="241"/>
      <c r="E1237" s="305">
        <v>164</v>
      </c>
      <c r="F1237" s="305">
        <v>20</v>
      </c>
      <c r="G1237" s="305">
        <v>478</v>
      </c>
      <c r="H1237" s="305">
        <v>50</v>
      </c>
      <c r="I1237" s="305">
        <v>1530</v>
      </c>
      <c r="J1237" s="305">
        <v>170</v>
      </c>
      <c r="K1237" s="118">
        <v>2423447</v>
      </c>
      <c r="L1237" s="116">
        <v>91.10993555873101</v>
      </c>
      <c r="M1237" s="118">
        <v>4169629</v>
      </c>
      <c r="N1237" s="116">
        <v>94.470375061035156</v>
      </c>
      <c r="O1237" s="118">
        <v>18043884</v>
      </c>
      <c r="P1237" s="116">
        <v>99.999557495117188</v>
      </c>
      <c r="Q1237" s="118">
        <v>11830732</v>
      </c>
      <c r="R1237" s="119">
        <v>5.4180924780666828E-3</v>
      </c>
      <c r="S1237" s="118">
        <v>509881</v>
      </c>
      <c r="T1237" s="116">
        <v>4.3098011016845703</v>
      </c>
      <c r="U1237" s="118">
        <v>297</v>
      </c>
      <c r="V1237" s="119">
        <v>2.6236437261104584E-3</v>
      </c>
      <c r="W1237" s="117">
        <v>3319989</v>
      </c>
      <c r="X1237" s="119">
        <v>99.79058837890625</v>
      </c>
      <c r="Y1237" s="119">
        <v>99.787971496582031</v>
      </c>
      <c r="Z1237" s="117">
        <v>8742</v>
      </c>
      <c r="AA1237" s="119">
        <v>0.26331412792205811</v>
      </c>
      <c r="AB1237" s="118">
        <v>1238791</v>
      </c>
      <c r="AC1237" s="120">
        <v>95.329078674316406</v>
      </c>
      <c r="AD1237" s="118">
        <v>1229127</v>
      </c>
      <c r="AE1237" s="116">
        <v>95.988533020019531</v>
      </c>
      <c r="AF1237" s="116">
        <v>0</v>
      </c>
      <c r="AG1237" s="116">
        <v>0</v>
      </c>
      <c r="AH1237" s="121">
        <v>0</v>
      </c>
      <c r="AI1237" s="116">
        <v>0</v>
      </c>
      <c r="AJ1237" s="121">
        <v>0</v>
      </c>
      <c r="AK1237" s="121">
        <v>0</v>
      </c>
      <c r="AL1237" s="116">
        <v>5.0027246475219727</v>
      </c>
      <c r="AM1237" s="116">
        <v>28.97947883605957</v>
      </c>
      <c r="AN1237" s="116">
        <v>16474.876953125</v>
      </c>
      <c r="AO1237" s="116">
        <v>36693.0234375</v>
      </c>
      <c r="AP1237" s="116">
        <v>16107.640625</v>
      </c>
      <c r="AQ1237" s="116">
        <v>43.898372650146484</v>
      </c>
      <c r="AR1237" s="118"/>
    </row>
    <row r="1238" spans="1:44">
      <c r="A1238" s="352">
        <v>41843</v>
      </c>
      <c r="B1238" s="114" t="s">
        <v>124</v>
      </c>
      <c r="C1238" s="114" t="s">
        <v>176</v>
      </c>
      <c r="D1238" s="241"/>
      <c r="E1238" s="180">
        <v>113</v>
      </c>
      <c r="F1238" s="180">
        <v>36</v>
      </c>
      <c r="G1238" s="180">
        <v>332</v>
      </c>
      <c r="H1238" s="180">
        <v>98</v>
      </c>
      <c r="I1238" s="180">
        <v>1257</v>
      </c>
      <c r="J1238" s="180">
        <v>352</v>
      </c>
      <c r="K1238" s="118">
        <v>3490845</v>
      </c>
      <c r="L1238" s="116">
        <v>92.381328875959838</v>
      </c>
      <c r="M1238" s="118">
        <v>3686885</v>
      </c>
      <c r="N1238" s="116">
        <v>96.211921691894531</v>
      </c>
      <c r="O1238" s="118">
        <v>15034251</v>
      </c>
      <c r="P1238" s="116">
        <v>99.997940063476563</v>
      </c>
      <c r="Q1238" s="118">
        <v>11491683</v>
      </c>
      <c r="R1238" s="119">
        <v>7.4732311069965363E-2</v>
      </c>
      <c r="S1238" s="118">
        <v>434504</v>
      </c>
      <c r="T1238" s="116">
        <v>3.7810301780700684</v>
      </c>
      <c r="U1238" s="118">
        <v>1216</v>
      </c>
      <c r="V1238" s="119">
        <v>1.1006077751517296E-2</v>
      </c>
      <c r="W1238" s="117">
        <v>3699150</v>
      </c>
      <c r="X1238" s="119">
        <v>99.590805053710938</v>
      </c>
      <c r="Y1238" s="119">
        <v>99.579841613769531</v>
      </c>
      <c r="Z1238" s="117">
        <v>9828</v>
      </c>
      <c r="AA1238" s="119">
        <v>0.26568266749382019</v>
      </c>
      <c r="AB1238" s="118">
        <v>800446</v>
      </c>
      <c r="AC1238" s="120">
        <v>94.448593139648437</v>
      </c>
      <c r="AD1238" s="118">
        <v>794672</v>
      </c>
      <c r="AE1238" s="116">
        <v>94.591224670410156</v>
      </c>
      <c r="AF1238" s="116">
        <v>0</v>
      </c>
      <c r="AG1238" s="116">
        <v>0</v>
      </c>
      <c r="AH1238" s="121">
        <v>0</v>
      </c>
      <c r="AI1238" s="116">
        <v>0</v>
      </c>
      <c r="AJ1238" s="121">
        <v>0</v>
      </c>
      <c r="AK1238" s="121">
        <v>0</v>
      </c>
      <c r="AL1238" s="116">
        <v>4.6187224388122559</v>
      </c>
      <c r="AM1238" s="116">
        <v>28.205793380737305</v>
      </c>
      <c r="AN1238" s="116">
        <v>15603.4599609375</v>
      </c>
      <c r="AO1238" s="116">
        <v>41090.859375</v>
      </c>
      <c r="AP1238" s="116">
        <v>19053.8203125</v>
      </c>
      <c r="AQ1238" s="116">
        <v>46.369972229003906</v>
      </c>
      <c r="AR1238" s="118"/>
    </row>
    <row r="1239" spans="1:44">
      <c r="A1239" s="352">
        <v>41843</v>
      </c>
      <c r="B1239" s="206" t="s">
        <v>133</v>
      </c>
      <c r="C1239" s="206" t="s">
        <v>176</v>
      </c>
      <c r="D1239" s="241"/>
      <c r="E1239" s="180">
        <v>163</v>
      </c>
      <c r="F1239" s="180">
        <v>8</v>
      </c>
      <c r="G1239" s="180">
        <v>482</v>
      </c>
      <c r="H1239" s="180">
        <v>24</v>
      </c>
      <c r="I1239" s="180">
        <v>1513</v>
      </c>
      <c r="J1239" s="180">
        <v>76</v>
      </c>
      <c r="K1239" s="248">
        <v>1840047</v>
      </c>
      <c r="L1239" s="246">
        <v>90.150686368337333</v>
      </c>
      <c r="M1239" s="248">
        <v>3557979</v>
      </c>
      <c r="N1239" s="246">
        <v>96.273590087890625</v>
      </c>
      <c r="O1239" s="248">
        <v>15234245</v>
      </c>
      <c r="P1239" s="246">
        <v>99.9449462890625</v>
      </c>
      <c r="Q1239" s="248">
        <v>9747766</v>
      </c>
      <c r="R1239" s="249">
        <v>0.16360671818256378</v>
      </c>
      <c r="S1239" s="248">
        <v>454957</v>
      </c>
      <c r="T1239" s="246">
        <v>4.667294979095459</v>
      </c>
      <c r="U1239" s="248">
        <v>319</v>
      </c>
      <c r="V1239" s="249">
        <v>3.4417903516441584E-3</v>
      </c>
      <c r="W1239" s="248">
        <v>2577584</v>
      </c>
      <c r="X1239" s="246">
        <v>99.731437683105469</v>
      </c>
      <c r="Y1239" s="246">
        <v>99.728004455566406</v>
      </c>
      <c r="Z1239" s="247">
        <v>6981</v>
      </c>
      <c r="AA1239" s="249">
        <v>0.27083501219749451</v>
      </c>
      <c r="AB1239" s="248">
        <v>491653</v>
      </c>
      <c r="AC1239" s="246">
        <v>96.200569152832031</v>
      </c>
      <c r="AD1239" s="248">
        <v>483052</v>
      </c>
      <c r="AE1239" s="246">
        <v>96.600776672363281</v>
      </c>
      <c r="AF1239" s="246">
        <v>0</v>
      </c>
      <c r="AG1239" s="246">
        <v>0</v>
      </c>
      <c r="AH1239" s="251">
        <v>0</v>
      </c>
      <c r="AI1239" s="246">
        <v>0</v>
      </c>
      <c r="AJ1239" s="251">
        <v>0</v>
      </c>
      <c r="AK1239" s="251">
        <v>0</v>
      </c>
      <c r="AL1239" s="246">
        <v>4.9164981842041016</v>
      </c>
      <c r="AM1239" s="246">
        <v>31.937423706054687</v>
      </c>
      <c r="AN1239" s="246">
        <v>13843.685546875</v>
      </c>
      <c r="AO1239" s="246">
        <v>32795.56640625</v>
      </c>
      <c r="AP1239" s="246">
        <v>15524.2861328125</v>
      </c>
      <c r="AQ1239" s="246">
        <v>47.336540222167969</v>
      </c>
      <c r="AR1239" s="248"/>
    </row>
    <row r="1240" spans="1:44">
      <c r="A1240" s="352">
        <v>41843</v>
      </c>
      <c r="B1240" s="206" t="s">
        <v>125</v>
      </c>
      <c r="C1240" s="206" t="s">
        <v>176</v>
      </c>
      <c r="D1240" s="241"/>
      <c r="E1240" s="180">
        <v>164</v>
      </c>
      <c r="F1240" s="180">
        <v>9</v>
      </c>
      <c r="G1240" s="180">
        <v>468</v>
      </c>
      <c r="H1240" s="180">
        <v>27</v>
      </c>
      <c r="I1240" s="180">
        <v>1510</v>
      </c>
      <c r="J1240" s="180">
        <v>88</v>
      </c>
      <c r="K1240" s="248">
        <v>1866363</v>
      </c>
      <c r="L1240" s="246">
        <v>90.220069729200588</v>
      </c>
      <c r="M1240" s="248">
        <v>2997751</v>
      </c>
      <c r="N1240" s="246">
        <v>94.934303283691406</v>
      </c>
      <c r="O1240" s="248">
        <v>13399084</v>
      </c>
      <c r="P1240" s="246">
        <v>99.997489929199219</v>
      </c>
      <c r="Q1240" s="248">
        <v>8945231</v>
      </c>
      <c r="R1240" s="249">
        <v>5.5560329928994179E-3</v>
      </c>
      <c r="S1240" s="248">
        <v>395860</v>
      </c>
      <c r="T1240" s="246">
        <v>4.4253749847412109</v>
      </c>
      <c r="U1240" s="248">
        <v>131</v>
      </c>
      <c r="V1240" s="249">
        <v>1.5324522973969579E-3</v>
      </c>
      <c r="W1240" s="248">
        <v>2579711</v>
      </c>
      <c r="X1240" s="246">
        <v>99.777679443359375</v>
      </c>
      <c r="Y1240" s="246">
        <v>99.776153564453125</v>
      </c>
      <c r="Z1240" s="247">
        <v>5006</v>
      </c>
      <c r="AA1240" s="249">
        <v>0.19405274093151093</v>
      </c>
      <c r="AB1240" s="248">
        <v>548290</v>
      </c>
      <c r="AC1240" s="246">
        <v>96.867713928222656</v>
      </c>
      <c r="AD1240" s="248">
        <v>549575</v>
      </c>
      <c r="AE1240" s="246">
        <v>96.955650329589844</v>
      </c>
      <c r="AF1240" s="246">
        <v>0</v>
      </c>
      <c r="AG1240" s="246">
        <v>0</v>
      </c>
      <c r="AH1240" s="251">
        <v>0</v>
      </c>
      <c r="AI1240" s="246">
        <v>0</v>
      </c>
      <c r="AJ1240" s="251">
        <v>0</v>
      </c>
      <c r="AK1240" s="251">
        <v>0</v>
      </c>
      <c r="AL1240" s="246">
        <v>4.236851692199707</v>
      </c>
      <c r="AM1240" s="246">
        <v>29.750041961669922</v>
      </c>
      <c r="AN1240" s="246">
        <v>11104.244140625</v>
      </c>
      <c r="AO1240" s="246">
        <v>30420.76953125</v>
      </c>
      <c r="AP1240" s="246">
        <v>13006.3427734375</v>
      </c>
      <c r="AQ1240" s="246">
        <v>42.754810333251953</v>
      </c>
      <c r="AR1240" s="248"/>
    </row>
    <row r="1241" spans="1:44">
      <c r="A1241" s="352">
        <v>41843</v>
      </c>
      <c r="B1241" s="107" t="s">
        <v>127</v>
      </c>
      <c r="C1241" s="107" t="s">
        <v>128</v>
      </c>
      <c r="D1241" s="241"/>
      <c r="E1241" s="388">
        <v>150</v>
      </c>
      <c r="F1241" s="388">
        <v>12</v>
      </c>
      <c r="G1241" s="388">
        <v>450</v>
      </c>
      <c r="H1241" s="388">
        <v>36</v>
      </c>
      <c r="I1241" s="388">
        <v>1424</v>
      </c>
      <c r="J1241" s="388">
        <v>122</v>
      </c>
      <c r="K1241" s="111">
        <v>1854037</v>
      </c>
      <c r="L1241" s="109">
        <v>88.186481715305575</v>
      </c>
      <c r="M1241" s="111">
        <v>3551815</v>
      </c>
      <c r="N1241" s="109">
        <v>96.434921264648438</v>
      </c>
      <c r="O1241" s="111">
        <v>15433365</v>
      </c>
      <c r="P1241" s="109">
        <v>99.95306396484375</v>
      </c>
      <c r="Q1241" s="111">
        <v>9293593</v>
      </c>
      <c r="R1241" s="112">
        <v>3.1096693128347397E-3</v>
      </c>
      <c r="S1241" s="111">
        <v>266715</v>
      </c>
      <c r="T1241" s="109">
        <v>2.8698804378509521</v>
      </c>
      <c r="U1241" s="111">
        <v>35327</v>
      </c>
      <c r="V1241" s="112">
        <v>0.38040995597839355</v>
      </c>
      <c r="W1241" s="111">
        <v>2687358</v>
      </c>
      <c r="X1241" s="109">
        <v>99.601242065429688</v>
      </c>
      <c r="Y1241" s="109">
        <v>99.22235107421875</v>
      </c>
      <c r="Z1241" s="110">
        <v>16776</v>
      </c>
      <c r="AA1241" s="112">
        <v>0.62425625324249268</v>
      </c>
      <c r="AB1241" s="111">
        <v>4254875</v>
      </c>
      <c r="AC1241" s="109">
        <v>99.293724060058594</v>
      </c>
      <c r="AD1241" s="111">
        <v>4246119</v>
      </c>
      <c r="AE1241" s="109">
        <v>99.511344909667969</v>
      </c>
      <c r="AF1241" s="109">
        <v>34.669654846191406</v>
      </c>
      <c r="AG1241" s="109">
        <v>34.348190307617188</v>
      </c>
      <c r="AH1241" s="113">
        <v>34.991119384765625</v>
      </c>
      <c r="AI1241" s="109">
        <v>48.774166107177734</v>
      </c>
      <c r="AJ1241" s="113">
        <v>0.46408143639564514</v>
      </c>
      <c r="AK1241" s="113">
        <v>0.76175320148468018</v>
      </c>
      <c r="AL1241" s="109">
        <v>3.0099670886993408</v>
      </c>
      <c r="AM1241" s="109">
        <v>19.298913955688477</v>
      </c>
      <c r="AN1241" s="109">
        <v>7695.26904296875</v>
      </c>
      <c r="AO1241" s="109">
        <v>33456.25</v>
      </c>
      <c r="AP1241" s="109">
        <v>655.11163330078125</v>
      </c>
      <c r="AQ1241" s="109">
        <v>1.9581143856048584</v>
      </c>
      <c r="AR1241" s="111"/>
    </row>
    <row r="1242" spans="1:44">
      <c r="A1242" s="352">
        <v>41843</v>
      </c>
      <c r="B1242" s="107" t="s">
        <v>129</v>
      </c>
      <c r="C1242" s="107" t="s">
        <v>128</v>
      </c>
      <c r="D1242" s="241"/>
      <c r="E1242" s="388">
        <v>151</v>
      </c>
      <c r="F1242" s="388">
        <v>3</v>
      </c>
      <c r="G1242" s="388">
        <v>449</v>
      </c>
      <c r="H1242" s="388">
        <v>8</v>
      </c>
      <c r="I1242" s="388">
        <v>1258</v>
      </c>
      <c r="J1242" s="388">
        <v>26</v>
      </c>
      <c r="K1242" s="111">
        <v>1522956</v>
      </c>
      <c r="L1242" s="109">
        <v>80.986515697104849</v>
      </c>
      <c r="M1242" s="111">
        <v>3149783</v>
      </c>
      <c r="N1242" s="109">
        <v>96.189956665039063</v>
      </c>
      <c r="O1242" s="111">
        <v>10802385</v>
      </c>
      <c r="P1242" s="109">
        <v>99.986358642578125</v>
      </c>
      <c r="Q1242" s="111">
        <v>7118899</v>
      </c>
      <c r="R1242" s="112">
        <v>7.866385392844677E-3</v>
      </c>
      <c r="S1242" s="111">
        <v>256380</v>
      </c>
      <c r="T1242" s="109">
        <v>3.6013996601104736</v>
      </c>
      <c r="U1242" s="111">
        <v>33290</v>
      </c>
      <c r="V1242" s="112">
        <v>0.4676845371723175</v>
      </c>
      <c r="W1242" s="111">
        <v>1662686</v>
      </c>
      <c r="X1242" s="109">
        <v>99.494178771972656</v>
      </c>
      <c r="Y1242" s="109">
        <v>99.028861999511719</v>
      </c>
      <c r="Z1242" s="110">
        <v>10953</v>
      </c>
      <c r="AA1242" s="112">
        <v>0.65875339508056641</v>
      </c>
      <c r="AB1242" s="111">
        <v>965085</v>
      </c>
      <c r="AC1242" s="109">
        <v>98.581779479980469</v>
      </c>
      <c r="AD1242" s="111">
        <v>964776</v>
      </c>
      <c r="AE1242" s="109">
        <v>98.80438232421875</v>
      </c>
      <c r="AF1242" s="109">
        <v>34.231575012207031</v>
      </c>
      <c r="AG1242" s="109">
        <v>33.918590545654297</v>
      </c>
      <c r="AH1242" s="113">
        <v>34.544563293457031</v>
      </c>
      <c r="AI1242" s="109">
        <v>48.861392974853516</v>
      </c>
      <c r="AJ1242" s="113">
        <v>0.36867529153823853</v>
      </c>
      <c r="AK1242" s="113">
        <v>0.76993405818939209</v>
      </c>
      <c r="AL1242" s="109">
        <v>2.9688386917114258</v>
      </c>
      <c r="AM1242" s="109">
        <v>23.438703536987305</v>
      </c>
      <c r="AN1242" s="109">
        <v>6189.14697265625</v>
      </c>
      <c r="AO1242" s="109">
        <v>18583.32421875</v>
      </c>
      <c r="AP1242" s="109">
        <v>205.46372985839844</v>
      </c>
      <c r="AQ1242" s="109">
        <v>1.1056349277496338</v>
      </c>
      <c r="AR1242" s="111"/>
    </row>
    <row r="1243" spans="1:44">
      <c r="A1243" s="352">
        <v>41843</v>
      </c>
      <c r="B1243" s="181" t="s">
        <v>130</v>
      </c>
      <c r="C1243" s="181" t="s">
        <v>128</v>
      </c>
      <c r="D1243" s="241"/>
      <c r="E1243" s="219">
        <v>176</v>
      </c>
      <c r="F1243" s="219">
        <v>5</v>
      </c>
      <c r="G1243" s="219">
        <v>528</v>
      </c>
      <c r="H1243" s="219">
        <v>15</v>
      </c>
      <c r="I1243" s="219">
        <v>862</v>
      </c>
      <c r="J1243" s="219">
        <v>33</v>
      </c>
      <c r="K1243" s="229">
        <v>558318</v>
      </c>
      <c r="L1243" s="230">
        <v>93.983536264279493</v>
      </c>
      <c r="M1243" s="229">
        <v>1241953</v>
      </c>
      <c r="N1243" s="230">
        <v>95.827537536621094</v>
      </c>
      <c r="O1243" s="229">
        <v>13474152</v>
      </c>
      <c r="P1243" s="230">
        <v>99.951065063476563</v>
      </c>
      <c r="Q1243" s="229">
        <v>4081289</v>
      </c>
      <c r="R1243" s="230">
        <v>0</v>
      </c>
      <c r="S1243" s="229">
        <v>144845</v>
      </c>
      <c r="T1243" s="230">
        <v>3.5490012168884277</v>
      </c>
      <c r="U1243" s="229">
        <v>8699</v>
      </c>
      <c r="V1243" s="230">
        <v>0.21326644718647003</v>
      </c>
      <c r="W1243" s="229">
        <v>561689</v>
      </c>
      <c r="X1243" s="230">
        <v>99.794967651367188</v>
      </c>
      <c r="Y1243" s="230">
        <v>99.582138061523438</v>
      </c>
      <c r="Z1243" s="229">
        <v>2278</v>
      </c>
      <c r="AA1243" s="230">
        <v>0.40556252002716064</v>
      </c>
      <c r="AB1243" s="229">
        <v>728659</v>
      </c>
      <c r="AC1243" s="230">
        <v>98.779129028320312</v>
      </c>
      <c r="AD1243" s="229">
        <v>727073</v>
      </c>
      <c r="AE1243" s="230">
        <v>98.971366882324219</v>
      </c>
      <c r="AF1243" s="230">
        <v>35.130359649658203</v>
      </c>
      <c r="AG1243" s="230">
        <v>34.972991943359375</v>
      </c>
      <c r="AH1243" s="230">
        <v>35.287727355957031</v>
      </c>
      <c r="AI1243" s="230">
        <v>95.033454895019531</v>
      </c>
      <c r="AJ1243" s="188">
        <v>0.56620073318481445</v>
      </c>
      <c r="AK1243" s="188">
        <v>4.4003448486328125</v>
      </c>
      <c r="AL1243" s="230">
        <v>4.1185064315795898</v>
      </c>
      <c r="AM1243" s="230">
        <v>24.727779388427734</v>
      </c>
      <c r="AN1243" s="230">
        <v>5096.11767578125</v>
      </c>
      <c r="AO1243" s="230">
        <v>8749.533203125</v>
      </c>
      <c r="AP1243" s="230">
        <v>151.58979797363281</v>
      </c>
      <c r="AQ1243" s="230">
        <v>1.7325472831726074</v>
      </c>
      <c r="AR1243" s="229"/>
    </row>
    <row r="1244" spans="1:44">
      <c r="A1244" s="352">
        <v>41843</v>
      </c>
      <c r="B1244" s="123" t="s">
        <v>132</v>
      </c>
      <c r="C1244" s="123" t="s">
        <v>128</v>
      </c>
      <c r="D1244" s="241"/>
      <c r="E1244" s="219">
        <v>178</v>
      </c>
      <c r="F1244" s="219">
        <v>5</v>
      </c>
      <c r="G1244" s="219">
        <v>527</v>
      </c>
      <c r="H1244" s="219">
        <v>15</v>
      </c>
      <c r="I1244" s="219">
        <v>1009</v>
      </c>
      <c r="J1244" s="219">
        <v>33</v>
      </c>
      <c r="K1244" s="197">
        <v>728547</v>
      </c>
      <c r="L1244" s="194">
        <v>90.759964696855519</v>
      </c>
      <c r="M1244" s="197">
        <v>1184819</v>
      </c>
      <c r="N1244" s="194">
        <v>93.078521728515625</v>
      </c>
      <c r="O1244" s="197">
        <v>11651390</v>
      </c>
      <c r="P1244" s="194">
        <v>99.992927551269531</v>
      </c>
      <c r="Q1244" s="197">
        <v>5030058</v>
      </c>
      <c r="R1244" s="194">
        <v>9.9004823714494705E-3</v>
      </c>
      <c r="S1244" s="197">
        <v>227714</v>
      </c>
      <c r="T1244" s="194">
        <v>4.5270652770996094</v>
      </c>
      <c r="U1244" s="197">
        <v>15524</v>
      </c>
      <c r="V1244" s="194">
        <v>0.30998131632804871</v>
      </c>
      <c r="W1244" s="197">
        <v>819821</v>
      </c>
      <c r="X1244" s="194">
        <v>99.655990600585938</v>
      </c>
      <c r="Y1244" s="231">
        <v>99.347076416015625</v>
      </c>
      <c r="Z1244" s="197">
        <v>4815</v>
      </c>
      <c r="AA1244" s="194">
        <v>0.58732330799102783</v>
      </c>
      <c r="AB1244" s="197">
        <v>758422</v>
      </c>
      <c r="AC1244" s="194">
        <v>98.073760986328125</v>
      </c>
      <c r="AD1244" s="197">
        <v>757641</v>
      </c>
      <c r="AE1244" s="194">
        <v>98.255111694335938</v>
      </c>
      <c r="AF1244" s="231">
        <v>34.889328002929687</v>
      </c>
      <c r="AG1244" s="231">
        <v>34.785213470458984</v>
      </c>
      <c r="AH1244" s="231">
        <v>34.993438720703125</v>
      </c>
      <c r="AI1244" s="194">
        <v>48.808811187744141</v>
      </c>
      <c r="AJ1244" s="207">
        <v>0.34968918561935425</v>
      </c>
      <c r="AK1244" s="207">
        <v>0.84150075912475586</v>
      </c>
      <c r="AL1244" s="208">
        <v>4.0575447082519531</v>
      </c>
      <c r="AM1244" s="208">
        <v>24.189598083496094</v>
      </c>
      <c r="AN1244" s="197">
        <v>5725.78515625</v>
      </c>
      <c r="AO1244" s="197">
        <v>11034.0546875</v>
      </c>
      <c r="AP1244" s="197">
        <v>149.50431823730469</v>
      </c>
      <c r="AQ1244" s="231">
        <v>1.3549354076385498</v>
      </c>
      <c r="AR1244" s="198"/>
    </row>
    <row r="1245" spans="1:44">
      <c r="A1245" s="352">
        <v>41842</v>
      </c>
      <c r="B1245" s="181" t="s">
        <v>6</v>
      </c>
      <c r="C1245" s="181"/>
      <c r="D1245" s="241"/>
      <c r="E1245" s="219">
        <v>1754</v>
      </c>
      <c r="F1245" s="219">
        <v>145</v>
      </c>
      <c r="G1245" s="219">
        <v>5198</v>
      </c>
      <c r="H1245" s="219">
        <v>426</v>
      </c>
      <c r="I1245" s="219">
        <v>15391</v>
      </c>
      <c r="J1245" s="219">
        <v>1575</v>
      </c>
      <c r="K1245" s="229">
        <v>32905615</v>
      </c>
      <c r="L1245" s="230">
        <v>91.364859766334718</v>
      </c>
      <c r="M1245" s="229">
        <v>51769965</v>
      </c>
      <c r="N1245" s="230">
        <v>96.162344646157692</v>
      </c>
      <c r="O1245" s="229">
        <v>167568264</v>
      </c>
      <c r="P1245" s="230">
        <v>99.973575533062089</v>
      </c>
      <c r="Q1245" s="229">
        <v>122034510</v>
      </c>
      <c r="R1245" s="230">
        <v>2.8442774413823504E-2</v>
      </c>
      <c r="S1245" s="229">
        <v>2700850</v>
      </c>
      <c r="T1245" s="230">
        <v>4.0541066355362183</v>
      </c>
      <c r="U1245" s="229">
        <v>188654</v>
      </c>
      <c r="V1245" s="230">
        <v>0.1570094392099726</v>
      </c>
      <c r="W1245" s="229">
        <v>35089997</v>
      </c>
      <c r="X1245" s="230">
        <v>99.68331141332331</v>
      </c>
      <c r="Y1245" s="230">
        <v>99.526799205087315</v>
      </c>
      <c r="Z1245" s="229">
        <v>113867</v>
      </c>
      <c r="AA1245" s="230">
        <v>0.32449988522856898</v>
      </c>
      <c r="AB1245" s="229">
        <v>23368167</v>
      </c>
      <c r="AC1245" s="230">
        <v>98.406677569307703</v>
      </c>
      <c r="AD1245" s="229">
        <v>23339804</v>
      </c>
      <c r="AE1245" s="230">
        <v>98.504292711661705</v>
      </c>
      <c r="AF1245" s="230">
        <v>31.403510920264424</v>
      </c>
      <c r="AG1245" s="230">
        <v>31.19372191683798</v>
      </c>
      <c r="AH1245" s="230">
        <v>31.613299923690864</v>
      </c>
      <c r="AI1245" s="230"/>
      <c r="AJ1245" s="188"/>
      <c r="AK1245" s="188"/>
      <c r="AL1245" s="230">
        <v>3.1226037978434946</v>
      </c>
      <c r="AM1245" s="230">
        <v>17.788863308046924</v>
      </c>
      <c r="AN1245" s="230">
        <v>157638.00244140625</v>
      </c>
      <c r="AO1245" s="230">
        <v>430935.81640625</v>
      </c>
      <c r="AP1245" s="230">
        <v>188551.53861999512</v>
      </c>
      <c r="AQ1245" s="230">
        <v>43.753972503934229</v>
      </c>
      <c r="AR1245" s="229">
        <v>0</v>
      </c>
    </row>
    <row r="1246" spans="1:44">
      <c r="A1246" s="352">
        <v>41842</v>
      </c>
      <c r="B1246" s="123" t="s">
        <v>134</v>
      </c>
      <c r="C1246" s="123"/>
      <c r="D1246" s="241"/>
      <c r="E1246" s="219">
        <v>608</v>
      </c>
      <c r="F1246" s="219">
        <v>83</v>
      </c>
      <c r="G1246" s="219">
        <v>1816</v>
      </c>
      <c r="H1246" s="219">
        <v>251</v>
      </c>
      <c r="I1246" s="219">
        <v>6285</v>
      </c>
      <c r="J1246" s="219">
        <v>1027</v>
      </c>
      <c r="K1246" s="197">
        <v>18912622</v>
      </c>
      <c r="L1246" s="194">
        <v>92.217176444387249</v>
      </c>
      <c r="M1246" s="197">
        <v>28495810</v>
      </c>
      <c r="N1246" s="194">
        <v>96.638563070753023</v>
      </c>
      <c r="O1246" s="197">
        <v>54495508</v>
      </c>
      <c r="P1246" s="194">
        <v>99.965077621002123</v>
      </c>
      <c r="Q1246" s="197">
        <v>54495259</v>
      </c>
      <c r="R1246" s="194">
        <v>1.4109484310203363E-2</v>
      </c>
      <c r="S1246" s="197">
        <v>9994</v>
      </c>
      <c r="T1246" s="194">
        <v>2.2991964540412444E-2</v>
      </c>
      <c r="U1246" s="197">
        <v>93851</v>
      </c>
      <c r="V1246" s="194">
        <v>0.17227454959732169</v>
      </c>
      <c r="W1246" s="197">
        <v>17182009</v>
      </c>
      <c r="X1246" s="194">
        <v>99.689902308208232</v>
      </c>
      <c r="Y1246" s="231">
        <v>99.518161978012756</v>
      </c>
      <c r="Z1246" s="197">
        <v>48488</v>
      </c>
      <c r="AA1246" s="194">
        <v>0.28220215321916881</v>
      </c>
      <c r="AB1246" s="197">
        <v>13581946</v>
      </c>
      <c r="AC1246" s="194">
        <v>98.770912108775946</v>
      </c>
      <c r="AD1246" s="197">
        <v>13587769</v>
      </c>
      <c r="AE1246" s="194">
        <v>98.743919698593857</v>
      </c>
      <c r="AF1246" s="231">
        <v>56.162216026877829</v>
      </c>
      <c r="AG1246" s="231">
        <v>56.362354343436351</v>
      </c>
      <c r="AH1246" s="231">
        <v>55.962077710319313</v>
      </c>
      <c r="AI1246" s="194"/>
      <c r="AJ1246" s="207"/>
      <c r="AK1246" s="207"/>
      <c r="AL1246" s="208">
        <v>4.9897590253321606</v>
      </c>
      <c r="AM1246" s="208">
        <v>26.899085425070204</v>
      </c>
      <c r="AN1246" s="197">
        <v>75905.4169921875</v>
      </c>
      <c r="AO1246" s="197">
        <v>218112.435546875</v>
      </c>
      <c r="AP1246" s="197">
        <v>123697.779296875</v>
      </c>
      <c r="AQ1246" s="231">
        <v>56.712850409801987</v>
      </c>
      <c r="AR1246" s="198"/>
    </row>
    <row r="1247" spans="1:44">
      <c r="A1247" s="352">
        <v>41842</v>
      </c>
      <c r="B1247" s="123" t="s">
        <v>175</v>
      </c>
      <c r="C1247" s="123"/>
      <c r="D1247" s="241"/>
      <c r="E1247" s="219">
        <v>491</v>
      </c>
      <c r="F1247" s="219">
        <v>37</v>
      </c>
      <c r="G1247" s="219">
        <v>1428</v>
      </c>
      <c r="H1247" s="219">
        <v>101</v>
      </c>
      <c r="I1247" s="219">
        <v>4553</v>
      </c>
      <c r="J1247" s="219">
        <v>334</v>
      </c>
      <c r="K1247" s="197">
        <v>9356761</v>
      </c>
      <c r="L1247" s="194">
        <v>91.11972615309935</v>
      </c>
      <c r="M1247" s="197">
        <v>14145785</v>
      </c>
      <c r="N1247" s="194">
        <v>95.41613249490041</v>
      </c>
      <c r="O1247" s="197">
        <v>61711464</v>
      </c>
      <c r="P1247" s="194">
        <v>99.985233076311417</v>
      </c>
      <c r="Q1247" s="197">
        <v>42015412</v>
      </c>
      <c r="R1247" s="194">
        <v>6.1106149147587538E-2</v>
      </c>
      <c r="S1247" s="197">
        <v>1795202</v>
      </c>
      <c r="T1247" s="194">
        <v>4.2979040215441913</v>
      </c>
      <c r="U1247" s="197">
        <v>1963</v>
      </c>
      <c r="V1247" s="194">
        <v>4.8848589706287117E-3</v>
      </c>
      <c r="W1247" s="197">
        <v>12176434</v>
      </c>
      <c r="X1247" s="194">
        <v>99.714638745580942</v>
      </c>
      <c r="Y1247" s="231">
        <v>99.70976782610515</v>
      </c>
      <c r="Z1247" s="197">
        <v>30557</v>
      </c>
      <c r="AA1247" s="194">
        <v>0.25095196402988063</v>
      </c>
      <c r="AB1247" s="197">
        <v>3079180</v>
      </c>
      <c r="AC1247" s="194">
        <v>95.513318669157584</v>
      </c>
      <c r="AD1247" s="197">
        <v>3056426</v>
      </c>
      <c r="AE1247" s="194">
        <v>95.895891220531595</v>
      </c>
      <c r="AF1247" s="231">
        <v>0</v>
      </c>
      <c r="AG1247" s="231">
        <v>0</v>
      </c>
      <c r="AH1247" s="231">
        <v>0</v>
      </c>
      <c r="AI1247" s="194"/>
      <c r="AJ1247" s="207"/>
      <c r="AK1247" s="207"/>
      <c r="AL1247" s="208">
        <v>4.8718810804857187</v>
      </c>
      <c r="AM1247" s="208">
        <v>29.884173771176176</v>
      </c>
      <c r="AN1247" s="197">
        <v>57026.2666015625</v>
      </c>
      <c r="AO1247" s="197">
        <v>141000.21875</v>
      </c>
      <c r="AP1247" s="197">
        <v>63692.08984375</v>
      </c>
      <c r="AQ1247" s="231">
        <v>45.171624844553655</v>
      </c>
      <c r="AR1247" s="198"/>
    </row>
    <row r="1248" spans="1:44">
      <c r="A1248" s="352">
        <v>41842</v>
      </c>
      <c r="B1248" s="124" t="s">
        <v>135</v>
      </c>
      <c r="C1248" s="124"/>
      <c r="D1248" s="241"/>
      <c r="E1248" s="219">
        <v>655</v>
      </c>
      <c r="F1248" s="219">
        <v>25</v>
      </c>
      <c r="G1248" s="219">
        <v>1954</v>
      </c>
      <c r="H1248" s="219">
        <v>74</v>
      </c>
      <c r="I1248" s="219">
        <v>4553</v>
      </c>
      <c r="J1248" s="219">
        <v>214</v>
      </c>
      <c r="K1248" s="190">
        <v>4636232</v>
      </c>
      <c r="L1248" s="191">
        <v>88.382721140788462</v>
      </c>
      <c r="M1248" s="190">
        <v>9128370</v>
      </c>
      <c r="N1248" s="191">
        <v>95.832113390227534</v>
      </c>
      <c r="O1248" s="190">
        <v>51361292</v>
      </c>
      <c r="P1248" s="191">
        <v>99.968585276471359</v>
      </c>
      <c r="Q1248" s="190">
        <v>25523839</v>
      </c>
      <c r="R1248" s="191">
        <v>5.2774194595562492E-3</v>
      </c>
      <c r="S1248" s="190">
        <v>895654</v>
      </c>
      <c r="T1248" s="191">
        <v>3.6104324098482277</v>
      </c>
      <c r="U1248" s="190">
        <v>92840</v>
      </c>
      <c r="V1248" s="191">
        <v>0.36419861560257888</v>
      </c>
      <c r="W1248" s="190">
        <v>5731554</v>
      </c>
      <c r="X1248" s="191">
        <v>99.59699974132964</v>
      </c>
      <c r="Y1248" s="232">
        <v>99.234268847090021</v>
      </c>
      <c r="Z1248" s="190">
        <v>34822</v>
      </c>
      <c r="AA1248" s="192">
        <v>0.60754902937342936</v>
      </c>
      <c r="AB1248" s="190">
        <v>6707041</v>
      </c>
      <c r="AC1248" s="191">
        <v>98.997423773449214</v>
      </c>
      <c r="AD1248" s="190">
        <v>6695609</v>
      </c>
      <c r="AE1248" s="191">
        <v>99.208693161468275</v>
      </c>
      <c r="AF1248" s="232">
        <v>17.866379806009366</v>
      </c>
      <c r="AG1248" s="232">
        <v>15.999875363733375</v>
      </c>
      <c r="AH1248" s="232">
        <v>19.732884248285355</v>
      </c>
      <c r="AI1248" s="191"/>
      <c r="AJ1248" s="193"/>
      <c r="AK1248" s="193"/>
      <c r="AL1248" s="191">
        <v>3.5825953017481762</v>
      </c>
      <c r="AM1248" s="191">
        <v>23.036169332271953</v>
      </c>
      <c r="AN1248" s="190">
        <v>24706.31884765625</v>
      </c>
      <c r="AO1248" s="190">
        <v>71823.162109375</v>
      </c>
      <c r="AP1248" s="190">
        <v>1161.6694793701172</v>
      </c>
      <c r="AQ1248" s="232">
        <v>1.6174023048457313</v>
      </c>
      <c r="AR1248" s="190"/>
    </row>
    <row r="1249" spans="1:44">
      <c r="A1249" s="352">
        <v>41842</v>
      </c>
      <c r="B1249" s="114" t="s">
        <v>121</v>
      </c>
      <c r="C1249" s="114" t="s">
        <v>122</v>
      </c>
      <c r="D1249" s="241"/>
      <c r="E1249" s="305">
        <v>123</v>
      </c>
      <c r="F1249" s="305">
        <v>40</v>
      </c>
      <c r="G1249" s="305">
        <v>363</v>
      </c>
      <c r="H1249" s="305">
        <v>121</v>
      </c>
      <c r="I1249" s="305">
        <v>1464</v>
      </c>
      <c r="J1249" s="305">
        <v>511</v>
      </c>
      <c r="K1249" s="118">
        <v>8974256</v>
      </c>
      <c r="L1249" s="116">
        <v>93.165327577015859</v>
      </c>
      <c r="M1249" s="118">
        <v>4999062</v>
      </c>
      <c r="N1249" s="116">
        <v>96.21148681640625</v>
      </c>
      <c r="O1249" s="118">
        <v>13589484</v>
      </c>
      <c r="P1249" s="116">
        <v>99.942436218261719</v>
      </c>
      <c r="Q1249" s="118">
        <v>13589416</v>
      </c>
      <c r="R1249" s="119">
        <v>2.6800269261002541E-2</v>
      </c>
      <c r="S1249" s="118">
        <v>3998</v>
      </c>
      <c r="T1249" s="116">
        <v>2.9419954866170883E-2</v>
      </c>
      <c r="U1249" s="118">
        <v>17325</v>
      </c>
      <c r="V1249" s="119">
        <v>0.12756063044071198</v>
      </c>
      <c r="W1249" s="117">
        <v>5165165</v>
      </c>
      <c r="X1249" s="119">
        <v>99.8165283203125</v>
      </c>
      <c r="Y1249" s="119">
        <v>99.689201354980469</v>
      </c>
      <c r="Z1249" s="117">
        <v>14974</v>
      </c>
      <c r="AA1249" s="119">
        <v>0.28990361094474792</v>
      </c>
      <c r="AB1249" s="118">
        <v>5679170</v>
      </c>
      <c r="AC1249" s="120">
        <v>98.679649353027344</v>
      </c>
      <c r="AD1249" s="118">
        <v>5684685</v>
      </c>
      <c r="AE1249" s="116">
        <v>98.6527099609375</v>
      </c>
      <c r="AF1249" s="116">
        <v>76.049873352050781</v>
      </c>
      <c r="AG1249" s="116">
        <v>58.890819549560547</v>
      </c>
      <c r="AH1249" s="121">
        <v>93.20892333984375</v>
      </c>
      <c r="AI1249" s="116">
        <v>0</v>
      </c>
      <c r="AJ1249" s="121">
        <v>0</v>
      </c>
      <c r="AK1249" s="121">
        <v>0</v>
      </c>
      <c r="AL1249" s="116">
        <v>4.7515034675598145</v>
      </c>
      <c r="AM1249" s="116">
        <v>26.435251235961914</v>
      </c>
      <c r="AN1249" s="116">
        <v>17947.03515625</v>
      </c>
      <c r="AO1249" s="116">
        <v>71733.1484375</v>
      </c>
      <c r="AP1249" s="116">
        <v>46545.203125</v>
      </c>
      <c r="AQ1249" s="122">
        <v>64.886604309082031</v>
      </c>
      <c r="AR1249" s="118"/>
    </row>
    <row r="1250" spans="1:44">
      <c r="A1250" s="352">
        <v>41842</v>
      </c>
      <c r="B1250" s="114" t="s">
        <v>123</v>
      </c>
      <c r="C1250" s="114" t="s">
        <v>122</v>
      </c>
      <c r="D1250" s="241"/>
      <c r="E1250" s="305">
        <v>158</v>
      </c>
      <c r="F1250" s="305">
        <v>12</v>
      </c>
      <c r="G1250" s="305">
        <v>484</v>
      </c>
      <c r="H1250" s="305">
        <v>37</v>
      </c>
      <c r="I1250" s="305">
        <v>1507</v>
      </c>
      <c r="J1250" s="305">
        <v>139</v>
      </c>
      <c r="K1250" s="118">
        <v>3865793</v>
      </c>
      <c r="L1250" s="116">
        <v>92.809392536020425</v>
      </c>
      <c r="M1250" s="118">
        <v>6786169</v>
      </c>
      <c r="N1250" s="116">
        <v>97.05975341796875</v>
      </c>
      <c r="O1250" s="118">
        <v>11823253</v>
      </c>
      <c r="P1250" s="116">
        <v>99.959365844726563</v>
      </c>
      <c r="Q1250" s="118">
        <v>11823103</v>
      </c>
      <c r="R1250" s="119">
        <v>1.5901070088148117E-2</v>
      </c>
      <c r="S1250" s="118">
        <v>2613</v>
      </c>
      <c r="T1250" s="116">
        <v>2.2100796923041344E-2</v>
      </c>
      <c r="U1250" s="118">
        <v>17760</v>
      </c>
      <c r="V1250" s="119">
        <v>0.15027147531509399</v>
      </c>
      <c r="W1250" s="117">
        <v>3391746</v>
      </c>
      <c r="X1250" s="119">
        <v>99.788993835449219</v>
      </c>
      <c r="Y1250" s="119">
        <v>99.6390380859375</v>
      </c>
      <c r="Z1250" s="117">
        <v>9175</v>
      </c>
      <c r="AA1250" s="119">
        <v>0.27050963044166565</v>
      </c>
      <c r="AB1250" s="118">
        <v>2574674</v>
      </c>
      <c r="AC1250" s="120">
        <v>98.818061828613281</v>
      </c>
      <c r="AD1250" s="118">
        <v>2577858</v>
      </c>
      <c r="AE1250" s="116">
        <v>98.795974731445313</v>
      </c>
      <c r="AF1250" s="116">
        <v>33.905624389648438</v>
      </c>
      <c r="AG1250" s="116">
        <v>37.663867950439453</v>
      </c>
      <c r="AH1250" s="121">
        <v>30.147377014160156</v>
      </c>
      <c r="AI1250" s="116">
        <v>0</v>
      </c>
      <c r="AJ1250" s="121">
        <v>0</v>
      </c>
      <c r="AK1250" s="121">
        <v>0</v>
      </c>
      <c r="AL1250" s="116">
        <v>4.6697745323181152</v>
      </c>
      <c r="AM1250" s="116">
        <v>26.225454330444336</v>
      </c>
      <c r="AN1250" s="116">
        <v>15613.6787109375</v>
      </c>
      <c r="AO1250" s="116">
        <v>44415.63671875</v>
      </c>
      <c r="AP1250" s="116">
        <v>25652.62890625</v>
      </c>
      <c r="AQ1250" s="116">
        <v>57.755851745605469</v>
      </c>
      <c r="AR1250" s="118"/>
    </row>
    <row r="1251" spans="1:44">
      <c r="A1251" s="352">
        <v>41842</v>
      </c>
      <c r="B1251" s="114" t="s">
        <v>183</v>
      </c>
      <c r="C1251" s="114" t="s">
        <v>122</v>
      </c>
      <c r="D1251" s="241"/>
      <c r="E1251" s="305">
        <v>129</v>
      </c>
      <c r="F1251" s="305">
        <v>10</v>
      </c>
      <c r="G1251" s="305">
        <v>385</v>
      </c>
      <c r="H1251" s="305">
        <v>30</v>
      </c>
      <c r="I1251" s="305">
        <v>1454</v>
      </c>
      <c r="J1251" s="305">
        <v>114</v>
      </c>
      <c r="K1251" s="118">
        <v>1161470</v>
      </c>
      <c r="L1251" s="116">
        <v>94.11125556406968</v>
      </c>
      <c r="M1251" s="118">
        <v>6786169</v>
      </c>
      <c r="N1251" s="116">
        <v>97.05975341796875</v>
      </c>
      <c r="O1251" s="118">
        <v>12730143</v>
      </c>
      <c r="P1251" s="116">
        <v>99.985488891601563</v>
      </c>
      <c r="Q1251" s="118">
        <v>12730151</v>
      </c>
      <c r="R1251" s="119">
        <v>9.1436468064785004E-3</v>
      </c>
      <c r="S1251" s="118">
        <v>510</v>
      </c>
      <c r="T1251" s="116">
        <v>4.0062367916107178E-3</v>
      </c>
      <c r="U1251" s="118">
        <v>21085</v>
      </c>
      <c r="V1251" s="119">
        <v>0.16565218567848206</v>
      </c>
      <c r="W1251" s="117">
        <v>3873283</v>
      </c>
      <c r="X1251" s="119">
        <v>99.572845458984375</v>
      </c>
      <c r="Y1251" s="119">
        <v>99.40789794921875</v>
      </c>
      <c r="Z1251" s="117">
        <v>9213</v>
      </c>
      <c r="AA1251" s="119">
        <v>0.23786023259162903</v>
      </c>
      <c r="AB1251" s="118">
        <v>2374542</v>
      </c>
      <c r="AC1251" s="120">
        <v>98.895111083984375</v>
      </c>
      <c r="AD1251" s="118">
        <v>2372130</v>
      </c>
      <c r="AE1251" s="116">
        <v>98.871017456054688</v>
      </c>
      <c r="AF1251" s="116">
        <v>59.533588409423828</v>
      </c>
      <c r="AG1251" s="116">
        <v>78.600997924804687</v>
      </c>
      <c r="AH1251" s="121">
        <v>40.466178894042969</v>
      </c>
      <c r="AI1251" s="116">
        <v>0</v>
      </c>
      <c r="AJ1251" s="121">
        <v>0</v>
      </c>
      <c r="AK1251" s="121">
        <v>0</v>
      </c>
      <c r="AL1251" s="116">
        <v>4.9762725830078125</v>
      </c>
      <c r="AM1251" s="116">
        <v>26.195333480834961</v>
      </c>
      <c r="AN1251" s="116">
        <v>17647.05078125</v>
      </c>
      <c r="AO1251" s="116">
        <v>45186.94921875</v>
      </c>
      <c r="AP1251" s="116">
        <v>23633.515625</v>
      </c>
      <c r="AQ1251" s="116">
        <v>52.301639556884766</v>
      </c>
      <c r="AR1251" s="118"/>
    </row>
    <row r="1252" spans="1:44">
      <c r="A1252" s="352">
        <v>41842</v>
      </c>
      <c r="B1252" s="114" t="s">
        <v>126</v>
      </c>
      <c r="C1252" s="114" t="s">
        <v>122</v>
      </c>
      <c r="D1252" s="241"/>
      <c r="E1252" s="305">
        <v>103</v>
      </c>
      <c r="F1252" s="305">
        <v>4</v>
      </c>
      <c r="G1252" s="305">
        <v>302</v>
      </c>
      <c r="H1252" s="305">
        <v>12</v>
      </c>
      <c r="I1252" s="305">
        <v>914</v>
      </c>
      <c r="J1252" s="305">
        <v>50</v>
      </c>
      <c r="K1252" s="118">
        <v>1257081</v>
      </c>
      <c r="L1252" s="116">
        <v>89.77074667423976</v>
      </c>
      <c r="M1252" s="118">
        <v>4962205</v>
      </c>
      <c r="N1252" s="116">
        <v>96.277679443359375</v>
      </c>
      <c r="O1252" s="118">
        <v>6927733</v>
      </c>
      <c r="P1252" s="116">
        <v>99.966117858886719</v>
      </c>
      <c r="Q1252" s="118">
        <v>6927707</v>
      </c>
      <c r="R1252" s="119">
        <v>6.2935687601566315E-3</v>
      </c>
      <c r="S1252" s="118">
        <v>1492</v>
      </c>
      <c r="T1252" s="116">
        <v>2.1536707878112793E-2</v>
      </c>
      <c r="U1252" s="118">
        <v>12897</v>
      </c>
      <c r="V1252" s="119">
        <v>0.18621732294559479</v>
      </c>
      <c r="W1252" s="117">
        <v>1983044</v>
      </c>
      <c r="X1252" s="119">
        <v>99.580894470214844</v>
      </c>
      <c r="Y1252" s="119">
        <v>99.395454406738281</v>
      </c>
      <c r="Z1252" s="117">
        <v>5590</v>
      </c>
      <c r="AA1252" s="119">
        <v>0.28188985586166382</v>
      </c>
      <c r="AB1252" s="118">
        <v>976640</v>
      </c>
      <c r="AC1252" s="120">
        <v>99.055130004882813</v>
      </c>
      <c r="AD1252" s="118">
        <v>974946</v>
      </c>
      <c r="AE1252" s="116">
        <v>99.010505676269531</v>
      </c>
      <c r="AF1252" s="116">
        <v>48.152435302734375</v>
      </c>
      <c r="AG1252" s="116">
        <v>59.855998992919922</v>
      </c>
      <c r="AH1252" s="121">
        <v>36.448875427246094</v>
      </c>
      <c r="AI1252" s="116">
        <v>0</v>
      </c>
      <c r="AJ1252" s="121">
        <v>0</v>
      </c>
      <c r="AK1252" s="121">
        <v>0</v>
      </c>
      <c r="AL1252" s="116">
        <v>5.4067268371582031</v>
      </c>
      <c r="AM1252" s="116">
        <v>29.683643341064453</v>
      </c>
      <c r="AN1252" s="116">
        <v>10367.447265625</v>
      </c>
      <c r="AO1252" s="116">
        <v>25206.146484375</v>
      </c>
      <c r="AP1252" s="116">
        <v>12707.666015625</v>
      </c>
      <c r="AQ1252" s="116">
        <v>50.414951324462891</v>
      </c>
      <c r="AR1252" s="118"/>
    </row>
    <row r="1253" spans="1:44">
      <c r="A1253" s="352">
        <v>41842</v>
      </c>
      <c r="B1253" s="114" t="s">
        <v>184</v>
      </c>
      <c r="C1253" s="114" t="s">
        <v>122</v>
      </c>
      <c r="D1253" s="241"/>
      <c r="E1253" s="305">
        <v>95</v>
      </c>
      <c r="F1253" s="305">
        <v>17</v>
      </c>
      <c r="G1253" s="305">
        <v>282</v>
      </c>
      <c r="H1253" s="305">
        <v>51</v>
      </c>
      <c r="I1253" s="305">
        <v>946</v>
      </c>
      <c r="J1253" s="305">
        <v>213</v>
      </c>
      <c r="K1253" s="118">
        <v>3654022</v>
      </c>
      <c r="L1253" s="116">
        <v>89.501568408728787</v>
      </c>
      <c r="M1253" s="118">
        <v>4962205</v>
      </c>
      <c r="N1253" s="116">
        <v>96.277679443359375</v>
      </c>
      <c r="O1253" s="118">
        <v>9424895</v>
      </c>
      <c r="P1253" s="116">
        <v>99.976554870605469</v>
      </c>
      <c r="Q1253" s="118">
        <v>9424882</v>
      </c>
      <c r="R1253" s="119">
        <v>6.0159903950989246E-3</v>
      </c>
      <c r="S1253" s="118">
        <v>1381</v>
      </c>
      <c r="T1253" s="116">
        <v>1.4652702957391739E-2</v>
      </c>
      <c r="U1253" s="118">
        <v>24784</v>
      </c>
      <c r="V1253" s="119">
        <v>0.26301786303520203</v>
      </c>
      <c r="W1253" s="117">
        <v>2768771</v>
      </c>
      <c r="X1253" s="119">
        <v>99.574119567871094</v>
      </c>
      <c r="Y1253" s="119">
        <v>99.312225341796875</v>
      </c>
      <c r="Z1253" s="117">
        <v>9536</v>
      </c>
      <c r="AA1253" s="119">
        <v>0.34441274404525757</v>
      </c>
      <c r="AB1253" s="118">
        <v>1976920</v>
      </c>
      <c r="AC1253" s="120">
        <v>98.682090759277344</v>
      </c>
      <c r="AD1253" s="118">
        <v>1978150</v>
      </c>
      <c r="AE1253" s="116">
        <v>98.654396057128906</v>
      </c>
      <c r="AF1253" s="116">
        <v>34.050811767578125</v>
      </c>
      <c r="AG1253" s="116">
        <v>42.304084777832031</v>
      </c>
      <c r="AH1253" s="121">
        <v>25.797534942626953</v>
      </c>
      <c r="AI1253" s="116">
        <v>0</v>
      </c>
      <c r="AJ1253" s="121">
        <v>0</v>
      </c>
      <c r="AK1253" s="121">
        <v>0</v>
      </c>
      <c r="AL1253" s="116">
        <v>5.4175152778625488</v>
      </c>
      <c r="AM1253" s="116">
        <v>26.631061553955078</v>
      </c>
      <c r="AN1253" s="116">
        <v>14330.205078125</v>
      </c>
      <c r="AO1253" s="116">
        <v>31570.5546875</v>
      </c>
      <c r="AP1253" s="116">
        <v>15158.765625</v>
      </c>
      <c r="AQ1253" s="116">
        <v>48.015518188476563</v>
      </c>
      <c r="AR1253" s="118"/>
    </row>
    <row r="1254" spans="1:44">
      <c r="A1254" s="352">
        <v>41842</v>
      </c>
      <c r="B1254" s="114" t="s">
        <v>131</v>
      </c>
      <c r="C1254" s="114" t="s">
        <v>176</v>
      </c>
      <c r="D1254" s="241"/>
      <c r="E1254" s="305">
        <v>164</v>
      </c>
      <c r="F1254" s="305">
        <v>20</v>
      </c>
      <c r="G1254" s="305">
        <v>478</v>
      </c>
      <c r="H1254" s="305">
        <v>50</v>
      </c>
      <c r="I1254" s="305">
        <v>1530</v>
      </c>
      <c r="J1254" s="305">
        <v>170</v>
      </c>
      <c r="K1254" s="118">
        <v>2374947</v>
      </c>
      <c r="L1254" s="116">
        <v>90.960050897977922</v>
      </c>
      <c r="M1254" s="118">
        <v>4090373</v>
      </c>
      <c r="N1254" s="116">
        <v>94.367919921875</v>
      </c>
      <c r="O1254" s="118">
        <v>18043884</v>
      </c>
      <c r="P1254" s="116">
        <v>99.999557495117188</v>
      </c>
      <c r="Q1254" s="118">
        <v>11830732</v>
      </c>
      <c r="R1254" s="119">
        <v>5.4180924780666828E-3</v>
      </c>
      <c r="S1254" s="118">
        <v>509881</v>
      </c>
      <c r="T1254" s="116">
        <v>4.3098011016845703</v>
      </c>
      <c r="U1254" s="118">
        <v>297</v>
      </c>
      <c r="V1254" s="119">
        <v>2.6236437261104584E-3</v>
      </c>
      <c r="W1254" s="117">
        <v>3319989</v>
      </c>
      <c r="X1254" s="119">
        <v>99.79058837890625</v>
      </c>
      <c r="Y1254" s="119">
        <v>99.787971496582031</v>
      </c>
      <c r="Z1254" s="117">
        <v>8742</v>
      </c>
      <c r="AA1254" s="119">
        <v>0.26331412792205811</v>
      </c>
      <c r="AB1254" s="118">
        <v>1238791</v>
      </c>
      <c r="AC1254" s="120">
        <v>95.329078674316406</v>
      </c>
      <c r="AD1254" s="118">
        <v>1229127</v>
      </c>
      <c r="AE1254" s="116">
        <v>95.988533020019531</v>
      </c>
      <c r="AF1254" s="116">
        <v>0</v>
      </c>
      <c r="AG1254" s="116">
        <v>0</v>
      </c>
      <c r="AH1254" s="121">
        <v>0</v>
      </c>
      <c r="AI1254" s="116">
        <v>0</v>
      </c>
      <c r="AJ1254" s="121">
        <v>0</v>
      </c>
      <c r="AK1254" s="121">
        <v>0</v>
      </c>
      <c r="AL1254" s="116">
        <v>5.0027246475219727</v>
      </c>
      <c r="AM1254" s="116">
        <v>28.97947883605957</v>
      </c>
      <c r="AN1254" s="116">
        <v>16474.876953125</v>
      </c>
      <c r="AO1254" s="116">
        <v>36693.0234375</v>
      </c>
      <c r="AP1254" s="116">
        <v>16107.640625</v>
      </c>
      <c r="AQ1254" s="116">
        <v>43.898372650146484</v>
      </c>
      <c r="AR1254" s="118"/>
    </row>
    <row r="1255" spans="1:44">
      <c r="A1255" s="352">
        <v>41842</v>
      </c>
      <c r="B1255" s="114" t="s">
        <v>124</v>
      </c>
      <c r="C1255" s="114" t="s">
        <v>176</v>
      </c>
      <c r="D1255" s="241"/>
      <c r="E1255" s="180">
        <v>113</v>
      </c>
      <c r="F1255" s="180">
        <v>36</v>
      </c>
      <c r="G1255" s="180">
        <v>332</v>
      </c>
      <c r="H1255" s="180">
        <v>98</v>
      </c>
      <c r="I1255" s="180">
        <v>1257</v>
      </c>
      <c r="J1255" s="180">
        <v>352</v>
      </c>
      <c r="K1255" s="118">
        <v>3390176</v>
      </c>
      <c r="L1255" s="116">
        <v>92.303673909555144</v>
      </c>
      <c r="M1255" s="118">
        <v>3625351</v>
      </c>
      <c r="N1255" s="116">
        <v>96.1939697265625</v>
      </c>
      <c r="O1255" s="118">
        <v>15034251</v>
      </c>
      <c r="P1255" s="116">
        <v>99.997940063476563</v>
      </c>
      <c r="Q1255" s="118">
        <v>11491683</v>
      </c>
      <c r="R1255" s="119">
        <v>7.4732311069965363E-2</v>
      </c>
      <c r="S1255" s="118">
        <v>434504</v>
      </c>
      <c r="T1255" s="116">
        <v>3.7810301780700684</v>
      </c>
      <c r="U1255" s="118">
        <v>1216</v>
      </c>
      <c r="V1255" s="119">
        <v>1.1006077751517296E-2</v>
      </c>
      <c r="W1255" s="117">
        <v>3699150</v>
      </c>
      <c r="X1255" s="119">
        <v>99.590805053710938</v>
      </c>
      <c r="Y1255" s="119">
        <v>99.579841613769531</v>
      </c>
      <c r="Z1255" s="117">
        <v>9828</v>
      </c>
      <c r="AA1255" s="119">
        <v>0.26568266749382019</v>
      </c>
      <c r="AB1255" s="118">
        <v>800446</v>
      </c>
      <c r="AC1255" s="120">
        <v>94.448593139648437</v>
      </c>
      <c r="AD1255" s="118">
        <v>794672</v>
      </c>
      <c r="AE1255" s="116">
        <v>94.591224670410156</v>
      </c>
      <c r="AF1255" s="116">
        <v>0</v>
      </c>
      <c r="AG1255" s="116">
        <v>0</v>
      </c>
      <c r="AH1255" s="121">
        <v>0</v>
      </c>
      <c r="AI1255" s="116">
        <v>0</v>
      </c>
      <c r="AJ1255" s="121">
        <v>0</v>
      </c>
      <c r="AK1255" s="121">
        <v>0</v>
      </c>
      <c r="AL1255" s="116">
        <v>4.6187224388122559</v>
      </c>
      <c r="AM1255" s="116">
        <v>28.205793380737305</v>
      </c>
      <c r="AN1255" s="116">
        <v>15603.4599609375</v>
      </c>
      <c r="AO1255" s="116">
        <v>41090.859375</v>
      </c>
      <c r="AP1255" s="116">
        <v>19053.8203125</v>
      </c>
      <c r="AQ1255" s="116">
        <v>46.369972229003906</v>
      </c>
      <c r="AR1255" s="118"/>
    </row>
    <row r="1256" spans="1:44">
      <c r="A1256" s="352">
        <v>41842</v>
      </c>
      <c r="B1256" s="206" t="s">
        <v>133</v>
      </c>
      <c r="C1256" s="206" t="s">
        <v>176</v>
      </c>
      <c r="D1256" s="241"/>
      <c r="E1256" s="180">
        <v>163</v>
      </c>
      <c r="F1256" s="180">
        <v>8</v>
      </c>
      <c r="G1256" s="180">
        <v>482</v>
      </c>
      <c r="H1256" s="180">
        <v>24</v>
      </c>
      <c r="I1256" s="180">
        <v>1513</v>
      </c>
      <c r="J1256" s="180">
        <v>76</v>
      </c>
      <c r="K1256" s="248">
        <v>1819287</v>
      </c>
      <c r="L1256" s="246">
        <v>90.080289695908348</v>
      </c>
      <c r="M1256" s="248">
        <v>3509173</v>
      </c>
      <c r="N1256" s="246">
        <v>96.432579040527344</v>
      </c>
      <c r="O1256" s="248">
        <v>15234245</v>
      </c>
      <c r="P1256" s="246">
        <v>99.9449462890625</v>
      </c>
      <c r="Q1256" s="248">
        <v>9747766</v>
      </c>
      <c r="R1256" s="249">
        <v>0.16360671818256378</v>
      </c>
      <c r="S1256" s="248">
        <v>454957</v>
      </c>
      <c r="T1256" s="246">
        <v>4.667294979095459</v>
      </c>
      <c r="U1256" s="248">
        <v>319</v>
      </c>
      <c r="V1256" s="249">
        <v>3.4417903516441584E-3</v>
      </c>
      <c r="W1256" s="248">
        <v>2577584</v>
      </c>
      <c r="X1256" s="246">
        <v>99.731437683105469</v>
      </c>
      <c r="Y1256" s="246">
        <v>99.728004455566406</v>
      </c>
      <c r="Z1256" s="247">
        <v>6981</v>
      </c>
      <c r="AA1256" s="249">
        <v>0.27083501219749451</v>
      </c>
      <c r="AB1256" s="248">
        <v>491653</v>
      </c>
      <c r="AC1256" s="246">
        <v>96.200569152832031</v>
      </c>
      <c r="AD1256" s="248">
        <v>483052</v>
      </c>
      <c r="AE1256" s="246">
        <v>96.600776672363281</v>
      </c>
      <c r="AF1256" s="246">
        <v>0</v>
      </c>
      <c r="AG1256" s="246">
        <v>0</v>
      </c>
      <c r="AH1256" s="251">
        <v>0</v>
      </c>
      <c r="AI1256" s="246">
        <v>0</v>
      </c>
      <c r="AJ1256" s="251">
        <v>0</v>
      </c>
      <c r="AK1256" s="251">
        <v>0</v>
      </c>
      <c r="AL1256" s="246">
        <v>4.9164981842041016</v>
      </c>
      <c r="AM1256" s="246">
        <v>31.937423706054687</v>
      </c>
      <c r="AN1256" s="246">
        <v>13843.685546875</v>
      </c>
      <c r="AO1256" s="246">
        <v>32795.56640625</v>
      </c>
      <c r="AP1256" s="246">
        <v>15524.2861328125</v>
      </c>
      <c r="AQ1256" s="246">
        <v>47.336540222167969</v>
      </c>
      <c r="AR1256" s="248"/>
    </row>
    <row r="1257" spans="1:44">
      <c r="A1257" s="352">
        <v>41842</v>
      </c>
      <c r="B1257" s="206" t="s">
        <v>125</v>
      </c>
      <c r="C1257" s="206" t="s">
        <v>176</v>
      </c>
      <c r="D1257" s="241"/>
      <c r="E1257" s="180">
        <v>164</v>
      </c>
      <c r="F1257" s="180">
        <v>9</v>
      </c>
      <c r="G1257" s="180">
        <v>468</v>
      </c>
      <c r="H1257" s="180">
        <v>27</v>
      </c>
      <c r="I1257" s="180">
        <v>1510</v>
      </c>
      <c r="J1257" s="180">
        <v>88</v>
      </c>
      <c r="K1257" s="248">
        <v>1772351</v>
      </c>
      <c r="L1257" s="246">
        <v>90.135983222284978</v>
      </c>
      <c r="M1257" s="248">
        <v>2920888</v>
      </c>
      <c r="N1257" s="246">
        <v>94.697433471679688</v>
      </c>
      <c r="O1257" s="248">
        <v>13399084</v>
      </c>
      <c r="P1257" s="246">
        <v>99.997489929199219</v>
      </c>
      <c r="Q1257" s="248">
        <v>8945231</v>
      </c>
      <c r="R1257" s="249">
        <v>5.5560329928994179E-3</v>
      </c>
      <c r="S1257" s="248">
        <v>395860</v>
      </c>
      <c r="T1257" s="246">
        <v>4.4253749847412109</v>
      </c>
      <c r="U1257" s="248">
        <v>131</v>
      </c>
      <c r="V1257" s="249">
        <v>1.5324522973969579E-3</v>
      </c>
      <c r="W1257" s="248">
        <v>2579711</v>
      </c>
      <c r="X1257" s="246">
        <v>99.777679443359375</v>
      </c>
      <c r="Y1257" s="246">
        <v>99.776153564453125</v>
      </c>
      <c r="Z1257" s="247">
        <v>5006</v>
      </c>
      <c r="AA1257" s="249">
        <v>0.19405274093151093</v>
      </c>
      <c r="AB1257" s="248">
        <v>548290</v>
      </c>
      <c r="AC1257" s="246">
        <v>96.867713928222656</v>
      </c>
      <c r="AD1257" s="248">
        <v>549575</v>
      </c>
      <c r="AE1257" s="246">
        <v>96.955650329589844</v>
      </c>
      <c r="AF1257" s="246">
        <v>0</v>
      </c>
      <c r="AG1257" s="246">
        <v>0</v>
      </c>
      <c r="AH1257" s="251">
        <v>0</v>
      </c>
      <c r="AI1257" s="246">
        <v>0</v>
      </c>
      <c r="AJ1257" s="251">
        <v>0</v>
      </c>
      <c r="AK1257" s="251">
        <v>0</v>
      </c>
      <c r="AL1257" s="246">
        <v>4.236851692199707</v>
      </c>
      <c r="AM1257" s="246">
        <v>29.750041961669922</v>
      </c>
      <c r="AN1257" s="246">
        <v>11104.244140625</v>
      </c>
      <c r="AO1257" s="246">
        <v>30420.76953125</v>
      </c>
      <c r="AP1257" s="246">
        <v>13006.3427734375</v>
      </c>
      <c r="AQ1257" s="246">
        <v>42.754810333251953</v>
      </c>
      <c r="AR1257" s="248"/>
    </row>
    <row r="1258" spans="1:44">
      <c r="A1258" s="352">
        <v>41842</v>
      </c>
      <c r="B1258" s="107" t="s">
        <v>127</v>
      </c>
      <c r="C1258" s="107" t="s">
        <v>128</v>
      </c>
      <c r="D1258" s="241"/>
      <c r="E1258" s="388">
        <v>150</v>
      </c>
      <c r="F1258" s="388">
        <v>12</v>
      </c>
      <c r="G1258" s="388">
        <v>450</v>
      </c>
      <c r="H1258" s="388">
        <v>36</v>
      </c>
      <c r="I1258" s="388">
        <v>1424</v>
      </c>
      <c r="J1258" s="388">
        <v>122</v>
      </c>
      <c r="K1258" s="111">
        <v>2082928</v>
      </c>
      <c r="L1258" s="109">
        <v>88.864953565365681</v>
      </c>
      <c r="M1258" s="111">
        <v>3551815</v>
      </c>
      <c r="N1258" s="109">
        <v>96.434921264648438</v>
      </c>
      <c r="O1258" s="111">
        <v>15433365</v>
      </c>
      <c r="P1258" s="109">
        <v>99.95306396484375</v>
      </c>
      <c r="Q1258" s="111">
        <v>9293593</v>
      </c>
      <c r="R1258" s="112">
        <v>3.1096693128347397E-3</v>
      </c>
      <c r="S1258" s="111">
        <v>266715</v>
      </c>
      <c r="T1258" s="109">
        <v>2.8698804378509521</v>
      </c>
      <c r="U1258" s="111">
        <v>35327</v>
      </c>
      <c r="V1258" s="112">
        <v>0.38040995597839355</v>
      </c>
      <c r="W1258" s="111">
        <v>2687358</v>
      </c>
      <c r="X1258" s="109">
        <v>99.601242065429688</v>
      </c>
      <c r="Y1258" s="109">
        <v>99.22235107421875</v>
      </c>
      <c r="Z1258" s="110">
        <v>16776</v>
      </c>
      <c r="AA1258" s="112">
        <v>0.62425625324249268</v>
      </c>
      <c r="AB1258" s="111">
        <v>4254875</v>
      </c>
      <c r="AC1258" s="109">
        <v>99.293724060058594</v>
      </c>
      <c r="AD1258" s="111">
        <v>4246119</v>
      </c>
      <c r="AE1258" s="109">
        <v>99.511344909667969</v>
      </c>
      <c r="AF1258" s="109">
        <v>34.669654846191406</v>
      </c>
      <c r="AG1258" s="109">
        <v>34.348190307617188</v>
      </c>
      <c r="AH1258" s="113">
        <v>34.991119384765625</v>
      </c>
      <c r="AI1258" s="109">
        <v>48.774166107177734</v>
      </c>
      <c r="AJ1258" s="113">
        <v>0.46408143639564514</v>
      </c>
      <c r="AK1258" s="113">
        <v>0.76175320148468018</v>
      </c>
      <c r="AL1258" s="109">
        <v>3.0099670886993408</v>
      </c>
      <c r="AM1258" s="109">
        <v>19.298913955688477</v>
      </c>
      <c r="AN1258" s="109">
        <v>7695.26904296875</v>
      </c>
      <c r="AO1258" s="109">
        <v>33456.25</v>
      </c>
      <c r="AP1258" s="109">
        <v>655.11163330078125</v>
      </c>
      <c r="AQ1258" s="109">
        <v>1.9581143856048584</v>
      </c>
      <c r="AR1258" s="111"/>
    </row>
    <row r="1259" spans="1:44">
      <c r="A1259" s="352">
        <v>41842</v>
      </c>
      <c r="B1259" s="107" t="s">
        <v>129</v>
      </c>
      <c r="C1259" s="107" t="s">
        <v>128</v>
      </c>
      <c r="D1259" s="241"/>
      <c r="E1259" s="388">
        <v>151</v>
      </c>
      <c r="F1259" s="388">
        <v>3</v>
      </c>
      <c r="G1259" s="388">
        <v>449</v>
      </c>
      <c r="H1259" s="388">
        <v>8</v>
      </c>
      <c r="I1259" s="388">
        <v>1258</v>
      </c>
      <c r="J1259" s="388">
        <v>26</v>
      </c>
      <c r="K1259" s="111">
        <v>1381126</v>
      </c>
      <c r="L1259" s="109">
        <v>84.481430369133591</v>
      </c>
      <c r="M1259" s="111">
        <v>3149783</v>
      </c>
      <c r="N1259" s="109">
        <v>96.189956665039063</v>
      </c>
      <c r="O1259" s="111">
        <v>10802385</v>
      </c>
      <c r="P1259" s="109">
        <v>99.986358642578125</v>
      </c>
      <c r="Q1259" s="111">
        <v>7118899</v>
      </c>
      <c r="R1259" s="112">
        <v>7.866385392844677E-3</v>
      </c>
      <c r="S1259" s="111">
        <v>256380</v>
      </c>
      <c r="T1259" s="109">
        <v>3.6013996601104736</v>
      </c>
      <c r="U1259" s="111">
        <v>33290</v>
      </c>
      <c r="V1259" s="112">
        <v>0.4676845371723175</v>
      </c>
      <c r="W1259" s="111">
        <v>1662686</v>
      </c>
      <c r="X1259" s="109">
        <v>99.494178771972656</v>
      </c>
      <c r="Y1259" s="109">
        <v>99.028861999511719</v>
      </c>
      <c r="Z1259" s="110">
        <v>10953</v>
      </c>
      <c r="AA1259" s="112">
        <v>0.65875339508056641</v>
      </c>
      <c r="AB1259" s="111">
        <v>965085</v>
      </c>
      <c r="AC1259" s="109">
        <v>98.581779479980469</v>
      </c>
      <c r="AD1259" s="111">
        <v>964776</v>
      </c>
      <c r="AE1259" s="109">
        <v>98.80438232421875</v>
      </c>
      <c r="AF1259" s="109">
        <v>34.231575012207031</v>
      </c>
      <c r="AG1259" s="109">
        <v>33.918590545654297</v>
      </c>
      <c r="AH1259" s="113">
        <v>34.544563293457031</v>
      </c>
      <c r="AI1259" s="109">
        <v>48.861392974853516</v>
      </c>
      <c r="AJ1259" s="113">
        <v>0.36867529153823853</v>
      </c>
      <c r="AK1259" s="113">
        <v>0.76993405818939209</v>
      </c>
      <c r="AL1259" s="109">
        <v>2.9688386917114258</v>
      </c>
      <c r="AM1259" s="109">
        <v>23.438703536987305</v>
      </c>
      <c r="AN1259" s="109">
        <v>6189.14697265625</v>
      </c>
      <c r="AO1259" s="109">
        <v>18583.32421875</v>
      </c>
      <c r="AP1259" s="109">
        <v>205.46372985839844</v>
      </c>
      <c r="AQ1259" s="109">
        <v>1.1056349277496338</v>
      </c>
      <c r="AR1259" s="111"/>
    </row>
    <row r="1260" spans="1:44">
      <c r="A1260" s="352">
        <v>41842</v>
      </c>
      <c r="B1260" s="181" t="s">
        <v>130</v>
      </c>
      <c r="C1260" s="181" t="s">
        <v>128</v>
      </c>
      <c r="D1260" s="241"/>
      <c r="E1260" s="219">
        <v>176</v>
      </c>
      <c r="F1260" s="219">
        <v>5</v>
      </c>
      <c r="G1260" s="219">
        <v>528</v>
      </c>
      <c r="H1260" s="219">
        <v>15</v>
      </c>
      <c r="I1260" s="219">
        <v>862</v>
      </c>
      <c r="J1260" s="219">
        <v>33</v>
      </c>
      <c r="K1260" s="229">
        <v>458944</v>
      </c>
      <c r="L1260" s="230">
        <v>93.896858876028446</v>
      </c>
      <c r="M1260" s="229">
        <v>1241953</v>
      </c>
      <c r="N1260" s="230">
        <v>95.827537536621094</v>
      </c>
      <c r="O1260" s="229">
        <v>13474152</v>
      </c>
      <c r="P1260" s="230">
        <v>99.951065063476563</v>
      </c>
      <c r="Q1260" s="229">
        <v>4081289</v>
      </c>
      <c r="R1260" s="230">
        <v>0</v>
      </c>
      <c r="S1260" s="229">
        <v>144845</v>
      </c>
      <c r="T1260" s="230">
        <v>3.5490012168884277</v>
      </c>
      <c r="U1260" s="229">
        <v>8699</v>
      </c>
      <c r="V1260" s="230">
        <v>0.21326644718647003</v>
      </c>
      <c r="W1260" s="229">
        <v>561689</v>
      </c>
      <c r="X1260" s="230">
        <v>99.794967651367188</v>
      </c>
      <c r="Y1260" s="230">
        <v>99.582138061523438</v>
      </c>
      <c r="Z1260" s="229">
        <v>2278</v>
      </c>
      <c r="AA1260" s="230">
        <v>0.40556252002716064</v>
      </c>
      <c r="AB1260" s="229">
        <v>728659</v>
      </c>
      <c r="AC1260" s="230">
        <v>98.779129028320312</v>
      </c>
      <c r="AD1260" s="229">
        <v>727073</v>
      </c>
      <c r="AE1260" s="230">
        <v>98.971366882324219</v>
      </c>
      <c r="AF1260" s="230">
        <v>35.130359649658203</v>
      </c>
      <c r="AG1260" s="230">
        <v>34.972991943359375</v>
      </c>
      <c r="AH1260" s="230">
        <v>35.287727355957031</v>
      </c>
      <c r="AI1260" s="230">
        <v>95.033454895019531</v>
      </c>
      <c r="AJ1260" s="188">
        <v>0.56620073318481445</v>
      </c>
      <c r="AK1260" s="188">
        <v>4.4003448486328125</v>
      </c>
      <c r="AL1260" s="230">
        <v>4.1185064315795898</v>
      </c>
      <c r="AM1260" s="230">
        <v>24.727779388427734</v>
      </c>
      <c r="AN1260" s="230">
        <v>5096.11767578125</v>
      </c>
      <c r="AO1260" s="230">
        <v>8749.533203125</v>
      </c>
      <c r="AP1260" s="230">
        <v>151.58979797363281</v>
      </c>
      <c r="AQ1260" s="230">
        <v>1.7325472831726074</v>
      </c>
      <c r="AR1260" s="229"/>
    </row>
    <row r="1261" spans="1:44">
      <c r="A1261" s="352">
        <v>41842</v>
      </c>
      <c r="B1261" s="123" t="s">
        <v>132</v>
      </c>
      <c r="C1261" s="123" t="s">
        <v>128</v>
      </c>
      <c r="D1261" s="241"/>
      <c r="E1261" s="219">
        <v>178</v>
      </c>
      <c r="F1261" s="219">
        <v>5</v>
      </c>
      <c r="G1261" s="219">
        <v>527</v>
      </c>
      <c r="H1261" s="219">
        <v>15</v>
      </c>
      <c r="I1261" s="219">
        <v>1009</v>
      </c>
      <c r="J1261" s="219">
        <v>33</v>
      </c>
      <c r="K1261" s="197">
        <v>713234</v>
      </c>
      <c r="L1261" s="194">
        <v>90.980800130111575</v>
      </c>
      <c r="M1261" s="197">
        <v>1184819</v>
      </c>
      <c r="N1261" s="194">
        <v>93.078521728515625</v>
      </c>
      <c r="O1261" s="197">
        <v>11651390</v>
      </c>
      <c r="P1261" s="194">
        <v>99.992927551269531</v>
      </c>
      <c r="Q1261" s="197">
        <v>5030058</v>
      </c>
      <c r="R1261" s="194">
        <v>9.9004823714494705E-3</v>
      </c>
      <c r="S1261" s="197">
        <v>227714</v>
      </c>
      <c r="T1261" s="194">
        <v>4.5270652770996094</v>
      </c>
      <c r="U1261" s="197">
        <v>15524</v>
      </c>
      <c r="V1261" s="194">
        <v>0.30998131632804871</v>
      </c>
      <c r="W1261" s="197">
        <v>819821</v>
      </c>
      <c r="X1261" s="194">
        <v>99.655990600585938</v>
      </c>
      <c r="Y1261" s="231">
        <v>99.347076416015625</v>
      </c>
      <c r="Z1261" s="197">
        <v>4815</v>
      </c>
      <c r="AA1261" s="194">
        <v>0.58732330799102783</v>
      </c>
      <c r="AB1261" s="197">
        <v>758422</v>
      </c>
      <c r="AC1261" s="194">
        <v>98.073760986328125</v>
      </c>
      <c r="AD1261" s="197">
        <v>757641</v>
      </c>
      <c r="AE1261" s="194">
        <v>98.255111694335938</v>
      </c>
      <c r="AF1261" s="231">
        <v>34.889328002929687</v>
      </c>
      <c r="AG1261" s="231">
        <v>34.785213470458984</v>
      </c>
      <c r="AH1261" s="231">
        <v>34.993438720703125</v>
      </c>
      <c r="AI1261" s="194">
        <v>48.808811187744141</v>
      </c>
      <c r="AJ1261" s="207">
        <v>0.34968918561935425</v>
      </c>
      <c r="AK1261" s="207">
        <v>0.84150075912475586</v>
      </c>
      <c r="AL1261" s="208">
        <v>4.0575447082519531</v>
      </c>
      <c r="AM1261" s="208">
        <v>24.189598083496094</v>
      </c>
      <c r="AN1261" s="197">
        <v>5725.78515625</v>
      </c>
      <c r="AO1261" s="197">
        <v>11034.0546875</v>
      </c>
      <c r="AP1261" s="197">
        <v>149.50431823730469</v>
      </c>
      <c r="AQ1261" s="231">
        <v>1.3549354076385498</v>
      </c>
      <c r="AR1261" s="198"/>
    </row>
    <row r="1262" spans="1:44">
      <c r="A1262" s="352">
        <v>41841</v>
      </c>
      <c r="B1262" s="181" t="s">
        <v>6</v>
      </c>
      <c r="C1262" s="181"/>
      <c r="D1262" s="241"/>
      <c r="E1262" s="219">
        <v>1754</v>
      </c>
      <c r="F1262" s="219">
        <v>145</v>
      </c>
      <c r="G1262" s="219">
        <v>5198</v>
      </c>
      <c r="H1262" s="219">
        <v>426</v>
      </c>
      <c r="I1262" s="219">
        <v>15411</v>
      </c>
      <c r="J1262" s="219">
        <v>1560</v>
      </c>
      <c r="K1262" s="229">
        <v>33412009</v>
      </c>
      <c r="L1262" s="230">
        <v>91.216981295557531</v>
      </c>
      <c r="M1262" s="229">
        <v>51971122</v>
      </c>
      <c r="N1262" s="230">
        <v>96.234735658617595</v>
      </c>
      <c r="O1262" s="229">
        <v>168558836</v>
      </c>
      <c r="P1262" s="230">
        <v>99.904581982694097</v>
      </c>
      <c r="Q1262" s="229">
        <v>123622639</v>
      </c>
      <c r="R1262" s="230">
        <v>0.13069855189517379</v>
      </c>
      <c r="S1262" s="229">
        <v>2768919</v>
      </c>
      <c r="T1262" s="230">
        <v>4.1175094234073617</v>
      </c>
      <c r="U1262" s="229">
        <v>196225</v>
      </c>
      <c r="V1262" s="230">
        <v>0.16138901244931703</v>
      </c>
      <c r="W1262" s="229">
        <v>35730052</v>
      </c>
      <c r="X1262" s="230">
        <v>99.575655439290429</v>
      </c>
      <c r="Y1262" s="230">
        <v>99.414951272337021</v>
      </c>
      <c r="Z1262" s="229">
        <v>118437</v>
      </c>
      <c r="AA1262" s="230">
        <v>0.33147726600469329</v>
      </c>
      <c r="AB1262" s="229">
        <v>23142229</v>
      </c>
      <c r="AC1262" s="230">
        <v>98.39284385873944</v>
      </c>
      <c r="AD1262" s="229">
        <v>23099352</v>
      </c>
      <c r="AE1262" s="230">
        <v>98.500882226985468</v>
      </c>
      <c r="AF1262" s="230">
        <v>33.370191485027846</v>
      </c>
      <c r="AG1262" s="230">
        <v>33.655509600040062</v>
      </c>
      <c r="AH1262" s="230">
        <v>33.084873370015622</v>
      </c>
      <c r="AI1262" s="230"/>
      <c r="AJ1262" s="188"/>
      <c r="AK1262" s="188"/>
      <c r="AL1262" s="230">
        <v>3.0993234393447597</v>
      </c>
      <c r="AM1262" s="230">
        <v>17.900645956305002</v>
      </c>
      <c r="AN1262" s="230">
        <v>157385.38671875</v>
      </c>
      <c r="AO1262" s="230">
        <v>433386.2353515625</v>
      </c>
      <c r="AP1262" s="230">
        <v>192577.92944335937</v>
      </c>
      <c r="AQ1262" s="230">
        <v>44.435635868116655</v>
      </c>
      <c r="AR1262" s="229">
        <v>0</v>
      </c>
    </row>
    <row r="1263" spans="1:44">
      <c r="A1263" s="352">
        <v>41841</v>
      </c>
      <c r="B1263" s="123" t="s">
        <v>134</v>
      </c>
      <c r="C1263" s="123"/>
      <c r="D1263" s="241"/>
      <c r="E1263" s="219">
        <v>608</v>
      </c>
      <c r="F1263" s="219">
        <v>83</v>
      </c>
      <c r="G1263" s="219">
        <v>1816</v>
      </c>
      <c r="H1263" s="219">
        <v>251</v>
      </c>
      <c r="I1263" s="219">
        <v>6273</v>
      </c>
      <c r="J1263" s="219">
        <v>1015</v>
      </c>
      <c r="K1263" s="197">
        <v>19150411</v>
      </c>
      <c r="L1263" s="194">
        <v>92.187232952859347</v>
      </c>
      <c r="M1263" s="197">
        <v>28700461</v>
      </c>
      <c r="N1263" s="194">
        <v>96.753112010082901</v>
      </c>
      <c r="O1263" s="197">
        <v>55465009</v>
      </c>
      <c r="P1263" s="194">
        <v>99.754098872777249</v>
      </c>
      <c r="Q1263" s="197">
        <v>55464692</v>
      </c>
      <c r="R1263" s="194">
        <v>0.23277330909878366</v>
      </c>
      <c r="S1263" s="197">
        <v>5843</v>
      </c>
      <c r="T1263" s="194">
        <v>1.4984106255595445E-2</v>
      </c>
      <c r="U1263" s="197">
        <v>96952</v>
      </c>
      <c r="V1263" s="194">
        <v>0.17522582675165113</v>
      </c>
      <c r="W1263" s="197">
        <v>17693200</v>
      </c>
      <c r="X1263" s="194">
        <v>99.479587934321231</v>
      </c>
      <c r="Y1263" s="231">
        <v>99.305274003914192</v>
      </c>
      <c r="Z1263" s="197">
        <v>50358</v>
      </c>
      <c r="AA1263" s="194">
        <v>0.28461782095069399</v>
      </c>
      <c r="AB1263" s="197">
        <v>13488499</v>
      </c>
      <c r="AC1263" s="194">
        <v>98.795256308869753</v>
      </c>
      <c r="AD1263" s="197">
        <v>13480341</v>
      </c>
      <c r="AE1263" s="194">
        <v>98.779318503116826</v>
      </c>
      <c r="AF1263" s="231">
        <v>59.538192538669357</v>
      </c>
      <c r="AG1263" s="231">
        <v>60.702059932505883</v>
      </c>
      <c r="AH1263" s="231">
        <v>58.374325144832831</v>
      </c>
      <c r="AI1263" s="194"/>
      <c r="AJ1263" s="207"/>
      <c r="AK1263" s="207"/>
      <c r="AL1263" s="208">
        <v>4.9223548202787724</v>
      </c>
      <c r="AM1263" s="208">
        <v>26.872231220883943</v>
      </c>
      <c r="AN1263" s="197">
        <v>76032.798828125</v>
      </c>
      <c r="AO1263" s="197">
        <v>221556.181640625</v>
      </c>
      <c r="AP1263" s="197">
        <v>127277.169921875</v>
      </c>
      <c r="AQ1263" s="231">
        <v>57.446905330912777</v>
      </c>
      <c r="AR1263" s="198"/>
    </row>
    <row r="1264" spans="1:44">
      <c r="A1264" s="352">
        <v>41841</v>
      </c>
      <c r="B1264" s="123" t="s">
        <v>175</v>
      </c>
      <c r="C1264" s="123"/>
      <c r="D1264" s="241"/>
      <c r="E1264" s="219">
        <v>491</v>
      </c>
      <c r="F1264" s="219">
        <v>37</v>
      </c>
      <c r="G1264" s="219">
        <v>1428</v>
      </c>
      <c r="H1264" s="219">
        <v>101</v>
      </c>
      <c r="I1264" s="219">
        <v>4539</v>
      </c>
      <c r="J1264" s="219">
        <v>334</v>
      </c>
      <c r="K1264" s="197">
        <v>9587381</v>
      </c>
      <c r="L1264" s="194">
        <v>91.353040001226617</v>
      </c>
      <c r="M1264" s="197">
        <v>14142291</v>
      </c>
      <c r="N1264" s="194">
        <v>95.442618227117393</v>
      </c>
      <c r="O1264" s="197">
        <v>61472682</v>
      </c>
      <c r="P1264" s="194">
        <v>99.990709281740379</v>
      </c>
      <c r="Q1264" s="197">
        <v>42387856</v>
      </c>
      <c r="R1264" s="194">
        <v>7.4695922411646534E-2</v>
      </c>
      <c r="S1264" s="197">
        <v>1846260</v>
      </c>
      <c r="T1264" s="194">
        <v>4.3676251700346151</v>
      </c>
      <c r="U1264" s="197">
        <v>1809</v>
      </c>
      <c r="V1264" s="194">
        <v>4.4661391647987259E-3</v>
      </c>
      <c r="W1264" s="197">
        <v>12311625</v>
      </c>
      <c r="X1264" s="194">
        <v>99.703554258015586</v>
      </c>
      <c r="Y1264" s="231">
        <v>99.699101358530172</v>
      </c>
      <c r="Z1264" s="197">
        <v>31131</v>
      </c>
      <c r="AA1264" s="194">
        <v>0.25285857305748666</v>
      </c>
      <c r="AB1264" s="197">
        <v>3047486</v>
      </c>
      <c r="AC1264" s="194">
        <v>95.393742936606245</v>
      </c>
      <c r="AD1264" s="197">
        <v>3024726</v>
      </c>
      <c r="AE1264" s="194">
        <v>95.790000349755857</v>
      </c>
      <c r="AF1264" s="231">
        <v>0</v>
      </c>
      <c r="AG1264" s="231">
        <v>0</v>
      </c>
      <c r="AH1264" s="231">
        <v>0</v>
      </c>
      <c r="AI1264" s="194"/>
      <c r="AJ1264" s="207"/>
      <c r="AK1264" s="207"/>
      <c r="AL1264" s="208">
        <v>4.791823945916474</v>
      </c>
      <c r="AM1264" s="208">
        <v>29.706295724992781</v>
      </c>
      <c r="AN1264" s="197">
        <v>56475.640625</v>
      </c>
      <c r="AO1264" s="197">
        <v>140894.923828125</v>
      </c>
      <c r="AP1264" s="197">
        <v>64116.1767578125</v>
      </c>
      <c r="AQ1264" s="231">
        <v>45.506378097784832</v>
      </c>
      <c r="AR1264" s="198"/>
    </row>
    <row r="1265" spans="1:44">
      <c r="A1265" s="352">
        <v>41841</v>
      </c>
      <c r="B1265" s="124" t="s">
        <v>135</v>
      </c>
      <c r="C1265" s="124"/>
      <c r="D1265" s="241"/>
      <c r="E1265" s="219">
        <v>655</v>
      </c>
      <c r="F1265" s="219">
        <v>25</v>
      </c>
      <c r="G1265" s="219">
        <v>1954</v>
      </c>
      <c r="H1265" s="219">
        <v>74</v>
      </c>
      <c r="I1265" s="219">
        <v>4599</v>
      </c>
      <c r="J1265" s="219">
        <v>211</v>
      </c>
      <c r="K1265" s="190">
        <v>4674217</v>
      </c>
      <c r="L1265" s="191">
        <v>86.962757612665399</v>
      </c>
      <c r="M1265" s="190">
        <v>9128370</v>
      </c>
      <c r="N1265" s="191">
        <v>95.832113390227534</v>
      </c>
      <c r="O1265" s="190">
        <v>51621145</v>
      </c>
      <c r="P1265" s="191">
        <v>99.963706416685142</v>
      </c>
      <c r="Q1265" s="190">
        <v>25770091</v>
      </c>
      <c r="R1265" s="191">
        <v>3.1198958825157256E-3</v>
      </c>
      <c r="S1265" s="190">
        <v>916816</v>
      </c>
      <c r="T1265" s="191">
        <v>3.6399788797214803</v>
      </c>
      <c r="U1265" s="190">
        <v>97464</v>
      </c>
      <c r="V1265" s="191">
        <v>0.37849247330718722</v>
      </c>
      <c r="W1265" s="190">
        <v>5725227</v>
      </c>
      <c r="X1265" s="191">
        <v>99.59750597636679</v>
      </c>
      <c r="Y1265" s="232">
        <v>99.220536912644562</v>
      </c>
      <c r="Z1265" s="190">
        <v>36948</v>
      </c>
      <c r="AA1265" s="192">
        <v>0.64535432701452933</v>
      </c>
      <c r="AB1265" s="190">
        <v>6606244</v>
      </c>
      <c r="AC1265" s="191">
        <v>98.954702933520466</v>
      </c>
      <c r="AD1265" s="190">
        <v>6594285</v>
      </c>
      <c r="AE1265" s="191">
        <v>99.175141672545436</v>
      </c>
      <c r="AF1265" s="232">
        <v>17.919570487923252</v>
      </c>
      <c r="AG1265" s="232">
        <v>16.027573219525863</v>
      </c>
      <c r="AH1265" s="232">
        <v>19.811567756320645</v>
      </c>
      <c r="AI1265" s="191"/>
      <c r="AJ1265" s="193"/>
      <c r="AK1265" s="193"/>
      <c r="AL1265" s="191">
        <v>3.5613662690198775</v>
      </c>
      <c r="AM1265" s="191">
        <v>22.833182714612605</v>
      </c>
      <c r="AN1265" s="190">
        <v>24876.947265625</v>
      </c>
      <c r="AO1265" s="190">
        <v>70935.1298828125</v>
      </c>
      <c r="AP1265" s="190">
        <v>1184.582763671875</v>
      </c>
      <c r="AQ1265" s="232">
        <v>1.6699522022851729</v>
      </c>
      <c r="AR1265" s="190"/>
    </row>
    <row r="1266" spans="1:44">
      <c r="A1266" s="352">
        <v>41841</v>
      </c>
      <c r="B1266" s="114" t="s">
        <v>121</v>
      </c>
      <c r="C1266" s="114" t="s">
        <v>122</v>
      </c>
      <c r="D1266" s="241"/>
      <c r="E1266" s="305">
        <v>123</v>
      </c>
      <c r="F1266" s="305">
        <v>40</v>
      </c>
      <c r="G1266" s="305">
        <v>363</v>
      </c>
      <c r="H1266" s="305">
        <v>121</v>
      </c>
      <c r="I1266" s="305">
        <v>1464</v>
      </c>
      <c r="J1266" s="305">
        <v>509</v>
      </c>
      <c r="K1266" s="118">
        <v>9187603</v>
      </c>
      <c r="L1266" s="116">
        <v>92.980269173580965</v>
      </c>
      <c r="M1266" s="118">
        <v>4938993</v>
      </c>
      <c r="N1266" s="116">
        <v>96.305198669433594</v>
      </c>
      <c r="O1266" s="118">
        <v>13809284</v>
      </c>
      <c r="P1266" s="116">
        <v>99.076934814453125</v>
      </c>
      <c r="Q1266" s="118">
        <v>13809201</v>
      </c>
      <c r="R1266" s="119">
        <v>0.91140681505203247</v>
      </c>
      <c r="S1266" s="118">
        <v>1400</v>
      </c>
      <c r="T1266" s="116">
        <v>1.0138167999684811E-2</v>
      </c>
      <c r="U1266" s="118">
        <v>18288</v>
      </c>
      <c r="V1266" s="119">
        <v>0.13366521894931793</v>
      </c>
      <c r="W1266" s="117">
        <v>5204773</v>
      </c>
      <c r="X1266" s="119">
        <v>98.984062194824219</v>
      </c>
      <c r="Y1266" s="119">
        <v>98.851753234863281</v>
      </c>
      <c r="Z1266" s="117">
        <v>15697</v>
      </c>
      <c r="AA1266" s="119">
        <v>0.30158856511116028</v>
      </c>
      <c r="AB1266" s="118">
        <v>5495299</v>
      </c>
      <c r="AC1266" s="120">
        <v>98.711647033691406</v>
      </c>
      <c r="AD1266" s="118">
        <v>5488197</v>
      </c>
      <c r="AE1266" s="116">
        <v>98.716865539550781</v>
      </c>
      <c r="AF1266" s="116">
        <v>74.632247924804688</v>
      </c>
      <c r="AG1266" s="116">
        <v>55.154312133789063</v>
      </c>
      <c r="AH1266" s="121">
        <v>94.110191345214844</v>
      </c>
      <c r="AI1266" s="116">
        <v>0</v>
      </c>
      <c r="AJ1266" s="121">
        <v>0</v>
      </c>
      <c r="AK1266" s="121">
        <v>0</v>
      </c>
      <c r="AL1266" s="116">
        <v>4.7039999961853027</v>
      </c>
      <c r="AM1266" s="116">
        <v>26.578758239746094</v>
      </c>
      <c r="AN1266" s="116">
        <v>18088.900390625</v>
      </c>
      <c r="AO1266" s="116">
        <v>71173.15625</v>
      </c>
      <c r="AP1266" s="116">
        <v>46146.6171875</v>
      </c>
      <c r="AQ1266" s="122">
        <v>64.837112426757812</v>
      </c>
      <c r="AR1266" s="118"/>
    </row>
    <row r="1267" spans="1:44">
      <c r="A1267" s="352">
        <v>41841</v>
      </c>
      <c r="B1267" s="114" t="s">
        <v>123</v>
      </c>
      <c r="C1267" s="114" t="s">
        <v>122</v>
      </c>
      <c r="D1267" s="241"/>
      <c r="E1267" s="305">
        <v>158</v>
      </c>
      <c r="F1267" s="305">
        <v>12</v>
      </c>
      <c r="G1267" s="305">
        <v>484</v>
      </c>
      <c r="H1267" s="305">
        <v>37</v>
      </c>
      <c r="I1267" s="305">
        <v>1501</v>
      </c>
      <c r="J1267" s="305">
        <v>133</v>
      </c>
      <c r="K1267" s="118">
        <v>3722452</v>
      </c>
      <c r="L1267" s="116">
        <v>92.887618161362468</v>
      </c>
      <c r="M1267" s="118">
        <v>6823552</v>
      </c>
      <c r="N1267" s="116">
        <v>97.192253112792969</v>
      </c>
      <c r="O1267" s="118">
        <v>11925516</v>
      </c>
      <c r="P1267" s="116">
        <v>99.966995239257813</v>
      </c>
      <c r="Q1267" s="118">
        <v>11925387</v>
      </c>
      <c r="R1267" s="119">
        <v>1.0574080049991608E-2</v>
      </c>
      <c r="S1267" s="118">
        <v>2402</v>
      </c>
      <c r="T1267" s="116">
        <v>2.0141903311014175E-2</v>
      </c>
      <c r="U1267" s="118">
        <v>18080</v>
      </c>
      <c r="V1267" s="119">
        <v>0.15165591239929199</v>
      </c>
      <c r="W1267" s="117">
        <v>3585369</v>
      </c>
      <c r="X1267" s="119">
        <v>99.756935119628906</v>
      </c>
      <c r="Y1267" s="119">
        <v>99.605644226074219</v>
      </c>
      <c r="Z1267" s="117">
        <v>9392</v>
      </c>
      <c r="AA1267" s="119">
        <v>0.26195350289344788</v>
      </c>
      <c r="AB1267" s="118">
        <v>2661039</v>
      </c>
      <c r="AC1267" s="120">
        <v>98.770332336425781</v>
      </c>
      <c r="AD1267" s="118">
        <v>2662879</v>
      </c>
      <c r="AE1267" s="116">
        <v>98.752288818359375</v>
      </c>
      <c r="AF1267" s="116">
        <v>45.472526550292969</v>
      </c>
      <c r="AG1267" s="116">
        <v>52.621299743652344</v>
      </c>
      <c r="AH1267" s="121">
        <v>38.323749542236328</v>
      </c>
      <c r="AI1267" s="116">
        <v>0</v>
      </c>
      <c r="AJ1267" s="121">
        <v>0</v>
      </c>
      <c r="AK1267" s="121">
        <v>0</v>
      </c>
      <c r="AL1267" s="116">
        <v>4.6245851516723633</v>
      </c>
      <c r="AM1267" s="116">
        <v>26.451503753662109</v>
      </c>
      <c r="AN1267" s="116">
        <v>15360.3662109375</v>
      </c>
      <c r="AO1267" s="116">
        <v>46640.78125</v>
      </c>
      <c r="AP1267" s="116">
        <v>26566.28515625</v>
      </c>
      <c r="AQ1267" s="116">
        <v>56.959346771240234</v>
      </c>
      <c r="AR1267" s="118"/>
    </row>
    <row r="1268" spans="1:44">
      <c r="A1268" s="352">
        <v>41841</v>
      </c>
      <c r="B1268" s="114" t="s">
        <v>183</v>
      </c>
      <c r="C1268" s="114" t="s">
        <v>122</v>
      </c>
      <c r="D1268" s="241"/>
      <c r="E1268" s="305">
        <v>129</v>
      </c>
      <c r="F1268" s="305">
        <v>10</v>
      </c>
      <c r="G1268" s="305">
        <v>385</v>
      </c>
      <c r="H1268" s="305">
        <v>30</v>
      </c>
      <c r="I1268" s="305">
        <v>1448</v>
      </c>
      <c r="J1268" s="305">
        <v>110</v>
      </c>
      <c r="K1268" s="118">
        <v>1192121</v>
      </c>
      <c r="L1268" s="116">
        <v>94.182721384825868</v>
      </c>
      <c r="M1268" s="118">
        <v>6823552</v>
      </c>
      <c r="N1268" s="116">
        <v>97.192253112792969</v>
      </c>
      <c r="O1268" s="118">
        <v>12857470</v>
      </c>
      <c r="P1268" s="116">
        <v>99.988662719726563</v>
      </c>
      <c r="Q1268" s="118">
        <v>12857463</v>
      </c>
      <c r="R1268" s="119">
        <v>7.3031513020396233E-3</v>
      </c>
      <c r="S1268" s="118">
        <v>311</v>
      </c>
      <c r="T1268" s="116">
        <v>2.4188286624848843E-3</v>
      </c>
      <c r="U1268" s="118">
        <v>21404</v>
      </c>
      <c r="V1268" s="119">
        <v>0.16648758947849274</v>
      </c>
      <c r="W1268" s="117">
        <v>3935781</v>
      </c>
      <c r="X1268" s="119">
        <v>99.740646362304688</v>
      </c>
      <c r="Y1268" s="119">
        <v>99.574592590332031</v>
      </c>
      <c r="Z1268" s="117">
        <v>9530</v>
      </c>
      <c r="AA1268" s="119">
        <v>0.24213746190071106</v>
      </c>
      <c r="AB1268" s="118">
        <v>2351332</v>
      </c>
      <c r="AC1268" s="120">
        <v>98.906318664550781</v>
      </c>
      <c r="AD1268" s="118">
        <v>2348631</v>
      </c>
      <c r="AE1268" s="116">
        <v>98.878494262695312</v>
      </c>
      <c r="AF1268" s="116">
        <v>71.737281799316406</v>
      </c>
      <c r="AG1268" s="116">
        <v>93.460556030273438</v>
      </c>
      <c r="AH1268" s="121">
        <v>50.014011383056641</v>
      </c>
      <c r="AI1268" s="116">
        <v>0</v>
      </c>
      <c r="AJ1268" s="121">
        <v>0</v>
      </c>
      <c r="AK1268" s="121">
        <v>0</v>
      </c>
      <c r="AL1268" s="116">
        <v>4.8898115158081055</v>
      </c>
      <c r="AM1268" s="116">
        <v>26.074642181396484</v>
      </c>
      <c r="AN1268" s="116">
        <v>17489.1171875</v>
      </c>
      <c r="AO1268" s="116">
        <v>45306.015625</v>
      </c>
      <c r="AP1268" s="116">
        <v>23774.83203125</v>
      </c>
      <c r="AQ1268" s="116">
        <v>52.476104736328125</v>
      </c>
      <c r="AR1268" s="118"/>
    </row>
    <row r="1269" spans="1:44">
      <c r="A1269" s="352">
        <v>41841</v>
      </c>
      <c r="B1269" s="114" t="s">
        <v>126</v>
      </c>
      <c r="C1269" s="114" t="s">
        <v>122</v>
      </c>
      <c r="D1269" s="241"/>
      <c r="E1269" s="305">
        <v>103</v>
      </c>
      <c r="F1269" s="305">
        <v>4</v>
      </c>
      <c r="G1269" s="305">
        <v>302</v>
      </c>
      <c r="H1269" s="305">
        <v>12</v>
      </c>
      <c r="I1269" s="305">
        <v>914</v>
      </c>
      <c r="J1269" s="305">
        <v>50</v>
      </c>
      <c r="K1269" s="118">
        <v>1286355</v>
      </c>
      <c r="L1269" s="116">
        <v>89.967155256519391</v>
      </c>
      <c r="M1269" s="118">
        <v>5057182</v>
      </c>
      <c r="N1269" s="116">
        <v>96.379310607910156</v>
      </c>
      <c r="O1269" s="118">
        <v>6927799</v>
      </c>
      <c r="P1269" s="116">
        <v>99.970756530761719</v>
      </c>
      <c r="Q1269" s="118">
        <v>6927703</v>
      </c>
      <c r="R1269" s="119">
        <v>4.1716569103300571E-3</v>
      </c>
      <c r="S1269" s="118">
        <v>1225</v>
      </c>
      <c r="T1269" s="116">
        <v>1.7682628706097603E-2</v>
      </c>
      <c r="U1269" s="118">
        <v>13013</v>
      </c>
      <c r="V1269" s="119">
        <v>0.18788109719753265</v>
      </c>
      <c r="W1269" s="117">
        <v>2015299</v>
      </c>
      <c r="X1269" s="119">
        <v>99.591171264648437</v>
      </c>
      <c r="Y1269" s="119">
        <v>99.404060363769531</v>
      </c>
      <c r="Z1269" s="117">
        <v>5768</v>
      </c>
      <c r="AA1269" s="119">
        <v>0.28621062636375427</v>
      </c>
      <c r="AB1269" s="118">
        <v>994011</v>
      </c>
      <c r="AC1269" s="120">
        <v>99.061683654785156</v>
      </c>
      <c r="AD1269" s="118">
        <v>992408</v>
      </c>
      <c r="AE1269" s="116">
        <v>99.015121459960938</v>
      </c>
      <c r="AF1269" s="116">
        <v>45.841651916503906</v>
      </c>
      <c r="AG1269" s="116">
        <v>58.667957305908203</v>
      </c>
      <c r="AH1269" s="121">
        <v>33.015346527099609</v>
      </c>
      <c r="AI1269" s="116">
        <v>0</v>
      </c>
      <c r="AJ1269" s="121">
        <v>0</v>
      </c>
      <c r="AK1269" s="121">
        <v>0</v>
      </c>
      <c r="AL1269" s="116">
        <v>5.3412237167358398</v>
      </c>
      <c r="AM1269" s="116">
        <v>29.487506866455078</v>
      </c>
      <c r="AN1269" s="116">
        <v>10222.75</v>
      </c>
      <c r="AO1269" s="116">
        <v>25519.904296875</v>
      </c>
      <c r="AP1269" s="116">
        <v>13421.353515625</v>
      </c>
      <c r="AQ1269" s="116">
        <v>52.591709136962891</v>
      </c>
      <c r="AR1269" s="118"/>
    </row>
    <row r="1270" spans="1:44">
      <c r="A1270" s="352">
        <v>41841</v>
      </c>
      <c r="B1270" s="114" t="s">
        <v>184</v>
      </c>
      <c r="C1270" s="114" t="s">
        <v>122</v>
      </c>
      <c r="D1270" s="241"/>
      <c r="E1270" s="305">
        <v>95</v>
      </c>
      <c r="F1270" s="305">
        <v>17</v>
      </c>
      <c r="G1270" s="305">
        <v>282</v>
      </c>
      <c r="H1270" s="305">
        <v>51</v>
      </c>
      <c r="I1270" s="305">
        <v>946</v>
      </c>
      <c r="J1270" s="305">
        <v>213</v>
      </c>
      <c r="K1270" s="118">
        <v>3761880</v>
      </c>
      <c r="L1270" s="116">
        <v>89.684147288058099</v>
      </c>
      <c r="M1270" s="118">
        <v>5057182</v>
      </c>
      <c r="N1270" s="116">
        <v>96.379310607910156</v>
      </c>
      <c r="O1270" s="118">
        <v>9944940</v>
      </c>
      <c r="P1270" s="116">
        <v>99.984909057617188</v>
      </c>
      <c r="Q1270" s="118">
        <v>9944938</v>
      </c>
      <c r="R1270" s="119">
        <v>7.6420786790549755E-3</v>
      </c>
      <c r="S1270" s="118">
        <v>505</v>
      </c>
      <c r="T1270" s="116">
        <v>5.0779604353010654E-3</v>
      </c>
      <c r="U1270" s="118">
        <v>26167</v>
      </c>
      <c r="V1270" s="119">
        <v>0.26315227150917053</v>
      </c>
      <c r="W1270" s="117">
        <v>2951978</v>
      </c>
      <c r="X1270" s="119">
        <v>99.592178344726563</v>
      </c>
      <c r="Y1270" s="119">
        <v>99.330101013183594</v>
      </c>
      <c r="Z1270" s="117">
        <v>9971</v>
      </c>
      <c r="AA1270" s="119">
        <v>0.33777353167533875</v>
      </c>
      <c r="AB1270" s="118">
        <v>1986818</v>
      </c>
      <c r="AC1270" s="120">
        <v>98.795158386230469</v>
      </c>
      <c r="AD1270" s="118">
        <v>1988226</v>
      </c>
      <c r="AE1270" s="116">
        <v>98.753059387207031</v>
      </c>
      <c r="AF1270" s="116">
        <v>32.885471343994141</v>
      </c>
      <c r="AG1270" s="116">
        <v>40.635932922363281</v>
      </c>
      <c r="AH1270" s="121">
        <v>25.135009765625</v>
      </c>
      <c r="AI1270" s="116">
        <v>0</v>
      </c>
      <c r="AJ1270" s="121">
        <v>0</v>
      </c>
      <c r="AK1270" s="121">
        <v>0</v>
      </c>
      <c r="AL1270" s="116">
        <v>5.3103480339050293</v>
      </c>
      <c r="AM1270" s="116">
        <v>26.260250091552734</v>
      </c>
      <c r="AN1270" s="116">
        <v>14871.6650390625</v>
      </c>
      <c r="AO1270" s="116">
        <v>32916.32421875</v>
      </c>
      <c r="AP1270" s="116">
        <v>17368.08203125</v>
      </c>
      <c r="AQ1270" s="116">
        <v>52.76434326171875</v>
      </c>
      <c r="AR1270" s="118"/>
    </row>
    <row r="1271" spans="1:44">
      <c r="A1271" s="352">
        <v>41841</v>
      </c>
      <c r="B1271" s="114" t="s">
        <v>131</v>
      </c>
      <c r="C1271" s="114" t="s">
        <v>176</v>
      </c>
      <c r="D1271" s="241"/>
      <c r="E1271" s="305">
        <v>164</v>
      </c>
      <c r="F1271" s="305">
        <v>20</v>
      </c>
      <c r="G1271" s="305">
        <v>478</v>
      </c>
      <c r="H1271" s="305">
        <v>50</v>
      </c>
      <c r="I1271" s="305">
        <v>1520</v>
      </c>
      <c r="J1271" s="305">
        <v>170</v>
      </c>
      <c r="K1271" s="118">
        <v>2393785</v>
      </c>
      <c r="L1271" s="116">
        <v>91.26847231476512</v>
      </c>
      <c r="M1271" s="118">
        <v>4053855</v>
      </c>
      <c r="N1271" s="116">
        <v>94.391212463378906</v>
      </c>
      <c r="O1271" s="118">
        <v>17513850</v>
      </c>
      <c r="P1271" s="116">
        <v>99.99664306640625</v>
      </c>
      <c r="Q1271" s="118">
        <v>11652684</v>
      </c>
      <c r="R1271" s="119">
        <v>3.0293450690805912E-3</v>
      </c>
      <c r="S1271" s="118">
        <v>524356</v>
      </c>
      <c r="T1271" s="116">
        <v>4.499873161315918</v>
      </c>
      <c r="U1271" s="118">
        <v>192</v>
      </c>
      <c r="V1271" s="119">
        <v>1.7253801925107837E-3</v>
      </c>
      <c r="W1271" s="117">
        <v>3243623</v>
      </c>
      <c r="X1271" s="119">
        <v>99.799026489257813</v>
      </c>
      <c r="Y1271" s="119">
        <v>99.79730224609375</v>
      </c>
      <c r="Z1271" s="117">
        <v>8661</v>
      </c>
      <c r="AA1271" s="119">
        <v>0.26701623201370239</v>
      </c>
      <c r="AB1271" s="118">
        <v>1206828</v>
      </c>
      <c r="AC1271" s="120">
        <v>95.206771850585937</v>
      </c>
      <c r="AD1271" s="118">
        <v>1197008</v>
      </c>
      <c r="AE1271" s="116">
        <v>95.877723693847656</v>
      </c>
      <c r="AF1271" s="116">
        <v>0</v>
      </c>
      <c r="AG1271" s="116">
        <v>0</v>
      </c>
      <c r="AH1271" s="121">
        <v>0</v>
      </c>
      <c r="AI1271" s="116">
        <v>0</v>
      </c>
      <c r="AJ1271" s="121">
        <v>0</v>
      </c>
      <c r="AK1271" s="121">
        <v>0</v>
      </c>
      <c r="AL1271" s="116">
        <v>4.9115052223205566</v>
      </c>
      <c r="AM1271" s="116">
        <v>28.724653244018555</v>
      </c>
      <c r="AN1271" s="116">
        <v>15917.6953125</v>
      </c>
      <c r="AO1271" s="116">
        <v>35762.02734375</v>
      </c>
      <c r="AP1271" s="116">
        <v>15724.9013671875</v>
      </c>
      <c r="AQ1271" s="116">
        <v>43.970943450927734</v>
      </c>
      <c r="AR1271" s="118"/>
    </row>
    <row r="1272" spans="1:44">
      <c r="A1272" s="352">
        <v>41841</v>
      </c>
      <c r="B1272" s="114" t="s">
        <v>124</v>
      </c>
      <c r="C1272" s="114" t="s">
        <v>176</v>
      </c>
      <c r="D1272" s="241"/>
      <c r="E1272" s="180">
        <v>113</v>
      </c>
      <c r="F1272" s="180">
        <v>36</v>
      </c>
      <c r="G1272" s="180">
        <v>332</v>
      </c>
      <c r="H1272" s="180">
        <v>98</v>
      </c>
      <c r="I1272" s="180">
        <v>1255</v>
      </c>
      <c r="J1272" s="180">
        <v>352</v>
      </c>
      <c r="K1272" s="118">
        <v>3514638</v>
      </c>
      <c r="L1272" s="116">
        <v>92.364476796756875</v>
      </c>
      <c r="M1272" s="118">
        <v>3658467</v>
      </c>
      <c r="N1272" s="116">
        <v>96.341743469238281</v>
      </c>
      <c r="O1272" s="118">
        <v>15308781</v>
      </c>
      <c r="P1272" s="116">
        <v>99.999305725097656</v>
      </c>
      <c r="Q1272" s="118">
        <v>11810260</v>
      </c>
      <c r="R1272" s="119">
        <v>0.18870033323764801</v>
      </c>
      <c r="S1272" s="118">
        <v>471004</v>
      </c>
      <c r="T1272" s="116">
        <v>3.9880917072296143</v>
      </c>
      <c r="U1272" s="118">
        <v>1323</v>
      </c>
      <c r="V1272" s="119">
        <v>1.1690742336213589E-2</v>
      </c>
      <c r="W1272" s="117">
        <v>3828178</v>
      </c>
      <c r="X1272" s="119">
        <v>99.61962890625</v>
      </c>
      <c r="Y1272" s="119">
        <v>99.607978820800781</v>
      </c>
      <c r="Z1272" s="117">
        <v>10278</v>
      </c>
      <c r="AA1272" s="119">
        <v>0.26848280429840088</v>
      </c>
      <c r="AB1272" s="118">
        <v>811825</v>
      </c>
      <c r="AC1272" s="120">
        <v>94.017303466796875</v>
      </c>
      <c r="AD1272" s="118">
        <v>806106</v>
      </c>
      <c r="AE1272" s="116">
        <v>94.192947387695313</v>
      </c>
      <c r="AF1272" s="116">
        <v>0</v>
      </c>
      <c r="AG1272" s="116">
        <v>0</v>
      </c>
      <c r="AH1272" s="121">
        <v>0</v>
      </c>
      <c r="AI1272" s="116">
        <v>0</v>
      </c>
      <c r="AJ1272" s="121">
        <v>0</v>
      </c>
      <c r="AK1272" s="121">
        <v>0</v>
      </c>
      <c r="AL1272" s="116">
        <v>4.5512514114379883</v>
      </c>
      <c r="AM1272" s="116">
        <v>27.773286819458008</v>
      </c>
      <c r="AN1272" s="116">
        <v>15827.041015625</v>
      </c>
      <c r="AO1272" s="116">
        <v>41875.375</v>
      </c>
      <c r="AP1272" s="116">
        <v>19603.4765625</v>
      </c>
      <c r="AQ1272" s="116">
        <v>46.813854217529297</v>
      </c>
      <c r="AR1272" s="118"/>
    </row>
    <row r="1273" spans="1:44">
      <c r="A1273" s="352">
        <v>41841</v>
      </c>
      <c r="B1273" s="206" t="s">
        <v>133</v>
      </c>
      <c r="C1273" s="206" t="s">
        <v>176</v>
      </c>
      <c r="D1273" s="241"/>
      <c r="E1273" s="180">
        <v>163</v>
      </c>
      <c r="F1273" s="180">
        <v>8</v>
      </c>
      <c r="G1273" s="180">
        <v>482</v>
      </c>
      <c r="H1273" s="180">
        <v>24</v>
      </c>
      <c r="I1273" s="180">
        <v>1513</v>
      </c>
      <c r="J1273" s="180">
        <v>76</v>
      </c>
      <c r="K1273" s="248">
        <v>1799043</v>
      </c>
      <c r="L1273" s="246">
        <v>90.43847200984078</v>
      </c>
      <c r="M1273" s="248">
        <v>3468464</v>
      </c>
      <c r="N1273" s="246">
        <v>96.205528259277344</v>
      </c>
      <c r="O1273" s="248">
        <v>14858201</v>
      </c>
      <c r="P1273" s="246">
        <v>99.969017028808594</v>
      </c>
      <c r="Q1273" s="248">
        <v>9499414</v>
      </c>
      <c r="R1273" s="249">
        <v>7.4404589831829071E-2</v>
      </c>
      <c r="S1273" s="248">
        <v>428108</v>
      </c>
      <c r="T1273" s="246">
        <v>4.5066781044006348</v>
      </c>
      <c r="U1273" s="248">
        <v>190</v>
      </c>
      <c r="V1273" s="249">
        <v>2.0970001351088285E-3</v>
      </c>
      <c r="W1273" s="248">
        <v>2485399</v>
      </c>
      <c r="X1273" s="246">
        <v>99.758407592773438</v>
      </c>
      <c r="Y1273" s="246">
        <v>99.756317138671875</v>
      </c>
      <c r="Z1273" s="247">
        <v>6837</v>
      </c>
      <c r="AA1273" s="249">
        <v>0.27508661150932312</v>
      </c>
      <c r="AB1273" s="248">
        <v>452595</v>
      </c>
      <c r="AC1273" s="246">
        <v>96.406501770019531</v>
      </c>
      <c r="AD1273" s="248">
        <v>444478</v>
      </c>
      <c r="AE1273" s="246">
        <v>96.839439392089844</v>
      </c>
      <c r="AF1273" s="246">
        <v>0</v>
      </c>
      <c r="AG1273" s="246">
        <v>0</v>
      </c>
      <c r="AH1273" s="251">
        <v>0</v>
      </c>
      <c r="AI1273" s="246">
        <v>0</v>
      </c>
      <c r="AJ1273" s="251">
        <v>0</v>
      </c>
      <c r="AK1273" s="251">
        <v>0</v>
      </c>
      <c r="AL1273" s="246">
        <v>4.838841438293457</v>
      </c>
      <c r="AM1273" s="246">
        <v>32.011241912841797</v>
      </c>
      <c r="AN1273" s="246">
        <v>13285.4541015625</v>
      </c>
      <c r="AO1273" s="246">
        <v>31412.451171875</v>
      </c>
      <c r="AP1273" s="246">
        <v>14823.337890625</v>
      </c>
      <c r="AQ1273" s="246">
        <v>47.189369201660156</v>
      </c>
      <c r="AR1273" s="248"/>
    </row>
    <row r="1274" spans="1:44">
      <c r="A1274" s="352">
        <v>41841</v>
      </c>
      <c r="B1274" s="206" t="s">
        <v>125</v>
      </c>
      <c r="C1274" s="206" t="s">
        <v>176</v>
      </c>
      <c r="D1274" s="241"/>
      <c r="E1274" s="180">
        <v>164</v>
      </c>
      <c r="F1274" s="180">
        <v>9</v>
      </c>
      <c r="G1274" s="180">
        <v>468</v>
      </c>
      <c r="H1274" s="180">
        <v>27</v>
      </c>
      <c r="I1274" s="180">
        <v>1506</v>
      </c>
      <c r="J1274" s="180">
        <v>88</v>
      </c>
      <c r="K1274" s="248">
        <v>1879915</v>
      </c>
      <c r="L1274" s="246">
        <v>90.444993523643362</v>
      </c>
      <c r="M1274" s="248">
        <v>2961505</v>
      </c>
      <c r="N1274" s="246">
        <v>94.877601623535156</v>
      </c>
      <c r="O1274" s="248">
        <v>13791850</v>
      </c>
      <c r="P1274" s="246">
        <v>99.997001647949219</v>
      </c>
      <c r="Q1274" s="248">
        <v>9425498</v>
      </c>
      <c r="R1274" s="249">
        <v>2.074160985648632E-2</v>
      </c>
      <c r="S1274" s="248">
        <v>422792</v>
      </c>
      <c r="T1274" s="246">
        <v>4.4856195449829102</v>
      </c>
      <c r="U1274" s="248">
        <v>104</v>
      </c>
      <c r="V1274" s="249">
        <v>1.1556078679859638E-3</v>
      </c>
      <c r="W1274" s="248">
        <v>2754425</v>
      </c>
      <c r="X1274" s="246">
        <v>99.658271789550781</v>
      </c>
      <c r="Y1274" s="246">
        <v>99.657119750976563</v>
      </c>
      <c r="Z1274" s="247">
        <v>5355</v>
      </c>
      <c r="AA1274" s="249">
        <v>0.19441443681716919</v>
      </c>
      <c r="AB1274" s="248">
        <v>576238</v>
      </c>
      <c r="AC1274" s="246">
        <v>96.929046630859375</v>
      </c>
      <c r="AD1274" s="248">
        <v>577134</v>
      </c>
      <c r="AE1274" s="246">
        <v>97.030502319335938</v>
      </c>
      <c r="AF1274" s="246">
        <v>0</v>
      </c>
      <c r="AG1274" s="246">
        <v>0</v>
      </c>
      <c r="AH1274" s="251">
        <v>0</v>
      </c>
      <c r="AI1274" s="246">
        <v>0</v>
      </c>
      <c r="AJ1274" s="251">
        <v>0</v>
      </c>
      <c r="AK1274" s="251">
        <v>0</v>
      </c>
      <c r="AL1274" s="246">
        <v>4.1109695434570313</v>
      </c>
      <c r="AM1274" s="246">
        <v>29.080595016479492</v>
      </c>
      <c r="AN1274" s="246">
        <v>11445.4501953125</v>
      </c>
      <c r="AO1274" s="246">
        <v>31845.0703125</v>
      </c>
      <c r="AP1274" s="246">
        <v>13964.4609375</v>
      </c>
      <c r="AQ1274" s="246">
        <v>43.851249694824219</v>
      </c>
      <c r="AR1274" s="248"/>
    </row>
    <row r="1275" spans="1:44">
      <c r="A1275" s="352">
        <v>41841</v>
      </c>
      <c r="B1275" s="107" t="s">
        <v>127</v>
      </c>
      <c r="C1275" s="107" t="s">
        <v>128</v>
      </c>
      <c r="D1275" s="241"/>
      <c r="E1275" s="388">
        <v>150</v>
      </c>
      <c r="F1275" s="388">
        <v>12</v>
      </c>
      <c r="G1275" s="388">
        <v>450</v>
      </c>
      <c r="H1275" s="388">
        <v>36</v>
      </c>
      <c r="I1275" s="388">
        <v>1432</v>
      </c>
      <c r="J1275" s="388">
        <v>122</v>
      </c>
      <c r="K1275" s="111">
        <v>1854037</v>
      </c>
      <c r="L1275" s="109">
        <v>88.186481715305575</v>
      </c>
      <c r="M1275" s="111">
        <v>3551815</v>
      </c>
      <c r="N1275" s="109">
        <v>96.434921264648438</v>
      </c>
      <c r="O1275" s="111">
        <v>15498591</v>
      </c>
      <c r="P1275" s="109">
        <v>99.967567443847656</v>
      </c>
      <c r="Q1275" s="111">
        <v>9350065</v>
      </c>
      <c r="R1275" s="112">
        <v>5.8609219267964363E-3</v>
      </c>
      <c r="S1275" s="111">
        <v>277002</v>
      </c>
      <c r="T1275" s="109">
        <v>2.9625675678253174</v>
      </c>
      <c r="U1275" s="111">
        <v>34604</v>
      </c>
      <c r="V1275" s="112">
        <v>0.37021616101264954</v>
      </c>
      <c r="W1275" s="111">
        <v>2682259</v>
      </c>
      <c r="X1275" s="109">
        <v>99.597969055175781</v>
      </c>
      <c r="Y1275" s="109">
        <v>99.229240417480469</v>
      </c>
      <c r="Z1275" s="110">
        <v>16588</v>
      </c>
      <c r="AA1275" s="112">
        <v>0.61843395233154297</v>
      </c>
      <c r="AB1275" s="111">
        <v>4194275</v>
      </c>
      <c r="AC1275" s="109">
        <v>99.294708251953125</v>
      </c>
      <c r="AD1275" s="111">
        <v>4185490</v>
      </c>
      <c r="AE1275" s="109">
        <v>99.519371032714844</v>
      </c>
      <c r="AF1275" s="109">
        <v>34.669654846191406</v>
      </c>
      <c r="AG1275" s="109">
        <v>34.348190307617188</v>
      </c>
      <c r="AH1275" s="113">
        <v>34.991119384765625</v>
      </c>
      <c r="AI1275" s="109">
        <v>48.774166107177734</v>
      </c>
      <c r="AJ1275" s="113">
        <v>0.46408143639564514</v>
      </c>
      <c r="AK1275" s="113">
        <v>0.76175320148468018</v>
      </c>
      <c r="AL1275" s="109">
        <v>2.9866642951965332</v>
      </c>
      <c r="AM1275" s="109">
        <v>19.153545379638672</v>
      </c>
      <c r="AN1275" s="109">
        <v>7761.759765625</v>
      </c>
      <c r="AO1275" s="109">
        <v>33099.79296875</v>
      </c>
      <c r="AP1275" s="109">
        <v>670.69708251953125</v>
      </c>
      <c r="AQ1275" s="109">
        <v>2.0262877941131592</v>
      </c>
      <c r="AR1275" s="111"/>
    </row>
    <row r="1276" spans="1:44">
      <c r="A1276" s="352">
        <v>41841</v>
      </c>
      <c r="B1276" s="107" t="s">
        <v>129</v>
      </c>
      <c r="C1276" s="107" t="s">
        <v>128</v>
      </c>
      <c r="D1276" s="241"/>
      <c r="E1276" s="388">
        <v>151</v>
      </c>
      <c r="F1276" s="388">
        <v>3</v>
      </c>
      <c r="G1276" s="388">
        <v>449</v>
      </c>
      <c r="H1276" s="388">
        <v>8</v>
      </c>
      <c r="I1276" s="388">
        <v>1271</v>
      </c>
      <c r="J1276" s="388">
        <v>26</v>
      </c>
      <c r="K1276" s="111">
        <v>1522956</v>
      </c>
      <c r="L1276" s="109">
        <v>80.986515697104849</v>
      </c>
      <c r="M1276" s="111">
        <v>3149783</v>
      </c>
      <c r="N1276" s="109">
        <v>96.189956665039063</v>
      </c>
      <c r="O1276" s="111">
        <v>10848238</v>
      </c>
      <c r="P1276" s="109">
        <v>99.974411010742188</v>
      </c>
      <c r="Q1276" s="111">
        <v>7436692</v>
      </c>
      <c r="R1276" s="112">
        <v>3.4289439208805561E-3</v>
      </c>
      <c r="S1276" s="111">
        <v>308930</v>
      </c>
      <c r="T1276" s="109">
        <v>4.1541318893432617</v>
      </c>
      <c r="U1276" s="111">
        <v>39256</v>
      </c>
      <c r="V1276" s="112">
        <v>0.52853995561599731</v>
      </c>
      <c r="W1276" s="111">
        <v>1618695</v>
      </c>
      <c r="X1276" s="109">
        <v>99.464790344238281</v>
      </c>
      <c r="Y1276" s="109">
        <v>98.939079284667969</v>
      </c>
      <c r="Z1276" s="110">
        <v>12139</v>
      </c>
      <c r="AA1276" s="112">
        <v>0.74992507696151733</v>
      </c>
      <c r="AB1276" s="111">
        <v>908698</v>
      </c>
      <c r="AC1276" s="109">
        <v>98.530204772949219</v>
      </c>
      <c r="AD1276" s="111">
        <v>908258</v>
      </c>
      <c r="AE1276" s="109">
        <v>98.766647338867188</v>
      </c>
      <c r="AF1276" s="109">
        <v>34.231575012207031</v>
      </c>
      <c r="AG1276" s="109">
        <v>33.918590545654297</v>
      </c>
      <c r="AH1276" s="113">
        <v>34.544563293457031</v>
      </c>
      <c r="AI1276" s="109">
        <v>48.861392974853516</v>
      </c>
      <c r="AJ1276" s="113">
        <v>0.36867529153823853</v>
      </c>
      <c r="AK1276" s="113">
        <v>0.76993405818939209</v>
      </c>
      <c r="AL1276" s="109">
        <v>3.0030419826507568</v>
      </c>
      <c r="AM1276" s="109">
        <v>23.174020767211914</v>
      </c>
      <c r="AN1276" s="109">
        <v>6549.36083984375</v>
      </c>
      <c r="AO1276" s="109">
        <v>17714.482421875</v>
      </c>
      <c r="AP1276" s="109">
        <v>199.79928588867187</v>
      </c>
      <c r="AQ1276" s="109">
        <v>1.1278866529464722</v>
      </c>
      <c r="AR1276" s="111"/>
    </row>
    <row r="1277" spans="1:44">
      <c r="A1277" s="352">
        <v>41841</v>
      </c>
      <c r="B1277" s="181" t="s">
        <v>130</v>
      </c>
      <c r="C1277" s="181" t="s">
        <v>128</v>
      </c>
      <c r="D1277" s="241"/>
      <c r="E1277" s="219">
        <v>176</v>
      </c>
      <c r="F1277" s="219">
        <v>5</v>
      </c>
      <c r="G1277" s="219">
        <v>528</v>
      </c>
      <c r="H1277" s="219">
        <v>15</v>
      </c>
      <c r="I1277" s="219">
        <v>876</v>
      </c>
      <c r="J1277" s="219">
        <v>33</v>
      </c>
      <c r="K1277" s="229">
        <v>563717</v>
      </c>
      <c r="L1277" s="230">
        <v>94.004793185233012</v>
      </c>
      <c r="M1277" s="229">
        <v>1241953</v>
      </c>
      <c r="N1277" s="230">
        <v>95.827537536621094</v>
      </c>
      <c r="O1277" s="229">
        <v>13604189</v>
      </c>
      <c r="P1277" s="230">
        <v>99.99627685546875</v>
      </c>
      <c r="Q1277" s="229">
        <v>4053796</v>
      </c>
      <c r="R1277" s="230">
        <v>2.4668237529112957E-5</v>
      </c>
      <c r="S1277" s="229">
        <v>131373</v>
      </c>
      <c r="T1277" s="230">
        <v>3.2407402992248535</v>
      </c>
      <c r="U1277" s="229">
        <v>8316</v>
      </c>
      <c r="V1277" s="230">
        <v>0.20517820119857788</v>
      </c>
      <c r="W1277" s="229">
        <v>581389</v>
      </c>
      <c r="X1277" s="230">
        <v>99.78802490234375</v>
      </c>
      <c r="Y1277" s="230">
        <v>99.583282470703125</v>
      </c>
      <c r="Z1277" s="229">
        <v>2579</v>
      </c>
      <c r="AA1277" s="230">
        <v>0.44359284639358521</v>
      </c>
      <c r="AB1277" s="229">
        <v>734880</v>
      </c>
      <c r="AC1277" s="230">
        <v>98.610519409179688</v>
      </c>
      <c r="AD1277" s="229">
        <v>733050</v>
      </c>
      <c r="AE1277" s="230">
        <v>98.817970275878906</v>
      </c>
      <c r="AF1277" s="230">
        <v>35.130359649658203</v>
      </c>
      <c r="AG1277" s="230">
        <v>34.972991943359375</v>
      </c>
      <c r="AH1277" s="230">
        <v>35.287727355957031</v>
      </c>
      <c r="AI1277" s="230">
        <v>95.033454895019531</v>
      </c>
      <c r="AJ1277" s="188">
        <v>0.56620073318481445</v>
      </c>
      <c r="AK1277" s="188">
        <v>4.4003448486328125</v>
      </c>
      <c r="AL1277" s="230">
        <v>4.0601911544799805</v>
      </c>
      <c r="AM1277" s="230">
        <v>24.556386947631836</v>
      </c>
      <c r="AN1277" s="230">
        <v>4999.21826171875</v>
      </c>
      <c r="AO1277" s="230">
        <v>8882.603515625</v>
      </c>
      <c r="AP1277" s="230">
        <v>156.1849365234375</v>
      </c>
      <c r="AQ1277" s="230">
        <v>1.7583239078521729</v>
      </c>
      <c r="AR1277" s="229"/>
    </row>
    <row r="1278" spans="1:44">
      <c r="A1278" s="352">
        <v>41841</v>
      </c>
      <c r="B1278" s="123" t="s">
        <v>132</v>
      </c>
      <c r="C1278" s="123" t="s">
        <v>128</v>
      </c>
      <c r="D1278" s="241"/>
      <c r="E1278" s="219">
        <v>178</v>
      </c>
      <c r="F1278" s="219">
        <v>5</v>
      </c>
      <c r="G1278" s="219">
        <v>527</v>
      </c>
      <c r="H1278" s="219">
        <v>15</v>
      </c>
      <c r="I1278" s="219">
        <v>1020</v>
      </c>
      <c r="J1278" s="219">
        <v>30</v>
      </c>
      <c r="K1278" s="197">
        <v>733507</v>
      </c>
      <c r="L1278" s="194">
        <v>90.865935839739777</v>
      </c>
      <c r="M1278" s="197">
        <v>1184819</v>
      </c>
      <c r="N1278" s="194">
        <v>93.078521728515625</v>
      </c>
      <c r="O1278" s="197">
        <v>11670127</v>
      </c>
      <c r="P1278" s="194">
        <v>99.910659790039063</v>
      </c>
      <c r="Q1278" s="197">
        <v>4929538</v>
      </c>
      <c r="R1278" s="194">
        <v>0</v>
      </c>
      <c r="S1278" s="197">
        <v>199511</v>
      </c>
      <c r="T1278" s="194">
        <v>4.0472555160522461</v>
      </c>
      <c r="U1278" s="197">
        <v>15288</v>
      </c>
      <c r="V1278" s="194">
        <v>0.31052398681640625</v>
      </c>
      <c r="W1278" s="197">
        <v>842884</v>
      </c>
      <c r="X1278" s="194">
        <v>99.719490051269531</v>
      </c>
      <c r="Y1278" s="231">
        <v>99.409835815429688</v>
      </c>
      <c r="Z1278" s="197">
        <v>5642</v>
      </c>
      <c r="AA1278" s="194">
        <v>0.66936850547790527</v>
      </c>
      <c r="AB1278" s="197">
        <v>768391</v>
      </c>
      <c r="AC1278" s="194">
        <v>97.929962158203125</v>
      </c>
      <c r="AD1278" s="197">
        <v>767487</v>
      </c>
      <c r="AE1278" s="194">
        <v>98.122451782226563</v>
      </c>
      <c r="AF1278" s="231">
        <v>34.889328002929687</v>
      </c>
      <c r="AG1278" s="231">
        <v>34.785213470458984</v>
      </c>
      <c r="AH1278" s="231">
        <v>34.993438720703125</v>
      </c>
      <c r="AI1278" s="194">
        <v>48.808811187744141</v>
      </c>
      <c r="AJ1278" s="207">
        <v>0.34968918561935425</v>
      </c>
      <c r="AK1278" s="207">
        <v>0.84150075912475586</v>
      </c>
      <c r="AL1278" s="208">
        <v>4.02801513671875</v>
      </c>
      <c r="AM1278" s="208">
        <v>23.958322525024414</v>
      </c>
      <c r="AN1278" s="197">
        <v>5566.6083984375</v>
      </c>
      <c r="AO1278" s="197">
        <v>11238.2509765625</v>
      </c>
      <c r="AP1278" s="197">
        <v>157.90145874023437</v>
      </c>
      <c r="AQ1278" s="231">
        <v>1.4050358533859253</v>
      </c>
      <c r="AR1278" s="198"/>
    </row>
    <row r="1279" spans="1:44">
      <c r="A1279" s="352">
        <v>41840</v>
      </c>
      <c r="B1279" s="181" t="s">
        <v>6</v>
      </c>
      <c r="C1279" s="181"/>
      <c r="D1279" s="241"/>
      <c r="E1279" s="219">
        <v>1753</v>
      </c>
      <c r="F1279" s="219">
        <v>144</v>
      </c>
      <c r="G1279" s="219">
        <v>5193</v>
      </c>
      <c r="H1279" s="219">
        <v>423</v>
      </c>
      <c r="I1279" s="219">
        <v>15355</v>
      </c>
      <c r="J1279" s="219">
        <v>1547</v>
      </c>
      <c r="K1279" s="229">
        <v>32364432</v>
      </c>
      <c r="L1279" s="230">
        <v>91.083810771034081</v>
      </c>
      <c r="M1279" s="229">
        <v>53451989</v>
      </c>
      <c r="N1279" s="230">
        <v>96.210362008627442</v>
      </c>
      <c r="O1279" s="229">
        <v>172829711</v>
      </c>
      <c r="P1279" s="230">
        <v>99.892772499398774</v>
      </c>
      <c r="Q1279" s="229">
        <v>126169252</v>
      </c>
      <c r="R1279" s="230">
        <v>0.15406527134506368</v>
      </c>
      <c r="S1279" s="229">
        <v>2908109</v>
      </c>
      <c r="T1279" s="230">
        <v>4.2861519315313359</v>
      </c>
      <c r="U1279" s="229">
        <v>201699</v>
      </c>
      <c r="V1279" s="230">
        <v>0.1627250625909141</v>
      </c>
      <c r="W1279" s="229">
        <v>37678578</v>
      </c>
      <c r="X1279" s="230">
        <v>99.502864605461966</v>
      </c>
      <c r="Y1279" s="230">
        <v>99.340948506752966</v>
      </c>
      <c r="Z1279" s="229">
        <v>130178</v>
      </c>
      <c r="AA1279" s="230">
        <v>0.34549605526972166</v>
      </c>
      <c r="AB1279" s="229">
        <v>23991644</v>
      </c>
      <c r="AC1279" s="230">
        <v>98.244246877676304</v>
      </c>
      <c r="AD1279" s="229">
        <v>23948584</v>
      </c>
      <c r="AE1279" s="230">
        <v>98.35091076532747</v>
      </c>
      <c r="AF1279" s="230">
        <v>35.071704064733851</v>
      </c>
      <c r="AG1279" s="230">
        <v>35.014395557109644</v>
      </c>
      <c r="AH1279" s="230">
        <v>35.129012572358057</v>
      </c>
      <c r="AI1279" s="230"/>
      <c r="AJ1279" s="188"/>
      <c r="AK1279" s="188"/>
      <c r="AL1279" s="230">
        <v>3.0860006019779762</v>
      </c>
      <c r="AM1279" s="230">
        <v>17.870008897973086</v>
      </c>
      <c r="AN1279" s="230">
        <v>161275.599609375</v>
      </c>
      <c r="AO1279" s="230">
        <v>459395.775390625</v>
      </c>
      <c r="AP1279" s="230">
        <v>205382.1209564209</v>
      </c>
      <c r="AQ1279" s="230">
        <v>44.707011243580581</v>
      </c>
      <c r="AR1279" s="229">
        <v>0</v>
      </c>
    </row>
    <row r="1280" spans="1:44">
      <c r="A1280" s="352">
        <v>41840</v>
      </c>
      <c r="B1280" s="123" t="s">
        <v>134</v>
      </c>
      <c r="C1280" s="123"/>
      <c r="D1280" s="241"/>
      <c r="E1280" s="219">
        <v>607</v>
      </c>
      <c r="F1280" s="219">
        <v>82</v>
      </c>
      <c r="G1280" s="219">
        <v>1811</v>
      </c>
      <c r="H1280" s="219">
        <v>248</v>
      </c>
      <c r="I1280" s="219">
        <v>6271</v>
      </c>
      <c r="J1280" s="219">
        <v>1001</v>
      </c>
      <c r="K1280" s="197">
        <v>18865835</v>
      </c>
      <c r="L1280" s="194">
        <v>91.78854262215269</v>
      </c>
      <c r="M1280" s="197">
        <v>29742059</v>
      </c>
      <c r="N1280" s="194">
        <v>96.70469149016742</v>
      </c>
      <c r="O1280" s="197">
        <v>57418922</v>
      </c>
      <c r="P1280" s="194">
        <v>99.689165261660136</v>
      </c>
      <c r="Q1280" s="197">
        <v>57418503</v>
      </c>
      <c r="R1280" s="194">
        <v>0.29051088271956049</v>
      </c>
      <c r="S1280" s="197">
        <v>10194</v>
      </c>
      <c r="T1280" s="194">
        <v>2.8444900659525249E-2</v>
      </c>
      <c r="U1280" s="197">
        <v>105687</v>
      </c>
      <c r="V1280" s="194">
        <v>0.18463352077294579</v>
      </c>
      <c r="W1280" s="197">
        <v>18786648</v>
      </c>
      <c r="X1280" s="194">
        <v>99.343589022488914</v>
      </c>
      <c r="Y1280" s="231">
        <v>99.160167456414484</v>
      </c>
      <c r="Z1280" s="197">
        <v>55502</v>
      </c>
      <c r="AA1280" s="194">
        <v>0.29543322202783134</v>
      </c>
      <c r="AB1280" s="197">
        <v>14051719</v>
      </c>
      <c r="AC1280" s="194">
        <v>98.759624613944808</v>
      </c>
      <c r="AD1280" s="197">
        <v>14041894</v>
      </c>
      <c r="AE1280" s="194">
        <v>98.752126988218791</v>
      </c>
      <c r="AF1280" s="231">
        <v>62.826933826757923</v>
      </c>
      <c r="AG1280" s="231">
        <v>63.358517216137713</v>
      </c>
      <c r="AH1280" s="231">
        <v>62.295350437378126</v>
      </c>
      <c r="AI1280" s="194"/>
      <c r="AJ1280" s="207"/>
      <c r="AK1280" s="207"/>
      <c r="AL1280" s="208">
        <v>4.9204617057433779</v>
      </c>
      <c r="AM1280" s="208">
        <v>26.930350992970542</v>
      </c>
      <c r="AN1280" s="197">
        <v>79321.5439453125</v>
      </c>
      <c r="AO1280" s="197">
        <v>235210.98828125</v>
      </c>
      <c r="AP1280" s="197">
        <v>135219.595703125</v>
      </c>
      <c r="AQ1280" s="231">
        <v>57.488638898722797</v>
      </c>
      <c r="AR1280" s="198"/>
    </row>
    <row r="1281" spans="1:44">
      <c r="A1281" s="352">
        <v>41840</v>
      </c>
      <c r="B1281" s="123" t="s">
        <v>175</v>
      </c>
      <c r="C1281" s="123"/>
      <c r="D1281" s="241"/>
      <c r="E1281" s="219">
        <v>491</v>
      </c>
      <c r="F1281" s="219">
        <v>37</v>
      </c>
      <c r="G1281" s="219">
        <v>1428</v>
      </c>
      <c r="H1281" s="219">
        <v>101</v>
      </c>
      <c r="I1281" s="219">
        <v>4539</v>
      </c>
      <c r="J1281" s="219">
        <v>334</v>
      </c>
      <c r="K1281" s="197">
        <v>9197757</v>
      </c>
      <c r="L1281" s="194">
        <v>90.960100380995058</v>
      </c>
      <c r="M1281" s="197">
        <v>14508801</v>
      </c>
      <c r="N1281" s="194">
        <v>95.453531026933689</v>
      </c>
      <c r="O1281" s="197">
        <v>63176324</v>
      </c>
      <c r="P1281" s="194">
        <v>99.994056488337463</v>
      </c>
      <c r="Q1281" s="197">
        <v>43644989</v>
      </c>
      <c r="R1281" s="194">
        <v>6.0584275880485434E-2</v>
      </c>
      <c r="S1281" s="197">
        <v>2002063</v>
      </c>
      <c r="T1281" s="194">
        <v>4.5994597616467212</v>
      </c>
      <c r="U1281" s="197">
        <v>1848</v>
      </c>
      <c r="V1281" s="194">
        <v>4.4409306077081885E-3</v>
      </c>
      <c r="W1281" s="197">
        <v>13003907</v>
      </c>
      <c r="X1281" s="194">
        <v>99.690641860739746</v>
      </c>
      <c r="Y1281" s="231">
        <v>99.686214668512335</v>
      </c>
      <c r="Z1281" s="197">
        <v>33082</v>
      </c>
      <c r="AA1281" s="194">
        <v>0.25440047059979093</v>
      </c>
      <c r="AB1281" s="197">
        <v>3266444</v>
      </c>
      <c r="AC1281" s="194">
        <v>95.141353289958587</v>
      </c>
      <c r="AD1281" s="197">
        <v>3244828</v>
      </c>
      <c r="AE1281" s="194">
        <v>95.502105169554895</v>
      </c>
      <c r="AF1281" s="231">
        <v>0</v>
      </c>
      <c r="AG1281" s="231">
        <v>0</v>
      </c>
      <c r="AH1281" s="231">
        <v>0</v>
      </c>
      <c r="AI1281" s="194"/>
      <c r="AJ1281" s="207"/>
      <c r="AK1281" s="207"/>
      <c r="AL1281" s="208">
        <v>4.8141319567204999</v>
      </c>
      <c r="AM1281" s="208">
        <v>29.960208089728106</v>
      </c>
      <c r="AN1281" s="197">
        <v>58252.5390625</v>
      </c>
      <c r="AO1281" s="197">
        <v>150222.08203125</v>
      </c>
      <c r="AP1281" s="197">
        <v>68919.8173828125</v>
      </c>
      <c r="AQ1281" s="231">
        <v>45.878619475181701</v>
      </c>
      <c r="AR1281" s="198"/>
    </row>
    <row r="1282" spans="1:44">
      <c r="A1282" s="352">
        <v>41840</v>
      </c>
      <c r="B1282" s="124" t="s">
        <v>135</v>
      </c>
      <c r="C1282" s="124"/>
      <c r="D1282" s="241"/>
      <c r="E1282" s="219">
        <v>655</v>
      </c>
      <c r="F1282" s="219">
        <v>25</v>
      </c>
      <c r="G1282" s="219">
        <v>1954</v>
      </c>
      <c r="H1282" s="219">
        <v>74</v>
      </c>
      <c r="I1282" s="219">
        <v>4545</v>
      </c>
      <c r="J1282" s="219">
        <v>212</v>
      </c>
      <c r="K1282" s="190">
        <v>4300840</v>
      </c>
      <c r="L1282" s="191">
        <v>88.25703815998736</v>
      </c>
      <c r="M1282" s="190">
        <v>9201129</v>
      </c>
      <c r="N1282" s="191">
        <v>95.805882677735255</v>
      </c>
      <c r="O1282" s="190">
        <v>52234465</v>
      </c>
      <c r="P1282" s="191">
        <v>99.994087943160793</v>
      </c>
      <c r="Q1282" s="190">
        <v>25105760</v>
      </c>
      <c r="R1282" s="191">
        <v>4.5168917189217237E-3</v>
      </c>
      <c r="S1282" s="190">
        <v>895852</v>
      </c>
      <c r="T1282" s="191">
        <v>3.6344159876348079</v>
      </c>
      <c r="U1282" s="190">
        <v>94164</v>
      </c>
      <c r="V1282" s="191">
        <v>0.37520937009598909</v>
      </c>
      <c r="W1282" s="190">
        <v>5888023</v>
      </c>
      <c r="X1282" s="191">
        <v>99.596345277660731</v>
      </c>
      <c r="Y1282" s="232">
        <v>99.2226504579058</v>
      </c>
      <c r="Z1282" s="190">
        <v>41594</v>
      </c>
      <c r="AA1282" s="192">
        <v>0.70641709274868936</v>
      </c>
      <c r="AB1282" s="190">
        <v>6673481</v>
      </c>
      <c r="AC1282" s="191">
        <v>98.677826446320893</v>
      </c>
      <c r="AD1282" s="190">
        <v>6661862</v>
      </c>
      <c r="AE1282" s="191">
        <v>98.892808584705747</v>
      </c>
      <c r="AF1282" s="232">
        <v>18.038922259633772</v>
      </c>
      <c r="AG1282" s="232">
        <v>15.992464649591795</v>
      </c>
      <c r="AH1282" s="232">
        <v>20.085379869675748</v>
      </c>
      <c r="AI1282" s="191"/>
      <c r="AJ1282" s="193"/>
      <c r="AK1282" s="193"/>
      <c r="AL1282" s="191">
        <v>3.5200034736244805</v>
      </c>
      <c r="AM1282" s="191">
        <v>23.069907452945454</v>
      </c>
      <c r="AN1282" s="190">
        <v>23701.5166015625</v>
      </c>
      <c r="AO1282" s="190">
        <v>73962.705078125</v>
      </c>
      <c r="AP1282" s="190">
        <v>1242.7078704833984</v>
      </c>
      <c r="AQ1282" s="232">
        <v>1.6801817472343075</v>
      </c>
      <c r="AR1282" s="190"/>
    </row>
    <row r="1283" spans="1:44">
      <c r="A1283" s="352">
        <v>41840</v>
      </c>
      <c r="B1283" s="114" t="s">
        <v>121</v>
      </c>
      <c r="C1283" s="114" t="s">
        <v>122</v>
      </c>
      <c r="D1283" s="241"/>
      <c r="E1283" s="305">
        <v>122</v>
      </c>
      <c r="F1283" s="305">
        <v>40</v>
      </c>
      <c r="G1283" s="305">
        <v>359</v>
      </c>
      <c r="H1283" s="305">
        <v>121</v>
      </c>
      <c r="I1283" s="305">
        <v>1464</v>
      </c>
      <c r="J1283" s="305">
        <v>501</v>
      </c>
      <c r="K1283" s="118">
        <v>8994758</v>
      </c>
      <c r="L1283" s="116">
        <v>92.72656362739275</v>
      </c>
      <c r="M1283" s="118">
        <v>5037039</v>
      </c>
      <c r="N1283" s="116">
        <v>96.260795593261719</v>
      </c>
      <c r="O1283" s="118">
        <v>13912684</v>
      </c>
      <c r="P1283" s="116">
        <v>98.780975341796875</v>
      </c>
      <c r="Q1283" s="118">
        <v>13912510</v>
      </c>
      <c r="R1283" s="119">
        <v>1.1777529716491699</v>
      </c>
      <c r="S1283" s="118">
        <v>5458</v>
      </c>
      <c r="T1283" s="116">
        <v>3.923087939620018E-2</v>
      </c>
      <c r="U1283" s="118">
        <v>19162</v>
      </c>
      <c r="V1283" s="119">
        <v>0.13942898809909821</v>
      </c>
      <c r="W1283" s="117">
        <v>5328712</v>
      </c>
      <c r="X1283" s="119">
        <v>98.613685607910156</v>
      </c>
      <c r="Y1283" s="119">
        <v>98.476188659667969</v>
      </c>
      <c r="Z1283" s="117">
        <v>16726</v>
      </c>
      <c r="AA1283" s="119">
        <v>0.31388446688652039</v>
      </c>
      <c r="AB1283" s="118">
        <v>5620996</v>
      </c>
      <c r="AC1283" s="120">
        <v>98.625404357910156</v>
      </c>
      <c r="AD1283" s="118">
        <v>5613060</v>
      </c>
      <c r="AE1283" s="116">
        <v>98.654708862304688</v>
      </c>
      <c r="AF1283" s="116">
        <v>84.10382080078125</v>
      </c>
      <c r="AG1283" s="116">
        <v>62.104301452636719</v>
      </c>
      <c r="AH1283" s="121">
        <v>106.10334014892578</v>
      </c>
      <c r="AI1283" s="116">
        <v>0</v>
      </c>
      <c r="AJ1283" s="121">
        <v>0</v>
      </c>
      <c r="AK1283" s="121">
        <v>0</v>
      </c>
      <c r="AL1283" s="116">
        <v>4.7333488464355469</v>
      </c>
      <c r="AM1283" s="116">
        <v>26.626806259155273</v>
      </c>
      <c r="AN1283" s="116">
        <v>18325.634765625</v>
      </c>
      <c r="AO1283" s="116">
        <v>73092.234375</v>
      </c>
      <c r="AP1283" s="116">
        <v>48058.8359375</v>
      </c>
      <c r="AQ1283" s="122">
        <v>65.750946044921875</v>
      </c>
      <c r="AR1283" s="118"/>
    </row>
    <row r="1284" spans="1:44">
      <c r="A1284" s="352">
        <v>41840</v>
      </c>
      <c r="B1284" s="114" t="s">
        <v>123</v>
      </c>
      <c r="C1284" s="114" t="s">
        <v>122</v>
      </c>
      <c r="D1284" s="241"/>
      <c r="E1284" s="305">
        <v>158</v>
      </c>
      <c r="F1284" s="305">
        <v>11</v>
      </c>
      <c r="G1284" s="305">
        <v>483</v>
      </c>
      <c r="H1284" s="305">
        <v>34</v>
      </c>
      <c r="I1284" s="305">
        <v>1499</v>
      </c>
      <c r="J1284" s="305">
        <v>127</v>
      </c>
      <c r="K1284" s="118">
        <v>3568000</v>
      </c>
      <c r="L1284" s="116">
        <v>92.363172645739908</v>
      </c>
      <c r="M1284" s="118">
        <v>6911430</v>
      </c>
      <c r="N1284" s="116">
        <v>97.263435363769531</v>
      </c>
      <c r="O1284" s="118">
        <v>11965238</v>
      </c>
      <c r="P1284" s="116">
        <v>99.968246459960937</v>
      </c>
      <c r="Q1284" s="118">
        <v>11965147</v>
      </c>
      <c r="R1284" s="119">
        <v>1.1642146855592728E-2</v>
      </c>
      <c r="S1284" s="118">
        <v>2160</v>
      </c>
      <c r="T1284" s="116">
        <v>1.8052432686090469E-2</v>
      </c>
      <c r="U1284" s="118">
        <v>18694</v>
      </c>
      <c r="V1284" s="119">
        <v>0.15628351271152496</v>
      </c>
      <c r="W1284" s="117">
        <v>3673981</v>
      </c>
      <c r="X1284" s="119">
        <v>99.752517700195313</v>
      </c>
      <c r="Y1284" s="119">
        <v>99.59661865234375</v>
      </c>
      <c r="Z1284" s="117">
        <v>10130</v>
      </c>
      <c r="AA1284" s="119">
        <v>0.27572271227836609</v>
      </c>
      <c r="AB1284" s="118">
        <v>2640333</v>
      </c>
      <c r="AC1284" s="120">
        <v>98.833099365234375</v>
      </c>
      <c r="AD1284" s="118">
        <v>2640926</v>
      </c>
      <c r="AE1284" s="116">
        <v>98.816360473632813</v>
      </c>
      <c r="AF1284" s="116">
        <v>59.953544616699219</v>
      </c>
      <c r="AG1284" s="116">
        <v>71.723220825195313</v>
      </c>
      <c r="AH1284" s="121">
        <v>48.183868408203125</v>
      </c>
      <c r="AI1284" s="116">
        <v>0</v>
      </c>
      <c r="AJ1284" s="121">
        <v>0</v>
      </c>
      <c r="AK1284" s="121">
        <v>0</v>
      </c>
      <c r="AL1284" s="116">
        <v>4.5595812797546387</v>
      </c>
      <c r="AM1284" s="116">
        <v>26.144491195678711</v>
      </c>
      <c r="AN1284" s="116">
        <v>15393.671875</v>
      </c>
      <c r="AO1284" s="116">
        <v>47337.5859375</v>
      </c>
      <c r="AP1284" s="116">
        <v>25412.3203125</v>
      </c>
      <c r="AQ1284" s="116">
        <v>53.683177947998047</v>
      </c>
      <c r="AR1284" s="118"/>
    </row>
    <row r="1285" spans="1:44">
      <c r="A1285" s="352">
        <v>41840</v>
      </c>
      <c r="B1285" s="114" t="s">
        <v>183</v>
      </c>
      <c r="C1285" s="114" t="s">
        <v>122</v>
      </c>
      <c r="D1285" s="241"/>
      <c r="E1285" s="305">
        <v>129</v>
      </c>
      <c r="F1285" s="305">
        <v>10</v>
      </c>
      <c r="G1285" s="305">
        <v>385</v>
      </c>
      <c r="H1285" s="305">
        <v>30</v>
      </c>
      <c r="I1285" s="305">
        <v>1448</v>
      </c>
      <c r="J1285" s="305">
        <v>110</v>
      </c>
      <c r="K1285" s="118">
        <v>1119220</v>
      </c>
      <c r="L1285" s="116">
        <v>93.957220206929833</v>
      </c>
      <c r="M1285" s="118">
        <v>6911430</v>
      </c>
      <c r="N1285" s="116">
        <v>97.263435363769531</v>
      </c>
      <c r="O1285" s="118">
        <v>13123354</v>
      </c>
      <c r="P1285" s="116">
        <v>99.990867614746094</v>
      </c>
      <c r="Q1285" s="118">
        <v>13123355</v>
      </c>
      <c r="R1285" s="119">
        <v>5.7226219214498997E-3</v>
      </c>
      <c r="S1285" s="118">
        <v>273</v>
      </c>
      <c r="T1285" s="116">
        <v>2.0802607759833336E-3</v>
      </c>
      <c r="U1285" s="118">
        <v>22705</v>
      </c>
      <c r="V1285" s="119">
        <v>0.17302566766738892</v>
      </c>
      <c r="W1285" s="117">
        <v>4162941</v>
      </c>
      <c r="X1285" s="119">
        <v>99.624496459960938</v>
      </c>
      <c r="Y1285" s="119">
        <v>99.452117919921875</v>
      </c>
      <c r="Z1285" s="117">
        <v>10075</v>
      </c>
      <c r="AA1285" s="119">
        <v>0.24201640486717224</v>
      </c>
      <c r="AB1285" s="118">
        <v>2451394</v>
      </c>
      <c r="AC1285" s="120">
        <v>98.914291381835938</v>
      </c>
      <c r="AD1285" s="118">
        <v>2448879</v>
      </c>
      <c r="AE1285" s="116">
        <v>98.883079528808594</v>
      </c>
      <c r="AF1285" s="116">
        <v>53.725166320800781</v>
      </c>
      <c r="AG1285" s="116">
        <v>70.212478637695312</v>
      </c>
      <c r="AH1285" s="121">
        <v>37.23785400390625</v>
      </c>
      <c r="AI1285" s="116">
        <v>0</v>
      </c>
      <c r="AJ1285" s="121">
        <v>0</v>
      </c>
      <c r="AK1285" s="121">
        <v>0</v>
      </c>
      <c r="AL1285" s="116">
        <v>4.8940339088439941</v>
      </c>
      <c r="AM1285" s="116">
        <v>26.164972305297852</v>
      </c>
      <c r="AN1285" s="116">
        <v>17923.904296875</v>
      </c>
      <c r="AO1285" s="116">
        <v>47941.88671875</v>
      </c>
      <c r="AP1285" s="116">
        <v>25052.4921875</v>
      </c>
      <c r="AQ1285" s="116">
        <v>52.255958557128906</v>
      </c>
      <c r="AR1285" s="118"/>
    </row>
    <row r="1286" spans="1:44">
      <c r="A1286" s="352">
        <v>41840</v>
      </c>
      <c r="B1286" s="114" t="s">
        <v>126</v>
      </c>
      <c r="C1286" s="114" t="s">
        <v>122</v>
      </c>
      <c r="D1286" s="241"/>
      <c r="E1286" s="305">
        <v>103</v>
      </c>
      <c r="F1286" s="305">
        <v>4</v>
      </c>
      <c r="G1286" s="305">
        <v>302</v>
      </c>
      <c r="H1286" s="305">
        <v>12</v>
      </c>
      <c r="I1286" s="305">
        <v>914</v>
      </c>
      <c r="J1286" s="305">
        <v>50</v>
      </c>
      <c r="K1286" s="118">
        <v>1314550</v>
      </c>
      <c r="L1286" s="116">
        <v>89.379787760069988</v>
      </c>
      <c r="M1286" s="118">
        <v>5441080</v>
      </c>
      <c r="N1286" s="116">
        <v>96.200424194335938</v>
      </c>
      <c r="O1286" s="118">
        <v>7298746</v>
      </c>
      <c r="P1286" s="116">
        <v>99.967758178710938</v>
      </c>
      <c r="Q1286" s="118">
        <v>7298682</v>
      </c>
      <c r="R1286" s="119">
        <v>6.0421866364777088E-3</v>
      </c>
      <c r="S1286" s="118">
        <v>1487</v>
      </c>
      <c r="T1286" s="116">
        <v>2.0373541861772537E-2</v>
      </c>
      <c r="U1286" s="118">
        <v>14117</v>
      </c>
      <c r="V1286" s="119">
        <v>0.1934695839881897</v>
      </c>
      <c r="W1286" s="117">
        <v>2185943</v>
      </c>
      <c r="X1286" s="119">
        <v>99.586700439453125</v>
      </c>
      <c r="Y1286" s="119">
        <v>99.394027709960938</v>
      </c>
      <c r="Z1286" s="117">
        <v>6412</v>
      </c>
      <c r="AA1286" s="119">
        <v>0.29332879185676575</v>
      </c>
      <c r="AB1286" s="118">
        <v>1079925</v>
      </c>
      <c r="AC1286" s="120">
        <v>98.992523193359375</v>
      </c>
      <c r="AD1286" s="118">
        <v>1078175</v>
      </c>
      <c r="AE1286" s="116">
        <v>98.947479248046875</v>
      </c>
      <c r="AF1286" s="116">
        <v>51.595493316650391</v>
      </c>
      <c r="AG1286" s="116">
        <v>65.453048706054688</v>
      </c>
      <c r="AH1286" s="121">
        <v>37.737937927246094</v>
      </c>
      <c r="AI1286" s="116">
        <v>0</v>
      </c>
      <c r="AJ1286" s="121">
        <v>0</v>
      </c>
      <c r="AK1286" s="121">
        <v>0</v>
      </c>
      <c r="AL1286" s="116">
        <v>5.3187551498413086</v>
      </c>
      <c r="AM1286" s="116">
        <v>30.107233047485352</v>
      </c>
      <c r="AN1286" s="116">
        <v>10769.3505859375</v>
      </c>
      <c r="AO1286" s="116">
        <v>28395.3671875</v>
      </c>
      <c r="AP1286" s="116">
        <v>14878.365234375</v>
      </c>
      <c r="AQ1286" s="116">
        <v>52.39715576171875</v>
      </c>
      <c r="AR1286" s="118"/>
    </row>
    <row r="1287" spans="1:44">
      <c r="A1287" s="352">
        <v>41840</v>
      </c>
      <c r="B1287" s="114" t="s">
        <v>184</v>
      </c>
      <c r="C1287" s="114" t="s">
        <v>122</v>
      </c>
      <c r="D1287" s="241"/>
      <c r="E1287" s="305">
        <v>95</v>
      </c>
      <c r="F1287" s="305">
        <v>17</v>
      </c>
      <c r="G1287" s="305">
        <v>282</v>
      </c>
      <c r="H1287" s="305">
        <v>51</v>
      </c>
      <c r="I1287" s="305">
        <v>946</v>
      </c>
      <c r="J1287" s="305">
        <v>213</v>
      </c>
      <c r="K1287" s="118">
        <v>3869307</v>
      </c>
      <c r="L1287" s="116">
        <v>89.269137858536425</v>
      </c>
      <c r="M1287" s="118">
        <v>5441080</v>
      </c>
      <c r="N1287" s="116">
        <v>96.200424194335938</v>
      </c>
      <c r="O1287" s="118">
        <v>11118900</v>
      </c>
      <c r="P1287" s="116">
        <v>99.986259460449219</v>
      </c>
      <c r="Q1287" s="118">
        <v>11118809</v>
      </c>
      <c r="R1287" s="119">
        <v>3.3007131423801184E-3</v>
      </c>
      <c r="S1287" s="118">
        <v>816</v>
      </c>
      <c r="T1287" s="116">
        <v>7.3389154858887196E-3</v>
      </c>
      <c r="U1287" s="118">
        <v>31009</v>
      </c>
      <c r="V1287" s="119">
        <v>0.27891746163368225</v>
      </c>
      <c r="W1287" s="117">
        <v>3435071</v>
      </c>
      <c r="X1287" s="119">
        <v>99.543357849121094</v>
      </c>
      <c r="Y1287" s="119">
        <v>99.265716552734375</v>
      </c>
      <c r="Z1287" s="117">
        <v>12159</v>
      </c>
      <c r="AA1287" s="119">
        <v>0.35396647453308105</v>
      </c>
      <c r="AB1287" s="118">
        <v>2259071</v>
      </c>
      <c r="AC1287" s="120">
        <v>98.728546142578125</v>
      </c>
      <c r="AD1287" s="118">
        <v>2260854</v>
      </c>
      <c r="AE1287" s="116">
        <v>98.683952331542969</v>
      </c>
      <c r="AF1287" s="116">
        <v>36.551017761230469</v>
      </c>
      <c r="AG1287" s="116">
        <v>45.348949432373047</v>
      </c>
      <c r="AH1287" s="121">
        <v>27.753089904785156</v>
      </c>
      <c r="AI1287" s="116">
        <v>0</v>
      </c>
      <c r="AJ1287" s="121">
        <v>0</v>
      </c>
      <c r="AK1287" s="121">
        <v>0</v>
      </c>
      <c r="AL1287" s="116">
        <v>5.3863086700439453</v>
      </c>
      <c r="AM1287" s="116">
        <v>26.305511474609375</v>
      </c>
      <c r="AN1287" s="116">
        <v>16908.982421875</v>
      </c>
      <c r="AO1287" s="116">
        <v>38443.9140625</v>
      </c>
      <c r="AP1287" s="116">
        <v>21817.58203125</v>
      </c>
      <c r="AQ1287" s="116">
        <v>56.751720428466797</v>
      </c>
      <c r="AR1287" s="118"/>
    </row>
    <row r="1288" spans="1:44">
      <c r="A1288" s="352">
        <v>41840</v>
      </c>
      <c r="B1288" s="114" t="s">
        <v>131</v>
      </c>
      <c r="C1288" s="114" t="s">
        <v>176</v>
      </c>
      <c r="D1288" s="241"/>
      <c r="E1288" s="305">
        <v>164</v>
      </c>
      <c r="F1288" s="305">
        <v>20</v>
      </c>
      <c r="G1288" s="305">
        <v>478</v>
      </c>
      <c r="H1288" s="305">
        <v>50</v>
      </c>
      <c r="I1288" s="305">
        <v>1520</v>
      </c>
      <c r="J1288" s="305">
        <v>170</v>
      </c>
      <c r="K1288" s="118">
        <v>2211353</v>
      </c>
      <c r="L1288" s="116">
        <v>90.804814970744147</v>
      </c>
      <c r="M1288" s="118">
        <v>4110336</v>
      </c>
      <c r="N1288" s="116">
        <v>94.445098876953125</v>
      </c>
      <c r="O1288" s="118">
        <v>17720580</v>
      </c>
      <c r="P1288" s="116">
        <v>99.999771118164063</v>
      </c>
      <c r="Q1288" s="118">
        <v>11681922</v>
      </c>
      <c r="R1288" s="119">
        <v>4.922135267406702E-3</v>
      </c>
      <c r="S1288" s="118">
        <v>531245</v>
      </c>
      <c r="T1288" s="116">
        <v>4.5475821495056152</v>
      </c>
      <c r="U1288" s="118">
        <v>190</v>
      </c>
      <c r="V1288" s="119">
        <v>1.7040310194715858E-3</v>
      </c>
      <c r="W1288" s="117">
        <v>3316217</v>
      </c>
      <c r="X1288" s="119">
        <v>99.800712585449219</v>
      </c>
      <c r="Y1288" s="119">
        <v>99.79901123046875</v>
      </c>
      <c r="Z1288" s="117">
        <v>8900</v>
      </c>
      <c r="AA1288" s="119">
        <v>0.26837810873985291</v>
      </c>
      <c r="AB1288" s="118">
        <v>1227498</v>
      </c>
      <c r="AC1288" s="120">
        <v>94.998115539550781</v>
      </c>
      <c r="AD1288" s="118">
        <v>1217934</v>
      </c>
      <c r="AE1288" s="116">
        <v>95.640571594238281</v>
      </c>
      <c r="AF1288" s="116">
        <v>0</v>
      </c>
      <c r="AG1288" s="116">
        <v>0</v>
      </c>
      <c r="AH1288" s="121">
        <v>0</v>
      </c>
      <c r="AI1288" s="116">
        <v>0</v>
      </c>
      <c r="AJ1288" s="121">
        <v>0</v>
      </c>
      <c r="AK1288" s="121">
        <v>0</v>
      </c>
      <c r="AL1288" s="116">
        <v>4.9080977439880371</v>
      </c>
      <c r="AM1288" s="116">
        <v>29.057788848876953</v>
      </c>
      <c r="AN1288" s="116">
        <v>15956.69140625</v>
      </c>
      <c r="AO1288" s="116">
        <v>36722.01953125</v>
      </c>
      <c r="AP1288" s="116">
        <v>16086.5166015625</v>
      </c>
      <c r="AQ1288" s="116">
        <v>43.806186676025391</v>
      </c>
      <c r="AR1288" s="118"/>
    </row>
    <row r="1289" spans="1:44">
      <c r="A1289" s="352">
        <v>41840</v>
      </c>
      <c r="B1289" s="114" t="s">
        <v>124</v>
      </c>
      <c r="C1289" s="114" t="s">
        <v>176</v>
      </c>
      <c r="D1289" s="241"/>
      <c r="E1289" s="180">
        <v>113</v>
      </c>
      <c r="F1289" s="180">
        <v>36</v>
      </c>
      <c r="G1289" s="180">
        <v>332</v>
      </c>
      <c r="H1289" s="180">
        <v>98</v>
      </c>
      <c r="I1289" s="180">
        <v>1255</v>
      </c>
      <c r="J1289" s="180">
        <v>352</v>
      </c>
      <c r="K1289" s="118">
        <v>3429475</v>
      </c>
      <c r="L1289" s="116">
        <v>92.118589580037764</v>
      </c>
      <c r="M1289" s="118">
        <v>3725352</v>
      </c>
      <c r="N1289" s="116">
        <v>96.180145263671875</v>
      </c>
      <c r="O1289" s="118">
        <v>15807696</v>
      </c>
      <c r="P1289" s="116">
        <v>99.998466491699219</v>
      </c>
      <c r="Q1289" s="118">
        <v>12184093</v>
      </c>
      <c r="R1289" s="119">
        <v>1.8704716116189957E-2</v>
      </c>
      <c r="S1289" s="118">
        <v>518058</v>
      </c>
      <c r="T1289" s="116">
        <v>4.2519207000732422</v>
      </c>
      <c r="U1289" s="118">
        <v>1260</v>
      </c>
      <c r="V1289" s="119">
        <v>1.0802966542541981E-2</v>
      </c>
      <c r="W1289" s="117">
        <v>4062564</v>
      </c>
      <c r="X1289" s="119">
        <v>99.667572021484375</v>
      </c>
      <c r="Y1289" s="119">
        <v>99.656806945800781</v>
      </c>
      <c r="Z1289" s="117">
        <v>10627</v>
      </c>
      <c r="AA1289" s="119">
        <v>0.26158356666564941</v>
      </c>
      <c r="AB1289" s="118">
        <v>889250</v>
      </c>
      <c r="AC1289" s="120">
        <v>93.631828308105469</v>
      </c>
      <c r="AD1289" s="118">
        <v>883420</v>
      </c>
      <c r="AE1289" s="116">
        <v>93.81268310546875</v>
      </c>
      <c r="AF1289" s="116">
        <v>0</v>
      </c>
      <c r="AG1289" s="116">
        <v>0</v>
      </c>
      <c r="AH1289" s="121">
        <v>0</v>
      </c>
      <c r="AI1289" s="116">
        <v>0</v>
      </c>
      <c r="AJ1289" s="121">
        <v>0</v>
      </c>
      <c r="AK1289" s="121">
        <v>0</v>
      </c>
      <c r="AL1289" s="116">
        <v>4.6006274223327637</v>
      </c>
      <c r="AM1289" s="116">
        <v>27.957695007324219</v>
      </c>
      <c r="AN1289" s="116">
        <v>16471.58203125</v>
      </c>
      <c r="AO1289" s="116">
        <v>44745.92578125</v>
      </c>
      <c r="AP1289" s="116">
        <v>20897.369140625</v>
      </c>
      <c r="AQ1289" s="116">
        <v>46.702281951904297</v>
      </c>
      <c r="AR1289" s="118"/>
    </row>
    <row r="1290" spans="1:44">
      <c r="A1290" s="352">
        <v>41840</v>
      </c>
      <c r="B1290" s="206" t="s">
        <v>133</v>
      </c>
      <c r="C1290" s="206" t="s">
        <v>176</v>
      </c>
      <c r="D1290" s="241"/>
      <c r="E1290" s="180">
        <v>163</v>
      </c>
      <c r="F1290" s="180">
        <v>8</v>
      </c>
      <c r="G1290" s="180">
        <v>482</v>
      </c>
      <c r="H1290" s="180">
        <v>24</v>
      </c>
      <c r="I1290" s="180">
        <v>1513</v>
      </c>
      <c r="J1290" s="180">
        <v>76</v>
      </c>
      <c r="K1290" s="248">
        <v>1729061</v>
      </c>
      <c r="L1290" s="246">
        <v>89.828294085633758</v>
      </c>
      <c r="M1290" s="248">
        <v>3635342</v>
      </c>
      <c r="N1290" s="246">
        <v>96.227890014648438</v>
      </c>
      <c r="O1290" s="248">
        <v>15327674</v>
      </c>
      <c r="P1290" s="246">
        <v>99.978004455566406</v>
      </c>
      <c r="Q1290" s="248">
        <v>9922663</v>
      </c>
      <c r="R1290" s="249">
        <v>0.15519019961357117</v>
      </c>
      <c r="S1290" s="248">
        <v>474072</v>
      </c>
      <c r="T1290" s="246">
        <v>4.7776689529418945</v>
      </c>
      <c r="U1290" s="248">
        <v>280</v>
      </c>
      <c r="V1290" s="249">
        <v>2.9691485688090324E-3</v>
      </c>
      <c r="W1290" s="248">
        <v>2661906</v>
      </c>
      <c r="X1290" s="246">
        <v>99.717697143554688</v>
      </c>
      <c r="Y1290" s="246">
        <v>99.714736938476563</v>
      </c>
      <c r="Z1290" s="247">
        <v>7557</v>
      </c>
      <c r="AA1290" s="249">
        <v>0.28389433026313782</v>
      </c>
      <c r="AB1290" s="248">
        <v>503598</v>
      </c>
      <c r="AC1290" s="246">
        <v>96.19061279296875</v>
      </c>
      <c r="AD1290" s="248">
        <v>495680</v>
      </c>
      <c r="AE1290" s="246">
        <v>96.555435180664062</v>
      </c>
      <c r="AF1290" s="246">
        <v>0</v>
      </c>
      <c r="AG1290" s="246">
        <v>0</v>
      </c>
      <c r="AH1290" s="251">
        <v>0</v>
      </c>
      <c r="AI1290" s="246">
        <v>0</v>
      </c>
      <c r="AJ1290" s="251">
        <v>0</v>
      </c>
      <c r="AK1290" s="251">
        <v>0</v>
      </c>
      <c r="AL1290" s="246">
        <v>4.8680071830749512</v>
      </c>
      <c r="AM1290" s="246">
        <v>32.234462738037109</v>
      </c>
      <c r="AN1290" s="246">
        <v>14027.046875</v>
      </c>
      <c r="AO1290" s="246">
        <v>34357.66015625</v>
      </c>
      <c r="AP1290" s="246">
        <v>16354.2236328125</v>
      </c>
      <c r="AQ1290" s="246">
        <v>47.599933624267578</v>
      </c>
      <c r="AR1290" s="248"/>
    </row>
    <row r="1291" spans="1:44">
      <c r="A1291" s="352">
        <v>41840</v>
      </c>
      <c r="B1291" s="206" t="s">
        <v>125</v>
      </c>
      <c r="C1291" s="206" t="s">
        <v>176</v>
      </c>
      <c r="D1291" s="241"/>
      <c r="E1291" s="180">
        <v>164</v>
      </c>
      <c r="F1291" s="180">
        <v>9</v>
      </c>
      <c r="G1291" s="180">
        <v>468</v>
      </c>
      <c r="H1291" s="180">
        <v>27</v>
      </c>
      <c r="I1291" s="180">
        <v>1506</v>
      </c>
      <c r="J1291" s="180">
        <v>88</v>
      </c>
      <c r="K1291" s="248">
        <v>1827868</v>
      </c>
      <c r="L1291" s="246">
        <v>90.04501419139676</v>
      </c>
      <c r="M1291" s="248">
        <v>3037771</v>
      </c>
      <c r="N1291" s="246">
        <v>95.000251770019531</v>
      </c>
      <c r="O1291" s="248">
        <v>14320374</v>
      </c>
      <c r="P1291" s="246">
        <v>99.999298095703125</v>
      </c>
      <c r="Q1291" s="248">
        <v>9856311</v>
      </c>
      <c r="R1291" s="249">
        <v>8.3083823323249817E-2</v>
      </c>
      <c r="S1291" s="248">
        <v>478688</v>
      </c>
      <c r="T1291" s="246">
        <v>4.8566651344299316</v>
      </c>
      <c r="U1291" s="248">
        <v>118</v>
      </c>
      <c r="V1291" s="249">
        <v>1.2594603467732668E-3</v>
      </c>
      <c r="W1291" s="248">
        <v>2963220</v>
      </c>
      <c r="X1291" s="246">
        <v>99.574783325195313</v>
      </c>
      <c r="Y1291" s="246">
        <v>99.573532104492187</v>
      </c>
      <c r="Z1291" s="247">
        <v>5998</v>
      </c>
      <c r="AA1291" s="249">
        <v>0.20241494476795197</v>
      </c>
      <c r="AB1291" s="248">
        <v>646098</v>
      </c>
      <c r="AC1291" s="246">
        <v>96.673263549804688</v>
      </c>
      <c r="AD1291" s="248">
        <v>647794</v>
      </c>
      <c r="AE1291" s="246">
        <v>96.739707946777344</v>
      </c>
      <c r="AF1291" s="246">
        <v>0</v>
      </c>
      <c r="AG1291" s="246">
        <v>0</v>
      </c>
      <c r="AH1291" s="251">
        <v>0</v>
      </c>
      <c r="AI1291" s="246">
        <v>0</v>
      </c>
      <c r="AJ1291" s="251">
        <v>0</v>
      </c>
      <c r="AK1291" s="251">
        <v>0</v>
      </c>
      <c r="AL1291" s="246">
        <v>4.0447750091552734</v>
      </c>
      <c r="AM1291" s="246">
        <v>29.008848190307617</v>
      </c>
      <c r="AN1291" s="246">
        <v>11797.21875</v>
      </c>
      <c r="AO1291" s="246">
        <v>34396.4765625</v>
      </c>
      <c r="AP1291" s="246">
        <v>15581.7080078125</v>
      </c>
      <c r="AQ1291" s="246">
        <v>45.300304412841797</v>
      </c>
      <c r="AR1291" s="248"/>
    </row>
    <row r="1292" spans="1:44">
      <c r="A1292" s="352">
        <v>41840</v>
      </c>
      <c r="B1292" s="107" t="s">
        <v>127</v>
      </c>
      <c r="C1292" s="107" t="s">
        <v>128</v>
      </c>
      <c r="D1292" s="241"/>
      <c r="E1292" s="388">
        <v>150</v>
      </c>
      <c r="F1292" s="388">
        <v>12</v>
      </c>
      <c r="G1292" s="388">
        <v>450</v>
      </c>
      <c r="H1292" s="388">
        <v>36</v>
      </c>
      <c r="I1292" s="388">
        <v>1421</v>
      </c>
      <c r="J1292" s="388">
        <v>122</v>
      </c>
      <c r="K1292" s="111">
        <v>2006169</v>
      </c>
      <c r="L1292" s="109">
        <v>89.035868862493643</v>
      </c>
      <c r="M1292" s="111">
        <v>3558075</v>
      </c>
      <c r="N1292" s="109">
        <v>96.286247253417969</v>
      </c>
      <c r="O1292" s="111">
        <v>15747931</v>
      </c>
      <c r="P1292" s="109">
        <v>99.992820739746094</v>
      </c>
      <c r="Q1292" s="111">
        <v>9193770</v>
      </c>
      <c r="R1292" s="112">
        <v>1.0626761242747307E-2</v>
      </c>
      <c r="S1292" s="111">
        <v>281130</v>
      </c>
      <c r="T1292" s="109">
        <v>3.0578315258026123</v>
      </c>
      <c r="U1292" s="111">
        <v>34449</v>
      </c>
      <c r="V1292" s="112">
        <v>0.37473708391189575</v>
      </c>
      <c r="W1292" s="111">
        <v>2783173</v>
      </c>
      <c r="X1292" s="109">
        <v>99.578811645507813</v>
      </c>
      <c r="Y1292" s="109">
        <v>99.205650329589844</v>
      </c>
      <c r="Z1292" s="110">
        <v>17724</v>
      </c>
      <c r="AA1292" s="112">
        <v>0.63682711124420166</v>
      </c>
      <c r="AB1292" s="111">
        <v>4126538</v>
      </c>
      <c r="AC1292" s="109">
        <v>99.289863586425781</v>
      </c>
      <c r="AD1292" s="111">
        <v>4118336</v>
      </c>
      <c r="AE1292" s="109">
        <v>99.508682250976563</v>
      </c>
      <c r="AF1292" s="109">
        <v>34.663345336914062</v>
      </c>
      <c r="AG1292" s="109">
        <v>34.3408203125</v>
      </c>
      <c r="AH1292" s="113">
        <v>34.985870361328125</v>
      </c>
      <c r="AI1292" s="109">
        <v>48.855461120605469</v>
      </c>
      <c r="AJ1292" s="113">
        <v>0.42040517926216125</v>
      </c>
      <c r="AK1292" s="113">
        <v>0.72413551807403564</v>
      </c>
      <c r="AL1292" s="109">
        <v>2.9473657608032227</v>
      </c>
      <c r="AM1292" s="109">
        <v>19.15037727355957</v>
      </c>
      <c r="AN1292" s="109">
        <v>7525.1416015625</v>
      </c>
      <c r="AO1292" s="109">
        <v>34444.3125</v>
      </c>
      <c r="AP1292" s="109">
        <v>713.43829345703125</v>
      </c>
      <c r="AQ1292" s="109">
        <v>2.0712804794311523</v>
      </c>
      <c r="AR1292" s="111"/>
    </row>
    <row r="1293" spans="1:44">
      <c r="A1293" s="352">
        <v>41840</v>
      </c>
      <c r="B1293" s="107" t="s">
        <v>129</v>
      </c>
      <c r="C1293" s="107" t="s">
        <v>128</v>
      </c>
      <c r="D1293" s="241"/>
      <c r="E1293" s="388">
        <v>151</v>
      </c>
      <c r="F1293" s="388">
        <v>3</v>
      </c>
      <c r="G1293" s="388">
        <v>449</v>
      </c>
      <c r="H1293" s="388">
        <v>8</v>
      </c>
      <c r="I1293" s="388">
        <v>1258</v>
      </c>
      <c r="J1293" s="388">
        <v>26</v>
      </c>
      <c r="K1293" s="111">
        <v>1241932</v>
      </c>
      <c r="L1293" s="109">
        <v>84.081334565821635</v>
      </c>
      <c r="M1293" s="111">
        <v>3223418</v>
      </c>
      <c r="N1293" s="109">
        <v>96.140243530273438</v>
      </c>
      <c r="O1293" s="111">
        <v>10962500</v>
      </c>
      <c r="P1293" s="109">
        <v>99.991287231445313</v>
      </c>
      <c r="Q1293" s="111">
        <v>7244294</v>
      </c>
      <c r="R1293" s="112">
        <v>2.1672230213880539E-3</v>
      </c>
      <c r="S1293" s="111">
        <v>283027</v>
      </c>
      <c r="T1293" s="109">
        <v>3.906895637512207</v>
      </c>
      <c r="U1293" s="111">
        <v>34059</v>
      </c>
      <c r="V1293" s="112">
        <v>0.4702296257019043</v>
      </c>
      <c r="W1293" s="111">
        <v>1643055</v>
      </c>
      <c r="X1293" s="109">
        <v>99.504913330078125</v>
      </c>
      <c r="Y1293" s="109">
        <v>99.037010192871094</v>
      </c>
      <c r="Z1293" s="110">
        <v>11123</v>
      </c>
      <c r="AA1293" s="112">
        <v>0.67697066068649292</v>
      </c>
      <c r="AB1293" s="111">
        <v>937787</v>
      </c>
      <c r="AC1293" s="109">
        <v>98.538902282714844</v>
      </c>
      <c r="AD1293" s="111">
        <v>937286</v>
      </c>
      <c r="AE1293" s="109">
        <v>98.774330139160156</v>
      </c>
      <c r="AF1293" s="109">
        <v>34.236824035644531</v>
      </c>
      <c r="AG1293" s="109">
        <v>33.888008117675781</v>
      </c>
      <c r="AH1293" s="113">
        <v>34.585639953613281</v>
      </c>
      <c r="AI1293" s="109">
        <v>48.862583160400391</v>
      </c>
      <c r="AJ1293" s="113">
        <v>0.37184518575668335</v>
      </c>
      <c r="AK1293" s="113">
        <v>0.76557081937789917</v>
      </c>
      <c r="AL1293" s="109">
        <v>2.9056155681610107</v>
      </c>
      <c r="AM1293" s="109">
        <v>23.782133102416992</v>
      </c>
      <c r="AN1293" s="109">
        <v>6146.68408203125</v>
      </c>
      <c r="AO1293" s="109">
        <v>18457.341796875</v>
      </c>
      <c r="AP1293" s="109">
        <v>197.39604187011719</v>
      </c>
      <c r="AQ1293" s="109">
        <v>1.0694717168807983</v>
      </c>
      <c r="AR1293" s="111"/>
    </row>
    <row r="1294" spans="1:44">
      <c r="A1294" s="352">
        <v>41840</v>
      </c>
      <c r="B1294" s="181" t="s">
        <v>130</v>
      </c>
      <c r="C1294" s="181" t="s">
        <v>128</v>
      </c>
      <c r="D1294" s="241"/>
      <c r="E1294" s="219">
        <v>176</v>
      </c>
      <c r="F1294" s="219">
        <v>5</v>
      </c>
      <c r="G1294" s="219">
        <v>528</v>
      </c>
      <c r="H1294" s="219">
        <v>15</v>
      </c>
      <c r="I1294" s="219">
        <v>859</v>
      </c>
      <c r="J1294" s="219">
        <v>32</v>
      </c>
      <c r="K1294" s="229">
        <v>383530</v>
      </c>
      <c r="L1294" s="230">
        <v>93.615101817328508</v>
      </c>
      <c r="M1294" s="229">
        <v>1186530</v>
      </c>
      <c r="N1294" s="230">
        <v>96.508224487304688</v>
      </c>
      <c r="O1294" s="229">
        <v>12623346</v>
      </c>
      <c r="P1294" s="230">
        <v>99.995903015136719</v>
      </c>
      <c r="Q1294" s="229">
        <v>3654328</v>
      </c>
      <c r="R1294" s="230">
        <v>0</v>
      </c>
      <c r="S1294" s="229">
        <v>118693</v>
      </c>
      <c r="T1294" s="230">
        <v>3.248011589050293</v>
      </c>
      <c r="U1294" s="229">
        <v>8266</v>
      </c>
      <c r="V1294" s="230">
        <v>0.22622780501842499</v>
      </c>
      <c r="W1294" s="229">
        <v>568109</v>
      </c>
      <c r="X1294" s="230">
        <v>99.778175354003906</v>
      </c>
      <c r="Y1294" s="230">
        <v>99.552452087402344</v>
      </c>
      <c r="Z1294" s="229">
        <v>3684</v>
      </c>
      <c r="AA1294" s="230">
        <v>0.64846712350845337</v>
      </c>
      <c r="AB1294" s="229">
        <v>735265</v>
      </c>
      <c r="AC1294" s="230">
        <v>97.997322082519531</v>
      </c>
      <c r="AD1294" s="229">
        <v>733696</v>
      </c>
      <c r="AE1294" s="230">
        <v>98.156181335449219</v>
      </c>
      <c r="AF1294" s="230">
        <v>35.065479278564453</v>
      </c>
      <c r="AG1294" s="230">
        <v>34.969825744628906</v>
      </c>
      <c r="AH1294" s="230">
        <v>35.1611328125</v>
      </c>
      <c r="AI1294" s="230">
        <v>94.801300048828125</v>
      </c>
      <c r="AJ1294" s="188">
        <v>0.63335627317428589</v>
      </c>
      <c r="AK1294" s="188">
        <v>4.5653462409973145</v>
      </c>
      <c r="AL1294" s="230">
        <v>4.0302395820617676</v>
      </c>
      <c r="AM1294" s="230">
        <v>25.161231994628906</v>
      </c>
      <c r="AN1294" s="230">
        <v>4355.40478515625</v>
      </c>
      <c r="AO1294" s="230">
        <v>8935.96875</v>
      </c>
      <c r="AP1294" s="230">
        <v>153.09747314453125</v>
      </c>
      <c r="AQ1294" s="230">
        <v>1.7132722139358521</v>
      </c>
      <c r="AR1294" s="229"/>
    </row>
    <row r="1295" spans="1:44">
      <c r="A1295" s="352">
        <v>41840</v>
      </c>
      <c r="B1295" s="123" t="s">
        <v>132</v>
      </c>
      <c r="C1295" s="123" t="s">
        <v>128</v>
      </c>
      <c r="D1295" s="241"/>
      <c r="E1295" s="219">
        <v>178</v>
      </c>
      <c r="F1295" s="219">
        <v>5</v>
      </c>
      <c r="G1295" s="219">
        <v>527</v>
      </c>
      <c r="H1295" s="219">
        <v>15</v>
      </c>
      <c r="I1295" s="219">
        <v>1007</v>
      </c>
      <c r="J1295" s="219">
        <v>32</v>
      </c>
      <c r="K1295" s="197">
        <v>669209</v>
      </c>
      <c r="L1295" s="194">
        <v>90.600843682616343</v>
      </c>
      <c r="M1295" s="197">
        <v>1233106</v>
      </c>
      <c r="N1295" s="194">
        <v>92.869956970214844</v>
      </c>
      <c r="O1295" s="197">
        <v>12900688</v>
      </c>
      <c r="P1295" s="194">
        <v>99.996238708496094</v>
      </c>
      <c r="Q1295" s="197">
        <v>5013368</v>
      </c>
      <c r="R1295" s="194">
        <v>0</v>
      </c>
      <c r="S1295" s="197">
        <v>213002</v>
      </c>
      <c r="T1295" s="194">
        <v>4.248680591583252</v>
      </c>
      <c r="U1295" s="197">
        <v>17390</v>
      </c>
      <c r="V1295" s="194">
        <v>0.34733825922012329</v>
      </c>
      <c r="W1295" s="197">
        <v>893686</v>
      </c>
      <c r="X1295" s="194">
        <v>99.703460693359375</v>
      </c>
      <c r="Y1295" s="231">
        <v>99.357154846191406</v>
      </c>
      <c r="Z1295" s="197">
        <v>9063</v>
      </c>
      <c r="AA1295" s="194">
        <v>1.0141146183013916</v>
      </c>
      <c r="AB1295" s="197">
        <v>873891</v>
      </c>
      <c r="AC1295" s="194">
        <v>96.509407043457031</v>
      </c>
      <c r="AD1295" s="197">
        <v>872544</v>
      </c>
      <c r="AE1295" s="194">
        <v>96.732612609863281</v>
      </c>
      <c r="AF1295" s="231">
        <v>34.799659729003906</v>
      </c>
      <c r="AG1295" s="231">
        <v>34.805313110351562</v>
      </c>
      <c r="AH1295" s="231">
        <v>34.794010162353516</v>
      </c>
      <c r="AI1295" s="194">
        <v>48.714324951171875</v>
      </c>
      <c r="AJ1295" s="207">
        <v>0.38662320375442505</v>
      </c>
      <c r="AK1295" s="207">
        <v>0.89905321598052979</v>
      </c>
      <c r="AL1295" s="208">
        <v>4.0212225914001465</v>
      </c>
      <c r="AM1295" s="208">
        <v>23.714651107788086</v>
      </c>
      <c r="AN1295" s="197">
        <v>5674.2861328125</v>
      </c>
      <c r="AO1295" s="197">
        <v>12125.08203125</v>
      </c>
      <c r="AP1295" s="197">
        <v>178.77606201171875</v>
      </c>
      <c r="AQ1295" s="231">
        <v>1.4744317531585693</v>
      </c>
      <c r="AR1295" s="198"/>
    </row>
    <row r="1296" spans="1:44">
      <c r="A1296" s="352">
        <v>41839</v>
      </c>
      <c r="B1296" s="181" t="s">
        <v>6</v>
      </c>
      <c r="C1296" s="181"/>
      <c r="D1296" s="241"/>
      <c r="E1296" s="219">
        <v>1753</v>
      </c>
      <c r="F1296" s="219">
        <v>142</v>
      </c>
      <c r="G1296" s="219">
        <v>5193</v>
      </c>
      <c r="H1296" s="219">
        <v>417</v>
      </c>
      <c r="I1296" s="219">
        <v>15362</v>
      </c>
      <c r="J1296" s="219">
        <v>1537</v>
      </c>
      <c r="K1296" s="229">
        <v>32914318</v>
      </c>
      <c r="L1296" s="230">
        <v>91.067753553332025</v>
      </c>
      <c r="M1296" s="229">
        <v>53998506</v>
      </c>
      <c r="N1296" s="230">
        <v>96.137656247744985</v>
      </c>
      <c r="O1296" s="229">
        <v>177310748</v>
      </c>
      <c r="P1296" s="230">
        <v>99.915722842899726</v>
      </c>
      <c r="Q1296" s="229">
        <v>130088182</v>
      </c>
      <c r="R1296" s="230">
        <v>0.11006764441052572</v>
      </c>
      <c r="S1296" s="229">
        <v>3226735</v>
      </c>
      <c r="T1296" s="230">
        <v>4.4945046035142004</v>
      </c>
      <c r="U1296" s="229">
        <v>214218</v>
      </c>
      <c r="V1296" s="230">
        <v>0.16797455627419883</v>
      </c>
      <c r="W1296" s="229">
        <v>38813197</v>
      </c>
      <c r="X1296" s="230">
        <v>99.539941667679543</v>
      </c>
      <c r="Y1296" s="230">
        <v>99.372739892347667</v>
      </c>
      <c r="Z1296" s="229">
        <v>135307</v>
      </c>
      <c r="AA1296" s="230">
        <v>0.34861081107666797</v>
      </c>
      <c r="AB1296" s="229">
        <v>25004209</v>
      </c>
      <c r="AC1296" s="230">
        <v>98.269739664661671</v>
      </c>
      <c r="AD1296" s="229">
        <v>24958181</v>
      </c>
      <c r="AE1296" s="230">
        <v>98.384954910339573</v>
      </c>
      <c r="AF1296" s="230">
        <v>36.178764162268592</v>
      </c>
      <c r="AG1296" s="230">
        <v>37.061170836629515</v>
      </c>
      <c r="AH1296" s="230">
        <v>35.29635748790767</v>
      </c>
      <c r="AI1296" s="230"/>
      <c r="AJ1296" s="188"/>
      <c r="AK1296" s="188"/>
      <c r="AL1296" s="230">
        <v>3.0850998627667465</v>
      </c>
      <c r="AM1296" s="230">
        <v>17.739876928630437</v>
      </c>
      <c r="AN1296" s="230">
        <v>166563.91943359375</v>
      </c>
      <c r="AO1296" s="230">
        <v>469757.28515625</v>
      </c>
      <c r="AP1296" s="230">
        <v>208282.17486572266</v>
      </c>
      <c r="AQ1296" s="230">
        <v>44.33825327401663</v>
      </c>
      <c r="AR1296" s="229">
        <v>0</v>
      </c>
    </row>
    <row r="1297" spans="1:44">
      <c r="A1297" s="352">
        <v>41839</v>
      </c>
      <c r="B1297" s="123" t="s">
        <v>134</v>
      </c>
      <c r="C1297" s="123"/>
      <c r="D1297" s="241"/>
      <c r="E1297" s="219">
        <v>607</v>
      </c>
      <c r="F1297" s="219">
        <v>82</v>
      </c>
      <c r="G1297" s="219">
        <v>1811</v>
      </c>
      <c r="H1297" s="219">
        <v>248</v>
      </c>
      <c r="I1297" s="219">
        <v>6271</v>
      </c>
      <c r="J1297" s="219">
        <v>1001</v>
      </c>
      <c r="K1297" s="197">
        <v>18855638</v>
      </c>
      <c r="L1297" s="194">
        <v>91.830448802633995</v>
      </c>
      <c r="M1297" s="197">
        <v>29599683</v>
      </c>
      <c r="N1297" s="194">
        <v>96.691688792743832</v>
      </c>
      <c r="O1297" s="197">
        <v>57170480</v>
      </c>
      <c r="P1297" s="194">
        <v>99.776768525380049</v>
      </c>
      <c r="Q1297" s="197">
        <v>57170124</v>
      </c>
      <c r="R1297" s="194">
        <v>0.19875940382686108</v>
      </c>
      <c r="S1297" s="197">
        <v>12409</v>
      </c>
      <c r="T1297" s="194">
        <v>3.2790443584327734E-2</v>
      </c>
      <c r="U1297" s="197">
        <v>106316</v>
      </c>
      <c r="V1297" s="194">
        <v>0.18637515610540645</v>
      </c>
      <c r="W1297" s="197">
        <v>18742541</v>
      </c>
      <c r="X1297" s="194">
        <v>99.443810958756956</v>
      </c>
      <c r="Y1297" s="231">
        <v>99.258472400845406</v>
      </c>
      <c r="Z1297" s="197">
        <v>57935</v>
      </c>
      <c r="AA1297" s="194">
        <v>0.30910963954400233</v>
      </c>
      <c r="AB1297" s="197">
        <v>14199168</v>
      </c>
      <c r="AC1297" s="194">
        <v>98.716418780596072</v>
      </c>
      <c r="AD1297" s="197">
        <v>14189228</v>
      </c>
      <c r="AE1297" s="194">
        <v>98.715328646002405</v>
      </c>
      <c r="AF1297" s="231">
        <v>66.167074275876445</v>
      </c>
      <c r="AG1297" s="231">
        <v>68.558258620560736</v>
      </c>
      <c r="AH1297" s="231">
        <v>63.775889931192161</v>
      </c>
      <c r="AI1297" s="194"/>
      <c r="AJ1297" s="207"/>
      <c r="AK1297" s="207"/>
      <c r="AL1297" s="208">
        <v>4.9567907955816342</v>
      </c>
      <c r="AM1297" s="208">
        <v>27.120991369296938</v>
      </c>
      <c r="AN1297" s="197">
        <v>79463.16796875</v>
      </c>
      <c r="AO1297" s="197">
        <v>235871.419921875</v>
      </c>
      <c r="AP1297" s="197">
        <v>135174.927734375</v>
      </c>
      <c r="AQ1297" s="231">
        <v>57.308735318228656</v>
      </c>
      <c r="AR1297" s="198"/>
    </row>
    <row r="1298" spans="1:44">
      <c r="A1298" s="352">
        <v>41839</v>
      </c>
      <c r="B1298" s="123" t="s">
        <v>175</v>
      </c>
      <c r="C1298" s="123"/>
      <c r="D1298" s="241"/>
      <c r="E1298" s="219">
        <v>491</v>
      </c>
      <c r="F1298" s="219">
        <v>35</v>
      </c>
      <c r="G1298" s="219">
        <v>1428</v>
      </c>
      <c r="H1298" s="219">
        <v>95</v>
      </c>
      <c r="I1298" s="219">
        <v>4545</v>
      </c>
      <c r="J1298" s="219">
        <v>322</v>
      </c>
      <c r="K1298" s="197">
        <v>9536445</v>
      </c>
      <c r="L1298" s="194">
        <v>90.711444358982831</v>
      </c>
      <c r="M1298" s="197">
        <v>14921173</v>
      </c>
      <c r="N1298" s="194">
        <v>95.476272523338565</v>
      </c>
      <c r="O1298" s="197">
        <v>65220663</v>
      </c>
      <c r="P1298" s="194">
        <v>99.986537093748481</v>
      </c>
      <c r="Q1298" s="197">
        <v>45286348</v>
      </c>
      <c r="R1298" s="194">
        <v>6.3482707799314891E-2</v>
      </c>
      <c r="S1298" s="197">
        <v>2123048</v>
      </c>
      <c r="T1298" s="194">
        <v>4.7330399670654382</v>
      </c>
      <c r="U1298" s="197">
        <v>2044</v>
      </c>
      <c r="V1298" s="194">
        <v>4.7391687894765087E-3</v>
      </c>
      <c r="W1298" s="197">
        <v>13585563</v>
      </c>
      <c r="X1298" s="194">
        <v>99.636369871640042</v>
      </c>
      <c r="Y1298" s="231">
        <v>99.631647935896112</v>
      </c>
      <c r="Z1298" s="197">
        <v>34387</v>
      </c>
      <c r="AA1298" s="194">
        <v>0.25311428206991937</v>
      </c>
      <c r="AB1298" s="197">
        <v>3436599</v>
      </c>
      <c r="AC1298" s="194">
        <v>95.248733931650733</v>
      </c>
      <c r="AD1298" s="197">
        <v>3413078</v>
      </c>
      <c r="AE1298" s="194">
        <v>95.623042546196572</v>
      </c>
      <c r="AF1298" s="231">
        <v>0</v>
      </c>
      <c r="AG1298" s="231">
        <v>0</v>
      </c>
      <c r="AH1298" s="231">
        <v>0</v>
      </c>
      <c r="AI1298" s="194"/>
      <c r="AJ1298" s="207"/>
      <c r="AK1298" s="207"/>
      <c r="AL1298" s="208">
        <v>4.8206971821032072</v>
      </c>
      <c r="AM1298" s="208">
        <v>29.58167577158925</v>
      </c>
      <c r="AN1298" s="197">
        <v>60689.1220703125</v>
      </c>
      <c r="AO1298" s="197">
        <v>155646.59765625</v>
      </c>
      <c r="AP1298" s="197">
        <v>71800.970703125</v>
      </c>
      <c r="AQ1298" s="231">
        <v>46.130767896192317</v>
      </c>
      <c r="AR1298" s="198"/>
    </row>
    <row r="1299" spans="1:44">
      <c r="A1299" s="352">
        <v>41839</v>
      </c>
      <c r="B1299" s="124" t="s">
        <v>135</v>
      </c>
      <c r="C1299" s="124"/>
      <c r="D1299" s="241"/>
      <c r="E1299" s="219">
        <v>655</v>
      </c>
      <c r="F1299" s="219">
        <v>25</v>
      </c>
      <c r="G1299" s="219">
        <v>1954</v>
      </c>
      <c r="H1299" s="219">
        <v>74</v>
      </c>
      <c r="I1299" s="219">
        <v>4546</v>
      </c>
      <c r="J1299" s="219">
        <v>214</v>
      </c>
      <c r="K1299" s="190">
        <v>4522235</v>
      </c>
      <c r="L1299" s="191">
        <v>88.639046842988037</v>
      </c>
      <c r="M1299" s="190">
        <v>9477650</v>
      </c>
      <c r="N1299" s="191">
        <v>95.448607091846981</v>
      </c>
      <c r="O1299" s="190">
        <v>54919605</v>
      </c>
      <c r="P1299" s="191">
        <v>99.976275584319993</v>
      </c>
      <c r="Q1299" s="190">
        <v>27631710</v>
      </c>
      <c r="R1299" s="191">
        <v>2.9133194455912663E-3</v>
      </c>
      <c r="S1299" s="190">
        <v>1091278</v>
      </c>
      <c r="T1299" s="191">
        <v>4.0811758133194393</v>
      </c>
      <c r="U1299" s="190">
        <v>105858</v>
      </c>
      <c r="V1299" s="191">
        <v>0.38696420032594497</v>
      </c>
      <c r="W1299" s="190">
        <v>6485093</v>
      </c>
      <c r="X1299" s="191">
        <v>99.615762062769988</v>
      </c>
      <c r="Y1299" s="232">
        <v>99.230284725705189</v>
      </c>
      <c r="Z1299" s="190">
        <v>42985</v>
      </c>
      <c r="AA1299" s="192">
        <v>0.66282779598236674</v>
      </c>
      <c r="AB1299" s="190">
        <v>7368442</v>
      </c>
      <c r="AC1299" s="191">
        <v>98.817957791616564</v>
      </c>
      <c r="AD1299" s="190">
        <v>7355875</v>
      </c>
      <c r="AE1299" s="191">
        <v>99.029184735812805</v>
      </c>
      <c r="AF1299" s="232">
        <v>17.744494735486747</v>
      </c>
      <c r="AG1299" s="232">
        <v>15.833752373605332</v>
      </c>
      <c r="AH1299" s="232">
        <v>19.655237097368161</v>
      </c>
      <c r="AI1299" s="191"/>
      <c r="AJ1299" s="193"/>
      <c r="AK1299" s="193"/>
      <c r="AL1299" s="191">
        <v>3.5798245744060959</v>
      </c>
      <c r="AM1299" s="191">
        <v>22.064319230883001</v>
      </c>
      <c r="AN1299" s="190">
        <v>26411.62939453125</v>
      </c>
      <c r="AO1299" s="190">
        <v>78239.267578125</v>
      </c>
      <c r="AP1299" s="190">
        <v>1306.2764282226562</v>
      </c>
      <c r="AQ1299" s="232">
        <v>1.6695918413580337</v>
      </c>
      <c r="AR1299" s="190"/>
    </row>
    <row r="1300" spans="1:44">
      <c r="A1300" s="352">
        <v>41839</v>
      </c>
      <c r="B1300" s="114" t="s">
        <v>121</v>
      </c>
      <c r="C1300" s="114" t="s">
        <v>122</v>
      </c>
      <c r="D1300" s="241"/>
      <c r="E1300" s="305">
        <v>122</v>
      </c>
      <c r="F1300" s="305">
        <v>40</v>
      </c>
      <c r="G1300" s="305">
        <v>359</v>
      </c>
      <c r="H1300" s="305">
        <v>121</v>
      </c>
      <c r="I1300" s="305">
        <v>1464</v>
      </c>
      <c r="J1300" s="305">
        <v>501</v>
      </c>
      <c r="K1300" s="118">
        <v>9048712</v>
      </c>
      <c r="L1300" s="116">
        <v>92.781878791147292</v>
      </c>
      <c r="M1300" s="118">
        <v>5014059</v>
      </c>
      <c r="N1300" s="116">
        <v>96.134269714355469</v>
      </c>
      <c r="O1300" s="118">
        <v>13912100</v>
      </c>
      <c r="P1300" s="116">
        <v>99.180877685546875</v>
      </c>
      <c r="Q1300" s="118">
        <v>13911908</v>
      </c>
      <c r="R1300" s="119">
        <v>0.77039754390716553</v>
      </c>
      <c r="S1300" s="118">
        <v>6471</v>
      </c>
      <c r="T1300" s="116">
        <v>4.6514108777046204E-2</v>
      </c>
      <c r="U1300" s="118">
        <v>20682</v>
      </c>
      <c r="V1300" s="119">
        <v>0.14988847076892853</v>
      </c>
      <c r="W1300" s="117">
        <v>5409792</v>
      </c>
      <c r="X1300" s="119">
        <v>98.9130859375</v>
      </c>
      <c r="Y1300" s="119">
        <v>98.764823913574219</v>
      </c>
      <c r="Z1300" s="117">
        <v>19148</v>
      </c>
      <c r="AA1300" s="119">
        <v>0.35395076870918274</v>
      </c>
      <c r="AB1300" s="118">
        <v>5729584</v>
      </c>
      <c r="AC1300" s="120">
        <v>98.63616943359375</v>
      </c>
      <c r="AD1300" s="118">
        <v>5720878</v>
      </c>
      <c r="AE1300" s="116">
        <v>98.680274963378906</v>
      </c>
      <c r="AF1300" s="116">
        <v>94.400497436523438</v>
      </c>
      <c r="AG1300" s="116">
        <v>79.773223876953125</v>
      </c>
      <c r="AH1300" s="121">
        <v>109.02777862548828</v>
      </c>
      <c r="AI1300" s="116">
        <v>0</v>
      </c>
      <c r="AJ1300" s="121">
        <v>0</v>
      </c>
      <c r="AK1300" s="121">
        <v>0</v>
      </c>
      <c r="AL1300" s="116">
        <v>4.8623991012573242</v>
      </c>
      <c r="AM1300" s="116">
        <v>27.223506927490234</v>
      </c>
      <c r="AN1300" s="116">
        <v>18767.3828125</v>
      </c>
      <c r="AO1300" s="116">
        <v>74805.734375</v>
      </c>
      <c r="AP1300" s="116">
        <v>49509.828125</v>
      </c>
      <c r="AQ1300" s="122">
        <v>66.184532165527344</v>
      </c>
      <c r="AR1300" s="118"/>
    </row>
    <row r="1301" spans="1:44">
      <c r="A1301" s="352">
        <v>41839</v>
      </c>
      <c r="B1301" s="114" t="s">
        <v>123</v>
      </c>
      <c r="C1301" s="114" t="s">
        <v>122</v>
      </c>
      <c r="D1301" s="241"/>
      <c r="E1301" s="305">
        <v>158</v>
      </c>
      <c r="F1301" s="305">
        <v>11</v>
      </c>
      <c r="G1301" s="305">
        <v>483</v>
      </c>
      <c r="H1301" s="305">
        <v>34</v>
      </c>
      <c r="I1301" s="305">
        <v>1499</v>
      </c>
      <c r="J1301" s="305">
        <v>127</v>
      </c>
      <c r="K1301" s="118">
        <v>3501352</v>
      </c>
      <c r="L1301" s="116">
        <v>92.308513968318522</v>
      </c>
      <c r="M1301" s="118">
        <v>6837521</v>
      </c>
      <c r="N1301" s="116">
        <v>97.221145629882813</v>
      </c>
      <c r="O1301" s="118">
        <v>11636999</v>
      </c>
      <c r="P1301" s="116">
        <v>99.968994140625</v>
      </c>
      <c r="Q1301" s="118">
        <v>11636931</v>
      </c>
      <c r="R1301" s="119">
        <v>1.1626777239143848E-2</v>
      </c>
      <c r="S1301" s="118">
        <v>2034</v>
      </c>
      <c r="T1301" s="116">
        <v>1.7478834837675095E-2</v>
      </c>
      <c r="U1301" s="118">
        <v>19103</v>
      </c>
      <c r="V1301" s="119">
        <v>0.16420619189739227</v>
      </c>
      <c r="W1301" s="117">
        <v>3546731</v>
      </c>
      <c r="X1301" s="119">
        <v>99.766891479492188</v>
      </c>
      <c r="Y1301" s="119">
        <v>99.603065490722656</v>
      </c>
      <c r="Z1301" s="117">
        <v>9767</v>
      </c>
      <c r="AA1301" s="119">
        <v>0.27538034319877625</v>
      </c>
      <c r="AB1301" s="118">
        <v>2620686</v>
      </c>
      <c r="AC1301" s="120">
        <v>98.810348510742188</v>
      </c>
      <c r="AD1301" s="118">
        <v>2621729</v>
      </c>
      <c r="AE1301" s="116">
        <v>98.791671752929688</v>
      </c>
      <c r="AF1301" s="116">
        <v>55.304496765136719</v>
      </c>
      <c r="AG1301" s="116">
        <v>67.638229370117187</v>
      </c>
      <c r="AH1301" s="121">
        <v>42.97076416015625</v>
      </c>
      <c r="AI1301" s="116">
        <v>0</v>
      </c>
      <c r="AJ1301" s="121">
        <v>0</v>
      </c>
      <c r="AK1301" s="121">
        <v>0</v>
      </c>
      <c r="AL1301" s="116">
        <v>4.597508430480957</v>
      </c>
      <c r="AM1301" s="116">
        <v>26.693008422851563</v>
      </c>
      <c r="AN1301" s="116">
        <v>15027.796875</v>
      </c>
      <c r="AO1301" s="116">
        <v>46388.7265625</v>
      </c>
      <c r="AP1301" s="116">
        <v>24545.162109375</v>
      </c>
      <c r="AQ1301" s="116">
        <v>52.911911010742188</v>
      </c>
      <c r="AR1301" s="118"/>
    </row>
    <row r="1302" spans="1:44">
      <c r="A1302" s="352">
        <v>41839</v>
      </c>
      <c r="B1302" s="114" t="s">
        <v>183</v>
      </c>
      <c r="C1302" s="114" t="s">
        <v>122</v>
      </c>
      <c r="D1302" s="241"/>
      <c r="E1302" s="305">
        <v>129</v>
      </c>
      <c r="F1302" s="305">
        <v>10</v>
      </c>
      <c r="G1302" s="305">
        <v>385</v>
      </c>
      <c r="H1302" s="305">
        <v>30</v>
      </c>
      <c r="I1302" s="305">
        <v>1448</v>
      </c>
      <c r="J1302" s="305">
        <v>110</v>
      </c>
      <c r="K1302" s="118">
        <v>1127074</v>
      </c>
      <c r="L1302" s="116">
        <v>93.81078793406644</v>
      </c>
      <c r="M1302" s="118">
        <v>6837521</v>
      </c>
      <c r="N1302" s="116">
        <v>97.221145629882813</v>
      </c>
      <c r="O1302" s="118">
        <v>13227527</v>
      </c>
      <c r="P1302" s="116">
        <v>99.965484619140625</v>
      </c>
      <c r="Q1302" s="118">
        <v>13227541</v>
      </c>
      <c r="R1302" s="119">
        <v>2.5620786473155022E-2</v>
      </c>
      <c r="S1302" s="118">
        <v>949</v>
      </c>
      <c r="T1302" s="116">
        <v>7.1744248270988464E-3</v>
      </c>
      <c r="U1302" s="118">
        <v>23290</v>
      </c>
      <c r="V1302" s="119">
        <v>0.1761297881603241</v>
      </c>
      <c r="W1302" s="117">
        <v>4132917</v>
      </c>
      <c r="X1302" s="119">
        <v>99.715950012207031</v>
      </c>
      <c r="Y1302" s="119">
        <v>99.540321350097656</v>
      </c>
      <c r="Z1302" s="117">
        <v>10689</v>
      </c>
      <c r="AA1302" s="119">
        <v>0.2586309015750885</v>
      </c>
      <c r="AB1302" s="118">
        <v>2441076</v>
      </c>
      <c r="AC1302" s="120">
        <v>98.749649047851562</v>
      </c>
      <c r="AD1302" s="118">
        <v>2439087</v>
      </c>
      <c r="AE1302" s="116">
        <v>98.724601745605469</v>
      </c>
      <c r="AF1302" s="116">
        <v>55.328765869140625</v>
      </c>
      <c r="AG1302" s="116">
        <v>70.69964599609375</v>
      </c>
      <c r="AH1302" s="121">
        <v>39.9578857421875</v>
      </c>
      <c r="AI1302" s="116">
        <v>0</v>
      </c>
      <c r="AJ1302" s="121">
        <v>0</v>
      </c>
      <c r="AK1302" s="121">
        <v>0</v>
      </c>
      <c r="AL1302" s="116">
        <v>4.9024810791015625</v>
      </c>
      <c r="AM1302" s="116">
        <v>26.260866165161133</v>
      </c>
      <c r="AN1302" s="116">
        <v>18117.3125</v>
      </c>
      <c r="AO1302" s="116">
        <v>47907.0390625</v>
      </c>
      <c r="AP1302" s="116">
        <v>24886.412109375</v>
      </c>
      <c r="AQ1302" s="116">
        <v>51.947296142578125</v>
      </c>
      <c r="AR1302" s="118"/>
    </row>
    <row r="1303" spans="1:44">
      <c r="A1303" s="352">
        <v>41839</v>
      </c>
      <c r="B1303" s="114" t="s">
        <v>126</v>
      </c>
      <c r="C1303" s="114" t="s">
        <v>122</v>
      </c>
      <c r="D1303" s="241"/>
      <c r="E1303" s="305">
        <v>103</v>
      </c>
      <c r="F1303" s="305">
        <v>4</v>
      </c>
      <c r="G1303" s="305">
        <v>302</v>
      </c>
      <c r="H1303" s="305">
        <v>12</v>
      </c>
      <c r="I1303" s="305">
        <v>914</v>
      </c>
      <c r="J1303" s="305">
        <v>50</v>
      </c>
      <c r="K1303" s="118">
        <v>1337002</v>
      </c>
      <c r="L1303" s="116">
        <v>89.420584262402002</v>
      </c>
      <c r="M1303" s="118">
        <v>5455291</v>
      </c>
      <c r="N1303" s="116">
        <v>96.284248352050781</v>
      </c>
      <c r="O1303" s="118">
        <v>7462029</v>
      </c>
      <c r="P1303" s="116">
        <v>99.950736999511719</v>
      </c>
      <c r="Q1303" s="118">
        <v>7461986</v>
      </c>
      <c r="R1303" s="119">
        <v>1.5572261996567249E-2</v>
      </c>
      <c r="S1303" s="118">
        <v>2043</v>
      </c>
      <c r="T1303" s="116">
        <v>2.7378769591450691E-2</v>
      </c>
      <c r="U1303" s="118">
        <v>14948</v>
      </c>
      <c r="V1303" s="119">
        <v>0.20040808618068695</v>
      </c>
      <c r="W1303" s="117">
        <v>2228333</v>
      </c>
      <c r="X1303" s="119">
        <v>99.5611572265625</v>
      </c>
      <c r="Y1303" s="119">
        <v>99.361625671386719</v>
      </c>
      <c r="Z1303" s="117">
        <v>6573</v>
      </c>
      <c r="AA1303" s="119">
        <v>0.29497388005256653</v>
      </c>
      <c r="AB1303" s="118">
        <v>1100110</v>
      </c>
      <c r="AC1303" s="120">
        <v>98.966102600097656</v>
      </c>
      <c r="AD1303" s="118">
        <v>1098371</v>
      </c>
      <c r="AE1303" s="116">
        <v>98.900100708007813</v>
      </c>
      <c r="AF1303" s="116">
        <v>55.439910888671875</v>
      </c>
      <c r="AG1303" s="116">
        <v>68.125984191894531</v>
      </c>
      <c r="AH1303" s="121">
        <v>42.753841400146484</v>
      </c>
      <c r="AI1303" s="116">
        <v>0</v>
      </c>
      <c r="AJ1303" s="121">
        <v>0</v>
      </c>
      <c r="AK1303" s="121">
        <v>0</v>
      </c>
      <c r="AL1303" s="116">
        <v>5.3471088409423828</v>
      </c>
      <c r="AM1303" s="116">
        <v>29.723316192626953</v>
      </c>
      <c r="AN1303" s="116">
        <v>11049.578125</v>
      </c>
      <c r="AO1303" s="116">
        <v>28378.529296875</v>
      </c>
      <c r="AP1303" s="116">
        <v>14449.009765625</v>
      </c>
      <c r="AQ1303" s="116">
        <v>50.915287017822266</v>
      </c>
      <c r="AR1303" s="118"/>
    </row>
    <row r="1304" spans="1:44">
      <c r="A1304" s="352">
        <v>41839</v>
      </c>
      <c r="B1304" s="114" t="s">
        <v>184</v>
      </c>
      <c r="C1304" s="114" t="s">
        <v>122</v>
      </c>
      <c r="D1304" s="241"/>
      <c r="E1304" s="305">
        <v>95</v>
      </c>
      <c r="F1304" s="305">
        <v>17</v>
      </c>
      <c r="G1304" s="305">
        <v>282</v>
      </c>
      <c r="H1304" s="305">
        <v>51</v>
      </c>
      <c r="I1304" s="305">
        <v>946</v>
      </c>
      <c r="J1304" s="305">
        <v>213</v>
      </c>
      <c r="K1304" s="118">
        <v>3841498</v>
      </c>
      <c r="L1304" s="116">
        <v>89.411318188894015</v>
      </c>
      <c r="M1304" s="118">
        <v>5455291</v>
      </c>
      <c r="N1304" s="116">
        <v>96.284248352050781</v>
      </c>
      <c r="O1304" s="118">
        <v>10931825</v>
      </c>
      <c r="P1304" s="116">
        <v>99.983390808105469</v>
      </c>
      <c r="Q1304" s="118">
        <v>10931758</v>
      </c>
      <c r="R1304" s="119">
        <v>5.0312126986682415E-3</v>
      </c>
      <c r="S1304" s="118">
        <v>912</v>
      </c>
      <c r="T1304" s="116">
        <v>8.3426656201481819E-3</v>
      </c>
      <c r="U1304" s="118">
        <v>28293</v>
      </c>
      <c r="V1304" s="119">
        <v>0.25884935259819031</v>
      </c>
      <c r="W1304" s="117">
        <v>3424768</v>
      </c>
      <c r="X1304" s="119">
        <v>99.542800903320313</v>
      </c>
      <c r="Y1304" s="119">
        <v>99.285133361816406</v>
      </c>
      <c r="Z1304" s="117">
        <v>11758</v>
      </c>
      <c r="AA1304" s="119">
        <v>0.3433225154876709</v>
      </c>
      <c r="AB1304" s="118">
        <v>2307712</v>
      </c>
      <c r="AC1304" s="120">
        <v>98.654815673828125</v>
      </c>
      <c r="AD1304" s="118">
        <v>2309163</v>
      </c>
      <c r="AE1304" s="116">
        <v>98.617813110351563</v>
      </c>
      <c r="AF1304" s="116">
        <v>35.495460510253906</v>
      </c>
      <c r="AG1304" s="116">
        <v>45.464931488037109</v>
      </c>
      <c r="AH1304" s="121">
        <v>25.52598762512207</v>
      </c>
      <c r="AI1304" s="116">
        <v>0</v>
      </c>
      <c r="AJ1304" s="121">
        <v>0</v>
      </c>
      <c r="AK1304" s="121">
        <v>0</v>
      </c>
      <c r="AL1304" s="116">
        <v>5.3484687805175781</v>
      </c>
      <c r="AM1304" s="116">
        <v>26.110916137695313</v>
      </c>
      <c r="AN1304" s="116">
        <v>16501.09765625</v>
      </c>
      <c r="AO1304" s="116">
        <v>38391.390625</v>
      </c>
      <c r="AP1304" s="116">
        <v>21784.515625</v>
      </c>
      <c r="AQ1304" s="116">
        <v>56.743232727050781</v>
      </c>
      <c r="AR1304" s="118"/>
    </row>
    <row r="1305" spans="1:44">
      <c r="A1305" s="352">
        <v>41839</v>
      </c>
      <c r="B1305" s="114" t="s">
        <v>131</v>
      </c>
      <c r="C1305" s="114" t="s">
        <v>176</v>
      </c>
      <c r="D1305" s="241"/>
      <c r="E1305" s="305">
        <v>164</v>
      </c>
      <c r="F1305" s="305">
        <v>20</v>
      </c>
      <c r="G1305" s="305">
        <v>478</v>
      </c>
      <c r="H1305" s="305">
        <v>50</v>
      </c>
      <c r="I1305" s="305">
        <v>1526</v>
      </c>
      <c r="J1305" s="305">
        <v>170</v>
      </c>
      <c r="K1305" s="118">
        <v>2397974</v>
      </c>
      <c r="L1305" s="116">
        <v>90.487594944732507</v>
      </c>
      <c r="M1305" s="118">
        <v>4296995</v>
      </c>
      <c r="N1305" s="116">
        <v>94.305648803710938</v>
      </c>
      <c r="O1305" s="118">
        <v>18916776</v>
      </c>
      <c r="P1305" s="116">
        <v>99.999504089355469</v>
      </c>
      <c r="Q1305" s="118">
        <v>12526073</v>
      </c>
      <c r="R1305" s="119">
        <v>6.2749115750193596E-3</v>
      </c>
      <c r="S1305" s="118">
        <v>579787</v>
      </c>
      <c r="T1305" s="116">
        <v>4.6286416053771973</v>
      </c>
      <c r="U1305" s="118">
        <v>281</v>
      </c>
      <c r="V1305" s="119">
        <v>2.3523797281086445E-3</v>
      </c>
      <c r="W1305" s="117">
        <v>3623418</v>
      </c>
      <c r="X1305" s="119">
        <v>99.764289855957031</v>
      </c>
      <c r="Y1305" s="119">
        <v>99.761940002441406</v>
      </c>
      <c r="Z1305" s="117">
        <v>9936</v>
      </c>
      <c r="AA1305" s="119">
        <v>0.27421623468399048</v>
      </c>
      <c r="AB1305" s="118">
        <v>1347160</v>
      </c>
      <c r="AC1305" s="120">
        <v>95.048919677734375</v>
      </c>
      <c r="AD1305" s="118">
        <v>1336982</v>
      </c>
      <c r="AE1305" s="116">
        <v>95.678550720214844</v>
      </c>
      <c r="AF1305" s="116">
        <v>0</v>
      </c>
      <c r="AG1305" s="116">
        <v>0</v>
      </c>
      <c r="AH1305" s="121">
        <v>0</v>
      </c>
      <c r="AI1305" s="116">
        <v>0</v>
      </c>
      <c r="AJ1305" s="121">
        <v>0</v>
      </c>
      <c r="AK1305" s="121">
        <v>0</v>
      </c>
      <c r="AL1305" s="116">
        <v>4.9349417686462402</v>
      </c>
      <c r="AM1305" s="116">
        <v>28.641429901123047</v>
      </c>
      <c r="AN1305" s="116">
        <v>17259.63671875</v>
      </c>
      <c r="AO1305" s="116">
        <v>39759.29296875</v>
      </c>
      <c r="AP1305" s="116">
        <v>18089.296875</v>
      </c>
      <c r="AQ1305" s="116">
        <v>45.497028350830078</v>
      </c>
      <c r="AR1305" s="118"/>
    </row>
    <row r="1306" spans="1:44">
      <c r="A1306" s="352">
        <v>41839</v>
      </c>
      <c r="B1306" s="114" t="s">
        <v>124</v>
      </c>
      <c r="C1306" s="114" t="s">
        <v>176</v>
      </c>
      <c r="D1306" s="241"/>
      <c r="E1306" s="180">
        <v>113</v>
      </c>
      <c r="F1306" s="180">
        <v>36</v>
      </c>
      <c r="G1306" s="180">
        <v>332</v>
      </c>
      <c r="H1306" s="180">
        <v>98</v>
      </c>
      <c r="I1306" s="180">
        <v>1255</v>
      </c>
      <c r="J1306" s="180">
        <v>352</v>
      </c>
      <c r="K1306" s="118">
        <v>3496887</v>
      </c>
      <c r="L1306" s="116">
        <v>92.237695985028964</v>
      </c>
      <c r="M1306" s="118">
        <v>3725668</v>
      </c>
      <c r="N1306" s="116">
        <v>96.28997802734375</v>
      </c>
      <c r="O1306" s="118">
        <v>15989753</v>
      </c>
      <c r="P1306" s="116">
        <v>99.999618530273438</v>
      </c>
      <c r="Q1306" s="118">
        <v>12430052</v>
      </c>
      <c r="R1306" s="119">
        <v>1.6653189435601234E-2</v>
      </c>
      <c r="S1306" s="118">
        <v>515403</v>
      </c>
      <c r="T1306" s="116">
        <v>4.1464266777038574</v>
      </c>
      <c r="U1306" s="118">
        <v>1233</v>
      </c>
      <c r="V1306" s="119">
        <v>1.0350462049245834E-2</v>
      </c>
      <c r="W1306" s="117">
        <v>4210961</v>
      </c>
      <c r="X1306" s="119">
        <v>99.628173828125</v>
      </c>
      <c r="Y1306" s="119">
        <v>99.61785888671875</v>
      </c>
      <c r="Z1306" s="117">
        <v>10753</v>
      </c>
      <c r="AA1306" s="119">
        <v>0.25535738468170166</v>
      </c>
      <c r="AB1306" s="118">
        <v>917919</v>
      </c>
      <c r="AC1306" s="120">
        <v>93.844558715820313</v>
      </c>
      <c r="AD1306" s="118">
        <v>911999</v>
      </c>
      <c r="AE1306" s="116">
        <v>94.005256652832031</v>
      </c>
      <c r="AF1306" s="116">
        <v>0</v>
      </c>
      <c r="AG1306" s="116">
        <v>0</v>
      </c>
      <c r="AH1306" s="121">
        <v>0</v>
      </c>
      <c r="AI1306" s="116">
        <v>0</v>
      </c>
      <c r="AJ1306" s="121">
        <v>0</v>
      </c>
      <c r="AK1306" s="121">
        <v>0</v>
      </c>
      <c r="AL1306" s="116">
        <v>4.5755829811096191</v>
      </c>
      <c r="AM1306" s="116">
        <v>27.714008331298828</v>
      </c>
      <c r="AN1306" s="116">
        <v>16774.892578125</v>
      </c>
      <c r="AO1306" s="116">
        <v>46420.875</v>
      </c>
      <c r="AP1306" s="116">
        <v>22136.80078125</v>
      </c>
      <c r="AQ1306" s="116">
        <v>47.687168121337891</v>
      </c>
      <c r="AR1306" s="118"/>
    </row>
    <row r="1307" spans="1:44">
      <c r="A1307" s="352">
        <v>41839</v>
      </c>
      <c r="B1307" s="206" t="s">
        <v>133</v>
      </c>
      <c r="C1307" s="206" t="s">
        <v>176</v>
      </c>
      <c r="D1307" s="241"/>
      <c r="E1307" s="180">
        <v>163</v>
      </c>
      <c r="F1307" s="180">
        <v>8</v>
      </c>
      <c r="G1307" s="180">
        <v>482</v>
      </c>
      <c r="H1307" s="180">
        <v>24</v>
      </c>
      <c r="I1307" s="180">
        <v>1513</v>
      </c>
      <c r="J1307" s="180">
        <v>76</v>
      </c>
      <c r="K1307" s="248">
        <v>1803745</v>
      </c>
      <c r="L1307" s="246">
        <v>88.97804290517783</v>
      </c>
      <c r="M1307" s="248">
        <v>3852088</v>
      </c>
      <c r="N1307" s="246">
        <v>96.326042175292969</v>
      </c>
      <c r="O1307" s="248">
        <v>16019637</v>
      </c>
      <c r="P1307" s="246">
        <v>99.948204040527344</v>
      </c>
      <c r="Q1307" s="248">
        <v>10440728</v>
      </c>
      <c r="R1307" s="249">
        <v>0.19206514954566956</v>
      </c>
      <c r="S1307" s="248">
        <v>567611</v>
      </c>
      <c r="T1307" s="246">
        <v>5.4365077018737793</v>
      </c>
      <c r="U1307" s="248">
        <v>367</v>
      </c>
      <c r="V1307" s="249">
        <v>3.7262411788105965E-3</v>
      </c>
      <c r="W1307" s="248">
        <v>2748574</v>
      </c>
      <c r="X1307" s="246">
        <v>99.711776733398438</v>
      </c>
      <c r="Y1307" s="246">
        <v>99.708061218261719</v>
      </c>
      <c r="Z1307" s="247">
        <v>7746</v>
      </c>
      <c r="AA1307" s="249">
        <v>0.28181886672973633</v>
      </c>
      <c r="AB1307" s="248">
        <v>529627</v>
      </c>
      <c r="AC1307" s="246">
        <v>95.922599792480469</v>
      </c>
      <c r="AD1307" s="248">
        <v>520483</v>
      </c>
      <c r="AE1307" s="246">
        <v>96.353775024414063</v>
      </c>
      <c r="AF1307" s="246">
        <v>0</v>
      </c>
      <c r="AG1307" s="246">
        <v>0</v>
      </c>
      <c r="AH1307" s="251">
        <v>0</v>
      </c>
      <c r="AI1307" s="246">
        <v>0</v>
      </c>
      <c r="AJ1307" s="251">
        <v>0</v>
      </c>
      <c r="AK1307" s="251">
        <v>0</v>
      </c>
      <c r="AL1307" s="246">
        <v>4.8762345314025879</v>
      </c>
      <c r="AM1307" s="246">
        <v>31.800561904907227</v>
      </c>
      <c r="AN1307" s="246">
        <v>14778.640625</v>
      </c>
      <c r="AO1307" s="246">
        <v>34950.8984375</v>
      </c>
      <c r="AP1307" s="246">
        <v>16493.611328125</v>
      </c>
      <c r="AQ1307" s="246">
        <v>47.190807342529297</v>
      </c>
      <c r="AR1307" s="248"/>
    </row>
    <row r="1308" spans="1:44">
      <c r="A1308" s="352">
        <v>41839</v>
      </c>
      <c r="B1308" s="206" t="s">
        <v>125</v>
      </c>
      <c r="C1308" s="206" t="s">
        <v>176</v>
      </c>
      <c r="D1308" s="241"/>
      <c r="E1308" s="180">
        <v>164</v>
      </c>
      <c r="F1308" s="180">
        <v>7</v>
      </c>
      <c r="G1308" s="180">
        <v>468</v>
      </c>
      <c r="H1308" s="180">
        <v>21</v>
      </c>
      <c r="I1308" s="180">
        <v>1506</v>
      </c>
      <c r="J1308" s="180">
        <v>76</v>
      </c>
      <c r="K1308" s="248">
        <v>1837839</v>
      </c>
      <c r="L1308" s="246">
        <v>89.800738802473987</v>
      </c>
      <c r="M1308" s="248">
        <v>3046422</v>
      </c>
      <c r="N1308" s="246">
        <v>95.057807922363281</v>
      </c>
      <c r="O1308" s="248">
        <v>14294497</v>
      </c>
      <c r="P1308" s="246">
        <v>99.997703552246094</v>
      </c>
      <c r="Q1308" s="248">
        <v>9889495</v>
      </c>
      <c r="R1308" s="249">
        <v>5.9052560478448868E-2</v>
      </c>
      <c r="S1308" s="248">
        <v>460247</v>
      </c>
      <c r="T1308" s="246">
        <v>4.653897762298584</v>
      </c>
      <c r="U1308" s="248">
        <v>163</v>
      </c>
      <c r="V1308" s="249">
        <v>1.7298106104135513E-3</v>
      </c>
      <c r="W1308" s="248">
        <v>3002610</v>
      </c>
      <c r="X1308" s="246">
        <v>99.424468994140625</v>
      </c>
      <c r="Y1308" s="246">
        <v>99.422752380371094</v>
      </c>
      <c r="Z1308" s="247">
        <v>5952</v>
      </c>
      <c r="AA1308" s="249">
        <v>0.19822753965854645</v>
      </c>
      <c r="AB1308" s="248">
        <v>641893</v>
      </c>
      <c r="AC1308" s="246">
        <v>97.120079040527344</v>
      </c>
      <c r="AD1308" s="248">
        <v>643614</v>
      </c>
      <c r="AE1308" s="246">
        <v>97.209197998046875</v>
      </c>
      <c r="AF1308" s="246">
        <v>0</v>
      </c>
      <c r="AG1308" s="246">
        <v>0</v>
      </c>
      <c r="AH1308" s="251">
        <v>0</v>
      </c>
      <c r="AI1308" s="246">
        <v>0</v>
      </c>
      <c r="AJ1308" s="251">
        <v>0</v>
      </c>
      <c r="AK1308" s="251">
        <v>0</v>
      </c>
      <c r="AL1308" s="246">
        <v>4.0868768692016602</v>
      </c>
      <c r="AM1308" s="246">
        <v>29.095230102539063</v>
      </c>
      <c r="AN1308" s="246">
        <v>11875.9521484375</v>
      </c>
      <c r="AO1308" s="246">
        <v>34515.53125</v>
      </c>
      <c r="AP1308" s="246">
        <v>15081.26171875</v>
      </c>
      <c r="AQ1308" s="246">
        <v>43.694129943847656</v>
      </c>
      <c r="AR1308" s="248"/>
    </row>
    <row r="1309" spans="1:44">
      <c r="A1309" s="352">
        <v>41839</v>
      </c>
      <c r="B1309" s="107" t="s">
        <v>127</v>
      </c>
      <c r="C1309" s="107" t="s">
        <v>128</v>
      </c>
      <c r="D1309" s="241"/>
      <c r="E1309" s="388">
        <v>150</v>
      </c>
      <c r="F1309" s="388">
        <v>12</v>
      </c>
      <c r="G1309" s="388">
        <v>450</v>
      </c>
      <c r="H1309" s="388">
        <v>36</v>
      </c>
      <c r="I1309" s="388">
        <v>1432</v>
      </c>
      <c r="J1309" s="388">
        <v>122</v>
      </c>
      <c r="K1309" s="111">
        <v>1457431</v>
      </c>
      <c r="L1309" s="109">
        <v>91.229018732276174</v>
      </c>
      <c r="M1309" s="111">
        <v>3608729</v>
      </c>
      <c r="N1309" s="109">
        <v>96.190155029296875</v>
      </c>
      <c r="O1309" s="111">
        <v>16271616</v>
      </c>
      <c r="P1309" s="109">
        <v>99.980606079101563</v>
      </c>
      <c r="Q1309" s="111">
        <v>9874539</v>
      </c>
      <c r="R1309" s="112">
        <v>7.1598277427256107E-3</v>
      </c>
      <c r="S1309" s="111">
        <v>343711</v>
      </c>
      <c r="T1309" s="109">
        <v>3.4807801246643066</v>
      </c>
      <c r="U1309" s="111">
        <v>39295</v>
      </c>
      <c r="V1309" s="112">
        <v>0.39802888035774231</v>
      </c>
      <c r="W1309" s="111">
        <v>2988948</v>
      </c>
      <c r="X1309" s="109">
        <v>99.604278564453125</v>
      </c>
      <c r="Y1309" s="109">
        <v>99.20782470703125</v>
      </c>
      <c r="Z1309" s="110">
        <v>18815</v>
      </c>
      <c r="AA1309" s="112">
        <v>0.62948566675186157</v>
      </c>
      <c r="AB1309" s="111">
        <v>4643188</v>
      </c>
      <c r="AC1309" s="109">
        <v>99.2974853515625</v>
      </c>
      <c r="AD1309" s="111">
        <v>4633896</v>
      </c>
      <c r="AE1309" s="109">
        <v>99.514274597167969</v>
      </c>
      <c r="AF1309" s="109">
        <v>34.640769958496094</v>
      </c>
      <c r="AG1309" s="109">
        <v>34.316680908203125</v>
      </c>
      <c r="AH1309" s="113">
        <v>34.964855194091797</v>
      </c>
      <c r="AI1309" s="109">
        <v>48.727210998535156</v>
      </c>
      <c r="AJ1309" s="113">
        <v>0.46252873539924622</v>
      </c>
      <c r="AK1309" s="113">
        <v>0.81026273965835571</v>
      </c>
      <c r="AL1309" s="109">
        <v>3.056218147277832</v>
      </c>
      <c r="AM1309" s="109">
        <v>18.615951538085938</v>
      </c>
      <c r="AN1309" s="109">
        <v>8313.2431640625</v>
      </c>
      <c r="AO1309" s="109">
        <v>36099.6796875</v>
      </c>
      <c r="AP1309" s="109">
        <v>734.313720703125</v>
      </c>
      <c r="AQ1309" s="109">
        <v>2.0341281890869141</v>
      </c>
      <c r="AR1309" s="111"/>
    </row>
    <row r="1310" spans="1:44">
      <c r="A1310" s="352">
        <v>41839</v>
      </c>
      <c r="B1310" s="107" t="s">
        <v>129</v>
      </c>
      <c r="C1310" s="107" t="s">
        <v>128</v>
      </c>
      <c r="D1310" s="241"/>
      <c r="E1310" s="388">
        <v>151</v>
      </c>
      <c r="F1310" s="388">
        <v>3</v>
      </c>
      <c r="G1310" s="388">
        <v>449</v>
      </c>
      <c r="H1310" s="388">
        <v>8</v>
      </c>
      <c r="I1310" s="388">
        <v>1254</v>
      </c>
      <c r="J1310" s="388">
        <v>26</v>
      </c>
      <c r="K1310" s="111">
        <v>1655009</v>
      </c>
      <c r="L1310" s="109">
        <v>83.676161277672804</v>
      </c>
      <c r="M1310" s="111">
        <v>3331453</v>
      </c>
      <c r="N1310" s="109">
        <v>96.259857177734375</v>
      </c>
      <c r="O1310" s="111">
        <v>11828832</v>
      </c>
      <c r="P1310" s="109">
        <v>99.954193115234375</v>
      </c>
      <c r="Q1310" s="111">
        <v>8016672</v>
      </c>
      <c r="R1310" s="112">
        <v>1.2224523816257715E-3</v>
      </c>
      <c r="S1310" s="111">
        <v>324134</v>
      </c>
      <c r="T1310" s="109">
        <v>4.0432486534118652</v>
      </c>
      <c r="U1310" s="111">
        <v>39420</v>
      </c>
      <c r="V1310" s="112">
        <v>0.49179592728614807</v>
      </c>
      <c r="W1310" s="111">
        <v>1873185</v>
      </c>
      <c r="X1310" s="109">
        <v>99.522781372070313</v>
      </c>
      <c r="Y1310" s="109">
        <v>99.033332824707031</v>
      </c>
      <c r="Z1310" s="110">
        <v>11805</v>
      </c>
      <c r="AA1310" s="112">
        <v>0.63021004199981689</v>
      </c>
      <c r="AB1310" s="111">
        <v>1051782</v>
      </c>
      <c r="AC1310" s="109">
        <v>98.614158630371094</v>
      </c>
      <c r="AD1310" s="111">
        <v>1051371</v>
      </c>
      <c r="AE1310" s="109">
        <v>98.837989807128906</v>
      </c>
      <c r="AF1310" s="109">
        <v>34.31243896484375</v>
      </c>
      <c r="AG1310" s="109">
        <v>33.972328186035156</v>
      </c>
      <c r="AH1310" s="113">
        <v>34.652549743652344</v>
      </c>
      <c r="AI1310" s="109">
        <v>48.866355895996094</v>
      </c>
      <c r="AJ1310" s="113">
        <v>0.35438767075538635</v>
      </c>
      <c r="AK1310" s="113">
        <v>0.77925610542297363</v>
      </c>
      <c r="AL1310" s="109">
        <v>2.9993340969085693</v>
      </c>
      <c r="AM1310" s="109">
        <v>22.824676513671875</v>
      </c>
      <c r="AN1310" s="109">
        <v>6986.3095703125</v>
      </c>
      <c r="AO1310" s="109">
        <v>20235.775390625</v>
      </c>
      <c r="AP1310" s="109">
        <v>226.171142578125</v>
      </c>
      <c r="AQ1310" s="109">
        <v>1.1176795959472656</v>
      </c>
      <c r="AR1310" s="111"/>
    </row>
    <row r="1311" spans="1:44">
      <c r="A1311" s="352">
        <v>41839</v>
      </c>
      <c r="B1311" s="181" t="s">
        <v>130</v>
      </c>
      <c r="C1311" s="181" t="s">
        <v>128</v>
      </c>
      <c r="D1311" s="241"/>
      <c r="E1311" s="219">
        <v>176</v>
      </c>
      <c r="F1311" s="219">
        <v>5</v>
      </c>
      <c r="G1311" s="219">
        <v>528</v>
      </c>
      <c r="H1311" s="219">
        <v>15</v>
      </c>
      <c r="I1311" s="219">
        <v>860</v>
      </c>
      <c r="J1311" s="219">
        <v>32</v>
      </c>
      <c r="K1311" s="229">
        <v>599822</v>
      </c>
      <c r="L1311" s="230">
        <v>93.445222082551155</v>
      </c>
      <c r="M1311" s="229">
        <v>1247573</v>
      </c>
      <c r="N1311" s="230">
        <v>96.224510192871094</v>
      </c>
      <c r="O1311" s="229">
        <v>13529908</v>
      </c>
      <c r="P1311" s="230">
        <v>99.996124267578125</v>
      </c>
      <c r="Q1311" s="229">
        <v>4034668</v>
      </c>
      <c r="R1311" s="230">
        <v>0</v>
      </c>
      <c r="S1311" s="229">
        <v>125331</v>
      </c>
      <c r="T1311" s="230">
        <v>3.1063523292541504</v>
      </c>
      <c r="U1311" s="229">
        <v>8291</v>
      </c>
      <c r="V1311" s="230">
        <v>0.2055499255657196</v>
      </c>
      <c r="W1311" s="229">
        <v>653169</v>
      </c>
      <c r="X1311" s="230">
        <v>99.789779663085938</v>
      </c>
      <c r="Y1311" s="230">
        <v>99.584663391113281</v>
      </c>
      <c r="Z1311" s="229">
        <v>3736</v>
      </c>
      <c r="AA1311" s="230">
        <v>0.57198059558868408</v>
      </c>
      <c r="AB1311" s="229">
        <v>811537</v>
      </c>
      <c r="AC1311" s="230">
        <v>98.167427062988281</v>
      </c>
      <c r="AD1311" s="229">
        <v>809958</v>
      </c>
      <c r="AE1311" s="230">
        <v>98.341773986816406</v>
      </c>
      <c r="AF1311" s="230">
        <v>35.036453247070313</v>
      </c>
      <c r="AG1311" s="230">
        <v>34.946922302246094</v>
      </c>
      <c r="AH1311" s="230">
        <v>35.125984191894531</v>
      </c>
      <c r="AI1311" s="230">
        <v>94.032600402832031</v>
      </c>
      <c r="AJ1311" s="188">
        <v>0.61580830812454224</v>
      </c>
      <c r="AK1311" s="188">
        <v>5.351588249206543</v>
      </c>
      <c r="AL1311" s="230">
        <v>4.0627346038818359</v>
      </c>
      <c r="AM1311" s="230">
        <v>23.396144866943359</v>
      </c>
      <c r="AN1311" s="230">
        <v>4878.2080078125</v>
      </c>
      <c r="AO1311" s="230">
        <v>9443.2509765625</v>
      </c>
      <c r="AP1311" s="230">
        <v>164.23185729980469</v>
      </c>
      <c r="AQ1311" s="230">
        <v>1.7391452789306641</v>
      </c>
      <c r="AR1311" s="229"/>
    </row>
    <row r="1312" spans="1:44">
      <c r="A1312" s="352">
        <v>41839</v>
      </c>
      <c r="B1312" s="123" t="s">
        <v>132</v>
      </c>
      <c r="C1312" s="123" t="s">
        <v>128</v>
      </c>
      <c r="D1312" s="241"/>
      <c r="E1312" s="219">
        <v>178</v>
      </c>
      <c r="F1312" s="219">
        <v>5</v>
      </c>
      <c r="G1312" s="219">
        <v>527</v>
      </c>
      <c r="H1312" s="219">
        <v>15</v>
      </c>
      <c r="I1312" s="219">
        <v>1000</v>
      </c>
      <c r="J1312" s="219">
        <v>34</v>
      </c>
      <c r="K1312" s="197">
        <v>809973</v>
      </c>
      <c r="L1312" s="194">
        <v>90.560179166466042</v>
      </c>
      <c r="M1312" s="197">
        <v>1289895</v>
      </c>
      <c r="N1312" s="194">
        <v>90.528297424316406</v>
      </c>
      <c r="O1312" s="197">
        <v>13289249</v>
      </c>
      <c r="P1312" s="194">
        <v>99.970420837402344</v>
      </c>
      <c r="Q1312" s="197">
        <v>5705831</v>
      </c>
      <c r="R1312" s="194">
        <v>0</v>
      </c>
      <c r="S1312" s="197">
        <v>298102</v>
      </c>
      <c r="T1312" s="194">
        <v>5.2245149612426758</v>
      </c>
      <c r="U1312" s="197">
        <v>18852</v>
      </c>
      <c r="V1312" s="194">
        <v>0.34689292311668396</v>
      </c>
      <c r="W1312" s="197">
        <v>969791</v>
      </c>
      <c r="X1312" s="194">
        <v>99.713546752929688</v>
      </c>
      <c r="Y1312" s="231">
        <v>99.367645263671875</v>
      </c>
      <c r="Z1312" s="197">
        <v>8629</v>
      </c>
      <c r="AA1312" s="194">
        <v>0.88977932929992676</v>
      </c>
      <c r="AB1312" s="197">
        <v>861935</v>
      </c>
      <c r="AC1312" s="194">
        <v>97.095954895019531</v>
      </c>
      <c r="AD1312" s="197">
        <v>860650</v>
      </c>
      <c r="AE1312" s="194">
        <v>97.297859191894531</v>
      </c>
      <c r="AF1312" s="231">
        <v>34.807357788085937</v>
      </c>
      <c r="AG1312" s="231">
        <v>34.819301605224609</v>
      </c>
      <c r="AH1312" s="231">
        <v>34.795417785644531</v>
      </c>
      <c r="AI1312" s="194">
        <v>48.605899810791016</v>
      </c>
      <c r="AJ1312" s="207">
        <v>0.39149355888366699</v>
      </c>
      <c r="AK1312" s="207">
        <v>1.0026053190231323</v>
      </c>
      <c r="AL1312" s="208">
        <v>4.0376739501953125</v>
      </c>
      <c r="AM1312" s="208">
        <v>23.026674270629883</v>
      </c>
      <c r="AN1312" s="197">
        <v>6233.86865234375</v>
      </c>
      <c r="AO1312" s="197">
        <v>12460.5615234375</v>
      </c>
      <c r="AP1312" s="197">
        <v>181.55970764160156</v>
      </c>
      <c r="AQ1312" s="231">
        <v>1.4570748805999756</v>
      </c>
      <c r="AR1312" s="198"/>
    </row>
    <row r="1313" spans="1:44">
      <c r="A1313" s="352">
        <v>41838</v>
      </c>
      <c r="B1313" s="181" t="s">
        <v>6</v>
      </c>
      <c r="C1313" s="181"/>
      <c r="D1313" s="241"/>
      <c r="E1313" s="219">
        <v>1754</v>
      </c>
      <c r="F1313" s="219">
        <v>137</v>
      </c>
      <c r="G1313" s="219">
        <v>5198</v>
      </c>
      <c r="H1313" s="219">
        <v>403</v>
      </c>
      <c r="I1313" s="219">
        <v>15562</v>
      </c>
      <c r="J1313" s="219">
        <v>1523</v>
      </c>
      <c r="K1313" s="229">
        <v>33817053</v>
      </c>
      <c r="L1313" s="230">
        <v>91.260994859605304</v>
      </c>
      <c r="M1313" s="229">
        <v>53400952</v>
      </c>
      <c r="N1313" s="230">
        <v>96.245686262904456</v>
      </c>
      <c r="O1313" s="229">
        <v>175627596</v>
      </c>
      <c r="P1313" s="230">
        <v>99.938370349767993</v>
      </c>
      <c r="Q1313" s="229">
        <v>127854209</v>
      </c>
      <c r="R1313" s="230">
        <v>6.0396917361122564E-2</v>
      </c>
      <c r="S1313" s="229">
        <v>3118446</v>
      </c>
      <c r="T1313" s="230">
        <v>4.4544540013554563</v>
      </c>
      <c r="U1313" s="229">
        <v>209806</v>
      </c>
      <c r="V1313" s="230">
        <v>0.16684119866520439</v>
      </c>
      <c r="W1313" s="229">
        <v>37907088</v>
      </c>
      <c r="X1313" s="230">
        <v>99.563809101979615</v>
      </c>
      <c r="Y1313" s="230">
        <v>99.397695649437139</v>
      </c>
      <c r="Z1313" s="229">
        <v>127247</v>
      </c>
      <c r="AA1313" s="230">
        <v>0.33568128774500272</v>
      </c>
      <c r="AB1313" s="229">
        <v>24647490</v>
      </c>
      <c r="AC1313" s="230">
        <v>98.212857365713688</v>
      </c>
      <c r="AD1313" s="229">
        <v>24622717</v>
      </c>
      <c r="AE1313" s="230">
        <v>98.326163416835726</v>
      </c>
      <c r="AF1313" s="230">
        <v>32.227679524177091</v>
      </c>
      <c r="AG1313" s="230">
        <v>34.15612542152985</v>
      </c>
      <c r="AH1313" s="230">
        <v>30.299233626824332</v>
      </c>
      <c r="AI1313" s="230"/>
      <c r="AJ1313" s="188"/>
      <c r="AK1313" s="188"/>
      <c r="AL1313" s="230">
        <v>3.0797700977237938</v>
      </c>
      <c r="AM1313" s="230">
        <v>17.160956457326218</v>
      </c>
      <c r="AN1313" s="230">
        <v>164123.40673828125</v>
      </c>
      <c r="AO1313" s="230">
        <v>458399.5751953125</v>
      </c>
      <c r="AP1313" s="230">
        <v>192096.73997497559</v>
      </c>
      <c r="AQ1313" s="230">
        <v>41.905959422656096</v>
      </c>
      <c r="AR1313" s="229">
        <v>0</v>
      </c>
    </row>
    <row r="1314" spans="1:44">
      <c r="A1314" s="352">
        <v>41838</v>
      </c>
      <c r="B1314" s="123" t="s">
        <v>134</v>
      </c>
      <c r="C1314" s="123"/>
      <c r="D1314" s="241"/>
      <c r="E1314" s="219">
        <v>608</v>
      </c>
      <c r="F1314" s="219">
        <v>77</v>
      </c>
      <c r="G1314" s="219">
        <v>1816</v>
      </c>
      <c r="H1314" s="219">
        <v>234</v>
      </c>
      <c r="I1314" s="219">
        <v>6428</v>
      </c>
      <c r="J1314" s="219">
        <v>990</v>
      </c>
      <c r="K1314" s="197">
        <v>18978821</v>
      </c>
      <c r="L1314" s="194">
        <v>92.097485929183904</v>
      </c>
      <c r="M1314" s="197">
        <v>29147425</v>
      </c>
      <c r="N1314" s="194">
        <v>96.736492482738058</v>
      </c>
      <c r="O1314" s="197">
        <v>56314577</v>
      </c>
      <c r="P1314" s="194">
        <v>99.85789056866156</v>
      </c>
      <c r="Q1314" s="197">
        <v>56314406</v>
      </c>
      <c r="R1314" s="194">
        <v>0.12048604612871022</v>
      </c>
      <c r="S1314" s="197">
        <v>10742</v>
      </c>
      <c r="T1314" s="194">
        <v>2.4283984267476928E-2</v>
      </c>
      <c r="U1314" s="197">
        <v>98178</v>
      </c>
      <c r="V1314" s="194">
        <v>0.1745827016977502</v>
      </c>
      <c r="W1314" s="197">
        <v>18322375</v>
      </c>
      <c r="X1314" s="194">
        <v>99.474817951050014</v>
      </c>
      <c r="Y1314" s="231">
        <v>99.301152126362155</v>
      </c>
      <c r="Z1314" s="197">
        <v>53290</v>
      </c>
      <c r="AA1314" s="194">
        <v>0.29084658005613234</v>
      </c>
      <c r="AB1314" s="197">
        <v>13894945</v>
      </c>
      <c r="AC1314" s="194">
        <v>98.693921844355486</v>
      </c>
      <c r="AD1314" s="197">
        <v>13906336</v>
      </c>
      <c r="AE1314" s="194">
        <v>98.68623008568278</v>
      </c>
      <c r="AF1314" s="231">
        <v>58.550512299924804</v>
      </c>
      <c r="AG1314" s="231">
        <v>62.979146820982024</v>
      </c>
      <c r="AH1314" s="231">
        <v>54.121877778867592</v>
      </c>
      <c r="AI1314" s="194"/>
      <c r="AJ1314" s="207"/>
      <c r="AK1314" s="207"/>
      <c r="AL1314" s="208">
        <v>4.9612063458312452</v>
      </c>
      <c r="AM1314" s="208">
        <v>26.98613306184172</v>
      </c>
      <c r="AN1314" s="197">
        <v>78268.0146484375</v>
      </c>
      <c r="AO1314" s="197">
        <v>229005.97265625</v>
      </c>
      <c r="AP1314" s="197">
        <v>121127.17578125</v>
      </c>
      <c r="AQ1314" s="231">
        <v>52.892583707005869</v>
      </c>
      <c r="AR1314" s="198"/>
    </row>
    <row r="1315" spans="1:44">
      <c r="A1315" s="352">
        <v>41838</v>
      </c>
      <c r="B1315" s="123" t="s">
        <v>175</v>
      </c>
      <c r="C1315" s="123"/>
      <c r="D1315" s="241"/>
      <c r="E1315" s="219">
        <v>491</v>
      </c>
      <c r="F1315" s="219">
        <v>35</v>
      </c>
      <c r="G1315" s="219">
        <v>1428</v>
      </c>
      <c r="H1315" s="219">
        <v>95</v>
      </c>
      <c r="I1315" s="219">
        <v>4549</v>
      </c>
      <c r="J1315" s="219">
        <v>320</v>
      </c>
      <c r="K1315" s="197">
        <v>9688765</v>
      </c>
      <c r="L1315" s="194">
        <v>91.147922361621937</v>
      </c>
      <c r="M1315" s="197">
        <v>14689035</v>
      </c>
      <c r="N1315" s="194">
        <v>95.48458522784091</v>
      </c>
      <c r="O1315" s="197">
        <v>64101966</v>
      </c>
      <c r="P1315" s="194">
        <v>99.997097696286062</v>
      </c>
      <c r="Q1315" s="197">
        <v>44224768</v>
      </c>
      <c r="R1315" s="194">
        <v>2.0361892606003001E-2</v>
      </c>
      <c r="S1315" s="197">
        <v>1995323</v>
      </c>
      <c r="T1315" s="194">
        <v>4.554366753688293</v>
      </c>
      <c r="U1315" s="197">
        <v>2062</v>
      </c>
      <c r="V1315" s="194">
        <v>4.8841630646574404E-3</v>
      </c>
      <c r="W1315" s="197">
        <v>13240904</v>
      </c>
      <c r="X1315" s="194">
        <v>99.659175676252062</v>
      </c>
      <c r="Y1315" s="231">
        <v>99.654308159603147</v>
      </c>
      <c r="Z1315" s="197">
        <v>33260</v>
      </c>
      <c r="AA1315" s="194">
        <v>0.25119130994384681</v>
      </c>
      <c r="AB1315" s="197">
        <v>3336341</v>
      </c>
      <c r="AC1315" s="194">
        <v>94.941853591371967</v>
      </c>
      <c r="AD1315" s="197">
        <v>3313163</v>
      </c>
      <c r="AE1315" s="194">
        <v>95.32021114712154</v>
      </c>
      <c r="AF1315" s="231">
        <v>0</v>
      </c>
      <c r="AG1315" s="231">
        <v>0</v>
      </c>
      <c r="AH1315" s="231">
        <v>0</v>
      </c>
      <c r="AI1315" s="194"/>
      <c r="AJ1315" s="207"/>
      <c r="AK1315" s="207"/>
      <c r="AL1315" s="208">
        <v>4.8323204295923095</v>
      </c>
      <c r="AM1315" s="208">
        <v>29.431956881709144</v>
      </c>
      <c r="AN1315" s="197">
        <v>59517.3271484375</v>
      </c>
      <c r="AO1315" s="197">
        <v>152029.18359375</v>
      </c>
      <c r="AP1315" s="197">
        <v>69738.591796875</v>
      </c>
      <c r="AQ1315" s="231">
        <v>45.871845226262195</v>
      </c>
      <c r="AR1315" s="198"/>
    </row>
    <row r="1316" spans="1:44">
      <c r="A1316" s="352">
        <v>41838</v>
      </c>
      <c r="B1316" s="124" t="s">
        <v>135</v>
      </c>
      <c r="C1316" s="124"/>
      <c r="D1316" s="241"/>
      <c r="E1316" s="219">
        <v>655</v>
      </c>
      <c r="F1316" s="219">
        <v>25</v>
      </c>
      <c r="G1316" s="219">
        <v>1954</v>
      </c>
      <c r="H1316" s="219">
        <v>74</v>
      </c>
      <c r="I1316" s="219">
        <v>4585</v>
      </c>
      <c r="J1316" s="219">
        <v>213</v>
      </c>
      <c r="K1316" s="190">
        <v>5149467</v>
      </c>
      <c r="L1316" s="191">
        <v>88.390779084514961</v>
      </c>
      <c r="M1316" s="190">
        <v>9564492</v>
      </c>
      <c r="N1316" s="191">
        <v>95.918863077778823</v>
      </c>
      <c r="O1316" s="190">
        <v>55211053</v>
      </c>
      <c r="P1316" s="191">
        <v>99.95227420449595</v>
      </c>
      <c r="Q1316" s="190">
        <v>27315035</v>
      </c>
      <c r="R1316" s="191">
        <v>1.3325994155372017E-3</v>
      </c>
      <c r="S1316" s="190">
        <v>1112381</v>
      </c>
      <c r="T1316" s="191">
        <v>4.3180175408266868</v>
      </c>
      <c r="U1316" s="190">
        <v>109566</v>
      </c>
      <c r="V1316" s="191">
        <v>0.40136978599563883</v>
      </c>
      <c r="W1316" s="190">
        <v>6343809</v>
      </c>
      <c r="X1316" s="191">
        <v>99.621785246006539</v>
      </c>
      <c r="Y1316" s="232">
        <v>99.221933499759601</v>
      </c>
      <c r="Z1316" s="190">
        <v>40697</v>
      </c>
      <c r="AA1316" s="192">
        <v>0.64152308646739709</v>
      </c>
      <c r="AB1316" s="190">
        <v>7416204</v>
      </c>
      <c r="AC1316" s="191">
        <v>98.783070851117998</v>
      </c>
      <c r="AD1316" s="190">
        <v>7403218</v>
      </c>
      <c r="AE1316" s="191">
        <v>98.995061963440079</v>
      </c>
      <c r="AF1316" s="232">
        <v>17.640377879812515</v>
      </c>
      <c r="AG1316" s="232">
        <v>15.95762788084812</v>
      </c>
      <c r="AH1316" s="232">
        <v>19.323127878776912</v>
      </c>
      <c r="AI1316" s="191"/>
      <c r="AJ1316" s="193"/>
      <c r="AK1316" s="193"/>
      <c r="AL1316" s="191">
        <v>3.5626121604454797</v>
      </c>
      <c r="AM1316" s="191">
        <v>22.591657894294606</v>
      </c>
      <c r="AN1316" s="190">
        <v>26338.06494140625</v>
      </c>
      <c r="AO1316" s="190">
        <v>77364.4189453125</v>
      </c>
      <c r="AP1316" s="190">
        <v>1230.9723968505859</v>
      </c>
      <c r="AQ1316" s="232">
        <v>1.5911350639377746</v>
      </c>
      <c r="AR1316" s="190"/>
    </row>
    <row r="1317" spans="1:44">
      <c r="A1317" s="352">
        <v>41838</v>
      </c>
      <c r="B1317" s="114" t="s">
        <v>121</v>
      </c>
      <c r="C1317" s="114" t="s">
        <v>122</v>
      </c>
      <c r="D1317" s="241"/>
      <c r="E1317" s="305">
        <v>123</v>
      </c>
      <c r="F1317" s="305">
        <v>39</v>
      </c>
      <c r="G1317" s="305">
        <v>364</v>
      </c>
      <c r="H1317" s="305">
        <v>117</v>
      </c>
      <c r="I1317" s="305">
        <v>1498</v>
      </c>
      <c r="J1317" s="305">
        <v>507</v>
      </c>
      <c r="K1317" s="118">
        <v>9144627</v>
      </c>
      <c r="L1317" s="116">
        <v>93.018249951583584</v>
      </c>
      <c r="M1317" s="118">
        <v>4946053</v>
      </c>
      <c r="N1317" s="116">
        <v>96.147979736328125</v>
      </c>
      <c r="O1317" s="118">
        <v>13986862</v>
      </c>
      <c r="P1317" s="116">
        <v>99.504341125488281</v>
      </c>
      <c r="Q1317" s="118">
        <v>13986838</v>
      </c>
      <c r="R1317" s="119">
        <v>0.4598466157913208</v>
      </c>
      <c r="S1317" s="118">
        <v>4786</v>
      </c>
      <c r="T1317" s="116">
        <v>3.421788290143013E-2</v>
      </c>
      <c r="U1317" s="118">
        <v>18255</v>
      </c>
      <c r="V1317" s="119">
        <v>0.13116359710693359</v>
      </c>
      <c r="W1317" s="117">
        <v>5427118</v>
      </c>
      <c r="X1317" s="119">
        <v>98.978790283203125</v>
      </c>
      <c r="Y1317" s="119">
        <v>98.848968505859375</v>
      </c>
      <c r="Z1317" s="117">
        <v>17097</v>
      </c>
      <c r="AA1317" s="119">
        <v>0.3150290846824646</v>
      </c>
      <c r="AB1317" s="118">
        <v>5609956</v>
      </c>
      <c r="AC1317" s="120">
        <v>98.691009521484375</v>
      </c>
      <c r="AD1317" s="118">
        <v>5622000</v>
      </c>
      <c r="AE1317" s="116">
        <v>98.732460021972656</v>
      </c>
      <c r="AF1317" s="116">
        <v>72.552619934082031</v>
      </c>
      <c r="AG1317" s="116">
        <v>61.306636810302734</v>
      </c>
      <c r="AH1317" s="121">
        <v>83.798606872558594</v>
      </c>
      <c r="AI1317" s="116">
        <v>0</v>
      </c>
      <c r="AJ1317" s="121">
        <v>0</v>
      </c>
      <c r="AK1317" s="121">
        <v>0</v>
      </c>
      <c r="AL1317" s="116">
        <v>4.7595348358154297</v>
      </c>
      <c r="AM1317" s="116">
        <v>26.552780151367187</v>
      </c>
      <c r="AN1317" s="116">
        <v>18704.349609375</v>
      </c>
      <c r="AO1317" s="116">
        <v>73769.4453125</v>
      </c>
      <c r="AP1317" s="116">
        <v>45933.91015625</v>
      </c>
      <c r="AQ1317" s="122">
        <v>62.266849517822266</v>
      </c>
      <c r="AR1317" s="118"/>
    </row>
    <row r="1318" spans="1:44">
      <c r="A1318" s="352">
        <v>41838</v>
      </c>
      <c r="B1318" s="114" t="s">
        <v>123</v>
      </c>
      <c r="C1318" s="114" t="s">
        <v>122</v>
      </c>
      <c r="D1318" s="241"/>
      <c r="E1318" s="305">
        <v>158</v>
      </c>
      <c r="F1318" s="305">
        <v>9</v>
      </c>
      <c r="G1318" s="305">
        <v>483</v>
      </c>
      <c r="H1318" s="305">
        <v>28</v>
      </c>
      <c r="I1318" s="305">
        <v>1566</v>
      </c>
      <c r="J1318" s="305">
        <v>115</v>
      </c>
      <c r="K1318" s="118">
        <v>3498055</v>
      </c>
      <c r="L1318" s="116">
        <v>92.627617347354459</v>
      </c>
      <c r="M1318" s="118">
        <v>6777607</v>
      </c>
      <c r="N1318" s="116">
        <v>97.23675537109375</v>
      </c>
      <c r="O1318" s="118">
        <v>11463256</v>
      </c>
      <c r="P1318" s="116">
        <v>99.97650146484375</v>
      </c>
      <c r="Q1318" s="118">
        <v>11463182</v>
      </c>
      <c r="R1318" s="119">
        <v>5.5743684060871601E-3</v>
      </c>
      <c r="S1318" s="118">
        <v>1813</v>
      </c>
      <c r="T1318" s="116">
        <v>1.5815852209925652E-2</v>
      </c>
      <c r="U1318" s="118">
        <v>17764</v>
      </c>
      <c r="V1318" s="119">
        <v>0.15499885380268097</v>
      </c>
      <c r="W1318" s="117">
        <v>3414292</v>
      </c>
      <c r="X1318" s="119">
        <v>99.792449951171875</v>
      </c>
      <c r="Y1318" s="119">
        <v>99.637771606445313</v>
      </c>
      <c r="Z1318" s="117">
        <v>9170</v>
      </c>
      <c r="AA1318" s="119">
        <v>0.26857692003250122</v>
      </c>
      <c r="AB1318" s="118">
        <v>2553615</v>
      </c>
      <c r="AC1318" s="120">
        <v>98.830207824707031</v>
      </c>
      <c r="AD1318" s="118">
        <v>2555396</v>
      </c>
      <c r="AE1318" s="116">
        <v>98.802299499511719</v>
      </c>
      <c r="AF1318" s="116">
        <v>50.74810791015625</v>
      </c>
      <c r="AG1318" s="116">
        <v>64.189056396484375</v>
      </c>
      <c r="AH1318" s="121">
        <v>37.307159423828125</v>
      </c>
      <c r="AI1318" s="116">
        <v>0</v>
      </c>
      <c r="AJ1318" s="121">
        <v>0</v>
      </c>
      <c r="AK1318" s="121">
        <v>0</v>
      </c>
      <c r="AL1318" s="116">
        <v>4.6304516792297363</v>
      </c>
      <c r="AM1318" s="116">
        <v>26.422212600708008</v>
      </c>
      <c r="AN1318" s="116">
        <v>14870.3759765625</v>
      </c>
      <c r="AO1318" s="116">
        <v>44457.33984375</v>
      </c>
      <c r="AP1318" s="116">
        <v>21256.28125</v>
      </c>
      <c r="AQ1318" s="116">
        <v>47.812759399414063</v>
      </c>
      <c r="AR1318" s="118"/>
    </row>
    <row r="1319" spans="1:44">
      <c r="A1319" s="352">
        <v>41838</v>
      </c>
      <c r="B1319" s="114" t="s">
        <v>183</v>
      </c>
      <c r="C1319" s="114" t="s">
        <v>122</v>
      </c>
      <c r="D1319" s="241"/>
      <c r="E1319" s="305">
        <v>129</v>
      </c>
      <c r="F1319" s="305">
        <v>8</v>
      </c>
      <c r="G1319" s="305">
        <v>385</v>
      </c>
      <c r="H1319" s="305">
        <v>26</v>
      </c>
      <c r="I1319" s="305">
        <v>1472</v>
      </c>
      <c r="J1319" s="305">
        <v>100</v>
      </c>
      <c r="K1319" s="118">
        <v>1158367</v>
      </c>
      <c r="L1319" s="116">
        <v>94.012864662063052</v>
      </c>
      <c r="M1319" s="118">
        <v>6777607</v>
      </c>
      <c r="N1319" s="116">
        <v>97.23675537109375</v>
      </c>
      <c r="O1319" s="118">
        <v>12839771</v>
      </c>
      <c r="P1319" s="116">
        <v>99.968353271484375</v>
      </c>
      <c r="Q1319" s="118">
        <v>12839738</v>
      </c>
      <c r="R1319" s="119">
        <v>1.3107744045555592E-2</v>
      </c>
      <c r="S1319" s="118">
        <v>2106</v>
      </c>
      <c r="T1319" s="116">
        <v>1.6402203589677811E-2</v>
      </c>
      <c r="U1319" s="118">
        <v>22358</v>
      </c>
      <c r="V1319" s="119">
        <v>0.17418268322944641</v>
      </c>
      <c r="W1319" s="117">
        <v>4011456</v>
      </c>
      <c r="X1319" s="119">
        <v>99.732757568359375</v>
      </c>
      <c r="Y1319" s="119">
        <v>99.559043884277344</v>
      </c>
      <c r="Z1319" s="117">
        <v>9594</v>
      </c>
      <c r="AA1319" s="119">
        <v>0.2391650378704071</v>
      </c>
      <c r="AB1319" s="118">
        <v>2386873</v>
      </c>
      <c r="AC1319" s="120">
        <v>98.865501403808594</v>
      </c>
      <c r="AD1319" s="118">
        <v>2384117</v>
      </c>
      <c r="AE1319" s="116">
        <v>98.836799621582031</v>
      </c>
      <c r="AF1319" s="116">
        <v>62.478019714355469</v>
      </c>
      <c r="AG1319" s="116">
        <v>82.609786987304688</v>
      </c>
      <c r="AH1319" s="121">
        <v>42.346256256103516</v>
      </c>
      <c r="AI1319" s="116">
        <v>0</v>
      </c>
      <c r="AJ1319" s="121">
        <v>0</v>
      </c>
      <c r="AK1319" s="121">
        <v>0</v>
      </c>
      <c r="AL1319" s="116">
        <v>4.9871535301208496</v>
      </c>
      <c r="AM1319" s="116">
        <v>26.341014862060547</v>
      </c>
      <c r="AN1319" s="116">
        <v>17729.98046875</v>
      </c>
      <c r="AO1319" s="116">
        <v>46222.65625</v>
      </c>
      <c r="AP1319" s="116">
        <v>21822.4140625</v>
      </c>
      <c r="AQ1319" s="116">
        <v>47.211509704589844</v>
      </c>
      <c r="AR1319" s="118"/>
    </row>
    <row r="1320" spans="1:44">
      <c r="A1320" s="352">
        <v>41838</v>
      </c>
      <c r="B1320" s="114" t="s">
        <v>126</v>
      </c>
      <c r="C1320" s="114" t="s">
        <v>122</v>
      </c>
      <c r="D1320" s="241"/>
      <c r="E1320" s="305">
        <v>103</v>
      </c>
      <c r="F1320" s="305">
        <v>4</v>
      </c>
      <c r="G1320" s="305">
        <v>302</v>
      </c>
      <c r="H1320" s="305">
        <v>12</v>
      </c>
      <c r="I1320" s="305">
        <v>936</v>
      </c>
      <c r="J1320" s="305">
        <v>50</v>
      </c>
      <c r="K1320" s="118">
        <v>1361228</v>
      </c>
      <c r="L1320" s="116">
        <v>89.942977958137803</v>
      </c>
      <c r="M1320" s="118">
        <v>5323079</v>
      </c>
      <c r="N1320" s="116">
        <v>96.372947692871094</v>
      </c>
      <c r="O1320" s="118">
        <v>7248536</v>
      </c>
      <c r="P1320" s="116">
        <v>99.959617614746094</v>
      </c>
      <c r="Q1320" s="118">
        <v>7248498</v>
      </c>
      <c r="R1320" s="119">
        <v>1.3244123198091984E-2</v>
      </c>
      <c r="S1320" s="118">
        <v>1505</v>
      </c>
      <c r="T1320" s="116">
        <v>2.0762922242283821E-2</v>
      </c>
      <c r="U1320" s="118">
        <v>13025</v>
      </c>
      <c r="V1320" s="119">
        <v>0.17975352704524994</v>
      </c>
      <c r="W1320" s="117">
        <v>2160039</v>
      </c>
      <c r="X1320" s="119">
        <v>99.585762023925781</v>
      </c>
      <c r="Y1320" s="119">
        <v>99.406753540039063</v>
      </c>
      <c r="Z1320" s="117">
        <v>6073</v>
      </c>
      <c r="AA1320" s="119">
        <v>0.28115233778953552</v>
      </c>
      <c r="AB1320" s="118">
        <v>1063503</v>
      </c>
      <c r="AC1320" s="120">
        <v>97.972457885742188</v>
      </c>
      <c r="AD1320" s="118">
        <v>1061875</v>
      </c>
      <c r="AE1320" s="116">
        <v>97.90850830078125</v>
      </c>
      <c r="AF1320" s="116">
        <v>49.858993530273438</v>
      </c>
      <c r="AG1320" s="116">
        <v>60.642551422119141</v>
      </c>
      <c r="AH1320" s="121">
        <v>39.075435638427734</v>
      </c>
      <c r="AI1320" s="116">
        <v>0</v>
      </c>
      <c r="AJ1320" s="121">
        <v>0</v>
      </c>
      <c r="AK1320" s="121">
        <v>0</v>
      </c>
      <c r="AL1320" s="116">
        <v>5.3376317024230957</v>
      </c>
      <c r="AM1320" s="116">
        <v>29.806400299072266</v>
      </c>
      <c r="AN1320" s="116">
        <v>10724.833984375</v>
      </c>
      <c r="AO1320" s="116">
        <v>27268.3359375</v>
      </c>
      <c r="AP1320" s="116">
        <v>12992.810546875</v>
      </c>
      <c r="AQ1320" s="116">
        <v>47.647975921630859</v>
      </c>
      <c r="AR1320" s="118"/>
    </row>
    <row r="1321" spans="1:44">
      <c r="A1321" s="352">
        <v>41838</v>
      </c>
      <c r="B1321" s="114" t="s">
        <v>184</v>
      </c>
      <c r="C1321" s="114" t="s">
        <v>122</v>
      </c>
      <c r="D1321" s="241"/>
      <c r="E1321" s="305">
        <v>95</v>
      </c>
      <c r="F1321" s="305">
        <v>17</v>
      </c>
      <c r="G1321" s="305">
        <v>282</v>
      </c>
      <c r="H1321" s="305">
        <v>51</v>
      </c>
      <c r="I1321" s="305">
        <v>956</v>
      </c>
      <c r="J1321" s="305">
        <v>218</v>
      </c>
      <c r="K1321" s="118">
        <v>3816544</v>
      </c>
      <c r="L1321" s="116">
        <v>89.592495199845729</v>
      </c>
      <c r="M1321" s="118">
        <v>5323079</v>
      </c>
      <c r="N1321" s="116">
        <v>96.372947692871094</v>
      </c>
      <c r="O1321" s="118">
        <v>10776152</v>
      </c>
      <c r="P1321" s="116">
        <v>99.990562438964844</v>
      </c>
      <c r="Q1321" s="118">
        <v>10776150</v>
      </c>
      <c r="R1321" s="119">
        <v>2.3292177356779575E-3</v>
      </c>
      <c r="S1321" s="118">
        <v>532</v>
      </c>
      <c r="T1321" s="116">
        <v>4.9368282780051231E-3</v>
      </c>
      <c r="U1321" s="118">
        <v>26776</v>
      </c>
      <c r="V1321" s="119">
        <v>0.24849270284175873</v>
      </c>
      <c r="W1321" s="117">
        <v>3309470</v>
      </c>
      <c r="X1321" s="119">
        <v>99.575485229492188</v>
      </c>
      <c r="Y1321" s="119">
        <v>99.328048706054687</v>
      </c>
      <c r="Z1321" s="117">
        <v>11356</v>
      </c>
      <c r="AA1321" s="119">
        <v>0.34313651919364929</v>
      </c>
      <c r="AB1321" s="118">
        <v>2280998</v>
      </c>
      <c r="AC1321" s="120">
        <v>98.705345153808594</v>
      </c>
      <c r="AD1321" s="118">
        <v>2282948</v>
      </c>
      <c r="AE1321" s="116">
        <v>98.646965026855469</v>
      </c>
      <c r="AF1321" s="116">
        <v>33.703559875488281</v>
      </c>
      <c r="AG1321" s="116">
        <v>42.21990966796875</v>
      </c>
      <c r="AH1321" s="121">
        <v>25.187210083007812</v>
      </c>
      <c r="AI1321" s="116">
        <v>0</v>
      </c>
      <c r="AJ1321" s="121">
        <v>0</v>
      </c>
      <c r="AK1321" s="121">
        <v>0</v>
      </c>
      <c r="AL1321" s="116">
        <v>5.3494787216186523</v>
      </c>
      <c r="AM1321" s="116">
        <v>26.371820449829102</v>
      </c>
      <c r="AN1321" s="116">
        <v>16238.474609375</v>
      </c>
      <c r="AO1321" s="116">
        <v>37288.1953125</v>
      </c>
      <c r="AP1321" s="116">
        <v>19121.759765625</v>
      </c>
      <c r="AQ1321" s="116">
        <v>51.281002044677734</v>
      </c>
      <c r="AR1321" s="118"/>
    </row>
    <row r="1322" spans="1:44">
      <c r="A1322" s="352">
        <v>41838</v>
      </c>
      <c r="B1322" s="114" t="s">
        <v>131</v>
      </c>
      <c r="C1322" s="114" t="s">
        <v>176</v>
      </c>
      <c r="D1322" s="241"/>
      <c r="E1322" s="305">
        <v>164</v>
      </c>
      <c r="F1322" s="305">
        <v>20</v>
      </c>
      <c r="G1322" s="305">
        <v>478</v>
      </c>
      <c r="H1322" s="305">
        <v>50</v>
      </c>
      <c r="I1322" s="305">
        <v>1532</v>
      </c>
      <c r="J1322" s="305">
        <v>170</v>
      </c>
      <c r="K1322" s="118">
        <v>2451347</v>
      </c>
      <c r="L1322" s="116">
        <v>90.989402969061501</v>
      </c>
      <c r="M1322" s="118">
        <v>4198671</v>
      </c>
      <c r="N1322" s="116">
        <v>94.509193420410156</v>
      </c>
      <c r="O1322" s="118">
        <v>18711944</v>
      </c>
      <c r="P1322" s="116">
        <v>99.999542236328125</v>
      </c>
      <c r="Q1322" s="118">
        <v>12337563</v>
      </c>
      <c r="R1322" s="119">
        <v>2.6909690350294113E-3</v>
      </c>
      <c r="S1322" s="118">
        <v>571683</v>
      </c>
      <c r="T1322" s="116">
        <v>4.6336784362792969</v>
      </c>
      <c r="U1322" s="118">
        <v>259</v>
      </c>
      <c r="V1322" s="119">
        <v>2.2013636771589518E-3</v>
      </c>
      <c r="W1322" s="117">
        <v>3599796</v>
      </c>
      <c r="X1322" s="119">
        <v>99.777259826660156</v>
      </c>
      <c r="Y1322" s="119">
        <v>99.775062561035156</v>
      </c>
      <c r="Z1322" s="117">
        <v>9671</v>
      </c>
      <c r="AA1322" s="119">
        <v>0.26865410804748535</v>
      </c>
      <c r="AB1322" s="118">
        <v>1338119</v>
      </c>
      <c r="AC1322" s="120">
        <v>94.475227355957031</v>
      </c>
      <c r="AD1322" s="118">
        <v>1328268</v>
      </c>
      <c r="AE1322" s="116">
        <v>95.074188232421875</v>
      </c>
      <c r="AF1322" s="116">
        <v>0</v>
      </c>
      <c r="AG1322" s="116">
        <v>0</v>
      </c>
      <c r="AH1322" s="121">
        <v>0</v>
      </c>
      <c r="AI1322" s="116">
        <v>0</v>
      </c>
      <c r="AJ1322" s="121">
        <v>0</v>
      </c>
      <c r="AK1322" s="121">
        <v>0</v>
      </c>
      <c r="AL1322" s="116">
        <v>4.9281144142150879</v>
      </c>
      <c r="AM1322" s="116">
        <v>28.349363327026367</v>
      </c>
      <c r="AN1322" s="116">
        <v>17009.703125</v>
      </c>
      <c r="AO1322" s="116">
        <v>39451.78125</v>
      </c>
      <c r="AP1322" s="116">
        <v>17998.73046875</v>
      </c>
      <c r="AQ1322" s="116">
        <v>45.622097015380859</v>
      </c>
      <c r="AR1322" s="118"/>
    </row>
    <row r="1323" spans="1:44">
      <c r="A1323" s="352">
        <v>41838</v>
      </c>
      <c r="B1323" s="114" t="s">
        <v>124</v>
      </c>
      <c r="C1323" s="114" t="s">
        <v>176</v>
      </c>
      <c r="D1323" s="241"/>
      <c r="E1323" s="180">
        <v>113</v>
      </c>
      <c r="F1323" s="180">
        <v>36</v>
      </c>
      <c r="G1323" s="180">
        <v>332</v>
      </c>
      <c r="H1323" s="180">
        <v>98</v>
      </c>
      <c r="I1323" s="180">
        <v>1251</v>
      </c>
      <c r="J1323" s="180">
        <v>350</v>
      </c>
      <c r="K1323" s="118">
        <v>3530157</v>
      </c>
      <c r="L1323" s="116">
        <v>92.405408597974542</v>
      </c>
      <c r="M1323" s="118">
        <v>3689514</v>
      </c>
      <c r="N1323" s="116">
        <v>96.293060302734375</v>
      </c>
      <c r="O1323" s="118">
        <v>15510184</v>
      </c>
      <c r="P1323" s="116">
        <v>100.00002288818359</v>
      </c>
      <c r="Q1323" s="118">
        <v>12037095</v>
      </c>
      <c r="R1323" s="119">
        <v>2.6368487626314163E-2</v>
      </c>
      <c r="S1323" s="118">
        <v>464313</v>
      </c>
      <c r="T1323" s="116">
        <v>3.8573510646820068</v>
      </c>
      <c r="U1323" s="118">
        <v>1373</v>
      </c>
      <c r="V1323" s="119">
        <v>1.1867327615618706E-2</v>
      </c>
      <c r="W1323" s="117">
        <v>4023998</v>
      </c>
      <c r="X1323" s="119">
        <v>99.600906372070312</v>
      </c>
      <c r="Y1323" s="119">
        <v>99.589088439941406</v>
      </c>
      <c r="Z1323" s="117">
        <v>10183</v>
      </c>
      <c r="AA1323" s="119">
        <v>0.25305679440498352</v>
      </c>
      <c r="AB1323" s="118">
        <v>870686</v>
      </c>
      <c r="AC1323" s="120">
        <v>93.65948486328125</v>
      </c>
      <c r="AD1323" s="118">
        <v>864171</v>
      </c>
      <c r="AE1323" s="116">
        <v>93.883384704589844</v>
      </c>
      <c r="AF1323" s="116">
        <v>0</v>
      </c>
      <c r="AG1323" s="116">
        <v>0</v>
      </c>
      <c r="AH1323" s="121">
        <v>0</v>
      </c>
      <c r="AI1323" s="116">
        <v>0</v>
      </c>
      <c r="AJ1323" s="121">
        <v>0</v>
      </c>
      <c r="AK1323" s="121">
        <v>0</v>
      </c>
      <c r="AL1323" s="116">
        <v>4.6149258613586426</v>
      </c>
      <c r="AM1323" s="116">
        <v>28.034286499023438</v>
      </c>
      <c r="AN1323" s="116">
        <v>16352.55078125</v>
      </c>
      <c r="AO1323" s="116">
        <v>44740.16796875</v>
      </c>
      <c r="AP1323" s="116">
        <v>20931.2890625</v>
      </c>
      <c r="AQ1323" s="116">
        <v>46.784111022949219</v>
      </c>
      <c r="AR1323" s="118"/>
    </row>
    <row r="1324" spans="1:44">
      <c r="A1324" s="352">
        <v>41838</v>
      </c>
      <c r="B1324" s="206" t="s">
        <v>133</v>
      </c>
      <c r="C1324" s="206" t="s">
        <v>176</v>
      </c>
      <c r="D1324" s="241"/>
      <c r="E1324" s="180">
        <v>163</v>
      </c>
      <c r="F1324" s="180">
        <v>8</v>
      </c>
      <c r="G1324" s="180">
        <v>482</v>
      </c>
      <c r="H1324" s="180">
        <v>24</v>
      </c>
      <c r="I1324" s="180">
        <v>1511</v>
      </c>
      <c r="J1324" s="180">
        <v>76</v>
      </c>
      <c r="K1324" s="248">
        <v>1826929</v>
      </c>
      <c r="L1324" s="246">
        <v>89.89194435032779</v>
      </c>
      <c r="M1324" s="248">
        <v>3774177</v>
      </c>
      <c r="N1324" s="246">
        <v>96.306190490722656</v>
      </c>
      <c r="O1324" s="248">
        <v>15741568</v>
      </c>
      <c r="P1324" s="246">
        <v>99.989730834960938</v>
      </c>
      <c r="Q1324" s="248">
        <v>10173102</v>
      </c>
      <c r="R1324" s="249">
        <v>4.6770393848419189E-2</v>
      </c>
      <c r="S1324" s="248">
        <v>515147</v>
      </c>
      <c r="T1324" s="246">
        <v>5.0638141632080078</v>
      </c>
      <c r="U1324" s="248">
        <v>321</v>
      </c>
      <c r="V1324" s="249">
        <v>3.3259231131523848E-3</v>
      </c>
      <c r="W1324" s="248">
        <v>2698927</v>
      </c>
      <c r="X1324" s="246">
        <v>99.714630126953125</v>
      </c>
      <c r="Y1324" s="246">
        <v>99.711311340332031</v>
      </c>
      <c r="Z1324" s="247">
        <v>7740</v>
      </c>
      <c r="AA1324" s="249">
        <v>0.28678062558174133</v>
      </c>
      <c r="AB1324" s="248">
        <v>513348</v>
      </c>
      <c r="AC1324" s="246">
        <v>96.058425903320313</v>
      </c>
      <c r="AD1324" s="248">
        <v>505080</v>
      </c>
      <c r="AE1324" s="246">
        <v>96.457389831542969</v>
      </c>
      <c r="AF1324" s="246">
        <v>0</v>
      </c>
      <c r="AG1324" s="246">
        <v>0</v>
      </c>
      <c r="AH1324" s="251">
        <v>0</v>
      </c>
      <c r="AI1324" s="246">
        <v>0</v>
      </c>
      <c r="AJ1324" s="251">
        <v>0</v>
      </c>
      <c r="AK1324" s="251">
        <v>0</v>
      </c>
      <c r="AL1324" s="246">
        <v>4.8870620727539062</v>
      </c>
      <c r="AM1324" s="246">
        <v>31.468276977539063</v>
      </c>
      <c r="AN1324" s="246">
        <v>14389.5947265625</v>
      </c>
      <c r="AO1324" s="246">
        <v>33954.765625</v>
      </c>
      <c r="AP1324" s="246">
        <v>16027.05078125</v>
      </c>
      <c r="AQ1324" s="246">
        <v>47.201183319091797</v>
      </c>
      <c r="AR1324" s="248"/>
    </row>
    <row r="1325" spans="1:44">
      <c r="A1325" s="352">
        <v>41838</v>
      </c>
      <c r="B1325" s="206" t="s">
        <v>125</v>
      </c>
      <c r="C1325" s="206" t="s">
        <v>176</v>
      </c>
      <c r="D1325" s="241"/>
      <c r="E1325" s="180">
        <v>164</v>
      </c>
      <c r="F1325" s="180">
        <v>7</v>
      </c>
      <c r="G1325" s="180">
        <v>468</v>
      </c>
      <c r="H1325" s="180">
        <v>21</v>
      </c>
      <c r="I1325" s="180">
        <v>1506</v>
      </c>
      <c r="J1325" s="180">
        <v>74</v>
      </c>
      <c r="K1325" s="248">
        <v>1880332</v>
      </c>
      <c r="L1325" s="246">
        <v>90.214068579378534</v>
      </c>
      <c r="M1325" s="248">
        <v>3026673</v>
      </c>
      <c r="N1325" s="246">
        <v>94.827621459960938</v>
      </c>
      <c r="O1325" s="248">
        <v>14138270</v>
      </c>
      <c r="P1325" s="246">
        <v>99.998855590820313</v>
      </c>
      <c r="Q1325" s="248">
        <v>9677008</v>
      </c>
      <c r="R1325" s="249">
        <v>7.6573253609240055E-3</v>
      </c>
      <c r="S1325" s="248">
        <v>444180</v>
      </c>
      <c r="T1325" s="246">
        <v>4.590054988861084</v>
      </c>
      <c r="U1325" s="248">
        <v>109</v>
      </c>
      <c r="V1325" s="249">
        <v>1.1807255214080215E-3</v>
      </c>
      <c r="W1325" s="248">
        <v>2918183</v>
      </c>
      <c r="X1325" s="246">
        <v>99.542572021484375</v>
      </c>
      <c r="Y1325" s="246">
        <v>99.541397094726563</v>
      </c>
      <c r="Z1325" s="247">
        <v>5666</v>
      </c>
      <c r="AA1325" s="249">
        <v>0.19416192173957825</v>
      </c>
      <c r="AB1325" s="248">
        <v>614188</v>
      </c>
      <c r="AC1325" s="246">
        <v>96.843147277832031</v>
      </c>
      <c r="AD1325" s="248">
        <v>615644</v>
      </c>
      <c r="AE1325" s="246">
        <v>96.934913635253906</v>
      </c>
      <c r="AF1325" s="246">
        <v>0</v>
      </c>
      <c r="AG1325" s="246">
        <v>0</v>
      </c>
      <c r="AH1325" s="251">
        <v>0</v>
      </c>
      <c r="AI1325" s="246">
        <v>0</v>
      </c>
      <c r="AJ1325" s="251">
        <v>0</v>
      </c>
      <c r="AK1325" s="251">
        <v>0</v>
      </c>
      <c r="AL1325" s="246">
        <v>4.1257414817810059</v>
      </c>
      <c r="AM1325" s="246">
        <v>28.936256408691406</v>
      </c>
      <c r="AN1325" s="246">
        <v>11765.478515625</v>
      </c>
      <c r="AO1325" s="246">
        <v>33882.46875</v>
      </c>
      <c r="AP1325" s="246">
        <v>14781.521484375</v>
      </c>
      <c r="AQ1325" s="246">
        <v>43.625869750976563</v>
      </c>
      <c r="AR1325" s="248"/>
    </row>
    <row r="1326" spans="1:44">
      <c r="A1326" s="352">
        <v>41838</v>
      </c>
      <c r="B1326" s="107" t="s">
        <v>127</v>
      </c>
      <c r="C1326" s="107" t="s">
        <v>128</v>
      </c>
      <c r="D1326" s="241"/>
      <c r="E1326" s="388">
        <v>150</v>
      </c>
      <c r="F1326" s="388">
        <v>12</v>
      </c>
      <c r="G1326" s="388">
        <v>450</v>
      </c>
      <c r="H1326" s="388">
        <v>36</v>
      </c>
      <c r="I1326" s="388">
        <v>1461</v>
      </c>
      <c r="J1326" s="388">
        <v>122</v>
      </c>
      <c r="K1326" s="111">
        <v>2334828</v>
      </c>
      <c r="L1326" s="109">
        <v>89.091573340734314</v>
      </c>
      <c r="M1326" s="111">
        <v>3673776</v>
      </c>
      <c r="N1326" s="109">
        <v>96.425994873046875</v>
      </c>
      <c r="O1326" s="111">
        <v>16531302</v>
      </c>
      <c r="P1326" s="109">
        <v>99.954505920410156</v>
      </c>
      <c r="Q1326" s="111">
        <v>9893699</v>
      </c>
      <c r="R1326" s="112">
        <v>2.8705138247460127E-3</v>
      </c>
      <c r="S1326" s="111">
        <v>334829</v>
      </c>
      <c r="T1326" s="109">
        <v>3.3842651844024658</v>
      </c>
      <c r="U1326" s="111">
        <v>40379</v>
      </c>
      <c r="V1326" s="112">
        <v>0.40814593434333801</v>
      </c>
      <c r="W1326" s="111">
        <v>2980894</v>
      </c>
      <c r="X1326" s="109">
        <v>99.616325378417969</v>
      </c>
      <c r="Y1326" s="109">
        <v>99.209747314453125</v>
      </c>
      <c r="Z1326" s="110">
        <v>18088</v>
      </c>
      <c r="AA1326" s="112">
        <v>0.60679781436920166</v>
      </c>
      <c r="AB1326" s="111">
        <v>4762449</v>
      </c>
      <c r="AC1326" s="109">
        <v>99.246963500976563</v>
      </c>
      <c r="AD1326" s="111">
        <v>4752547</v>
      </c>
      <c r="AE1326" s="109">
        <v>99.467063903808594</v>
      </c>
      <c r="AF1326" s="109">
        <v>34.601360321044922</v>
      </c>
      <c r="AG1326" s="109">
        <v>34.257469177246094</v>
      </c>
      <c r="AH1326" s="113">
        <v>34.94525146484375</v>
      </c>
      <c r="AI1326" s="109">
        <v>48.761150360107422</v>
      </c>
      <c r="AJ1326" s="113">
        <v>0.47269493341445923</v>
      </c>
      <c r="AK1326" s="113">
        <v>0.76615440845489502</v>
      </c>
      <c r="AL1326" s="109">
        <v>3.0125699043273926</v>
      </c>
      <c r="AM1326" s="109">
        <v>18.794260025024414</v>
      </c>
      <c r="AN1326" s="109">
        <v>8299.4423828125</v>
      </c>
      <c r="AO1326" s="109">
        <v>36037.47265625</v>
      </c>
      <c r="AP1326" s="109">
        <v>680.6715087890625</v>
      </c>
      <c r="AQ1326" s="109">
        <v>1.888788104057312</v>
      </c>
      <c r="AR1326" s="111"/>
    </row>
    <row r="1327" spans="1:44">
      <c r="A1327" s="352">
        <v>41838</v>
      </c>
      <c r="B1327" s="107" t="s">
        <v>129</v>
      </c>
      <c r="C1327" s="107" t="s">
        <v>128</v>
      </c>
      <c r="D1327" s="241"/>
      <c r="E1327" s="388">
        <v>151</v>
      </c>
      <c r="F1327" s="388">
        <v>3</v>
      </c>
      <c r="G1327" s="388">
        <v>449</v>
      </c>
      <c r="H1327" s="388">
        <v>8</v>
      </c>
      <c r="I1327" s="388">
        <v>1253</v>
      </c>
      <c r="J1327" s="388">
        <v>26</v>
      </c>
      <c r="K1327" s="111">
        <v>1563645</v>
      </c>
      <c r="L1327" s="109">
        <v>84.427539499055086</v>
      </c>
      <c r="M1327" s="111">
        <v>3386462</v>
      </c>
      <c r="N1327" s="109">
        <v>96.330474853515625</v>
      </c>
      <c r="O1327" s="111">
        <v>12007463</v>
      </c>
      <c r="P1327" s="109">
        <v>99.858619689941406</v>
      </c>
      <c r="Q1327" s="111">
        <v>8044974</v>
      </c>
      <c r="R1327" s="112">
        <v>9.9440966732800007E-4</v>
      </c>
      <c r="S1327" s="111">
        <v>338220</v>
      </c>
      <c r="T1327" s="109">
        <v>4.2041153907775879</v>
      </c>
      <c r="U1327" s="111">
        <v>41090</v>
      </c>
      <c r="V1327" s="112">
        <v>0.51093703508377075</v>
      </c>
      <c r="W1327" s="111">
        <v>1862144</v>
      </c>
      <c r="X1327" s="109">
        <v>99.536407470703125</v>
      </c>
      <c r="Y1327" s="109">
        <v>99.027839660644531</v>
      </c>
      <c r="Z1327" s="110">
        <v>11196</v>
      </c>
      <c r="AA1327" s="112">
        <v>0.60124242305755615</v>
      </c>
      <c r="AB1327" s="111">
        <v>1065487</v>
      </c>
      <c r="AC1327" s="109">
        <v>98.41546630859375</v>
      </c>
      <c r="AD1327" s="111">
        <v>1065025</v>
      </c>
      <c r="AE1327" s="109">
        <v>98.639747619628906</v>
      </c>
      <c r="AF1327" s="109">
        <v>34.352428436279297</v>
      </c>
      <c r="AG1327" s="109">
        <v>34.011474609375</v>
      </c>
      <c r="AH1327" s="113">
        <v>34.693382263183594</v>
      </c>
      <c r="AI1327" s="109">
        <v>48.908836364746094</v>
      </c>
      <c r="AJ1327" s="113">
        <v>0.34737008810043335</v>
      </c>
      <c r="AK1327" s="113">
        <v>0.74379366636276245</v>
      </c>
      <c r="AL1327" s="109">
        <v>2.9949092864990234</v>
      </c>
      <c r="AM1327" s="109">
        <v>22.852283477783203</v>
      </c>
      <c r="AN1327" s="109">
        <v>6997.72705078125</v>
      </c>
      <c r="AO1327" s="109">
        <v>20183.83203125</v>
      </c>
      <c r="AP1327" s="109">
        <v>222.00933837890625</v>
      </c>
      <c r="AQ1327" s="109">
        <v>1.0999364852905273</v>
      </c>
      <c r="AR1327" s="111"/>
    </row>
    <row r="1328" spans="1:44">
      <c r="A1328" s="352">
        <v>41838</v>
      </c>
      <c r="B1328" s="181" t="s">
        <v>130</v>
      </c>
      <c r="C1328" s="181" t="s">
        <v>128</v>
      </c>
      <c r="D1328" s="241"/>
      <c r="E1328" s="219">
        <v>176</v>
      </c>
      <c r="F1328" s="219">
        <v>5</v>
      </c>
      <c r="G1328" s="219">
        <v>528</v>
      </c>
      <c r="H1328" s="219">
        <v>15</v>
      </c>
      <c r="I1328" s="219">
        <v>860</v>
      </c>
      <c r="J1328" s="219">
        <v>33</v>
      </c>
      <c r="K1328" s="229">
        <v>544316</v>
      </c>
      <c r="L1328" s="230">
        <v>93.824543096289659</v>
      </c>
      <c r="M1328" s="229">
        <v>1263279</v>
      </c>
      <c r="N1328" s="230">
        <v>96.644287109375</v>
      </c>
      <c r="O1328" s="229">
        <v>13976136</v>
      </c>
      <c r="P1328" s="230">
        <v>99.995765686035156</v>
      </c>
      <c r="Q1328" s="229">
        <v>4144245</v>
      </c>
      <c r="R1328" s="230">
        <v>0</v>
      </c>
      <c r="S1328" s="229">
        <v>127944</v>
      </c>
      <c r="T1328" s="230">
        <v>3.0872693061828613</v>
      </c>
      <c r="U1328" s="229">
        <v>9196</v>
      </c>
      <c r="V1328" s="230">
        <v>0.22206391394138336</v>
      </c>
      <c r="W1328" s="229">
        <v>611727</v>
      </c>
      <c r="X1328" s="230">
        <v>99.780448913574219</v>
      </c>
      <c r="Y1328" s="230">
        <v>99.558876037597656</v>
      </c>
      <c r="Z1328" s="229">
        <v>3517</v>
      </c>
      <c r="AA1328" s="230">
        <v>0.57492965459823608</v>
      </c>
      <c r="AB1328" s="229">
        <v>783457</v>
      </c>
      <c r="AC1328" s="230">
        <v>98.329330444335938</v>
      </c>
      <c r="AD1328" s="229">
        <v>781923</v>
      </c>
      <c r="AE1328" s="230">
        <v>98.505874633789063</v>
      </c>
      <c r="AF1328" s="230">
        <v>35.065025329589844</v>
      </c>
      <c r="AG1328" s="230">
        <v>34.956192016601563</v>
      </c>
      <c r="AH1328" s="230">
        <v>35.173858642578125</v>
      </c>
      <c r="AI1328" s="230">
        <v>93.4239501953125</v>
      </c>
      <c r="AJ1328" s="188">
        <v>0.56459158658981323</v>
      </c>
      <c r="AK1328" s="188">
        <v>6.0114574432373047</v>
      </c>
      <c r="AL1328" s="230">
        <v>4.0455656051635742</v>
      </c>
      <c r="AM1328" s="230">
        <v>24.210792541503906</v>
      </c>
      <c r="AN1328" s="230">
        <v>5093.556640625</v>
      </c>
      <c r="AO1328" s="230">
        <v>9322.1279296875</v>
      </c>
      <c r="AP1328" s="230">
        <v>159.94752502441406</v>
      </c>
      <c r="AQ1328" s="230">
        <v>1.7157833576202393</v>
      </c>
      <c r="AR1328" s="229"/>
    </row>
    <row r="1329" spans="1:44">
      <c r="A1329" s="352">
        <v>41838</v>
      </c>
      <c r="B1329" s="123" t="s">
        <v>132</v>
      </c>
      <c r="C1329" s="123" t="s">
        <v>128</v>
      </c>
      <c r="D1329" s="241"/>
      <c r="E1329" s="219">
        <v>178</v>
      </c>
      <c r="F1329" s="219">
        <v>5</v>
      </c>
      <c r="G1329" s="219">
        <v>527</v>
      </c>
      <c r="H1329" s="219">
        <v>15</v>
      </c>
      <c r="I1329" s="219">
        <v>1011</v>
      </c>
      <c r="J1329" s="219">
        <v>32</v>
      </c>
      <c r="K1329" s="197">
        <v>706678</v>
      </c>
      <c r="L1329" s="194">
        <v>90.659395085173173</v>
      </c>
      <c r="M1329" s="197">
        <v>1240975</v>
      </c>
      <c r="N1329" s="194">
        <v>92.555854797363281</v>
      </c>
      <c r="O1329" s="197">
        <v>12696152</v>
      </c>
      <c r="P1329" s="194">
        <v>99.990066528320313</v>
      </c>
      <c r="Q1329" s="197">
        <v>5232117</v>
      </c>
      <c r="R1329" s="194">
        <v>0</v>
      </c>
      <c r="S1329" s="197">
        <v>311388</v>
      </c>
      <c r="T1329" s="194">
        <v>5.951472282409668</v>
      </c>
      <c r="U1329" s="197">
        <v>18901</v>
      </c>
      <c r="V1329" s="194">
        <v>0.36198362708091736</v>
      </c>
      <c r="W1329" s="197">
        <v>889044</v>
      </c>
      <c r="X1329" s="194">
        <v>99.709747314453125</v>
      </c>
      <c r="Y1329" s="231">
        <v>99.34881591796875</v>
      </c>
      <c r="Z1329" s="197">
        <v>7896</v>
      </c>
      <c r="AA1329" s="194">
        <v>0.88814502954483032</v>
      </c>
      <c r="AB1329" s="197">
        <v>804811</v>
      </c>
      <c r="AC1329" s="194">
        <v>96.96636962890625</v>
      </c>
      <c r="AD1329" s="197">
        <v>803723</v>
      </c>
      <c r="AE1329" s="194">
        <v>97.150787353515625</v>
      </c>
      <c r="AF1329" s="231">
        <v>34.812717437744141</v>
      </c>
      <c r="AG1329" s="231">
        <v>34.799911499023437</v>
      </c>
      <c r="AH1329" s="231">
        <v>34.825523376464844</v>
      </c>
      <c r="AI1329" s="194">
        <v>48.720348358154297</v>
      </c>
      <c r="AJ1329" s="207">
        <v>0.37767922878265381</v>
      </c>
      <c r="AK1329" s="207">
        <v>0.90197098255157471</v>
      </c>
      <c r="AL1329" s="208">
        <v>4.0320963859558105</v>
      </c>
      <c r="AM1329" s="208">
        <v>23.989959716796875</v>
      </c>
      <c r="AN1329" s="197">
        <v>5947.3388671875</v>
      </c>
      <c r="AO1329" s="197">
        <v>11820.986328125</v>
      </c>
      <c r="AP1329" s="197">
        <v>168.34402465820312</v>
      </c>
      <c r="AQ1329" s="231">
        <v>1.4241114854812622</v>
      </c>
      <c r="AR1329" s="198"/>
    </row>
    <row r="1330" spans="1:44">
      <c r="A1330" s="352">
        <v>41837</v>
      </c>
      <c r="B1330" s="181" t="s">
        <v>6</v>
      </c>
      <c r="C1330" s="181"/>
      <c r="D1330" s="241"/>
      <c r="E1330" s="219">
        <v>1754</v>
      </c>
      <c r="F1330" s="219">
        <v>135</v>
      </c>
      <c r="G1330" s="219">
        <v>5198</v>
      </c>
      <c r="H1330" s="219">
        <v>396</v>
      </c>
      <c r="I1330" s="219">
        <v>15555</v>
      </c>
      <c r="J1330" s="219">
        <v>1510</v>
      </c>
      <c r="K1330" s="229">
        <v>32679582</v>
      </c>
      <c r="L1330" s="230">
        <v>91.281773432720158</v>
      </c>
      <c r="M1330" s="229">
        <v>52202462</v>
      </c>
      <c r="N1330" s="230">
        <v>96.225842836747702</v>
      </c>
      <c r="O1330" s="229">
        <v>172382211</v>
      </c>
      <c r="P1330" s="230">
        <v>99.922193943185633</v>
      </c>
      <c r="Q1330" s="229">
        <v>124266205</v>
      </c>
      <c r="R1330" s="230">
        <v>6.2788591394549731E-2</v>
      </c>
      <c r="S1330" s="229">
        <v>2855538</v>
      </c>
      <c r="T1330" s="230">
        <v>4.1659572213834641</v>
      </c>
      <c r="U1330" s="229">
        <v>208119</v>
      </c>
      <c r="V1330" s="230">
        <v>0.17021042248165721</v>
      </c>
      <c r="W1330" s="229">
        <v>36872709</v>
      </c>
      <c r="X1330" s="230">
        <v>99.546309636153126</v>
      </c>
      <c r="Y1330" s="230">
        <v>99.376871441956538</v>
      </c>
      <c r="Z1330" s="229">
        <v>123539</v>
      </c>
      <c r="AA1330" s="230">
        <v>0.33504183023211215</v>
      </c>
      <c r="AB1330" s="229">
        <v>24156355</v>
      </c>
      <c r="AC1330" s="230">
        <v>98.289158751128909</v>
      </c>
      <c r="AD1330" s="229">
        <v>24112440</v>
      </c>
      <c r="AE1330" s="230">
        <v>98.403410149031615</v>
      </c>
      <c r="AF1330" s="230">
        <v>29.319737046433811</v>
      </c>
      <c r="AG1330" s="230">
        <v>35.864758742686163</v>
      </c>
      <c r="AH1330" s="230">
        <v>22.774715350181459</v>
      </c>
      <c r="AI1330" s="230"/>
      <c r="AJ1330" s="188"/>
      <c r="AK1330" s="188"/>
      <c r="AL1330" s="230">
        <v>3.0693711977904532</v>
      </c>
      <c r="AM1330" s="230">
        <v>16.822241706535369</v>
      </c>
      <c r="AN1330" s="230">
        <v>157818.7392578125</v>
      </c>
      <c r="AO1330" s="230">
        <v>447578.4267578125</v>
      </c>
      <c r="AP1330" s="230">
        <v>175949.30905151367</v>
      </c>
      <c r="AQ1330" s="230">
        <v>39.311391821554651</v>
      </c>
      <c r="AR1330" s="229">
        <v>0</v>
      </c>
    </row>
    <row r="1331" spans="1:44">
      <c r="A1331" s="352">
        <v>41837</v>
      </c>
      <c r="B1331" s="123" t="s">
        <v>134</v>
      </c>
      <c r="C1331" s="123"/>
      <c r="D1331" s="241"/>
      <c r="E1331" s="219">
        <v>608</v>
      </c>
      <c r="F1331" s="219">
        <v>78</v>
      </c>
      <c r="G1331" s="219">
        <v>1816</v>
      </c>
      <c r="H1331" s="219">
        <v>236</v>
      </c>
      <c r="I1331" s="219">
        <v>6416</v>
      </c>
      <c r="J1331" s="219">
        <v>996</v>
      </c>
      <c r="K1331" s="197">
        <v>18530345</v>
      </c>
      <c r="L1331" s="194">
        <v>92.163810225875451</v>
      </c>
      <c r="M1331" s="197">
        <v>28645728</v>
      </c>
      <c r="N1331" s="194">
        <v>96.770202332030124</v>
      </c>
      <c r="O1331" s="197">
        <v>54744617</v>
      </c>
      <c r="P1331" s="194">
        <v>99.869433817330275</v>
      </c>
      <c r="Q1331" s="197">
        <v>54744179</v>
      </c>
      <c r="R1331" s="194">
        <v>0.11572919850763123</v>
      </c>
      <c r="S1331" s="197">
        <v>6419</v>
      </c>
      <c r="T1331" s="194">
        <v>1.8931247028147139E-2</v>
      </c>
      <c r="U1331" s="197">
        <v>96541</v>
      </c>
      <c r="V1331" s="194">
        <v>0.17657439500207883</v>
      </c>
      <c r="W1331" s="197">
        <v>17805500</v>
      </c>
      <c r="X1331" s="194">
        <v>99.428659102961646</v>
      </c>
      <c r="Y1331" s="231">
        <v>99.253093549691911</v>
      </c>
      <c r="Z1331" s="197">
        <v>51857</v>
      </c>
      <c r="AA1331" s="194">
        <v>0.2912414650646904</v>
      </c>
      <c r="AB1331" s="197">
        <v>13692622</v>
      </c>
      <c r="AC1331" s="194">
        <v>98.791304966059243</v>
      </c>
      <c r="AD1331" s="197">
        <v>13684275</v>
      </c>
      <c r="AE1331" s="194">
        <v>98.786191615294214</v>
      </c>
      <c r="AF1331" s="231">
        <v>52.40564415331454</v>
      </c>
      <c r="AG1331" s="231">
        <v>66.03092553560478</v>
      </c>
      <c r="AH1331" s="231">
        <v>38.780362771024301</v>
      </c>
      <c r="AI1331" s="194"/>
      <c r="AJ1331" s="207"/>
      <c r="AK1331" s="207"/>
      <c r="AL1331" s="208">
        <v>4.9281675999385142</v>
      </c>
      <c r="AM1331" s="208">
        <v>27.172349101121206</v>
      </c>
      <c r="AN1331" s="197">
        <v>75279.1572265625</v>
      </c>
      <c r="AO1331" s="197">
        <v>224830.109375</v>
      </c>
      <c r="AP1331" s="197">
        <v>107952.611328125</v>
      </c>
      <c r="AQ1331" s="231">
        <v>48.015193173289802</v>
      </c>
      <c r="AR1331" s="198"/>
    </row>
    <row r="1332" spans="1:44">
      <c r="A1332" s="352">
        <v>41837</v>
      </c>
      <c r="B1332" s="123" t="s">
        <v>175</v>
      </c>
      <c r="C1332" s="123"/>
      <c r="D1332" s="241"/>
      <c r="E1332" s="219">
        <v>491</v>
      </c>
      <c r="F1332" s="219">
        <v>32</v>
      </c>
      <c r="G1332" s="219">
        <v>1428</v>
      </c>
      <c r="H1332" s="219">
        <v>86</v>
      </c>
      <c r="I1332" s="219">
        <v>4547</v>
      </c>
      <c r="J1332" s="219">
        <v>302</v>
      </c>
      <c r="K1332" s="197">
        <v>9280028</v>
      </c>
      <c r="L1332" s="194">
        <v>91.156610734364165</v>
      </c>
      <c r="M1332" s="197">
        <v>14274070</v>
      </c>
      <c r="N1332" s="194">
        <v>95.44319237380958</v>
      </c>
      <c r="O1332" s="197">
        <v>62851908</v>
      </c>
      <c r="P1332" s="194">
        <v>99.990486370909281</v>
      </c>
      <c r="Q1332" s="197">
        <v>42957774</v>
      </c>
      <c r="R1332" s="194">
        <v>3.2694897333120393E-2</v>
      </c>
      <c r="S1332" s="197">
        <v>1848851</v>
      </c>
      <c r="T1332" s="194">
        <v>4.3328731521814641</v>
      </c>
      <c r="U1332" s="197">
        <v>1806</v>
      </c>
      <c r="V1332" s="194">
        <v>4.3956640616946447E-3</v>
      </c>
      <c r="W1332" s="197">
        <v>12845736</v>
      </c>
      <c r="X1332" s="194">
        <v>99.67211109822621</v>
      </c>
      <c r="Y1332" s="231">
        <v>99.667729847059135</v>
      </c>
      <c r="Z1332" s="197">
        <v>32597</v>
      </c>
      <c r="AA1332" s="194">
        <v>0.25375735360869678</v>
      </c>
      <c r="AB1332" s="197">
        <v>3255854</v>
      </c>
      <c r="AC1332" s="194">
        <v>94.879253613566476</v>
      </c>
      <c r="AD1332" s="197">
        <v>3232448</v>
      </c>
      <c r="AE1332" s="194">
        <v>95.27417040024396</v>
      </c>
      <c r="AF1332" s="231">
        <v>0</v>
      </c>
      <c r="AG1332" s="231">
        <v>0</v>
      </c>
      <c r="AH1332" s="231">
        <v>0</v>
      </c>
      <c r="AI1332" s="194"/>
      <c r="AJ1332" s="207"/>
      <c r="AK1332" s="207"/>
      <c r="AL1332" s="208">
        <v>4.8036467962589793</v>
      </c>
      <c r="AM1332" s="208">
        <v>29.599915463119839</v>
      </c>
      <c r="AN1332" s="197">
        <v>57108.62890625</v>
      </c>
      <c r="AO1332" s="197">
        <v>147754.267578125</v>
      </c>
      <c r="AP1332" s="197">
        <v>66815.505859375</v>
      </c>
      <c r="AQ1332" s="231">
        <v>45.220694437164958</v>
      </c>
      <c r="AR1332" s="198"/>
    </row>
    <row r="1333" spans="1:44">
      <c r="A1333" s="352">
        <v>41837</v>
      </c>
      <c r="B1333" s="124" t="s">
        <v>135</v>
      </c>
      <c r="C1333" s="124"/>
      <c r="D1333" s="241"/>
      <c r="E1333" s="219">
        <v>655</v>
      </c>
      <c r="F1333" s="219">
        <v>25</v>
      </c>
      <c r="G1333" s="219">
        <v>1954</v>
      </c>
      <c r="H1333" s="219">
        <v>74</v>
      </c>
      <c r="I1333" s="219">
        <v>4592</v>
      </c>
      <c r="J1333" s="219">
        <v>212</v>
      </c>
      <c r="K1333" s="190">
        <v>4869209</v>
      </c>
      <c r="L1333" s="191">
        <v>88.163621647787153</v>
      </c>
      <c r="M1333" s="190">
        <v>9282664</v>
      </c>
      <c r="N1333" s="191">
        <v>95.749474571929937</v>
      </c>
      <c r="O1333" s="190">
        <v>54785686</v>
      </c>
      <c r="P1333" s="191">
        <v>99.896567240226048</v>
      </c>
      <c r="Q1333" s="190">
        <v>26564252</v>
      </c>
      <c r="R1333" s="191">
        <v>2.3527860177905958E-3</v>
      </c>
      <c r="S1333" s="190">
        <v>1000268</v>
      </c>
      <c r="T1333" s="191">
        <v>3.8840498467174482</v>
      </c>
      <c r="U1333" s="190">
        <v>109772</v>
      </c>
      <c r="V1333" s="191">
        <v>0.41405820561005957</v>
      </c>
      <c r="W1333" s="190">
        <v>6221473</v>
      </c>
      <c r="X1333" s="191">
        <v>99.623271185055785</v>
      </c>
      <c r="Y1333" s="232">
        <v>99.210772856016902</v>
      </c>
      <c r="Z1333" s="190">
        <v>39085</v>
      </c>
      <c r="AA1333" s="192">
        <v>0.62822744704969902</v>
      </c>
      <c r="AB1333" s="190">
        <v>7207879</v>
      </c>
      <c r="AC1333" s="191">
        <v>98.87552472258615</v>
      </c>
      <c r="AD1333" s="190">
        <v>7195717</v>
      </c>
      <c r="AE1333" s="191">
        <v>99.081176925886311</v>
      </c>
      <c r="AF1333" s="232">
        <v>17.874952437290169</v>
      </c>
      <c r="AG1333" s="232">
        <v>16.088637524440696</v>
      </c>
      <c r="AH1333" s="232">
        <v>19.661267350139639</v>
      </c>
      <c r="AI1333" s="191"/>
      <c r="AJ1333" s="193"/>
      <c r="AK1333" s="193"/>
      <c r="AL1333" s="191">
        <v>3.5440661228789034</v>
      </c>
      <c r="AM1333" s="191">
        <v>22.465244119462607</v>
      </c>
      <c r="AN1333" s="190">
        <v>25430.953125</v>
      </c>
      <c r="AO1333" s="190">
        <v>74994.0498046875</v>
      </c>
      <c r="AP1333" s="190">
        <v>1181.1918640136719</v>
      </c>
      <c r="AQ1333" s="232">
        <v>1.5750474432170771</v>
      </c>
      <c r="AR1333" s="190"/>
    </row>
    <row r="1334" spans="1:44">
      <c r="A1334" s="352">
        <v>41837</v>
      </c>
      <c r="B1334" s="114" t="s">
        <v>121</v>
      </c>
      <c r="C1334" s="114" t="s">
        <v>122</v>
      </c>
      <c r="D1334" s="241"/>
      <c r="E1334" s="305">
        <v>123</v>
      </c>
      <c r="F1334" s="305">
        <v>39</v>
      </c>
      <c r="G1334" s="305">
        <v>364</v>
      </c>
      <c r="H1334" s="305">
        <v>118</v>
      </c>
      <c r="I1334" s="305">
        <v>1488</v>
      </c>
      <c r="J1334" s="305">
        <v>511</v>
      </c>
      <c r="K1334" s="118">
        <v>8955079</v>
      </c>
      <c r="L1334" s="116">
        <v>93.091685734989056</v>
      </c>
      <c r="M1334" s="118">
        <v>4888224</v>
      </c>
      <c r="N1334" s="116">
        <v>96.383598327636719</v>
      </c>
      <c r="O1334" s="118">
        <v>13539593</v>
      </c>
      <c r="P1334" s="116">
        <v>99.555526733398438</v>
      </c>
      <c r="Q1334" s="118">
        <v>13539527</v>
      </c>
      <c r="R1334" s="119">
        <v>0.43067973852157593</v>
      </c>
      <c r="S1334" s="118">
        <v>1623</v>
      </c>
      <c r="T1334" s="116">
        <v>1.1987124569714069E-2</v>
      </c>
      <c r="U1334" s="118">
        <v>17810</v>
      </c>
      <c r="V1334" s="119">
        <v>0.13212566077709198</v>
      </c>
      <c r="W1334" s="117">
        <v>5262707</v>
      </c>
      <c r="X1334" s="119">
        <v>98.992172241210937</v>
      </c>
      <c r="Y1334" s="119">
        <v>98.861381530761719</v>
      </c>
      <c r="Z1334" s="117">
        <v>15844</v>
      </c>
      <c r="AA1334" s="119">
        <v>0.30106177926063538</v>
      </c>
      <c r="AB1334" s="118">
        <v>5657470</v>
      </c>
      <c r="AC1334" s="120">
        <v>98.709915161132813</v>
      </c>
      <c r="AD1334" s="118">
        <v>5649760</v>
      </c>
      <c r="AE1334" s="116">
        <v>98.744300842285156</v>
      </c>
      <c r="AF1334" s="116">
        <v>64.248817443847656</v>
      </c>
      <c r="AG1334" s="116">
        <v>81.457443237304688</v>
      </c>
      <c r="AH1334" s="121">
        <v>47.040195465087891</v>
      </c>
      <c r="AI1334" s="116">
        <v>0</v>
      </c>
      <c r="AJ1334" s="121">
        <v>0</v>
      </c>
      <c r="AK1334" s="121">
        <v>0</v>
      </c>
      <c r="AL1334" s="116">
        <v>4.6543064117431641</v>
      </c>
      <c r="AM1334" s="116">
        <v>26.260229110717773</v>
      </c>
      <c r="AN1334" s="116">
        <v>17864.01953125</v>
      </c>
      <c r="AO1334" s="116">
        <v>72754.734375</v>
      </c>
      <c r="AP1334" s="116">
        <v>41484.171875</v>
      </c>
      <c r="AQ1334" s="122">
        <v>57.019207000732422</v>
      </c>
      <c r="AR1334" s="118"/>
    </row>
    <row r="1335" spans="1:44">
      <c r="A1335" s="352">
        <v>41837</v>
      </c>
      <c r="B1335" s="114" t="s">
        <v>123</v>
      </c>
      <c r="C1335" s="114" t="s">
        <v>122</v>
      </c>
      <c r="D1335" s="241"/>
      <c r="E1335" s="305">
        <v>158</v>
      </c>
      <c r="F1335" s="305">
        <v>9</v>
      </c>
      <c r="G1335" s="305">
        <v>483</v>
      </c>
      <c r="H1335" s="305">
        <v>28</v>
      </c>
      <c r="I1335" s="305">
        <v>1564</v>
      </c>
      <c r="J1335" s="305">
        <v>115</v>
      </c>
      <c r="K1335" s="118">
        <v>3424216</v>
      </c>
      <c r="L1335" s="116">
        <v>92.768884906793261</v>
      </c>
      <c r="M1335" s="118">
        <v>6731527</v>
      </c>
      <c r="N1335" s="116">
        <v>97.135749816894531</v>
      </c>
      <c r="O1335" s="118">
        <v>11320840</v>
      </c>
      <c r="P1335" s="116">
        <v>99.950187683105469</v>
      </c>
      <c r="Q1335" s="118">
        <v>11320594</v>
      </c>
      <c r="R1335" s="119">
        <v>2.185397781431675E-2</v>
      </c>
      <c r="S1335" s="118">
        <v>2717</v>
      </c>
      <c r="T1335" s="116">
        <v>2.4000506848096848E-2</v>
      </c>
      <c r="U1335" s="118">
        <v>18054</v>
      </c>
      <c r="V1335" s="119">
        <v>0.15955242514610291</v>
      </c>
      <c r="W1335" s="117">
        <v>3357530</v>
      </c>
      <c r="X1335" s="119">
        <v>99.785835266113281</v>
      </c>
      <c r="Y1335" s="119">
        <v>99.626625061035156</v>
      </c>
      <c r="Z1335" s="117">
        <v>9959</v>
      </c>
      <c r="AA1335" s="119">
        <v>0.29661685228347778</v>
      </c>
      <c r="AB1335" s="118">
        <v>2512911</v>
      </c>
      <c r="AC1335" s="120">
        <v>98.813011169433594</v>
      </c>
      <c r="AD1335" s="118">
        <v>2514644</v>
      </c>
      <c r="AE1335" s="116">
        <v>98.787147521972656</v>
      </c>
      <c r="AF1335" s="116">
        <v>50.041866302490234</v>
      </c>
      <c r="AG1335" s="116">
        <v>63.907726287841797</v>
      </c>
      <c r="AH1335" s="121">
        <v>36.176006317138672</v>
      </c>
      <c r="AI1335" s="116">
        <v>0</v>
      </c>
      <c r="AJ1335" s="121">
        <v>0</v>
      </c>
      <c r="AK1335" s="121">
        <v>0</v>
      </c>
      <c r="AL1335" s="116">
        <v>4.5784106254577637</v>
      </c>
      <c r="AM1335" s="116">
        <v>26.541875839233398</v>
      </c>
      <c r="AN1335" s="116">
        <v>14547.67578125</v>
      </c>
      <c r="AO1335" s="116">
        <v>44073.36328125</v>
      </c>
      <c r="AP1335" s="116">
        <v>18957.083984375</v>
      </c>
      <c r="AQ1335" s="116">
        <v>43.012565612792969</v>
      </c>
      <c r="AR1335" s="118"/>
    </row>
    <row r="1336" spans="1:44">
      <c r="A1336" s="352">
        <v>41837</v>
      </c>
      <c r="B1336" s="114" t="s">
        <v>183</v>
      </c>
      <c r="C1336" s="114" t="s">
        <v>122</v>
      </c>
      <c r="D1336" s="241"/>
      <c r="E1336" s="305">
        <v>129</v>
      </c>
      <c r="F1336" s="305">
        <v>9</v>
      </c>
      <c r="G1336" s="305">
        <v>385</v>
      </c>
      <c r="H1336" s="305">
        <v>27</v>
      </c>
      <c r="I1336" s="305">
        <v>1472</v>
      </c>
      <c r="J1336" s="305">
        <v>102</v>
      </c>
      <c r="K1336" s="118">
        <v>1122790</v>
      </c>
      <c r="L1336" s="116">
        <v>94.030851717596349</v>
      </c>
      <c r="M1336" s="118">
        <v>6731527</v>
      </c>
      <c r="N1336" s="116">
        <v>97.135749816894531</v>
      </c>
      <c r="O1336" s="118">
        <v>12552820</v>
      </c>
      <c r="P1336" s="116">
        <v>99.987892150878906</v>
      </c>
      <c r="Q1336" s="118">
        <v>12552794</v>
      </c>
      <c r="R1336" s="119">
        <v>8.5399318486452103E-3</v>
      </c>
      <c r="S1336" s="118">
        <v>168</v>
      </c>
      <c r="T1336" s="116">
        <v>1.3383474433794618E-3</v>
      </c>
      <c r="U1336" s="118">
        <v>22212</v>
      </c>
      <c r="V1336" s="119">
        <v>0.17696613073348999</v>
      </c>
      <c r="W1336" s="117">
        <v>3928014</v>
      </c>
      <c r="X1336" s="119">
        <v>99.510932922363281</v>
      </c>
      <c r="Y1336" s="119">
        <v>99.334831237792969</v>
      </c>
      <c r="Z1336" s="117">
        <v>9030</v>
      </c>
      <c r="AA1336" s="119">
        <v>0.22988715767860413</v>
      </c>
      <c r="AB1336" s="118">
        <v>2340785</v>
      </c>
      <c r="AC1336" s="120">
        <v>98.871620178222656</v>
      </c>
      <c r="AD1336" s="118">
        <v>2338471</v>
      </c>
      <c r="AE1336" s="116">
        <v>98.849807739257813</v>
      </c>
      <c r="AF1336" s="116">
        <v>52.440277099609375</v>
      </c>
      <c r="AG1336" s="116">
        <v>67.228828430175781</v>
      </c>
      <c r="AH1336" s="121">
        <v>37.651729583740234</v>
      </c>
      <c r="AI1336" s="116">
        <v>0</v>
      </c>
      <c r="AJ1336" s="121">
        <v>0</v>
      </c>
      <c r="AK1336" s="121">
        <v>0</v>
      </c>
      <c r="AL1336" s="116">
        <v>5.0835738182067871</v>
      </c>
      <c r="AM1336" s="116">
        <v>27.196498870849609</v>
      </c>
      <c r="AN1336" s="116">
        <v>17218.515625</v>
      </c>
      <c r="AO1336" s="116">
        <v>45603.4296875</v>
      </c>
      <c r="AP1336" s="116">
        <v>19438.70703125</v>
      </c>
      <c r="AQ1336" s="116">
        <v>42.625537872314453</v>
      </c>
      <c r="AR1336" s="118"/>
    </row>
    <row r="1337" spans="1:44">
      <c r="A1337" s="352">
        <v>41837</v>
      </c>
      <c r="B1337" s="114" t="s">
        <v>126</v>
      </c>
      <c r="C1337" s="114" t="s">
        <v>122</v>
      </c>
      <c r="D1337" s="241"/>
      <c r="E1337" s="305">
        <v>103</v>
      </c>
      <c r="F1337" s="305">
        <v>4</v>
      </c>
      <c r="G1337" s="305">
        <v>302</v>
      </c>
      <c r="H1337" s="305">
        <v>12</v>
      </c>
      <c r="I1337" s="305">
        <v>936</v>
      </c>
      <c r="J1337" s="305">
        <v>50</v>
      </c>
      <c r="K1337" s="118">
        <v>1281085</v>
      </c>
      <c r="L1337" s="116">
        <v>89.987939910310402</v>
      </c>
      <c r="M1337" s="118">
        <v>5147225</v>
      </c>
      <c r="N1337" s="116">
        <v>96.475715637207031</v>
      </c>
      <c r="O1337" s="118">
        <v>7010950</v>
      </c>
      <c r="P1337" s="116">
        <v>99.957809448242188</v>
      </c>
      <c r="Q1337" s="118">
        <v>7010905</v>
      </c>
      <c r="R1337" s="119">
        <v>1.3507528230547905E-2</v>
      </c>
      <c r="S1337" s="118">
        <v>1579</v>
      </c>
      <c r="T1337" s="116">
        <v>2.2522056475281715E-2</v>
      </c>
      <c r="U1337" s="118">
        <v>12727</v>
      </c>
      <c r="V1337" s="119">
        <v>0.18159691989421844</v>
      </c>
      <c r="W1337" s="117">
        <v>2077638</v>
      </c>
      <c r="X1337" s="119">
        <v>99.551460266113281</v>
      </c>
      <c r="Y1337" s="119">
        <v>99.370674133300781</v>
      </c>
      <c r="Z1337" s="117">
        <v>6112</v>
      </c>
      <c r="AA1337" s="119">
        <v>0.29418021440505981</v>
      </c>
      <c r="AB1337" s="118">
        <v>1026216</v>
      </c>
      <c r="AC1337" s="120">
        <v>98.966300964355469</v>
      </c>
      <c r="AD1337" s="118">
        <v>1024729</v>
      </c>
      <c r="AE1337" s="116">
        <v>98.912002563476563</v>
      </c>
      <c r="AF1337" s="116">
        <v>39.953521728515625</v>
      </c>
      <c r="AG1337" s="116">
        <v>50.038902282714844</v>
      </c>
      <c r="AH1337" s="121">
        <v>29.868137359619141</v>
      </c>
      <c r="AI1337" s="116">
        <v>0</v>
      </c>
      <c r="AJ1337" s="121">
        <v>0</v>
      </c>
      <c r="AK1337" s="121">
        <v>0</v>
      </c>
      <c r="AL1337" s="116">
        <v>5.2744231224060059</v>
      </c>
      <c r="AM1337" s="116">
        <v>29.838037490844727</v>
      </c>
      <c r="AN1337" s="116">
        <v>10257.1416015625</v>
      </c>
      <c r="AO1337" s="116">
        <v>26480.484375</v>
      </c>
      <c r="AP1337" s="116">
        <v>11682.7890625</v>
      </c>
      <c r="AQ1337" s="116">
        <v>44.118488311767578</v>
      </c>
      <c r="AR1337" s="118"/>
    </row>
    <row r="1338" spans="1:44">
      <c r="A1338" s="352">
        <v>41837</v>
      </c>
      <c r="B1338" s="114" t="s">
        <v>184</v>
      </c>
      <c r="C1338" s="114" t="s">
        <v>122</v>
      </c>
      <c r="D1338" s="241"/>
      <c r="E1338" s="305">
        <v>95</v>
      </c>
      <c r="F1338" s="305">
        <v>17</v>
      </c>
      <c r="G1338" s="305">
        <v>282</v>
      </c>
      <c r="H1338" s="305">
        <v>51</v>
      </c>
      <c r="I1338" s="305">
        <v>956</v>
      </c>
      <c r="J1338" s="305">
        <v>218</v>
      </c>
      <c r="K1338" s="118">
        <v>3747175</v>
      </c>
      <c r="L1338" s="116">
        <v>89.577882004443339</v>
      </c>
      <c r="M1338" s="118">
        <v>5147225</v>
      </c>
      <c r="N1338" s="116">
        <v>96.475715637207031</v>
      </c>
      <c r="O1338" s="118">
        <v>10320414</v>
      </c>
      <c r="P1338" s="116">
        <v>99.988555908203125</v>
      </c>
      <c r="Q1338" s="118">
        <v>10320359</v>
      </c>
      <c r="R1338" s="119">
        <v>5.3292717784643173E-3</v>
      </c>
      <c r="S1338" s="118">
        <v>332</v>
      </c>
      <c r="T1338" s="116">
        <v>3.2169423066079617E-3</v>
      </c>
      <c r="U1338" s="118">
        <v>25738</v>
      </c>
      <c r="V1338" s="119">
        <v>0.24941186606884003</v>
      </c>
      <c r="W1338" s="117">
        <v>3179611</v>
      </c>
      <c r="X1338" s="119">
        <v>99.592063903808594</v>
      </c>
      <c r="Y1338" s="119">
        <v>99.343666076660156</v>
      </c>
      <c r="Z1338" s="117">
        <v>10912</v>
      </c>
      <c r="AA1338" s="119">
        <v>0.3431866466999054</v>
      </c>
      <c r="AB1338" s="118">
        <v>2155240</v>
      </c>
      <c r="AC1338" s="120">
        <v>98.809089660644531</v>
      </c>
      <c r="AD1338" s="118">
        <v>2156671</v>
      </c>
      <c r="AE1338" s="116">
        <v>98.766059875488281</v>
      </c>
      <c r="AF1338" s="116">
        <v>38.117683410644531</v>
      </c>
      <c r="AG1338" s="116">
        <v>47.657802581787109</v>
      </c>
      <c r="AH1338" s="121">
        <v>28.577560424804688</v>
      </c>
      <c r="AI1338" s="116">
        <v>0</v>
      </c>
      <c r="AJ1338" s="121">
        <v>0</v>
      </c>
      <c r="AK1338" s="121">
        <v>0</v>
      </c>
      <c r="AL1338" s="116">
        <v>5.2977333068847656</v>
      </c>
      <c r="AM1338" s="116">
        <v>26.541833877563477</v>
      </c>
      <c r="AN1338" s="116">
        <v>15391.8046875</v>
      </c>
      <c r="AO1338" s="116">
        <v>35918.09765625</v>
      </c>
      <c r="AP1338" s="116">
        <v>16389.859375</v>
      </c>
      <c r="AQ1338" s="116">
        <v>45.631202697753906</v>
      </c>
      <c r="AR1338" s="118"/>
    </row>
    <row r="1339" spans="1:44">
      <c r="A1339" s="352">
        <v>41837</v>
      </c>
      <c r="B1339" s="114" t="s">
        <v>131</v>
      </c>
      <c r="C1339" s="114" t="s">
        <v>176</v>
      </c>
      <c r="D1339" s="241"/>
      <c r="E1339" s="305">
        <v>164</v>
      </c>
      <c r="F1339" s="305">
        <v>19</v>
      </c>
      <c r="G1339" s="305">
        <v>478</v>
      </c>
      <c r="H1339" s="305">
        <v>47</v>
      </c>
      <c r="I1339" s="305">
        <v>1532</v>
      </c>
      <c r="J1339" s="305">
        <v>164</v>
      </c>
      <c r="K1339" s="118">
        <v>2333012</v>
      </c>
      <c r="L1339" s="116">
        <v>91.000003429043659</v>
      </c>
      <c r="M1339" s="118">
        <v>4109145</v>
      </c>
      <c r="N1339" s="116">
        <v>94.539909362792969</v>
      </c>
      <c r="O1339" s="118">
        <v>18301262</v>
      </c>
      <c r="P1339" s="116">
        <v>99.999412536621094</v>
      </c>
      <c r="Q1339" s="118">
        <v>11992884</v>
      </c>
      <c r="R1339" s="119">
        <v>7.2209485806524754E-3</v>
      </c>
      <c r="S1339" s="118">
        <v>518914</v>
      </c>
      <c r="T1339" s="116">
        <v>4.3268489837646484</v>
      </c>
      <c r="U1339" s="118">
        <v>205</v>
      </c>
      <c r="V1339" s="119">
        <v>1.7868085997179151E-3</v>
      </c>
      <c r="W1339" s="117">
        <v>3490605</v>
      </c>
      <c r="X1339" s="119">
        <v>99.780860900878906</v>
      </c>
      <c r="Y1339" s="119">
        <v>99.779075622558594</v>
      </c>
      <c r="Z1339" s="117">
        <v>9653</v>
      </c>
      <c r="AA1339" s="119">
        <v>0.2765423059463501</v>
      </c>
      <c r="AB1339" s="118">
        <v>1301483</v>
      </c>
      <c r="AC1339" s="120">
        <v>94.328544616699219</v>
      </c>
      <c r="AD1339" s="118">
        <v>1290995</v>
      </c>
      <c r="AE1339" s="116">
        <v>95.008735656738281</v>
      </c>
      <c r="AF1339" s="116">
        <v>0</v>
      </c>
      <c r="AG1339" s="116">
        <v>0</v>
      </c>
      <c r="AH1339" s="121">
        <v>0</v>
      </c>
      <c r="AI1339" s="116">
        <v>0</v>
      </c>
      <c r="AJ1339" s="121">
        <v>0</v>
      </c>
      <c r="AK1339" s="121">
        <v>0</v>
      </c>
      <c r="AL1339" s="116">
        <v>4.8749532699584961</v>
      </c>
      <c r="AM1339" s="116">
        <v>28.329854965209961</v>
      </c>
      <c r="AN1339" s="116">
        <v>16344.3212890625</v>
      </c>
      <c r="AO1339" s="116">
        <v>38270.48046875</v>
      </c>
      <c r="AP1339" s="116">
        <v>17262.11328125</v>
      </c>
      <c r="AQ1339" s="116">
        <v>45.105556488037109</v>
      </c>
      <c r="AR1339" s="118"/>
    </row>
    <row r="1340" spans="1:44">
      <c r="A1340" s="352">
        <v>41837</v>
      </c>
      <c r="B1340" s="114" t="s">
        <v>124</v>
      </c>
      <c r="C1340" s="114" t="s">
        <v>176</v>
      </c>
      <c r="D1340" s="241"/>
      <c r="E1340" s="180">
        <v>113</v>
      </c>
      <c r="F1340" s="180">
        <v>36</v>
      </c>
      <c r="G1340" s="180">
        <v>332</v>
      </c>
      <c r="H1340" s="180">
        <v>98</v>
      </c>
      <c r="I1340" s="180">
        <v>1249</v>
      </c>
      <c r="J1340" s="180">
        <v>350</v>
      </c>
      <c r="K1340" s="118">
        <v>3442927</v>
      </c>
      <c r="L1340" s="116">
        <v>92.377474166603008</v>
      </c>
      <c r="M1340" s="118">
        <v>3640016</v>
      </c>
      <c r="N1340" s="116">
        <v>96.167625427246094</v>
      </c>
      <c r="O1340" s="118">
        <v>15404312</v>
      </c>
      <c r="P1340" s="116">
        <v>100.00004577636719</v>
      </c>
      <c r="Q1340" s="118">
        <v>11860140</v>
      </c>
      <c r="R1340" s="119">
        <v>3.2529126852750778E-2</v>
      </c>
      <c r="S1340" s="118">
        <v>448825</v>
      </c>
      <c r="T1340" s="116">
        <v>3.7843146324157715</v>
      </c>
      <c r="U1340" s="118">
        <v>1263</v>
      </c>
      <c r="V1340" s="119">
        <v>1.1071737855672836E-2</v>
      </c>
      <c r="W1340" s="117">
        <v>3939845</v>
      </c>
      <c r="X1340" s="119">
        <v>99.594978332519531</v>
      </c>
      <c r="Y1340" s="119">
        <v>99.583953857421875</v>
      </c>
      <c r="Z1340" s="117">
        <v>10068</v>
      </c>
      <c r="AA1340" s="119">
        <v>0.255543053150177</v>
      </c>
      <c r="AB1340" s="118">
        <v>866586</v>
      </c>
      <c r="AC1340" s="120">
        <v>93.580787658691406</v>
      </c>
      <c r="AD1340" s="118">
        <v>860366</v>
      </c>
      <c r="AE1340" s="116">
        <v>93.762886047363281</v>
      </c>
      <c r="AF1340" s="116">
        <v>0</v>
      </c>
      <c r="AG1340" s="116">
        <v>0</v>
      </c>
      <c r="AH1340" s="121">
        <v>0</v>
      </c>
      <c r="AI1340" s="116">
        <v>0</v>
      </c>
      <c r="AJ1340" s="121">
        <v>0</v>
      </c>
      <c r="AK1340" s="121">
        <v>0</v>
      </c>
      <c r="AL1340" s="116">
        <v>4.537632942199707</v>
      </c>
      <c r="AM1340" s="116">
        <v>27.818717956542969</v>
      </c>
      <c r="AN1340" s="116">
        <v>15885.1806640625</v>
      </c>
      <c r="AO1340" s="116">
        <v>43953.6875</v>
      </c>
      <c r="AP1340" s="116">
        <v>20199.685546875</v>
      </c>
      <c r="AQ1340" s="116">
        <v>45.956748962402344</v>
      </c>
      <c r="AR1340" s="118"/>
    </row>
    <row r="1341" spans="1:44">
      <c r="A1341" s="352">
        <v>41837</v>
      </c>
      <c r="B1341" s="206" t="s">
        <v>133</v>
      </c>
      <c r="C1341" s="206" t="s">
        <v>176</v>
      </c>
      <c r="D1341" s="241"/>
      <c r="E1341" s="180">
        <v>163</v>
      </c>
      <c r="F1341" s="180">
        <v>6</v>
      </c>
      <c r="G1341" s="180">
        <v>482</v>
      </c>
      <c r="H1341" s="180">
        <v>18</v>
      </c>
      <c r="I1341" s="180">
        <v>1509</v>
      </c>
      <c r="J1341" s="180">
        <v>64</v>
      </c>
      <c r="K1341" s="248">
        <v>1726753</v>
      </c>
      <c r="L1341" s="246">
        <v>89.885814589579411</v>
      </c>
      <c r="M1341" s="248">
        <v>3563252</v>
      </c>
      <c r="N1341" s="246">
        <v>96.300628662109375</v>
      </c>
      <c r="O1341" s="248">
        <v>15136037</v>
      </c>
      <c r="P1341" s="246">
        <v>99.961822509765625</v>
      </c>
      <c r="Q1341" s="248">
        <v>9640179</v>
      </c>
      <c r="R1341" s="249">
        <v>9.2290818691253662E-2</v>
      </c>
      <c r="S1341" s="248">
        <v>457323</v>
      </c>
      <c r="T1341" s="246">
        <v>4.7439265251159668</v>
      </c>
      <c r="U1341" s="248">
        <v>241</v>
      </c>
      <c r="V1341" s="249">
        <v>2.6294582057744265E-3</v>
      </c>
      <c r="W1341" s="248">
        <v>2606926</v>
      </c>
      <c r="X1341" s="246">
        <v>99.684951782226563</v>
      </c>
      <c r="Y1341" s="246">
        <v>99.682327270507813</v>
      </c>
      <c r="Z1341" s="247">
        <v>7466</v>
      </c>
      <c r="AA1341" s="249">
        <v>0.28639093041419983</v>
      </c>
      <c r="AB1341" s="248">
        <v>492100</v>
      </c>
      <c r="AC1341" s="246">
        <v>96.241615295410156</v>
      </c>
      <c r="AD1341" s="248">
        <v>483838</v>
      </c>
      <c r="AE1341" s="246">
        <v>96.600517272949219</v>
      </c>
      <c r="AF1341" s="246">
        <v>0</v>
      </c>
      <c r="AG1341" s="246">
        <v>0</v>
      </c>
      <c r="AH1341" s="251">
        <v>0</v>
      </c>
      <c r="AI1341" s="246">
        <v>0</v>
      </c>
      <c r="AJ1341" s="251">
        <v>0</v>
      </c>
      <c r="AK1341" s="251">
        <v>0</v>
      </c>
      <c r="AL1341" s="246">
        <v>4.9161615371704102</v>
      </c>
      <c r="AM1341" s="246">
        <v>32.086318969726563</v>
      </c>
      <c r="AN1341" s="246">
        <v>13537.0947265625</v>
      </c>
      <c r="AO1341" s="246">
        <v>32822.6171875</v>
      </c>
      <c r="AP1341" s="246">
        <v>15262.6728515625</v>
      </c>
      <c r="AQ1341" s="246">
        <v>46.500473022460938</v>
      </c>
      <c r="AR1341" s="248"/>
    </row>
    <row r="1342" spans="1:44">
      <c r="A1342" s="352">
        <v>41837</v>
      </c>
      <c r="B1342" s="206" t="s">
        <v>125</v>
      </c>
      <c r="C1342" s="206" t="s">
        <v>176</v>
      </c>
      <c r="D1342" s="241"/>
      <c r="E1342" s="180">
        <v>164</v>
      </c>
      <c r="F1342" s="180">
        <v>7</v>
      </c>
      <c r="G1342" s="180">
        <v>468</v>
      </c>
      <c r="H1342" s="180">
        <v>21</v>
      </c>
      <c r="I1342" s="180">
        <v>1506</v>
      </c>
      <c r="J1342" s="180">
        <v>74</v>
      </c>
      <c r="K1342" s="248">
        <v>1777336</v>
      </c>
      <c r="L1342" s="246">
        <v>90.231841362578606</v>
      </c>
      <c r="M1342" s="248">
        <v>2961657</v>
      </c>
      <c r="N1342" s="246">
        <v>94.774482727050781</v>
      </c>
      <c r="O1342" s="248">
        <v>14010297</v>
      </c>
      <c r="P1342" s="246">
        <v>99.999282836914063</v>
      </c>
      <c r="Q1342" s="248">
        <v>9464571</v>
      </c>
      <c r="R1342" s="249">
        <v>4.4798650778830051E-3</v>
      </c>
      <c r="S1342" s="248">
        <v>423789</v>
      </c>
      <c r="T1342" s="246">
        <v>4.477635383605957</v>
      </c>
      <c r="U1342" s="248">
        <v>97</v>
      </c>
      <c r="V1342" s="249">
        <v>1.0729894274845719E-3</v>
      </c>
      <c r="W1342" s="248">
        <v>2808360</v>
      </c>
      <c r="X1342" s="246">
        <v>99.633232116699219</v>
      </c>
      <c r="Y1342" s="246">
        <v>99.632164001464844</v>
      </c>
      <c r="Z1342" s="247">
        <v>5410</v>
      </c>
      <c r="AA1342" s="249">
        <v>0.19263912737369537</v>
      </c>
      <c r="AB1342" s="248">
        <v>595685</v>
      </c>
      <c r="AC1342" s="246">
        <v>96.845985412597656</v>
      </c>
      <c r="AD1342" s="248">
        <v>597249</v>
      </c>
      <c r="AE1342" s="246">
        <v>96.950515747070313</v>
      </c>
      <c r="AF1342" s="246">
        <v>0</v>
      </c>
      <c r="AG1342" s="246">
        <v>0</v>
      </c>
      <c r="AH1342" s="251">
        <v>0</v>
      </c>
      <c r="AI1342" s="246">
        <v>0</v>
      </c>
      <c r="AJ1342" s="251">
        <v>0</v>
      </c>
      <c r="AK1342" s="251">
        <v>0</v>
      </c>
      <c r="AL1342" s="246">
        <v>4.0507817268371582</v>
      </c>
      <c r="AM1342" s="246">
        <v>29.087779998779297</v>
      </c>
      <c r="AN1342" s="246">
        <v>11342.0322265625</v>
      </c>
      <c r="AO1342" s="246">
        <v>32707.482421875</v>
      </c>
      <c r="AP1342" s="246">
        <v>14091.0341796875</v>
      </c>
      <c r="AQ1342" s="246">
        <v>43.081989288330078</v>
      </c>
      <c r="AR1342" s="248"/>
    </row>
    <row r="1343" spans="1:44">
      <c r="A1343" s="352">
        <v>41837</v>
      </c>
      <c r="B1343" s="107" t="s">
        <v>127</v>
      </c>
      <c r="C1343" s="107" t="s">
        <v>128</v>
      </c>
      <c r="D1343" s="241"/>
      <c r="E1343" s="388">
        <v>150</v>
      </c>
      <c r="F1343" s="388">
        <v>12</v>
      </c>
      <c r="G1343" s="388">
        <v>450</v>
      </c>
      <c r="H1343" s="388">
        <v>36</v>
      </c>
      <c r="I1343" s="388">
        <v>1464</v>
      </c>
      <c r="J1343" s="388">
        <v>122</v>
      </c>
      <c r="K1343" s="111">
        <v>2254203</v>
      </c>
      <c r="L1343" s="109">
        <v>88.675199172390421</v>
      </c>
      <c r="M1343" s="111">
        <v>3665149</v>
      </c>
      <c r="N1343" s="109">
        <v>96.309669494628906</v>
      </c>
      <c r="O1343" s="111">
        <v>16621820</v>
      </c>
      <c r="P1343" s="109">
        <v>99.983779907226563</v>
      </c>
      <c r="Q1343" s="111">
        <v>9906091</v>
      </c>
      <c r="R1343" s="112">
        <v>6.1073536053299904E-3</v>
      </c>
      <c r="S1343" s="111">
        <v>321886</v>
      </c>
      <c r="T1343" s="109">
        <v>3.2493746280670166</v>
      </c>
      <c r="U1343" s="111">
        <v>39977</v>
      </c>
      <c r="V1343" s="112">
        <v>0.40435871481895447</v>
      </c>
      <c r="W1343" s="111">
        <v>2964452</v>
      </c>
      <c r="X1343" s="109">
        <v>99.612831115722656</v>
      </c>
      <c r="Y1343" s="109">
        <v>99.210037231445313</v>
      </c>
      <c r="Z1343" s="110">
        <v>17693</v>
      </c>
      <c r="AA1343" s="112">
        <v>0.59683883190155029</v>
      </c>
      <c r="AB1343" s="111">
        <v>4648870</v>
      </c>
      <c r="AC1343" s="109">
        <v>99.297897338867188</v>
      </c>
      <c r="AD1343" s="111">
        <v>4639623</v>
      </c>
      <c r="AE1343" s="109">
        <v>99.50909423828125</v>
      </c>
      <c r="AF1343" s="109">
        <v>34.619590759277344</v>
      </c>
      <c r="AG1343" s="109">
        <v>34.283367156982422</v>
      </c>
      <c r="AH1343" s="113">
        <v>34.955818176269531</v>
      </c>
      <c r="AI1343" s="109">
        <v>48.7818603515625</v>
      </c>
      <c r="AJ1343" s="113">
        <v>0.46103471517562866</v>
      </c>
      <c r="AK1343" s="113">
        <v>0.75710678100585938</v>
      </c>
      <c r="AL1343" s="109">
        <v>2.9716260433197021</v>
      </c>
      <c r="AM1343" s="109">
        <v>18.844770431518555</v>
      </c>
      <c r="AN1343" s="109">
        <v>8183.140625</v>
      </c>
      <c r="AO1343" s="109">
        <v>35193.51171875</v>
      </c>
      <c r="AP1343" s="109">
        <v>664.373779296875</v>
      </c>
      <c r="AQ1343" s="109">
        <v>1.8877735137939453</v>
      </c>
      <c r="AR1343" s="111"/>
    </row>
    <row r="1344" spans="1:44">
      <c r="A1344" s="352">
        <v>41837</v>
      </c>
      <c r="B1344" s="107" t="s">
        <v>129</v>
      </c>
      <c r="C1344" s="107" t="s">
        <v>128</v>
      </c>
      <c r="D1344" s="241"/>
      <c r="E1344" s="388">
        <v>151</v>
      </c>
      <c r="F1344" s="388">
        <v>3</v>
      </c>
      <c r="G1344" s="388">
        <v>449</v>
      </c>
      <c r="H1344" s="388">
        <v>8</v>
      </c>
      <c r="I1344" s="388">
        <v>1255</v>
      </c>
      <c r="J1344" s="388">
        <v>26</v>
      </c>
      <c r="K1344" s="111">
        <v>1440905</v>
      </c>
      <c r="L1344" s="109">
        <v>84.578789024953068</v>
      </c>
      <c r="M1344" s="111">
        <v>3184822</v>
      </c>
      <c r="N1344" s="109">
        <v>95.961723327636719</v>
      </c>
      <c r="O1344" s="111">
        <v>11510832</v>
      </c>
      <c r="P1344" s="109">
        <v>99.939247131347656</v>
      </c>
      <c r="Q1344" s="111">
        <v>7514137</v>
      </c>
      <c r="R1344" s="112">
        <v>2.5285672745667398E-4</v>
      </c>
      <c r="S1344" s="111">
        <v>286239</v>
      </c>
      <c r="T1344" s="109">
        <v>3.8093397617340088</v>
      </c>
      <c r="U1344" s="111">
        <v>41599</v>
      </c>
      <c r="V1344" s="112">
        <v>0.55379974842071533</v>
      </c>
      <c r="W1344" s="111">
        <v>1769804</v>
      </c>
      <c r="X1344" s="109">
        <v>99.544967651367188</v>
      </c>
      <c r="Y1344" s="109">
        <v>98.993690490722656</v>
      </c>
      <c r="Z1344" s="110">
        <v>10679</v>
      </c>
      <c r="AA1344" s="112">
        <v>0.60340017080307007</v>
      </c>
      <c r="AB1344" s="111">
        <v>1004568</v>
      </c>
      <c r="AC1344" s="109">
        <v>98.629264831542969</v>
      </c>
      <c r="AD1344" s="111">
        <v>1004273</v>
      </c>
      <c r="AE1344" s="109">
        <v>98.845932006835938</v>
      </c>
      <c r="AF1344" s="109">
        <v>34.402130126953125</v>
      </c>
      <c r="AG1344" s="109">
        <v>34.069034576416016</v>
      </c>
      <c r="AH1344" s="113">
        <v>34.7352294921875</v>
      </c>
      <c r="AI1344" s="109">
        <v>48.958118438720703</v>
      </c>
      <c r="AJ1344" s="113">
        <v>0.3297995924949646</v>
      </c>
      <c r="AK1344" s="113">
        <v>0.71207934617996216</v>
      </c>
      <c r="AL1344" s="109">
        <v>2.9541153907775879</v>
      </c>
      <c r="AM1344" s="109">
        <v>23.024711608886719</v>
      </c>
      <c r="AN1344" s="109">
        <v>6499.5400390625</v>
      </c>
      <c r="AO1344" s="109">
        <v>19284.7734375</v>
      </c>
      <c r="AP1344" s="109">
        <v>207.74624633789062</v>
      </c>
      <c r="AQ1344" s="109">
        <v>1.0772553682327271</v>
      </c>
      <c r="AR1344" s="111"/>
    </row>
    <row r="1345" spans="1:44">
      <c r="A1345" s="352">
        <v>41837</v>
      </c>
      <c r="B1345" s="181" t="s">
        <v>130</v>
      </c>
      <c r="C1345" s="181" t="s">
        <v>128</v>
      </c>
      <c r="D1345" s="241"/>
      <c r="E1345" s="219">
        <v>176</v>
      </c>
      <c r="F1345" s="219">
        <v>5</v>
      </c>
      <c r="G1345" s="219">
        <v>528</v>
      </c>
      <c r="H1345" s="219">
        <v>15</v>
      </c>
      <c r="I1345" s="219">
        <v>865</v>
      </c>
      <c r="J1345" s="219">
        <v>32</v>
      </c>
      <c r="K1345" s="229">
        <v>502274</v>
      </c>
      <c r="L1345" s="230">
        <v>93.291510211557835</v>
      </c>
      <c r="M1345" s="229">
        <v>1223443</v>
      </c>
      <c r="N1345" s="230">
        <v>96.453536987304688</v>
      </c>
      <c r="O1345" s="229">
        <v>13960125</v>
      </c>
      <c r="P1345" s="230">
        <v>99.991790771484375</v>
      </c>
      <c r="Q1345" s="229">
        <v>4042366</v>
      </c>
      <c r="R1345" s="230">
        <v>2.4737988496781327E-5</v>
      </c>
      <c r="S1345" s="229">
        <v>134465</v>
      </c>
      <c r="T1345" s="230">
        <v>3.3263936042785645</v>
      </c>
      <c r="U1345" s="229">
        <v>9478</v>
      </c>
      <c r="V1345" s="230">
        <v>0.2354755699634552</v>
      </c>
      <c r="W1345" s="229">
        <v>603470</v>
      </c>
      <c r="X1345" s="230">
        <v>99.784217834472656</v>
      </c>
      <c r="Y1345" s="230">
        <v>99.549247741699219</v>
      </c>
      <c r="Z1345" s="229">
        <v>3187</v>
      </c>
      <c r="AA1345" s="230">
        <v>0.52811241149902344</v>
      </c>
      <c r="AB1345" s="229">
        <v>776063</v>
      </c>
      <c r="AC1345" s="230">
        <v>98.304649353027344</v>
      </c>
      <c r="AD1345" s="229">
        <v>774753</v>
      </c>
      <c r="AE1345" s="230">
        <v>98.465835571289062</v>
      </c>
      <c r="AF1345" s="230">
        <v>35.041812896728516</v>
      </c>
      <c r="AG1345" s="230">
        <v>34.935897827148438</v>
      </c>
      <c r="AH1345" s="230">
        <v>35.147727966308594</v>
      </c>
      <c r="AI1345" s="230">
        <v>95.386589050292969</v>
      </c>
      <c r="AJ1345" s="188">
        <v>0.60690361261367798</v>
      </c>
      <c r="AK1345" s="188">
        <v>4.006507396697998</v>
      </c>
      <c r="AL1345" s="230">
        <v>4.0366744995117188</v>
      </c>
      <c r="AM1345" s="230">
        <v>23.832954406738281</v>
      </c>
      <c r="AN1345" s="230">
        <v>4948.5673828125</v>
      </c>
      <c r="AO1345" s="230">
        <v>9073.5126953125</v>
      </c>
      <c r="AP1345" s="230">
        <v>153.13851928710937</v>
      </c>
      <c r="AQ1345" s="230">
        <v>1.687753438949585</v>
      </c>
      <c r="AR1345" s="229"/>
    </row>
    <row r="1346" spans="1:44">
      <c r="A1346" s="352">
        <v>41837</v>
      </c>
      <c r="B1346" s="123" t="s">
        <v>132</v>
      </c>
      <c r="C1346" s="123" t="s">
        <v>128</v>
      </c>
      <c r="D1346" s="241"/>
      <c r="E1346" s="219">
        <v>178</v>
      </c>
      <c r="F1346" s="219">
        <v>5</v>
      </c>
      <c r="G1346" s="219">
        <v>527</v>
      </c>
      <c r="H1346" s="219">
        <v>15</v>
      </c>
      <c r="I1346" s="219">
        <v>1008</v>
      </c>
      <c r="J1346" s="219">
        <v>32</v>
      </c>
      <c r="K1346" s="197">
        <v>671827</v>
      </c>
      <c r="L1346" s="194">
        <v>90.30196761964018</v>
      </c>
      <c r="M1346" s="197">
        <v>1209250</v>
      </c>
      <c r="N1346" s="194">
        <v>92.780235290527344</v>
      </c>
      <c r="O1346" s="197">
        <v>12692909</v>
      </c>
      <c r="P1346" s="194">
        <v>99.638923645019531</v>
      </c>
      <c r="Q1346" s="197">
        <v>5101658</v>
      </c>
      <c r="R1346" s="194">
        <v>0</v>
      </c>
      <c r="S1346" s="197">
        <v>257678</v>
      </c>
      <c r="T1346" s="194">
        <v>5.0508675575256348</v>
      </c>
      <c r="U1346" s="197">
        <v>18718</v>
      </c>
      <c r="V1346" s="194">
        <v>0.36787626147270203</v>
      </c>
      <c r="W1346" s="197">
        <v>883747</v>
      </c>
      <c r="X1346" s="194">
        <v>99.7052001953125</v>
      </c>
      <c r="Y1346" s="231">
        <v>99.338409423828125</v>
      </c>
      <c r="Z1346" s="197">
        <v>7526</v>
      </c>
      <c r="AA1346" s="194">
        <v>0.85160118341445923</v>
      </c>
      <c r="AB1346" s="197">
        <v>778378</v>
      </c>
      <c r="AC1346" s="194">
        <v>97.239898681640625</v>
      </c>
      <c r="AD1346" s="197">
        <v>777068</v>
      </c>
      <c r="AE1346" s="194">
        <v>97.443756103515625</v>
      </c>
      <c r="AF1346" s="231">
        <v>34.798130035400391</v>
      </c>
      <c r="AG1346" s="231">
        <v>34.799964904785156</v>
      </c>
      <c r="AH1346" s="231">
        <v>34.796295166015625</v>
      </c>
      <c r="AI1346" s="194">
        <v>48.7144775390625</v>
      </c>
      <c r="AJ1346" s="207">
        <v>0.3807545006275177</v>
      </c>
      <c r="AK1346" s="207">
        <v>0.9047694206237793</v>
      </c>
      <c r="AL1346" s="208">
        <v>4.0419573783874512</v>
      </c>
      <c r="AM1346" s="208">
        <v>23.709762573242188</v>
      </c>
      <c r="AN1346" s="197">
        <v>5799.705078125</v>
      </c>
      <c r="AO1346" s="197">
        <v>11442.251953125</v>
      </c>
      <c r="AP1346" s="197">
        <v>155.93331909179687</v>
      </c>
      <c r="AQ1346" s="231">
        <v>1.3627852201461792</v>
      </c>
      <c r="AR1346" s="198"/>
    </row>
    <row r="1347" spans="1:44">
      <c r="A1347" s="352">
        <v>41836</v>
      </c>
      <c r="B1347" s="181" t="s">
        <v>6</v>
      </c>
      <c r="C1347" s="181"/>
      <c r="D1347" s="241"/>
      <c r="E1347" s="219">
        <v>1752</v>
      </c>
      <c r="F1347" s="219">
        <v>133</v>
      </c>
      <c r="G1347" s="219">
        <v>5192</v>
      </c>
      <c r="H1347" s="219">
        <v>390</v>
      </c>
      <c r="I1347" s="219">
        <v>15561</v>
      </c>
      <c r="J1347" s="219">
        <v>1480</v>
      </c>
      <c r="K1347" s="229">
        <v>33016838</v>
      </c>
      <c r="L1347" s="230">
        <v>91.356183169327124</v>
      </c>
      <c r="M1347" s="229">
        <v>51443221</v>
      </c>
      <c r="N1347" s="230">
        <v>96.094708995913464</v>
      </c>
      <c r="O1347" s="229">
        <v>169903969</v>
      </c>
      <c r="P1347" s="230">
        <v>99.922188249212297</v>
      </c>
      <c r="Q1347" s="229">
        <v>122903725</v>
      </c>
      <c r="R1347" s="230">
        <v>7.2151597144764393E-2</v>
      </c>
      <c r="S1347" s="229">
        <v>2694280</v>
      </c>
      <c r="T1347" s="230">
        <v>4.0335061750055488</v>
      </c>
      <c r="U1347" s="229">
        <v>203795</v>
      </c>
      <c r="V1347" s="230">
        <v>0.16836962201404068</v>
      </c>
      <c r="W1347" s="229">
        <v>35918123</v>
      </c>
      <c r="X1347" s="230">
        <v>99.576831046216725</v>
      </c>
      <c r="Y1347" s="230">
        <v>99.409173912170644</v>
      </c>
      <c r="Z1347" s="229">
        <v>123827</v>
      </c>
      <c r="AA1347" s="230">
        <v>0.34474796676750241</v>
      </c>
      <c r="AB1347" s="229">
        <v>23744708</v>
      </c>
      <c r="AC1347" s="230">
        <v>98.408707605699547</v>
      </c>
      <c r="AD1347" s="229">
        <v>23706466</v>
      </c>
      <c r="AE1347" s="230">
        <v>98.527867122982158</v>
      </c>
      <c r="AF1347" s="230">
        <v>30.461390894505865</v>
      </c>
      <c r="AG1347" s="230">
        <v>37.715305465400355</v>
      </c>
      <c r="AH1347" s="230">
        <v>23.207476323611374</v>
      </c>
      <c r="AI1347" s="230"/>
      <c r="AJ1347" s="188"/>
      <c r="AK1347" s="188"/>
      <c r="AL1347" s="230">
        <v>3.0845931894199898</v>
      </c>
      <c r="AM1347" s="230">
        <v>16.880595708100525</v>
      </c>
      <c r="AN1347" s="230">
        <v>156197.60791015625</v>
      </c>
      <c r="AO1347" s="230">
        <v>435136.5029296875</v>
      </c>
      <c r="AP1347" s="230">
        <v>170107.92839050293</v>
      </c>
      <c r="AQ1347" s="230">
        <v>39.093003516184019</v>
      </c>
      <c r="AR1347" s="229">
        <v>0</v>
      </c>
    </row>
    <row r="1348" spans="1:44">
      <c r="A1348" s="352">
        <v>41836</v>
      </c>
      <c r="B1348" s="123" t="s">
        <v>134</v>
      </c>
      <c r="C1348" s="123"/>
      <c r="D1348" s="241"/>
      <c r="E1348" s="219">
        <v>606</v>
      </c>
      <c r="F1348" s="219">
        <v>76</v>
      </c>
      <c r="G1348" s="219">
        <v>1810</v>
      </c>
      <c r="H1348" s="219">
        <v>230</v>
      </c>
      <c r="I1348" s="219">
        <v>6409</v>
      </c>
      <c r="J1348" s="219">
        <v>962</v>
      </c>
      <c r="K1348" s="197">
        <v>18718641</v>
      </c>
      <c r="L1348" s="194">
        <v>92.265052788821578</v>
      </c>
      <c r="M1348" s="197">
        <v>28450771</v>
      </c>
      <c r="N1348" s="194">
        <v>96.708850518508427</v>
      </c>
      <c r="O1348" s="197">
        <v>55199715</v>
      </c>
      <c r="P1348" s="194">
        <v>99.84320216302406</v>
      </c>
      <c r="Q1348" s="197">
        <v>55199335</v>
      </c>
      <c r="R1348" s="194">
        <v>0.14027705272893556</v>
      </c>
      <c r="S1348" s="197">
        <v>7387</v>
      </c>
      <c r="T1348" s="194">
        <v>2.0318652408131205E-2</v>
      </c>
      <c r="U1348" s="197">
        <v>94547</v>
      </c>
      <c r="V1348" s="194">
        <v>0.17154645843618355</v>
      </c>
      <c r="W1348" s="197">
        <v>17629430</v>
      </c>
      <c r="X1348" s="194">
        <v>99.416651790055695</v>
      </c>
      <c r="Y1348" s="231">
        <v>99.246106044814027</v>
      </c>
      <c r="Z1348" s="197">
        <v>52614</v>
      </c>
      <c r="AA1348" s="194">
        <v>0.29844413764883015</v>
      </c>
      <c r="AB1348" s="197">
        <v>13462150</v>
      </c>
      <c r="AC1348" s="194">
        <v>98.790075314687556</v>
      </c>
      <c r="AD1348" s="197">
        <v>13460814</v>
      </c>
      <c r="AE1348" s="194">
        <v>98.785875299154327</v>
      </c>
      <c r="AF1348" s="231">
        <v>54.182805967523635</v>
      </c>
      <c r="AG1348" s="231">
        <v>69.086540878249295</v>
      </c>
      <c r="AH1348" s="231">
        <v>39.279071056797981</v>
      </c>
      <c r="AI1348" s="194"/>
      <c r="AJ1348" s="207"/>
      <c r="AK1348" s="207"/>
      <c r="AL1348" s="208">
        <v>4.8966211326873106</v>
      </c>
      <c r="AM1348" s="208">
        <v>26.884192362411245</v>
      </c>
      <c r="AN1348" s="197">
        <v>75755.091796875</v>
      </c>
      <c r="AO1348" s="197">
        <v>220442.916015625</v>
      </c>
      <c r="AP1348" s="197">
        <v>105856.3662109375</v>
      </c>
      <c r="AQ1348" s="231">
        <v>48.019853903327245</v>
      </c>
      <c r="AR1348" s="198"/>
    </row>
    <row r="1349" spans="1:44">
      <c r="A1349" s="352">
        <v>41836</v>
      </c>
      <c r="B1349" s="123" t="s">
        <v>175</v>
      </c>
      <c r="C1349" s="123"/>
      <c r="D1349" s="241"/>
      <c r="E1349" s="219">
        <v>491</v>
      </c>
      <c r="F1349" s="219">
        <v>32</v>
      </c>
      <c r="G1349" s="219">
        <v>1428</v>
      </c>
      <c r="H1349" s="219">
        <v>86</v>
      </c>
      <c r="I1349" s="219">
        <v>4544</v>
      </c>
      <c r="J1349" s="219">
        <v>302</v>
      </c>
      <c r="K1349" s="197">
        <v>9238558</v>
      </c>
      <c r="L1349" s="194">
        <v>91.363608909528963</v>
      </c>
      <c r="M1349" s="197">
        <v>13780428</v>
      </c>
      <c r="N1349" s="194">
        <v>95.408624916896059</v>
      </c>
      <c r="O1349" s="197">
        <v>61027179</v>
      </c>
      <c r="P1349" s="194">
        <v>99.989851471500415</v>
      </c>
      <c r="Q1349" s="197">
        <v>41510265</v>
      </c>
      <c r="R1349" s="194">
        <v>2.6516333438526333E-2</v>
      </c>
      <c r="S1349" s="197">
        <v>1745812</v>
      </c>
      <c r="T1349" s="194">
        <v>4.2256856014098902</v>
      </c>
      <c r="U1349" s="197">
        <v>1762</v>
      </c>
      <c r="V1349" s="194">
        <v>4.4334791103107533E-3</v>
      </c>
      <c r="W1349" s="197">
        <v>12251210</v>
      </c>
      <c r="X1349" s="194">
        <v>99.784009776817697</v>
      </c>
      <c r="Y1349" s="231">
        <v>99.779585873588815</v>
      </c>
      <c r="Z1349" s="197">
        <v>31428</v>
      </c>
      <c r="AA1349" s="194">
        <v>0.25652975625028207</v>
      </c>
      <c r="AB1349" s="197">
        <v>3190635</v>
      </c>
      <c r="AC1349" s="194">
        <v>95.947861057845202</v>
      </c>
      <c r="AD1349" s="197">
        <v>3166011</v>
      </c>
      <c r="AE1349" s="194">
        <v>96.366155439197343</v>
      </c>
      <c r="AF1349" s="231">
        <v>0</v>
      </c>
      <c r="AG1349" s="231">
        <v>0</v>
      </c>
      <c r="AH1349" s="231">
        <v>0</v>
      </c>
      <c r="AI1349" s="194"/>
      <c r="AJ1349" s="207"/>
      <c r="AK1349" s="207"/>
      <c r="AL1349" s="208">
        <v>4.8001523335774738</v>
      </c>
      <c r="AM1349" s="208">
        <v>29.803626257134962</v>
      </c>
      <c r="AN1349" s="197">
        <v>55159.8916015625</v>
      </c>
      <c r="AO1349" s="197">
        <v>140890.453125</v>
      </c>
      <c r="AP1349" s="197">
        <v>63106.052734375</v>
      </c>
      <c r="AQ1349" s="231">
        <v>44.790865054842591</v>
      </c>
      <c r="AR1349" s="198"/>
    </row>
    <row r="1350" spans="1:44">
      <c r="A1350" s="352">
        <v>41836</v>
      </c>
      <c r="B1350" s="124" t="s">
        <v>135</v>
      </c>
      <c r="C1350" s="124"/>
      <c r="D1350" s="241"/>
      <c r="E1350" s="219">
        <v>655</v>
      </c>
      <c r="F1350" s="219">
        <v>25</v>
      </c>
      <c r="G1350" s="219">
        <v>1954</v>
      </c>
      <c r="H1350" s="219">
        <v>74</v>
      </c>
      <c r="I1350" s="219">
        <v>4608</v>
      </c>
      <c r="J1350" s="219">
        <v>216</v>
      </c>
      <c r="K1350" s="190">
        <v>5059639</v>
      </c>
      <c r="L1350" s="191">
        <v>87.980170126762005</v>
      </c>
      <c r="M1350" s="190">
        <v>9212022</v>
      </c>
      <c r="N1350" s="191">
        <v>95.224295576569205</v>
      </c>
      <c r="O1350" s="190">
        <v>53677075</v>
      </c>
      <c r="P1350" s="191">
        <v>99.926486431783928</v>
      </c>
      <c r="Q1350" s="190">
        <v>26194125</v>
      </c>
      <c r="R1350" s="191">
        <v>9.0860067027016443E-4</v>
      </c>
      <c r="S1350" s="190">
        <v>941081</v>
      </c>
      <c r="T1350" s="191">
        <v>3.708492990656497</v>
      </c>
      <c r="U1350" s="190">
        <v>107486</v>
      </c>
      <c r="V1350" s="191">
        <v>0.41052339727023734</v>
      </c>
      <c r="W1350" s="190">
        <v>6037483</v>
      </c>
      <c r="X1350" s="191">
        <v>99.624148586956352</v>
      </c>
      <c r="Y1350" s="232">
        <v>99.215168147675627</v>
      </c>
      <c r="Z1350" s="190">
        <v>39785</v>
      </c>
      <c r="AA1350" s="192">
        <v>0.65896664285962447</v>
      </c>
      <c r="AB1350" s="190">
        <v>7091923</v>
      </c>
      <c r="AC1350" s="191">
        <v>98.791908864604977</v>
      </c>
      <c r="AD1350" s="190">
        <v>7079641</v>
      </c>
      <c r="AE1350" s="191">
        <v>99.004021620047538</v>
      </c>
      <c r="AF1350" s="232">
        <v>17.758695268493121</v>
      </c>
      <c r="AG1350" s="232">
        <v>16.011076194713151</v>
      </c>
      <c r="AH1350" s="232">
        <v>19.506314342273086</v>
      </c>
      <c r="AI1350" s="191"/>
      <c r="AJ1350" s="193"/>
      <c r="AK1350" s="193"/>
      <c r="AL1350" s="191">
        <v>3.5607383968642203</v>
      </c>
      <c r="AM1350" s="191">
        <v>22.400735331899433</v>
      </c>
      <c r="AN1350" s="190">
        <v>25282.62451171875</v>
      </c>
      <c r="AO1350" s="190">
        <v>73803.1337890625</v>
      </c>
      <c r="AP1350" s="190">
        <v>1145.5094451904297</v>
      </c>
      <c r="AQ1350" s="232">
        <v>1.5521149121721878</v>
      </c>
      <c r="AR1350" s="190"/>
    </row>
    <row r="1351" spans="1:44">
      <c r="A1351" s="352">
        <v>41836</v>
      </c>
      <c r="B1351" s="114" t="s">
        <v>121</v>
      </c>
      <c r="C1351" s="114" t="s">
        <v>122</v>
      </c>
      <c r="D1351" s="241"/>
      <c r="E1351" s="305">
        <v>122</v>
      </c>
      <c r="F1351" s="305">
        <v>37</v>
      </c>
      <c r="G1351" s="305">
        <v>361</v>
      </c>
      <c r="H1351" s="305">
        <v>112</v>
      </c>
      <c r="I1351" s="305">
        <v>1484</v>
      </c>
      <c r="J1351" s="305">
        <v>481</v>
      </c>
      <c r="K1351" s="118">
        <v>9033902</v>
      </c>
      <c r="L1351" s="116">
        <v>93.143228695640047</v>
      </c>
      <c r="M1351" s="118">
        <v>4860655</v>
      </c>
      <c r="N1351" s="116">
        <v>96.057754516601563</v>
      </c>
      <c r="O1351" s="118">
        <v>13611587</v>
      </c>
      <c r="P1351" s="116">
        <v>99.460990905761719</v>
      </c>
      <c r="Q1351" s="118">
        <v>13611560</v>
      </c>
      <c r="R1351" s="119">
        <v>0.51866942644119263</v>
      </c>
      <c r="S1351" s="118">
        <v>2541</v>
      </c>
      <c r="T1351" s="116">
        <v>1.8667954951524734E-2</v>
      </c>
      <c r="U1351" s="118">
        <v>17500</v>
      </c>
      <c r="V1351" s="119">
        <v>0.12926176190376282</v>
      </c>
      <c r="W1351" s="117">
        <v>5184415</v>
      </c>
      <c r="X1351" s="119">
        <v>98.750648498535156</v>
      </c>
      <c r="Y1351" s="119">
        <v>98.623001098632812</v>
      </c>
      <c r="Z1351" s="117">
        <v>16886</v>
      </c>
      <c r="AA1351" s="119">
        <v>0.32570695877075195</v>
      </c>
      <c r="AB1351" s="118">
        <v>5546700</v>
      </c>
      <c r="AC1351" s="120">
        <v>98.702491760253906</v>
      </c>
      <c r="AD1351" s="118">
        <v>5546306</v>
      </c>
      <c r="AE1351" s="116">
        <v>98.736328125</v>
      </c>
      <c r="AF1351" s="116">
        <v>63.954135894775391</v>
      </c>
      <c r="AG1351" s="116">
        <v>80.8970947265625</v>
      </c>
      <c r="AH1351" s="121">
        <v>47.011177062988281</v>
      </c>
      <c r="AI1351" s="116">
        <v>0</v>
      </c>
      <c r="AJ1351" s="121">
        <v>0</v>
      </c>
      <c r="AK1351" s="121">
        <v>0</v>
      </c>
      <c r="AL1351" s="116">
        <v>4.7274923324584961</v>
      </c>
      <c r="AM1351" s="116">
        <v>26.542625427246094</v>
      </c>
      <c r="AN1351" s="116">
        <v>18133.65234375</v>
      </c>
      <c r="AO1351" s="116">
        <v>71104.40625</v>
      </c>
      <c r="AP1351" s="116">
        <v>40523.70703125</v>
      </c>
      <c r="AQ1351" s="122">
        <v>56.991836547851563</v>
      </c>
      <c r="AR1351" s="118"/>
    </row>
    <row r="1352" spans="1:44">
      <c r="A1352" s="352">
        <v>41836</v>
      </c>
      <c r="B1352" s="114" t="s">
        <v>123</v>
      </c>
      <c r="C1352" s="114" t="s">
        <v>122</v>
      </c>
      <c r="D1352" s="241"/>
      <c r="E1352" s="305">
        <v>158</v>
      </c>
      <c r="F1352" s="305">
        <v>9</v>
      </c>
      <c r="G1352" s="305">
        <v>483</v>
      </c>
      <c r="H1352" s="305">
        <v>28</v>
      </c>
      <c r="I1352" s="305">
        <v>1569</v>
      </c>
      <c r="J1352" s="305">
        <v>111</v>
      </c>
      <c r="K1352" s="118">
        <v>3510962</v>
      </c>
      <c r="L1352" s="116">
        <v>92.853753472694947</v>
      </c>
      <c r="M1352" s="118">
        <v>6830595</v>
      </c>
      <c r="N1352" s="116">
        <v>97.132049560546875</v>
      </c>
      <c r="O1352" s="118">
        <v>11697048</v>
      </c>
      <c r="P1352" s="116">
        <v>99.936897277832031</v>
      </c>
      <c r="Q1352" s="118">
        <v>11696774</v>
      </c>
      <c r="R1352" s="119">
        <v>3.2915059477090836E-2</v>
      </c>
      <c r="S1352" s="118">
        <v>3039</v>
      </c>
      <c r="T1352" s="116">
        <v>2.5981523096561432E-2</v>
      </c>
      <c r="U1352" s="118">
        <v>18531</v>
      </c>
      <c r="V1352" s="119">
        <v>0.15852166712284088</v>
      </c>
      <c r="W1352" s="117">
        <v>3386920</v>
      </c>
      <c r="X1352" s="119">
        <v>99.782371520996094</v>
      </c>
      <c r="Y1352" s="119">
        <v>99.624191284179688</v>
      </c>
      <c r="Z1352" s="117">
        <v>10366</v>
      </c>
      <c r="AA1352" s="119">
        <v>0.30605977773666382</v>
      </c>
      <c r="AB1352" s="118">
        <v>2517401</v>
      </c>
      <c r="AC1352" s="120">
        <v>98.850440979003906</v>
      </c>
      <c r="AD1352" s="118">
        <v>2519905</v>
      </c>
      <c r="AE1352" s="116">
        <v>98.826423645019531</v>
      </c>
      <c r="AF1352" s="116">
        <v>50.225494384765625</v>
      </c>
      <c r="AG1352" s="116">
        <v>64.494178771972656</v>
      </c>
      <c r="AH1352" s="121">
        <v>35.956813812255859</v>
      </c>
      <c r="AI1352" s="116">
        <v>0</v>
      </c>
      <c r="AJ1352" s="121">
        <v>0</v>
      </c>
      <c r="AK1352" s="121">
        <v>0</v>
      </c>
      <c r="AL1352" s="116">
        <v>4.5815577507019043</v>
      </c>
      <c r="AM1352" s="116">
        <v>26.2628173828125</v>
      </c>
      <c r="AN1352" s="116">
        <v>15010.63671875</v>
      </c>
      <c r="AO1352" s="116">
        <v>43828.18359375</v>
      </c>
      <c r="AP1352" s="116">
        <v>18778.05859375</v>
      </c>
      <c r="AQ1352" s="116">
        <v>42.844711303710938</v>
      </c>
      <c r="AR1352" s="118"/>
    </row>
    <row r="1353" spans="1:44">
      <c r="A1353" s="352">
        <v>41836</v>
      </c>
      <c r="B1353" s="114" t="s">
        <v>183</v>
      </c>
      <c r="C1353" s="114" t="s">
        <v>122</v>
      </c>
      <c r="D1353" s="241"/>
      <c r="E1353" s="305">
        <v>128</v>
      </c>
      <c r="F1353" s="305">
        <v>9</v>
      </c>
      <c r="G1353" s="305">
        <v>382</v>
      </c>
      <c r="H1353" s="305">
        <v>27</v>
      </c>
      <c r="I1353" s="305">
        <v>1466</v>
      </c>
      <c r="J1353" s="305">
        <v>102</v>
      </c>
      <c r="K1353" s="118">
        <v>1171098</v>
      </c>
      <c r="L1353" s="116">
        <v>94.315164059711492</v>
      </c>
      <c r="M1353" s="118">
        <v>6830595</v>
      </c>
      <c r="N1353" s="116">
        <v>97.132049560546875</v>
      </c>
      <c r="O1353" s="118">
        <v>12981531</v>
      </c>
      <c r="P1353" s="116">
        <v>99.979873657226563</v>
      </c>
      <c r="Q1353" s="118">
        <v>12981531</v>
      </c>
      <c r="R1353" s="119">
        <v>1.5314063988626003E-2</v>
      </c>
      <c r="S1353" s="118">
        <v>344</v>
      </c>
      <c r="T1353" s="116">
        <v>2.6499186642467976E-3</v>
      </c>
      <c r="U1353" s="118">
        <v>22472</v>
      </c>
      <c r="V1353" s="119">
        <v>0.1731385737657547</v>
      </c>
      <c r="W1353" s="117">
        <v>3976076</v>
      </c>
      <c r="X1353" s="119">
        <v>99.742019653320313</v>
      </c>
      <c r="Y1353" s="119">
        <v>99.569328308105469</v>
      </c>
      <c r="Z1353" s="117">
        <v>9043</v>
      </c>
      <c r="AA1353" s="119">
        <v>0.22743529081344604</v>
      </c>
      <c r="AB1353" s="118">
        <v>2350430</v>
      </c>
      <c r="AC1353" s="120">
        <v>98.855148315429688</v>
      </c>
      <c r="AD1353" s="118">
        <v>2347127</v>
      </c>
      <c r="AE1353" s="116">
        <v>98.828994750976562</v>
      </c>
      <c r="AF1353" s="116">
        <v>59.100914001464844</v>
      </c>
      <c r="AG1353" s="116">
        <v>78.673210144042969</v>
      </c>
      <c r="AH1353" s="121">
        <v>39.528621673583984</v>
      </c>
      <c r="AI1353" s="116">
        <v>0</v>
      </c>
      <c r="AJ1353" s="121">
        <v>0</v>
      </c>
      <c r="AK1353" s="121">
        <v>0</v>
      </c>
      <c r="AL1353" s="116">
        <v>4.8730554580688477</v>
      </c>
      <c r="AM1353" s="116">
        <v>26.369831085205078</v>
      </c>
      <c r="AN1353" s="116">
        <v>17660.376953125</v>
      </c>
      <c r="AO1353" s="116">
        <v>45804.48828125</v>
      </c>
      <c r="AP1353" s="116">
        <v>19998.83984375</v>
      </c>
      <c r="AQ1353" s="116">
        <v>43.661312103271484</v>
      </c>
      <c r="AR1353" s="118"/>
    </row>
    <row r="1354" spans="1:44">
      <c r="A1354" s="352">
        <v>41836</v>
      </c>
      <c r="B1354" s="114" t="s">
        <v>126</v>
      </c>
      <c r="C1354" s="114" t="s">
        <v>122</v>
      </c>
      <c r="D1354" s="241"/>
      <c r="E1354" s="305">
        <v>103</v>
      </c>
      <c r="F1354" s="305">
        <v>4</v>
      </c>
      <c r="G1354" s="305">
        <v>302</v>
      </c>
      <c r="H1354" s="305">
        <v>12</v>
      </c>
      <c r="I1354" s="305">
        <v>936</v>
      </c>
      <c r="J1354" s="305">
        <v>50</v>
      </c>
      <c r="K1354" s="118">
        <v>1261406</v>
      </c>
      <c r="L1354" s="116">
        <v>90.130536877103808</v>
      </c>
      <c r="M1354" s="118">
        <v>4964463</v>
      </c>
      <c r="N1354" s="116">
        <v>96.4453125</v>
      </c>
      <c r="O1354" s="118">
        <v>6867806</v>
      </c>
      <c r="P1354" s="116">
        <v>99.968315124511719</v>
      </c>
      <c r="Q1354" s="118">
        <v>6867733</v>
      </c>
      <c r="R1354" s="119">
        <v>6.7999148741364479E-3</v>
      </c>
      <c r="S1354" s="118">
        <v>1237</v>
      </c>
      <c r="T1354" s="116">
        <v>1.801176555454731E-2</v>
      </c>
      <c r="U1354" s="118">
        <v>12263</v>
      </c>
      <c r="V1354" s="119">
        <v>0.17860396206378937</v>
      </c>
      <c r="W1354" s="117">
        <v>2020624</v>
      </c>
      <c r="X1354" s="119">
        <v>99.566429138183594</v>
      </c>
      <c r="Y1354" s="119">
        <v>99.388603210449219</v>
      </c>
      <c r="Z1354" s="117">
        <v>5687</v>
      </c>
      <c r="AA1354" s="119">
        <v>0.28144770860671997</v>
      </c>
      <c r="AB1354" s="118">
        <v>983166</v>
      </c>
      <c r="AC1354" s="120">
        <v>98.983489990234375</v>
      </c>
      <c r="AD1354" s="118">
        <v>981629</v>
      </c>
      <c r="AE1354" s="116">
        <v>98.942367553710938</v>
      </c>
      <c r="AF1354" s="116">
        <v>44.282386779785156</v>
      </c>
      <c r="AG1354" s="116">
        <v>56.065986633300781</v>
      </c>
      <c r="AH1354" s="121">
        <v>32.498783111572266</v>
      </c>
      <c r="AI1354" s="116">
        <v>0</v>
      </c>
      <c r="AJ1354" s="121">
        <v>0</v>
      </c>
      <c r="AK1354" s="121">
        <v>0</v>
      </c>
      <c r="AL1354" s="116">
        <v>5.2672371864318848</v>
      </c>
      <c r="AM1354" s="116">
        <v>29.59077262878418</v>
      </c>
      <c r="AN1354" s="116">
        <v>10030.3916015625</v>
      </c>
      <c r="AO1354" s="116">
        <v>25478.255859375</v>
      </c>
      <c r="AP1354" s="116">
        <v>11215.3212890625</v>
      </c>
      <c r="AQ1354" s="116">
        <v>44.019187927246094</v>
      </c>
      <c r="AR1354" s="118"/>
    </row>
    <row r="1355" spans="1:44">
      <c r="A1355" s="352">
        <v>41836</v>
      </c>
      <c r="B1355" s="114" t="s">
        <v>184</v>
      </c>
      <c r="C1355" s="114" t="s">
        <v>122</v>
      </c>
      <c r="D1355" s="241"/>
      <c r="E1355" s="305">
        <v>95</v>
      </c>
      <c r="F1355" s="305">
        <v>17</v>
      </c>
      <c r="G1355" s="305">
        <v>282</v>
      </c>
      <c r="H1355" s="305">
        <v>51</v>
      </c>
      <c r="I1355" s="305">
        <v>954</v>
      </c>
      <c r="J1355" s="305">
        <v>218</v>
      </c>
      <c r="K1355" s="118">
        <v>3741273</v>
      </c>
      <c r="L1355" s="116">
        <v>89.670040117361125</v>
      </c>
      <c r="M1355" s="118">
        <v>4964463</v>
      </c>
      <c r="N1355" s="116">
        <v>96.4453125</v>
      </c>
      <c r="O1355" s="118">
        <v>10041743</v>
      </c>
      <c r="P1355" s="116">
        <v>99.989898681640625</v>
      </c>
      <c r="Q1355" s="118">
        <v>10041737</v>
      </c>
      <c r="R1355" s="119">
        <v>5.2580544725060463E-3</v>
      </c>
      <c r="S1355" s="118">
        <v>226</v>
      </c>
      <c r="T1355" s="116">
        <v>2.2506066597998142E-3</v>
      </c>
      <c r="U1355" s="118">
        <v>23781</v>
      </c>
      <c r="V1355" s="119">
        <v>0.23683935403823853</v>
      </c>
      <c r="W1355" s="117">
        <v>3061395</v>
      </c>
      <c r="X1355" s="119">
        <v>99.61846923828125</v>
      </c>
      <c r="Y1355" s="119">
        <v>99.382530212402344</v>
      </c>
      <c r="Z1355" s="117">
        <v>10632</v>
      </c>
      <c r="AA1355" s="119">
        <v>0.34729266166687012</v>
      </c>
      <c r="AB1355" s="118">
        <v>2064453</v>
      </c>
      <c r="AC1355" s="120">
        <v>98.78558349609375</v>
      </c>
      <c r="AD1355" s="118">
        <v>2065847</v>
      </c>
      <c r="AE1355" s="116">
        <v>98.746086120605469</v>
      </c>
      <c r="AF1355" s="116">
        <v>37.423484802246094</v>
      </c>
      <c r="AG1355" s="116">
        <v>47.294788360595703</v>
      </c>
      <c r="AH1355" s="121">
        <v>27.552179336547852</v>
      </c>
      <c r="AI1355" s="116">
        <v>0</v>
      </c>
      <c r="AJ1355" s="121">
        <v>0</v>
      </c>
      <c r="AK1355" s="121">
        <v>0</v>
      </c>
      <c r="AL1355" s="116">
        <v>5.2877812385559082</v>
      </c>
      <c r="AM1355" s="116">
        <v>26.183938980102539</v>
      </c>
      <c r="AN1355" s="116">
        <v>14920.0341796875</v>
      </c>
      <c r="AO1355" s="116">
        <v>34227.58203125</v>
      </c>
      <c r="AP1355" s="116">
        <v>15340.439453125</v>
      </c>
      <c r="AQ1355" s="116">
        <v>44.818939208984375</v>
      </c>
      <c r="AR1355" s="118"/>
    </row>
    <row r="1356" spans="1:44">
      <c r="A1356" s="352">
        <v>41836</v>
      </c>
      <c r="B1356" s="114" t="s">
        <v>131</v>
      </c>
      <c r="C1356" s="114" t="s">
        <v>176</v>
      </c>
      <c r="D1356" s="241"/>
      <c r="E1356" s="305">
        <v>164</v>
      </c>
      <c r="F1356" s="305">
        <v>19</v>
      </c>
      <c r="G1356" s="305">
        <v>478</v>
      </c>
      <c r="H1356" s="305">
        <v>47</v>
      </c>
      <c r="I1356" s="305">
        <v>1531</v>
      </c>
      <c r="J1356" s="305">
        <v>164</v>
      </c>
      <c r="K1356" s="118">
        <v>2333456</v>
      </c>
      <c r="L1356" s="116">
        <v>91.077397645380927</v>
      </c>
      <c r="M1356" s="118">
        <v>3990407</v>
      </c>
      <c r="N1356" s="116">
        <v>94.520355224609375</v>
      </c>
      <c r="O1356" s="118">
        <v>17592572</v>
      </c>
      <c r="P1356" s="116">
        <v>99.99969482421875</v>
      </c>
      <c r="Q1356" s="118">
        <v>11587346</v>
      </c>
      <c r="R1356" s="119">
        <v>6.7142206244170666E-3</v>
      </c>
      <c r="S1356" s="118">
        <v>510177</v>
      </c>
      <c r="T1356" s="116">
        <v>4.4028806686401367</v>
      </c>
      <c r="U1356" s="118">
        <v>220</v>
      </c>
      <c r="V1356" s="119">
        <v>1.9862155895680189E-3</v>
      </c>
      <c r="W1356" s="117">
        <v>3308803</v>
      </c>
      <c r="X1356" s="119">
        <v>99.797767639160156</v>
      </c>
      <c r="Y1356" s="119">
        <v>99.795783996582031</v>
      </c>
      <c r="Z1356" s="117">
        <v>9282</v>
      </c>
      <c r="AA1356" s="119">
        <v>0.28052440285682678</v>
      </c>
      <c r="AB1356" s="118">
        <v>1292688</v>
      </c>
      <c r="AC1356" s="120">
        <v>95.030586242675781</v>
      </c>
      <c r="AD1356" s="118">
        <v>1281708</v>
      </c>
      <c r="AE1356" s="116">
        <v>95.755744934082031</v>
      </c>
      <c r="AF1356" s="116">
        <v>0</v>
      </c>
      <c r="AG1356" s="116">
        <v>0</v>
      </c>
      <c r="AH1356" s="121">
        <v>0</v>
      </c>
      <c r="AI1356" s="116">
        <v>0</v>
      </c>
      <c r="AJ1356" s="121">
        <v>0</v>
      </c>
      <c r="AK1356" s="121">
        <v>0</v>
      </c>
      <c r="AL1356" s="116">
        <v>4.8902692794799805</v>
      </c>
      <c r="AM1356" s="116">
        <v>28.578826904296875</v>
      </c>
      <c r="AN1356" s="116">
        <v>15833.3857421875</v>
      </c>
      <c r="AO1356" s="116">
        <v>36459.51953125</v>
      </c>
      <c r="AP1356" s="116">
        <v>16194.2685546875</v>
      </c>
      <c r="AQ1356" s="116">
        <v>44.417121887207031</v>
      </c>
      <c r="AR1356" s="118"/>
    </row>
    <row r="1357" spans="1:44">
      <c r="A1357" s="352">
        <v>41836</v>
      </c>
      <c r="B1357" s="114" t="s">
        <v>124</v>
      </c>
      <c r="C1357" s="114" t="s">
        <v>176</v>
      </c>
      <c r="D1357" s="241"/>
      <c r="E1357" s="180">
        <v>112</v>
      </c>
      <c r="F1357" s="180">
        <v>36</v>
      </c>
      <c r="G1357" s="180">
        <v>330</v>
      </c>
      <c r="H1357" s="180">
        <v>98</v>
      </c>
      <c r="I1357" s="180">
        <v>1244</v>
      </c>
      <c r="J1357" s="180">
        <v>350</v>
      </c>
      <c r="K1357" s="118">
        <v>3398551</v>
      </c>
      <c r="L1357" s="116">
        <v>92.51754644847172</v>
      </c>
      <c r="M1357" s="118">
        <v>3497900</v>
      </c>
      <c r="N1357" s="116">
        <v>96.266929626464844</v>
      </c>
      <c r="O1357" s="118">
        <v>15014796</v>
      </c>
      <c r="P1357" s="116">
        <v>99.999504089355469</v>
      </c>
      <c r="Q1357" s="118">
        <v>11508717</v>
      </c>
      <c r="R1357" s="119">
        <v>1.6856787260621786E-3</v>
      </c>
      <c r="S1357" s="118">
        <v>432771</v>
      </c>
      <c r="T1357" s="116">
        <v>3.7603757381439209</v>
      </c>
      <c r="U1357" s="118">
        <v>1170</v>
      </c>
      <c r="V1357" s="119">
        <v>1.0568128898739815E-2</v>
      </c>
      <c r="W1357" s="117">
        <v>3785783</v>
      </c>
      <c r="X1357" s="119">
        <v>99.782135009765625</v>
      </c>
      <c r="Y1357" s="119">
        <v>99.771591186523438</v>
      </c>
      <c r="Z1357" s="117">
        <v>9830</v>
      </c>
      <c r="AA1357" s="119">
        <v>0.2596556544303894</v>
      </c>
      <c r="AB1357" s="118">
        <v>860094</v>
      </c>
      <c r="AC1357" s="120">
        <v>96.333892822265625</v>
      </c>
      <c r="AD1357" s="118">
        <v>853724</v>
      </c>
      <c r="AE1357" s="116">
        <v>96.511756896972656</v>
      </c>
      <c r="AF1357" s="116">
        <v>0</v>
      </c>
      <c r="AG1357" s="116">
        <v>0</v>
      </c>
      <c r="AH1357" s="121">
        <v>0</v>
      </c>
      <c r="AI1357" s="116">
        <v>0</v>
      </c>
      <c r="AJ1357" s="121">
        <v>0</v>
      </c>
      <c r="AK1357" s="121">
        <v>0</v>
      </c>
      <c r="AL1357" s="116">
        <v>4.5474185943603516</v>
      </c>
      <c r="AM1357" s="116">
        <v>28.301483154296875</v>
      </c>
      <c r="AN1357" s="116">
        <v>15381.8642578125</v>
      </c>
      <c r="AO1357" s="116">
        <v>42231.87890625</v>
      </c>
      <c r="AP1357" s="116">
        <v>19173.759765625</v>
      </c>
      <c r="AQ1357" s="116">
        <v>45.401153564453125</v>
      </c>
      <c r="AR1357" s="118"/>
    </row>
    <row r="1358" spans="1:44">
      <c r="A1358" s="352">
        <v>41836</v>
      </c>
      <c r="B1358" s="206" t="s">
        <v>133</v>
      </c>
      <c r="C1358" s="206" t="s">
        <v>176</v>
      </c>
      <c r="D1358" s="241"/>
      <c r="E1358" s="180">
        <v>163</v>
      </c>
      <c r="F1358" s="180">
        <v>6</v>
      </c>
      <c r="G1358" s="180">
        <v>482</v>
      </c>
      <c r="H1358" s="180">
        <v>18</v>
      </c>
      <c r="I1358" s="180">
        <v>1507</v>
      </c>
      <c r="J1358" s="180">
        <v>64</v>
      </c>
      <c r="K1358" s="248">
        <v>1692083</v>
      </c>
      <c r="L1358" s="246">
        <v>90.499993203643086</v>
      </c>
      <c r="M1358" s="248">
        <v>3385844</v>
      </c>
      <c r="N1358" s="246">
        <v>96.158004760742188</v>
      </c>
      <c r="O1358" s="248">
        <v>14817890</v>
      </c>
      <c r="P1358" s="246">
        <v>99.960433959960937</v>
      </c>
      <c r="Q1358" s="248">
        <v>9248249</v>
      </c>
      <c r="R1358" s="249">
        <v>9.7153529524803162E-2</v>
      </c>
      <c r="S1358" s="248">
        <v>391252</v>
      </c>
      <c r="T1358" s="246">
        <v>4.2305521965026855</v>
      </c>
      <c r="U1358" s="248">
        <v>261</v>
      </c>
      <c r="V1358" s="249">
        <v>2.9516206122934818E-3</v>
      </c>
      <c r="W1358" s="248">
        <v>2447581</v>
      </c>
      <c r="X1358" s="246">
        <v>99.756393432617188</v>
      </c>
      <c r="Y1358" s="246">
        <v>99.753448486328125</v>
      </c>
      <c r="Z1358" s="247">
        <v>6863</v>
      </c>
      <c r="AA1358" s="249">
        <v>0.28039929270744324</v>
      </c>
      <c r="AB1358" s="248">
        <v>462067</v>
      </c>
      <c r="AC1358" s="246">
        <v>96.350746154785156</v>
      </c>
      <c r="AD1358" s="248">
        <v>454204</v>
      </c>
      <c r="AE1358" s="246">
        <v>96.728782653808594</v>
      </c>
      <c r="AF1358" s="246">
        <v>0</v>
      </c>
      <c r="AG1358" s="246">
        <v>0</v>
      </c>
      <c r="AH1358" s="251">
        <v>0</v>
      </c>
      <c r="AI1358" s="246">
        <v>0</v>
      </c>
      <c r="AJ1358" s="251">
        <v>0</v>
      </c>
      <c r="AK1358" s="251">
        <v>0</v>
      </c>
      <c r="AL1358" s="246">
        <v>4.8838167190551758</v>
      </c>
      <c r="AM1358" s="246">
        <v>32.046699523925781</v>
      </c>
      <c r="AN1358" s="246">
        <v>12899.0107421875</v>
      </c>
      <c r="AO1358" s="246">
        <v>30785.99609375</v>
      </c>
      <c r="AP1358" s="246">
        <v>13964.529296875</v>
      </c>
      <c r="AQ1358" s="246">
        <v>45.360004425048828</v>
      </c>
      <c r="AR1358" s="248"/>
    </row>
    <row r="1359" spans="1:44">
      <c r="A1359" s="352">
        <v>41836</v>
      </c>
      <c r="B1359" s="206" t="s">
        <v>125</v>
      </c>
      <c r="C1359" s="206" t="s">
        <v>176</v>
      </c>
      <c r="D1359" s="241"/>
      <c r="E1359" s="180">
        <v>164</v>
      </c>
      <c r="F1359" s="180">
        <v>7</v>
      </c>
      <c r="G1359" s="180">
        <v>468</v>
      </c>
      <c r="H1359" s="180">
        <v>21</v>
      </c>
      <c r="I1359" s="180">
        <v>1506</v>
      </c>
      <c r="J1359" s="180">
        <v>74</v>
      </c>
      <c r="K1359" s="248">
        <v>1814468</v>
      </c>
      <c r="L1359" s="246">
        <v>90.375691387227548</v>
      </c>
      <c r="M1359" s="248">
        <v>2906277</v>
      </c>
      <c r="N1359" s="246">
        <v>94.722183227539062</v>
      </c>
      <c r="O1359" s="248">
        <v>13601921</v>
      </c>
      <c r="P1359" s="246">
        <v>99.998512268066406</v>
      </c>
      <c r="Q1359" s="248">
        <v>9165953</v>
      </c>
      <c r="R1359" s="249">
        <v>1.1455437168478966E-2</v>
      </c>
      <c r="S1359" s="248">
        <v>411612</v>
      </c>
      <c r="T1359" s="246">
        <v>4.4906625747680664</v>
      </c>
      <c r="U1359" s="248">
        <v>111</v>
      </c>
      <c r="V1359" s="249">
        <v>1.26812350936234E-3</v>
      </c>
      <c r="W1359" s="248">
        <v>2709043</v>
      </c>
      <c r="X1359" s="246">
        <v>99.794776916503906</v>
      </c>
      <c r="Y1359" s="246">
        <v>99.793510437011719</v>
      </c>
      <c r="Z1359" s="247">
        <v>5453</v>
      </c>
      <c r="AA1359" s="249">
        <v>0.20128878951072693</v>
      </c>
      <c r="AB1359" s="248">
        <v>575786</v>
      </c>
      <c r="AC1359" s="246">
        <v>97.107261657714844</v>
      </c>
      <c r="AD1359" s="248">
        <v>576375</v>
      </c>
      <c r="AE1359" s="246">
        <v>97.222122192382813</v>
      </c>
      <c r="AF1359" s="246">
        <v>0</v>
      </c>
      <c r="AG1359" s="246">
        <v>0</v>
      </c>
      <c r="AH1359" s="251">
        <v>0</v>
      </c>
      <c r="AI1359" s="246">
        <v>0</v>
      </c>
      <c r="AJ1359" s="251">
        <v>0</v>
      </c>
      <c r="AK1359" s="251">
        <v>0</v>
      </c>
      <c r="AL1359" s="246">
        <v>4.0652093887329102</v>
      </c>
      <c r="AM1359" s="246">
        <v>28.959062576293945</v>
      </c>
      <c r="AN1359" s="246">
        <v>11045.630859375</v>
      </c>
      <c r="AO1359" s="246">
        <v>31413.05859375</v>
      </c>
      <c r="AP1359" s="246">
        <v>13773.4951171875</v>
      </c>
      <c r="AQ1359" s="246">
        <v>43.846401214599609</v>
      </c>
      <c r="AR1359" s="248"/>
    </row>
    <row r="1360" spans="1:44">
      <c r="A1360" s="352">
        <v>41836</v>
      </c>
      <c r="B1360" s="107" t="s">
        <v>127</v>
      </c>
      <c r="C1360" s="107" t="s">
        <v>128</v>
      </c>
      <c r="D1360" s="241"/>
      <c r="E1360" s="388">
        <v>150</v>
      </c>
      <c r="F1360" s="388">
        <v>12</v>
      </c>
      <c r="G1360" s="388">
        <v>450</v>
      </c>
      <c r="H1360" s="388">
        <v>36</v>
      </c>
      <c r="I1360" s="388">
        <v>1467</v>
      </c>
      <c r="J1360" s="388">
        <v>122</v>
      </c>
      <c r="K1360" s="111">
        <v>2294280</v>
      </c>
      <c r="L1360" s="109">
        <v>88.570749864881364</v>
      </c>
      <c r="M1360" s="111">
        <v>3611386</v>
      </c>
      <c r="N1360" s="109">
        <v>95.637107849121094</v>
      </c>
      <c r="O1360" s="111">
        <v>16141814</v>
      </c>
      <c r="P1360" s="109">
        <v>99.931137084960938</v>
      </c>
      <c r="Q1360" s="111">
        <v>9584078</v>
      </c>
      <c r="R1360" s="112">
        <v>2.3372096475213766E-3</v>
      </c>
      <c r="S1360" s="111">
        <v>286204</v>
      </c>
      <c r="T1360" s="109">
        <v>2.9862444400787354</v>
      </c>
      <c r="U1360" s="111">
        <v>38594</v>
      </c>
      <c r="V1360" s="112">
        <v>0.40283796191215515</v>
      </c>
      <c r="W1360" s="111">
        <v>2836048</v>
      </c>
      <c r="X1360" s="109">
        <v>99.618782043457031</v>
      </c>
      <c r="Y1360" s="109">
        <v>99.217483520507813</v>
      </c>
      <c r="Z1360" s="110">
        <v>16620</v>
      </c>
      <c r="AA1360" s="112">
        <v>0.58602672815322876</v>
      </c>
      <c r="AB1360" s="111">
        <v>4519072</v>
      </c>
      <c r="AC1360" s="109">
        <v>99.276313781738281</v>
      </c>
      <c r="AD1360" s="111">
        <v>4509821</v>
      </c>
      <c r="AE1360" s="109">
        <v>99.494659423828125</v>
      </c>
      <c r="AF1360" s="109">
        <v>34.658496856689453</v>
      </c>
      <c r="AG1360" s="109">
        <v>34.328025817871094</v>
      </c>
      <c r="AH1360" s="113">
        <v>34.988967895507813</v>
      </c>
      <c r="AI1360" s="109">
        <v>48.797149658203125</v>
      </c>
      <c r="AJ1360" s="113">
        <v>0.45557689666748047</v>
      </c>
      <c r="AK1360" s="113">
        <v>0.74727159738540649</v>
      </c>
      <c r="AL1360" s="109">
        <v>3.0286977291107178</v>
      </c>
      <c r="AM1360" s="109">
        <v>19.195701599121094</v>
      </c>
      <c r="AN1360" s="109">
        <v>7978.09326171875</v>
      </c>
      <c r="AO1360" s="109">
        <v>34422.82421875</v>
      </c>
      <c r="AP1360" s="109">
        <v>638.620361328125</v>
      </c>
      <c r="AQ1360" s="109">
        <v>1.8552236557006836</v>
      </c>
      <c r="AR1360" s="111"/>
    </row>
    <row r="1361" spans="1:44">
      <c r="A1361" s="352">
        <v>41836</v>
      </c>
      <c r="B1361" s="107" t="s">
        <v>129</v>
      </c>
      <c r="C1361" s="107" t="s">
        <v>128</v>
      </c>
      <c r="D1361" s="241"/>
      <c r="E1361" s="388">
        <v>151</v>
      </c>
      <c r="F1361" s="388">
        <v>3</v>
      </c>
      <c r="G1361" s="388">
        <v>449</v>
      </c>
      <c r="H1361" s="388">
        <v>8</v>
      </c>
      <c r="I1361" s="388">
        <v>1252</v>
      </c>
      <c r="J1361" s="388">
        <v>26</v>
      </c>
      <c r="K1361" s="111">
        <v>1505769</v>
      </c>
      <c r="L1361" s="109">
        <v>84.15029131294375</v>
      </c>
      <c r="M1361" s="111">
        <v>3135982</v>
      </c>
      <c r="N1361" s="109">
        <v>95.639289855957031</v>
      </c>
      <c r="O1361" s="111">
        <v>11331045</v>
      </c>
      <c r="P1361" s="109">
        <v>99.915260314941406</v>
      </c>
      <c r="Q1361" s="111">
        <v>7374498</v>
      </c>
      <c r="R1361" s="112">
        <v>1.7628318164497614E-4</v>
      </c>
      <c r="S1361" s="111">
        <v>265572</v>
      </c>
      <c r="T1361" s="109">
        <v>3.6012213230133057</v>
      </c>
      <c r="U1361" s="111">
        <v>40242</v>
      </c>
      <c r="V1361" s="112">
        <v>0.54570728540420532</v>
      </c>
      <c r="W1361" s="111">
        <v>1729762</v>
      </c>
      <c r="X1361" s="109">
        <v>99.5390625</v>
      </c>
      <c r="Y1361" s="109">
        <v>98.995872497558594</v>
      </c>
      <c r="Z1361" s="110">
        <v>10936</v>
      </c>
      <c r="AA1361" s="112">
        <v>0.63222569227218628</v>
      </c>
      <c r="AB1361" s="111">
        <v>995992</v>
      </c>
      <c r="AC1361" s="109">
        <v>98.612739562988281</v>
      </c>
      <c r="AD1361" s="111">
        <v>995675</v>
      </c>
      <c r="AE1361" s="109">
        <v>98.837066650390625</v>
      </c>
      <c r="AF1361" s="109">
        <v>34.415000915527344</v>
      </c>
      <c r="AG1361" s="109">
        <v>34.089710235595703</v>
      </c>
      <c r="AH1361" s="113">
        <v>34.74029541015625</v>
      </c>
      <c r="AI1361" s="109">
        <v>48.977687835693359</v>
      </c>
      <c r="AJ1361" s="113">
        <v>0.31161779165267944</v>
      </c>
      <c r="AK1361" s="113">
        <v>0.71069622039794922</v>
      </c>
      <c r="AL1361" s="109">
        <v>2.9712018966674805</v>
      </c>
      <c r="AM1361" s="109">
        <v>23.206035614013672</v>
      </c>
      <c r="AN1361" s="109">
        <v>6402.5205078125</v>
      </c>
      <c r="AO1361" s="109">
        <v>19012.845703125</v>
      </c>
      <c r="AP1361" s="109">
        <v>200.7215576171875</v>
      </c>
      <c r="AQ1361" s="109">
        <v>1.0557154417037964</v>
      </c>
      <c r="AR1361" s="111"/>
    </row>
    <row r="1362" spans="1:44">
      <c r="A1362" s="352">
        <v>41836</v>
      </c>
      <c r="B1362" s="181" t="s">
        <v>130</v>
      </c>
      <c r="C1362" s="181" t="s">
        <v>128</v>
      </c>
      <c r="D1362" s="241"/>
      <c r="E1362" s="219">
        <v>176</v>
      </c>
      <c r="F1362" s="219">
        <v>5</v>
      </c>
      <c r="G1362" s="219">
        <v>528</v>
      </c>
      <c r="H1362" s="219">
        <v>15</v>
      </c>
      <c r="I1362" s="219">
        <v>882</v>
      </c>
      <c r="J1362" s="219">
        <v>34</v>
      </c>
      <c r="K1362" s="229">
        <v>540170</v>
      </c>
      <c r="L1362" s="230">
        <v>93.099024381213326</v>
      </c>
      <c r="M1362" s="229">
        <v>1248356</v>
      </c>
      <c r="N1362" s="230">
        <v>96.348716735839844</v>
      </c>
      <c r="O1362" s="229">
        <v>13636521</v>
      </c>
      <c r="P1362" s="230">
        <v>99.996421813964844</v>
      </c>
      <c r="Q1362" s="229">
        <v>4144344</v>
      </c>
      <c r="R1362" s="230">
        <v>0</v>
      </c>
      <c r="S1362" s="229">
        <v>145270</v>
      </c>
      <c r="T1362" s="230">
        <v>3.5052592754364014</v>
      </c>
      <c r="U1362" s="229">
        <v>10996</v>
      </c>
      <c r="V1362" s="230">
        <v>0.26564088463783264</v>
      </c>
      <c r="W1362" s="229">
        <v>598477</v>
      </c>
      <c r="X1362" s="230">
        <v>99.787574768066406</v>
      </c>
      <c r="Y1362" s="230">
        <v>99.522499084472656</v>
      </c>
      <c r="Z1362" s="229">
        <v>3844</v>
      </c>
      <c r="AA1362" s="230">
        <v>0.64229702949523926</v>
      </c>
      <c r="AB1362" s="229">
        <v>784486</v>
      </c>
      <c r="AC1362" s="230">
        <v>98.190155029296875</v>
      </c>
      <c r="AD1362" s="229">
        <v>782857</v>
      </c>
      <c r="AE1362" s="230">
        <v>98.349258422851563</v>
      </c>
      <c r="AF1362" s="230">
        <v>34.995864868164063</v>
      </c>
      <c r="AG1362" s="230">
        <v>34.905063629150391</v>
      </c>
      <c r="AH1362" s="230">
        <v>35.086662292480469</v>
      </c>
      <c r="AI1362" s="230">
        <v>92.223831176757813</v>
      </c>
      <c r="AJ1362" s="188">
        <v>0.6347430944442749</v>
      </c>
      <c r="AK1362" s="188">
        <v>7.1414241790771484</v>
      </c>
      <c r="AL1362" s="230">
        <v>4.0424737930297852</v>
      </c>
      <c r="AM1362" s="230">
        <v>23.19731330871582</v>
      </c>
      <c r="AN1362" s="230">
        <v>5104.78076171875</v>
      </c>
      <c r="AO1362" s="230">
        <v>8931.0087890625</v>
      </c>
      <c r="AP1362" s="230">
        <v>150.25648498535156</v>
      </c>
      <c r="AQ1362" s="230">
        <v>1.6824133396148682</v>
      </c>
      <c r="AR1362" s="229"/>
    </row>
    <row r="1363" spans="1:44">
      <c r="A1363" s="352">
        <v>41836</v>
      </c>
      <c r="B1363" s="123" t="s">
        <v>132</v>
      </c>
      <c r="C1363" s="123" t="s">
        <v>128</v>
      </c>
      <c r="D1363" s="241"/>
      <c r="E1363" s="219">
        <v>178</v>
      </c>
      <c r="F1363" s="219">
        <v>5</v>
      </c>
      <c r="G1363" s="219">
        <v>527</v>
      </c>
      <c r="H1363" s="219">
        <v>15</v>
      </c>
      <c r="I1363" s="219">
        <v>1007</v>
      </c>
      <c r="J1363" s="219">
        <v>34</v>
      </c>
      <c r="K1363" s="197">
        <v>719420</v>
      </c>
      <c r="L1363" s="194">
        <v>90.269383670178755</v>
      </c>
      <c r="M1363" s="197">
        <v>1216298</v>
      </c>
      <c r="N1363" s="194">
        <v>91.774551391601563</v>
      </c>
      <c r="O1363" s="197">
        <v>12567695</v>
      </c>
      <c r="P1363" s="194">
        <v>99.854751586914063</v>
      </c>
      <c r="Q1363" s="197">
        <v>5091205</v>
      </c>
      <c r="R1363" s="194">
        <v>1.9641714970930479E-5</v>
      </c>
      <c r="S1363" s="197">
        <v>244035</v>
      </c>
      <c r="T1363" s="194">
        <v>4.7932658195495605</v>
      </c>
      <c r="U1363" s="197">
        <v>17654</v>
      </c>
      <c r="V1363" s="194">
        <v>0.34694325923919678</v>
      </c>
      <c r="W1363" s="197">
        <v>873196</v>
      </c>
      <c r="X1363" s="194">
        <v>99.6981201171875</v>
      </c>
      <c r="Y1363" s="231">
        <v>99.352226257324219</v>
      </c>
      <c r="Z1363" s="197">
        <v>8385</v>
      </c>
      <c r="AA1363" s="194">
        <v>0.96026551723480225</v>
      </c>
      <c r="AB1363" s="197">
        <v>792373</v>
      </c>
      <c r="AC1363" s="194">
        <v>96.8502197265625</v>
      </c>
      <c r="AD1363" s="197">
        <v>791288</v>
      </c>
      <c r="AE1363" s="194">
        <v>97.065574645996094</v>
      </c>
      <c r="AF1363" s="231">
        <v>34.771514892578125</v>
      </c>
      <c r="AG1363" s="231">
        <v>34.786708831787109</v>
      </c>
      <c r="AH1363" s="231">
        <v>34.756324768066406</v>
      </c>
      <c r="AI1363" s="194">
        <v>48.685836791992188</v>
      </c>
      <c r="AJ1363" s="207">
        <v>0.39029890298843384</v>
      </c>
      <c r="AK1363" s="207">
        <v>0.92386126518249512</v>
      </c>
      <c r="AL1363" s="208">
        <v>4.0346736907958984</v>
      </c>
      <c r="AM1363" s="208">
        <v>23.653282165527344</v>
      </c>
      <c r="AN1363" s="197">
        <v>5797.22998046875</v>
      </c>
      <c r="AO1363" s="197">
        <v>11436.455078125</v>
      </c>
      <c r="AP1363" s="197">
        <v>155.91104125976562</v>
      </c>
      <c r="AQ1363" s="231">
        <v>1.36328125</v>
      </c>
      <c r="AR1363" s="198"/>
    </row>
    <row r="1364" spans="1:44">
      <c r="A1364" s="352">
        <v>41835</v>
      </c>
      <c r="B1364" s="181" t="s">
        <v>6</v>
      </c>
      <c r="C1364" s="181"/>
      <c r="D1364" s="241"/>
      <c r="E1364" s="219">
        <v>1752</v>
      </c>
      <c r="F1364" s="219">
        <v>133</v>
      </c>
      <c r="G1364" s="219">
        <v>5192</v>
      </c>
      <c r="H1364" s="219">
        <v>390</v>
      </c>
      <c r="I1364" s="219">
        <v>15525</v>
      </c>
      <c r="J1364" s="219">
        <v>1481</v>
      </c>
      <c r="K1364" s="229">
        <v>30617946</v>
      </c>
      <c r="L1364" s="230">
        <v>91.254916316071615</v>
      </c>
      <c r="M1364" s="229">
        <v>50509732</v>
      </c>
      <c r="N1364" s="230">
        <v>96.112286229115909</v>
      </c>
      <c r="O1364" s="229">
        <v>165135868</v>
      </c>
      <c r="P1364" s="230">
        <v>99.929429851886496</v>
      </c>
      <c r="Q1364" s="229">
        <v>118043767</v>
      </c>
      <c r="R1364" s="230">
        <v>8.9947148163961599E-2</v>
      </c>
      <c r="S1364" s="229">
        <v>2656416</v>
      </c>
      <c r="T1364" s="230">
        <v>4.0897124916595082</v>
      </c>
      <c r="U1364" s="229">
        <v>200434</v>
      </c>
      <c r="V1364" s="230">
        <v>0.17253098546801002</v>
      </c>
      <c r="W1364" s="229">
        <v>34633236</v>
      </c>
      <c r="X1364" s="230">
        <v>99.576424585064544</v>
      </c>
      <c r="Y1364" s="230">
        <v>99.404624398434123</v>
      </c>
      <c r="Z1364" s="229">
        <v>119182</v>
      </c>
      <c r="AA1364" s="230">
        <v>0.34412608943619888</v>
      </c>
      <c r="AB1364" s="229">
        <v>22853135</v>
      </c>
      <c r="AC1364" s="230">
        <v>98.216302677537854</v>
      </c>
      <c r="AD1364" s="229">
        <v>22841960</v>
      </c>
      <c r="AE1364" s="230">
        <v>98.262474300967455</v>
      </c>
      <c r="AF1364" s="230">
        <v>29.985895220272614</v>
      </c>
      <c r="AG1364" s="230">
        <v>36.945320953511079</v>
      </c>
      <c r="AH1364" s="230">
        <v>23.026469487034149</v>
      </c>
      <c r="AI1364" s="230"/>
      <c r="AJ1364" s="188"/>
      <c r="AK1364" s="188"/>
      <c r="AL1364" s="230">
        <v>3.0788928316760633</v>
      </c>
      <c r="AM1364" s="230">
        <v>17.483427272031594</v>
      </c>
      <c r="AN1364" s="230">
        <v>150893.58251953125</v>
      </c>
      <c r="AO1364" s="230">
        <v>424082.0478515625</v>
      </c>
      <c r="AP1364" s="230">
        <v>168267.09230041504</v>
      </c>
      <c r="AQ1364" s="230">
        <v>39.677956931417199</v>
      </c>
      <c r="AR1364" s="229">
        <v>0</v>
      </c>
    </row>
    <row r="1365" spans="1:44">
      <c r="A1365" s="352">
        <v>41835</v>
      </c>
      <c r="B1365" s="123" t="s">
        <v>134</v>
      </c>
      <c r="C1365" s="123"/>
      <c r="D1365" s="241"/>
      <c r="E1365" s="219">
        <v>606</v>
      </c>
      <c r="F1365" s="219">
        <v>76</v>
      </c>
      <c r="G1365" s="219">
        <v>1810</v>
      </c>
      <c r="H1365" s="219">
        <v>230</v>
      </c>
      <c r="I1365" s="219">
        <v>6401</v>
      </c>
      <c r="J1365" s="219">
        <v>966</v>
      </c>
      <c r="K1365" s="197">
        <v>17680069</v>
      </c>
      <c r="L1365" s="194">
        <v>92.111693681738458</v>
      </c>
      <c r="M1365" s="197">
        <v>27522498</v>
      </c>
      <c r="N1365" s="194">
        <v>96.704594432616659</v>
      </c>
      <c r="O1365" s="197">
        <v>51752206</v>
      </c>
      <c r="P1365" s="194">
        <v>99.826912811043144</v>
      </c>
      <c r="Q1365" s="197">
        <v>51751578</v>
      </c>
      <c r="R1365" s="194">
        <v>0.15456727018621355</v>
      </c>
      <c r="S1365" s="197">
        <v>7758</v>
      </c>
      <c r="T1365" s="194">
        <v>2.3875119863978347E-2</v>
      </c>
      <c r="U1365" s="197">
        <v>90949</v>
      </c>
      <c r="V1365" s="194">
        <v>0.17603998931346029</v>
      </c>
      <c r="W1365" s="197">
        <v>16689699</v>
      </c>
      <c r="X1365" s="194">
        <v>99.413283451386349</v>
      </c>
      <c r="Y1365" s="231">
        <v>99.238276317822368</v>
      </c>
      <c r="Z1365" s="197">
        <v>49295</v>
      </c>
      <c r="AA1365" s="194">
        <v>0.29536182702985775</v>
      </c>
      <c r="AB1365" s="197">
        <v>12852046</v>
      </c>
      <c r="AC1365" s="194">
        <v>98.441975667890446</v>
      </c>
      <c r="AD1365" s="197">
        <v>12876467</v>
      </c>
      <c r="AE1365" s="194">
        <v>98.306197903751467</v>
      </c>
      <c r="AF1365" s="231">
        <v>53.92403944178978</v>
      </c>
      <c r="AG1365" s="231">
        <v>68.460942722780985</v>
      </c>
      <c r="AH1365" s="231">
        <v>39.387136160798576</v>
      </c>
      <c r="AI1365" s="194"/>
      <c r="AJ1365" s="207"/>
      <c r="AK1365" s="207"/>
      <c r="AL1365" s="208">
        <v>4.9435371620220376</v>
      </c>
      <c r="AM1365" s="208">
        <v>27.401137962130552</v>
      </c>
      <c r="AN1365" s="197">
        <v>71864.2431640625</v>
      </c>
      <c r="AO1365" s="197">
        <v>211746.748046875</v>
      </c>
      <c r="AP1365" s="197">
        <v>106401.236328125</v>
      </c>
      <c r="AQ1365" s="231">
        <v>50.249289450514091</v>
      </c>
      <c r="AR1365" s="198"/>
    </row>
    <row r="1366" spans="1:44">
      <c r="A1366" s="352">
        <v>41835</v>
      </c>
      <c r="B1366" s="123" t="s">
        <v>175</v>
      </c>
      <c r="C1366" s="123"/>
      <c r="D1366" s="241"/>
      <c r="E1366" s="219">
        <v>491</v>
      </c>
      <c r="F1366" s="219">
        <v>32</v>
      </c>
      <c r="G1366" s="219">
        <v>1428</v>
      </c>
      <c r="H1366" s="219">
        <v>86</v>
      </c>
      <c r="I1366" s="219">
        <v>4533</v>
      </c>
      <c r="J1366" s="219">
        <v>302</v>
      </c>
      <c r="K1366" s="197">
        <v>8697410</v>
      </c>
      <c r="L1366" s="194">
        <v>91.098315475526618</v>
      </c>
      <c r="M1366" s="197">
        <v>13865941</v>
      </c>
      <c r="N1366" s="194">
        <v>95.469431384557367</v>
      </c>
      <c r="O1366" s="197">
        <v>59909543</v>
      </c>
      <c r="P1366" s="194">
        <v>99.986890565345306</v>
      </c>
      <c r="Q1366" s="197">
        <v>40690218</v>
      </c>
      <c r="R1366" s="194">
        <v>6.0862295305589904E-2</v>
      </c>
      <c r="S1366" s="197">
        <v>1720375</v>
      </c>
      <c r="T1366" s="194">
        <v>4.2649064192896295</v>
      </c>
      <c r="U1366" s="197">
        <v>1692</v>
      </c>
      <c r="V1366" s="194">
        <v>4.3454348429042876E-3</v>
      </c>
      <c r="W1366" s="197">
        <v>12073060</v>
      </c>
      <c r="X1366" s="194">
        <v>99.789314709169801</v>
      </c>
      <c r="Y1366" s="231">
        <v>99.784978429518944</v>
      </c>
      <c r="Z1366" s="197">
        <v>30316</v>
      </c>
      <c r="AA1366" s="194">
        <v>0.25110452774322112</v>
      </c>
      <c r="AB1366" s="197">
        <v>3138454</v>
      </c>
      <c r="AC1366" s="194">
        <v>96.000802848838106</v>
      </c>
      <c r="AD1366" s="197">
        <v>3114661</v>
      </c>
      <c r="AE1366" s="194">
        <v>96.416783573650463</v>
      </c>
      <c r="AF1366" s="231">
        <v>0</v>
      </c>
      <c r="AG1366" s="231">
        <v>0</v>
      </c>
      <c r="AH1366" s="231">
        <v>0</v>
      </c>
      <c r="AI1366" s="194"/>
      <c r="AJ1366" s="207"/>
      <c r="AK1366" s="207"/>
      <c r="AL1366" s="208">
        <v>4.8323686156161996</v>
      </c>
      <c r="AM1366" s="208">
        <v>29.891251219520274</v>
      </c>
      <c r="AN1366" s="197">
        <v>54351.3701171875</v>
      </c>
      <c r="AO1366" s="197">
        <v>139227.28515625</v>
      </c>
      <c r="AP1366" s="197">
        <v>60709.9111328125</v>
      </c>
      <c r="AQ1366" s="231">
        <v>43.604894733586057</v>
      </c>
      <c r="AR1366" s="198"/>
    </row>
    <row r="1367" spans="1:44">
      <c r="A1367" s="352">
        <v>41835</v>
      </c>
      <c r="B1367" s="124" t="s">
        <v>135</v>
      </c>
      <c r="C1367" s="124"/>
      <c r="D1367" s="241"/>
      <c r="E1367" s="219">
        <v>655</v>
      </c>
      <c r="F1367" s="219">
        <v>25</v>
      </c>
      <c r="G1367" s="219">
        <v>1954</v>
      </c>
      <c r="H1367" s="219">
        <v>74</v>
      </c>
      <c r="I1367" s="219">
        <v>4591</v>
      </c>
      <c r="J1367" s="219">
        <v>213</v>
      </c>
      <c r="K1367" s="190">
        <v>4240467</v>
      </c>
      <c r="L1367" s="191">
        <v>88.003892024156769</v>
      </c>
      <c r="M1367" s="190">
        <v>9121293</v>
      </c>
      <c r="N1367" s="191">
        <v>95.302311809916816</v>
      </c>
      <c r="O1367" s="190">
        <v>53474119</v>
      </c>
      <c r="P1367" s="191">
        <v>99.964269844901878</v>
      </c>
      <c r="Q1367" s="190">
        <v>25601971</v>
      </c>
      <c r="R1367" s="191">
        <v>5.550353796097425E-3</v>
      </c>
      <c r="S1367" s="190">
        <v>928283</v>
      </c>
      <c r="T1367" s="191">
        <v>3.7990075160041514</v>
      </c>
      <c r="U1367" s="190">
        <v>107793</v>
      </c>
      <c r="V1367" s="191">
        <v>0.42153551311905418</v>
      </c>
      <c r="W1367" s="190">
        <v>5870477</v>
      </c>
      <c r="X1367" s="191">
        <v>99.602409044909592</v>
      </c>
      <c r="Y1367" s="232">
        <v>99.182549518863198</v>
      </c>
      <c r="Z1367" s="190">
        <v>39571</v>
      </c>
      <c r="AA1367" s="192">
        <v>0.67406789608175566</v>
      </c>
      <c r="AB1367" s="190">
        <v>6862635</v>
      </c>
      <c r="AC1367" s="191">
        <v>98.80687534334524</v>
      </c>
      <c r="AD1367" s="190">
        <v>6850832</v>
      </c>
      <c r="AE1367" s="191">
        <v>99.019418187208757</v>
      </c>
      <c r="AF1367" s="232">
        <v>17.757832223569036</v>
      </c>
      <c r="AG1367" s="232">
        <v>16.023761339428095</v>
      </c>
      <c r="AH1367" s="232">
        <v>19.491903107709977</v>
      </c>
      <c r="AI1367" s="191"/>
      <c r="AJ1367" s="193"/>
      <c r="AK1367" s="193"/>
      <c r="AL1367" s="191">
        <v>3.5416809020291331</v>
      </c>
      <c r="AM1367" s="191">
        <v>22.812952350081538</v>
      </c>
      <c r="AN1367" s="190">
        <v>24677.96923828125</v>
      </c>
      <c r="AO1367" s="190">
        <v>73108.0146484375</v>
      </c>
      <c r="AP1367" s="190">
        <v>1155.9448394775391</v>
      </c>
      <c r="AQ1367" s="232">
        <v>1.5811465337094124</v>
      </c>
      <c r="AR1367" s="190"/>
    </row>
    <row r="1368" spans="1:44">
      <c r="A1368" s="352">
        <v>41835</v>
      </c>
      <c r="B1368" s="114" t="s">
        <v>121</v>
      </c>
      <c r="C1368" s="114" t="s">
        <v>122</v>
      </c>
      <c r="D1368" s="241"/>
      <c r="E1368" s="305">
        <v>122</v>
      </c>
      <c r="F1368" s="305">
        <v>37</v>
      </c>
      <c r="G1368" s="305">
        <v>361</v>
      </c>
      <c r="H1368" s="305">
        <v>112</v>
      </c>
      <c r="I1368" s="305">
        <v>1484</v>
      </c>
      <c r="J1368" s="305">
        <v>487</v>
      </c>
      <c r="K1368" s="118">
        <v>8726339</v>
      </c>
      <c r="L1368" s="116">
        <v>92.96846019848644</v>
      </c>
      <c r="M1368" s="118">
        <v>4843782</v>
      </c>
      <c r="N1368" s="116">
        <v>96.0711669921875</v>
      </c>
      <c r="O1368" s="118">
        <v>13263103</v>
      </c>
      <c r="P1368" s="116">
        <v>99.413131713867188</v>
      </c>
      <c r="Q1368" s="118">
        <v>13263039</v>
      </c>
      <c r="R1368" s="119">
        <v>0.56245028972625732</v>
      </c>
      <c r="S1368" s="118">
        <v>3034</v>
      </c>
      <c r="T1368" s="116">
        <v>2.2875601425766945E-2</v>
      </c>
      <c r="U1368" s="118">
        <v>18158</v>
      </c>
      <c r="V1368" s="119">
        <v>0.13771285116672516</v>
      </c>
      <c r="W1368" s="117">
        <v>5123769</v>
      </c>
      <c r="X1368" s="119">
        <v>98.756942749023438</v>
      </c>
      <c r="Y1368" s="119">
        <v>98.620941162109375</v>
      </c>
      <c r="Z1368" s="117">
        <v>15883</v>
      </c>
      <c r="AA1368" s="119">
        <v>0.3099866509437561</v>
      </c>
      <c r="AB1368" s="118">
        <v>5395389</v>
      </c>
      <c r="AC1368" s="120">
        <v>98.6929931640625</v>
      </c>
      <c r="AD1368" s="118">
        <v>5421385</v>
      </c>
      <c r="AE1368" s="116">
        <v>98.406204223632813</v>
      </c>
      <c r="AF1368" s="116">
        <v>60.334083557128906</v>
      </c>
      <c r="AG1368" s="116">
        <v>76.937614440917969</v>
      </c>
      <c r="AH1368" s="121">
        <v>43.730556488037109</v>
      </c>
      <c r="AI1368" s="116">
        <v>0</v>
      </c>
      <c r="AJ1368" s="121">
        <v>0</v>
      </c>
      <c r="AK1368" s="121">
        <v>0</v>
      </c>
      <c r="AL1368" s="116">
        <v>4.8267903327941895</v>
      </c>
      <c r="AM1368" s="116">
        <v>27.563419342041016</v>
      </c>
      <c r="AN1368" s="116">
        <v>18193.748046875</v>
      </c>
      <c r="AO1368" s="116">
        <v>71129.6328125</v>
      </c>
      <c r="AP1368" s="116">
        <v>42182.40625</v>
      </c>
      <c r="AQ1368" s="122">
        <v>59.303562164306641</v>
      </c>
      <c r="AR1368" s="118"/>
    </row>
    <row r="1369" spans="1:44">
      <c r="A1369" s="352">
        <v>41835</v>
      </c>
      <c r="B1369" s="114" t="s">
        <v>123</v>
      </c>
      <c r="C1369" s="114" t="s">
        <v>122</v>
      </c>
      <c r="D1369" s="241"/>
      <c r="E1369" s="305">
        <v>158</v>
      </c>
      <c r="F1369" s="305">
        <v>9</v>
      </c>
      <c r="G1369" s="305">
        <v>483</v>
      </c>
      <c r="H1369" s="305">
        <v>28</v>
      </c>
      <c r="I1369" s="305">
        <v>1565</v>
      </c>
      <c r="J1369" s="305">
        <v>109</v>
      </c>
      <c r="K1369" s="118">
        <v>3257334</v>
      </c>
      <c r="L1369" s="116">
        <v>92.738141068739026</v>
      </c>
      <c r="M1369" s="118">
        <v>6599111</v>
      </c>
      <c r="N1369" s="116">
        <v>97.140266418457031</v>
      </c>
      <c r="O1369" s="118">
        <v>10886494</v>
      </c>
      <c r="P1369" s="116">
        <v>99.925209045410156</v>
      </c>
      <c r="Q1369" s="118">
        <v>10886031</v>
      </c>
      <c r="R1369" s="119">
        <v>3.7617016583681107E-2</v>
      </c>
      <c r="S1369" s="118">
        <v>3396</v>
      </c>
      <c r="T1369" s="116">
        <v>3.1195942312479019E-2</v>
      </c>
      <c r="U1369" s="118">
        <v>18048</v>
      </c>
      <c r="V1369" s="119">
        <v>0.16590461134910583</v>
      </c>
      <c r="W1369" s="117">
        <v>3218277</v>
      </c>
      <c r="X1369" s="119">
        <v>99.777732849121094</v>
      </c>
      <c r="Y1369" s="119">
        <v>99.612197875976563</v>
      </c>
      <c r="Z1369" s="117">
        <v>10195</v>
      </c>
      <c r="AA1369" s="119">
        <v>0.31678441166877747</v>
      </c>
      <c r="AB1369" s="118">
        <v>2403579</v>
      </c>
      <c r="AC1369" s="120">
        <v>98.397850036621094</v>
      </c>
      <c r="AD1369" s="118">
        <v>2405297</v>
      </c>
      <c r="AE1369" s="116">
        <v>98.374214172363281</v>
      </c>
      <c r="AF1369" s="116">
        <v>50.146240234375</v>
      </c>
      <c r="AG1369" s="116">
        <v>63.698448181152344</v>
      </c>
      <c r="AH1369" s="121">
        <v>36.594028472900391</v>
      </c>
      <c r="AI1369" s="116">
        <v>0</v>
      </c>
      <c r="AJ1369" s="121">
        <v>0</v>
      </c>
      <c r="AK1369" s="121">
        <v>0</v>
      </c>
      <c r="AL1369" s="116">
        <v>4.6553893089294434</v>
      </c>
      <c r="AM1369" s="116">
        <v>27.071430206298828</v>
      </c>
      <c r="AN1369" s="116">
        <v>14118.482421875</v>
      </c>
      <c r="AO1369" s="116">
        <v>42066.3515625</v>
      </c>
      <c r="AP1369" s="116">
        <v>19201.837890625</v>
      </c>
      <c r="AQ1369" s="116">
        <v>45.646549224853516</v>
      </c>
      <c r="AR1369" s="118"/>
    </row>
    <row r="1370" spans="1:44">
      <c r="A1370" s="352">
        <v>41835</v>
      </c>
      <c r="B1370" s="114" t="s">
        <v>183</v>
      </c>
      <c r="C1370" s="114" t="s">
        <v>122</v>
      </c>
      <c r="D1370" s="241"/>
      <c r="E1370" s="305">
        <v>128</v>
      </c>
      <c r="F1370" s="305">
        <v>9</v>
      </c>
      <c r="G1370" s="305">
        <v>382</v>
      </c>
      <c r="H1370" s="305">
        <v>27</v>
      </c>
      <c r="I1370" s="305">
        <v>1462</v>
      </c>
      <c r="J1370" s="305">
        <v>102</v>
      </c>
      <c r="K1370" s="118">
        <v>1074709</v>
      </c>
      <c r="L1370" s="116">
        <v>93.945989100305297</v>
      </c>
      <c r="M1370" s="118">
        <v>6599111</v>
      </c>
      <c r="N1370" s="116">
        <v>97.140266418457031</v>
      </c>
      <c r="O1370" s="118">
        <v>12176477</v>
      </c>
      <c r="P1370" s="116">
        <v>99.990371704101563</v>
      </c>
      <c r="Q1370" s="118">
        <v>12176474</v>
      </c>
      <c r="R1370" s="119">
        <v>5.1328488625586033E-3</v>
      </c>
      <c r="S1370" s="118">
        <v>312</v>
      </c>
      <c r="T1370" s="116">
        <v>2.562318230047822E-3</v>
      </c>
      <c r="U1370" s="118">
        <v>20400</v>
      </c>
      <c r="V1370" s="119">
        <v>0.16754907369613647</v>
      </c>
      <c r="W1370" s="117">
        <v>3783693</v>
      </c>
      <c r="X1370" s="119">
        <v>99.743553161621094</v>
      </c>
      <c r="Y1370" s="119">
        <v>99.576431274414063</v>
      </c>
      <c r="Z1370" s="117">
        <v>8631</v>
      </c>
      <c r="AA1370" s="119">
        <v>0.22811047732830048</v>
      </c>
      <c r="AB1370" s="118">
        <v>2212847</v>
      </c>
      <c r="AC1370" s="120">
        <v>98.935264587402344</v>
      </c>
      <c r="AD1370" s="118">
        <v>2210351</v>
      </c>
      <c r="AE1370" s="116">
        <v>98.914695739746094</v>
      </c>
      <c r="AF1370" s="116">
        <v>64.527153015136719</v>
      </c>
      <c r="AG1370" s="116">
        <v>82.927284240722656</v>
      </c>
      <c r="AH1370" s="121">
        <v>46.127021789550781</v>
      </c>
      <c r="AI1370" s="116">
        <v>0</v>
      </c>
      <c r="AJ1370" s="121">
        <v>0</v>
      </c>
      <c r="AK1370" s="121">
        <v>0</v>
      </c>
      <c r="AL1370" s="116">
        <v>4.870182991027832</v>
      </c>
      <c r="AM1370" s="116">
        <v>26.455160140991211</v>
      </c>
      <c r="AN1370" s="116">
        <v>16688.646484375</v>
      </c>
      <c r="AO1370" s="116">
        <v>44028.5546875</v>
      </c>
      <c r="AP1370" s="116">
        <v>20797.9140625</v>
      </c>
      <c r="AQ1370" s="116">
        <v>47.237331390380859</v>
      </c>
      <c r="AR1370" s="118"/>
    </row>
    <row r="1371" spans="1:44">
      <c r="A1371" s="352">
        <v>41835</v>
      </c>
      <c r="B1371" s="114" t="s">
        <v>126</v>
      </c>
      <c r="C1371" s="114" t="s">
        <v>122</v>
      </c>
      <c r="D1371" s="241"/>
      <c r="E1371" s="305">
        <v>103</v>
      </c>
      <c r="F1371" s="305">
        <v>4</v>
      </c>
      <c r="G1371" s="305">
        <v>302</v>
      </c>
      <c r="H1371" s="305">
        <v>12</v>
      </c>
      <c r="I1371" s="305">
        <v>936</v>
      </c>
      <c r="J1371" s="305">
        <v>50</v>
      </c>
      <c r="K1371" s="118">
        <v>1128940</v>
      </c>
      <c r="L1371" s="116">
        <v>89.754194199868905</v>
      </c>
      <c r="M1371" s="118">
        <v>4740247</v>
      </c>
      <c r="N1371" s="116">
        <v>96.421707153320313</v>
      </c>
      <c r="O1371" s="118">
        <v>6449134</v>
      </c>
      <c r="P1371" s="116">
        <v>99.974632263183594</v>
      </c>
      <c r="Q1371" s="118">
        <v>6449069</v>
      </c>
      <c r="R1371" s="119">
        <v>7.4429349042475224E-3</v>
      </c>
      <c r="S1371" s="118">
        <v>724</v>
      </c>
      <c r="T1371" s="116">
        <v>1.1226426810026169E-2</v>
      </c>
      <c r="U1371" s="118">
        <v>12514</v>
      </c>
      <c r="V1371" s="119">
        <v>0.19407974183559418</v>
      </c>
      <c r="W1371" s="117">
        <v>1877075</v>
      </c>
      <c r="X1371" s="119">
        <v>99.613502502441406</v>
      </c>
      <c r="Y1371" s="119">
        <v>99.420173645019531</v>
      </c>
      <c r="Z1371" s="117">
        <v>5338</v>
      </c>
      <c r="AA1371" s="119">
        <v>0.28437861800193787</v>
      </c>
      <c r="AB1371" s="118">
        <v>969412</v>
      </c>
      <c r="AC1371" s="120">
        <v>95.090324401855469</v>
      </c>
      <c r="AD1371" s="118">
        <v>967594</v>
      </c>
      <c r="AE1371" s="116">
        <v>95.04998779296875</v>
      </c>
      <c r="AF1371" s="116">
        <v>42.600021362304687</v>
      </c>
      <c r="AG1371" s="116">
        <v>54.167198181152344</v>
      </c>
      <c r="AH1371" s="121">
        <v>31.032848358154297</v>
      </c>
      <c r="AI1371" s="116">
        <v>0</v>
      </c>
      <c r="AJ1371" s="121">
        <v>0</v>
      </c>
      <c r="AK1371" s="121">
        <v>0</v>
      </c>
      <c r="AL1371" s="116">
        <v>5.3065242767333984</v>
      </c>
      <c r="AM1371" s="116">
        <v>29.907598495483398</v>
      </c>
      <c r="AN1371" s="116">
        <v>9473.5205078125</v>
      </c>
      <c r="AO1371" s="116">
        <v>23793.4609375</v>
      </c>
      <c r="AP1371" s="116">
        <v>10636.755859375</v>
      </c>
      <c r="AQ1371" s="116">
        <v>44.704532623291016</v>
      </c>
      <c r="AR1371" s="118"/>
    </row>
    <row r="1372" spans="1:44">
      <c r="A1372" s="352">
        <v>41835</v>
      </c>
      <c r="B1372" s="114" t="s">
        <v>184</v>
      </c>
      <c r="C1372" s="114" t="s">
        <v>122</v>
      </c>
      <c r="D1372" s="241"/>
      <c r="E1372" s="305">
        <v>95</v>
      </c>
      <c r="F1372" s="305">
        <v>17</v>
      </c>
      <c r="G1372" s="305">
        <v>282</v>
      </c>
      <c r="H1372" s="305">
        <v>51</v>
      </c>
      <c r="I1372" s="305">
        <v>954</v>
      </c>
      <c r="J1372" s="305">
        <v>218</v>
      </c>
      <c r="K1372" s="118">
        <v>3492747</v>
      </c>
      <c r="L1372" s="116">
        <v>89.584501826213</v>
      </c>
      <c r="M1372" s="118">
        <v>4740247</v>
      </c>
      <c r="N1372" s="116">
        <v>96.421707153320313</v>
      </c>
      <c r="O1372" s="118">
        <v>8976998</v>
      </c>
      <c r="P1372" s="116">
        <v>99.9912109375</v>
      </c>
      <c r="Q1372" s="118">
        <v>8976965</v>
      </c>
      <c r="R1372" s="119">
        <v>2.1499472204595804E-3</v>
      </c>
      <c r="S1372" s="118">
        <v>292</v>
      </c>
      <c r="T1372" s="116">
        <v>3.2527698203921318E-3</v>
      </c>
      <c r="U1372" s="118">
        <v>21829</v>
      </c>
      <c r="V1372" s="119">
        <v>0.24317996203899384</v>
      </c>
      <c r="W1372" s="117">
        <v>2686885</v>
      </c>
      <c r="X1372" s="119">
        <v>99.623405456542969</v>
      </c>
      <c r="Y1372" s="119">
        <v>99.381141662597656</v>
      </c>
      <c r="Z1372" s="117">
        <v>9248</v>
      </c>
      <c r="AA1372" s="119">
        <v>0.34419038891792297</v>
      </c>
      <c r="AB1372" s="118">
        <v>1870819</v>
      </c>
      <c r="AC1372" s="120">
        <v>98.928009033203125</v>
      </c>
      <c r="AD1372" s="118">
        <v>1871840</v>
      </c>
      <c r="AE1372" s="116">
        <v>98.893814086914063</v>
      </c>
      <c r="AF1372" s="116">
        <v>35.883975982666016</v>
      </c>
      <c r="AG1372" s="116">
        <v>45.699317932128906</v>
      </c>
      <c r="AH1372" s="121">
        <v>26.068635940551758</v>
      </c>
      <c r="AI1372" s="116">
        <v>0</v>
      </c>
      <c r="AJ1372" s="121">
        <v>0</v>
      </c>
      <c r="AK1372" s="121">
        <v>0</v>
      </c>
      <c r="AL1372" s="116">
        <v>5.2971549034118652</v>
      </c>
      <c r="AM1372" s="116">
        <v>26.355314254760742</v>
      </c>
      <c r="AN1372" s="116">
        <v>13389.845703125</v>
      </c>
      <c r="AO1372" s="116">
        <v>30728.748046875</v>
      </c>
      <c r="AP1372" s="116">
        <v>13582.322265625</v>
      </c>
      <c r="AQ1372" s="116">
        <v>44.200702667236328</v>
      </c>
      <c r="AR1372" s="118"/>
    </row>
    <row r="1373" spans="1:44">
      <c r="A1373" s="352">
        <v>41835</v>
      </c>
      <c r="B1373" s="114" t="s">
        <v>131</v>
      </c>
      <c r="C1373" s="114" t="s">
        <v>176</v>
      </c>
      <c r="D1373" s="241"/>
      <c r="E1373" s="305">
        <v>164</v>
      </c>
      <c r="F1373" s="305">
        <v>19</v>
      </c>
      <c r="G1373" s="305">
        <v>478</v>
      </c>
      <c r="H1373" s="305">
        <v>47</v>
      </c>
      <c r="I1373" s="305">
        <v>1530</v>
      </c>
      <c r="J1373" s="305">
        <v>164</v>
      </c>
      <c r="K1373" s="118">
        <v>2168458</v>
      </c>
      <c r="L1373" s="116">
        <v>90.799406767389542</v>
      </c>
      <c r="M1373" s="118">
        <v>4017270</v>
      </c>
      <c r="N1373" s="116">
        <v>94.421058654785156</v>
      </c>
      <c r="O1373" s="118">
        <v>17235184</v>
      </c>
      <c r="P1373" s="116">
        <v>99.999732971191406</v>
      </c>
      <c r="Q1373" s="118">
        <v>11293782</v>
      </c>
      <c r="R1373" s="119">
        <v>1.7053632065653801E-2</v>
      </c>
      <c r="S1373" s="118">
        <v>484690</v>
      </c>
      <c r="T1373" s="116">
        <v>4.2916536331176758</v>
      </c>
      <c r="U1373" s="118">
        <v>264</v>
      </c>
      <c r="V1373" s="119">
        <v>2.4428549222648144E-3</v>
      </c>
      <c r="W1373" s="117">
        <v>3224803</v>
      </c>
      <c r="X1373" s="119">
        <v>99.7899169921875</v>
      </c>
      <c r="Y1373" s="119">
        <v>99.7874755859375</v>
      </c>
      <c r="Z1373" s="117">
        <v>9133</v>
      </c>
      <c r="AA1373" s="119">
        <v>0.2832111120223999</v>
      </c>
      <c r="AB1373" s="118">
        <v>1289729</v>
      </c>
      <c r="AC1373" s="120">
        <v>95.039657592773437</v>
      </c>
      <c r="AD1373" s="118">
        <v>1278285</v>
      </c>
      <c r="AE1373" s="116">
        <v>95.801246643066406</v>
      </c>
      <c r="AF1373" s="116">
        <v>0</v>
      </c>
      <c r="AG1373" s="116">
        <v>0</v>
      </c>
      <c r="AH1373" s="121">
        <v>0</v>
      </c>
      <c r="AI1373" s="116">
        <v>0</v>
      </c>
      <c r="AJ1373" s="121">
        <v>0</v>
      </c>
      <c r="AK1373" s="121">
        <v>0</v>
      </c>
      <c r="AL1373" s="116">
        <v>4.9274506568908691</v>
      </c>
      <c r="AM1373" s="116">
        <v>28.869064331054687</v>
      </c>
      <c r="AN1373" s="116">
        <v>15526.78125</v>
      </c>
      <c r="AO1373" s="116">
        <v>35825.3359375</v>
      </c>
      <c r="AP1373" s="116">
        <v>15876.630859375</v>
      </c>
      <c r="AQ1373" s="116">
        <v>44.316768646240234</v>
      </c>
      <c r="AR1373" s="118"/>
    </row>
    <row r="1374" spans="1:44">
      <c r="A1374" s="352">
        <v>41835</v>
      </c>
      <c r="B1374" s="114" t="s">
        <v>124</v>
      </c>
      <c r="C1374" s="114" t="s">
        <v>176</v>
      </c>
      <c r="D1374" s="241"/>
      <c r="E1374" s="180">
        <v>112</v>
      </c>
      <c r="F1374" s="180">
        <v>36</v>
      </c>
      <c r="G1374" s="180">
        <v>330</v>
      </c>
      <c r="H1374" s="180">
        <v>98</v>
      </c>
      <c r="I1374" s="180">
        <v>1243</v>
      </c>
      <c r="J1374" s="180">
        <v>350</v>
      </c>
      <c r="K1374" s="118">
        <v>3187876</v>
      </c>
      <c r="L1374" s="116">
        <v>92.347569353387655</v>
      </c>
      <c r="M1374" s="118">
        <v>3468803</v>
      </c>
      <c r="N1374" s="116">
        <v>96.301811218261719</v>
      </c>
      <c r="O1374" s="118">
        <v>14427259</v>
      </c>
      <c r="P1374" s="116">
        <v>99.999969482421875</v>
      </c>
      <c r="Q1374" s="118">
        <v>11020754</v>
      </c>
      <c r="R1374" s="119">
        <v>9.6182171255350113E-3</v>
      </c>
      <c r="S1374" s="118">
        <v>402450</v>
      </c>
      <c r="T1374" s="116">
        <v>3.6517465114593506</v>
      </c>
      <c r="U1374" s="118">
        <v>1114</v>
      </c>
      <c r="V1374" s="119">
        <v>1.0492371395230293E-2</v>
      </c>
      <c r="W1374" s="117">
        <v>3642074</v>
      </c>
      <c r="X1374" s="119">
        <v>99.812599182128906</v>
      </c>
      <c r="Y1374" s="119">
        <v>99.8021240234375</v>
      </c>
      <c r="Z1374" s="117">
        <v>8982</v>
      </c>
      <c r="AA1374" s="119">
        <v>0.24661771953105927</v>
      </c>
      <c r="AB1374" s="118">
        <v>810818</v>
      </c>
      <c r="AC1374" s="120">
        <v>96.503036499023438</v>
      </c>
      <c r="AD1374" s="118">
        <v>805430</v>
      </c>
      <c r="AE1374" s="116">
        <v>96.648246765136719</v>
      </c>
      <c r="AF1374" s="116">
        <v>0</v>
      </c>
      <c r="AG1374" s="116">
        <v>0</v>
      </c>
      <c r="AH1374" s="121">
        <v>0</v>
      </c>
      <c r="AI1374" s="116">
        <v>0</v>
      </c>
      <c r="AJ1374" s="121">
        <v>0</v>
      </c>
      <c r="AK1374" s="121">
        <v>0</v>
      </c>
      <c r="AL1374" s="116">
        <v>4.5873498916625977</v>
      </c>
      <c r="AM1374" s="116">
        <v>28.307760238647461</v>
      </c>
      <c r="AN1374" s="116">
        <v>14822.5126953125</v>
      </c>
      <c r="AO1374" s="116">
        <v>40334.79296875</v>
      </c>
      <c r="AP1374" s="116">
        <v>17152.9140625</v>
      </c>
      <c r="AQ1374" s="116">
        <v>42.526348114013672</v>
      </c>
      <c r="AR1374" s="118"/>
    </row>
    <row r="1375" spans="1:44">
      <c r="A1375" s="352">
        <v>41835</v>
      </c>
      <c r="B1375" s="206" t="s">
        <v>133</v>
      </c>
      <c r="C1375" s="206" t="s">
        <v>176</v>
      </c>
      <c r="D1375" s="241"/>
      <c r="E1375" s="180">
        <v>163</v>
      </c>
      <c r="F1375" s="180">
        <v>6</v>
      </c>
      <c r="G1375" s="180">
        <v>482</v>
      </c>
      <c r="H1375" s="180">
        <v>18</v>
      </c>
      <c r="I1375" s="180">
        <v>1499</v>
      </c>
      <c r="J1375" s="180">
        <v>64</v>
      </c>
      <c r="K1375" s="248">
        <v>1668363</v>
      </c>
      <c r="L1375" s="246">
        <v>89.982335978441142</v>
      </c>
      <c r="M1375" s="248">
        <v>3495225</v>
      </c>
      <c r="N1375" s="246">
        <v>96.239845275878906</v>
      </c>
      <c r="O1375" s="248">
        <v>14835337</v>
      </c>
      <c r="P1375" s="246">
        <v>99.996681213378906</v>
      </c>
      <c r="Q1375" s="248">
        <v>9405566</v>
      </c>
      <c r="R1375" s="249">
        <v>4.7844010405242443E-3</v>
      </c>
      <c r="S1375" s="248">
        <v>405922</v>
      </c>
      <c r="T1375" s="246">
        <v>4.3157634735107422</v>
      </c>
      <c r="U1375" s="248">
        <v>222</v>
      </c>
      <c r="V1375" s="249">
        <v>2.4670029524713755E-3</v>
      </c>
      <c r="W1375" s="248">
        <v>2560431</v>
      </c>
      <c r="X1375" s="246">
        <v>99.731666564941406</v>
      </c>
      <c r="Y1375" s="246">
        <v>99.729209899902344</v>
      </c>
      <c r="Z1375" s="247">
        <v>7117</v>
      </c>
      <c r="AA1375" s="249">
        <v>0.27796101570129395</v>
      </c>
      <c r="AB1375" s="248">
        <v>480261</v>
      </c>
      <c r="AC1375" s="246">
        <v>96.279525756835938</v>
      </c>
      <c r="AD1375" s="248">
        <v>472059</v>
      </c>
      <c r="AE1375" s="246">
        <v>96.531791687011719</v>
      </c>
      <c r="AF1375" s="246">
        <v>0</v>
      </c>
      <c r="AG1375" s="246">
        <v>0</v>
      </c>
      <c r="AH1375" s="251">
        <v>0</v>
      </c>
      <c r="AI1375" s="246">
        <v>0</v>
      </c>
      <c r="AJ1375" s="251">
        <v>0</v>
      </c>
      <c r="AK1375" s="251">
        <v>0</v>
      </c>
      <c r="AL1375" s="246">
        <v>4.9058270454406738</v>
      </c>
      <c r="AM1375" s="246">
        <v>31.98908805847168</v>
      </c>
      <c r="AN1375" s="246">
        <v>13246.7099609375</v>
      </c>
      <c r="AO1375" s="246">
        <v>32352.515625</v>
      </c>
      <c r="AP1375" s="246">
        <v>14767.5771484375</v>
      </c>
      <c r="AQ1375" s="246">
        <v>45.645839691162109</v>
      </c>
      <c r="AR1375" s="248"/>
    </row>
    <row r="1376" spans="1:44">
      <c r="A1376" s="352">
        <v>41835</v>
      </c>
      <c r="B1376" s="206" t="s">
        <v>125</v>
      </c>
      <c r="C1376" s="206" t="s">
        <v>176</v>
      </c>
      <c r="D1376" s="241"/>
      <c r="E1376" s="180">
        <v>164</v>
      </c>
      <c r="F1376" s="180">
        <v>7</v>
      </c>
      <c r="G1376" s="180">
        <v>468</v>
      </c>
      <c r="H1376" s="180">
        <v>21</v>
      </c>
      <c r="I1376" s="180">
        <v>1504</v>
      </c>
      <c r="J1376" s="180">
        <v>74</v>
      </c>
      <c r="K1376" s="248">
        <v>1672713</v>
      </c>
      <c r="L1376" s="246">
        <v>90.218046969205119</v>
      </c>
      <c r="M1376" s="248">
        <v>2884643</v>
      </c>
      <c r="N1376" s="246">
        <v>94.995010375976563</v>
      </c>
      <c r="O1376" s="248">
        <v>13411763</v>
      </c>
      <c r="P1376" s="246">
        <v>99.945487976074219</v>
      </c>
      <c r="Q1376" s="248">
        <v>8970116</v>
      </c>
      <c r="R1376" s="249">
        <v>0.2377784252166748</v>
      </c>
      <c r="S1376" s="248">
        <v>427313</v>
      </c>
      <c r="T1376" s="246">
        <v>4.763740062713623</v>
      </c>
      <c r="U1376" s="248">
        <v>92</v>
      </c>
      <c r="V1376" s="249">
        <v>1.0805253405123949E-3</v>
      </c>
      <c r="W1376" s="248">
        <v>2645752</v>
      </c>
      <c r="X1376" s="246">
        <v>99.81231689453125</v>
      </c>
      <c r="Y1376" s="246">
        <v>99.811241149902344</v>
      </c>
      <c r="Z1376" s="247">
        <v>5084</v>
      </c>
      <c r="AA1376" s="249">
        <v>0.1921570897102356</v>
      </c>
      <c r="AB1376" s="248">
        <v>557646</v>
      </c>
      <c r="AC1376" s="246">
        <v>97.253456115722656</v>
      </c>
      <c r="AD1376" s="248">
        <v>558887</v>
      </c>
      <c r="AE1376" s="246">
        <v>97.393928527832031</v>
      </c>
      <c r="AF1376" s="246">
        <v>0</v>
      </c>
      <c r="AG1376" s="246">
        <v>0</v>
      </c>
      <c r="AH1376" s="251">
        <v>0</v>
      </c>
      <c r="AI1376" s="246">
        <v>0</v>
      </c>
      <c r="AJ1376" s="251">
        <v>0</v>
      </c>
      <c r="AK1376" s="251">
        <v>0</v>
      </c>
      <c r="AL1376" s="246">
        <v>4.0624585151672363</v>
      </c>
      <c r="AM1376" s="246">
        <v>29.043291091918945</v>
      </c>
      <c r="AN1376" s="246">
        <v>10755.3662109375</v>
      </c>
      <c r="AO1376" s="246">
        <v>30714.640625</v>
      </c>
      <c r="AP1376" s="246">
        <v>12912.7890625</v>
      </c>
      <c r="AQ1376" s="246">
        <v>42.041152954101563</v>
      </c>
      <c r="AR1376" s="248"/>
    </row>
    <row r="1377" spans="1:44">
      <c r="A1377" s="352">
        <v>41835</v>
      </c>
      <c r="B1377" s="107" t="s">
        <v>127</v>
      </c>
      <c r="C1377" s="107" t="s">
        <v>128</v>
      </c>
      <c r="D1377" s="241"/>
      <c r="E1377" s="388">
        <v>150</v>
      </c>
      <c r="F1377" s="388">
        <v>12</v>
      </c>
      <c r="G1377" s="388">
        <v>450</v>
      </c>
      <c r="H1377" s="388">
        <v>36</v>
      </c>
      <c r="I1377" s="388">
        <v>1465</v>
      </c>
      <c r="J1377" s="388">
        <v>122</v>
      </c>
      <c r="K1377" s="111">
        <v>2094899</v>
      </c>
      <c r="L1377" s="109">
        <v>88.109402887680972</v>
      </c>
      <c r="M1377" s="111">
        <v>3568390</v>
      </c>
      <c r="N1377" s="109">
        <v>95.928108215332031</v>
      </c>
      <c r="O1377" s="111">
        <v>15708863</v>
      </c>
      <c r="P1377" s="109">
        <v>99.924728393554688</v>
      </c>
      <c r="Q1377" s="111">
        <v>9318159</v>
      </c>
      <c r="R1377" s="112">
        <v>1.4992231503129005E-2</v>
      </c>
      <c r="S1377" s="111">
        <v>277980</v>
      </c>
      <c r="T1377" s="109">
        <v>2.9832072257995605</v>
      </c>
      <c r="U1377" s="111">
        <v>37075</v>
      </c>
      <c r="V1377" s="112">
        <v>0.39817729592323303</v>
      </c>
      <c r="W1377" s="111">
        <v>2757701</v>
      </c>
      <c r="X1377" s="109">
        <v>99.578353881835938</v>
      </c>
      <c r="Y1377" s="109">
        <v>99.181854248046875</v>
      </c>
      <c r="Z1377" s="110">
        <v>16595</v>
      </c>
      <c r="AA1377" s="112">
        <v>0.60176938772201538</v>
      </c>
      <c r="AB1377" s="111">
        <v>4345874</v>
      </c>
      <c r="AC1377" s="109">
        <v>99.30950927734375</v>
      </c>
      <c r="AD1377" s="111">
        <v>4337089</v>
      </c>
      <c r="AE1377" s="109">
        <v>99.526260375976563</v>
      </c>
      <c r="AF1377" s="109">
        <v>34.670398712158203</v>
      </c>
      <c r="AG1377" s="109">
        <v>34.340507507324219</v>
      </c>
      <c r="AH1377" s="113">
        <v>35.000289916992188</v>
      </c>
      <c r="AI1377" s="109">
        <v>48.837913513183594</v>
      </c>
      <c r="AJ1377" s="113">
        <v>0.4437907338142395</v>
      </c>
      <c r="AK1377" s="113">
        <v>0.71829521656036377</v>
      </c>
      <c r="AL1377" s="109">
        <v>3.0037002563476562</v>
      </c>
      <c r="AM1377" s="109">
        <v>19.451366424560547</v>
      </c>
      <c r="AN1377" s="109">
        <v>7740.89306640625</v>
      </c>
      <c r="AO1377" s="109">
        <v>34113.22265625</v>
      </c>
      <c r="AP1377" s="109">
        <v>643.753662109375</v>
      </c>
      <c r="AQ1377" s="109">
        <v>1.8871089220046997</v>
      </c>
      <c r="AR1377" s="111"/>
    </row>
    <row r="1378" spans="1:44">
      <c r="A1378" s="352">
        <v>41835</v>
      </c>
      <c r="B1378" s="107" t="s">
        <v>129</v>
      </c>
      <c r="C1378" s="107" t="s">
        <v>128</v>
      </c>
      <c r="D1378" s="241"/>
      <c r="E1378" s="388">
        <v>151</v>
      </c>
      <c r="F1378" s="388">
        <v>3</v>
      </c>
      <c r="G1378" s="388">
        <v>449</v>
      </c>
      <c r="H1378" s="388">
        <v>8</v>
      </c>
      <c r="I1378" s="388">
        <v>1253</v>
      </c>
      <c r="J1378" s="388">
        <v>26</v>
      </c>
      <c r="K1378" s="111">
        <v>986226</v>
      </c>
      <c r="L1378" s="109">
        <v>83.95286678712587</v>
      </c>
      <c r="M1378" s="111">
        <v>3088262</v>
      </c>
      <c r="N1378" s="109">
        <v>95.454177856445313</v>
      </c>
      <c r="O1378" s="111">
        <v>10954106</v>
      </c>
      <c r="P1378" s="109">
        <v>99.984779357910156</v>
      </c>
      <c r="Q1378" s="111">
        <v>7122700</v>
      </c>
      <c r="R1378" s="112">
        <v>3.3695087768137455E-4</v>
      </c>
      <c r="S1378" s="111">
        <v>258725</v>
      </c>
      <c r="T1378" s="109">
        <v>3.6324007511138916</v>
      </c>
      <c r="U1378" s="111">
        <v>43945</v>
      </c>
      <c r="V1378" s="112">
        <v>0.61698216199874878</v>
      </c>
      <c r="W1378" s="111">
        <v>1660601</v>
      </c>
      <c r="X1378" s="109">
        <v>99.535888671875</v>
      </c>
      <c r="Y1378" s="109">
        <v>98.921768188476563</v>
      </c>
      <c r="Z1378" s="110">
        <v>10656</v>
      </c>
      <c r="AA1378" s="112">
        <v>0.64169538021087646</v>
      </c>
      <c r="AB1378" s="111">
        <v>938336</v>
      </c>
      <c r="AC1378" s="109">
        <v>98.597732543945313</v>
      </c>
      <c r="AD1378" s="111">
        <v>938114</v>
      </c>
      <c r="AE1378" s="109">
        <v>98.821571350097656</v>
      </c>
      <c r="AF1378" s="109">
        <v>34.432929992675781</v>
      </c>
      <c r="AG1378" s="109">
        <v>34.112190246582031</v>
      </c>
      <c r="AH1378" s="113">
        <v>34.753669738769531</v>
      </c>
      <c r="AI1378" s="109">
        <v>48.978282928466797</v>
      </c>
      <c r="AJ1378" s="113">
        <v>0.31146019697189331</v>
      </c>
      <c r="AK1378" s="113">
        <v>0.71025705337524414</v>
      </c>
      <c r="AL1378" s="109">
        <v>2.9791367053985596</v>
      </c>
      <c r="AM1378" s="109">
        <v>23.572757720947266</v>
      </c>
      <c r="AN1378" s="109">
        <v>6223.9677734375</v>
      </c>
      <c r="AO1378" s="109">
        <v>18444.787109375</v>
      </c>
      <c r="AP1378" s="109">
        <v>199.14637756347656</v>
      </c>
      <c r="AQ1378" s="109">
        <v>1.0796892642974854</v>
      </c>
      <c r="AR1378" s="111"/>
    </row>
    <row r="1379" spans="1:44">
      <c r="A1379" s="352">
        <v>41835</v>
      </c>
      <c r="B1379" s="181" t="s">
        <v>130</v>
      </c>
      <c r="C1379" s="181" t="s">
        <v>128</v>
      </c>
      <c r="D1379" s="241"/>
      <c r="E1379" s="219">
        <v>176</v>
      </c>
      <c r="F1379" s="219">
        <v>5</v>
      </c>
      <c r="G1379" s="219">
        <v>528</v>
      </c>
      <c r="H1379" s="219">
        <v>15</v>
      </c>
      <c r="I1379" s="219">
        <v>865</v>
      </c>
      <c r="J1379" s="219">
        <v>31</v>
      </c>
      <c r="K1379" s="229">
        <v>504028</v>
      </c>
      <c r="L1379" s="230">
        <v>92.91210012142183</v>
      </c>
      <c r="M1379" s="229">
        <v>1250677</v>
      </c>
      <c r="N1379" s="230">
        <v>96.390914916992188</v>
      </c>
      <c r="O1379" s="229">
        <v>14262067</v>
      </c>
      <c r="P1379" s="230">
        <v>99.997344970703125</v>
      </c>
      <c r="Q1379" s="229">
        <v>4113092</v>
      </c>
      <c r="R1379" s="230">
        <v>0</v>
      </c>
      <c r="S1379" s="229">
        <v>132241</v>
      </c>
      <c r="T1379" s="230">
        <v>3.2151238918304443</v>
      </c>
      <c r="U1379" s="229">
        <v>9493</v>
      </c>
      <c r="V1379" s="230">
        <v>0.23083889484405518</v>
      </c>
      <c r="W1379" s="229">
        <v>593417</v>
      </c>
      <c r="X1379" s="230">
        <v>99.769500732421875</v>
      </c>
      <c r="Y1379" s="230">
        <v>99.539192199707031</v>
      </c>
      <c r="Z1379" s="229">
        <v>3687</v>
      </c>
      <c r="AA1379" s="230">
        <v>0.62131690979003906</v>
      </c>
      <c r="AB1379" s="229">
        <v>775690</v>
      </c>
      <c r="AC1379" s="230">
        <v>98.109428405761719</v>
      </c>
      <c r="AD1379" s="229">
        <v>774782</v>
      </c>
      <c r="AE1379" s="230">
        <v>98.233436584472656</v>
      </c>
      <c r="AF1379" s="230">
        <v>35.016471862792969</v>
      </c>
      <c r="AG1379" s="230">
        <v>34.923374176025391</v>
      </c>
      <c r="AH1379" s="230">
        <v>35.109565734863281</v>
      </c>
      <c r="AI1379" s="230">
        <v>95.516487121582031</v>
      </c>
      <c r="AJ1379" s="188">
        <v>0.58586269617080688</v>
      </c>
      <c r="AK1379" s="188">
        <v>3.8976490497589111</v>
      </c>
      <c r="AL1379" s="230">
        <v>4.013190746307373</v>
      </c>
      <c r="AM1379" s="230">
        <v>23.90496826171875</v>
      </c>
      <c r="AN1379" s="230">
        <v>5019.10693359375</v>
      </c>
      <c r="AO1379" s="230">
        <v>9013.759765625</v>
      </c>
      <c r="AP1379" s="230">
        <v>152.76693725585937</v>
      </c>
      <c r="AQ1379" s="230">
        <v>1.6948192119598389</v>
      </c>
      <c r="AR1379" s="229"/>
    </row>
    <row r="1380" spans="1:44">
      <c r="A1380" s="352">
        <v>41835</v>
      </c>
      <c r="B1380" s="123" t="s">
        <v>132</v>
      </c>
      <c r="C1380" s="123" t="s">
        <v>128</v>
      </c>
      <c r="D1380" s="241"/>
      <c r="E1380" s="219">
        <v>178</v>
      </c>
      <c r="F1380" s="219">
        <v>5</v>
      </c>
      <c r="G1380" s="219">
        <v>527</v>
      </c>
      <c r="H1380" s="219">
        <v>15</v>
      </c>
      <c r="I1380" s="219">
        <v>1008</v>
      </c>
      <c r="J1380" s="219">
        <v>34</v>
      </c>
      <c r="K1380" s="197">
        <v>655314</v>
      </c>
      <c r="L1380" s="194">
        <v>89.98815834851689</v>
      </c>
      <c r="M1380" s="197">
        <v>1213964</v>
      </c>
      <c r="N1380" s="194">
        <v>91.954948425292969</v>
      </c>
      <c r="O1380" s="197">
        <v>12549083</v>
      </c>
      <c r="P1380" s="194">
        <v>99.958274841308594</v>
      </c>
      <c r="Q1380" s="197">
        <v>5048020</v>
      </c>
      <c r="R1380" s="194">
        <v>0</v>
      </c>
      <c r="S1380" s="197">
        <v>259337</v>
      </c>
      <c r="T1380" s="194">
        <v>5.1374006271362305</v>
      </c>
      <c r="U1380" s="197">
        <v>17280</v>
      </c>
      <c r="V1380" s="194">
        <v>0.34385541081428528</v>
      </c>
      <c r="W1380" s="197">
        <v>858758</v>
      </c>
      <c r="X1380" s="194">
        <v>99.692825317382812</v>
      </c>
      <c r="Y1380" s="231">
        <v>99.350028991699219</v>
      </c>
      <c r="Z1380" s="197">
        <v>8633</v>
      </c>
      <c r="AA1380" s="194">
        <v>1.0052890777587891</v>
      </c>
      <c r="AB1380" s="197">
        <v>802735</v>
      </c>
      <c r="AC1380" s="194">
        <v>97.004119873046875</v>
      </c>
      <c r="AD1380" s="197">
        <v>800847</v>
      </c>
      <c r="AE1380" s="194">
        <v>97.266708374023438</v>
      </c>
      <c r="AF1380" s="231">
        <v>34.81317138671875</v>
      </c>
      <c r="AG1380" s="231">
        <v>34.834087371826172</v>
      </c>
      <c r="AH1380" s="231">
        <v>34.792251586914063</v>
      </c>
      <c r="AI1380" s="194">
        <v>48.726844787597656</v>
      </c>
      <c r="AJ1380" s="207">
        <v>0.36924779415130615</v>
      </c>
      <c r="AK1380" s="207">
        <v>0.90390658378601074</v>
      </c>
      <c r="AL1380" s="208">
        <v>4.0079360008239746</v>
      </c>
      <c r="AM1380" s="208">
        <v>23.941940307617188</v>
      </c>
      <c r="AN1380" s="197">
        <v>5694.00146484375</v>
      </c>
      <c r="AO1380" s="197">
        <v>11536.2451171875</v>
      </c>
      <c r="AP1380" s="197">
        <v>160.27786254882812</v>
      </c>
      <c r="AQ1380" s="231">
        <v>1.3893417119979858</v>
      </c>
      <c r="AR1380" s="198"/>
    </row>
    <row r="1381" spans="1:44">
      <c r="A1381" s="352">
        <v>41834</v>
      </c>
      <c r="B1381" s="181" t="s">
        <v>6</v>
      </c>
      <c r="C1381" s="181"/>
      <c r="D1381" s="241"/>
      <c r="E1381" s="219">
        <v>1799</v>
      </c>
      <c r="F1381" s="219">
        <v>143</v>
      </c>
      <c r="G1381" s="219">
        <v>5325</v>
      </c>
      <c r="H1381" s="219">
        <v>420</v>
      </c>
      <c r="I1381" s="219">
        <v>15374</v>
      </c>
      <c r="J1381" s="219">
        <v>1575</v>
      </c>
      <c r="K1381" s="229">
        <v>32505074</v>
      </c>
      <c r="L1381" s="230">
        <v>91.41216537455044</v>
      </c>
      <c r="M1381" s="229">
        <v>42821855</v>
      </c>
      <c r="N1381" s="230">
        <v>96.036341674910432</v>
      </c>
      <c r="O1381" s="229">
        <v>171781409</v>
      </c>
      <c r="P1381" s="230">
        <v>99.94211795980965</v>
      </c>
      <c r="Q1381" s="229">
        <v>124585263</v>
      </c>
      <c r="R1381" s="230">
        <v>7.7341410692629078E-2</v>
      </c>
      <c r="S1381" s="229">
        <v>2738956</v>
      </c>
      <c r="T1381" s="230">
        <v>4.1810771326256049</v>
      </c>
      <c r="U1381" s="229">
        <v>202881</v>
      </c>
      <c r="V1381" s="230">
        <v>0.1653806454592423</v>
      </c>
      <c r="W1381" s="229">
        <v>36944948</v>
      </c>
      <c r="X1381" s="230">
        <v>99.593757124471836</v>
      </c>
      <c r="Y1381" s="230">
        <v>99.429048326102276</v>
      </c>
      <c r="Z1381" s="229">
        <v>121271</v>
      </c>
      <c r="AA1381" s="230">
        <v>0.32824785968108117</v>
      </c>
      <c r="AB1381" s="229">
        <v>25285705</v>
      </c>
      <c r="AC1381" s="230">
        <v>97.913324991293123</v>
      </c>
      <c r="AD1381" s="229">
        <v>25249925</v>
      </c>
      <c r="AE1381" s="230">
        <v>98.014291843465841</v>
      </c>
      <c r="AF1381" s="230">
        <v>30.949270295696586</v>
      </c>
      <c r="AG1381" s="230">
        <v>37.472675428768177</v>
      </c>
      <c r="AH1381" s="230">
        <v>24.425865162624998</v>
      </c>
      <c r="AI1381" s="230"/>
      <c r="AJ1381" s="188"/>
      <c r="AK1381" s="188"/>
      <c r="AL1381" s="230">
        <v>6.1066116029555069</v>
      </c>
      <c r="AM1381" s="230">
        <v>32.202729852875073</v>
      </c>
      <c r="AN1381" s="230">
        <v>159012.40966796875</v>
      </c>
      <c r="AO1381" s="230">
        <v>452848.5927734375</v>
      </c>
      <c r="AP1381" s="230">
        <v>193042.44773864746</v>
      </c>
      <c r="AQ1381" s="230">
        <v>42.628474686511304</v>
      </c>
      <c r="AR1381" s="229">
        <v>0</v>
      </c>
    </row>
    <row r="1382" spans="1:44">
      <c r="A1382" s="352">
        <v>41834</v>
      </c>
      <c r="B1382" s="123" t="s">
        <v>134</v>
      </c>
      <c r="C1382" s="123"/>
      <c r="D1382" s="241"/>
      <c r="E1382" s="219">
        <v>653</v>
      </c>
      <c r="F1382" s="219">
        <v>86</v>
      </c>
      <c r="G1382" s="219">
        <v>1943</v>
      </c>
      <c r="H1382" s="219">
        <v>260</v>
      </c>
      <c r="I1382" s="219">
        <v>6247</v>
      </c>
      <c r="J1382" s="219">
        <v>1060</v>
      </c>
      <c r="K1382" s="197">
        <v>18274850</v>
      </c>
      <c r="L1382" s="194">
        <v>92.265791511284633</v>
      </c>
      <c r="M1382" s="197">
        <v>27318190</v>
      </c>
      <c r="N1382" s="194">
        <v>96.611049260515102</v>
      </c>
      <c r="O1382" s="197">
        <v>56987534</v>
      </c>
      <c r="P1382" s="194">
        <v>99.87109233521771</v>
      </c>
      <c r="Q1382" s="197">
        <v>56987296</v>
      </c>
      <c r="R1382" s="194">
        <v>0.11419913722182361</v>
      </c>
      <c r="S1382" s="197">
        <v>6928</v>
      </c>
      <c r="T1382" s="194">
        <v>1.6781409224885135E-2</v>
      </c>
      <c r="U1382" s="197">
        <v>95163</v>
      </c>
      <c r="V1382" s="194">
        <v>0.16720112060801814</v>
      </c>
      <c r="W1382" s="197">
        <v>18853131</v>
      </c>
      <c r="X1382" s="194">
        <v>99.487981980211686</v>
      </c>
      <c r="Y1382" s="231">
        <v>99.321636959470467</v>
      </c>
      <c r="Z1382" s="197">
        <v>52699</v>
      </c>
      <c r="AA1382" s="194">
        <v>0.27952386294773762</v>
      </c>
      <c r="AB1382" s="197">
        <v>15403307</v>
      </c>
      <c r="AC1382" s="194">
        <v>97.92846192015206</v>
      </c>
      <c r="AD1382" s="197">
        <v>15403131</v>
      </c>
      <c r="AE1382" s="194">
        <v>97.909931428323105</v>
      </c>
      <c r="AF1382" s="231">
        <v>53.140251490806207</v>
      </c>
      <c r="AG1382" s="231">
        <v>65.971219365175386</v>
      </c>
      <c r="AH1382" s="231">
        <v>40.309283616437035</v>
      </c>
      <c r="AI1382" s="194"/>
      <c r="AJ1382" s="207"/>
      <c r="AK1382" s="207"/>
      <c r="AL1382" s="208">
        <v>10.457489791139768</v>
      </c>
      <c r="AM1382" s="208">
        <v>47.232839898479028</v>
      </c>
      <c r="AN1382" s="197">
        <v>78424.6640625</v>
      </c>
      <c r="AO1382" s="197">
        <v>239865.123046875</v>
      </c>
      <c r="AP1382" s="197">
        <v>131078.4765625</v>
      </c>
      <c r="AQ1382" s="231">
        <v>54.646742676668481</v>
      </c>
      <c r="AR1382" s="198"/>
    </row>
    <row r="1383" spans="1:44">
      <c r="A1383" s="352">
        <v>41834</v>
      </c>
      <c r="B1383" s="123" t="s">
        <v>175</v>
      </c>
      <c r="C1383" s="123"/>
      <c r="D1383" s="241"/>
      <c r="E1383" s="219">
        <v>491</v>
      </c>
      <c r="F1383" s="219">
        <v>32</v>
      </c>
      <c r="G1383" s="219">
        <v>1428</v>
      </c>
      <c r="H1383" s="219">
        <v>86</v>
      </c>
      <c r="I1383" s="219">
        <v>4533</v>
      </c>
      <c r="J1383" s="219">
        <v>302</v>
      </c>
      <c r="K1383" s="197">
        <v>9255531</v>
      </c>
      <c r="L1383" s="194">
        <v>91.439637552939971</v>
      </c>
      <c r="M1383" s="197">
        <v>6323615</v>
      </c>
      <c r="N1383" s="194">
        <v>95.599970745964654</v>
      </c>
      <c r="O1383" s="197">
        <v>60806942</v>
      </c>
      <c r="P1383" s="194">
        <v>99.981131103390823</v>
      </c>
      <c r="Q1383" s="197">
        <v>41558132</v>
      </c>
      <c r="R1383" s="194">
        <v>7.5065933090752407E-2</v>
      </c>
      <c r="S1383" s="197">
        <v>1748656</v>
      </c>
      <c r="T1383" s="194">
        <v>4.2429203360707257</v>
      </c>
      <c r="U1383" s="197">
        <v>1684</v>
      </c>
      <c r="V1383" s="194">
        <v>4.2349923879225395E-3</v>
      </c>
      <c r="W1383" s="197">
        <v>12264491</v>
      </c>
      <c r="X1383" s="194">
        <v>99.740483509207195</v>
      </c>
      <c r="Y1383" s="231">
        <v>99.736259507322913</v>
      </c>
      <c r="Z1383" s="197">
        <v>29885</v>
      </c>
      <c r="AA1383" s="194">
        <v>0.24367094338980705</v>
      </c>
      <c r="AB1383" s="197">
        <v>3175737</v>
      </c>
      <c r="AC1383" s="194">
        <v>96.027787796429223</v>
      </c>
      <c r="AD1383" s="197">
        <v>3151991</v>
      </c>
      <c r="AE1383" s="194">
        <v>96.460300031950055</v>
      </c>
      <c r="AF1383" s="231">
        <v>0</v>
      </c>
      <c r="AG1383" s="231">
        <v>0</v>
      </c>
      <c r="AH1383" s="231">
        <v>0</v>
      </c>
      <c r="AI1383" s="194"/>
      <c r="AJ1383" s="207"/>
      <c r="AK1383" s="207"/>
      <c r="AL1383" s="208">
        <v>4.8179714232452158</v>
      </c>
      <c r="AM1383" s="208">
        <v>29.862492157692134</v>
      </c>
      <c r="AN1383" s="197">
        <v>55386.349609375</v>
      </c>
      <c r="AO1383" s="197">
        <v>141182.076171875</v>
      </c>
      <c r="AP1383" s="197">
        <v>60857.853515625</v>
      </c>
      <c r="AQ1383" s="231">
        <v>43.105934666619206</v>
      </c>
      <c r="AR1383" s="198"/>
    </row>
    <row r="1384" spans="1:44">
      <c r="A1384" s="352">
        <v>41834</v>
      </c>
      <c r="B1384" s="124" t="s">
        <v>135</v>
      </c>
      <c r="C1384" s="124"/>
      <c r="D1384" s="241"/>
      <c r="E1384" s="219">
        <v>655</v>
      </c>
      <c r="F1384" s="219">
        <v>25</v>
      </c>
      <c r="G1384" s="219">
        <v>1954</v>
      </c>
      <c r="H1384" s="219">
        <v>74</v>
      </c>
      <c r="I1384" s="219">
        <v>4594</v>
      </c>
      <c r="J1384" s="219">
        <v>213</v>
      </c>
      <c r="K1384" s="190">
        <v>4974693</v>
      </c>
      <c r="L1384" s="191">
        <v>88.225203042680221</v>
      </c>
      <c r="M1384" s="190">
        <v>9180050</v>
      </c>
      <c r="N1384" s="191">
        <v>94.626705641757667</v>
      </c>
      <c r="O1384" s="190">
        <v>53986933</v>
      </c>
      <c r="P1384" s="191">
        <v>99.973149639963196</v>
      </c>
      <c r="Q1384" s="190">
        <v>26039835</v>
      </c>
      <c r="R1384" s="191">
        <v>3.1106188034102865E-4</v>
      </c>
      <c r="S1384" s="190">
        <v>983372</v>
      </c>
      <c r="T1384" s="191">
        <v>4.1004441188812519</v>
      </c>
      <c r="U1384" s="190">
        <v>106034</v>
      </c>
      <c r="V1384" s="191">
        <v>0.40788669288987128</v>
      </c>
      <c r="W1384" s="190">
        <v>5827326</v>
      </c>
      <c r="X1384" s="191">
        <v>99.627163222951879</v>
      </c>
      <c r="Y1384" s="232">
        <v>99.220797281661788</v>
      </c>
      <c r="Z1384" s="190">
        <v>38687</v>
      </c>
      <c r="AA1384" s="192">
        <v>0.66388939826473681</v>
      </c>
      <c r="AB1384" s="190">
        <v>6706661</v>
      </c>
      <c r="AC1384" s="191">
        <v>98.771398997472062</v>
      </c>
      <c r="AD1384" s="190">
        <v>6694803</v>
      </c>
      <c r="AE1384" s="191">
        <v>98.986037442198054</v>
      </c>
      <c r="AF1384" s="232">
        <v>17.671530806995047</v>
      </c>
      <c r="AG1384" s="232">
        <v>15.950298846511686</v>
      </c>
      <c r="AH1384" s="232">
        <v>19.392762767478409</v>
      </c>
      <c r="AI1384" s="191"/>
      <c r="AJ1384" s="193"/>
      <c r="AK1384" s="193"/>
      <c r="AL1384" s="191">
        <v>3.5790864602570158</v>
      </c>
      <c r="AM1384" s="191">
        <v>22.859319541446993</v>
      </c>
      <c r="AN1384" s="190">
        <v>25201.39599609375</v>
      </c>
      <c r="AO1384" s="190">
        <v>71801.3935546875</v>
      </c>
      <c r="AP1384" s="190">
        <v>1106.1176605224609</v>
      </c>
      <c r="AQ1384" s="232">
        <v>1.5405239449565653</v>
      </c>
      <c r="AR1384" s="190"/>
    </row>
    <row r="1385" spans="1:44">
      <c r="A1385" s="352">
        <v>41834</v>
      </c>
      <c r="B1385" s="114" t="s">
        <v>121</v>
      </c>
      <c r="C1385" s="114" t="s">
        <v>122</v>
      </c>
      <c r="D1385" s="241"/>
      <c r="E1385" s="305">
        <v>168</v>
      </c>
      <c r="F1385" s="305">
        <v>51</v>
      </c>
      <c r="G1385" s="305">
        <v>492</v>
      </c>
      <c r="H1385" s="305">
        <v>154</v>
      </c>
      <c r="I1385" s="305">
        <v>1934</v>
      </c>
      <c r="J1385" s="305">
        <v>676</v>
      </c>
      <c r="K1385" s="118">
        <v>8838740</v>
      </c>
      <c r="L1385" s="116">
        <v>93.038227168125772</v>
      </c>
      <c r="M1385" s="118">
        <v>4663828</v>
      </c>
      <c r="N1385" s="116">
        <v>96.075668334960938</v>
      </c>
      <c r="O1385" s="118">
        <v>18653710</v>
      </c>
      <c r="P1385" s="116">
        <v>99.662681579589844</v>
      </c>
      <c r="Q1385" s="118">
        <v>18653678</v>
      </c>
      <c r="R1385" s="119">
        <v>0.32377529144287109</v>
      </c>
      <c r="S1385" s="118">
        <v>2333</v>
      </c>
      <c r="T1385" s="116">
        <v>1.2506917119026184E-2</v>
      </c>
      <c r="U1385" s="118">
        <v>22772</v>
      </c>
      <c r="V1385" s="119">
        <v>0.12248972058296204</v>
      </c>
      <c r="W1385" s="117">
        <v>7336765</v>
      </c>
      <c r="X1385" s="119">
        <v>99.162361145019531</v>
      </c>
      <c r="Y1385" s="119">
        <v>99.040901184082031</v>
      </c>
      <c r="Z1385" s="117">
        <v>20847</v>
      </c>
      <c r="AA1385" s="119">
        <v>0.28414431214332581</v>
      </c>
      <c r="AB1385" s="118">
        <v>7923269</v>
      </c>
      <c r="AC1385" s="120">
        <v>97.736663818359375</v>
      </c>
      <c r="AD1385" s="118">
        <v>7924691</v>
      </c>
      <c r="AE1385" s="116">
        <v>97.73553466796875</v>
      </c>
      <c r="AF1385" s="116">
        <v>59.736946105957031</v>
      </c>
      <c r="AG1385" s="116">
        <v>73.544013977050781</v>
      </c>
      <c r="AH1385" s="121">
        <v>45.929874420166016</v>
      </c>
      <c r="AI1385" s="116">
        <v>0</v>
      </c>
      <c r="AJ1385" s="121">
        <v>0</v>
      </c>
      <c r="AK1385" s="121">
        <v>0</v>
      </c>
      <c r="AL1385" s="116">
        <v>4.6438503265380859</v>
      </c>
      <c r="AM1385" s="116">
        <v>30.451976776123047</v>
      </c>
      <c r="AN1385" s="116">
        <v>24489.73046875</v>
      </c>
      <c r="AO1385" s="116">
        <v>100607.515625</v>
      </c>
      <c r="AP1385" s="116">
        <v>65145.765625</v>
      </c>
      <c r="AQ1385" s="122">
        <v>64.752388000488281</v>
      </c>
      <c r="AR1385" s="118"/>
    </row>
    <row r="1386" spans="1:44">
      <c r="A1386" s="352">
        <v>41834</v>
      </c>
      <c r="B1386" s="114" t="s">
        <v>123</v>
      </c>
      <c r="C1386" s="114" t="s">
        <v>122</v>
      </c>
      <c r="D1386" s="241"/>
      <c r="E1386" s="305">
        <v>158</v>
      </c>
      <c r="F1386" s="305">
        <v>9</v>
      </c>
      <c r="G1386" s="305">
        <v>482</v>
      </c>
      <c r="H1386" s="305">
        <v>28</v>
      </c>
      <c r="I1386" s="305">
        <v>1313</v>
      </c>
      <c r="J1386" s="305">
        <v>74</v>
      </c>
      <c r="K1386" s="118">
        <v>3482753</v>
      </c>
      <c r="L1386" s="116">
        <v>92.828604267945508</v>
      </c>
      <c r="M1386" s="118">
        <v>6570025</v>
      </c>
      <c r="N1386" s="116">
        <v>97.025215148925781</v>
      </c>
      <c r="O1386" s="118">
        <v>10315653</v>
      </c>
      <c r="P1386" s="116">
        <v>99.948043823242188</v>
      </c>
      <c r="Q1386" s="118">
        <v>10315524</v>
      </c>
      <c r="R1386" s="119">
        <v>2.5010848417878151E-2</v>
      </c>
      <c r="S1386" s="118">
        <v>2464</v>
      </c>
      <c r="T1386" s="116">
        <v>2.3886328563094139E-2</v>
      </c>
      <c r="U1386" s="118">
        <v>15978</v>
      </c>
      <c r="V1386" s="119">
        <v>0.15496852993965149</v>
      </c>
      <c r="W1386" s="117">
        <v>3040565</v>
      </c>
      <c r="X1386" s="119">
        <v>99.793914794921875</v>
      </c>
      <c r="Y1386" s="119">
        <v>99.639266967773438</v>
      </c>
      <c r="Z1386" s="117">
        <v>7983</v>
      </c>
      <c r="AA1386" s="119">
        <v>0.26254987716674805</v>
      </c>
      <c r="AB1386" s="118">
        <v>2359586</v>
      </c>
      <c r="AC1386" s="120">
        <v>98.490325927734375</v>
      </c>
      <c r="AD1386" s="118">
        <v>2361210</v>
      </c>
      <c r="AE1386" s="116">
        <v>98.4666748046875</v>
      </c>
      <c r="AF1386" s="116">
        <v>39.044757843017578</v>
      </c>
      <c r="AG1386" s="116">
        <v>48.161758422851563</v>
      </c>
      <c r="AH1386" s="121">
        <v>29.927757263183594</v>
      </c>
      <c r="AI1386" s="116">
        <v>0</v>
      </c>
      <c r="AJ1386" s="121">
        <v>0</v>
      </c>
      <c r="AK1386" s="121">
        <v>0</v>
      </c>
      <c r="AL1386" s="116">
        <v>27.072498321533203</v>
      </c>
      <c r="AM1386" s="116">
        <v>103.49037170410156</v>
      </c>
      <c r="AN1386" s="116">
        <v>13631.955078125</v>
      </c>
      <c r="AO1386" s="116">
        <v>39802.7890625</v>
      </c>
      <c r="AP1386" s="116">
        <v>19161.1015625</v>
      </c>
      <c r="AQ1386" s="116">
        <v>48.140098571777344</v>
      </c>
      <c r="AR1386" s="118"/>
    </row>
    <row r="1387" spans="1:44">
      <c r="A1387" s="352">
        <v>41834</v>
      </c>
      <c r="B1387" s="114" t="s">
        <v>183</v>
      </c>
      <c r="C1387" s="114" t="s">
        <v>122</v>
      </c>
      <c r="D1387" s="241"/>
      <c r="E1387" s="305">
        <v>129</v>
      </c>
      <c r="F1387" s="305">
        <v>7</v>
      </c>
      <c r="G1387" s="305">
        <v>385</v>
      </c>
      <c r="H1387" s="305">
        <v>21</v>
      </c>
      <c r="I1387" s="305">
        <v>1234</v>
      </c>
      <c r="J1387" s="305">
        <v>72</v>
      </c>
      <c r="K1387" s="118">
        <v>1129217</v>
      </c>
      <c r="L1387" s="116">
        <v>94.223430926031043</v>
      </c>
      <c r="M1387" s="118">
        <v>6570025</v>
      </c>
      <c r="N1387" s="116">
        <v>97.025215148925781</v>
      </c>
      <c r="O1387" s="118">
        <v>12233333</v>
      </c>
      <c r="P1387" s="116">
        <v>99.990043640136719</v>
      </c>
      <c r="Q1387" s="118">
        <v>12233336</v>
      </c>
      <c r="R1387" s="119">
        <v>4.8882821574807167E-3</v>
      </c>
      <c r="S1387" s="118">
        <v>426</v>
      </c>
      <c r="T1387" s="116">
        <v>3.4822879824787378E-3</v>
      </c>
      <c r="U1387" s="118">
        <v>21975</v>
      </c>
      <c r="V1387" s="119">
        <v>0.17964714765548706</v>
      </c>
      <c r="W1387" s="117">
        <v>3808498</v>
      </c>
      <c r="X1387" s="119">
        <v>99.733314514160156</v>
      </c>
      <c r="Y1387" s="119">
        <v>99.554145812988281</v>
      </c>
      <c r="Z1387" s="117">
        <v>8824</v>
      </c>
      <c r="AA1387" s="119">
        <v>0.23169238865375519</v>
      </c>
      <c r="AB1387" s="118">
        <v>2225199</v>
      </c>
      <c r="AC1387" s="120">
        <v>98.869537353515625</v>
      </c>
      <c r="AD1387" s="118">
        <v>2222616</v>
      </c>
      <c r="AE1387" s="116">
        <v>98.839607238769531</v>
      </c>
      <c r="AF1387" s="116">
        <v>63.730445861816406</v>
      </c>
      <c r="AG1387" s="116">
        <v>85.765724182128906</v>
      </c>
      <c r="AH1387" s="121">
        <v>41.695171356201172</v>
      </c>
      <c r="AI1387" s="116">
        <v>0</v>
      </c>
      <c r="AJ1387" s="121">
        <v>0</v>
      </c>
      <c r="AK1387" s="121">
        <v>0</v>
      </c>
      <c r="AL1387" s="116">
        <v>4.9187583923339844</v>
      </c>
      <c r="AM1387" s="116">
        <v>26.414373397827148</v>
      </c>
      <c r="AN1387" s="116">
        <v>16795.34375</v>
      </c>
      <c r="AO1387" s="116">
        <v>43887.265625</v>
      </c>
      <c r="AP1387" s="116">
        <v>21127.4609375</v>
      </c>
      <c r="AQ1387" s="116">
        <v>48.140300750732422</v>
      </c>
      <c r="AR1387" s="118"/>
    </row>
    <row r="1388" spans="1:44">
      <c r="A1388" s="352">
        <v>41834</v>
      </c>
      <c r="B1388" s="114" t="s">
        <v>126</v>
      </c>
      <c r="C1388" s="114" t="s">
        <v>122</v>
      </c>
      <c r="D1388" s="241"/>
      <c r="E1388" s="305">
        <v>103</v>
      </c>
      <c r="F1388" s="305">
        <v>4</v>
      </c>
      <c r="G1388" s="305">
        <v>302</v>
      </c>
      <c r="H1388" s="305">
        <v>12</v>
      </c>
      <c r="I1388" s="305">
        <v>932</v>
      </c>
      <c r="J1388" s="305">
        <v>50</v>
      </c>
      <c r="K1388" s="118">
        <v>1241373</v>
      </c>
      <c r="L1388" s="116">
        <v>90.455648705103144</v>
      </c>
      <c r="M1388" s="118">
        <v>4757156</v>
      </c>
      <c r="N1388" s="116">
        <v>96.301490783691406</v>
      </c>
      <c r="O1388" s="118">
        <v>6522025</v>
      </c>
      <c r="P1388" s="116">
        <v>99.962570190429688</v>
      </c>
      <c r="Q1388" s="118">
        <v>6521966</v>
      </c>
      <c r="R1388" s="119">
        <v>1.0824956931173801E-2</v>
      </c>
      <c r="S1388" s="118">
        <v>1269</v>
      </c>
      <c r="T1388" s="116">
        <v>1.9457323476672173E-2</v>
      </c>
      <c r="U1388" s="118">
        <v>11827</v>
      </c>
      <c r="V1388" s="119">
        <v>0.18139596283435822</v>
      </c>
      <c r="W1388" s="117">
        <v>1920642</v>
      </c>
      <c r="X1388" s="119">
        <v>99.590057373046875</v>
      </c>
      <c r="Y1388" s="119">
        <v>99.409408569335937</v>
      </c>
      <c r="Z1388" s="117">
        <v>5379</v>
      </c>
      <c r="AA1388" s="119">
        <v>0.28006261587142944</v>
      </c>
      <c r="AB1388" s="118">
        <v>1003100</v>
      </c>
      <c r="AC1388" s="120">
        <v>94.4736328125</v>
      </c>
      <c r="AD1388" s="118">
        <v>1001183</v>
      </c>
      <c r="AE1388" s="116">
        <v>94.422195434570313</v>
      </c>
      <c r="AF1388" s="116">
        <v>44.185726165771484</v>
      </c>
      <c r="AG1388" s="116">
        <v>56.237964630126953</v>
      </c>
      <c r="AH1388" s="121">
        <v>32.133487701416016</v>
      </c>
      <c r="AI1388" s="116">
        <v>0</v>
      </c>
      <c r="AJ1388" s="121">
        <v>0</v>
      </c>
      <c r="AK1388" s="121">
        <v>0</v>
      </c>
      <c r="AL1388" s="116">
        <v>5.2605857849121094</v>
      </c>
      <c r="AM1388" s="116">
        <v>30.497648239135742</v>
      </c>
      <c r="AN1388" s="116">
        <v>9587.134765625</v>
      </c>
      <c r="AO1388" s="116">
        <v>24380.98828125</v>
      </c>
      <c r="AP1388" s="116">
        <v>11305.970703125</v>
      </c>
      <c r="AQ1388" s="116">
        <v>46.372077941894531</v>
      </c>
      <c r="AR1388" s="118"/>
    </row>
    <row r="1389" spans="1:44">
      <c r="A1389" s="352">
        <v>41834</v>
      </c>
      <c r="B1389" s="114" t="s">
        <v>184</v>
      </c>
      <c r="C1389" s="114" t="s">
        <v>122</v>
      </c>
      <c r="D1389" s="241"/>
      <c r="E1389" s="305">
        <v>95</v>
      </c>
      <c r="F1389" s="305">
        <v>15</v>
      </c>
      <c r="G1389" s="305">
        <v>282</v>
      </c>
      <c r="H1389" s="305">
        <v>45</v>
      </c>
      <c r="I1389" s="305">
        <v>834</v>
      </c>
      <c r="J1389" s="305">
        <v>188</v>
      </c>
      <c r="K1389" s="118">
        <v>3582767</v>
      </c>
      <c r="L1389" s="116">
        <v>89.82325671750354</v>
      </c>
      <c r="M1389" s="118">
        <v>4757156</v>
      </c>
      <c r="N1389" s="116">
        <v>96.301490783691406</v>
      </c>
      <c r="O1389" s="118">
        <v>9262813</v>
      </c>
      <c r="P1389" s="116">
        <v>99.983589172363281</v>
      </c>
      <c r="Q1389" s="118">
        <v>9262792</v>
      </c>
      <c r="R1389" s="119">
        <v>8.6259087547659874E-3</v>
      </c>
      <c r="S1389" s="118">
        <v>436</v>
      </c>
      <c r="T1389" s="116">
        <v>4.7070039436221123E-3</v>
      </c>
      <c r="U1389" s="118">
        <v>22611</v>
      </c>
      <c r="V1389" s="119">
        <v>0.2441382110118866</v>
      </c>
      <c r="W1389" s="117">
        <v>2746661</v>
      </c>
      <c r="X1389" s="119">
        <v>99.6075439453125</v>
      </c>
      <c r="Y1389" s="119">
        <v>99.364364624023438</v>
      </c>
      <c r="Z1389" s="117">
        <v>9666</v>
      </c>
      <c r="AA1389" s="119">
        <v>0.35191819071769714</v>
      </c>
      <c r="AB1389" s="118">
        <v>1892153</v>
      </c>
      <c r="AC1389" s="120">
        <v>98.755752563476562</v>
      </c>
      <c r="AD1389" s="118">
        <v>1893431</v>
      </c>
      <c r="AE1389" s="116">
        <v>98.698448181152344</v>
      </c>
      <c r="AF1389" s="116">
        <v>38.537517547607422</v>
      </c>
      <c r="AG1389" s="116">
        <v>44.024776458740234</v>
      </c>
      <c r="AH1389" s="121">
        <v>33.050258636474609</v>
      </c>
      <c r="AI1389" s="116">
        <v>0</v>
      </c>
      <c r="AJ1389" s="121">
        <v>0</v>
      </c>
      <c r="AK1389" s="121">
        <v>0</v>
      </c>
      <c r="AL1389" s="116">
        <v>5.3289546966552734</v>
      </c>
      <c r="AM1389" s="116">
        <v>26.69805908203125</v>
      </c>
      <c r="AN1389" s="116">
        <v>13920.5</v>
      </c>
      <c r="AO1389" s="116">
        <v>31186.564453125</v>
      </c>
      <c r="AP1389" s="116">
        <v>14338.177734375</v>
      </c>
      <c r="AQ1389" s="116">
        <v>45.975494384765625</v>
      </c>
      <c r="AR1389" s="118"/>
    </row>
    <row r="1390" spans="1:44">
      <c r="A1390" s="352">
        <v>41834</v>
      </c>
      <c r="B1390" s="114" t="s">
        <v>131</v>
      </c>
      <c r="C1390" s="114" t="s">
        <v>176</v>
      </c>
      <c r="D1390" s="241"/>
      <c r="E1390" s="305">
        <v>164</v>
      </c>
      <c r="F1390" s="305">
        <v>19</v>
      </c>
      <c r="G1390" s="305">
        <v>478</v>
      </c>
      <c r="H1390" s="305">
        <v>47</v>
      </c>
      <c r="I1390" s="305">
        <v>1532</v>
      </c>
      <c r="J1390" s="305">
        <v>164</v>
      </c>
      <c r="K1390" s="118">
        <v>2366563</v>
      </c>
      <c r="L1390" s="116">
        <v>91.309084102134619</v>
      </c>
      <c r="M1390" s="118">
        <v>0</v>
      </c>
      <c r="N1390" s="116">
        <v>65535</v>
      </c>
      <c r="O1390" s="118">
        <v>17915560</v>
      </c>
      <c r="P1390" s="116">
        <v>99.999404907226563</v>
      </c>
      <c r="Q1390" s="118">
        <v>11766248</v>
      </c>
      <c r="R1390" s="119">
        <v>1.2901308946311474E-2</v>
      </c>
      <c r="S1390" s="118">
        <v>502183</v>
      </c>
      <c r="T1390" s="116">
        <v>4.2679958343505859</v>
      </c>
      <c r="U1390" s="118">
        <v>217</v>
      </c>
      <c r="V1390" s="119">
        <v>1.9267491297796369E-3</v>
      </c>
      <c r="W1390" s="117">
        <v>3363849</v>
      </c>
      <c r="X1390" s="119">
        <v>99.7945556640625</v>
      </c>
      <c r="Y1390" s="119">
        <v>99.792633056640625</v>
      </c>
      <c r="Z1390" s="117">
        <v>9109</v>
      </c>
      <c r="AA1390" s="119">
        <v>0.27079099416732788</v>
      </c>
      <c r="AB1390" s="118">
        <v>1307749</v>
      </c>
      <c r="AC1390" s="120">
        <v>95.153045654296875</v>
      </c>
      <c r="AD1390" s="118">
        <v>1296479</v>
      </c>
      <c r="AE1390" s="116">
        <v>95.891639709472656</v>
      </c>
      <c r="AF1390" s="116">
        <v>0</v>
      </c>
      <c r="AG1390" s="116">
        <v>0</v>
      </c>
      <c r="AH1390" s="121">
        <v>0</v>
      </c>
      <c r="AI1390" s="116">
        <v>0</v>
      </c>
      <c r="AJ1390" s="121">
        <v>0</v>
      </c>
      <c r="AK1390" s="121">
        <v>0</v>
      </c>
      <c r="AL1390" s="116">
        <v>4.9015030860900879</v>
      </c>
      <c r="AM1390" s="116">
        <v>28.743804931640625</v>
      </c>
      <c r="AN1390" s="116">
        <v>16127.326171875</v>
      </c>
      <c r="AO1390" s="116">
        <v>37268.55078125</v>
      </c>
      <c r="AP1390" s="116">
        <v>16394.568359375</v>
      </c>
      <c r="AQ1390" s="116">
        <v>43.9903564453125</v>
      </c>
      <c r="AR1390" s="118"/>
    </row>
    <row r="1391" spans="1:44">
      <c r="A1391" s="352">
        <v>41834</v>
      </c>
      <c r="B1391" s="114" t="s">
        <v>124</v>
      </c>
      <c r="C1391" s="114" t="s">
        <v>176</v>
      </c>
      <c r="D1391" s="241"/>
      <c r="E1391" s="180">
        <v>112</v>
      </c>
      <c r="F1391" s="180">
        <v>36</v>
      </c>
      <c r="G1391" s="180">
        <v>330</v>
      </c>
      <c r="H1391" s="180">
        <v>98</v>
      </c>
      <c r="I1391" s="180">
        <v>1243</v>
      </c>
      <c r="J1391" s="180">
        <v>350</v>
      </c>
      <c r="K1391" s="118">
        <v>3286109</v>
      </c>
      <c r="L1391" s="116">
        <v>92.575291933408181</v>
      </c>
      <c r="M1391" s="118">
        <v>3447688</v>
      </c>
      <c r="N1391" s="116">
        <v>96.321418762207031</v>
      </c>
      <c r="O1391" s="118">
        <v>14422142</v>
      </c>
      <c r="P1391" s="116">
        <v>99.999946594238281</v>
      </c>
      <c r="Q1391" s="118">
        <v>11000358</v>
      </c>
      <c r="R1391" s="119">
        <v>6.3907010480761528E-3</v>
      </c>
      <c r="S1391" s="118">
        <v>395531</v>
      </c>
      <c r="T1391" s="116">
        <v>3.5956194400787354</v>
      </c>
      <c r="U1391" s="118">
        <v>1116</v>
      </c>
      <c r="V1391" s="119">
        <v>1.0526222176849842E-2</v>
      </c>
      <c r="W1391" s="117">
        <v>3594267</v>
      </c>
      <c r="X1391" s="119">
        <v>99.827163696289063</v>
      </c>
      <c r="Y1391" s="119">
        <v>99.816658020019531</v>
      </c>
      <c r="Z1391" s="117">
        <v>8541</v>
      </c>
      <c r="AA1391" s="119">
        <v>0.23762843012809753</v>
      </c>
      <c r="AB1391" s="118">
        <v>805417</v>
      </c>
      <c r="AC1391" s="120">
        <v>96.605110168457031</v>
      </c>
      <c r="AD1391" s="118">
        <v>799038</v>
      </c>
      <c r="AE1391" s="116">
        <v>96.863853454589844</v>
      </c>
      <c r="AF1391" s="116">
        <v>0</v>
      </c>
      <c r="AG1391" s="116">
        <v>0</v>
      </c>
      <c r="AH1391" s="121">
        <v>0</v>
      </c>
      <c r="AI1391" s="116">
        <v>0</v>
      </c>
      <c r="AJ1391" s="121">
        <v>0</v>
      </c>
      <c r="AK1391" s="121">
        <v>0</v>
      </c>
      <c r="AL1391" s="116">
        <v>4.5799903869628906</v>
      </c>
      <c r="AM1391" s="116">
        <v>28.149131774902344</v>
      </c>
      <c r="AN1391" s="116">
        <v>14765.1962890625</v>
      </c>
      <c r="AO1391" s="116">
        <v>39776.7421875</v>
      </c>
      <c r="AP1391" s="116">
        <v>16595.630859375</v>
      </c>
      <c r="AQ1391" s="116">
        <v>41.721946716308594</v>
      </c>
      <c r="AR1391" s="118"/>
    </row>
    <row r="1392" spans="1:44">
      <c r="A1392" s="352">
        <v>41834</v>
      </c>
      <c r="B1392" s="206" t="s">
        <v>133</v>
      </c>
      <c r="C1392" s="206" t="s">
        <v>176</v>
      </c>
      <c r="D1392" s="241"/>
      <c r="E1392" s="180">
        <v>163</v>
      </c>
      <c r="F1392" s="180">
        <v>6</v>
      </c>
      <c r="G1392" s="180">
        <v>482</v>
      </c>
      <c r="H1392" s="180">
        <v>18</v>
      </c>
      <c r="I1392" s="180">
        <v>1495</v>
      </c>
      <c r="J1392" s="180">
        <v>64</v>
      </c>
      <c r="K1392" s="248">
        <v>1798676</v>
      </c>
      <c r="L1392" s="246">
        <v>90.604199978206196</v>
      </c>
      <c r="M1392" s="248">
        <v>0</v>
      </c>
      <c r="N1392" s="246">
        <v>65535</v>
      </c>
      <c r="O1392" s="248">
        <v>14692547</v>
      </c>
      <c r="P1392" s="246">
        <v>99.970245361328125</v>
      </c>
      <c r="Q1392" s="248">
        <v>9498170</v>
      </c>
      <c r="R1392" s="249">
        <v>8.7458953261375427E-2</v>
      </c>
      <c r="S1392" s="248">
        <v>424936</v>
      </c>
      <c r="T1392" s="246">
        <v>4.473872184753418</v>
      </c>
      <c r="U1392" s="248">
        <v>246</v>
      </c>
      <c r="V1392" s="249">
        <v>2.7154958806931973E-3</v>
      </c>
      <c r="W1392" s="248">
        <v>2547474</v>
      </c>
      <c r="X1392" s="246">
        <v>99.531967163085938</v>
      </c>
      <c r="Y1392" s="246">
        <v>99.529266357421875</v>
      </c>
      <c r="Z1392" s="247">
        <v>7004</v>
      </c>
      <c r="AA1392" s="249">
        <v>0.27493903040885925</v>
      </c>
      <c r="AB1392" s="248">
        <v>480345</v>
      </c>
      <c r="AC1392" s="246">
        <v>96.219589233398438</v>
      </c>
      <c r="AD1392" s="248">
        <v>472579</v>
      </c>
      <c r="AE1392" s="246">
        <v>96.48651123046875</v>
      </c>
      <c r="AF1392" s="246">
        <v>0</v>
      </c>
      <c r="AG1392" s="246">
        <v>0</v>
      </c>
      <c r="AH1392" s="251">
        <v>0</v>
      </c>
      <c r="AI1392" s="246">
        <v>0</v>
      </c>
      <c r="AJ1392" s="251">
        <v>0</v>
      </c>
      <c r="AK1392" s="251">
        <v>0</v>
      </c>
      <c r="AL1392" s="246">
        <v>4.8980660438537598</v>
      </c>
      <c r="AM1392" s="246">
        <v>32.144943237304687</v>
      </c>
      <c r="AN1392" s="246">
        <v>13342.4365234375</v>
      </c>
      <c r="AO1392" s="246">
        <v>32387.97265625</v>
      </c>
      <c r="AP1392" s="246">
        <v>14837.970703125</v>
      </c>
      <c r="AQ1392" s="246">
        <v>45.813213348388672</v>
      </c>
      <c r="AR1392" s="248"/>
    </row>
    <row r="1393" spans="1:44">
      <c r="A1393" s="352">
        <v>41834</v>
      </c>
      <c r="B1393" s="206" t="s">
        <v>125</v>
      </c>
      <c r="C1393" s="206" t="s">
        <v>176</v>
      </c>
      <c r="D1393" s="241"/>
      <c r="E1393" s="180">
        <v>164</v>
      </c>
      <c r="F1393" s="180">
        <v>7</v>
      </c>
      <c r="G1393" s="180">
        <v>468</v>
      </c>
      <c r="H1393" s="180">
        <v>21</v>
      </c>
      <c r="I1393" s="180">
        <v>1506</v>
      </c>
      <c r="J1393" s="180">
        <v>74</v>
      </c>
      <c r="K1393" s="248">
        <v>1804183</v>
      </c>
      <c r="L1393" s="246">
        <v>90.375311151917515</v>
      </c>
      <c r="M1393" s="248">
        <v>2875927</v>
      </c>
      <c r="N1393" s="246">
        <v>94.735092163085938</v>
      </c>
      <c r="O1393" s="248">
        <v>13776693</v>
      </c>
      <c r="P1393" s="246">
        <v>99.94927978515625</v>
      </c>
      <c r="Q1393" s="248">
        <v>9293356</v>
      </c>
      <c r="R1393" s="249">
        <v>0.22239543497562408</v>
      </c>
      <c r="S1393" s="248">
        <v>426006</v>
      </c>
      <c r="T1393" s="246">
        <v>4.583984375</v>
      </c>
      <c r="U1393" s="248">
        <v>105</v>
      </c>
      <c r="V1393" s="249">
        <v>1.1877509532496333E-3</v>
      </c>
      <c r="W1393" s="248">
        <v>2758901</v>
      </c>
      <c r="X1393" s="246">
        <v>99.754165649414063</v>
      </c>
      <c r="Y1393" s="246">
        <v>99.752983093261719</v>
      </c>
      <c r="Z1393" s="247">
        <v>5231</v>
      </c>
      <c r="AA1393" s="249">
        <v>0.1896044909954071</v>
      </c>
      <c r="AB1393" s="248">
        <v>582226</v>
      </c>
      <c r="AC1393" s="246">
        <v>97.035690307617188</v>
      </c>
      <c r="AD1393" s="248">
        <v>583895</v>
      </c>
      <c r="AE1393" s="246">
        <v>97.149490356445313</v>
      </c>
      <c r="AF1393" s="246">
        <v>0</v>
      </c>
      <c r="AG1393" s="246">
        <v>0</v>
      </c>
      <c r="AH1393" s="251">
        <v>0</v>
      </c>
      <c r="AI1393" s="246">
        <v>0</v>
      </c>
      <c r="AJ1393" s="251">
        <v>0</v>
      </c>
      <c r="AK1393" s="251">
        <v>0</v>
      </c>
      <c r="AL1393" s="246">
        <v>4.0570077896118164</v>
      </c>
      <c r="AM1393" s="246">
        <v>28.686185836791992</v>
      </c>
      <c r="AN1393" s="246">
        <v>11151.390625</v>
      </c>
      <c r="AO1393" s="246">
        <v>31748.810546875</v>
      </c>
      <c r="AP1393" s="246">
        <v>13029.68359375</v>
      </c>
      <c r="AQ1393" s="246">
        <v>41.039909362792969</v>
      </c>
      <c r="AR1393" s="248"/>
    </row>
    <row r="1394" spans="1:44">
      <c r="A1394" s="352">
        <v>41834</v>
      </c>
      <c r="B1394" s="107" t="s">
        <v>127</v>
      </c>
      <c r="C1394" s="107" t="s">
        <v>128</v>
      </c>
      <c r="D1394" s="241"/>
      <c r="E1394" s="388">
        <v>150</v>
      </c>
      <c r="F1394" s="388">
        <v>12</v>
      </c>
      <c r="G1394" s="388">
        <v>450</v>
      </c>
      <c r="H1394" s="388">
        <v>36</v>
      </c>
      <c r="I1394" s="388">
        <v>1468</v>
      </c>
      <c r="J1394" s="388">
        <v>122</v>
      </c>
      <c r="K1394" s="111">
        <v>2296659</v>
      </c>
      <c r="L1394" s="109">
        <v>88.925173480259801</v>
      </c>
      <c r="M1394" s="111">
        <v>3602504</v>
      </c>
      <c r="N1394" s="109">
        <v>95.3497314453125</v>
      </c>
      <c r="O1394" s="111">
        <v>15963692</v>
      </c>
      <c r="P1394" s="109">
        <v>99.968063354492187</v>
      </c>
      <c r="Q1394" s="111">
        <v>9484708</v>
      </c>
      <c r="R1394" s="112">
        <v>7.169435266405344E-4</v>
      </c>
      <c r="S1394" s="111">
        <v>280283</v>
      </c>
      <c r="T1394" s="109">
        <v>2.9551041126251221</v>
      </c>
      <c r="U1394" s="111">
        <v>36840</v>
      </c>
      <c r="V1394" s="112">
        <v>0.38888075947761536</v>
      </c>
      <c r="W1394" s="111">
        <v>2729166</v>
      </c>
      <c r="X1394" s="109">
        <v>99.624702453613281</v>
      </c>
      <c r="Y1394" s="109">
        <v>99.237281799316406</v>
      </c>
      <c r="Z1394" s="110">
        <v>16215</v>
      </c>
      <c r="AA1394" s="112">
        <v>0.59413754940032959</v>
      </c>
      <c r="AB1394" s="111">
        <v>4264941</v>
      </c>
      <c r="AC1394" s="109">
        <v>99.284278869628906</v>
      </c>
      <c r="AD1394" s="111">
        <v>4256178</v>
      </c>
      <c r="AE1394" s="109">
        <v>99.5018310546875</v>
      </c>
      <c r="AF1394" s="109">
        <v>34.669651031494141</v>
      </c>
      <c r="AG1394" s="109">
        <v>34.343879699707031</v>
      </c>
      <c r="AH1394" s="113">
        <v>34.99542236328125</v>
      </c>
      <c r="AI1394" s="109">
        <v>48.836341857910156</v>
      </c>
      <c r="AJ1394" s="113">
        <v>0.4388003945350647</v>
      </c>
      <c r="AK1394" s="113">
        <v>0.72485631704330444</v>
      </c>
      <c r="AL1394" s="109">
        <v>3.0148911476135254</v>
      </c>
      <c r="AM1394" s="109">
        <v>19.485010147094727</v>
      </c>
      <c r="AN1394" s="109">
        <v>7857.23486328125</v>
      </c>
      <c r="AO1394" s="109">
        <v>33346.66015625</v>
      </c>
      <c r="AP1394" s="109">
        <v>612.9566650390625</v>
      </c>
      <c r="AQ1394" s="109">
        <v>1.8381351232528687</v>
      </c>
      <c r="AR1394" s="111"/>
    </row>
    <row r="1395" spans="1:44">
      <c r="A1395" s="352">
        <v>41834</v>
      </c>
      <c r="B1395" s="107" t="s">
        <v>129</v>
      </c>
      <c r="C1395" s="107" t="s">
        <v>128</v>
      </c>
      <c r="D1395" s="241"/>
      <c r="E1395" s="388">
        <v>151</v>
      </c>
      <c r="F1395" s="388">
        <v>3</v>
      </c>
      <c r="G1395" s="388">
        <v>449</v>
      </c>
      <c r="H1395" s="388">
        <v>8</v>
      </c>
      <c r="I1395" s="388">
        <v>1253</v>
      </c>
      <c r="J1395" s="388">
        <v>26</v>
      </c>
      <c r="K1395" s="111">
        <v>1398550</v>
      </c>
      <c r="L1395" s="109">
        <v>83.761538736548573</v>
      </c>
      <c r="M1395" s="111">
        <v>3090613</v>
      </c>
      <c r="N1395" s="109">
        <v>95.355224609375</v>
      </c>
      <c r="O1395" s="111">
        <v>11065395</v>
      </c>
      <c r="P1395" s="109">
        <v>99.976631164550781</v>
      </c>
      <c r="Q1395" s="111">
        <v>7217581</v>
      </c>
      <c r="R1395" s="112">
        <v>1.6626069555059075E-4</v>
      </c>
      <c r="S1395" s="111">
        <v>263425</v>
      </c>
      <c r="T1395" s="109">
        <v>3.649768590927124</v>
      </c>
      <c r="U1395" s="111">
        <v>41304</v>
      </c>
      <c r="V1395" s="112">
        <v>0.57238620519638062</v>
      </c>
      <c r="W1395" s="111">
        <v>1651945</v>
      </c>
      <c r="X1395" s="109">
        <v>99.538566589355469</v>
      </c>
      <c r="Y1395" s="109">
        <v>98.968818664550781</v>
      </c>
      <c r="Z1395" s="110">
        <v>10617</v>
      </c>
      <c r="AA1395" s="112">
        <v>0.64269691705703735</v>
      </c>
      <c r="AB1395" s="111">
        <v>916497</v>
      </c>
      <c r="AC1395" s="109">
        <v>98.480735778808594</v>
      </c>
      <c r="AD1395" s="111">
        <v>916210</v>
      </c>
      <c r="AE1395" s="109">
        <v>98.706626892089844</v>
      </c>
      <c r="AF1395" s="109">
        <v>34.417510986328125</v>
      </c>
      <c r="AG1395" s="109">
        <v>34.103034973144531</v>
      </c>
      <c r="AH1395" s="113">
        <v>34.731990814208984</v>
      </c>
      <c r="AI1395" s="109">
        <v>48.952610015869141</v>
      </c>
      <c r="AJ1395" s="113">
        <v>0.32393366098403931</v>
      </c>
      <c r="AK1395" s="113">
        <v>0.7234574556350708</v>
      </c>
      <c r="AL1395" s="109">
        <v>3.0095169544219971</v>
      </c>
      <c r="AM1395" s="109">
        <v>23.577507019042969</v>
      </c>
      <c r="AN1395" s="109">
        <v>6339.9462890625</v>
      </c>
      <c r="AO1395" s="109">
        <v>18201.939453125</v>
      </c>
      <c r="AP1395" s="109">
        <v>188.6624755859375</v>
      </c>
      <c r="AQ1395" s="109">
        <v>1.0364965200424194</v>
      </c>
      <c r="AR1395" s="111"/>
    </row>
    <row r="1396" spans="1:44">
      <c r="A1396" s="352">
        <v>41834</v>
      </c>
      <c r="B1396" s="181" t="s">
        <v>130</v>
      </c>
      <c r="C1396" s="181" t="s">
        <v>128</v>
      </c>
      <c r="D1396" s="241"/>
      <c r="E1396" s="219">
        <v>176</v>
      </c>
      <c r="F1396" s="219">
        <v>5</v>
      </c>
      <c r="G1396" s="219">
        <v>528</v>
      </c>
      <c r="H1396" s="219">
        <v>15</v>
      </c>
      <c r="I1396" s="219">
        <v>861</v>
      </c>
      <c r="J1396" s="219">
        <v>32</v>
      </c>
      <c r="K1396" s="229">
        <v>556326</v>
      </c>
      <c r="L1396" s="230">
        <v>93.661630051444661</v>
      </c>
      <c r="M1396" s="229">
        <v>1268359</v>
      </c>
      <c r="N1396" s="230">
        <v>94.630935668945313</v>
      </c>
      <c r="O1396" s="229">
        <v>14150889</v>
      </c>
      <c r="P1396" s="230">
        <v>99.996055603027344</v>
      </c>
      <c r="Q1396" s="229">
        <v>4151350</v>
      </c>
      <c r="R1396" s="230">
        <v>2.4088549253065139E-5</v>
      </c>
      <c r="S1396" s="229">
        <v>132426</v>
      </c>
      <c r="T1396" s="230">
        <v>3.1899502277374268</v>
      </c>
      <c r="U1396" s="229">
        <v>9558</v>
      </c>
      <c r="V1396" s="230">
        <v>0.23142610490322113</v>
      </c>
      <c r="W1396" s="229">
        <v>596172</v>
      </c>
      <c r="X1396" s="230">
        <v>99.790603637695313</v>
      </c>
      <c r="Y1396" s="230">
        <v>99.559661865234375</v>
      </c>
      <c r="Z1396" s="229">
        <v>3563</v>
      </c>
      <c r="AA1396" s="230">
        <v>0.59764629602432251</v>
      </c>
      <c r="AB1396" s="229">
        <v>763626</v>
      </c>
      <c r="AC1396" s="230">
        <v>98.137962341308594</v>
      </c>
      <c r="AD1396" s="229">
        <v>762052</v>
      </c>
      <c r="AE1396" s="230">
        <v>98.322555541992188</v>
      </c>
      <c r="AF1396" s="230">
        <v>35.043426513671875</v>
      </c>
      <c r="AG1396" s="230">
        <v>34.947967529296875</v>
      </c>
      <c r="AH1396" s="230">
        <v>35.138885498046875</v>
      </c>
      <c r="AI1396" s="230">
        <v>96.562950134277344</v>
      </c>
      <c r="AJ1396" s="188">
        <v>0.59152007102966309</v>
      </c>
      <c r="AK1396" s="188">
        <v>2.8455300331115723</v>
      </c>
      <c r="AL1396" s="230">
        <v>4.0687851905822754</v>
      </c>
      <c r="AM1396" s="230">
        <v>24.02862548828125</v>
      </c>
      <c r="AN1396" s="230">
        <v>5119.025390625</v>
      </c>
      <c r="AO1396" s="230">
        <v>9033.544921875</v>
      </c>
      <c r="AP1396" s="230">
        <v>153.12748718261719</v>
      </c>
      <c r="AQ1396" s="230">
        <v>1.6950985193252563</v>
      </c>
      <c r="AR1396" s="229"/>
    </row>
    <row r="1397" spans="1:44">
      <c r="A1397" s="352">
        <v>41834</v>
      </c>
      <c r="B1397" s="123" t="s">
        <v>132</v>
      </c>
      <c r="C1397" s="123" t="s">
        <v>128</v>
      </c>
      <c r="D1397" s="241"/>
      <c r="E1397" s="219">
        <v>178</v>
      </c>
      <c r="F1397" s="219">
        <v>5</v>
      </c>
      <c r="G1397" s="219">
        <v>527</v>
      </c>
      <c r="H1397" s="219">
        <v>15</v>
      </c>
      <c r="I1397" s="219">
        <v>1012</v>
      </c>
      <c r="J1397" s="219">
        <v>33</v>
      </c>
      <c r="K1397" s="197">
        <v>723158</v>
      </c>
      <c r="L1397" s="194">
        <v>90.45243224855426</v>
      </c>
      <c r="M1397" s="197">
        <v>1218574</v>
      </c>
      <c r="N1397" s="194">
        <v>90.637092590332031</v>
      </c>
      <c r="O1397" s="197">
        <v>12806957</v>
      </c>
      <c r="P1397" s="194">
        <v>99.951171875</v>
      </c>
      <c r="Q1397" s="197">
        <v>5186196</v>
      </c>
      <c r="R1397" s="194">
        <v>0</v>
      </c>
      <c r="S1397" s="197">
        <v>307238</v>
      </c>
      <c r="T1397" s="194">
        <v>5.9241495132446289</v>
      </c>
      <c r="U1397" s="197">
        <v>18332</v>
      </c>
      <c r="V1397" s="194">
        <v>0.35414209961891174</v>
      </c>
      <c r="W1397" s="197">
        <v>850043</v>
      </c>
      <c r="X1397" s="194">
        <v>99.692611694335938</v>
      </c>
      <c r="Y1397" s="231">
        <v>99.339561462402344</v>
      </c>
      <c r="Z1397" s="197">
        <v>8292</v>
      </c>
      <c r="AA1397" s="194">
        <v>0.97548007965087891</v>
      </c>
      <c r="AB1397" s="197">
        <v>761597</v>
      </c>
      <c r="AC1397" s="194">
        <v>96.884178161621094</v>
      </c>
      <c r="AD1397" s="197">
        <v>760363</v>
      </c>
      <c r="AE1397" s="194">
        <v>97.100486755371094</v>
      </c>
      <c r="AF1397" s="231">
        <v>34.824325561523437</v>
      </c>
      <c r="AG1397" s="231">
        <v>34.837722778320313</v>
      </c>
      <c r="AH1397" s="231">
        <v>34.810932159423828</v>
      </c>
      <c r="AI1397" s="194">
        <v>48.750278472900391</v>
      </c>
      <c r="AJ1397" s="207">
        <v>0.36656039953231812</v>
      </c>
      <c r="AK1397" s="207">
        <v>0.88315969705581665</v>
      </c>
      <c r="AL1397" s="208">
        <v>4.055488109588623</v>
      </c>
      <c r="AM1397" s="208">
        <v>23.957193374633789</v>
      </c>
      <c r="AN1397" s="197">
        <v>5885.189453125</v>
      </c>
      <c r="AO1397" s="197">
        <v>11219.2490234375</v>
      </c>
      <c r="AP1397" s="197">
        <v>151.37103271484375</v>
      </c>
      <c r="AQ1397" s="231">
        <v>1.3492082357406616</v>
      </c>
      <c r="AR1397" s="198"/>
    </row>
    <row r="1398" spans="1:44">
      <c r="A1398" s="352">
        <v>41833</v>
      </c>
      <c r="B1398" s="181" t="s">
        <v>6</v>
      </c>
      <c r="C1398" s="181"/>
      <c r="D1398" s="241"/>
      <c r="E1398" s="219">
        <v>1755</v>
      </c>
      <c r="F1398" s="219">
        <v>137</v>
      </c>
      <c r="G1398" s="219">
        <v>5184</v>
      </c>
      <c r="H1398" s="219">
        <v>401</v>
      </c>
      <c r="I1398" s="219">
        <v>15393</v>
      </c>
      <c r="J1398" s="219">
        <v>1564</v>
      </c>
      <c r="K1398" s="229">
        <v>31158484</v>
      </c>
      <c r="L1398" s="230">
        <v>90.607996204179898</v>
      </c>
      <c r="M1398" s="229">
        <v>52753345</v>
      </c>
      <c r="N1398" s="230">
        <v>95.739279707643973</v>
      </c>
      <c r="O1398" s="229">
        <v>167825639</v>
      </c>
      <c r="P1398" s="230">
        <v>99.928427738051269</v>
      </c>
      <c r="Q1398" s="229">
        <v>121877770</v>
      </c>
      <c r="R1398" s="230">
        <v>9.280609802637528E-2</v>
      </c>
      <c r="S1398" s="229">
        <v>2923143</v>
      </c>
      <c r="T1398" s="230">
        <v>4.4832006964544417</v>
      </c>
      <c r="U1398" s="229">
        <v>211629</v>
      </c>
      <c r="V1398" s="230">
        <v>0.17658330772072039</v>
      </c>
      <c r="W1398" s="229">
        <v>35939687</v>
      </c>
      <c r="X1398" s="230">
        <v>99.567292602886596</v>
      </c>
      <c r="Y1398" s="230">
        <v>99.391473384200452</v>
      </c>
      <c r="Z1398" s="229">
        <v>133340</v>
      </c>
      <c r="AA1398" s="230">
        <v>0.37101046831715206</v>
      </c>
      <c r="AB1398" s="229">
        <v>23762237</v>
      </c>
      <c r="AC1398" s="230">
        <v>98.134791633770689</v>
      </c>
      <c r="AD1398" s="229">
        <v>23727871</v>
      </c>
      <c r="AE1398" s="230">
        <v>98.241281795701411</v>
      </c>
      <c r="AF1398" s="230">
        <v>27.960977193043711</v>
      </c>
      <c r="AG1398" s="230">
        <v>35.019804757381657</v>
      </c>
      <c r="AH1398" s="230">
        <v>20.902149628705761</v>
      </c>
      <c r="AI1398" s="230"/>
      <c r="AJ1398" s="188"/>
      <c r="AK1398" s="188"/>
      <c r="AL1398" s="230">
        <v>3.1293018486390896</v>
      </c>
      <c r="AM1398" s="230">
        <v>18.077569431425278</v>
      </c>
      <c r="AN1398" s="230">
        <v>156633.67919921875</v>
      </c>
      <c r="AO1398" s="230">
        <v>436299.1318359375</v>
      </c>
      <c r="AP1398" s="230">
        <v>182019.55206298828</v>
      </c>
      <c r="AQ1398" s="230">
        <v>41.718981034194101</v>
      </c>
      <c r="AR1398" s="229">
        <v>0</v>
      </c>
    </row>
    <row r="1399" spans="1:44">
      <c r="A1399" s="352">
        <v>41833</v>
      </c>
      <c r="B1399" s="123" t="s">
        <v>134</v>
      </c>
      <c r="C1399" s="123"/>
      <c r="D1399" s="241"/>
      <c r="E1399" s="219">
        <v>609</v>
      </c>
      <c r="F1399" s="219">
        <v>80</v>
      </c>
      <c r="G1399" s="219">
        <v>1810</v>
      </c>
      <c r="H1399" s="219">
        <v>241</v>
      </c>
      <c r="I1399" s="219">
        <v>6301</v>
      </c>
      <c r="J1399" s="219">
        <v>1050</v>
      </c>
      <c r="K1399" s="197">
        <v>17722446</v>
      </c>
      <c r="L1399" s="194">
        <v>91.213825676207449</v>
      </c>
      <c r="M1399" s="197">
        <v>29422440</v>
      </c>
      <c r="N1399" s="194">
        <v>96.381756180036135</v>
      </c>
      <c r="O1399" s="197">
        <v>53948152</v>
      </c>
      <c r="P1399" s="194">
        <v>99.814306587112668</v>
      </c>
      <c r="Q1399" s="197">
        <v>53947984</v>
      </c>
      <c r="R1399" s="194">
        <v>0.16796179597464733</v>
      </c>
      <c r="S1399" s="197">
        <v>8446</v>
      </c>
      <c r="T1399" s="194">
        <v>2.5946450274008419E-2</v>
      </c>
      <c r="U1399" s="197">
        <v>109413</v>
      </c>
      <c r="V1399" s="194">
        <v>0.20318509514438535</v>
      </c>
      <c r="W1399" s="197">
        <v>17561258</v>
      </c>
      <c r="X1399" s="194">
        <v>99.458904313738387</v>
      </c>
      <c r="Y1399" s="231">
        <v>99.256818644378953</v>
      </c>
      <c r="Z1399" s="197">
        <v>60554</v>
      </c>
      <c r="AA1399" s="194">
        <v>0.34481584644883662</v>
      </c>
      <c r="AB1399" s="197">
        <v>13849559</v>
      </c>
      <c r="AC1399" s="194">
        <v>98.391002036357975</v>
      </c>
      <c r="AD1399" s="197">
        <v>13849545</v>
      </c>
      <c r="AE1399" s="194">
        <v>98.365324247577433</v>
      </c>
      <c r="AF1399" s="231">
        <v>49.451118981176791</v>
      </c>
      <c r="AG1399" s="231">
        <v>64.022980206540353</v>
      </c>
      <c r="AH1399" s="231">
        <v>34.879257755813235</v>
      </c>
      <c r="AI1399" s="194"/>
      <c r="AJ1399" s="207"/>
      <c r="AK1399" s="207"/>
      <c r="AL1399" s="208">
        <v>5.009882317327004</v>
      </c>
      <c r="AM1399" s="208">
        <v>26.683614262954965</v>
      </c>
      <c r="AN1399" s="197">
        <v>75348.6728515625</v>
      </c>
      <c r="AO1399" s="197">
        <v>220297.447265625</v>
      </c>
      <c r="AP1399" s="197">
        <v>122373.1689453125</v>
      </c>
      <c r="AQ1399" s="231">
        <v>55.549063533977453</v>
      </c>
      <c r="AR1399" s="198"/>
    </row>
    <row r="1400" spans="1:44">
      <c r="A1400" s="352">
        <v>41833</v>
      </c>
      <c r="B1400" s="123" t="s">
        <v>175</v>
      </c>
      <c r="C1400" s="123"/>
      <c r="D1400" s="241"/>
      <c r="E1400" s="219">
        <v>491</v>
      </c>
      <c r="F1400" s="219">
        <v>32</v>
      </c>
      <c r="G1400" s="219">
        <v>1420</v>
      </c>
      <c r="H1400" s="219">
        <v>86</v>
      </c>
      <c r="I1400" s="219">
        <v>4517</v>
      </c>
      <c r="J1400" s="219">
        <v>302</v>
      </c>
      <c r="K1400" s="197">
        <v>8852876</v>
      </c>
      <c r="L1400" s="194">
        <v>90.658990366520442</v>
      </c>
      <c r="M1400" s="197">
        <v>14086822</v>
      </c>
      <c r="N1400" s="194">
        <v>95.24963295347537</v>
      </c>
      <c r="O1400" s="197">
        <v>60626024</v>
      </c>
      <c r="P1400" s="194">
        <v>99.996305633202056</v>
      </c>
      <c r="Q1400" s="197">
        <v>42270104</v>
      </c>
      <c r="R1400" s="194">
        <v>5.2438952790285091E-2</v>
      </c>
      <c r="S1400" s="197">
        <v>1901946</v>
      </c>
      <c r="T1400" s="194">
        <v>4.5337919220784073</v>
      </c>
      <c r="U1400" s="197">
        <v>2238</v>
      </c>
      <c r="V1400" s="194">
        <v>5.5474395092441299E-3</v>
      </c>
      <c r="W1400" s="197">
        <v>12444853</v>
      </c>
      <c r="X1400" s="194">
        <v>99.699532820819925</v>
      </c>
      <c r="Y1400" s="231">
        <v>99.694002049545688</v>
      </c>
      <c r="Z1400" s="197">
        <v>32632</v>
      </c>
      <c r="AA1400" s="194">
        <v>0.26221281935530061</v>
      </c>
      <c r="AB1400" s="197">
        <v>3166743</v>
      </c>
      <c r="AC1400" s="194">
        <v>95.800700413344018</v>
      </c>
      <c r="AD1400" s="197">
        <v>3144339</v>
      </c>
      <c r="AE1400" s="194">
        <v>96.239942728930345</v>
      </c>
      <c r="AF1400" s="231">
        <v>0</v>
      </c>
      <c r="AG1400" s="231">
        <v>0</v>
      </c>
      <c r="AH1400" s="231">
        <v>0</v>
      </c>
      <c r="AI1400" s="194"/>
      <c r="AJ1400" s="207"/>
      <c r="AK1400" s="207"/>
      <c r="AL1400" s="208">
        <v>4.8628796592239265</v>
      </c>
      <c r="AM1400" s="208">
        <v>29.97196748127309</v>
      </c>
      <c r="AN1400" s="197">
        <v>56929.4990234375</v>
      </c>
      <c r="AO1400" s="197">
        <v>142255.115234375</v>
      </c>
      <c r="AP1400" s="197">
        <v>58546.904296875</v>
      </c>
      <c r="AQ1400" s="231">
        <v>41.156273502302525</v>
      </c>
      <c r="AR1400" s="198"/>
    </row>
    <row r="1401" spans="1:44">
      <c r="A1401" s="352">
        <v>41833</v>
      </c>
      <c r="B1401" s="124" t="s">
        <v>135</v>
      </c>
      <c r="C1401" s="124"/>
      <c r="D1401" s="241"/>
      <c r="E1401" s="219">
        <v>655</v>
      </c>
      <c r="F1401" s="219">
        <v>25</v>
      </c>
      <c r="G1401" s="219">
        <v>1954</v>
      </c>
      <c r="H1401" s="219">
        <v>74</v>
      </c>
      <c r="I1401" s="219">
        <v>4575</v>
      </c>
      <c r="J1401" s="219">
        <v>212</v>
      </c>
      <c r="K1401" s="190">
        <v>4583162</v>
      </c>
      <c r="L1401" s="191">
        <v>88.166837654876701</v>
      </c>
      <c r="M1401" s="190">
        <v>9244083</v>
      </c>
      <c r="N1401" s="191">
        <v>94.440539876822527</v>
      </c>
      <c r="O1401" s="190">
        <v>53251463</v>
      </c>
      <c r="P1401" s="191">
        <v>99.966763929805637</v>
      </c>
      <c r="Q1401" s="190">
        <v>25659682</v>
      </c>
      <c r="R1401" s="191">
        <v>1.2938585874930008E-3</v>
      </c>
      <c r="S1401" s="190">
        <v>1012751</v>
      </c>
      <c r="T1401" s="191">
        <v>4.4253623829426703</v>
      </c>
      <c r="U1401" s="190">
        <v>99978</v>
      </c>
      <c r="V1401" s="191">
        <v>0.38970664194908139</v>
      </c>
      <c r="W1401" s="190">
        <v>5933576</v>
      </c>
      <c r="X1401" s="191">
        <v>99.610727563025605</v>
      </c>
      <c r="Y1401" s="232">
        <v>99.222537941618683</v>
      </c>
      <c r="Z1401" s="190">
        <v>40154</v>
      </c>
      <c r="AA1401" s="192">
        <v>0.67672515375453046</v>
      </c>
      <c r="AB1401" s="190">
        <v>6745935</v>
      </c>
      <c r="AC1401" s="191">
        <v>98.704477814648698</v>
      </c>
      <c r="AD1401" s="190">
        <v>6733987</v>
      </c>
      <c r="AE1401" s="191">
        <v>98.920664895298216</v>
      </c>
      <c r="AF1401" s="232">
        <v>17.701091866131655</v>
      </c>
      <c r="AG1401" s="232">
        <v>15.933097870880619</v>
      </c>
      <c r="AH1401" s="232">
        <v>19.469085861382691</v>
      </c>
      <c r="AI1401" s="191"/>
      <c r="AJ1401" s="193"/>
      <c r="AK1401" s="193"/>
      <c r="AL1401" s="191">
        <v>3.547926317949988</v>
      </c>
      <c r="AM1401" s="191">
        <v>22.840507291600549</v>
      </c>
      <c r="AN1401" s="190">
        <v>24355.50732421875</v>
      </c>
      <c r="AO1401" s="190">
        <v>73746.5693359375</v>
      </c>
      <c r="AP1401" s="190">
        <v>1099.4788208007812</v>
      </c>
      <c r="AQ1401" s="232">
        <v>1.4908880924241086</v>
      </c>
      <c r="AR1401" s="190"/>
    </row>
    <row r="1402" spans="1:44">
      <c r="A1402" s="352">
        <v>41833</v>
      </c>
      <c r="B1402" s="114" t="s">
        <v>121</v>
      </c>
      <c r="C1402" s="114" t="s">
        <v>122</v>
      </c>
      <c r="D1402" s="241"/>
      <c r="E1402" s="305">
        <v>168</v>
      </c>
      <c r="F1402" s="305">
        <v>50</v>
      </c>
      <c r="G1402" s="305">
        <v>492</v>
      </c>
      <c r="H1402" s="305">
        <v>151</v>
      </c>
      <c r="I1402" s="305">
        <v>1934</v>
      </c>
      <c r="J1402" s="305">
        <v>666</v>
      </c>
      <c r="K1402" s="118">
        <v>8531686</v>
      </c>
      <c r="L1402" s="116">
        <v>92.442068308655521</v>
      </c>
      <c r="M1402" s="118">
        <v>4845798</v>
      </c>
      <c r="N1402" s="116">
        <v>95.794563293457031</v>
      </c>
      <c r="O1402" s="118">
        <v>18365134</v>
      </c>
      <c r="P1402" s="116">
        <v>99.651069641113281</v>
      </c>
      <c r="Q1402" s="118">
        <v>18365074</v>
      </c>
      <c r="R1402" s="119">
        <v>0.33236458897590637</v>
      </c>
      <c r="S1402" s="118">
        <v>2876</v>
      </c>
      <c r="T1402" s="116">
        <v>1.5660159289836884E-2</v>
      </c>
      <c r="U1402" s="118">
        <v>27387</v>
      </c>
      <c r="V1402" s="119">
        <v>0.14964622259140015</v>
      </c>
      <c r="W1402" s="117">
        <v>7142009</v>
      </c>
      <c r="X1402" s="119">
        <v>99.185859680175781</v>
      </c>
      <c r="Y1402" s="119">
        <v>99.037429809570313</v>
      </c>
      <c r="Z1402" s="117">
        <v>26404</v>
      </c>
      <c r="AA1402" s="119">
        <v>0.36969989538192749</v>
      </c>
      <c r="AB1402" s="118">
        <v>7268897</v>
      </c>
      <c r="AC1402" s="120">
        <v>98.332565307617188</v>
      </c>
      <c r="AD1402" s="118">
        <v>7272474</v>
      </c>
      <c r="AE1402" s="116">
        <v>98.327568054199219</v>
      </c>
      <c r="AF1402" s="116">
        <v>55.095203399658203</v>
      </c>
      <c r="AG1402" s="116">
        <v>73.08258056640625</v>
      </c>
      <c r="AH1402" s="121">
        <v>37.107826232910156</v>
      </c>
      <c r="AI1402" s="116">
        <v>0</v>
      </c>
      <c r="AJ1402" s="121">
        <v>0</v>
      </c>
      <c r="AK1402" s="121">
        <v>0</v>
      </c>
      <c r="AL1402" s="116">
        <v>4.7560319900512695</v>
      </c>
      <c r="AM1402" s="116">
        <v>26.726448059082031</v>
      </c>
      <c r="AN1402" s="116">
        <v>24345.634765625</v>
      </c>
      <c r="AO1402" s="116">
        <v>96339.40625</v>
      </c>
      <c r="AP1402" s="116">
        <v>62573.9453125</v>
      </c>
      <c r="AQ1402" s="122">
        <v>64.951560974121094</v>
      </c>
      <c r="AR1402" s="118"/>
    </row>
    <row r="1403" spans="1:44">
      <c r="A1403" s="352">
        <v>41833</v>
      </c>
      <c r="B1403" s="114" t="s">
        <v>123</v>
      </c>
      <c r="C1403" s="114" t="s">
        <v>122</v>
      </c>
      <c r="D1403" s="241"/>
      <c r="E1403" s="305">
        <v>146</v>
      </c>
      <c r="F1403" s="305">
        <v>6</v>
      </c>
      <c r="G1403" s="305">
        <v>443</v>
      </c>
      <c r="H1403" s="305">
        <v>18</v>
      </c>
      <c r="I1403" s="305">
        <v>1389</v>
      </c>
      <c r="J1403" s="305">
        <v>74</v>
      </c>
      <c r="K1403" s="118">
        <v>3347234</v>
      </c>
      <c r="L1403" s="116">
        <v>91.545706096436646</v>
      </c>
      <c r="M1403" s="118">
        <v>7123324</v>
      </c>
      <c r="N1403" s="116">
        <v>96.790863037109375</v>
      </c>
      <c r="O1403" s="118">
        <v>9488089</v>
      </c>
      <c r="P1403" s="116">
        <v>99.948226928710937</v>
      </c>
      <c r="Q1403" s="118">
        <v>9488052</v>
      </c>
      <c r="R1403" s="119">
        <v>3.698335587978363E-2</v>
      </c>
      <c r="S1403" s="118">
        <v>1261</v>
      </c>
      <c r="T1403" s="116">
        <v>1.3290399685502052E-2</v>
      </c>
      <c r="U1403" s="118">
        <v>19330</v>
      </c>
      <c r="V1403" s="119">
        <v>0.20383238792419434</v>
      </c>
      <c r="W1403" s="117">
        <v>2750284</v>
      </c>
      <c r="X1403" s="119">
        <v>99.799003601074219</v>
      </c>
      <c r="Y1403" s="119">
        <v>99.5955810546875</v>
      </c>
      <c r="Z1403" s="117">
        <v>9042</v>
      </c>
      <c r="AA1403" s="119">
        <v>0.32876604795455933</v>
      </c>
      <c r="AB1403" s="118">
        <v>2007210</v>
      </c>
      <c r="AC1403" s="120">
        <v>98.582710266113281</v>
      </c>
      <c r="AD1403" s="118">
        <v>2006376</v>
      </c>
      <c r="AE1403" s="116">
        <v>98.547782897949219</v>
      </c>
      <c r="AF1403" s="116">
        <v>39.785865783691406</v>
      </c>
      <c r="AG1403" s="116">
        <v>50.628219604492188</v>
      </c>
      <c r="AH1403" s="121">
        <v>28.943511962890625</v>
      </c>
      <c r="AI1403" s="116">
        <v>0</v>
      </c>
      <c r="AJ1403" s="121">
        <v>0</v>
      </c>
      <c r="AK1403" s="121">
        <v>0</v>
      </c>
      <c r="AL1403" s="116">
        <v>4.6716699600219727</v>
      </c>
      <c r="AM1403" s="116">
        <v>25.510906219482422</v>
      </c>
      <c r="AN1403" s="116">
        <v>12460.630859375</v>
      </c>
      <c r="AO1403" s="116">
        <v>34622.03515625</v>
      </c>
      <c r="AP1403" s="116">
        <v>16062.76953125</v>
      </c>
      <c r="AQ1403" s="116">
        <v>46.394641876220703</v>
      </c>
      <c r="AR1403" s="118"/>
    </row>
    <row r="1404" spans="1:44">
      <c r="A1404" s="352">
        <v>41833</v>
      </c>
      <c r="B1404" s="114" t="s">
        <v>183</v>
      </c>
      <c r="C1404" s="114" t="s">
        <v>122</v>
      </c>
      <c r="D1404" s="241"/>
      <c r="E1404" s="305">
        <v>107</v>
      </c>
      <c r="F1404" s="305">
        <v>6</v>
      </c>
      <c r="G1404" s="305">
        <v>321</v>
      </c>
      <c r="H1404" s="305">
        <v>18</v>
      </c>
      <c r="I1404" s="305">
        <v>1214</v>
      </c>
      <c r="J1404" s="305">
        <v>72</v>
      </c>
      <c r="K1404" s="118">
        <v>974963</v>
      </c>
      <c r="L1404" s="116">
        <v>91.126535058253495</v>
      </c>
      <c r="M1404" s="118">
        <v>7123324</v>
      </c>
      <c r="N1404" s="116">
        <v>96.790863037109375</v>
      </c>
      <c r="O1404" s="118">
        <v>10634204</v>
      </c>
      <c r="P1404" s="116">
        <v>99.805648803710937</v>
      </c>
      <c r="Q1404" s="118">
        <v>10634211</v>
      </c>
      <c r="R1404" s="119">
        <v>0.1810571551322937</v>
      </c>
      <c r="S1404" s="118">
        <v>1171</v>
      </c>
      <c r="T1404" s="116">
        <v>1.1011630296707153E-2</v>
      </c>
      <c r="U1404" s="118">
        <v>26320</v>
      </c>
      <c r="V1404" s="119">
        <v>0.24797937273979187</v>
      </c>
      <c r="W1404" s="117">
        <v>3122854</v>
      </c>
      <c r="X1404" s="119">
        <v>99.618255615234375</v>
      </c>
      <c r="Y1404" s="119">
        <v>99.371223449707031</v>
      </c>
      <c r="Z1404" s="117">
        <v>10929</v>
      </c>
      <c r="AA1404" s="119">
        <v>0.34996834397315979</v>
      </c>
      <c r="AB1404" s="118">
        <v>1832166</v>
      </c>
      <c r="AC1404" s="120">
        <v>98.642372131347656</v>
      </c>
      <c r="AD1404" s="118">
        <v>1830015</v>
      </c>
      <c r="AE1404" s="116">
        <v>98.620773315429688</v>
      </c>
      <c r="AF1404" s="116">
        <v>55.954608917236328</v>
      </c>
      <c r="AG1404" s="116">
        <v>74.997314453125</v>
      </c>
      <c r="AH1404" s="121">
        <v>36.911903381347656</v>
      </c>
      <c r="AI1404" s="116">
        <v>0</v>
      </c>
      <c r="AJ1404" s="121">
        <v>0</v>
      </c>
      <c r="AK1404" s="121">
        <v>0</v>
      </c>
      <c r="AL1404" s="116">
        <v>5.1326045989990234</v>
      </c>
      <c r="AM1404" s="116">
        <v>25.605869293212891</v>
      </c>
      <c r="AN1404" s="116">
        <v>15204.142578125</v>
      </c>
      <c r="AO1404" s="116">
        <v>34843.7421875</v>
      </c>
      <c r="AP1404" s="116">
        <v>17959.060546875</v>
      </c>
      <c r="AQ1404" s="116">
        <v>51.541709899902344</v>
      </c>
      <c r="AR1404" s="118"/>
    </row>
    <row r="1405" spans="1:44">
      <c r="A1405" s="352">
        <v>41833</v>
      </c>
      <c r="B1405" s="114" t="s">
        <v>126</v>
      </c>
      <c r="C1405" s="114" t="s">
        <v>122</v>
      </c>
      <c r="D1405" s="241"/>
      <c r="E1405" s="305">
        <v>103</v>
      </c>
      <c r="F1405" s="305">
        <v>4</v>
      </c>
      <c r="G1405" s="305">
        <v>302</v>
      </c>
      <c r="H1405" s="305">
        <v>12</v>
      </c>
      <c r="I1405" s="305">
        <v>932</v>
      </c>
      <c r="J1405" s="305">
        <v>50</v>
      </c>
      <c r="K1405" s="118">
        <v>1220415</v>
      </c>
      <c r="L1405" s="116">
        <v>88.863132622919252</v>
      </c>
      <c r="M1405" s="118">
        <v>5164997</v>
      </c>
      <c r="N1405" s="116">
        <v>96.092987060546875</v>
      </c>
      <c r="O1405" s="118">
        <v>6825634</v>
      </c>
      <c r="P1405" s="116">
        <v>99.856338500976563</v>
      </c>
      <c r="Q1405" s="118">
        <v>6825556</v>
      </c>
      <c r="R1405" s="119">
        <v>9.2051111161708832E-2</v>
      </c>
      <c r="S1405" s="118">
        <v>3140</v>
      </c>
      <c r="T1405" s="116">
        <v>4.6003580093383789E-2</v>
      </c>
      <c r="U1405" s="118">
        <v>15597</v>
      </c>
      <c r="V1405" s="119">
        <v>0.22882476449012756</v>
      </c>
      <c r="W1405" s="117">
        <v>1993892</v>
      </c>
      <c r="X1405" s="119">
        <v>99.528984069824219</v>
      </c>
      <c r="Y1405" s="119">
        <v>99.301239013671875</v>
      </c>
      <c r="Z1405" s="117">
        <v>7146</v>
      </c>
      <c r="AA1405" s="119">
        <v>0.35839453339576721</v>
      </c>
      <c r="AB1405" s="118">
        <v>963039</v>
      </c>
      <c r="AC1405" s="120">
        <v>97.268852233886719</v>
      </c>
      <c r="AD1405" s="118">
        <v>960772</v>
      </c>
      <c r="AE1405" s="116">
        <v>97.212760925292969</v>
      </c>
      <c r="AF1405" s="116">
        <v>50.429008483886719</v>
      </c>
      <c r="AG1405" s="116">
        <v>61.251811981201172</v>
      </c>
      <c r="AH1405" s="121">
        <v>39.606208801269531</v>
      </c>
      <c r="AI1405" s="116">
        <v>0</v>
      </c>
      <c r="AJ1405" s="121">
        <v>0</v>
      </c>
      <c r="AK1405" s="121">
        <v>0</v>
      </c>
      <c r="AL1405" s="116">
        <v>5.4772787094116211</v>
      </c>
      <c r="AM1405" s="116">
        <v>29.765043258666992</v>
      </c>
      <c r="AN1405" s="116">
        <v>10315.3203125</v>
      </c>
      <c r="AO1405" s="116">
        <v>25260.9140625</v>
      </c>
      <c r="AP1405" s="116">
        <v>11604.892578125</v>
      </c>
      <c r="AQ1405" s="116">
        <v>45.940113067626953</v>
      </c>
      <c r="AR1405" s="118"/>
    </row>
    <row r="1406" spans="1:44">
      <c r="A1406" s="352">
        <v>41833</v>
      </c>
      <c r="B1406" s="114" t="s">
        <v>184</v>
      </c>
      <c r="C1406" s="114" t="s">
        <v>122</v>
      </c>
      <c r="D1406" s="241"/>
      <c r="E1406" s="305">
        <v>85</v>
      </c>
      <c r="F1406" s="305">
        <v>14</v>
      </c>
      <c r="G1406" s="305">
        <v>252</v>
      </c>
      <c r="H1406" s="305">
        <v>42</v>
      </c>
      <c r="I1406" s="305">
        <v>832</v>
      </c>
      <c r="J1406" s="305">
        <v>188</v>
      </c>
      <c r="K1406" s="118">
        <v>3648148</v>
      </c>
      <c r="L1406" s="116">
        <v>88.846614775497045</v>
      </c>
      <c r="M1406" s="118">
        <v>5164997</v>
      </c>
      <c r="N1406" s="116">
        <v>96.092987060546875</v>
      </c>
      <c r="O1406" s="118">
        <v>8635091</v>
      </c>
      <c r="P1406" s="116">
        <v>99.991767883300781</v>
      </c>
      <c r="Q1406" s="118">
        <v>8635091</v>
      </c>
      <c r="R1406" s="119">
        <v>6.1030047945678234E-3</v>
      </c>
      <c r="S1406" s="118">
        <v>-2</v>
      </c>
      <c r="T1406" s="116">
        <v>-2.3161308490671217E-5</v>
      </c>
      <c r="U1406" s="118">
        <v>20779</v>
      </c>
      <c r="V1406" s="119">
        <v>0.24064904451370239</v>
      </c>
      <c r="W1406" s="117">
        <v>2552219</v>
      </c>
      <c r="X1406" s="119">
        <v>99.606758117675781</v>
      </c>
      <c r="Y1406" s="119">
        <v>99.367057800292969</v>
      </c>
      <c r="Z1406" s="117">
        <v>7033</v>
      </c>
      <c r="AA1406" s="119">
        <v>0.27556413412094116</v>
      </c>
      <c r="AB1406" s="118">
        <v>1778247</v>
      </c>
      <c r="AC1406" s="120">
        <v>98.76220703125</v>
      </c>
      <c r="AD1406" s="118">
        <v>1779908</v>
      </c>
      <c r="AE1406" s="116">
        <v>98.673416137695313</v>
      </c>
      <c r="AF1406" s="116">
        <v>32.331977844238281</v>
      </c>
      <c r="AG1406" s="116">
        <v>39.343063354492188</v>
      </c>
      <c r="AH1406" s="121">
        <v>25.320890426635742</v>
      </c>
      <c r="AI1406" s="116">
        <v>0</v>
      </c>
      <c r="AJ1406" s="121">
        <v>0</v>
      </c>
      <c r="AK1406" s="121">
        <v>0</v>
      </c>
      <c r="AL1406" s="116">
        <v>5.3835921287536621</v>
      </c>
      <c r="AM1406" s="116">
        <v>26.341550827026367</v>
      </c>
      <c r="AN1406" s="116">
        <v>13022.9443359375</v>
      </c>
      <c r="AO1406" s="116">
        <v>29231.349609375</v>
      </c>
      <c r="AP1406" s="116">
        <v>14172.5009765625</v>
      </c>
      <c r="AQ1406" s="116">
        <v>48.483909606933594</v>
      </c>
      <c r="AR1406" s="118"/>
    </row>
    <row r="1407" spans="1:44">
      <c r="A1407" s="352">
        <v>41833</v>
      </c>
      <c r="B1407" s="114" t="s">
        <v>131</v>
      </c>
      <c r="C1407" s="114" t="s">
        <v>176</v>
      </c>
      <c r="D1407" s="241"/>
      <c r="E1407" s="305">
        <v>164</v>
      </c>
      <c r="F1407" s="305">
        <v>19</v>
      </c>
      <c r="G1407" s="305">
        <v>478</v>
      </c>
      <c r="H1407" s="305">
        <v>47</v>
      </c>
      <c r="I1407" s="305">
        <v>1532</v>
      </c>
      <c r="J1407" s="305">
        <v>164</v>
      </c>
      <c r="K1407" s="118">
        <v>2222714</v>
      </c>
      <c r="L1407" s="116">
        <v>90.668345095230436</v>
      </c>
      <c r="M1407" s="118">
        <v>4033822</v>
      </c>
      <c r="N1407" s="116">
        <v>94.239883422851563</v>
      </c>
      <c r="O1407" s="118">
        <v>17549752</v>
      </c>
      <c r="P1407" s="116">
        <v>99.996543884277344</v>
      </c>
      <c r="Q1407" s="118">
        <v>11638160</v>
      </c>
      <c r="R1407" s="119">
        <v>4.511022474616766E-3</v>
      </c>
      <c r="S1407" s="118">
        <v>538595</v>
      </c>
      <c r="T1407" s="116">
        <v>4.6278362274169922</v>
      </c>
      <c r="U1407" s="118">
        <v>241</v>
      </c>
      <c r="V1407" s="119">
        <v>2.1713620517402887E-3</v>
      </c>
      <c r="W1407" s="117">
        <v>3328746</v>
      </c>
      <c r="X1407" s="119">
        <v>99.77764892578125</v>
      </c>
      <c r="Y1407" s="119">
        <v>99.775482177734375</v>
      </c>
      <c r="Z1407" s="117">
        <v>9226</v>
      </c>
      <c r="AA1407" s="119">
        <v>0.27716141939163208</v>
      </c>
      <c r="AB1407" s="118">
        <v>1274312</v>
      </c>
      <c r="AC1407" s="120">
        <v>94.969444274902344</v>
      </c>
      <c r="AD1407" s="118">
        <v>1263627</v>
      </c>
      <c r="AE1407" s="116">
        <v>95.6973876953125</v>
      </c>
      <c r="AF1407" s="116">
        <v>0</v>
      </c>
      <c r="AG1407" s="116">
        <v>0</v>
      </c>
      <c r="AH1407" s="121">
        <v>0</v>
      </c>
      <c r="AI1407" s="116">
        <v>0</v>
      </c>
      <c r="AJ1407" s="121">
        <v>0</v>
      </c>
      <c r="AK1407" s="121">
        <v>0</v>
      </c>
      <c r="AL1407" s="116">
        <v>4.9343166351318359</v>
      </c>
      <c r="AM1407" s="116">
        <v>28.792770385742187</v>
      </c>
      <c r="AN1407" s="116">
        <v>16058.25</v>
      </c>
      <c r="AO1407" s="116">
        <v>36819.9609375</v>
      </c>
      <c r="AP1407" s="116">
        <v>15396.7216796875</v>
      </c>
      <c r="AQ1407" s="116">
        <v>41.816234588623047</v>
      </c>
      <c r="AR1407" s="118"/>
    </row>
    <row r="1408" spans="1:44">
      <c r="A1408" s="352">
        <v>41833</v>
      </c>
      <c r="B1408" s="114" t="s">
        <v>124</v>
      </c>
      <c r="C1408" s="114" t="s">
        <v>176</v>
      </c>
      <c r="D1408" s="241"/>
      <c r="E1408" s="180">
        <v>112</v>
      </c>
      <c r="F1408" s="180">
        <v>36</v>
      </c>
      <c r="G1408" s="180">
        <v>330</v>
      </c>
      <c r="H1408" s="180">
        <v>98</v>
      </c>
      <c r="I1408" s="180">
        <v>1243</v>
      </c>
      <c r="J1408" s="180">
        <v>350</v>
      </c>
      <c r="K1408" s="118">
        <v>3201873</v>
      </c>
      <c r="L1408" s="116">
        <v>91.736243130192861</v>
      </c>
      <c r="M1408" s="118">
        <v>3549060</v>
      </c>
      <c r="N1408" s="116">
        <v>96.177467346191406</v>
      </c>
      <c r="O1408" s="118">
        <v>14459103</v>
      </c>
      <c r="P1408" s="116">
        <v>99.999717712402344</v>
      </c>
      <c r="Q1408" s="118">
        <v>11395132</v>
      </c>
      <c r="R1408" s="119">
        <v>2.5247624143958092E-2</v>
      </c>
      <c r="S1408" s="118">
        <v>441075</v>
      </c>
      <c r="T1408" s="116">
        <v>3.8707318305969238</v>
      </c>
      <c r="U1408" s="118">
        <v>1496</v>
      </c>
      <c r="V1408" s="119">
        <v>1.3661822304129601E-2</v>
      </c>
      <c r="W1408" s="117">
        <v>3713962</v>
      </c>
      <c r="X1408" s="119">
        <v>99.736312866210937</v>
      </c>
      <c r="Y1408" s="119">
        <v>99.722686767578125</v>
      </c>
      <c r="Z1408" s="117">
        <v>9897</v>
      </c>
      <c r="AA1408" s="119">
        <v>0.26648092269897461</v>
      </c>
      <c r="AB1408" s="118">
        <v>810085</v>
      </c>
      <c r="AC1408" s="120">
        <v>96.26458740234375</v>
      </c>
      <c r="AD1408" s="118">
        <v>803979</v>
      </c>
      <c r="AE1408" s="116">
        <v>96.557746887207031</v>
      </c>
      <c r="AF1408" s="116">
        <v>0</v>
      </c>
      <c r="AG1408" s="116">
        <v>0</v>
      </c>
      <c r="AH1408" s="121">
        <v>0</v>
      </c>
      <c r="AI1408" s="116">
        <v>0</v>
      </c>
      <c r="AJ1408" s="121">
        <v>0</v>
      </c>
      <c r="AK1408" s="121">
        <v>0</v>
      </c>
      <c r="AL1408" s="116">
        <v>4.6188583374023437</v>
      </c>
      <c r="AM1408" s="116">
        <v>28.034816741943359</v>
      </c>
      <c r="AN1408" s="116">
        <v>15487.9501953125</v>
      </c>
      <c r="AO1408" s="116">
        <v>40373.171875</v>
      </c>
      <c r="AP1408" s="116">
        <v>15974.0078125</v>
      </c>
      <c r="AQ1408" s="116">
        <v>39.565898895263672</v>
      </c>
      <c r="AR1408" s="118"/>
    </row>
    <row r="1409" spans="1:44">
      <c r="A1409" s="352">
        <v>41833</v>
      </c>
      <c r="B1409" s="206" t="s">
        <v>133</v>
      </c>
      <c r="C1409" s="206" t="s">
        <v>176</v>
      </c>
      <c r="D1409" s="241"/>
      <c r="E1409" s="180">
        <v>163</v>
      </c>
      <c r="F1409" s="180">
        <v>6</v>
      </c>
      <c r="G1409" s="180">
        <v>482</v>
      </c>
      <c r="H1409" s="180">
        <v>18</v>
      </c>
      <c r="I1409" s="180">
        <v>1495</v>
      </c>
      <c r="J1409" s="180">
        <v>64</v>
      </c>
      <c r="K1409" s="248">
        <v>1729300</v>
      </c>
      <c r="L1409" s="246">
        <v>89.985138495344941</v>
      </c>
      <c r="M1409" s="248">
        <v>3574986</v>
      </c>
      <c r="N1409" s="246">
        <v>96.000907897949219</v>
      </c>
      <c r="O1409" s="248">
        <v>15141498</v>
      </c>
      <c r="P1409" s="246">
        <v>99.989517211914062</v>
      </c>
      <c r="Q1409" s="248">
        <v>9863053</v>
      </c>
      <c r="R1409" s="249">
        <v>0.17953872680664063</v>
      </c>
      <c r="S1409" s="248">
        <v>464318</v>
      </c>
      <c r="T1409" s="246">
        <v>4.7076497077941895</v>
      </c>
      <c r="U1409" s="248">
        <v>382</v>
      </c>
      <c r="V1409" s="249">
        <v>4.0729362517595291E-3</v>
      </c>
      <c r="W1409" s="248">
        <v>2627106</v>
      </c>
      <c r="X1409" s="246">
        <v>99.423088073730469</v>
      </c>
      <c r="Y1409" s="246">
        <v>99.419036865234375</v>
      </c>
      <c r="Z1409" s="247">
        <v>7807</v>
      </c>
      <c r="AA1409" s="249">
        <v>0.29717111587524414</v>
      </c>
      <c r="AB1409" s="248">
        <v>494841</v>
      </c>
      <c r="AC1409" s="246">
        <v>95.969207763671875</v>
      </c>
      <c r="AD1409" s="248">
        <v>487813</v>
      </c>
      <c r="AE1409" s="246">
        <v>96.285873413085938</v>
      </c>
      <c r="AF1409" s="246">
        <v>0</v>
      </c>
      <c r="AG1409" s="246">
        <v>0</v>
      </c>
      <c r="AH1409" s="251">
        <v>0</v>
      </c>
      <c r="AI1409" s="246">
        <v>0</v>
      </c>
      <c r="AJ1409" s="251">
        <v>0</v>
      </c>
      <c r="AK1409" s="251">
        <v>0</v>
      </c>
      <c r="AL1409" s="246">
        <v>4.959104061126709</v>
      </c>
      <c r="AM1409" s="246">
        <v>32.467643737792969</v>
      </c>
      <c r="AN1409" s="246">
        <v>13967.708984375</v>
      </c>
      <c r="AO1409" s="246">
        <v>33410.17578125</v>
      </c>
      <c r="AP1409" s="246">
        <v>14662.1474609375</v>
      </c>
      <c r="AQ1409" s="246">
        <v>43.885272979736328</v>
      </c>
      <c r="AR1409" s="248"/>
    </row>
    <row r="1410" spans="1:44">
      <c r="A1410" s="352">
        <v>41833</v>
      </c>
      <c r="B1410" s="206" t="s">
        <v>125</v>
      </c>
      <c r="C1410" s="206" t="s">
        <v>176</v>
      </c>
      <c r="D1410" s="241"/>
      <c r="E1410" s="180">
        <v>164</v>
      </c>
      <c r="F1410" s="180">
        <v>7</v>
      </c>
      <c r="G1410" s="180">
        <v>460</v>
      </c>
      <c r="H1410" s="180">
        <v>21</v>
      </c>
      <c r="I1410" s="180">
        <v>1490</v>
      </c>
      <c r="J1410" s="180">
        <v>74</v>
      </c>
      <c r="K1410" s="248">
        <v>1698989</v>
      </c>
      <c r="L1410" s="246">
        <v>89.302461640422621</v>
      </c>
      <c r="M1410" s="248">
        <v>2928954</v>
      </c>
      <c r="N1410" s="246">
        <v>94.599029541015625</v>
      </c>
      <c r="O1410" s="248">
        <v>13475671</v>
      </c>
      <c r="P1410" s="246">
        <v>99.999961853027344</v>
      </c>
      <c r="Q1410" s="248">
        <v>9373759</v>
      </c>
      <c r="R1410" s="249">
        <v>1.1265491135418415E-2</v>
      </c>
      <c r="S1410" s="248">
        <v>457958</v>
      </c>
      <c r="T1410" s="246">
        <v>4.8855319023132324</v>
      </c>
      <c r="U1410" s="248">
        <v>119</v>
      </c>
      <c r="V1410" s="249">
        <v>1.3348729116842151E-3</v>
      </c>
      <c r="W1410" s="248">
        <v>2775039</v>
      </c>
      <c r="X1410" s="246">
        <v>99.818313598632813</v>
      </c>
      <c r="Y1410" s="246">
        <v>99.816978454589844</v>
      </c>
      <c r="Z1410" s="247">
        <v>5702</v>
      </c>
      <c r="AA1410" s="249">
        <v>0.20547458529472351</v>
      </c>
      <c r="AB1410" s="248">
        <v>587505</v>
      </c>
      <c r="AC1410" s="246">
        <v>96.822151184082031</v>
      </c>
      <c r="AD1410" s="248">
        <v>588920</v>
      </c>
      <c r="AE1410" s="246">
        <v>96.932182312011719</v>
      </c>
      <c r="AF1410" s="246">
        <v>0</v>
      </c>
      <c r="AG1410" s="246">
        <v>0</v>
      </c>
      <c r="AH1410" s="251">
        <v>0</v>
      </c>
      <c r="AI1410" s="246">
        <v>0</v>
      </c>
      <c r="AJ1410" s="251">
        <v>0</v>
      </c>
      <c r="AK1410" s="251">
        <v>0</v>
      </c>
      <c r="AL1410" s="246">
        <v>4.1854844093322754</v>
      </c>
      <c r="AM1410" s="246">
        <v>29.328128814697266</v>
      </c>
      <c r="AN1410" s="246">
        <v>11415.58984375</v>
      </c>
      <c r="AO1410" s="246">
        <v>31651.806640625</v>
      </c>
      <c r="AP1410" s="246">
        <v>12514.02734375</v>
      </c>
      <c r="AQ1410" s="246">
        <v>39.536533355712891</v>
      </c>
      <c r="AR1410" s="248"/>
    </row>
    <row r="1411" spans="1:44">
      <c r="A1411" s="352">
        <v>41833</v>
      </c>
      <c r="B1411" s="107" t="s">
        <v>127</v>
      </c>
      <c r="C1411" s="107" t="s">
        <v>128</v>
      </c>
      <c r="D1411" s="241"/>
      <c r="E1411" s="388">
        <v>150</v>
      </c>
      <c r="F1411" s="388">
        <v>12</v>
      </c>
      <c r="G1411" s="388">
        <v>450</v>
      </c>
      <c r="H1411" s="388">
        <v>36</v>
      </c>
      <c r="I1411" s="388">
        <v>1463</v>
      </c>
      <c r="J1411" s="388">
        <v>122</v>
      </c>
      <c r="K1411" s="111">
        <v>2077660</v>
      </c>
      <c r="L1411" s="109">
        <v>88.76601561371929</v>
      </c>
      <c r="M1411" s="111">
        <v>3582358</v>
      </c>
      <c r="N1411" s="109">
        <v>95.203994750976563</v>
      </c>
      <c r="O1411" s="111">
        <v>15832138</v>
      </c>
      <c r="P1411" s="109">
        <v>99.980056762695313</v>
      </c>
      <c r="Q1411" s="111">
        <v>9323858</v>
      </c>
      <c r="R1411" s="112">
        <v>3.1961018685251474E-3</v>
      </c>
      <c r="S1411" s="111">
        <v>281549</v>
      </c>
      <c r="T1411" s="109">
        <v>3.0196621417999268</v>
      </c>
      <c r="U1411" s="111">
        <v>34527</v>
      </c>
      <c r="V1411" s="112">
        <v>0.37039810419082642</v>
      </c>
      <c r="W1411" s="111">
        <v>2784894</v>
      </c>
      <c r="X1411" s="109">
        <v>99.61273193359375</v>
      </c>
      <c r="Y1411" s="109">
        <v>99.243766784667969</v>
      </c>
      <c r="Z1411" s="110">
        <v>16989</v>
      </c>
      <c r="AA1411" s="112">
        <v>0.61004120111465454</v>
      </c>
      <c r="AB1411" s="111">
        <v>4154161</v>
      </c>
      <c r="AC1411" s="109">
        <v>99.284835815429688</v>
      </c>
      <c r="AD1411" s="111">
        <v>4145584</v>
      </c>
      <c r="AE1411" s="109">
        <v>99.507766723632813</v>
      </c>
      <c r="AF1411" s="109">
        <v>34.670684814453125</v>
      </c>
      <c r="AG1411" s="109">
        <v>34.330062866210938</v>
      </c>
      <c r="AH1411" s="113">
        <v>35.011306762695312</v>
      </c>
      <c r="AI1411" s="109">
        <v>48.904651641845703</v>
      </c>
      <c r="AJ1411" s="113">
        <v>0.4054521918296814</v>
      </c>
      <c r="AK1411" s="113">
        <v>0.68989598751068115</v>
      </c>
      <c r="AL1411" s="109">
        <v>2.9597907066345215</v>
      </c>
      <c r="AM1411" s="109">
        <v>19.437395095825195</v>
      </c>
      <c r="AN1411" s="109">
        <v>7616.5478515625</v>
      </c>
      <c r="AO1411" s="109">
        <v>34226.890625</v>
      </c>
      <c r="AP1411" s="109">
        <v>611.39813232421875</v>
      </c>
      <c r="AQ1411" s="109">
        <v>1.7863093614578247</v>
      </c>
      <c r="AR1411" s="111"/>
    </row>
    <row r="1412" spans="1:44">
      <c r="A1412" s="352">
        <v>41833</v>
      </c>
      <c r="B1412" s="107" t="s">
        <v>129</v>
      </c>
      <c r="C1412" s="107" t="s">
        <v>128</v>
      </c>
      <c r="D1412" s="241"/>
      <c r="E1412" s="388">
        <v>151</v>
      </c>
      <c r="F1412" s="388">
        <v>3</v>
      </c>
      <c r="G1412" s="388">
        <v>449</v>
      </c>
      <c r="H1412" s="388">
        <v>8</v>
      </c>
      <c r="I1412" s="388">
        <v>1257</v>
      </c>
      <c r="J1412" s="388">
        <v>26</v>
      </c>
      <c r="K1412" s="111">
        <v>1319951</v>
      </c>
      <c r="L1412" s="109">
        <v>84.064029649585478</v>
      </c>
      <c r="M1412" s="111">
        <v>3202218</v>
      </c>
      <c r="N1412" s="109">
        <v>95.542556762695312</v>
      </c>
      <c r="O1412" s="111">
        <v>11188197</v>
      </c>
      <c r="P1412" s="109">
        <v>99.94976806640625</v>
      </c>
      <c r="Q1412" s="111">
        <v>7301332</v>
      </c>
      <c r="R1412" s="112">
        <v>4.6566844685003161E-4</v>
      </c>
      <c r="S1412" s="111">
        <v>266929</v>
      </c>
      <c r="T1412" s="109">
        <v>3.6558945178985596</v>
      </c>
      <c r="U1412" s="111">
        <v>37308</v>
      </c>
      <c r="V1412" s="112">
        <v>0.51105785369873047</v>
      </c>
      <c r="W1412" s="111">
        <v>1673522</v>
      </c>
      <c r="X1412" s="109">
        <v>99.509506225585938</v>
      </c>
      <c r="Y1412" s="109">
        <v>99.000953674316406</v>
      </c>
      <c r="Z1412" s="110">
        <v>11247</v>
      </c>
      <c r="AA1412" s="112">
        <v>0.67205572128295898</v>
      </c>
      <c r="AB1412" s="111">
        <v>960977</v>
      </c>
      <c r="AC1412" s="109">
        <v>98.565109252929687</v>
      </c>
      <c r="AD1412" s="111">
        <v>960389</v>
      </c>
      <c r="AE1412" s="109">
        <v>98.804756164550781</v>
      </c>
      <c r="AF1412" s="109">
        <v>34.334388732910156</v>
      </c>
      <c r="AG1412" s="109">
        <v>34.005691528320312</v>
      </c>
      <c r="AH1412" s="113">
        <v>34.6630859375</v>
      </c>
      <c r="AI1412" s="109">
        <v>48.95916748046875</v>
      </c>
      <c r="AJ1412" s="113">
        <v>0.33554989099502563</v>
      </c>
      <c r="AK1412" s="113">
        <v>0.7052844762802124</v>
      </c>
      <c r="AL1412" s="109">
        <v>2.9403455257415771</v>
      </c>
      <c r="AM1412" s="109">
        <v>23.420051574707031</v>
      </c>
      <c r="AN1412" s="109">
        <v>6235.599609375</v>
      </c>
      <c r="AO1412" s="109">
        <v>18557.95703125</v>
      </c>
      <c r="AP1412" s="109">
        <v>176.20027160644531</v>
      </c>
      <c r="AQ1412" s="109">
        <v>0.94945943355560303</v>
      </c>
      <c r="AR1412" s="111"/>
    </row>
    <row r="1413" spans="1:44">
      <c r="A1413" s="352">
        <v>41833</v>
      </c>
      <c r="B1413" s="181" t="s">
        <v>130</v>
      </c>
      <c r="C1413" s="181" t="s">
        <v>128</v>
      </c>
      <c r="D1413" s="241"/>
      <c r="E1413" s="219">
        <v>176</v>
      </c>
      <c r="F1413" s="219">
        <v>5</v>
      </c>
      <c r="G1413" s="219">
        <v>528</v>
      </c>
      <c r="H1413" s="219">
        <v>15</v>
      </c>
      <c r="I1413" s="219">
        <v>856</v>
      </c>
      <c r="J1413" s="219">
        <v>32</v>
      </c>
      <c r="K1413" s="229">
        <v>483804</v>
      </c>
      <c r="L1413" s="230">
        <v>93.32291589155939</v>
      </c>
      <c r="M1413" s="229">
        <v>1203843</v>
      </c>
      <c r="N1413" s="230">
        <v>93.869384765625</v>
      </c>
      <c r="O1413" s="229">
        <v>12876767</v>
      </c>
      <c r="P1413" s="230">
        <v>99.99212646484375</v>
      </c>
      <c r="Q1413" s="229">
        <v>3736257</v>
      </c>
      <c r="R1413" s="230">
        <v>0</v>
      </c>
      <c r="S1413" s="229">
        <v>115102</v>
      </c>
      <c r="T1413" s="230">
        <v>3.080676794052124</v>
      </c>
      <c r="U1413" s="229">
        <v>8745</v>
      </c>
      <c r="V1413" s="230">
        <v>0.23407763242721558</v>
      </c>
      <c r="W1413" s="229">
        <v>571070</v>
      </c>
      <c r="X1413" s="230">
        <v>99.778274536132812</v>
      </c>
      <c r="Y1413" s="230">
        <v>99.544715881347656</v>
      </c>
      <c r="Z1413" s="229">
        <v>3335</v>
      </c>
      <c r="AA1413" s="230">
        <v>0.58399146795272827</v>
      </c>
      <c r="AB1413" s="229">
        <v>731067</v>
      </c>
      <c r="AC1413" s="230">
        <v>98.243797302246094</v>
      </c>
      <c r="AD1413" s="229">
        <v>729791</v>
      </c>
      <c r="AE1413" s="230">
        <v>98.39324951171875</v>
      </c>
      <c r="AF1413" s="230">
        <v>35.052833557128906</v>
      </c>
      <c r="AG1413" s="230">
        <v>34.956947326660156</v>
      </c>
      <c r="AH1413" s="230">
        <v>35.148719787597656</v>
      </c>
      <c r="AI1413" s="230">
        <v>94.741859436035156</v>
      </c>
      <c r="AJ1413" s="188">
        <v>0.57360005378723145</v>
      </c>
      <c r="AK1413" s="188">
        <v>4.6845383644104004</v>
      </c>
      <c r="AL1413" s="230">
        <v>4.0360226631164551</v>
      </c>
      <c r="AM1413" s="230">
        <v>24.500268936157227</v>
      </c>
      <c r="AN1413" s="230">
        <v>4428.4560546875</v>
      </c>
      <c r="AO1413" s="230">
        <v>8793.3681640625</v>
      </c>
      <c r="AP1413" s="230">
        <v>143.12374877929687</v>
      </c>
      <c r="AQ1413" s="230">
        <v>1.6276328563690186</v>
      </c>
      <c r="AR1413" s="229"/>
    </row>
    <row r="1414" spans="1:44">
      <c r="A1414" s="352">
        <v>41833</v>
      </c>
      <c r="B1414" s="123" t="s">
        <v>132</v>
      </c>
      <c r="C1414" s="123" t="s">
        <v>128</v>
      </c>
      <c r="D1414" s="241"/>
      <c r="E1414" s="219">
        <v>178</v>
      </c>
      <c r="F1414" s="219">
        <v>5</v>
      </c>
      <c r="G1414" s="219">
        <v>527</v>
      </c>
      <c r="H1414" s="219">
        <v>15</v>
      </c>
      <c r="I1414" s="219">
        <v>999</v>
      </c>
      <c r="J1414" s="219">
        <v>32</v>
      </c>
      <c r="K1414" s="197">
        <v>701747</v>
      </c>
      <c r="L1414" s="194">
        <v>90.555285594380891</v>
      </c>
      <c r="M1414" s="197">
        <v>1255664</v>
      </c>
      <c r="N1414" s="194">
        <v>89.9996337890625</v>
      </c>
      <c r="O1414" s="197">
        <v>13354361</v>
      </c>
      <c r="P1414" s="194">
        <v>99.940788269042969</v>
      </c>
      <c r="Q1414" s="197">
        <v>5298235</v>
      </c>
      <c r="R1414" s="194">
        <v>0</v>
      </c>
      <c r="S1414" s="197">
        <v>349171</v>
      </c>
      <c r="T1414" s="194">
        <v>6.5903267860412598</v>
      </c>
      <c r="U1414" s="197">
        <v>19398</v>
      </c>
      <c r="V1414" s="194">
        <v>0.36620742082595825</v>
      </c>
      <c r="W1414" s="197">
        <v>904090</v>
      </c>
      <c r="X1414" s="194">
        <v>99.686088562011719</v>
      </c>
      <c r="Y1414" s="231">
        <v>99.321029663085938</v>
      </c>
      <c r="Z1414" s="197">
        <v>8583</v>
      </c>
      <c r="AA1414" s="194">
        <v>0.94935238361358643</v>
      </c>
      <c r="AB1414" s="197">
        <v>899730</v>
      </c>
      <c r="AC1414" s="194">
        <v>96.548072814941406</v>
      </c>
      <c r="AD1414" s="197">
        <v>898223</v>
      </c>
      <c r="AE1414" s="194">
        <v>96.763450622558594</v>
      </c>
      <c r="AF1414" s="231">
        <v>34.809108734130859</v>
      </c>
      <c r="AG1414" s="231">
        <v>34.812728881835938</v>
      </c>
      <c r="AH1414" s="231">
        <v>34.805488586425781</v>
      </c>
      <c r="AI1414" s="194">
        <v>48.725509643554688</v>
      </c>
      <c r="AJ1414" s="207">
        <v>0.37969240546226501</v>
      </c>
      <c r="AK1414" s="207">
        <v>0.89479637145996094</v>
      </c>
      <c r="AL1414" s="208">
        <v>4.078761100769043</v>
      </c>
      <c r="AM1414" s="208">
        <v>23.589712142944336</v>
      </c>
      <c r="AN1414" s="197">
        <v>6074.90380859375</v>
      </c>
      <c r="AO1414" s="197">
        <v>12168.353515625</v>
      </c>
      <c r="AP1414" s="197">
        <v>168.75666809082031</v>
      </c>
      <c r="AQ1414" s="231">
        <v>1.3868488073348999</v>
      </c>
      <c r="AR1414" s="198"/>
    </row>
    <row r="1415" spans="1:44">
      <c r="A1415" s="352">
        <v>41832</v>
      </c>
      <c r="B1415" s="181" t="s">
        <v>6</v>
      </c>
      <c r="C1415" s="181"/>
      <c r="D1415" s="241"/>
      <c r="E1415" s="219">
        <v>1755</v>
      </c>
      <c r="F1415" s="219">
        <v>137</v>
      </c>
      <c r="G1415" s="219">
        <v>5184</v>
      </c>
      <c r="H1415" s="219">
        <v>401</v>
      </c>
      <c r="I1415" s="219">
        <v>15404</v>
      </c>
      <c r="J1415" s="219">
        <v>1563</v>
      </c>
      <c r="K1415" s="229">
        <v>32812464</v>
      </c>
      <c r="L1415" s="230">
        <v>91.236772099772821</v>
      </c>
      <c r="M1415" s="229">
        <v>52366590</v>
      </c>
      <c r="N1415" s="230">
        <v>95.838158829629052</v>
      </c>
      <c r="O1415" s="229">
        <v>176687442</v>
      </c>
      <c r="P1415" s="230">
        <v>99.952589314682953</v>
      </c>
      <c r="Q1415" s="229">
        <v>124746880</v>
      </c>
      <c r="R1415" s="230">
        <v>6.1319368238376144E-2</v>
      </c>
      <c r="S1415" s="229">
        <v>2856928</v>
      </c>
      <c r="T1415" s="230">
        <v>4.3428628275577124</v>
      </c>
      <c r="U1415" s="229">
        <v>195664</v>
      </c>
      <c r="V1415" s="230">
        <v>0.15934723519838473</v>
      </c>
      <c r="W1415" s="229">
        <v>37755562</v>
      </c>
      <c r="X1415" s="230">
        <v>99.585395433377442</v>
      </c>
      <c r="Y1415" s="230">
        <v>99.426708859092983</v>
      </c>
      <c r="Z1415" s="229">
        <v>125401</v>
      </c>
      <c r="AA1415" s="230">
        <v>0.33213914280802614</v>
      </c>
      <c r="AB1415" s="229">
        <v>26431374</v>
      </c>
      <c r="AC1415" s="230">
        <v>98.424517811186234</v>
      </c>
      <c r="AD1415" s="229">
        <v>26392336</v>
      </c>
      <c r="AE1415" s="230">
        <v>98.534542421989372</v>
      </c>
      <c r="AF1415" s="230">
        <v>29.846894261962227</v>
      </c>
      <c r="AG1415" s="230">
        <v>36.562481625425562</v>
      </c>
      <c r="AH1415" s="230">
        <v>23.131306898498895</v>
      </c>
      <c r="AI1415" s="230"/>
      <c r="AJ1415" s="188"/>
      <c r="AK1415" s="188"/>
      <c r="AL1415" s="230">
        <v>3.1711965582682242</v>
      </c>
      <c r="AM1415" s="230">
        <v>18.961324449445993</v>
      </c>
      <c r="AN1415" s="230">
        <v>158539.486328125</v>
      </c>
      <c r="AO1415" s="230">
        <v>469079.93359375</v>
      </c>
      <c r="AP1415" s="230">
        <v>210002.34461975098</v>
      </c>
      <c r="AQ1415" s="230">
        <v>44.768989159452083</v>
      </c>
      <c r="AR1415" s="229">
        <v>0</v>
      </c>
    </row>
    <row r="1416" spans="1:44">
      <c r="A1416" s="352">
        <v>41832</v>
      </c>
      <c r="B1416" s="123" t="s">
        <v>134</v>
      </c>
      <c r="C1416" s="123"/>
      <c r="D1416" s="241"/>
      <c r="E1416" s="219">
        <v>609</v>
      </c>
      <c r="F1416" s="219">
        <v>80</v>
      </c>
      <c r="G1416" s="219">
        <v>1810</v>
      </c>
      <c r="H1416" s="219">
        <v>241</v>
      </c>
      <c r="I1416" s="219">
        <v>6301</v>
      </c>
      <c r="J1416" s="219">
        <v>1050</v>
      </c>
      <c r="K1416" s="197">
        <v>18724714</v>
      </c>
      <c r="L1416" s="194">
        <v>92.032876977453441</v>
      </c>
      <c r="M1416" s="197">
        <v>29026338</v>
      </c>
      <c r="N1416" s="194">
        <v>96.571061451437345</v>
      </c>
      <c r="O1416" s="197">
        <v>55925632</v>
      </c>
      <c r="P1416" s="194">
        <v>99.877094821643539</v>
      </c>
      <c r="Q1416" s="197">
        <v>55925409</v>
      </c>
      <c r="R1416" s="194">
        <v>0.10809397701854914</v>
      </c>
      <c r="S1416" s="197">
        <v>6945</v>
      </c>
      <c r="T1416" s="194">
        <v>1.961889521080043E-2</v>
      </c>
      <c r="U1416" s="197">
        <v>92788</v>
      </c>
      <c r="V1416" s="194">
        <v>0.16611404820704895</v>
      </c>
      <c r="W1416" s="197">
        <v>18944663</v>
      </c>
      <c r="X1416" s="194">
        <v>99.566859611291974</v>
      </c>
      <c r="Y1416" s="231">
        <v>99.401465070119031</v>
      </c>
      <c r="Z1416" s="197">
        <v>51443</v>
      </c>
      <c r="AA1416" s="194">
        <v>0.27154349582855081</v>
      </c>
      <c r="AB1416" s="197">
        <v>15670608</v>
      </c>
      <c r="AC1416" s="194">
        <v>98.812044834495765</v>
      </c>
      <c r="AD1416" s="197">
        <v>15670114</v>
      </c>
      <c r="AE1416" s="194">
        <v>98.792982184191985</v>
      </c>
      <c r="AF1416" s="231">
        <v>51.456409447398599</v>
      </c>
      <c r="AG1416" s="231">
        <v>64.847305936247025</v>
      </c>
      <c r="AH1416" s="231">
        <v>38.06551295855018</v>
      </c>
      <c r="AI1416" s="194"/>
      <c r="AJ1416" s="207"/>
      <c r="AK1416" s="207"/>
      <c r="AL1416" s="208">
        <v>4.9311905542131287</v>
      </c>
      <c r="AM1416" s="208">
        <v>27.344487843592521</v>
      </c>
      <c r="AN1416" s="197">
        <v>76407.220703125</v>
      </c>
      <c r="AO1416" s="197">
        <v>245502.4609375</v>
      </c>
      <c r="AP1416" s="197">
        <v>144623.3212890625</v>
      </c>
      <c r="AQ1416" s="231">
        <v>58.909112656870967</v>
      </c>
      <c r="AR1416" s="198"/>
    </row>
    <row r="1417" spans="1:44">
      <c r="A1417" s="352">
        <v>41832</v>
      </c>
      <c r="B1417" s="123" t="s">
        <v>175</v>
      </c>
      <c r="C1417" s="123"/>
      <c r="D1417" s="241"/>
      <c r="E1417" s="219">
        <v>491</v>
      </c>
      <c r="F1417" s="219">
        <v>32</v>
      </c>
      <c r="G1417" s="219">
        <v>1420</v>
      </c>
      <c r="H1417" s="219">
        <v>86</v>
      </c>
      <c r="I1417" s="219">
        <v>4514</v>
      </c>
      <c r="J1417" s="219">
        <v>301</v>
      </c>
      <c r="K1417" s="197">
        <v>9027992</v>
      </c>
      <c r="L1417" s="194">
        <v>91.196624897319353</v>
      </c>
      <c r="M1417" s="197">
        <v>13905528</v>
      </c>
      <c r="N1417" s="194">
        <v>95.355371806722843</v>
      </c>
      <c r="O1417" s="197">
        <v>63435220</v>
      </c>
      <c r="P1417" s="194">
        <v>99.998864220492408</v>
      </c>
      <c r="Q1417" s="197">
        <v>42066245</v>
      </c>
      <c r="R1417" s="194">
        <v>3.7255523903831425E-2</v>
      </c>
      <c r="S1417" s="197">
        <v>1782751</v>
      </c>
      <c r="T1417" s="194">
        <v>4.2706505888912494</v>
      </c>
      <c r="U1417" s="197">
        <v>1725</v>
      </c>
      <c r="V1417" s="194">
        <v>4.2839257586083012E-3</v>
      </c>
      <c r="W1417" s="197">
        <v>12609695</v>
      </c>
      <c r="X1417" s="194">
        <v>99.595555033260865</v>
      </c>
      <c r="Y1417" s="231">
        <v>99.591288433624371</v>
      </c>
      <c r="Z1417" s="197">
        <v>32145</v>
      </c>
      <c r="AA1417" s="194">
        <v>0.25492289454103767</v>
      </c>
      <c r="AB1417" s="197">
        <v>3264171</v>
      </c>
      <c r="AC1417" s="194">
        <v>95.849974205601299</v>
      </c>
      <c r="AD1417" s="197">
        <v>3239060</v>
      </c>
      <c r="AE1417" s="194">
        <v>96.320229211657107</v>
      </c>
      <c r="AF1417" s="231">
        <v>0</v>
      </c>
      <c r="AG1417" s="231">
        <v>0</v>
      </c>
      <c r="AH1417" s="231">
        <v>0</v>
      </c>
      <c r="AI1417" s="194"/>
      <c r="AJ1417" s="207"/>
      <c r="AK1417" s="207"/>
      <c r="AL1417" s="208">
        <v>4.8230476542036662</v>
      </c>
      <c r="AM1417" s="208">
        <v>30.11285752289055</v>
      </c>
      <c r="AN1417" s="197">
        <v>56343.4228515625</v>
      </c>
      <c r="AO1417" s="197">
        <v>146320.376953125</v>
      </c>
      <c r="AP1417" s="197">
        <v>64176.3837890625</v>
      </c>
      <c r="AQ1417" s="231">
        <v>43.86018210547801</v>
      </c>
      <c r="AR1417" s="198"/>
    </row>
    <row r="1418" spans="1:44">
      <c r="A1418" s="352">
        <v>41832</v>
      </c>
      <c r="B1418" s="124" t="s">
        <v>135</v>
      </c>
      <c r="C1418" s="124"/>
      <c r="D1418" s="241"/>
      <c r="E1418" s="219">
        <v>655</v>
      </c>
      <c r="F1418" s="219">
        <v>25</v>
      </c>
      <c r="G1418" s="219">
        <v>1954</v>
      </c>
      <c r="H1418" s="219">
        <v>74</v>
      </c>
      <c r="I1418" s="219">
        <v>4589</v>
      </c>
      <c r="J1418" s="219">
        <v>212</v>
      </c>
      <c r="K1418" s="190">
        <v>5059758</v>
      </c>
      <c r="L1418" s="191">
        <v>88.362249736054565</v>
      </c>
      <c r="M1418" s="190">
        <v>9434724</v>
      </c>
      <c r="N1418" s="191">
        <v>94.294915937029856</v>
      </c>
      <c r="O1418" s="190">
        <v>57326590</v>
      </c>
      <c r="P1418" s="191">
        <v>99.975032973118715</v>
      </c>
      <c r="Q1418" s="190">
        <v>26755226</v>
      </c>
      <c r="R1418" s="191">
        <v>1.3829073978904294E-3</v>
      </c>
      <c r="S1418" s="190">
        <v>1067232</v>
      </c>
      <c r="T1418" s="191">
        <v>4.4916227689809691</v>
      </c>
      <c r="U1418" s="190">
        <v>101151</v>
      </c>
      <c r="V1418" s="191">
        <v>0.37932364434694532</v>
      </c>
      <c r="W1418" s="190">
        <v>6201204</v>
      </c>
      <c r="X1418" s="191">
        <v>99.621363520701379</v>
      </c>
      <c r="Y1418" s="232">
        <v>99.243476134046546</v>
      </c>
      <c r="Z1418" s="190">
        <v>41813</v>
      </c>
      <c r="AA1418" s="192">
        <v>0.67427230067988897</v>
      </c>
      <c r="AB1418" s="190">
        <v>7496595</v>
      </c>
      <c r="AC1418" s="191">
        <v>98.735454510300315</v>
      </c>
      <c r="AD1418" s="190">
        <v>7483162</v>
      </c>
      <c r="AE1418" s="191">
        <v>98.951814266593459</v>
      </c>
      <c r="AF1418" s="232">
        <v>17.705869157874755</v>
      </c>
      <c r="AG1418" s="232">
        <v>15.928028994131033</v>
      </c>
      <c r="AH1418" s="232">
        <v>19.483709321618477</v>
      </c>
      <c r="AI1418" s="191"/>
      <c r="AJ1418" s="193"/>
      <c r="AK1418" s="193"/>
      <c r="AL1418" s="191">
        <v>3.5844636927363571</v>
      </c>
      <c r="AM1418" s="191">
        <v>22.676736999558571</v>
      </c>
      <c r="AN1418" s="190">
        <v>25788.8427734375</v>
      </c>
      <c r="AO1418" s="190">
        <v>77257.095703125</v>
      </c>
      <c r="AP1418" s="190">
        <v>1202.6395416259766</v>
      </c>
      <c r="AQ1418" s="232">
        <v>1.5566719544407239</v>
      </c>
      <c r="AR1418" s="190"/>
    </row>
    <row r="1419" spans="1:44">
      <c r="A1419" s="352">
        <v>41832</v>
      </c>
      <c r="B1419" s="114" t="s">
        <v>121</v>
      </c>
      <c r="C1419" s="114" t="s">
        <v>122</v>
      </c>
      <c r="D1419" s="241"/>
      <c r="E1419" s="305">
        <v>168</v>
      </c>
      <c r="F1419" s="305">
        <v>50</v>
      </c>
      <c r="G1419" s="305">
        <v>492</v>
      </c>
      <c r="H1419" s="305">
        <v>151</v>
      </c>
      <c r="I1419" s="305">
        <v>1934</v>
      </c>
      <c r="J1419" s="305">
        <v>666</v>
      </c>
      <c r="K1419" s="118">
        <v>9011136</v>
      </c>
      <c r="L1419" s="116">
        <v>93.026262171606334</v>
      </c>
      <c r="M1419" s="118">
        <v>4904342</v>
      </c>
      <c r="N1419" s="116">
        <v>96.05987548828125</v>
      </c>
      <c r="O1419" s="118">
        <v>19549504</v>
      </c>
      <c r="P1419" s="116">
        <v>99.704811096191406</v>
      </c>
      <c r="Q1419" s="118">
        <v>19549452</v>
      </c>
      <c r="R1419" s="119">
        <v>0.27703589200973511</v>
      </c>
      <c r="S1419" s="118">
        <v>3334</v>
      </c>
      <c r="T1419" s="116">
        <v>1.7054187133908272E-2</v>
      </c>
      <c r="U1419" s="118">
        <v>25543</v>
      </c>
      <c r="V1419" s="119">
        <v>0.13104380667209625</v>
      </c>
      <c r="W1419" s="117">
        <v>7830616</v>
      </c>
      <c r="X1419" s="119">
        <v>99.378379821777344</v>
      </c>
      <c r="Y1419" s="119">
        <v>99.248153686523438</v>
      </c>
      <c r="Z1419" s="117">
        <v>23355</v>
      </c>
      <c r="AA1419" s="119">
        <v>0.2982524037361145</v>
      </c>
      <c r="AB1419" s="118">
        <v>8338004</v>
      </c>
      <c r="AC1419" s="120">
        <v>98.808242797851563</v>
      </c>
      <c r="AD1419" s="118">
        <v>8340085</v>
      </c>
      <c r="AE1419" s="116">
        <v>98.804458618164063</v>
      </c>
      <c r="AF1419" s="116">
        <v>56.470603942871094</v>
      </c>
      <c r="AG1419" s="116">
        <v>70.299171447753906</v>
      </c>
      <c r="AH1419" s="121">
        <v>42.642040252685547</v>
      </c>
      <c r="AI1419" s="116">
        <v>0</v>
      </c>
      <c r="AJ1419" s="121">
        <v>0</v>
      </c>
      <c r="AK1419" s="121">
        <v>0</v>
      </c>
      <c r="AL1419" s="116">
        <v>4.7344212532043457</v>
      </c>
      <c r="AM1419" s="116">
        <v>27.775999069213867</v>
      </c>
      <c r="AN1419" s="116">
        <v>25444.388671875</v>
      </c>
      <c r="AO1419" s="116">
        <v>109012.640625</v>
      </c>
      <c r="AP1419" s="116">
        <v>74476.4375</v>
      </c>
      <c r="AQ1419" s="122">
        <v>68.319084167480469</v>
      </c>
      <c r="AR1419" s="118"/>
    </row>
    <row r="1420" spans="1:44">
      <c r="A1420" s="352">
        <v>41832</v>
      </c>
      <c r="B1420" s="114" t="s">
        <v>123</v>
      </c>
      <c r="C1420" s="114" t="s">
        <v>122</v>
      </c>
      <c r="D1420" s="241"/>
      <c r="E1420" s="305">
        <v>146</v>
      </c>
      <c r="F1420" s="305">
        <v>6</v>
      </c>
      <c r="G1420" s="305">
        <v>443</v>
      </c>
      <c r="H1420" s="305">
        <v>18</v>
      </c>
      <c r="I1420" s="305">
        <v>1389</v>
      </c>
      <c r="J1420" s="305">
        <v>74</v>
      </c>
      <c r="K1420" s="118">
        <v>3574811</v>
      </c>
      <c r="L1420" s="116">
        <v>92.541311974255422</v>
      </c>
      <c r="M1420" s="118">
        <v>6966406</v>
      </c>
      <c r="N1420" s="116">
        <v>97.047714233398437</v>
      </c>
      <c r="O1420" s="118">
        <v>9901595</v>
      </c>
      <c r="P1420" s="116">
        <v>99.966896057128906</v>
      </c>
      <c r="Q1420" s="118">
        <v>9901442</v>
      </c>
      <c r="R1420" s="119">
        <v>1.6896529123187065E-2</v>
      </c>
      <c r="S1420" s="118">
        <v>1313</v>
      </c>
      <c r="T1420" s="116">
        <v>1.3260695151984692E-2</v>
      </c>
      <c r="U1420" s="118">
        <v>15753</v>
      </c>
      <c r="V1420" s="119">
        <v>0.1591460257768631</v>
      </c>
      <c r="W1420" s="117">
        <v>2941649</v>
      </c>
      <c r="X1420" s="119">
        <v>99.808296203613281</v>
      </c>
      <c r="Y1420" s="119">
        <v>99.649452209472656</v>
      </c>
      <c r="Z1420" s="117">
        <v>7498</v>
      </c>
      <c r="AA1420" s="119">
        <v>0.254891037940979</v>
      </c>
      <c r="AB1420" s="118">
        <v>2243330</v>
      </c>
      <c r="AC1420" s="120">
        <v>98.871719360351563</v>
      </c>
      <c r="AD1420" s="118">
        <v>2244263</v>
      </c>
      <c r="AE1420" s="116">
        <v>98.849510192871094</v>
      </c>
      <c r="AF1420" s="116">
        <v>40.680473327636719</v>
      </c>
      <c r="AG1420" s="116">
        <v>50.853317260742188</v>
      </c>
      <c r="AH1420" s="121">
        <v>30.50762939453125</v>
      </c>
      <c r="AI1420" s="116">
        <v>0</v>
      </c>
      <c r="AJ1420" s="121">
        <v>0</v>
      </c>
      <c r="AK1420" s="121">
        <v>0</v>
      </c>
      <c r="AL1420" s="116">
        <v>4.583012580871582</v>
      </c>
      <c r="AM1420" s="116">
        <v>26.363302230834961</v>
      </c>
      <c r="AN1420" s="116">
        <v>12731.3828125</v>
      </c>
      <c r="AO1420" s="116">
        <v>38648.6796875</v>
      </c>
      <c r="AP1420" s="116">
        <v>19741.8125</v>
      </c>
      <c r="AQ1420" s="116">
        <v>51.080173492431641</v>
      </c>
      <c r="AR1420" s="118"/>
    </row>
    <row r="1421" spans="1:44">
      <c r="A1421" s="352">
        <v>41832</v>
      </c>
      <c r="B1421" s="114" t="s">
        <v>183</v>
      </c>
      <c r="C1421" s="114" t="s">
        <v>122</v>
      </c>
      <c r="D1421" s="241"/>
      <c r="E1421" s="305">
        <v>107</v>
      </c>
      <c r="F1421" s="305">
        <v>6</v>
      </c>
      <c r="G1421" s="305">
        <v>321</v>
      </c>
      <c r="H1421" s="305">
        <v>18</v>
      </c>
      <c r="I1421" s="305">
        <v>1214</v>
      </c>
      <c r="J1421" s="305">
        <v>72</v>
      </c>
      <c r="K1421" s="118">
        <v>1113747</v>
      </c>
      <c r="L1421" s="116">
        <v>94.084114255751089</v>
      </c>
      <c r="M1421" s="118">
        <v>6966406</v>
      </c>
      <c r="N1421" s="116">
        <v>97.047714233398437</v>
      </c>
      <c r="O1421" s="118">
        <v>10874571</v>
      </c>
      <c r="P1421" s="116">
        <v>99.978805541992188</v>
      </c>
      <c r="Q1421" s="118">
        <v>10874607</v>
      </c>
      <c r="R1421" s="119">
        <v>1.6221275553107262E-2</v>
      </c>
      <c r="S1421" s="118">
        <v>329</v>
      </c>
      <c r="T1421" s="116">
        <v>3.0253967270255089E-3</v>
      </c>
      <c r="U1421" s="118">
        <v>18643</v>
      </c>
      <c r="V1421" s="119">
        <v>0.1714690774679184</v>
      </c>
      <c r="W1421" s="117">
        <v>3415122</v>
      </c>
      <c r="X1421" s="119">
        <v>99.731918334960938</v>
      </c>
      <c r="Y1421" s="119">
        <v>99.560905456542969</v>
      </c>
      <c r="Z1421" s="117">
        <v>7376</v>
      </c>
      <c r="AA1421" s="119">
        <v>0.21598057448863983</v>
      </c>
      <c r="AB1421" s="118">
        <v>2141856</v>
      </c>
      <c r="AC1421" s="120">
        <v>98.746971130371094</v>
      </c>
      <c r="AD1421" s="118">
        <v>2138744</v>
      </c>
      <c r="AE1421" s="116">
        <v>98.726966857910156</v>
      </c>
      <c r="AF1421" s="116">
        <v>65.649917602539062</v>
      </c>
      <c r="AG1421" s="116">
        <v>88.953643798828125</v>
      </c>
      <c r="AH1421" s="121">
        <v>42.346199035644531</v>
      </c>
      <c r="AI1421" s="116">
        <v>0</v>
      </c>
      <c r="AJ1421" s="121">
        <v>0</v>
      </c>
      <c r="AK1421" s="121">
        <v>0</v>
      </c>
      <c r="AL1421" s="116">
        <v>4.9667267799377441</v>
      </c>
      <c r="AM1421" s="116">
        <v>26.375064849853516</v>
      </c>
      <c r="AN1421" s="116">
        <v>14946.265625</v>
      </c>
      <c r="AO1421" s="116">
        <v>40140.10546875</v>
      </c>
      <c r="AP1421" s="116">
        <v>21455.474609375</v>
      </c>
      <c r="AQ1421" s="116">
        <v>53.451465606689453</v>
      </c>
      <c r="AR1421" s="118"/>
    </row>
    <row r="1422" spans="1:44">
      <c r="A1422" s="352">
        <v>41832</v>
      </c>
      <c r="B1422" s="114" t="s">
        <v>126</v>
      </c>
      <c r="C1422" s="114" t="s">
        <v>122</v>
      </c>
      <c r="D1422" s="241"/>
      <c r="E1422" s="305">
        <v>103</v>
      </c>
      <c r="F1422" s="305">
        <v>4</v>
      </c>
      <c r="G1422" s="305">
        <v>302</v>
      </c>
      <c r="H1422" s="305">
        <v>12</v>
      </c>
      <c r="I1422" s="305">
        <v>932</v>
      </c>
      <c r="J1422" s="305">
        <v>50</v>
      </c>
      <c r="K1422" s="118">
        <v>1253006</v>
      </c>
      <c r="L1422" s="116">
        <v>89.319684023859423</v>
      </c>
      <c r="M1422" s="118">
        <v>5094592</v>
      </c>
      <c r="N1422" s="116">
        <v>96.165328979492188</v>
      </c>
      <c r="O1422" s="118">
        <v>6976142</v>
      </c>
      <c r="P1422" s="116">
        <v>99.95098876953125</v>
      </c>
      <c r="Q1422" s="118">
        <v>6976083</v>
      </c>
      <c r="R1422" s="119">
        <v>1.4191345311701298E-2</v>
      </c>
      <c r="S1422" s="118">
        <v>2061</v>
      </c>
      <c r="T1422" s="116">
        <v>2.95438002794981E-2</v>
      </c>
      <c r="U1422" s="118">
        <v>14867</v>
      </c>
      <c r="V1422" s="119">
        <v>0.21320711076259613</v>
      </c>
      <c r="W1422" s="117">
        <v>2101108</v>
      </c>
      <c r="X1422" s="119">
        <v>99.549606323242188</v>
      </c>
      <c r="Y1422" s="119">
        <v>99.337356567382813</v>
      </c>
      <c r="Z1422" s="117">
        <v>6553</v>
      </c>
      <c r="AA1422" s="119">
        <v>0.31188306212425232</v>
      </c>
      <c r="AB1422" s="118">
        <v>1009505</v>
      </c>
      <c r="AC1422" s="120">
        <v>98.976036071777344</v>
      </c>
      <c r="AD1422" s="118">
        <v>1007745</v>
      </c>
      <c r="AE1422" s="116">
        <v>98.915000915527344</v>
      </c>
      <c r="AF1422" s="116">
        <v>47.374828338623047</v>
      </c>
      <c r="AG1422" s="116">
        <v>59.326702117919922</v>
      </c>
      <c r="AH1422" s="121">
        <v>35.422954559326172</v>
      </c>
      <c r="AI1422" s="116">
        <v>0</v>
      </c>
      <c r="AJ1422" s="121">
        <v>0</v>
      </c>
      <c r="AK1422" s="121">
        <v>0</v>
      </c>
      <c r="AL1422" s="116">
        <v>5.4207167625427246</v>
      </c>
      <c r="AM1422" s="116">
        <v>29.726900100708008</v>
      </c>
      <c r="AN1422" s="116">
        <v>10490.34765625</v>
      </c>
      <c r="AO1422" s="116">
        <v>26516.76953125</v>
      </c>
      <c r="AP1422" s="116">
        <v>12911.7626953125</v>
      </c>
      <c r="AQ1422" s="116">
        <v>48.692817687988281</v>
      </c>
      <c r="AR1422" s="118"/>
    </row>
    <row r="1423" spans="1:44">
      <c r="A1423" s="352">
        <v>41832</v>
      </c>
      <c r="B1423" s="114" t="s">
        <v>184</v>
      </c>
      <c r="C1423" s="114" t="s">
        <v>122</v>
      </c>
      <c r="D1423" s="241"/>
      <c r="E1423" s="305">
        <v>85</v>
      </c>
      <c r="F1423" s="305">
        <v>14</v>
      </c>
      <c r="G1423" s="305">
        <v>252</v>
      </c>
      <c r="H1423" s="305">
        <v>42</v>
      </c>
      <c r="I1423" s="305">
        <v>832</v>
      </c>
      <c r="J1423" s="305">
        <v>188</v>
      </c>
      <c r="K1423" s="118">
        <v>3772014</v>
      </c>
      <c r="L1423" s="116">
        <v>89.473501423907749</v>
      </c>
      <c r="M1423" s="118">
        <v>5094592</v>
      </c>
      <c r="N1423" s="116">
        <v>96.165328979492188</v>
      </c>
      <c r="O1423" s="118">
        <v>8623820</v>
      </c>
      <c r="P1423" s="116">
        <v>99.976509094238281</v>
      </c>
      <c r="Q1423" s="118">
        <v>8623825</v>
      </c>
      <c r="R1423" s="119">
        <v>2.1637730300426483E-2</v>
      </c>
      <c r="S1423" s="118">
        <v>-92</v>
      </c>
      <c r="T1423" s="116">
        <v>-1.0668119648471475E-3</v>
      </c>
      <c r="U1423" s="118">
        <v>17982</v>
      </c>
      <c r="V1423" s="119">
        <v>0.20855826139450073</v>
      </c>
      <c r="W1423" s="117">
        <v>2656168</v>
      </c>
      <c r="X1423" s="119">
        <v>99.65655517578125</v>
      </c>
      <c r="Y1423" s="119">
        <v>99.448715209960938</v>
      </c>
      <c r="Z1423" s="117">
        <v>6661</v>
      </c>
      <c r="AA1423" s="119">
        <v>0.2507748007774353</v>
      </c>
      <c r="AB1423" s="118">
        <v>1937913</v>
      </c>
      <c r="AC1423" s="120">
        <v>98.745819091796875</v>
      </c>
      <c r="AD1423" s="118">
        <v>1939277</v>
      </c>
      <c r="AE1423" s="116">
        <v>98.687606811523438</v>
      </c>
      <c r="AF1423" s="116">
        <v>29.657306671142578</v>
      </c>
      <c r="AG1423" s="116">
        <v>36.797409057617188</v>
      </c>
      <c r="AH1423" s="121">
        <v>22.517204284667969</v>
      </c>
      <c r="AI1423" s="116">
        <v>0</v>
      </c>
      <c r="AJ1423" s="121">
        <v>0</v>
      </c>
      <c r="AK1423" s="121">
        <v>0</v>
      </c>
      <c r="AL1423" s="116">
        <v>5.2955131530761719</v>
      </c>
      <c r="AM1423" s="116">
        <v>26.606622695922852</v>
      </c>
      <c r="AN1423" s="116">
        <v>12794.8359375</v>
      </c>
      <c r="AO1423" s="116">
        <v>31184.265625</v>
      </c>
      <c r="AP1423" s="116">
        <v>16037.833984375</v>
      </c>
      <c r="AQ1423" s="116">
        <v>51.429248809814453</v>
      </c>
      <c r="AR1423" s="118"/>
    </row>
    <row r="1424" spans="1:44">
      <c r="A1424" s="352">
        <v>41832</v>
      </c>
      <c r="B1424" s="114" t="s">
        <v>131</v>
      </c>
      <c r="C1424" s="114" t="s">
        <v>176</v>
      </c>
      <c r="D1424" s="241"/>
      <c r="E1424" s="305">
        <v>164</v>
      </c>
      <c r="F1424" s="305">
        <v>19</v>
      </c>
      <c r="G1424" s="305">
        <v>478</v>
      </c>
      <c r="H1424" s="305">
        <v>47</v>
      </c>
      <c r="I1424" s="305">
        <v>1530</v>
      </c>
      <c r="J1424" s="305">
        <v>163</v>
      </c>
      <c r="K1424" s="118">
        <v>2303265</v>
      </c>
      <c r="L1424" s="116">
        <v>90.942944038137171</v>
      </c>
      <c r="M1424" s="118">
        <v>4023433</v>
      </c>
      <c r="N1424" s="116">
        <v>94.349006652832031</v>
      </c>
      <c r="O1424" s="118">
        <v>18791020</v>
      </c>
      <c r="P1424" s="116">
        <v>99.998886108398438</v>
      </c>
      <c r="Q1424" s="118">
        <v>11781886</v>
      </c>
      <c r="R1424" s="119">
        <v>4.7785220667719841E-3</v>
      </c>
      <c r="S1424" s="118">
        <v>519751</v>
      </c>
      <c r="T1424" s="116">
        <v>4.4114413261413574</v>
      </c>
      <c r="U1424" s="118">
        <v>216</v>
      </c>
      <c r="V1424" s="119">
        <v>1.9180693197995424E-3</v>
      </c>
      <c r="W1424" s="117">
        <v>3433127</v>
      </c>
      <c r="X1424" s="119">
        <v>99.78851318359375</v>
      </c>
      <c r="Y1424" s="119">
        <v>99.786598205566406</v>
      </c>
      <c r="Z1424" s="117">
        <v>9756</v>
      </c>
      <c r="AA1424" s="119">
        <v>0.2841724157333374</v>
      </c>
      <c r="AB1424" s="118">
        <v>1326889</v>
      </c>
      <c r="AC1424" s="120">
        <v>95.017295837402344</v>
      </c>
      <c r="AD1424" s="118">
        <v>1314588</v>
      </c>
      <c r="AE1424" s="116">
        <v>95.817550659179688</v>
      </c>
      <c r="AF1424" s="116">
        <v>0</v>
      </c>
      <c r="AG1424" s="116">
        <v>0</v>
      </c>
      <c r="AH1424" s="121">
        <v>0</v>
      </c>
      <c r="AI1424" s="116">
        <v>0</v>
      </c>
      <c r="AJ1424" s="121">
        <v>0</v>
      </c>
      <c r="AK1424" s="121">
        <v>0</v>
      </c>
      <c r="AL1424" s="116">
        <v>4.8989343643188477</v>
      </c>
      <c r="AM1424" s="116">
        <v>28.844753265380859</v>
      </c>
      <c r="AN1424" s="116">
        <v>16149.23046875</v>
      </c>
      <c r="AO1424" s="116">
        <v>38262.45703125</v>
      </c>
      <c r="AP1424" s="116">
        <v>16937.755859375</v>
      </c>
      <c r="AQ1424" s="116">
        <v>44.267299652099609</v>
      </c>
      <c r="AR1424" s="118"/>
    </row>
    <row r="1425" spans="1:44">
      <c r="A1425" s="352">
        <v>41832</v>
      </c>
      <c r="B1425" s="114" t="s">
        <v>124</v>
      </c>
      <c r="C1425" s="114" t="s">
        <v>176</v>
      </c>
      <c r="D1425" s="241"/>
      <c r="E1425" s="180">
        <v>112</v>
      </c>
      <c r="F1425" s="180">
        <v>36</v>
      </c>
      <c r="G1425" s="180">
        <v>330</v>
      </c>
      <c r="H1425" s="180">
        <v>98</v>
      </c>
      <c r="I1425" s="180">
        <v>1243</v>
      </c>
      <c r="J1425" s="180">
        <v>350</v>
      </c>
      <c r="K1425" s="118">
        <v>3253982</v>
      </c>
      <c r="L1425" s="116">
        <v>92.350295729970227</v>
      </c>
      <c r="M1425" s="118">
        <v>3480822</v>
      </c>
      <c r="N1425" s="116">
        <v>96.291648864746094</v>
      </c>
      <c r="O1425" s="118">
        <v>15127535</v>
      </c>
      <c r="P1425" s="116">
        <v>99.999954223632813</v>
      </c>
      <c r="Q1425" s="118">
        <v>11345074</v>
      </c>
      <c r="R1425" s="119">
        <v>1.5116692520678043E-2</v>
      </c>
      <c r="S1425" s="118">
        <v>412075</v>
      </c>
      <c r="T1425" s="116">
        <v>3.6321930885314941</v>
      </c>
      <c r="U1425" s="118">
        <v>1183</v>
      </c>
      <c r="V1425" s="119">
        <v>1.0822155512869358E-2</v>
      </c>
      <c r="W1425" s="117">
        <v>3774137</v>
      </c>
      <c r="X1425" s="119">
        <v>99.780250549316406</v>
      </c>
      <c r="Y1425" s="119">
        <v>99.769454956054688</v>
      </c>
      <c r="Z1425" s="117">
        <v>9722</v>
      </c>
      <c r="AA1425" s="119">
        <v>0.25759530067443848</v>
      </c>
      <c r="AB1425" s="118">
        <v>842160</v>
      </c>
      <c r="AC1425" s="120">
        <v>96.329559326171875</v>
      </c>
      <c r="AD1425" s="118">
        <v>836025</v>
      </c>
      <c r="AE1425" s="116">
        <v>96.554168701171875</v>
      </c>
      <c r="AF1425" s="116">
        <v>0</v>
      </c>
      <c r="AG1425" s="116">
        <v>0</v>
      </c>
      <c r="AH1425" s="121">
        <v>0</v>
      </c>
      <c r="AI1425" s="116">
        <v>0</v>
      </c>
      <c r="AJ1425" s="121">
        <v>0</v>
      </c>
      <c r="AK1425" s="121">
        <v>0</v>
      </c>
      <c r="AL1425" s="116">
        <v>4.5503072738647461</v>
      </c>
      <c r="AM1425" s="116">
        <v>28.396602630615234</v>
      </c>
      <c r="AN1425" s="116">
        <v>15180.6015625</v>
      </c>
      <c r="AO1425" s="116">
        <v>41805.6953125</v>
      </c>
      <c r="AP1425" s="116">
        <v>18245.66796875</v>
      </c>
      <c r="AQ1425" s="116">
        <v>43.643978118896484</v>
      </c>
      <c r="AR1425" s="118"/>
    </row>
    <row r="1426" spans="1:44">
      <c r="A1426" s="352">
        <v>41832</v>
      </c>
      <c r="B1426" s="206" t="s">
        <v>133</v>
      </c>
      <c r="C1426" s="206" t="s">
        <v>176</v>
      </c>
      <c r="D1426" s="241"/>
      <c r="E1426" s="180">
        <v>163</v>
      </c>
      <c r="F1426" s="180">
        <v>6</v>
      </c>
      <c r="G1426" s="180">
        <v>482</v>
      </c>
      <c r="H1426" s="180">
        <v>18</v>
      </c>
      <c r="I1426" s="180">
        <v>1494</v>
      </c>
      <c r="J1426" s="180">
        <v>64</v>
      </c>
      <c r="K1426" s="248">
        <v>1763682</v>
      </c>
      <c r="L1426" s="246">
        <v>90.200954593855357</v>
      </c>
      <c r="M1426" s="248">
        <v>3526591</v>
      </c>
      <c r="N1426" s="246">
        <v>96.140266418457031</v>
      </c>
      <c r="O1426" s="248">
        <v>15643254</v>
      </c>
      <c r="P1426" s="246">
        <v>99.997703552246094</v>
      </c>
      <c r="Q1426" s="248">
        <v>9827312</v>
      </c>
      <c r="R1426" s="249">
        <v>9.9518567323684692E-2</v>
      </c>
      <c r="S1426" s="248">
        <v>447645</v>
      </c>
      <c r="T1426" s="246">
        <v>4.5551114082336426</v>
      </c>
      <c r="U1426" s="248">
        <v>222</v>
      </c>
      <c r="V1426" s="249">
        <v>2.3694781120866537E-3</v>
      </c>
      <c r="W1426" s="248">
        <v>2652642</v>
      </c>
      <c r="X1426" s="246">
        <v>98.874656677246094</v>
      </c>
      <c r="Y1426" s="246">
        <v>98.872314453125</v>
      </c>
      <c r="Z1426" s="247">
        <v>7530</v>
      </c>
      <c r="AA1426" s="249">
        <v>0.28386792540550232</v>
      </c>
      <c r="AB1426" s="248">
        <v>505340</v>
      </c>
      <c r="AC1426" s="246">
        <v>95.838249206542969</v>
      </c>
      <c r="AD1426" s="248">
        <v>497437</v>
      </c>
      <c r="AE1426" s="246">
        <v>96.181427001953125</v>
      </c>
      <c r="AF1426" s="246">
        <v>0</v>
      </c>
      <c r="AG1426" s="246">
        <v>0</v>
      </c>
      <c r="AH1426" s="251">
        <v>0</v>
      </c>
      <c r="AI1426" s="246">
        <v>0</v>
      </c>
      <c r="AJ1426" s="251">
        <v>0</v>
      </c>
      <c r="AK1426" s="251">
        <v>0</v>
      </c>
      <c r="AL1426" s="246">
        <v>4.9345216751098633</v>
      </c>
      <c r="AM1426" s="246">
        <v>32.545467376708984</v>
      </c>
      <c r="AN1426" s="246">
        <v>13974.7265625</v>
      </c>
      <c r="AO1426" s="246">
        <v>34206.5703125</v>
      </c>
      <c r="AP1426" s="246">
        <v>15549.8564453125</v>
      </c>
      <c r="AQ1426" s="246">
        <v>45.458683013916016</v>
      </c>
      <c r="AR1426" s="248"/>
    </row>
    <row r="1427" spans="1:44">
      <c r="A1427" s="352">
        <v>41832</v>
      </c>
      <c r="B1427" s="206" t="s">
        <v>125</v>
      </c>
      <c r="C1427" s="206" t="s">
        <v>176</v>
      </c>
      <c r="D1427" s="241"/>
      <c r="E1427" s="180">
        <v>164</v>
      </c>
      <c r="F1427" s="180">
        <v>7</v>
      </c>
      <c r="G1427" s="180">
        <v>460</v>
      </c>
      <c r="H1427" s="180">
        <v>21</v>
      </c>
      <c r="I1427" s="180">
        <v>1490</v>
      </c>
      <c r="J1427" s="180">
        <v>74</v>
      </c>
      <c r="K1427" s="248">
        <v>1707063</v>
      </c>
      <c r="L1427" s="246">
        <v>90.368486693226899</v>
      </c>
      <c r="M1427" s="248">
        <v>2874682</v>
      </c>
      <c r="N1427" s="246">
        <v>94.667304992675781</v>
      </c>
      <c r="O1427" s="248">
        <v>13873411</v>
      </c>
      <c r="P1427" s="246">
        <v>99.998954772949219</v>
      </c>
      <c r="Q1427" s="248">
        <v>9111973</v>
      </c>
      <c r="R1427" s="249">
        <v>3.9662100374698639E-2</v>
      </c>
      <c r="S1427" s="248">
        <v>403280</v>
      </c>
      <c r="T1427" s="246">
        <v>4.4258251190185547</v>
      </c>
      <c r="U1427" s="248">
        <v>104</v>
      </c>
      <c r="V1427" s="249">
        <v>1.1947088642045856E-3</v>
      </c>
      <c r="W1427" s="248">
        <v>2749789</v>
      </c>
      <c r="X1427" s="246">
        <v>99.796577453613281</v>
      </c>
      <c r="Y1427" s="246">
        <v>99.795387268066406</v>
      </c>
      <c r="Z1427" s="247">
        <v>5137</v>
      </c>
      <c r="AA1427" s="249">
        <v>0.18681433796882629</v>
      </c>
      <c r="AB1427" s="248">
        <v>589782</v>
      </c>
      <c r="AC1427" s="246">
        <v>97.048568725585938</v>
      </c>
      <c r="AD1427" s="248">
        <v>591010</v>
      </c>
      <c r="AE1427" s="246">
        <v>97.2242431640625</v>
      </c>
      <c r="AF1427" s="246">
        <v>0</v>
      </c>
      <c r="AG1427" s="246">
        <v>0</v>
      </c>
      <c r="AH1427" s="251">
        <v>0</v>
      </c>
      <c r="AI1427" s="246">
        <v>0</v>
      </c>
      <c r="AJ1427" s="251">
        <v>0</v>
      </c>
      <c r="AK1427" s="251">
        <v>0</v>
      </c>
      <c r="AL1427" s="246">
        <v>4.1549196243286133</v>
      </c>
      <c r="AM1427" s="246">
        <v>29.573158264160156</v>
      </c>
      <c r="AN1427" s="246">
        <v>11038.8642578125</v>
      </c>
      <c r="AO1427" s="246">
        <v>32045.654296875</v>
      </c>
      <c r="AP1427" s="246">
        <v>13443.103515625</v>
      </c>
      <c r="AQ1427" s="246">
        <v>41.949848175048828</v>
      </c>
      <c r="AR1427" s="248"/>
    </row>
    <row r="1428" spans="1:44">
      <c r="A1428" s="352">
        <v>41832</v>
      </c>
      <c r="B1428" s="107" t="s">
        <v>127</v>
      </c>
      <c r="C1428" s="107" t="s">
        <v>128</v>
      </c>
      <c r="D1428" s="241"/>
      <c r="E1428" s="388">
        <v>150</v>
      </c>
      <c r="F1428" s="388">
        <v>12</v>
      </c>
      <c r="G1428" s="388">
        <v>450</v>
      </c>
      <c r="H1428" s="388">
        <v>36</v>
      </c>
      <c r="I1428" s="388">
        <v>1467</v>
      </c>
      <c r="J1428" s="388">
        <v>122</v>
      </c>
      <c r="K1428" s="111">
        <v>2317321</v>
      </c>
      <c r="L1428" s="109">
        <v>88.990692269219494</v>
      </c>
      <c r="M1428" s="111">
        <v>3625247</v>
      </c>
      <c r="N1428" s="109">
        <v>95.014190673828125</v>
      </c>
      <c r="O1428" s="111">
        <v>17063916</v>
      </c>
      <c r="P1428" s="109">
        <v>99.968025207519531</v>
      </c>
      <c r="Q1428" s="111">
        <v>9607951</v>
      </c>
      <c r="R1428" s="112">
        <v>2.237729961052537E-3</v>
      </c>
      <c r="S1428" s="111">
        <v>293520</v>
      </c>
      <c r="T1428" s="109">
        <v>3.0549697875976562</v>
      </c>
      <c r="U1428" s="111">
        <v>34380</v>
      </c>
      <c r="V1428" s="112">
        <v>0.35784685611724854</v>
      </c>
      <c r="W1428" s="111">
        <v>2919390</v>
      </c>
      <c r="X1428" s="109">
        <v>99.627342224121094</v>
      </c>
      <c r="Y1428" s="109">
        <v>99.270828247070312</v>
      </c>
      <c r="Z1428" s="110">
        <v>17401</v>
      </c>
      <c r="AA1428" s="112">
        <v>0.59604918956756592</v>
      </c>
      <c r="AB1428" s="111">
        <v>4736489</v>
      </c>
      <c r="AC1428" s="109">
        <v>99.263275146484375</v>
      </c>
      <c r="AD1428" s="111">
        <v>4726326</v>
      </c>
      <c r="AE1428" s="109">
        <v>99.4859619140625</v>
      </c>
      <c r="AF1428" s="109">
        <v>34.638011932373047</v>
      </c>
      <c r="AG1428" s="109">
        <v>34.284568786621094</v>
      </c>
      <c r="AH1428" s="113">
        <v>34.991455078125</v>
      </c>
      <c r="AI1428" s="109">
        <v>48.833328247070313</v>
      </c>
      <c r="AJ1428" s="113">
        <v>0.44499409198760986</v>
      </c>
      <c r="AK1428" s="113">
        <v>0.72167515754699707</v>
      </c>
      <c r="AL1428" s="109">
        <v>3.0115797519683838</v>
      </c>
      <c r="AM1428" s="109">
        <v>19.127462387084961</v>
      </c>
      <c r="AN1428" s="109">
        <v>7946.55908203125</v>
      </c>
      <c r="AO1428" s="109">
        <v>35892.3359375</v>
      </c>
      <c r="AP1428" s="109">
        <v>669.645751953125</v>
      </c>
      <c r="AQ1428" s="109">
        <v>1.8657068014144897</v>
      </c>
      <c r="AR1428" s="111"/>
    </row>
    <row r="1429" spans="1:44">
      <c r="A1429" s="352">
        <v>41832</v>
      </c>
      <c r="B1429" s="107" t="s">
        <v>129</v>
      </c>
      <c r="C1429" s="107" t="s">
        <v>128</v>
      </c>
      <c r="D1429" s="241"/>
      <c r="E1429" s="388">
        <v>151</v>
      </c>
      <c r="F1429" s="388">
        <v>3</v>
      </c>
      <c r="G1429" s="388">
        <v>449</v>
      </c>
      <c r="H1429" s="388">
        <v>8</v>
      </c>
      <c r="I1429" s="388">
        <v>1250</v>
      </c>
      <c r="J1429" s="388">
        <v>26</v>
      </c>
      <c r="K1429" s="111">
        <v>1497011</v>
      </c>
      <c r="L1429" s="109">
        <v>84.593900779620185</v>
      </c>
      <c r="M1429" s="111">
        <v>3196215</v>
      </c>
      <c r="N1429" s="109">
        <v>95.462318420410156</v>
      </c>
      <c r="O1429" s="111">
        <v>11951330</v>
      </c>
      <c r="P1429" s="109">
        <v>99.985031127929687</v>
      </c>
      <c r="Q1429" s="111">
        <v>7521262</v>
      </c>
      <c r="R1429" s="112">
        <v>2.0475287456065416E-3</v>
      </c>
      <c r="S1429" s="111">
        <v>264330</v>
      </c>
      <c r="T1429" s="109">
        <v>3.5144367218017578</v>
      </c>
      <c r="U1429" s="111">
        <v>35488</v>
      </c>
      <c r="V1429" s="112">
        <v>0.47227311134338379</v>
      </c>
      <c r="W1429" s="111">
        <v>1743042</v>
      </c>
      <c r="X1429" s="109">
        <v>99.524490356445313</v>
      </c>
      <c r="Y1429" s="109">
        <v>99.054466247558594</v>
      </c>
      <c r="Z1429" s="110">
        <v>11288</v>
      </c>
      <c r="AA1429" s="112">
        <v>0.64760345220565796</v>
      </c>
      <c r="AB1429" s="111">
        <v>1026829</v>
      </c>
      <c r="AC1429" s="109">
        <v>98.624603271484375</v>
      </c>
      <c r="AD1429" s="111">
        <v>1026712</v>
      </c>
      <c r="AE1429" s="109">
        <v>98.854209899902344</v>
      </c>
      <c r="AF1429" s="109">
        <v>34.361976623535156</v>
      </c>
      <c r="AG1429" s="109">
        <v>34.037906646728516</v>
      </c>
      <c r="AH1429" s="113">
        <v>34.686050415039062</v>
      </c>
      <c r="AI1429" s="109">
        <v>48.936187744140625</v>
      </c>
      <c r="AJ1429" s="113">
        <v>0.34678182005882263</v>
      </c>
      <c r="AK1429" s="113">
        <v>0.71703201532363892</v>
      </c>
      <c r="AL1429" s="109">
        <v>2.9722676277160645</v>
      </c>
      <c r="AM1429" s="109">
        <v>23.531587600708008</v>
      </c>
      <c r="AN1429" s="109">
        <v>6467.81982421875</v>
      </c>
      <c r="AO1429" s="109">
        <v>19493.86328125</v>
      </c>
      <c r="AP1429" s="109">
        <v>198.9085693359375</v>
      </c>
      <c r="AQ1429" s="109">
        <v>1.0203649997711182</v>
      </c>
      <c r="AR1429" s="111"/>
    </row>
    <row r="1430" spans="1:44">
      <c r="A1430" s="352">
        <v>41832</v>
      </c>
      <c r="B1430" s="181" t="s">
        <v>130</v>
      </c>
      <c r="C1430" s="181" t="s">
        <v>128</v>
      </c>
      <c r="D1430" s="241"/>
      <c r="E1430" s="219">
        <v>176</v>
      </c>
      <c r="F1430" s="219">
        <v>5</v>
      </c>
      <c r="G1430" s="219">
        <v>528</v>
      </c>
      <c r="H1430" s="219">
        <v>15</v>
      </c>
      <c r="I1430" s="219">
        <v>867</v>
      </c>
      <c r="J1430" s="219">
        <v>33</v>
      </c>
      <c r="K1430" s="229">
        <v>524676</v>
      </c>
      <c r="L1430" s="230">
        <v>93.308251187399463</v>
      </c>
      <c r="M1430" s="229">
        <v>1293440</v>
      </c>
      <c r="N1430" s="230">
        <v>94.267379760742187</v>
      </c>
      <c r="O1430" s="229">
        <v>14210463</v>
      </c>
      <c r="P1430" s="230">
        <v>99.985702514648437</v>
      </c>
      <c r="Q1430" s="229">
        <v>3998396</v>
      </c>
      <c r="R1430" s="230">
        <v>0</v>
      </c>
      <c r="S1430" s="229">
        <v>131783</v>
      </c>
      <c r="T1430" s="230">
        <v>3.2958967685699463</v>
      </c>
      <c r="U1430" s="229">
        <v>9552</v>
      </c>
      <c r="V1430" s="230">
        <v>0.23911258578300476</v>
      </c>
      <c r="W1430" s="229">
        <v>616692</v>
      </c>
      <c r="X1430" s="230">
        <v>99.788352966308594</v>
      </c>
      <c r="Y1430" s="230">
        <v>99.54974365234375</v>
      </c>
      <c r="Z1430" s="229">
        <v>3727</v>
      </c>
      <c r="AA1430" s="230">
        <v>0.60435354709625244</v>
      </c>
      <c r="AB1430" s="229">
        <v>832371</v>
      </c>
      <c r="AC1430" s="230">
        <v>98.137008666992188</v>
      </c>
      <c r="AD1430" s="229">
        <v>830900</v>
      </c>
      <c r="AE1430" s="230">
        <v>98.284881591796875</v>
      </c>
      <c r="AF1430" s="230">
        <v>35.022666931152344</v>
      </c>
      <c r="AG1430" s="230">
        <v>34.940505981445313</v>
      </c>
      <c r="AH1430" s="230">
        <v>35.104827880859375</v>
      </c>
      <c r="AI1430" s="230">
        <v>95.253547668457031</v>
      </c>
      <c r="AJ1430" s="188">
        <v>0.58437001705169678</v>
      </c>
      <c r="AK1430" s="188">
        <v>4.1620841026306152</v>
      </c>
      <c r="AL1430" s="230">
        <v>4.0734395980834961</v>
      </c>
      <c r="AM1430" s="230">
        <v>24.164213180541992</v>
      </c>
      <c r="AN1430" s="230">
        <v>4876.2587890625</v>
      </c>
      <c r="AO1430" s="230">
        <v>9485.9609375</v>
      </c>
      <c r="AP1430" s="230">
        <v>160.13714599609375</v>
      </c>
      <c r="AQ1430" s="230">
        <v>1.6881488561630249</v>
      </c>
      <c r="AR1430" s="229"/>
    </row>
    <row r="1431" spans="1:44">
      <c r="A1431" s="352">
        <v>41832</v>
      </c>
      <c r="B1431" s="123" t="s">
        <v>132</v>
      </c>
      <c r="C1431" s="123" t="s">
        <v>128</v>
      </c>
      <c r="D1431" s="241"/>
      <c r="E1431" s="219">
        <v>178</v>
      </c>
      <c r="F1431" s="219">
        <v>5</v>
      </c>
      <c r="G1431" s="219">
        <v>527</v>
      </c>
      <c r="H1431" s="219">
        <v>15</v>
      </c>
      <c r="I1431" s="219">
        <v>1005</v>
      </c>
      <c r="J1431" s="219">
        <v>31</v>
      </c>
      <c r="K1431" s="197">
        <v>720750</v>
      </c>
      <c r="L1431" s="194">
        <v>90.568158168574399</v>
      </c>
      <c r="M1431" s="197">
        <v>1319822</v>
      </c>
      <c r="N1431" s="194">
        <v>89.519119262695313</v>
      </c>
      <c r="O1431" s="197">
        <v>14100881</v>
      </c>
      <c r="P1431" s="194">
        <v>99.964286804199219</v>
      </c>
      <c r="Q1431" s="197">
        <v>5627617</v>
      </c>
      <c r="R1431" s="194">
        <v>1.7769511032383889E-5</v>
      </c>
      <c r="S1431" s="197">
        <v>377599</v>
      </c>
      <c r="T1431" s="194">
        <v>6.7097492218017578</v>
      </c>
      <c r="U1431" s="197">
        <v>21731</v>
      </c>
      <c r="V1431" s="194">
        <v>0.39157649874687195</v>
      </c>
      <c r="W1431" s="197">
        <v>922080</v>
      </c>
      <c r="X1431" s="194">
        <v>99.673873901367188</v>
      </c>
      <c r="Y1431" s="231">
        <v>99.283576965332031</v>
      </c>
      <c r="Z1431" s="197">
        <v>9397</v>
      </c>
      <c r="AA1431" s="194">
        <v>1.0191090106964111</v>
      </c>
      <c r="AB1431" s="197">
        <v>900906</v>
      </c>
      <c r="AC1431" s="194">
        <v>96.639717102050781</v>
      </c>
      <c r="AD1431" s="197">
        <v>899224</v>
      </c>
      <c r="AE1431" s="194">
        <v>96.872032165527344</v>
      </c>
      <c r="AF1431" s="231">
        <v>34.758712768554687</v>
      </c>
      <c r="AG1431" s="231">
        <v>34.773212432861328</v>
      </c>
      <c r="AH1431" s="231">
        <v>34.744213104248047</v>
      </c>
      <c r="AI1431" s="194">
        <v>48.672172546386719</v>
      </c>
      <c r="AJ1431" s="207">
        <v>0.39379605650901794</v>
      </c>
      <c r="AK1431" s="207">
        <v>0.93403053283691406</v>
      </c>
      <c r="AL1431" s="208">
        <v>4.1053261756896973</v>
      </c>
      <c r="AM1431" s="208">
        <v>23.488801956176758</v>
      </c>
      <c r="AN1431" s="197">
        <v>6498.205078125</v>
      </c>
      <c r="AO1431" s="197">
        <v>12384.935546875</v>
      </c>
      <c r="AP1431" s="197">
        <v>173.94807434082031</v>
      </c>
      <c r="AQ1431" s="231">
        <v>1.4045133590698242</v>
      </c>
      <c r="AR1431" s="198"/>
    </row>
    <row r="1432" spans="1:44">
      <c r="A1432" s="352">
        <v>41831</v>
      </c>
      <c r="B1432" s="181" t="s">
        <v>6</v>
      </c>
      <c r="C1432" s="181"/>
      <c r="D1432" s="241"/>
      <c r="E1432" s="219">
        <v>1765</v>
      </c>
      <c r="F1432" s="219">
        <v>137</v>
      </c>
      <c r="G1432" s="219">
        <v>5214</v>
      </c>
      <c r="H1432" s="219">
        <v>401</v>
      </c>
      <c r="I1432" s="219">
        <v>15411</v>
      </c>
      <c r="J1432" s="219">
        <v>1554</v>
      </c>
      <c r="K1432" s="229">
        <v>32420013</v>
      </c>
      <c r="L1432" s="230">
        <v>91.386727698104252</v>
      </c>
      <c r="M1432" s="229">
        <v>51734806</v>
      </c>
      <c r="N1432" s="230">
        <v>95.939795549314312</v>
      </c>
      <c r="O1432" s="229">
        <v>168722524</v>
      </c>
      <c r="P1432" s="230">
        <v>99.937961089865027</v>
      </c>
      <c r="Q1432" s="229">
        <v>121966561</v>
      </c>
      <c r="R1432" s="230">
        <v>8.1111578017252633E-2</v>
      </c>
      <c r="S1432" s="229">
        <v>2712844</v>
      </c>
      <c r="T1432" s="230">
        <v>4.177455412319774</v>
      </c>
      <c r="U1432" s="229">
        <v>189635</v>
      </c>
      <c r="V1432" s="230">
        <v>0.15776826806553426</v>
      </c>
      <c r="W1432" s="229">
        <v>36076582</v>
      </c>
      <c r="X1432" s="230">
        <v>99.639584965402051</v>
      </c>
      <c r="Y1432" s="230">
        <v>99.48238531789444</v>
      </c>
      <c r="Z1432" s="229">
        <v>120302</v>
      </c>
      <c r="AA1432" s="230">
        <v>0.33346285545150772</v>
      </c>
      <c r="AB1432" s="229">
        <v>24398726</v>
      </c>
      <c r="AC1432" s="230">
        <v>98.495552511613852</v>
      </c>
      <c r="AD1432" s="229">
        <v>24365718</v>
      </c>
      <c r="AE1432" s="230">
        <v>98.607230649945421</v>
      </c>
      <c r="AF1432" s="230">
        <v>32.294851475754292</v>
      </c>
      <c r="AG1432" s="230">
        <v>38.612586562237247</v>
      </c>
      <c r="AH1432" s="230">
        <v>25.977116389271341</v>
      </c>
      <c r="AI1432" s="230"/>
      <c r="AJ1432" s="188"/>
      <c r="AK1432" s="188"/>
      <c r="AL1432" s="230">
        <v>3.1445778214351141</v>
      </c>
      <c r="AM1432" s="230">
        <v>18.544844742206664</v>
      </c>
      <c r="AN1432" s="230">
        <v>153655.40966796875</v>
      </c>
      <c r="AO1432" s="230">
        <v>431953.896484375</v>
      </c>
      <c r="AP1432" s="230">
        <v>190194.10614013672</v>
      </c>
      <c r="AQ1432" s="230">
        <v>44.03111250716929</v>
      </c>
      <c r="AR1432" s="229">
        <v>0</v>
      </c>
    </row>
    <row r="1433" spans="1:44">
      <c r="A1433" s="352">
        <v>41831</v>
      </c>
      <c r="B1433" s="123" t="s">
        <v>134</v>
      </c>
      <c r="C1433" s="123"/>
      <c r="D1433" s="241"/>
      <c r="E1433" s="219">
        <v>619</v>
      </c>
      <c r="F1433" s="219">
        <v>80</v>
      </c>
      <c r="G1433" s="219">
        <v>1840</v>
      </c>
      <c r="H1433" s="219">
        <v>241</v>
      </c>
      <c r="I1433" s="219">
        <v>6299</v>
      </c>
      <c r="J1433" s="219">
        <v>1044</v>
      </c>
      <c r="K1433" s="197">
        <v>18591818</v>
      </c>
      <c r="L1433" s="194">
        <v>92.207561412229836</v>
      </c>
      <c r="M1433" s="197">
        <v>28654588</v>
      </c>
      <c r="N1433" s="194">
        <v>96.549303441653265</v>
      </c>
      <c r="O1433" s="197">
        <v>54851435</v>
      </c>
      <c r="P1433" s="194">
        <v>99.892066321788533</v>
      </c>
      <c r="Q1433" s="197">
        <v>54851078</v>
      </c>
      <c r="R1433" s="194">
        <v>8.7325542071438514E-2</v>
      </c>
      <c r="S1433" s="197">
        <v>9834</v>
      </c>
      <c r="T1433" s="194">
        <v>2.1811189870015756E-2</v>
      </c>
      <c r="U1433" s="197">
        <v>86695</v>
      </c>
      <c r="V1433" s="194">
        <v>0.15822174008302323</v>
      </c>
      <c r="W1433" s="197">
        <v>18220430</v>
      </c>
      <c r="X1433" s="194">
        <v>99.602471656519214</v>
      </c>
      <c r="Y1433" s="231">
        <v>99.444878892698569</v>
      </c>
      <c r="Z1433" s="197">
        <v>49255</v>
      </c>
      <c r="AA1433" s="194">
        <v>0.27032842242033989</v>
      </c>
      <c r="AB1433" s="197">
        <v>14398058</v>
      </c>
      <c r="AC1433" s="194">
        <v>98.850698663853848</v>
      </c>
      <c r="AD1433" s="197">
        <v>14401920</v>
      </c>
      <c r="AE1433" s="194">
        <v>98.834703510647131</v>
      </c>
      <c r="AF1433" s="231">
        <v>56.352097004002211</v>
      </c>
      <c r="AG1433" s="231">
        <v>69.107543470148627</v>
      </c>
      <c r="AH1433" s="231">
        <v>43.596650537855794</v>
      </c>
      <c r="AI1433" s="194"/>
      <c r="AJ1433" s="207"/>
      <c r="AK1433" s="207"/>
      <c r="AL1433" s="208">
        <v>4.872728188141533</v>
      </c>
      <c r="AM1433" s="208">
        <v>26.59655313388161</v>
      </c>
      <c r="AN1433" s="197">
        <v>73475.845703125</v>
      </c>
      <c r="AO1433" s="197">
        <v>224115.82421875</v>
      </c>
      <c r="AP1433" s="197">
        <v>131642.1875</v>
      </c>
      <c r="AQ1433" s="231">
        <v>58.738461667708755</v>
      </c>
      <c r="AR1433" s="198"/>
    </row>
    <row r="1434" spans="1:44">
      <c r="A1434" s="352">
        <v>41831</v>
      </c>
      <c r="B1434" s="123" t="s">
        <v>175</v>
      </c>
      <c r="C1434" s="123"/>
      <c r="D1434" s="241"/>
      <c r="E1434" s="219">
        <v>491</v>
      </c>
      <c r="F1434" s="219">
        <v>32</v>
      </c>
      <c r="G1434" s="219">
        <v>1420</v>
      </c>
      <c r="H1434" s="219">
        <v>86</v>
      </c>
      <c r="I1434" s="219">
        <v>4510</v>
      </c>
      <c r="J1434" s="219">
        <v>300</v>
      </c>
      <c r="K1434" s="197">
        <v>8838627</v>
      </c>
      <c r="L1434" s="194">
        <v>91.403879810744357</v>
      </c>
      <c r="M1434" s="197">
        <v>13645706</v>
      </c>
      <c r="N1434" s="194">
        <v>95.457940212221246</v>
      </c>
      <c r="O1434" s="197">
        <v>59526604</v>
      </c>
      <c r="P1434" s="194">
        <v>99.996719978850962</v>
      </c>
      <c r="Q1434" s="197">
        <v>40474878</v>
      </c>
      <c r="R1434" s="194">
        <v>0.12577925765113973</v>
      </c>
      <c r="S1434" s="197">
        <v>1636347</v>
      </c>
      <c r="T1434" s="194">
        <v>4.0701436355238325</v>
      </c>
      <c r="U1434" s="197">
        <v>1735</v>
      </c>
      <c r="V1434" s="194">
        <v>4.4732653186371442E-3</v>
      </c>
      <c r="W1434" s="197">
        <v>11824092</v>
      </c>
      <c r="X1434" s="194">
        <v>99.704335171307207</v>
      </c>
      <c r="Y1434" s="231">
        <v>99.699875131860807</v>
      </c>
      <c r="Z1434" s="197">
        <v>29452</v>
      </c>
      <c r="AA1434" s="194">
        <v>0.24908466051634487</v>
      </c>
      <c r="AB1434" s="197">
        <v>2969886</v>
      </c>
      <c r="AC1434" s="194">
        <v>96.115911796464943</v>
      </c>
      <c r="AD1434" s="197">
        <v>2945055</v>
      </c>
      <c r="AE1434" s="194">
        <v>96.604543447877177</v>
      </c>
      <c r="AF1434" s="231">
        <v>0</v>
      </c>
      <c r="AG1434" s="231">
        <v>0</v>
      </c>
      <c r="AH1434" s="231">
        <v>0</v>
      </c>
      <c r="AI1434" s="194"/>
      <c r="AJ1434" s="207"/>
      <c r="AK1434" s="207"/>
      <c r="AL1434" s="208">
        <v>4.8252930574638899</v>
      </c>
      <c r="AM1434" s="208">
        <v>29.574069453394689</v>
      </c>
      <c r="AN1434" s="197">
        <v>54275.2412109375</v>
      </c>
      <c r="AO1434" s="197">
        <v>133905.32421875</v>
      </c>
      <c r="AP1434" s="197">
        <v>57413.7265625</v>
      </c>
      <c r="AQ1434" s="231">
        <v>42.876358275872562</v>
      </c>
      <c r="AR1434" s="198"/>
    </row>
    <row r="1435" spans="1:44">
      <c r="A1435" s="352">
        <v>41831</v>
      </c>
      <c r="B1435" s="124" t="s">
        <v>135</v>
      </c>
      <c r="C1435" s="124"/>
      <c r="D1435" s="241"/>
      <c r="E1435" s="219">
        <v>655</v>
      </c>
      <c r="F1435" s="219">
        <v>25</v>
      </c>
      <c r="G1435" s="219">
        <v>1954</v>
      </c>
      <c r="H1435" s="219">
        <v>74</v>
      </c>
      <c r="I1435" s="219">
        <v>4602</v>
      </c>
      <c r="J1435" s="219">
        <v>210</v>
      </c>
      <c r="K1435" s="190">
        <v>4989568</v>
      </c>
      <c r="L1435" s="191">
        <v>88.297804539390995</v>
      </c>
      <c r="M1435" s="190">
        <v>9434512</v>
      </c>
      <c r="N1435" s="191">
        <v>94.785529035771447</v>
      </c>
      <c r="O1435" s="190">
        <v>54344485</v>
      </c>
      <c r="P1435" s="191">
        <v>99.919922033497912</v>
      </c>
      <c r="Q1435" s="190">
        <v>26640605</v>
      </c>
      <c r="R1435" s="191">
        <v>4.5419389440671133E-4</v>
      </c>
      <c r="S1435" s="190">
        <v>1066663</v>
      </c>
      <c r="T1435" s="191">
        <v>4.3803928998939003</v>
      </c>
      <c r="U1435" s="190">
        <v>101205</v>
      </c>
      <c r="V1435" s="191">
        <v>0.38019689685918384</v>
      </c>
      <c r="W1435" s="190">
        <v>6032060</v>
      </c>
      <c r="X1435" s="191">
        <v>99.624765493269294</v>
      </c>
      <c r="Y1435" s="232">
        <v>99.245995226360648</v>
      </c>
      <c r="Z1435" s="190">
        <v>41595</v>
      </c>
      <c r="AA1435" s="192">
        <v>0.68956542418980149</v>
      </c>
      <c r="AB1435" s="190">
        <v>7030782</v>
      </c>
      <c r="AC1435" s="191">
        <v>98.773451434738263</v>
      </c>
      <c r="AD1435" s="190">
        <v>7018743</v>
      </c>
      <c r="AE1435" s="191">
        <v>98.980798682838184</v>
      </c>
      <c r="AF1435" s="232">
        <v>17.860695019642819</v>
      </c>
      <c r="AG1435" s="232">
        <v>16.1060313029102</v>
      </c>
      <c r="AH1435" s="232">
        <v>19.615358736375434</v>
      </c>
      <c r="AI1435" s="191"/>
      <c r="AJ1435" s="193"/>
      <c r="AK1435" s="193"/>
      <c r="AL1435" s="191">
        <v>3.6013425135929729</v>
      </c>
      <c r="AM1435" s="191">
        <v>22.748124201685769</v>
      </c>
      <c r="AN1435" s="190">
        <v>25904.32275390625</v>
      </c>
      <c r="AO1435" s="190">
        <v>73932.748046875</v>
      </c>
      <c r="AP1435" s="190">
        <v>1138.1920776367187</v>
      </c>
      <c r="AQ1435" s="232">
        <v>1.5394965123101874</v>
      </c>
      <c r="AR1435" s="190"/>
    </row>
    <row r="1436" spans="1:44">
      <c r="A1436" s="352">
        <v>41831</v>
      </c>
      <c r="B1436" s="114" t="s">
        <v>121</v>
      </c>
      <c r="C1436" s="114" t="s">
        <v>122</v>
      </c>
      <c r="D1436" s="241"/>
      <c r="E1436" s="305">
        <v>168</v>
      </c>
      <c r="F1436" s="305">
        <v>49</v>
      </c>
      <c r="G1436" s="305">
        <v>492</v>
      </c>
      <c r="H1436" s="305">
        <v>148</v>
      </c>
      <c r="I1436" s="305">
        <v>1934</v>
      </c>
      <c r="J1436" s="305">
        <v>660</v>
      </c>
      <c r="K1436" s="118">
        <v>8890380</v>
      </c>
      <c r="L1436" s="116">
        <v>93.190898476780518</v>
      </c>
      <c r="M1436" s="118">
        <v>4830832</v>
      </c>
      <c r="N1436" s="116">
        <v>96.031425476074219</v>
      </c>
      <c r="O1436" s="118">
        <v>19037860</v>
      </c>
      <c r="P1436" s="116">
        <v>99.7689208984375</v>
      </c>
      <c r="Q1436" s="118">
        <v>19037788</v>
      </c>
      <c r="R1436" s="119">
        <v>0.21037633717060089</v>
      </c>
      <c r="S1436" s="118">
        <v>3731</v>
      </c>
      <c r="T1436" s="116">
        <v>1.9597865641117096E-2</v>
      </c>
      <c r="U1436" s="118">
        <v>22614</v>
      </c>
      <c r="V1436" s="119">
        <v>0.11905854940414429</v>
      </c>
      <c r="W1436" s="117">
        <v>7459473</v>
      </c>
      <c r="X1436" s="119">
        <v>99.471267700195313</v>
      </c>
      <c r="Y1436" s="119">
        <v>99.352836608886719</v>
      </c>
      <c r="Z1436" s="117">
        <v>21940</v>
      </c>
      <c r="AA1436" s="119">
        <v>0.29412266612052917</v>
      </c>
      <c r="AB1436" s="118">
        <v>7672457</v>
      </c>
      <c r="AC1436" s="120">
        <v>98.785041809082031</v>
      </c>
      <c r="AD1436" s="118">
        <v>7678150</v>
      </c>
      <c r="AE1436" s="116">
        <v>98.781997680664063</v>
      </c>
      <c r="AF1436" s="116">
        <v>63.900970458984375</v>
      </c>
      <c r="AG1436" s="116">
        <v>76.085708618164062</v>
      </c>
      <c r="AH1436" s="121">
        <v>51.716232299804688</v>
      </c>
      <c r="AI1436" s="116">
        <v>0</v>
      </c>
      <c r="AJ1436" s="121">
        <v>0</v>
      </c>
      <c r="AK1436" s="121">
        <v>0</v>
      </c>
      <c r="AL1436" s="116">
        <v>4.7049708366394043</v>
      </c>
      <c r="AM1436" s="116">
        <v>26.975807189941406</v>
      </c>
      <c r="AN1436" s="116">
        <v>24919.4765625</v>
      </c>
      <c r="AO1436" s="116">
        <v>101127.3984375</v>
      </c>
      <c r="AP1436" s="116">
        <v>69855.6796875</v>
      </c>
      <c r="AQ1436" s="122">
        <v>69.076904296875</v>
      </c>
      <c r="AR1436" s="118"/>
    </row>
    <row r="1437" spans="1:44">
      <c r="A1437" s="352">
        <v>41831</v>
      </c>
      <c r="B1437" s="114" t="s">
        <v>123</v>
      </c>
      <c r="C1437" s="114" t="s">
        <v>122</v>
      </c>
      <c r="D1437" s="241"/>
      <c r="E1437" s="305">
        <v>146</v>
      </c>
      <c r="F1437" s="305">
        <v>6</v>
      </c>
      <c r="G1437" s="305">
        <v>443</v>
      </c>
      <c r="H1437" s="305">
        <v>18</v>
      </c>
      <c r="I1437" s="305">
        <v>1389</v>
      </c>
      <c r="J1437" s="305">
        <v>74</v>
      </c>
      <c r="K1437" s="118">
        <v>3368888</v>
      </c>
      <c r="L1437" s="116">
        <v>92.850994155935126</v>
      </c>
      <c r="M1437" s="118">
        <v>6689091</v>
      </c>
      <c r="N1437" s="116">
        <v>96.91717529296875</v>
      </c>
      <c r="O1437" s="118">
        <v>9285371</v>
      </c>
      <c r="P1437" s="116">
        <v>99.945785522460938</v>
      </c>
      <c r="Q1437" s="118">
        <v>9285177</v>
      </c>
      <c r="R1437" s="119">
        <v>3.5411279648542404E-2</v>
      </c>
      <c r="S1437" s="118">
        <v>1386</v>
      </c>
      <c r="T1437" s="116">
        <v>1.4927017502486706E-2</v>
      </c>
      <c r="U1437" s="118">
        <v>14591</v>
      </c>
      <c r="V1437" s="119">
        <v>0.15722207725048065</v>
      </c>
      <c r="W1437" s="117">
        <v>2673937</v>
      </c>
      <c r="X1437" s="119">
        <v>99.818389892578125</v>
      </c>
      <c r="Y1437" s="119">
        <v>99.661453247070312</v>
      </c>
      <c r="Z1437" s="117">
        <v>6915</v>
      </c>
      <c r="AA1437" s="119">
        <v>0.25860744714736938</v>
      </c>
      <c r="AB1437" s="118">
        <v>1918848</v>
      </c>
      <c r="AC1437" s="120">
        <v>99.038848876953125</v>
      </c>
      <c r="AD1437" s="118">
        <v>1917937</v>
      </c>
      <c r="AE1437" s="116">
        <v>99.03985595703125</v>
      </c>
      <c r="AF1437" s="116">
        <v>40.254798889160156</v>
      </c>
      <c r="AG1437" s="116">
        <v>50.384807586669922</v>
      </c>
      <c r="AH1437" s="121">
        <v>30.124790191650391</v>
      </c>
      <c r="AI1437" s="116">
        <v>0</v>
      </c>
      <c r="AJ1437" s="121">
        <v>0</v>
      </c>
      <c r="AK1437" s="121">
        <v>0</v>
      </c>
      <c r="AL1437" s="116">
        <v>4.6593360900878906</v>
      </c>
      <c r="AM1437" s="116">
        <v>26.91337776184082</v>
      </c>
      <c r="AN1437" s="116">
        <v>12043.26953125</v>
      </c>
      <c r="AO1437" s="116">
        <v>34373.078125</v>
      </c>
      <c r="AP1437" s="116">
        <v>16959</v>
      </c>
      <c r="AQ1437" s="116">
        <v>49.338031768798828</v>
      </c>
      <c r="AR1437" s="118"/>
    </row>
    <row r="1438" spans="1:44">
      <c r="A1438" s="352">
        <v>41831</v>
      </c>
      <c r="B1438" s="114" t="s">
        <v>183</v>
      </c>
      <c r="C1438" s="114" t="s">
        <v>122</v>
      </c>
      <c r="D1438" s="241"/>
      <c r="E1438" s="305">
        <v>107</v>
      </c>
      <c r="F1438" s="305">
        <v>6</v>
      </c>
      <c r="G1438" s="305">
        <v>321</v>
      </c>
      <c r="H1438" s="305">
        <v>18</v>
      </c>
      <c r="I1438" s="305">
        <v>1214</v>
      </c>
      <c r="J1438" s="305">
        <v>72</v>
      </c>
      <c r="K1438" s="118">
        <v>1206162</v>
      </c>
      <c r="L1438" s="116">
        <v>93.332321860579256</v>
      </c>
      <c r="M1438" s="118">
        <v>6689091</v>
      </c>
      <c r="N1438" s="116">
        <v>96.91717529296875</v>
      </c>
      <c r="O1438" s="118">
        <v>10384383</v>
      </c>
      <c r="P1438" s="116">
        <v>99.962882995605469</v>
      </c>
      <c r="Q1438" s="118">
        <v>10384381</v>
      </c>
      <c r="R1438" s="119">
        <v>1.9182655960321426E-2</v>
      </c>
      <c r="S1438" s="118">
        <v>1652</v>
      </c>
      <c r="T1438" s="116">
        <v>1.5908507630228996E-2</v>
      </c>
      <c r="U1438" s="118">
        <v>16784</v>
      </c>
      <c r="V1438" s="119">
        <v>0.16168409585952759</v>
      </c>
      <c r="W1438" s="117">
        <v>3202323</v>
      </c>
      <c r="X1438" s="119">
        <v>99.728034973144531</v>
      </c>
      <c r="Y1438" s="119">
        <v>99.566787719726563</v>
      </c>
      <c r="Z1438" s="117">
        <v>7575</v>
      </c>
      <c r="AA1438" s="119">
        <v>0.23654703795909882</v>
      </c>
      <c r="AB1438" s="118">
        <v>1920282</v>
      </c>
      <c r="AC1438" s="120">
        <v>98.88287353515625</v>
      </c>
      <c r="AD1438" s="118">
        <v>1919865</v>
      </c>
      <c r="AE1438" s="116">
        <v>98.847572326660156</v>
      </c>
      <c r="AF1438" s="116">
        <v>70.821990966796875</v>
      </c>
      <c r="AG1438" s="116">
        <v>95.695602416992188</v>
      </c>
      <c r="AH1438" s="121">
        <v>45.948375701904297</v>
      </c>
      <c r="AI1438" s="116">
        <v>0</v>
      </c>
      <c r="AJ1438" s="121">
        <v>0</v>
      </c>
      <c r="AK1438" s="121">
        <v>0</v>
      </c>
      <c r="AL1438" s="116">
        <v>5.0145864486694336</v>
      </c>
      <c r="AM1438" s="116">
        <v>25.682838439941406</v>
      </c>
      <c r="AN1438" s="116">
        <v>14477.208984375</v>
      </c>
      <c r="AO1438" s="116">
        <v>36116.03515625</v>
      </c>
      <c r="AP1438" s="116">
        <v>18981.982421875</v>
      </c>
      <c r="AQ1438" s="116">
        <v>52.558322906494141</v>
      </c>
      <c r="AR1438" s="118"/>
    </row>
    <row r="1439" spans="1:44">
      <c r="A1439" s="352">
        <v>41831</v>
      </c>
      <c r="B1439" s="114" t="s">
        <v>126</v>
      </c>
      <c r="C1439" s="114" t="s">
        <v>122</v>
      </c>
      <c r="D1439" s="241"/>
      <c r="E1439" s="305">
        <v>103</v>
      </c>
      <c r="F1439" s="305">
        <v>4</v>
      </c>
      <c r="G1439" s="305">
        <v>302</v>
      </c>
      <c r="H1439" s="305">
        <v>12</v>
      </c>
      <c r="I1439" s="305">
        <v>930</v>
      </c>
      <c r="J1439" s="305">
        <v>50</v>
      </c>
      <c r="K1439" s="118">
        <v>1241638</v>
      </c>
      <c r="L1439" s="116">
        <v>90.411295401719343</v>
      </c>
      <c r="M1439" s="118">
        <v>5222787</v>
      </c>
      <c r="N1439" s="116">
        <v>96.317657470703125</v>
      </c>
      <c r="O1439" s="118">
        <v>6814934</v>
      </c>
      <c r="P1439" s="116">
        <v>99.925338745117187</v>
      </c>
      <c r="Q1439" s="118">
        <v>6814855</v>
      </c>
      <c r="R1439" s="119">
        <v>3.1020469963550568E-2</v>
      </c>
      <c r="S1439" s="118">
        <v>2488</v>
      </c>
      <c r="T1439" s="116">
        <v>3.6508481949567795E-2</v>
      </c>
      <c r="U1439" s="118">
        <v>13058</v>
      </c>
      <c r="V1439" s="119">
        <v>0.19174030423164368</v>
      </c>
      <c r="W1439" s="117">
        <v>2030007</v>
      </c>
      <c r="X1439" s="119">
        <v>99.582832336425781</v>
      </c>
      <c r="Y1439" s="119">
        <v>99.391891479492188</v>
      </c>
      <c r="Z1439" s="117">
        <v>5611</v>
      </c>
      <c r="AA1439" s="119">
        <v>0.27640298008918762</v>
      </c>
      <c r="AB1439" s="118">
        <v>960511</v>
      </c>
      <c r="AC1439" s="120">
        <v>99.034683227539063</v>
      </c>
      <c r="AD1439" s="118">
        <v>958812</v>
      </c>
      <c r="AE1439" s="116">
        <v>98.992919921875</v>
      </c>
      <c r="AF1439" s="116">
        <v>50.316944122314453</v>
      </c>
      <c r="AG1439" s="116">
        <v>64.085411071777344</v>
      </c>
      <c r="AH1439" s="121">
        <v>36.548477172851562</v>
      </c>
      <c r="AI1439" s="116">
        <v>0</v>
      </c>
      <c r="AJ1439" s="121">
        <v>0</v>
      </c>
      <c r="AK1439" s="121">
        <v>0</v>
      </c>
      <c r="AL1439" s="116">
        <v>5.4029064178466797</v>
      </c>
      <c r="AM1439" s="116">
        <v>29.232540130615234</v>
      </c>
      <c r="AN1439" s="116">
        <v>10223.63671875</v>
      </c>
      <c r="AO1439" s="116">
        <v>24877.3671875</v>
      </c>
      <c r="AP1439" s="116">
        <v>12264.0703125</v>
      </c>
      <c r="AQ1439" s="116">
        <v>49.298103332519531</v>
      </c>
      <c r="AR1439" s="118"/>
    </row>
    <row r="1440" spans="1:44">
      <c r="A1440" s="352">
        <v>41831</v>
      </c>
      <c r="B1440" s="114" t="s">
        <v>184</v>
      </c>
      <c r="C1440" s="114" t="s">
        <v>122</v>
      </c>
      <c r="D1440" s="241"/>
      <c r="E1440" s="305">
        <v>95</v>
      </c>
      <c r="F1440" s="305">
        <v>15</v>
      </c>
      <c r="G1440" s="305">
        <v>282</v>
      </c>
      <c r="H1440" s="305">
        <v>45</v>
      </c>
      <c r="I1440" s="305">
        <v>832</v>
      </c>
      <c r="J1440" s="305">
        <v>188</v>
      </c>
      <c r="K1440" s="118">
        <v>3884750</v>
      </c>
      <c r="L1440" s="116">
        <v>89.624068472874711</v>
      </c>
      <c r="M1440" s="118">
        <v>5222787</v>
      </c>
      <c r="N1440" s="116">
        <v>96.317657470703125</v>
      </c>
      <c r="O1440" s="118">
        <v>9328887</v>
      </c>
      <c r="P1440" s="116">
        <v>99.986770629882813</v>
      </c>
      <c r="Q1440" s="118">
        <v>9328877</v>
      </c>
      <c r="R1440" s="119">
        <v>4.8666093498468399E-3</v>
      </c>
      <c r="S1440" s="118">
        <v>577</v>
      </c>
      <c r="T1440" s="116">
        <v>6.1850962229073048E-3</v>
      </c>
      <c r="U1440" s="118">
        <v>19648</v>
      </c>
      <c r="V1440" s="119">
        <v>0.21063812077045441</v>
      </c>
      <c r="W1440" s="117">
        <v>2854690</v>
      </c>
      <c r="X1440" s="119">
        <v>99.616180419921875</v>
      </c>
      <c r="Y1440" s="119">
        <v>99.406349182128906</v>
      </c>
      <c r="Z1440" s="117">
        <v>7214</v>
      </c>
      <c r="AA1440" s="119">
        <v>0.25270694494247437</v>
      </c>
      <c r="AB1440" s="118">
        <v>1925960</v>
      </c>
      <c r="AC1440" s="120">
        <v>98.80096435546875</v>
      </c>
      <c r="AD1440" s="118">
        <v>1927156</v>
      </c>
      <c r="AE1440" s="116">
        <v>98.748985290527344</v>
      </c>
      <c r="AF1440" s="116">
        <v>29.175502777099609</v>
      </c>
      <c r="AG1440" s="116">
        <v>36.6173095703125</v>
      </c>
      <c r="AH1440" s="121">
        <v>21.733695983886719</v>
      </c>
      <c r="AI1440" s="116">
        <v>0</v>
      </c>
      <c r="AJ1440" s="121">
        <v>0</v>
      </c>
      <c r="AK1440" s="121">
        <v>0</v>
      </c>
      <c r="AL1440" s="116">
        <v>4.7713770866394043</v>
      </c>
      <c r="AM1440" s="116">
        <v>23.654312133789063</v>
      </c>
      <c r="AN1440" s="116">
        <v>11812.25390625</v>
      </c>
      <c r="AO1440" s="116">
        <v>27621.9453125</v>
      </c>
      <c r="AP1440" s="116">
        <v>13581.455078125</v>
      </c>
      <c r="AQ1440" s="116">
        <v>49.169075012207031</v>
      </c>
      <c r="AR1440" s="118"/>
    </row>
    <row r="1441" spans="1:44">
      <c r="A1441" s="352">
        <v>41831</v>
      </c>
      <c r="B1441" s="114" t="s">
        <v>131</v>
      </c>
      <c r="C1441" s="114" t="s">
        <v>176</v>
      </c>
      <c r="D1441" s="241"/>
      <c r="E1441" s="305">
        <v>164</v>
      </c>
      <c r="F1441" s="305">
        <v>19</v>
      </c>
      <c r="G1441" s="305">
        <v>478</v>
      </c>
      <c r="H1441" s="305">
        <v>47</v>
      </c>
      <c r="I1441" s="305">
        <v>1528</v>
      </c>
      <c r="J1441" s="305">
        <v>162</v>
      </c>
      <c r="K1441" s="118">
        <v>2258042</v>
      </c>
      <c r="L1441" s="116">
        <v>91.20946377436735</v>
      </c>
      <c r="M1441" s="118">
        <v>3960683</v>
      </c>
      <c r="N1441" s="116">
        <v>94.382232666015625</v>
      </c>
      <c r="O1441" s="118">
        <v>17505520</v>
      </c>
      <c r="P1441" s="116">
        <v>99.998184204101563</v>
      </c>
      <c r="Q1441" s="118">
        <v>11440434</v>
      </c>
      <c r="R1441" s="119">
        <v>1.0078288614749908E-2</v>
      </c>
      <c r="S1441" s="118">
        <v>481658</v>
      </c>
      <c r="T1441" s="116">
        <v>4.2101373672485352</v>
      </c>
      <c r="U1441" s="118">
        <v>210</v>
      </c>
      <c r="V1441" s="119">
        <v>1.9164860714226961E-3</v>
      </c>
      <c r="W1441" s="117">
        <v>3281421</v>
      </c>
      <c r="X1441" s="119">
        <v>99.779060363769531</v>
      </c>
      <c r="Y1441" s="119">
        <v>99.777145385742187</v>
      </c>
      <c r="Z1441" s="117">
        <v>8874</v>
      </c>
      <c r="AA1441" s="119">
        <v>0.27043160796165466</v>
      </c>
      <c r="AB1441" s="118">
        <v>1214374</v>
      </c>
      <c r="AC1441" s="120">
        <v>95.242485046386719</v>
      </c>
      <c r="AD1441" s="118">
        <v>1201876</v>
      </c>
      <c r="AE1441" s="116">
        <v>96.12255859375</v>
      </c>
      <c r="AF1441" s="116">
        <v>0</v>
      </c>
      <c r="AG1441" s="116">
        <v>0</v>
      </c>
      <c r="AH1441" s="121">
        <v>0</v>
      </c>
      <c r="AI1441" s="116">
        <v>0</v>
      </c>
      <c r="AJ1441" s="121">
        <v>0</v>
      </c>
      <c r="AK1441" s="121">
        <v>0</v>
      </c>
      <c r="AL1441" s="116">
        <v>4.9152708053588867</v>
      </c>
      <c r="AM1441" s="116">
        <v>28.547086715698242</v>
      </c>
      <c r="AN1441" s="116">
        <v>15747.6591796875</v>
      </c>
      <c r="AO1441" s="116">
        <v>35933.52734375</v>
      </c>
      <c r="AP1441" s="116">
        <v>15939.9580078125</v>
      </c>
      <c r="AQ1441" s="116">
        <v>44.359569549560547</v>
      </c>
      <c r="AR1441" s="118"/>
    </row>
    <row r="1442" spans="1:44">
      <c r="A1442" s="352">
        <v>41831</v>
      </c>
      <c r="B1442" s="114" t="s">
        <v>124</v>
      </c>
      <c r="C1442" s="114" t="s">
        <v>176</v>
      </c>
      <c r="D1442" s="241"/>
      <c r="E1442" s="180">
        <v>112</v>
      </c>
      <c r="F1442" s="180">
        <v>36</v>
      </c>
      <c r="G1442" s="180">
        <v>330</v>
      </c>
      <c r="H1442" s="180">
        <v>98</v>
      </c>
      <c r="I1442" s="180">
        <v>1242</v>
      </c>
      <c r="J1442" s="180">
        <v>349</v>
      </c>
      <c r="K1442" s="118">
        <v>3158676</v>
      </c>
      <c r="L1442" s="116">
        <v>92.587273908435051</v>
      </c>
      <c r="M1442" s="118">
        <v>3403498</v>
      </c>
      <c r="N1442" s="116">
        <v>96.497100830078125</v>
      </c>
      <c r="O1442" s="118">
        <v>14091524</v>
      </c>
      <c r="P1442" s="116">
        <v>99.998680114746094</v>
      </c>
      <c r="Q1442" s="118">
        <v>10696905</v>
      </c>
      <c r="R1442" s="119">
        <v>2.1968971937894821E-2</v>
      </c>
      <c r="S1442" s="118">
        <v>373328</v>
      </c>
      <c r="T1442" s="116">
        <v>3.4900562763214111</v>
      </c>
      <c r="U1442" s="118">
        <v>1130</v>
      </c>
      <c r="V1442" s="119">
        <v>1.0948446579277515E-2</v>
      </c>
      <c r="W1442" s="117">
        <v>3432624</v>
      </c>
      <c r="X1442" s="119">
        <v>99.826553344726563</v>
      </c>
      <c r="Y1442" s="119">
        <v>99.815620422363281</v>
      </c>
      <c r="Z1442" s="117">
        <v>8915</v>
      </c>
      <c r="AA1442" s="119">
        <v>0.25971385836601257</v>
      </c>
      <c r="AB1442" s="118">
        <v>755531</v>
      </c>
      <c r="AC1442" s="120">
        <v>96.465400695800781</v>
      </c>
      <c r="AD1442" s="118">
        <v>750173</v>
      </c>
      <c r="AE1442" s="116">
        <v>96.645172119140625</v>
      </c>
      <c r="AF1442" s="116">
        <v>0</v>
      </c>
      <c r="AG1442" s="116">
        <v>0</v>
      </c>
      <c r="AH1442" s="121">
        <v>0</v>
      </c>
      <c r="AI1442" s="116">
        <v>0</v>
      </c>
      <c r="AJ1442" s="121">
        <v>0</v>
      </c>
      <c r="AK1442" s="121">
        <v>0</v>
      </c>
      <c r="AL1442" s="116">
        <v>4.5805954933166504</v>
      </c>
      <c r="AM1442" s="116">
        <v>28.304592132568359</v>
      </c>
      <c r="AN1442" s="116">
        <v>14384.42578125</v>
      </c>
      <c r="AO1442" s="116">
        <v>37499.01953125</v>
      </c>
      <c r="AP1442" s="116">
        <v>15617.548828125</v>
      </c>
      <c r="AQ1442" s="116">
        <v>41.647884368896484</v>
      </c>
      <c r="AR1442" s="118"/>
    </row>
    <row r="1443" spans="1:44">
      <c r="A1443" s="352">
        <v>41831</v>
      </c>
      <c r="B1443" s="206" t="s">
        <v>133</v>
      </c>
      <c r="C1443" s="206" t="s">
        <v>176</v>
      </c>
      <c r="D1443" s="241"/>
      <c r="E1443" s="180">
        <v>163</v>
      </c>
      <c r="F1443" s="180">
        <v>6</v>
      </c>
      <c r="G1443" s="180">
        <v>482</v>
      </c>
      <c r="H1443" s="180">
        <v>18</v>
      </c>
      <c r="I1443" s="180">
        <v>1492</v>
      </c>
      <c r="J1443" s="180">
        <v>64</v>
      </c>
      <c r="K1443" s="248">
        <v>1694571</v>
      </c>
      <c r="L1443" s="246">
        <v>90.312828438584162</v>
      </c>
      <c r="M1443" s="248">
        <v>3415134</v>
      </c>
      <c r="N1443" s="246">
        <v>96.194877624511719</v>
      </c>
      <c r="O1443" s="248">
        <v>14825276</v>
      </c>
      <c r="P1443" s="246">
        <v>99.99041748046875</v>
      </c>
      <c r="Q1443" s="248">
        <v>9482702</v>
      </c>
      <c r="R1443" s="249">
        <v>0.48952293395996094</v>
      </c>
      <c r="S1443" s="248">
        <v>403297</v>
      </c>
      <c r="T1443" s="246">
        <v>4.2529754638671875</v>
      </c>
      <c r="U1443" s="248">
        <v>282</v>
      </c>
      <c r="V1443" s="249">
        <v>3.1223830301314592E-3</v>
      </c>
      <c r="W1443" s="248">
        <v>2497771</v>
      </c>
      <c r="X1443" s="246">
        <v>99.304367065429688</v>
      </c>
      <c r="Y1443" s="246">
        <v>99.30126953125</v>
      </c>
      <c r="Z1443" s="247">
        <v>6840</v>
      </c>
      <c r="AA1443" s="249">
        <v>0.2738441526889801</v>
      </c>
      <c r="AB1443" s="248">
        <v>449753</v>
      </c>
      <c r="AC1443" s="246">
        <v>96.483627319335937</v>
      </c>
      <c r="AD1443" s="248">
        <v>441559</v>
      </c>
      <c r="AE1443" s="246">
        <v>96.945365905761719</v>
      </c>
      <c r="AF1443" s="246">
        <v>0</v>
      </c>
      <c r="AG1443" s="246">
        <v>0</v>
      </c>
      <c r="AH1443" s="251">
        <v>0</v>
      </c>
      <c r="AI1443" s="246">
        <v>0</v>
      </c>
      <c r="AJ1443" s="251">
        <v>0</v>
      </c>
      <c r="AK1443" s="251">
        <v>0</v>
      </c>
      <c r="AL1443" s="246">
        <v>4.9035935401916504</v>
      </c>
      <c r="AM1443" s="246">
        <v>31.461673736572266</v>
      </c>
      <c r="AN1443" s="246">
        <v>13334.3095703125</v>
      </c>
      <c r="AO1443" s="246">
        <v>30742.294921875</v>
      </c>
      <c r="AP1443" s="246">
        <v>13648.125</v>
      </c>
      <c r="AQ1443" s="246">
        <v>44.395271301269531</v>
      </c>
      <c r="AR1443" s="248"/>
    </row>
    <row r="1444" spans="1:44">
      <c r="A1444" s="352">
        <v>41831</v>
      </c>
      <c r="B1444" s="206" t="s">
        <v>125</v>
      </c>
      <c r="C1444" s="206" t="s">
        <v>176</v>
      </c>
      <c r="D1444" s="241"/>
      <c r="E1444" s="180">
        <v>164</v>
      </c>
      <c r="F1444" s="180">
        <v>7</v>
      </c>
      <c r="G1444" s="180">
        <v>460</v>
      </c>
      <c r="H1444" s="180">
        <v>21</v>
      </c>
      <c r="I1444" s="180">
        <v>1490</v>
      </c>
      <c r="J1444" s="180">
        <v>74</v>
      </c>
      <c r="K1444" s="248">
        <v>1727338</v>
      </c>
      <c r="L1444" s="246">
        <v>90.56438288279422</v>
      </c>
      <c r="M1444" s="248">
        <v>2866391</v>
      </c>
      <c r="N1444" s="246">
        <v>94.832420349121094</v>
      </c>
      <c r="O1444" s="248">
        <v>13104284</v>
      </c>
      <c r="P1444" s="246">
        <v>99.999786376953125</v>
      </c>
      <c r="Q1444" s="248">
        <v>8854837</v>
      </c>
      <c r="R1444" s="249">
        <v>1.1135157197713852E-2</v>
      </c>
      <c r="S1444" s="248">
        <v>378064</v>
      </c>
      <c r="T1444" s="246">
        <v>4.2695760726928711</v>
      </c>
      <c r="U1444" s="248">
        <v>113</v>
      </c>
      <c r="V1444" s="249">
        <v>1.3332124799489975E-3</v>
      </c>
      <c r="W1444" s="248">
        <v>2612276</v>
      </c>
      <c r="X1444" s="246">
        <v>99.832305908203125</v>
      </c>
      <c r="Y1444" s="246">
        <v>99.830978393554688</v>
      </c>
      <c r="Z1444" s="247">
        <v>4823</v>
      </c>
      <c r="AA1444" s="249">
        <v>0.18462826311588287</v>
      </c>
      <c r="AB1444" s="248">
        <v>550228</v>
      </c>
      <c r="AC1444" s="246">
        <v>97.263137817382813</v>
      </c>
      <c r="AD1444" s="248">
        <v>551447</v>
      </c>
      <c r="AE1444" s="246">
        <v>97.326850891113281</v>
      </c>
      <c r="AF1444" s="246">
        <v>0</v>
      </c>
      <c r="AG1444" s="246">
        <v>0</v>
      </c>
      <c r="AH1444" s="251">
        <v>0</v>
      </c>
      <c r="AI1444" s="246">
        <v>0</v>
      </c>
      <c r="AJ1444" s="251">
        <v>0</v>
      </c>
      <c r="AK1444" s="251">
        <v>0</v>
      </c>
      <c r="AL1444" s="246">
        <v>4.2162833213806152</v>
      </c>
      <c r="AM1444" s="246">
        <v>29.383989334106445</v>
      </c>
      <c r="AN1444" s="246">
        <v>10808.8466796875</v>
      </c>
      <c r="AO1444" s="246">
        <v>29730.482421875</v>
      </c>
      <c r="AP1444" s="246">
        <v>12208.0947265625</v>
      </c>
      <c r="AQ1444" s="246">
        <v>41.062553405761719</v>
      </c>
      <c r="AR1444" s="248"/>
    </row>
    <row r="1445" spans="1:44">
      <c r="A1445" s="352">
        <v>41831</v>
      </c>
      <c r="B1445" s="107" t="s">
        <v>127</v>
      </c>
      <c r="C1445" s="107" t="s">
        <v>128</v>
      </c>
      <c r="D1445" s="241"/>
      <c r="E1445" s="388">
        <v>150</v>
      </c>
      <c r="F1445" s="388">
        <v>12</v>
      </c>
      <c r="G1445" s="388">
        <v>450</v>
      </c>
      <c r="H1445" s="388">
        <v>36</v>
      </c>
      <c r="I1445" s="388">
        <v>1465</v>
      </c>
      <c r="J1445" s="388">
        <v>122</v>
      </c>
      <c r="K1445" s="111">
        <v>2357645</v>
      </c>
      <c r="L1445" s="109">
        <v>88.597944134931254</v>
      </c>
      <c r="M1445" s="111">
        <v>3749870</v>
      </c>
      <c r="N1445" s="109">
        <v>95.82855224609375</v>
      </c>
      <c r="O1445" s="111">
        <v>16032207</v>
      </c>
      <c r="P1445" s="109">
        <v>99.867095947265625</v>
      </c>
      <c r="Q1445" s="111">
        <v>9757763</v>
      </c>
      <c r="R1445" s="112">
        <v>8.4035657346248627E-4</v>
      </c>
      <c r="S1445" s="111">
        <v>337879</v>
      </c>
      <c r="T1445" s="109">
        <v>3.4626686573028564</v>
      </c>
      <c r="U1445" s="111">
        <v>39647</v>
      </c>
      <c r="V1445" s="112">
        <v>0.40646734833717346</v>
      </c>
      <c r="W1445" s="111">
        <v>2847846</v>
      </c>
      <c r="X1445" s="109">
        <v>99.613800048828125</v>
      </c>
      <c r="Y1445" s="109">
        <v>99.208900451660156</v>
      </c>
      <c r="Z1445" s="110">
        <v>18159</v>
      </c>
      <c r="AA1445" s="112">
        <v>0.63763982057571411</v>
      </c>
      <c r="AB1445" s="111">
        <v>4530230</v>
      </c>
      <c r="AC1445" s="109">
        <v>99.208892822265625</v>
      </c>
      <c r="AD1445" s="111">
        <v>4520101</v>
      </c>
      <c r="AE1445" s="109">
        <v>99.416160583496094</v>
      </c>
      <c r="AF1445" s="109">
        <v>34.612979888916016</v>
      </c>
      <c r="AG1445" s="109">
        <v>34.2479248046875</v>
      </c>
      <c r="AH1445" s="113">
        <v>34.978034973144531</v>
      </c>
      <c r="AI1445" s="109">
        <v>48.8328857421875</v>
      </c>
      <c r="AJ1445" s="113">
        <v>0.44548150897026062</v>
      </c>
      <c r="AK1445" s="113">
        <v>0.72163480520248413</v>
      </c>
      <c r="AL1445" s="109">
        <v>3.0460646152496338</v>
      </c>
      <c r="AM1445" s="109">
        <v>19.18663215637207</v>
      </c>
      <c r="AN1445" s="109">
        <v>8211.8837890625</v>
      </c>
      <c r="AO1445" s="109">
        <v>34768.9140625</v>
      </c>
      <c r="AP1445" s="109">
        <v>638.28759765625</v>
      </c>
      <c r="AQ1445" s="109">
        <v>1.8357996940612793</v>
      </c>
      <c r="AR1445" s="111"/>
    </row>
    <row r="1446" spans="1:44">
      <c r="A1446" s="352">
        <v>41831</v>
      </c>
      <c r="B1446" s="107" t="s">
        <v>129</v>
      </c>
      <c r="C1446" s="107" t="s">
        <v>128</v>
      </c>
      <c r="D1446" s="241"/>
      <c r="E1446" s="388">
        <v>151</v>
      </c>
      <c r="F1446" s="388">
        <v>3</v>
      </c>
      <c r="G1446" s="388">
        <v>449</v>
      </c>
      <c r="H1446" s="388">
        <v>8</v>
      </c>
      <c r="I1446" s="388">
        <v>1250</v>
      </c>
      <c r="J1446" s="388">
        <v>26</v>
      </c>
      <c r="K1446" s="111">
        <v>1507121</v>
      </c>
      <c r="L1446" s="109">
        <v>84.890728747061445</v>
      </c>
      <c r="M1446" s="111">
        <v>3150213</v>
      </c>
      <c r="N1446" s="109">
        <v>95.436561584472656</v>
      </c>
      <c r="O1446" s="111">
        <v>11246692</v>
      </c>
      <c r="P1446" s="109">
        <v>99.986091613769531</v>
      </c>
      <c r="Q1446" s="111">
        <v>7413848</v>
      </c>
      <c r="R1446" s="112">
        <v>5.2604259690269828E-4</v>
      </c>
      <c r="S1446" s="111">
        <v>256886</v>
      </c>
      <c r="T1446" s="109">
        <v>3.4649484157562256</v>
      </c>
      <c r="U1446" s="111">
        <v>34228</v>
      </c>
      <c r="V1446" s="112">
        <v>0.46259772777557373</v>
      </c>
      <c r="W1446" s="111">
        <v>1711834</v>
      </c>
      <c r="X1446" s="109">
        <v>99.546127319335938</v>
      </c>
      <c r="Y1446" s="109">
        <v>99.08563232421875</v>
      </c>
      <c r="Z1446" s="110">
        <v>10947</v>
      </c>
      <c r="AA1446" s="112">
        <v>0.63948959112167358</v>
      </c>
      <c r="AB1446" s="111">
        <v>948128</v>
      </c>
      <c r="AC1446" s="109">
        <v>98.662841796875</v>
      </c>
      <c r="AD1446" s="111">
        <v>949028</v>
      </c>
      <c r="AE1446" s="109">
        <v>98.898979187011719</v>
      </c>
      <c r="AF1446" s="109">
        <v>34.416854858398438</v>
      </c>
      <c r="AG1446" s="109">
        <v>34.099658966064453</v>
      </c>
      <c r="AH1446" s="113">
        <v>34.734054565429688</v>
      </c>
      <c r="AI1446" s="109">
        <v>48.95263671875</v>
      </c>
      <c r="AJ1446" s="113">
        <v>0.32628285884857178</v>
      </c>
      <c r="AK1446" s="113">
        <v>50.721080780029297</v>
      </c>
      <c r="AL1446" s="109">
        <v>2.9967465400695801</v>
      </c>
      <c r="AM1446" s="109">
        <v>23.503776550292969</v>
      </c>
      <c r="AN1446" s="109">
        <v>6439.61572265625</v>
      </c>
      <c r="AO1446" s="109">
        <v>18619.345703125</v>
      </c>
      <c r="AP1446" s="109">
        <v>187.98500061035156</v>
      </c>
      <c r="AQ1446" s="109">
        <v>1.0096219778060913</v>
      </c>
      <c r="AR1446" s="111"/>
    </row>
    <row r="1447" spans="1:44">
      <c r="A1447" s="352">
        <v>41831</v>
      </c>
      <c r="B1447" s="181" t="s">
        <v>130</v>
      </c>
      <c r="C1447" s="181" t="s">
        <v>128</v>
      </c>
      <c r="D1447" s="241"/>
      <c r="E1447" s="219">
        <v>176</v>
      </c>
      <c r="F1447" s="219">
        <v>5</v>
      </c>
      <c r="G1447" s="219">
        <v>528</v>
      </c>
      <c r="H1447" s="219">
        <v>15</v>
      </c>
      <c r="I1447" s="219">
        <v>877</v>
      </c>
      <c r="J1447" s="219">
        <v>33</v>
      </c>
      <c r="K1447" s="229">
        <v>544528</v>
      </c>
      <c r="L1447" s="230">
        <v>93.597941703640586</v>
      </c>
      <c r="M1447" s="229">
        <v>1286105</v>
      </c>
      <c r="N1447" s="230">
        <v>94.649818420410156</v>
      </c>
      <c r="O1447" s="229">
        <v>14187121</v>
      </c>
      <c r="P1447" s="230">
        <v>99.993995666503906</v>
      </c>
      <c r="Q1447" s="229">
        <v>4180119</v>
      </c>
      <c r="R1447" s="230">
        <v>0</v>
      </c>
      <c r="S1447" s="229">
        <v>130320</v>
      </c>
      <c r="T1447" s="230">
        <v>3.1176145076751709</v>
      </c>
      <c r="U1447" s="229">
        <v>9017</v>
      </c>
      <c r="V1447" s="230">
        <v>0.21576860547065735</v>
      </c>
      <c r="W1447" s="229">
        <v>603737</v>
      </c>
      <c r="X1447" s="230">
        <v>99.796356201171875</v>
      </c>
      <c r="Y1447" s="230">
        <v>99.581024169921875</v>
      </c>
      <c r="Z1447" s="229">
        <v>3343</v>
      </c>
      <c r="AA1447" s="230">
        <v>0.55371791124343872</v>
      </c>
      <c r="AB1447" s="229">
        <v>772468</v>
      </c>
      <c r="AC1447" s="230">
        <v>98.319931030273437</v>
      </c>
      <c r="AD1447" s="229">
        <v>771356</v>
      </c>
      <c r="AE1447" s="230">
        <v>98.461021423339844</v>
      </c>
      <c r="AF1447" s="230">
        <v>35.045761108398438</v>
      </c>
      <c r="AG1447" s="230">
        <v>34.957599639892578</v>
      </c>
      <c r="AH1447" s="230">
        <v>35.133926391601563</v>
      </c>
      <c r="AI1447" s="230">
        <v>95.202201843261719</v>
      </c>
      <c r="AJ1447" s="188">
        <v>0.58977973461151123</v>
      </c>
      <c r="AK1447" s="188">
        <v>4.2080197334289551</v>
      </c>
      <c r="AL1447" s="230">
        <v>4.0723743438720703</v>
      </c>
      <c r="AM1447" s="230">
        <v>24.100170135498047</v>
      </c>
      <c r="AN1447" s="230">
        <v>5156.74951171875</v>
      </c>
      <c r="AO1447" s="230">
        <v>9095.5185546875</v>
      </c>
      <c r="AP1447" s="230">
        <v>155.83406066894531</v>
      </c>
      <c r="AQ1447" s="230">
        <v>1.7133059501647949</v>
      </c>
      <c r="AR1447" s="229"/>
    </row>
    <row r="1448" spans="1:44">
      <c r="A1448" s="352">
        <v>41831</v>
      </c>
      <c r="B1448" s="123" t="s">
        <v>132</v>
      </c>
      <c r="C1448" s="123" t="s">
        <v>128</v>
      </c>
      <c r="D1448" s="241"/>
      <c r="E1448" s="219">
        <v>178</v>
      </c>
      <c r="F1448" s="219">
        <v>5</v>
      </c>
      <c r="G1448" s="219">
        <v>527</v>
      </c>
      <c r="H1448" s="219">
        <v>15</v>
      </c>
      <c r="I1448" s="219">
        <v>1010</v>
      </c>
      <c r="J1448" s="219">
        <v>29</v>
      </c>
      <c r="K1448" s="197">
        <v>580274</v>
      </c>
      <c r="L1448" s="194">
        <v>90.953756328906692</v>
      </c>
      <c r="M1448" s="197">
        <v>1248324</v>
      </c>
      <c r="N1448" s="194">
        <v>90.149269104003906</v>
      </c>
      <c r="O1448" s="197">
        <v>12878465</v>
      </c>
      <c r="P1448" s="194">
        <v>99.846298217773438</v>
      </c>
      <c r="Q1448" s="197">
        <v>5288875</v>
      </c>
      <c r="R1448" s="194">
        <v>0</v>
      </c>
      <c r="S1448" s="197">
        <v>341578</v>
      </c>
      <c r="T1448" s="194">
        <v>6.4584245681762695</v>
      </c>
      <c r="U1448" s="197">
        <v>18313</v>
      </c>
      <c r="V1448" s="194">
        <v>0.34638053178787231</v>
      </c>
      <c r="W1448" s="197">
        <v>868643</v>
      </c>
      <c r="X1448" s="194">
        <v>99.696426391601563</v>
      </c>
      <c r="Y1448" s="231">
        <v>99.351097106933594</v>
      </c>
      <c r="Z1448" s="197">
        <v>9146</v>
      </c>
      <c r="AA1448" s="194">
        <v>1.0529066324234009</v>
      </c>
      <c r="AB1448" s="197">
        <v>779956</v>
      </c>
      <c r="AC1448" s="194">
        <v>96.827896118164062</v>
      </c>
      <c r="AD1448" s="197">
        <v>778258</v>
      </c>
      <c r="AE1448" s="194">
        <v>97.067169189453125</v>
      </c>
      <c r="AF1448" s="231">
        <v>34.808174133300781</v>
      </c>
      <c r="AG1448" s="231">
        <v>34.832901000976563</v>
      </c>
      <c r="AH1448" s="231">
        <v>34.783447265625</v>
      </c>
      <c r="AI1448" s="194">
        <v>48.702564239501953</v>
      </c>
      <c r="AJ1448" s="207">
        <v>0.37133270502090454</v>
      </c>
      <c r="AK1448" s="207">
        <v>0.92610424757003784</v>
      </c>
      <c r="AL1448" s="208">
        <v>4.1186742782592773</v>
      </c>
      <c r="AM1448" s="208">
        <v>23.790824890136719</v>
      </c>
      <c r="AN1448" s="197">
        <v>6096.07373046875</v>
      </c>
      <c r="AO1448" s="197">
        <v>11448.9697265625</v>
      </c>
      <c r="AP1448" s="197">
        <v>156.08541870117187</v>
      </c>
      <c r="AQ1448" s="231">
        <v>1.363314151763916</v>
      </c>
      <c r="AR1448" s="198"/>
    </row>
    <row r="1449" spans="1:44">
      <c r="A1449" s="352">
        <v>41830</v>
      </c>
      <c r="B1449" s="181" t="s">
        <v>6</v>
      </c>
      <c r="C1449" s="181"/>
      <c r="D1449" s="241"/>
      <c r="E1449" s="219">
        <v>1776</v>
      </c>
      <c r="F1449" s="219">
        <v>138</v>
      </c>
      <c r="G1449" s="219">
        <v>5244</v>
      </c>
      <c r="H1449" s="219">
        <v>404</v>
      </c>
      <c r="I1449" s="219">
        <v>15624</v>
      </c>
      <c r="J1449" s="219">
        <v>1573</v>
      </c>
      <c r="K1449" s="229">
        <v>35024671</v>
      </c>
      <c r="L1449" s="230">
        <v>91.480459588042947</v>
      </c>
      <c r="M1449" s="229">
        <v>50851004</v>
      </c>
      <c r="N1449" s="230">
        <v>95.903376109094211</v>
      </c>
      <c r="O1449" s="229">
        <v>169012892</v>
      </c>
      <c r="P1449" s="230">
        <v>99.931197777547709</v>
      </c>
      <c r="Q1449" s="229">
        <v>121996726</v>
      </c>
      <c r="R1449" s="230">
        <v>4.0105175304663156E-2</v>
      </c>
      <c r="S1449" s="229">
        <v>2739439</v>
      </c>
      <c r="T1449" s="230">
        <v>4.1881682921113104</v>
      </c>
      <c r="U1449" s="229">
        <v>180767</v>
      </c>
      <c r="V1449" s="230">
        <v>0.15038755426085104</v>
      </c>
      <c r="W1449" s="229">
        <v>35021373</v>
      </c>
      <c r="X1449" s="230">
        <v>99.66078834191056</v>
      </c>
      <c r="Y1449" s="230">
        <v>99.510910919766076</v>
      </c>
      <c r="Z1449" s="229">
        <v>119896</v>
      </c>
      <c r="AA1449" s="230">
        <v>0.34235094372206332</v>
      </c>
      <c r="AB1449" s="229">
        <v>24111596</v>
      </c>
      <c r="AC1449" s="230">
        <v>98.553990762338969</v>
      </c>
      <c r="AD1449" s="229">
        <v>24079015</v>
      </c>
      <c r="AE1449" s="230">
        <v>98.651008932948898</v>
      </c>
      <c r="AF1449" s="230">
        <v>30.049719094549424</v>
      </c>
      <c r="AG1449" s="230">
        <v>37.286432691548768</v>
      </c>
      <c r="AH1449" s="230">
        <v>22.813005497550076</v>
      </c>
      <c r="AI1449" s="230"/>
      <c r="AJ1449" s="188"/>
      <c r="AK1449" s="188"/>
      <c r="AL1449" s="230">
        <v>3.2177969821257064</v>
      </c>
      <c r="AM1449" s="230">
        <v>18.981615339782774</v>
      </c>
      <c r="AN1449" s="230">
        <v>157205.25244140625</v>
      </c>
      <c r="AO1449" s="230">
        <v>432980.1962890625</v>
      </c>
      <c r="AP1449" s="230">
        <v>195041.8422088623</v>
      </c>
      <c r="AQ1449" s="230">
        <v>45.046365602977865</v>
      </c>
      <c r="AR1449" s="229">
        <v>0</v>
      </c>
    </row>
    <row r="1450" spans="1:44">
      <c r="A1450" s="352">
        <v>41830</v>
      </c>
      <c r="B1450" s="123" t="s">
        <v>134</v>
      </c>
      <c r="C1450" s="123"/>
      <c r="D1450" s="241"/>
      <c r="E1450" s="219">
        <v>630</v>
      </c>
      <c r="F1450" s="219">
        <v>81</v>
      </c>
      <c r="G1450" s="219">
        <v>1870</v>
      </c>
      <c r="H1450" s="219">
        <v>244</v>
      </c>
      <c r="I1450" s="219">
        <v>6515</v>
      </c>
      <c r="J1450" s="219">
        <v>1065</v>
      </c>
      <c r="K1450" s="197">
        <v>19646294</v>
      </c>
      <c r="L1450" s="194">
        <v>92.292658350730179</v>
      </c>
      <c r="M1450" s="197">
        <v>28203093</v>
      </c>
      <c r="N1450" s="194">
        <v>96.527121140848536</v>
      </c>
      <c r="O1450" s="197">
        <v>54867210</v>
      </c>
      <c r="P1450" s="194">
        <v>99.897430703997856</v>
      </c>
      <c r="Q1450" s="197">
        <v>54866872</v>
      </c>
      <c r="R1450" s="194">
        <v>8.175607447034737E-2</v>
      </c>
      <c r="S1450" s="197">
        <v>9977</v>
      </c>
      <c r="T1450" s="194">
        <v>3.1329050918424389E-2</v>
      </c>
      <c r="U1450" s="197">
        <v>84945</v>
      </c>
      <c r="V1450" s="194">
        <v>0.15497508591081144</v>
      </c>
      <c r="W1450" s="197">
        <v>17677519</v>
      </c>
      <c r="X1450" s="194">
        <v>99.590451836852921</v>
      </c>
      <c r="Y1450" s="231">
        <v>99.436111448559785</v>
      </c>
      <c r="Z1450" s="197">
        <v>49366</v>
      </c>
      <c r="AA1450" s="194">
        <v>0.27925865002019062</v>
      </c>
      <c r="AB1450" s="197">
        <v>14205918</v>
      </c>
      <c r="AC1450" s="194">
        <v>98.888111746229242</v>
      </c>
      <c r="AD1450" s="197">
        <v>14205662</v>
      </c>
      <c r="AE1450" s="194">
        <v>98.874926527612729</v>
      </c>
      <c r="AF1450" s="231">
        <v>51.711976455882287</v>
      </c>
      <c r="AG1450" s="231">
        <v>66.031211929432487</v>
      </c>
      <c r="AH1450" s="231">
        <v>37.392740982332086</v>
      </c>
      <c r="AI1450" s="194"/>
      <c r="AJ1450" s="207"/>
      <c r="AK1450" s="207"/>
      <c r="AL1450" s="208">
        <v>4.9806983192974235</v>
      </c>
      <c r="AM1450" s="208">
        <v>27.395312808031704</v>
      </c>
      <c r="AN1450" s="197">
        <v>76167.9794921875</v>
      </c>
      <c r="AO1450" s="197">
        <v>226952.505859375</v>
      </c>
      <c r="AP1450" s="197">
        <v>134227.5478515625</v>
      </c>
      <c r="AQ1450" s="231">
        <v>59.143452654685817</v>
      </c>
      <c r="AR1450" s="198"/>
    </row>
    <row r="1451" spans="1:44">
      <c r="A1451" s="352">
        <v>41830</v>
      </c>
      <c r="B1451" s="123" t="s">
        <v>175</v>
      </c>
      <c r="C1451" s="123"/>
      <c r="D1451" s="241"/>
      <c r="E1451" s="219">
        <v>491</v>
      </c>
      <c r="F1451" s="219">
        <v>32</v>
      </c>
      <c r="G1451" s="219">
        <v>1420</v>
      </c>
      <c r="H1451" s="219">
        <v>86</v>
      </c>
      <c r="I1451" s="219">
        <v>4509</v>
      </c>
      <c r="J1451" s="219">
        <v>300</v>
      </c>
      <c r="K1451" s="197">
        <v>9661928</v>
      </c>
      <c r="L1451" s="194">
        <v>91.52332743526965</v>
      </c>
      <c r="M1451" s="197">
        <v>13530114</v>
      </c>
      <c r="N1451" s="194">
        <v>95.415152833064866</v>
      </c>
      <c r="O1451" s="197">
        <v>60061707</v>
      </c>
      <c r="P1451" s="194">
        <v>99.998072732495245</v>
      </c>
      <c r="Q1451" s="197">
        <v>40851707</v>
      </c>
      <c r="R1451" s="194">
        <v>9.174647458284748E-3</v>
      </c>
      <c r="S1451" s="197">
        <v>1689960</v>
      </c>
      <c r="T1451" s="194">
        <v>4.1502718568167047</v>
      </c>
      <c r="U1451" s="197">
        <v>1698</v>
      </c>
      <c r="V1451" s="194">
        <v>4.3363969481771125E-3</v>
      </c>
      <c r="W1451" s="197">
        <v>11616820</v>
      </c>
      <c r="X1451" s="194">
        <v>99.788587833339335</v>
      </c>
      <c r="Y1451" s="231">
        <v>99.784260604061899</v>
      </c>
      <c r="Z1451" s="197">
        <v>29311</v>
      </c>
      <c r="AA1451" s="194">
        <v>0.25231517528156916</v>
      </c>
      <c r="AB1451" s="197">
        <v>2977123</v>
      </c>
      <c r="AC1451" s="194">
        <v>96.255477633801732</v>
      </c>
      <c r="AD1451" s="197">
        <v>2953653</v>
      </c>
      <c r="AE1451" s="194">
        <v>96.695213338995174</v>
      </c>
      <c r="AF1451" s="231">
        <v>0</v>
      </c>
      <c r="AG1451" s="231">
        <v>0</v>
      </c>
      <c r="AH1451" s="231">
        <v>0</v>
      </c>
      <c r="AI1451" s="194"/>
      <c r="AJ1451" s="207"/>
      <c r="AK1451" s="207"/>
      <c r="AL1451" s="208">
        <v>4.8484423748282497</v>
      </c>
      <c r="AM1451" s="208">
        <v>30.066332197558971</v>
      </c>
      <c r="AN1451" s="197">
        <v>55068.9794921875</v>
      </c>
      <c r="AO1451" s="197">
        <v>134158.7265625</v>
      </c>
      <c r="AP1451" s="197">
        <v>59728.365234375</v>
      </c>
      <c r="AQ1451" s="231">
        <v>44.520670972938596</v>
      </c>
      <c r="AR1451" s="198"/>
    </row>
    <row r="1452" spans="1:44">
      <c r="A1452" s="352">
        <v>41830</v>
      </c>
      <c r="B1452" s="124" t="s">
        <v>135</v>
      </c>
      <c r="C1452" s="124"/>
      <c r="D1452" s="241"/>
      <c r="E1452" s="219">
        <v>655</v>
      </c>
      <c r="F1452" s="219">
        <v>25</v>
      </c>
      <c r="G1452" s="219">
        <v>1954</v>
      </c>
      <c r="H1452" s="219">
        <v>74</v>
      </c>
      <c r="I1452" s="219">
        <v>4600</v>
      </c>
      <c r="J1452" s="219">
        <v>208</v>
      </c>
      <c r="K1452" s="190">
        <v>5716449</v>
      </c>
      <c r="L1452" s="191">
        <v>88.616639455718044</v>
      </c>
      <c r="M1452" s="190">
        <v>9117797</v>
      </c>
      <c r="N1452" s="191">
        <v>94.698499255976714</v>
      </c>
      <c r="O1452" s="190">
        <v>54083975</v>
      </c>
      <c r="P1452" s="191">
        <v>99.891187426345667</v>
      </c>
      <c r="Q1452" s="190">
        <v>26278147</v>
      </c>
      <c r="R1452" s="191">
        <v>1.2253527558011648E-3</v>
      </c>
      <c r="S1452" s="190">
        <v>1039502</v>
      </c>
      <c r="T1452" s="191">
        <v>4.2896748259129316</v>
      </c>
      <c r="U1452" s="190">
        <v>94124</v>
      </c>
      <c r="V1452" s="191">
        <v>0.35881635445480542</v>
      </c>
      <c r="W1452" s="190">
        <v>5727034</v>
      </c>
      <c r="X1452" s="191">
        <v>99.618663782589039</v>
      </c>
      <c r="Y1452" s="232">
        <v>99.261215724847759</v>
      </c>
      <c r="Z1452" s="190">
        <v>41219</v>
      </c>
      <c r="AA1452" s="192">
        <v>0.71972683249432934</v>
      </c>
      <c r="AB1452" s="190">
        <v>6928555</v>
      </c>
      <c r="AC1452" s="191">
        <v>98.856573480026228</v>
      </c>
      <c r="AD1452" s="190">
        <v>6919700</v>
      </c>
      <c r="AE1452" s="191">
        <v>99.02614714093778</v>
      </c>
      <c r="AF1452" s="232">
        <v>17.737428839818321</v>
      </c>
      <c r="AG1452" s="232">
        <v>16.117359581392204</v>
      </c>
      <c r="AH1452" s="232">
        <v>19.357498098244438</v>
      </c>
      <c r="AI1452" s="191"/>
      <c r="AJ1452" s="193"/>
      <c r="AK1452" s="193"/>
      <c r="AL1452" s="191">
        <v>3.6574953957980338</v>
      </c>
      <c r="AM1452" s="191">
        <v>23.025041501134055</v>
      </c>
      <c r="AN1452" s="190">
        <v>25968.29345703125</v>
      </c>
      <c r="AO1452" s="190">
        <v>71868.9638671875</v>
      </c>
      <c r="AP1452" s="190">
        <v>1085.9291229248047</v>
      </c>
      <c r="AQ1452" s="232">
        <v>1.510984804138239</v>
      </c>
      <c r="AR1452" s="190"/>
    </row>
    <row r="1453" spans="1:44">
      <c r="A1453" s="352">
        <v>41830</v>
      </c>
      <c r="B1453" s="114" t="s">
        <v>121</v>
      </c>
      <c r="C1453" s="114" t="s">
        <v>122</v>
      </c>
      <c r="D1453" s="241"/>
      <c r="E1453" s="305">
        <v>168</v>
      </c>
      <c r="F1453" s="305">
        <v>50</v>
      </c>
      <c r="G1453" s="305">
        <v>492</v>
      </c>
      <c r="H1453" s="305">
        <v>151</v>
      </c>
      <c r="I1453" s="305">
        <v>1932</v>
      </c>
      <c r="J1453" s="305">
        <v>669</v>
      </c>
      <c r="K1453" s="118">
        <v>9328466</v>
      </c>
      <c r="L1453" s="116">
        <v>93.206224903429984</v>
      </c>
      <c r="M1453" s="118">
        <v>4738413</v>
      </c>
      <c r="N1453" s="116">
        <v>95.9810791015625</v>
      </c>
      <c r="O1453" s="118">
        <v>19208272</v>
      </c>
      <c r="P1453" s="116">
        <v>99.782844543457031</v>
      </c>
      <c r="Q1453" s="118">
        <v>19208220</v>
      </c>
      <c r="R1453" s="119">
        <v>0.20040899515151978</v>
      </c>
      <c r="S1453" s="118">
        <v>3024</v>
      </c>
      <c r="T1453" s="116">
        <v>1.5743259340524673E-2</v>
      </c>
      <c r="U1453" s="118">
        <v>22039</v>
      </c>
      <c r="V1453" s="119">
        <v>0.11498589068651199</v>
      </c>
      <c r="W1453" s="117">
        <v>7343651</v>
      </c>
      <c r="X1453" s="119">
        <v>99.46710205078125</v>
      </c>
      <c r="Y1453" s="119">
        <v>99.352729797363281</v>
      </c>
      <c r="Z1453" s="117">
        <v>22218</v>
      </c>
      <c r="AA1453" s="119">
        <v>0.30254706740379333</v>
      </c>
      <c r="AB1453" s="118">
        <v>7631856</v>
      </c>
      <c r="AC1453" s="120">
        <v>98.841041564941406</v>
      </c>
      <c r="AD1453" s="118">
        <v>7633083</v>
      </c>
      <c r="AE1453" s="116">
        <v>98.839286804199219</v>
      </c>
      <c r="AF1453" s="116">
        <v>59.436870574951172</v>
      </c>
      <c r="AG1453" s="116">
        <v>75.788185119628906</v>
      </c>
      <c r="AH1453" s="121">
        <v>43.085556030273438</v>
      </c>
      <c r="AI1453" s="116">
        <v>0</v>
      </c>
      <c r="AJ1453" s="121">
        <v>0</v>
      </c>
      <c r="AK1453" s="121">
        <v>0</v>
      </c>
      <c r="AL1453" s="116">
        <v>4.724940299987793</v>
      </c>
      <c r="AM1453" s="116">
        <v>27.254371643066406</v>
      </c>
      <c r="AN1453" s="116">
        <v>25325.654296875</v>
      </c>
      <c r="AO1453" s="116">
        <v>100941.984375</v>
      </c>
      <c r="AP1453" s="116">
        <v>70060.5</v>
      </c>
      <c r="AQ1453" s="122">
        <v>69.406700134277344</v>
      </c>
      <c r="AR1453" s="118"/>
    </row>
    <row r="1454" spans="1:44">
      <c r="A1454" s="352">
        <v>41830</v>
      </c>
      <c r="B1454" s="114" t="s">
        <v>123</v>
      </c>
      <c r="C1454" s="114" t="s">
        <v>122</v>
      </c>
      <c r="D1454" s="241"/>
      <c r="E1454" s="305">
        <v>146</v>
      </c>
      <c r="F1454" s="305">
        <v>6</v>
      </c>
      <c r="G1454" s="305">
        <v>442</v>
      </c>
      <c r="H1454" s="305">
        <v>18</v>
      </c>
      <c r="I1454" s="305">
        <v>1387</v>
      </c>
      <c r="J1454" s="305">
        <v>74</v>
      </c>
      <c r="K1454" s="118">
        <v>3671961</v>
      </c>
      <c r="L1454" s="116">
        <v>92.923345318754741</v>
      </c>
      <c r="M1454" s="118">
        <v>6805516</v>
      </c>
      <c r="N1454" s="116">
        <v>96.979110717773438</v>
      </c>
      <c r="O1454" s="118">
        <v>9302922</v>
      </c>
      <c r="P1454" s="116">
        <v>99.944778442382813</v>
      </c>
      <c r="Q1454" s="118">
        <v>9302766</v>
      </c>
      <c r="R1454" s="119">
        <v>3.114127553999424E-2</v>
      </c>
      <c r="S1454" s="118">
        <v>1930</v>
      </c>
      <c r="T1454" s="116">
        <v>2.0746517926454544E-2</v>
      </c>
      <c r="U1454" s="118">
        <v>14524</v>
      </c>
      <c r="V1454" s="119">
        <v>0.15620666742324829</v>
      </c>
      <c r="W1454" s="117">
        <v>2594466</v>
      </c>
      <c r="X1454" s="119">
        <v>99.80419921875</v>
      </c>
      <c r="Y1454" s="119">
        <v>99.648300170898437</v>
      </c>
      <c r="Z1454" s="117">
        <v>6639</v>
      </c>
      <c r="AA1454" s="119">
        <v>0.25589081645011902</v>
      </c>
      <c r="AB1454" s="118">
        <v>1918627</v>
      </c>
      <c r="AC1454" s="120">
        <v>99.000846862792969</v>
      </c>
      <c r="AD1454" s="118">
        <v>1918181</v>
      </c>
      <c r="AE1454" s="116">
        <v>98.996444702148438</v>
      </c>
      <c r="AF1454" s="116">
        <v>40.124710083007812</v>
      </c>
      <c r="AG1454" s="116">
        <v>50.248432159423828</v>
      </c>
      <c r="AH1454" s="121">
        <v>30.00098991394043</v>
      </c>
      <c r="AI1454" s="116">
        <v>0</v>
      </c>
      <c r="AJ1454" s="121">
        <v>0</v>
      </c>
      <c r="AK1454" s="121">
        <v>0</v>
      </c>
      <c r="AL1454" s="116">
        <v>4.7146944999694824</v>
      </c>
      <c r="AM1454" s="116">
        <v>27.178136825561523</v>
      </c>
      <c r="AN1454" s="116">
        <v>12243.0234375</v>
      </c>
      <c r="AO1454" s="116">
        <v>34280.53515625</v>
      </c>
      <c r="AP1454" s="116">
        <v>17207.298828125</v>
      </c>
      <c r="AQ1454" s="116">
        <v>50.195537567138672</v>
      </c>
      <c r="AR1454" s="118"/>
    </row>
    <row r="1455" spans="1:44">
      <c r="A1455" s="352">
        <v>41830</v>
      </c>
      <c r="B1455" s="114" t="s">
        <v>183</v>
      </c>
      <c r="C1455" s="114" t="s">
        <v>122</v>
      </c>
      <c r="D1455" s="241"/>
      <c r="E1455" s="305">
        <v>118</v>
      </c>
      <c r="F1455" s="305">
        <v>6</v>
      </c>
      <c r="G1455" s="305">
        <v>352</v>
      </c>
      <c r="H1455" s="305">
        <v>18</v>
      </c>
      <c r="I1455" s="305">
        <v>1314</v>
      </c>
      <c r="J1455" s="305">
        <v>72</v>
      </c>
      <c r="K1455" s="118">
        <v>1368589</v>
      </c>
      <c r="L1455" s="116">
        <v>93.354542525184698</v>
      </c>
      <c r="M1455" s="118">
        <v>6805516</v>
      </c>
      <c r="N1455" s="116">
        <v>96.979110717773438</v>
      </c>
      <c r="O1455" s="118">
        <v>10915009</v>
      </c>
      <c r="P1455" s="116">
        <v>99.977134704589844</v>
      </c>
      <c r="Q1455" s="118">
        <v>10914997</v>
      </c>
      <c r="R1455" s="119">
        <v>1.4374718070030212E-2</v>
      </c>
      <c r="S1455" s="118">
        <v>730</v>
      </c>
      <c r="T1455" s="116">
        <v>6.6880458034574986E-3</v>
      </c>
      <c r="U1455" s="118">
        <v>17545</v>
      </c>
      <c r="V1455" s="119">
        <v>0.16077600419521332</v>
      </c>
      <c r="W1455" s="117">
        <v>3277303</v>
      </c>
      <c r="X1455" s="119">
        <v>99.717941284179688</v>
      </c>
      <c r="Y1455" s="119">
        <v>99.5576171875</v>
      </c>
      <c r="Z1455" s="117">
        <v>7944</v>
      </c>
      <c r="AA1455" s="119">
        <v>0.24239443242549896</v>
      </c>
      <c r="AB1455" s="118">
        <v>1947031</v>
      </c>
      <c r="AC1455" s="120">
        <v>98.880401611328125</v>
      </c>
      <c r="AD1455" s="118">
        <v>1946410</v>
      </c>
      <c r="AE1455" s="116">
        <v>98.852760314941406</v>
      </c>
      <c r="AF1455" s="116">
        <v>60.918785095214844</v>
      </c>
      <c r="AG1455" s="116">
        <v>83.927947998046875</v>
      </c>
      <c r="AH1455" s="121">
        <v>37.909622192382813</v>
      </c>
      <c r="AI1455" s="116">
        <v>0</v>
      </c>
      <c r="AJ1455" s="121">
        <v>0</v>
      </c>
      <c r="AK1455" s="121">
        <v>0</v>
      </c>
      <c r="AL1455" s="116">
        <v>4.9743576049804687</v>
      </c>
      <c r="AM1455" s="116">
        <v>25.916942596435547</v>
      </c>
      <c r="AN1455" s="116">
        <v>15273.1728515625</v>
      </c>
      <c r="AO1455" s="116">
        <v>37671.53515625</v>
      </c>
      <c r="AP1455" s="116">
        <v>19858.921875</v>
      </c>
      <c r="AQ1455" s="116">
        <v>52.715988159179687</v>
      </c>
      <c r="AR1455" s="118"/>
    </row>
    <row r="1456" spans="1:44">
      <c r="A1456" s="352">
        <v>41830</v>
      </c>
      <c r="B1456" s="114" t="s">
        <v>126</v>
      </c>
      <c r="C1456" s="114" t="s">
        <v>122</v>
      </c>
      <c r="D1456" s="241"/>
      <c r="E1456" s="305">
        <v>103</v>
      </c>
      <c r="F1456" s="305">
        <v>4</v>
      </c>
      <c r="G1456" s="305">
        <v>302</v>
      </c>
      <c r="H1456" s="305">
        <v>12</v>
      </c>
      <c r="I1456" s="305">
        <v>930</v>
      </c>
      <c r="J1456" s="305">
        <v>50</v>
      </c>
      <c r="K1456" s="118">
        <v>1280894</v>
      </c>
      <c r="L1456" s="116">
        <v>90.811339580012088</v>
      </c>
      <c r="M1456" s="118">
        <v>4926824</v>
      </c>
      <c r="N1456" s="116">
        <v>96.165359497070313</v>
      </c>
      <c r="O1456" s="118">
        <v>6642858</v>
      </c>
      <c r="P1456" s="116">
        <v>99.921463012695313</v>
      </c>
      <c r="Q1456" s="118">
        <v>6642747</v>
      </c>
      <c r="R1456" s="119">
        <v>1.3744314201176167E-2</v>
      </c>
      <c r="S1456" s="118">
        <v>3799</v>
      </c>
      <c r="T1456" s="116">
        <v>5.7190194725990295E-2</v>
      </c>
      <c r="U1456" s="118">
        <v>12245</v>
      </c>
      <c r="V1456" s="119">
        <v>0.18446724116802216</v>
      </c>
      <c r="W1456" s="117">
        <v>1890626</v>
      </c>
      <c r="X1456" s="119">
        <v>99.546607971191406</v>
      </c>
      <c r="Y1456" s="119">
        <v>99.36297607421875</v>
      </c>
      <c r="Z1456" s="117">
        <v>5705</v>
      </c>
      <c r="AA1456" s="119">
        <v>0.30175191164016724</v>
      </c>
      <c r="AB1456" s="118">
        <v>933431</v>
      </c>
      <c r="AC1456" s="120">
        <v>99.073204040527344</v>
      </c>
      <c r="AD1456" s="118">
        <v>932044</v>
      </c>
      <c r="AE1456" s="116">
        <v>99.033950805664063</v>
      </c>
      <c r="AF1456" s="116">
        <v>43.207511901855469</v>
      </c>
      <c r="AG1456" s="116">
        <v>55.500377655029297</v>
      </c>
      <c r="AH1456" s="121">
        <v>30.914646148681641</v>
      </c>
      <c r="AI1456" s="116">
        <v>0</v>
      </c>
      <c r="AJ1456" s="121">
        <v>0</v>
      </c>
      <c r="AK1456" s="121">
        <v>0</v>
      </c>
      <c r="AL1456" s="116">
        <v>5.4198741912841797</v>
      </c>
      <c r="AM1456" s="116">
        <v>29.958024978637695</v>
      </c>
      <c r="AN1456" s="116">
        <v>10022.810546875</v>
      </c>
      <c r="AO1456" s="116">
        <v>24145.681640625</v>
      </c>
      <c r="AP1456" s="116">
        <v>12056.2841796875</v>
      </c>
      <c r="AQ1456" s="116">
        <v>49.931430816650391</v>
      </c>
      <c r="AR1456" s="118"/>
    </row>
    <row r="1457" spans="1:44">
      <c r="A1457" s="352">
        <v>41830</v>
      </c>
      <c r="B1457" s="114" t="s">
        <v>184</v>
      </c>
      <c r="C1457" s="114" t="s">
        <v>122</v>
      </c>
      <c r="D1457" s="241"/>
      <c r="E1457" s="305">
        <v>95</v>
      </c>
      <c r="F1457" s="305">
        <v>15</v>
      </c>
      <c r="G1457" s="305">
        <v>282</v>
      </c>
      <c r="H1457" s="305">
        <v>45</v>
      </c>
      <c r="I1457" s="305">
        <v>952</v>
      </c>
      <c r="J1457" s="305">
        <v>200</v>
      </c>
      <c r="K1457" s="118">
        <v>3996384</v>
      </c>
      <c r="L1457" s="116">
        <v>89.691831415599694</v>
      </c>
      <c r="M1457" s="118">
        <v>4926824</v>
      </c>
      <c r="N1457" s="116">
        <v>96.165359497070313</v>
      </c>
      <c r="O1457" s="118">
        <v>8798149</v>
      </c>
      <c r="P1457" s="116">
        <v>99.980506896972656</v>
      </c>
      <c r="Q1457" s="118">
        <v>8798142</v>
      </c>
      <c r="R1457" s="119">
        <v>1.117281336337328E-2</v>
      </c>
      <c r="S1457" s="118">
        <v>494</v>
      </c>
      <c r="T1457" s="116">
        <v>5.6148217990994453E-3</v>
      </c>
      <c r="U1457" s="118">
        <v>18592</v>
      </c>
      <c r="V1457" s="119">
        <v>0.21135282516479492</v>
      </c>
      <c r="W1457" s="117">
        <v>2571473</v>
      </c>
      <c r="X1457" s="119">
        <v>99.596809387207031</v>
      </c>
      <c r="Y1457" s="119">
        <v>99.386306762695313</v>
      </c>
      <c r="Z1457" s="117">
        <v>6860</v>
      </c>
      <c r="AA1457" s="119">
        <v>0.26677316427230835</v>
      </c>
      <c r="AB1457" s="118">
        <v>1774973</v>
      </c>
      <c r="AC1457" s="120">
        <v>98.8797607421875</v>
      </c>
      <c r="AD1457" s="118">
        <v>1775944</v>
      </c>
      <c r="AE1457" s="116">
        <v>98.837692260742187</v>
      </c>
      <c r="AF1457" s="116">
        <v>30.500205993652344</v>
      </c>
      <c r="AG1457" s="116">
        <v>37.154933929443359</v>
      </c>
      <c r="AH1457" s="121">
        <v>23.845479965209961</v>
      </c>
      <c r="AI1457" s="116">
        <v>0</v>
      </c>
      <c r="AJ1457" s="121">
        <v>0</v>
      </c>
      <c r="AK1457" s="121">
        <v>0</v>
      </c>
      <c r="AL1457" s="116">
        <v>5.3814339637756348</v>
      </c>
      <c r="AM1457" s="116">
        <v>27.082483291625977</v>
      </c>
      <c r="AN1457" s="116">
        <v>13303.318359375</v>
      </c>
      <c r="AO1457" s="116">
        <v>29912.76953125</v>
      </c>
      <c r="AP1457" s="116">
        <v>15044.54296875</v>
      </c>
      <c r="AQ1457" s="116">
        <v>50.294715881347656</v>
      </c>
      <c r="AR1457" s="118"/>
    </row>
    <row r="1458" spans="1:44">
      <c r="A1458" s="352">
        <v>41830</v>
      </c>
      <c r="B1458" s="114" t="s">
        <v>131</v>
      </c>
      <c r="C1458" s="114" t="s">
        <v>176</v>
      </c>
      <c r="D1458" s="241"/>
      <c r="E1458" s="305">
        <v>164</v>
      </c>
      <c r="F1458" s="305">
        <v>19</v>
      </c>
      <c r="G1458" s="305">
        <v>478</v>
      </c>
      <c r="H1458" s="305">
        <v>47</v>
      </c>
      <c r="I1458" s="305">
        <v>1528</v>
      </c>
      <c r="J1458" s="305">
        <v>162</v>
      </c>
      <c r="K1458" s="118">
        <v>2449144</v>
      </c>
      <c r="L1458" s="116">
        <v>91.350814815298733</v>
      </c>
      <c r="M1458" s="118">
        <v>3975917</v>
      </c>
      <c r="N1458" s="116">
        <v>94.47802734375</v>
      </c>
      <c r="O1458" s="118">
        <v>17774984</v>
      </c>
      <c r="P1458" s="116">
        <v>99.999481201171875</v>
      </c>
      <c r="Q1458" s="118">
        <v>11588000</v>
      </c>
      <c r="R1458" s="119">
        <v>6.0666208155453205E-3</v>
      </c>
      <c r="S1458" s="118">
        <v>496304</v>
      </c>
      <c r="T1458" s="116">
        <v>4.2829132080078125</v>
      </c>
      <c r="U1458" s="118">
        <v>235</v>
      </c>
      <c r="V1458" s="119">
        <v>2.118849428370595E-3</v>
      </c>
      <c r="W1458" s="117">
        <v>3198405</v>
      </c>
      <c r="X1458" s="119">
        <v>99.770820617675781</v>
      </c>
      <c r="Y1458" s="119">
        <v>99.768707275390625</v>
      </c>
      <c r="Z1458" s="117">
        <v>8795</v>
      </c>
      <c r="AA1458" s="119">
        <v>0.2749808132648468</v>
      </c>
      <c r="AB1458" s="118">
        <v>1221273</v>
      </c>
      <c r="AC1458" s="120">
        <v>95.503707885742188</v>
      </c>
      <c r="AD1458" s="118">
        <v>1209509</v>
      </c>
      <c r="AE1458" s="116">
        <v>96.317848205566406</v>
      </c>
      <c r="AF1458" s="116">
        <v>0</v>
      </c>
      <c r="AG1458" s="116">
        <v>0</v>
      </c>
      <c r="AH1458" s="121">
        <v>0</v>
      </c>
      <c r="AI1458" s="116">
        <v>0</v>
      </c>
      <c r="AJ1458" s="121">
        <v>0</v>
      </c>
      <c r="AK1458" s="121">
        <v>0</v>
      </c>
      <c r="AL1458" s="116">
        <v>4.9232869148254395</v>
      </c>
      <c r="AM1458" s="116">
        <v>28.927803039550781</v>
      </c>
      <c r="AN1458" s="116">
        <v>15995.513671875</v>
      </c>
      <c r="AO1458" s="116">
        <v>35772.98046875</v>
      </c>
      <c r="AP1458" s="116">
        <v>16030.447265625</v>
      </c>
      <c r="AQ1458" s="116">
        <v>44.811607360839844</v>
      </c>
      <c r="AR1458" s="118"/>
    </row>
    <row r="1459" spans="1:44">
      <c r="A1459" s="352">
        <v>41830</v>
      </c>
      <c r="B1459" s="114" t="s">
        <v>124</v>
      </c>
      <c r="C1459" s="114" t="s">
        <v>176</v>
      </c>
      <c r="D1459" s="241"/>
      <c r="E1459" s="180">
        <v>112</v>
      </c>
      <c r="F1459" s="180">
        <v>36</v>
      </c>
      <c r="G1459" s="180">
        <v>330</v>
      </c>
      <c r="H1459" s="180">
        <v>98</v>
      </c>
      <c r="I1459" s="180">
        <v>1241</v>
      </c>
      <c r="J1459" s="180">
        <v>348</v>
      </c>
      <c r="K1459" s="118">
        <v>3410891</v>
      </c>
      <c r="L1459" s="116">
        <v>92.594896758647522</v>
      </c>
      <c r="M1459" s="118">
        <v>3378312</v>
      </c>
      <c r="N1459" s="116">
        <v>96.358863830566406</v>
      </c>
      <c r="O1459" s="118">
        <v>14539514</v>
      </c>
      <c r="P1459" s="116">
        <v>99.997077941894531</v>
      </c>
      <c r="Q1459" s="118">
        <v>10988484</v>
      </c>
      <c r="R1459" s="119">
        <v>2.329711802303791E-2</v>
      </c>
      <c r="S1459" s="118">
        <v>413655</v>
      </c>
      <c r="T1459" s="116">
        <v>3.7644410133361816</v>
      </c>
      <c r="U1459" s="118">
        <v>1089</v>
      </c>
      <c r="V1459" s="119">
        <v>1.030111126601696E-2</v>
      </c>
      <c r="W1459" s="117">
        <v>3424972</v>
      </c>
      <c r="X1459" s="119">
        <v>99.806243896484375</v>
      </c>
      <c r="Y1459" s="119">
        <v>99.79595947265625</v>
      </c>
      <c r="Z1459" s="117">
        <v>8871</v>
      </c>
      <c r="AA1459" s="119">
        <v>0.25900942087173462</v>
      </c>
      <c r="AB1459" s="118">
        <v>757233</v>
      </c>
      <c r="AC1459" s="120">
        <v>96.50701904296875</v>
      </c>
      <c r="AD1459" s="118">
        <v>752396</v>
      </c>
      <c r="AE1459" s="116">
        <v>96.648178100585938</v>
      </c>
      <c r="AF1459" s="116">
        <v>0</v>
      </c>
      <c r="AG1459" s="116">
        <v>0</v>
      </c>
      <c r="AH1459" s="121">
        <v>0</v>
      </c>
      <c r="AI1459" s="116">
        <v>0</v>
      </c>
      <c r="AJ1459" s="121">
        <v>0</v>
      </c>
      <c r="AK1459" s="121">
        <v>0</v>
      </c>
      <c r="AL1459" s="116">
        <v>4.5922174453735352</v>
      </c>
      <c r="AM1459" s="116">
        <v>28.560039520263672</v>
      </c>
      <c r="AN1459" s="116">
        <v>14790.619140625</v>
      </c>
      <c r="AO1459" s="116">
        <v>37837.0625</v>
      </c>
      <c r="AP1459" s="116">
        <v>16625.44140625</v>
      </c>
      <c r="AQ1459" s="116">
        <v>43.939567565917969</v>
      </c>
      <c r="AR1459" s="118"/>
    </row>
    <row r="1460" spans="1:44">
      <c r="A1460" s="352">
        <v>41830</v>
      </c>
      <c r="B1460" s="206" t="s">
        <v>133</v>
      </c>
      <c r="C1460" s="206" t="s">
        <v>176</v>
      </c>
      <c r="D1460" s="241"/>
      <c r="E1460" s="180">
        <v>163</v>
      </c>
      <c r="F1460" s="180">
        <v>6</v>
      </c>
      <c r="G1460" s="180">
        <v>482</v>
      </c>
      <c r="H1460" s="180">
        <v>18</v>
      </c>
      <c r="I1460" s="180">
        <v>1491</v>
      </c>
      <c r="J1460" s="180">
        <v>64</v>
      </c>
      <c r="K1460" s="248">
        <v>1889056</v>
      </c>
      <c r="L1460" s="246">
        <v>90.893599766232441</v>
      </c>
      <c r="M1460" s="248">
        <v>3372917</v>
      </c>
      <c r="N1460" s="246">
        <v>96.186714172363281</v>
      </c>
      <c r="O1460" s="248">
        <v>14723978</v>
      </c>
      <c r="P1460" s="246">
        <v>99.995758056640625</v>
      </c>
      <c r="Q1460" s="248">
        <v>9407312</v>
      </c>
      <c r="R1460" s="249">
        <v>3.6142098251730204E-3</v>
      </c>
      <c r="S1460" s="248">
        <v>392246</v>
      </c>
      <c r="T1460" s="246">
        <v>4.169586181640625</v>
      </c>
      <c r="U1460" s="248">
        <v>265</v>
      </c>
      <c r="V1460" s="249">
        <v>2.9397711623460054E-3</v>
      </c>
      <c r="W1460" s="248">
        <v>2420819</v>
      </c>
      <c r="X1460" s="246">
        <v>99.759254455566406</v>
      </c>
      <c r="Y1460" s="246">
        <v>99.756324768066406</v>
      </c>
      <c r="Z1460" s="247">
        <v>6492</v>
      </c>
      <c r="AA1460" s="249">
        <v>0.2681736946105957</v>
      </c>
      <c r="AB1460" s="248">
        <v>441546</v>
      </c>
      <c r="AC1460" s="246">
        <v>96.571136474609375</v>
      </c>
      <c r="AD1460" s="248">
        <v>433686</v>
      </c>
      <c r="AE1460" s="246">
        <v>96.953094482421875</v>
      </c>
      <c r="AF1460" s="246">
        <v>0</v>
      </c>
      <c r="AG1460" s="246">
        <v>0</v>
      </c>
      <c r="AH1460" s="251">
        <v>0</v>
      </c>
      <c r="AI1460" s="246">
        <v>0</v>
      </c>
      <c r="AJ1460" s="251">
        <v>0</v>
      </c>
      <c r="AK1460" s="251">
        <v>0</v>
      </c>
      <c r="AL1460" s="246">
        <v>4.9496426582336426</v>
      </c>
      <c r="AM1460" s="246">
        <v>32.226692199707031</v>
      </c>
      <c r="AN1460" s="246">
        <v>13320.08984375</v>
      </c>
      <c r="AO1460" s="246">
        <v>30573.484375</v>
      </c>
      <c r="AP1460" s="246">
        <v>13920.197265625</v>
      </c>
      <c r="AQ1460" s="246">
        <v>45.530292510986328</v>
      </c>
      <c r="AR1460" s="248"/>
    </row>
    <row r="1461" spans="1:44">
      <c r="A1461" s="352">
        <v>41830</v>
      </c>
      <c r="B1461" s="206" t="s">
        <v>125</v>
      </c>
      <c r="C1461" s="206" t="s">
        <v>176</v>
      </c>
      <c r="D1461" s="241"/>
      <c r="E1461" s="180">
        <v>164</v>
      </c>
      <c r="F1461" s="180">
        <v>7</v>
      </c>
      <c r="G1461" s="180">
        <v>460</v>
      </c>
      <c r="H1461" s="180">
        <v>21</v>
      </c>
      <c r="I1461" s="180">
        <v>1490</v>
      </c>
      <c r="J1461" s="180">
        <v>74</v>
      </c>
      <c r="K1461" s="248">
        <v>1912837</v>
      </c>
      <c r="L1461" s="246">
        <v>90.455328917205179</v>
      </c>
      <c r="M1461" s="248">
        <v>2802968</v>
      </c>
      <c r="N1461" s="246">
        <v>94.678565979003906</v>
      </c>
      <c r="O1461" s="248">
        <v>13023231</v>
      </c>
      <c r="P1461" s="246">
        <v>99.9998779296875</v>
      </c>
      <c r="Q1461" s="248">
        <v>8867911</v>
      </c>
      <c r="R1461" s="249">
        <v>1.6351088415831327E-3</v>
      </c>
      <c r="S1461" s="248">
        <v>387755</v>
      </c>
      <c r="T1461" s="246">
        <v>4.3725628852844238</v>
      </c>
      <c r="U1461" s="248">
        <v>109</v>
      </c>
      <c r="V1461" s="249">
        <v>1.2853735825046897E-3</v>
      </c>
      <c r="W1461" s="248">
        <v>2572624</v>
      </c>
      <c r="X1461" s="246">
        <v>99.814773559570313</v>
      </c>
      <c r="Y1461" s="246">
        <v>99.813491821289063</v>
      </c>
      <c r="Z1461" s="247">
        <v>5153</v>
      </c>
      <c r="AA1461" s="249">
        <v>0.20030131936073303</v>
      </c>
      <c r="AB1461" s="248">
        <v>557071</v>
      </c>
      <c r="AC1461" s="246">
        <v>97.311470031738281</v>
      </c>
      <c r="AD1461" s="248">
        <v>558062</v>
      </c>
      <c r="AE1461" s="246">
        <v>97.3760986328125</v>
      </c>
      <c r="AF1461" s="246">
        <v>0</v>
      </c>
      <c r="AG1461" s="246">
        <v>0</v>
      </c>
      <c r="AH1461" s="251">
        <v>0</v>
      </c>
      <c r="AI1461" s="246">
        <v>0</v>
      </c>
      <c r="AJ1461" s="251">
        <v>0</v>
      </c>
      <c r="AK1461" s="251">
        <v>0</v>
      </c>
      <c r="AL1461" s="246">
        <v>4.1987924575805664</v>
      </c>
      <c r="AM1461" s="246">
        <v>29.250009536743164</v>
      </c>
      <c r="AN1461" s="246">
        <v>10962.7568359375</v>
      </c>
      <c r="AO1461" s="246">
        <v>29975.19921875</v>
      </c>
      <c r="AP1461" s="246">
        <v>13152.279296875</v>
      </c>
      <c r="AQ1461" s="246">
        <v>43.877204895019531</v>
      </c>
      <c r="AR1461" s="248"/>
    </row>
    <row r="1462" spans="1:44">
      <c r="A1462" s="352">
        <v>41830</v>
      </c>
      <c r="B1462" s="107" t="s">
        <v>127</v>
      </c>
      <c r="C1462" s="107" t="s">
        <v>128</v>
      </c>
      <c r="D1462" s="241"/>
      <c r="E1462" s="388">
        <v>150</v>
      </c>
      <c r="F1462" s="388">
        <v>12</v>
      </c>
      <c r="G1462" s="388">
        <v>450</v>
      </c>
      <c r="H1462" s="388">
        <v>36</v>
      </c>
      <c r="I1462" s="388">
        <v>1461</v>
      </c>
      <c r="J1462" s="388">
        <v>122</v>
      </c>
      <c r="K1462" s="111">
        <v>2543953</v>
      </c>
      <c r="L1462" s="109">
        <v>88.602108608138593</v>
      </c>
      <c r="M1462" s="111">
        <v>3605708</v>
      </c>
      <c r="N1462" s="109">
        <v>95.540931701660156</v>
      </c>
      <c r="O1462" s="111">
        <v>15903871</v>
      </c>
      <c r="P1462" s="109">
        <v>99.922126770019531</v>
      </c>
      <c r="Q1462" s="111">
        <v>9490613</v>
      </c>
      <c r="R1462" s="112">
        <v>2.6974021457135677E-3</v>
      </c>
      <c r="S1462" s="111">
        <v>323063</v>
      </c>
      <c r="T1462" s="109">
        <v>3.4040267467498779</v>
      </c>
      <c r="U1462" s="111">
        <v>35912</v>
      </c>
      <c r="V1462" s="112">
        <v>0.37911209464073181</v>
      </c>
      <c r="W1462" s="111">
        <v>2719108</v>
      </c>
      <c r="X1462" s="109">
        <v>99.604385375976563</v>
      </c>
      <c r="Y1462" s="109">
        <v>99.226776123046875</v>
      </c>
      <c r="Z1462" s="110">
        <v>19400</v>
      </c>
      <c r="AA1462" s="112">
        <v>0.71346926689147949</v>
      </c>
      <c r="AB1462" s="111">
        <v>4495373</v>
      </c>
      <c r="AC1462" s="109">
        <v>99.261863708496094</v>
      </c>
      <c r="AD1462" s="111">
        <v>4487991</v>
      </c>
      <c r="AE1462" s="109">
        <v>99.413993835449219</v>
      </c>
      <c r="AF1462" s="109">
        <v>34.641326904296875</v>
      </c>
      <c r="AG1462" s="109">
        <v>34.284648895263672</v>
      </c>
      <c r="AH1462" s="113">
        <v>34.998001098632812</v>
      </c>
      <c r="AI1462" s="109">
        <v>48.878162384033203</v>
      </c>
      <c r="AJ1462" s="113">
        <v>0.42321693897247314</v>
      </c>
      <c r="AK1462" s="113">
        <v>0.69862359762191772</v>
      </c>
      <c r="AL1462" s="109">
        <v>3.0947997570037842</v>
      </c>
      <c r="AM1462" s="109">
        <v>19.617275238037109</v>
      </c>
      <c r="AN1462" s="109">
        <v>8110.5439453125</v>
      </c>
      <c r="AO1462" s="109">
        <v>33785.90625</v>
      </c>
      <c r="AP1462" s="109">
        <v>600.630615234375</v>
      </c>
      <c r="AQ1462" s="109">
        <v>1.7777549028396606</v>
      </c>
      <c r="AR1462" s="111"/>
    </row>
    <row r="1463" spans="1:44">
      <c r="A1463" s="352">
        <v>41830</v>
      </c>
      <c r="B1463" s="107" t="s">
        <v>129</v>
      </c>
      <c r="C1463" s="107" t="s">
        <v>128</v>
      </c>
      <c r="D1463" s="241"/>
      <c r="E1463" s="388">
        <v>151</v>
      </c>
      <c r="F1463" s="388">
        <v>3</v>
      </c>
      <c r="G1463" s="388">
        <v>449</v>
      </c>
      <c r="H1463" s="388">
        <v>8</v>
      </c>
      <c r="I1463" s="388">
        <v>1251</v>
      </c>
      <c r="J1463" s="388">
        <v>26</v>
      </c>
      <c r="K1463" s="111">
        <v>1674536</v>
      </c>
      <c r="L1463" s="109">
        <v>85.221100053985097</v>
      </c>
      <c r="M1463" s="111">
        <v>3061243</v>
      </c>
      <c r="N1463" s="109">
        <v>95.509567260742188</v>
      </c>
      <c r="O1463" s="111">
        <v>11029413</v>
      </c>
      <c r="P1463" s="109">
        <v>99.899925231933594</v>
      </c>
      <c r="Q1463" s="111">
        <v>7293736</v>
      </c>
      <c r="R1463" s="112">
        <v>9.0488605201244354E-4</v>
      </c>
      <c r="S1463" s="111">
        <v>249676</v>
      </c>
      <c r="T1463" s="109">
        <v>3.4231564998626709</v>
      </c>
      <c r="U1463" s="111">
        <v>31736</v>
      </c>
      <c r="V1463" s="112">
        <v>0.43512532114982605</v>
      </c>
      <c r="W1463" s="111">
        <v>1599192</v>
      </c>
      <c r="X1463" s="109">
        <v>99.527252197265625</v>
      </c>
      <c r="Y1463" s="109">
        <v>99.094184875488281</v>
      </c>
      <c r="Z1463" s="110">
        <v>10338</v>
      </c>
      <c r="AA1463" s="112">
        <v>0.64645147323608398</v>
      </c>
      <c r="AB1463" s="111">
        <v>911158</v>
      </c>
      <c r="AC1463" s="109">
        <v>98.704948425292969</v>
      </c>
      <c r="AD1463" s="111">
        <v>912405</v>
      </c>
      <c r="AE1463" s="109">
        <v>98.9324951171875</v>
      </c>
      <c r="AF1463" s="109">
        <v>34.397960662841797</v>
      </c>
      <c r="AG1463" s="109">
        <v>34.075958251953125</v>
      </c>
      <c r="AH1463" s="113">
        <v>34.719963073730469</v>
      </c>
      <c r="AI1463" s="109">
        <v>48.9564208984375</v>
      </c>
      <c r="AJ1463" s="113">
        <v>0.33659946918487549</v>
      </c>
      <c r="AK1463" s="113">
        <v>0.70697969198226929</v>
      </c>
      <c r="AL1463" s="109">
        <v>3.0418832302093506</v>
      </c>
      <c r="AM1463" s="109">
        <v>23.854484558105469</v>
      </c>
      <c r="AN1463" s="109">
        <v>6420.505859375</v>
      </c>
      <c r="AO1463" s="109">
        <v>17958.33984375</v>
      </c>
      <c r="AP1463" s="109">
        <v>178.24557495117187</v>
      </c>
      <c r="AQ1463" s="109">
        <v>0.99255043268203735</v>
      </c>
      <c r="AR1463" s="111"/>
    </row>
    <row r="1464" spans="1:44">
      <c r="A1464" s="352">
        <v>41830</v>
      </c>
      <c r="B1464" s="181" t="s">
        <v>130</v>
      </c>
      <c r="C1464" s="181" t="s">
        <v>128</v>
      </c>
      <c r="D1464" s="241"/>
      <c r="E1464" s="219">
        <v>176</v>
      </c>
      <c r="F1464" s="219">
        <v>5</v>
      </c>
      <c r="G1464" s="219">
        <v>528</v>
      </c>
      <c r="H1464" s="219">
        <v>15</v>
      </c>
      <c r="I1464" s="219">
        <v>866</v>
      </c>
      <c r="J1464" s="219">
        <v>33</v>
      </c>
      <c r="K1464" s="229">
        <v>667749</v>
      </c>
      <c r="L1464" s="230">
        <v>94.125337514545137</v>
      </c>
      <c r="M1464" s="229">
        <v>1250673</v>
      </c>
      <c r="N1464" s="230">
        <v>94.813430786132813</v>
      </c>
      <c r="O1464" s="229">
        <v>14192472</v>
      </c>
      <c r="P1464" s="230">
        <v>99.994316101074219</v>
      </c>
      <c r="Q1464" s="229">
        <v>4226161</v>
      </c>
      <c r="R1464" s="230">
        <v>0</v>
      </c>
      <c r="S1464" s="229">
        <v>137625</v>
      </c>
      <c r="T1464" s="230">
        <v>3.2565016746520996</v>
      </c>
      <c r="U1464" s="229">
        <v>8978</v>
      </c>
      <c r="V1464" s="230">
        <v>0.21331946551799774</v>
      </c>
      <c r="W1464" s="229">
        <v>585871</v>
      </c>
      <c r="X1464" s="230">
        <v>99.797294616699219</v>
      </c>
      <c r="Y1464" s="230">
        <v>99.584403991699219</v>
      </c>
      <c r="Z1464" s="229">
        <v>3070</v>
      </c>
      <c r="AA1464" s="230">
        <v>0.52400612831115723</v>
      </c>
      <c r="AB1464" s="229">
        <v>757199</v>
      </c>
      <c r="AC1464" s="230">
        <v>98.4371337890625</v>
      </c>
      <c r="AD1464" s="229">
        <v>755778</v>
      </c>
      <c r="AE1464" s="230">
        <v>98.591659545898438</v>
      </c>
      <c r="AF1464" s="230">
        <v>35.054183959960938</v>
      </c>
      <c r="AG1464" s="230">
        <v>34.940444946289063</v>
      </c>
      <c r="AH1464" s="230">
        <v>35.167922973632813</v>
      </c>
      <c r="AI1464" s="230">
        <v>94.918563842773438</v>
      </c>
      <c r="AJ1464" s="188">
        <v>0.55505329370498657</v>
      </c>
      <c r="AK1464" s="188">
        <v>4.5263829231262207</v>
      </c>
      <c r="AL1464" s="230">
        <v>4.1545977592468262</v>
      </c>
      <c r="AM1464" s="230">
        <v>24.177757263183594</v>
      </c>
      <c r="AN1464" s="230">
        <v>5291.26513671875</v>
      </c>
      <c r="AO1464" s="230">
        <v>9039.2060546875</v>
      </c>
      <c r="AP1464" s="230">
        <v>155.63999938964844</v>
      </c>
      <c r="AQ1464" s="230">
        <v>1.7218326330184937</v>
      </c>
      <c r="AR1464" s="229"/>
    </row>
    <row r="1465" spans="1:44">
      <c r="A1465" s="352">
        <v>41830</v>
      </c>
      <c r="B1465" s="123" t="s">
        <v>132</v>
      </c>
      <c r="C1465" s="123" t="s">
        <v>128</v>
      </c>
      <c r="D1465" s="241"/>
      <c r="E1465" s="219">
        <v>178</v>
      </c>
      <c r="F1465" s="219">
        <v>5</v>
      </c>
      <c r="G1465" s="219">
        <v>527</v>
      </c>
      <c r="H1465" s="219">
        <v>15</v>
      </c>
      <c r="I1465" s="219">
        <v>1022</v>
      </c>
      <c r="J1465" s="219">
        <v>27</v>
      </c>
      <c r="K1465" s="197">
        <v>830211</v>
      </c>
      <c r="L1465" s="194">
        <v>91.079255755464573</v>
      </c>
      <c r="M1465" s="197">
        <v>1200173</v>
      </c>
      <c r="N1465" s="194">
        <v>89.979026794433594</v>
      </c>
      <c r="O1465" s="197">
        <v>12958219</v>
      </c>
      <c r="P1465" s="194">
        <v>99.732826232910156</v>
      </c>
      <c r="Q1465" s="197">
        <v>5267637</v>
      </c>
      <c r="R1465" s="194">
        <v>0</v>
      </c>
      <c r="S1465" s="197">
        <v>329138</v>
      </c>
      <c r="T1465" s="194">
        <v>6.2483043670654297</v>
      </c>
      <c r="U1465" s="197">
        <v>17498</v>
      </c>
      <c r="V1465" s="194">
        <v>0.33285769820213318</v>
      </c>
      <c r="W1465" s="197">
        <v>822863</v>
      </c>
      <c r="X1465" s="194">
        <v>99.716316223144531</v>
      </c>
      <c r="Y1465" s="231">
        <v>99.3843994140625</v>
      </c>
      <c r="Z1465" s="197">
        <v>8411</v>
      </c>
      <c r="AA1465" s="194">
        <v>1.022162914276123</v>
      </c>
      <c r="AB1465" s="197">
        <v>764825</v>
      </c>
      <c r="AC1465" s="194">
        <v>97.0703125</v>
      </c>
      <c r="AD1465" s="197">
        <v>763526</v>
      </c>
      <c r="AE1465" s="194">
        <v>97.288383483886719</v>
      </c>
      <c r="AF1465" s="231">
        <v>34.835517883300781</v>
      </c>
      <c r="AG1465" s="231">
        <v>34.837696075439453</v>
      </c>
      <c r="AH1465" s="231">
        <v>34.833343505859375</v>
      </c>
      <c r="AI1465" s="194">
        <v>48.751518249511719</v>
      </c>
      <c r="AJ1465" s="207">
        <v>0.36786621809005737</v>
      </c>
      <c r="AK1465" s="207">
        <v>0.88061511516571045</v>
      </c>
      <c r="AL1465" s="208">
        <v>4.1644268035888672</v>
      </c>
      <c r="AM1465" s="208">
        <v>24.07331657409668</v>
      </c>
      <c r="AN1465" s="197">
        <v>6145.978515625</v>
      </c>
      <c r="AO1465" s="197">
        <v>11085.51171875</v>
      </c>
      <c r="AP1465" s="197">
        <v>151.41293334960937</v>
      </c>
      <c r="AQ1465" s="231">
        <v>1.3658633232116699</v>
      </c>
      <c r="AR1465" s="198"/>
    </row>
    <row r="1466" spans="1:44">
      <c r="A1466" s="352">
        <v>41829</v>
      </c>
      <c r="B1466" s="181" t="s">
        <v>6</v>
      </c>
      <c r="C1466" s="181"/>
      <c r="D1466" s="241"/>
      <c r="E1466" s="219">
        <v>1776</v>
      </c>
      <c r="F1466" s="219">
        <v>140</v>
      </c>
      <c r="G1466" s="219">
        <v>5244</v>
      </c>
      <c r="H1466" s="219">
        <v>410</v>
      </c>
      <c r="I1466" s="219">
        <v>15627</v>
      </c>
      <c r="J1466" s="219">
        <v>1598</v>
      </c>
      <c r="K1466" s="229">
        <v>31447968</v>
      </c>
      <c r="L1466" s="230">
        <v>91.41859022497097</v>
      </c>
      <c r="M1466" s="229">
        <v>52078198</v>
      </c>
      <c r="N1466" s="230">
        <v>95.743462097006287</v>
      </c>
      <c r="O1466" s="229">
        <v>165471219</v>
      </c>
      <c r="P1466" s="230">
        <v>99.94556976913087</v>
      </c>
      <c r="Q1466" s="229">
        <v>119267076</v>
      </c>
      <c r="R1466" s="230">
        <v>7.8984914425208469E-2</v>
      </c>
      <c r="S1466" s="229">
        <v>2663312</v>
      </c>
      <c r="T1466" s="230">
        <v>4.3555360088802972</v>
      </c>
      <c r="U1466" s="229">
        <v>176192</v>
      </c>
      <c r="V1466" s="230">
        <v>0.15006641393244533</v>
      </c>
      <c r="W1466" s="229">
        <v>35616167</v>
      </c>
      <c r="X1466" s="230">
        <v>99.63109831365739</v>
      </c>
      <c r="Y1466" s="230">
        <v>99.481585497256575</v>
      </c>
      <c r="Z1466" s="229">
        <v>119657</v>
      </c>
      <c r="AA1466" s="230">
        <v>0.33596260258051258</v>
      </c>
      <c r="AB1466" s="229">
        <v>24483412</v>
      </c>
      <c r="AC1466" s="230">
        <v>98.544198404721556</v>
      </c>
      <c r="AD1466" s="229">
        <v>24435918</v>
      </c>
      <c r="AE1466" s="230">
        <v>98.642879693989116</v>
      </c>
      <c r="AF1466" s="230">
        <v>31.743253879617704</v>
      </c>
      <c r="AG1466" s="230">
        <v>39.152032902824708</v>
      </c>
      <c r="AH1466" s="230">
        <v>24.334474856410704</v>
      </c>
      <c r="AI1466" s="230"/>
      <c r="AJ1466" s="188"/>
      <c r="AK1466" s="188"/>
      <c r="AL1466" s="230">
        <v>3.2499293120168233</v>
      </c>
      <c r="AM1466" s="230">
        <v>19.70492362006209</v>
      </c>
      <c r="AN1466" s="230">
        <v>152748.48095703125</v>
      </c>
      <c r="AO1466" s="230">
        <v>442105.4736328125</v>
      </c>
      <c r="AP1466" s="230">
        <v>213389.60250854492</v>
      </c>
      <c r="AQ1466" s="230">
        <v>48.266672826985655</v>
      </c>
      <c r="AR1466" s="229">
        <v>0</v>
      </c>
    </row>
    <row r="1467" spans="1:44">
      <c r="A1467" s="352">
        <v>41829</v>
      </c>
      <c r="B1467" s="123" t="s">
        <v>134</v>
      </c>
      <c r="C1467" s="123"/>
      <c r="D1467" s="241"/>
      <c r="E1467" s="219">
        <v>630</v>
      </c>
      <c r="F1467" s="219">
        <v>83</v>
      </c>
      <c r="G1467" s="219">
        <v>1870</v>
      </c>
      <c r="H1467" s="219">
        <v>250</v>
      </c>
      <c r="I1467" s="219">
        <v>6515</v>
      </c>
      <c r="J1467" s="219">
        <v>1089</v>
      </c>
      <c r="K1467" s="197">
        <v>18304698</v>
      </c>
      <c r="L1467" s="194">
        <v>92.223384401097462</v>
      </c>
      <c r="M1467" s="197">
        <v>29433917</v>
      </c>
      <c r="N1467" s="194">
        <v>96.462600274905611</v>
      </c>
      <c r="O1467" s="197">
        <v>55359816</v>
      </c>
      <c r="P1467" s="194">
        <v>99.898938636724395</v>
      </c>
      <c r="Q1467" s="197">
        <v>55359613</v>
      </c>
      <c r="R1467" s="194">
        <v>8.4429778786936985E-2</v>
      </c>
      <c r="S1467" s="197">
        <v>7843</v>
      </c>
      <c r="T1467" s="194">
        <v>2.9707222565326728E-2</v>
      </c>
      <c r="U1467" s="197">
        <v>85699</v>
      </c>
      <c r="V1467" s="194">
        <v>0.15495698644918893</v>
      </c>
      <c r="W1467" s="197">
        <v>18522064</v>
      </c>
      <c r="X1467" s="194">
        <v>99.599484716912258</v>
      </c>
      <c r="Y1467" s="231">
        <v>99.445148356876018</v>
      </c>
      <c r="Z1467" s="197">
        <v>49835</v>
      </c>
      <c r="AA1467" s="194">
        <v>0.2690574920009442</v>
      </c>
      <c r="AB1467" s="197">
        <v>14980195</v>
      </c>
      <c r="AC1467" s="194">
        <v>98.890936499822729</v>
      </c>
      <c r="AD1467" s="197">
        <v>14965478</v>
      </c>
      <c r="AE1467" s="194">
        <v>98.878216545623289</v>
      </c>
      <c r="AF1467" s="231">
        <v>53.813922048782445</v>
      </c>
      <c r="AG1467" s="231">
        <v>67.920087455939921</v>
      </c>
      <c r="AH1467" s="231">
        <v>39.707756641624975</v>
      </c>
      <c r="AI1467" s="194"/>
      <c r="AJ1467" s="207"/>
      <c r="AK1467" s="207"/>
      <c r="AL1467" s="208">
        <v>4.9666939572216995</v>
      </c>
      <c r="AM1467" s="208">
        <v>27.968667394464667</v>
      </c>
      <c r="AN1467" s="197">
        <v>76184.587890625</v>
      </c>
      <c r="AO1467" s="197">
        <v>238723.533203125</v>
      </c>
      <c r="AP1467" s="197">
        <v>149454.4150390625</v>
      </c>
      <c r="AQ1467" s="231">
        <v>62.605648062310969</v>
      </c>
      <c r="AR1467" s="198"/>
    </row>
    <row r="1468" spans="1:44">
      <c r="A1468" s="352">
        <v>41829</v>
      </c>
      <c r="B1468" s="123" t="s">
        <v>175</v>
      </c>
      <c r="C1468" s="123"/>
      <c r="D1468" s="241"/>
      <c r="E1468" s="219">
        <v>491</v>
      </c>
      <c r="F1468" s="219">
        <v>32</v>
      </c>
      <c r="G1468" s="219">
        <v>1420</v>
      </c>
      <c r="H1468" s="219">
        <v>86</v>
      </c>
      <c r="I1468" s="219">
        <v>4509</v>
      </c>
      <c r="J1468" s="219">
        <v>300</v>
      </c>
      <c r="K1468" s="197">
        <v>8563220</v>
      </c>
      <c r="L1468" s="194">
        <v>91.32064807397218</v>
      </c>
      <c r="M1468" s="197">
        <v>13777462</v>
      </c>
      <c r="N1468" s="194">
        <v>95.299098667758756</v>
      </c>
      <c r="O1468" s="197">
        <v>57193753</v>
      </c>
      <c r="P1468" s="194">
        <v>99.985063518906301</v>
      </c>
      <c r="Q1468" s="197">
        <v>38747295</v>
      </c>
      <c r="R1468" s="194">
        <v>0.12220723826805957</v>
      </c>
      <c r="S1468" s="197">
        <v>1633604</v>
      </c>
      <c r="T1468" s="194">
        <v>4.2365949657711406</v>
      </c>
      <c r="U1468" s="197">
        <v>1694</v>
      </c>
      <c r="V1468" s="194">
        <v>4.5718515767117426E-3</v>
      </c>
      <c r="W1468" s="197">
        <v>11485207</v>
      </c>
      <c r="X1468" s="194">
        <v>99.68119838665028</v>
      </c>
      <c r="Y1468" s="231">
        <v>99.676641110210156</v>
      </c>
      <c r="Z1468" s="197">
        <v>30173</v>
      </c>
      <c r="AA1468" s="194">
        <v>0.2627118545553318</v>
      </c>
      <c r="AB1468" s="197">
        <v>2992624</v>
      </c>
      <c r="AC1468" s="194">
        <v>96.185421730761632</v>
      </c>
      <c r="AD1468" s="197">
        <v>2969113</v>
      </c>
      <c r="AE1468" s="194">
        <v>96.63801863400144</v>
      </c>
      <c r="AF1468" s="231">
        <v>0</v>
      </c>
      <c r="AG1468" s="231">
        <v>0</v>
      </c>
      <c r="AH1468" s="231">
        <v>0</v>
      </c>
      <c r="AI1468" s="194"/>
      <c r="AJ1468" s="207"/>
      <c r="AK1468" s="207"/>
      <c r="AL1468" s="208">
        <v>4.8197022585905795</v>
      </c>
      <c r="AM1468" s="208">
        <v>30.133369842056155</v>
      </c>
      <c r="AN1468" s="197">
        <v>52010.0517578125</v>
      </c>
      <c r="AO1468" s="197">
        <v>133426.845703125</v>
      </c>
      <c r="AP1468" s="197">
        <v>62858.7216796875</v>
      </c>
      <c r="AQ1468" s="231">
        <v>47.111000300155695</v>
      </c>
      <c r="AR1468" s="198"/>
    </row>
    <row r="1469" spans="1:44">
      <c r="A1469" s="352">
        <v>41829</v>
      </c>
      <c r="B1469" s="124" t="s">
        <v>135</v>
      </c>
      <c r="C1469" s="124"/>
      <c r="D1469" s="241"/>
      <c r="E1469" s="219">
        <v>655</v>
      </c>
      <c r="F1469" s="219">
        <v>25</v>
      </c>
      <c r="G1469" s="219">
        <v>1954</v>
      </c>
      <c r="H1469" s="219">
        <v>74</v>
      </c>
      <c r="I1469" s="219">
        <v>4603</v>
      </c>
      <c r="J1469" s="219">
        <v>209</v>
      </c>
      <c r="K1469" s="190">
        <v>4580050</v>
      </c>
      <c r="L1469" s="191">
        <v>88.385257802862412</v>
      </c>
      <c r="M1469" s="190">
        <v>8866819</v>
      </c>
      <c r="N1469" s="191">
        <v>94.04670329554969</v>
      </c>
      <c r="O1469" s="190">
        <v>52917650</v>
      </c>
      <c r="P1469" s="191">
        <v>99.95166783169023</v>
      </c>
      <c r="Q1469" s="190">
        <v>25160168</v>
      </c>
      <c r="R1469" s="191">
        <v>4.4117352382543968E-4</v>
      </c>
      <c r="S1469" s="190">
        <v>1021865</v>
      </c>
      <c r="T1469" s="191">
        <v>4.5788825751668023</v>
      </c>
      <c r="U1469" s="190">
        <v>88799</v>
      </c>
      <c r="V1469" s="191">
        <v>0.35446575983158679</v>
      </c>
      <c r="W1469" s="190">
        <v>5608896</v>
      </c>
      <c r="X1469" s="191">
        <v>99.63290604072975</v>
      </c>
      <c r="Y1469" s="232">
        <v>99.279741503290182</v>
      </c>
      <c r="Z1469" s="190">
        <v>39649</v>
      </c>
      <c r="AA1469" s="192">
        <v>0.70689490847782122</v>
      </c>
      <c r="AB1469" s="190">
        <v>6510593</v>
      </c>
      <c r="AC1469" s="191">
        <v>98.830612776897581</v>
      </c>
      <c r="AD1469" s="190">
        <v>6501327</v>
      </c>
      <c r="AE1469" s="191">
        <v>99.016761912293603</v>
      </c>
      <c r="AF1469" s="232">
        <v>16.971125387402367</v>
      </c>
      <c r="AG1469" s="232">
        <v>15.655826091358183</v>
      </c>
      <c r="AH1469" s="232">
        <v>18.286424683446551</v>
      </c>
      <c r="AI1469" s="191"/>
      <c r="AJ1469" s="193"/>
      <c r="AK1469" s="193"/>
      <c r="AL1469" s="191">
        <v>3.5900860250057192</v>
      </c>
      <c r="AM1469" s="191">
        <v>23.02441389167809</v>
      </c>
      <c r="AN1469" s="190">
        <v>24553.84130859375</v>
      </c>
      <c r="AO1469" s="190">
        <v>69955.0947265625</v>
      </c>
      <c r="AP1469" s="190">
        <v>1076.4657897949219</v>
      </c>
      <c r="AQ1469" s="232">
        <v>1.538795414404863</v>
      </c>
      <c r="AR1469" s="190"/>
    </row>
    <row r="1470" spans="1:44">
      <c r="A1470" s="352">
        <v>41829</v>
      </c>
      <c r="B1470" s="114" t="s">
        <v>121</v>
      </c>
      <c r="C1470" s="114" t="s">
        <v>122</v>
      </c>
      <c r="D1470" s="241"/>
      <c r="E1470" s="305">
        <v>168</v>
      </c>
      <c r="F1470" s="305">
        <v>49</v>
      </c>
      <c r="G1470" s="305">
        <v>492</v>
      </c>
      <c r="H1470" s="305">
        <v>148</v>
      </c>
      <c r="I1470" s="305">
        <v>1932</v>
      </c>
      <c r="J1470" s="305">
        <v>657</v>
      </c>
      <c r="K1470" s="118">
        <v>8797094</v>
      </c>
      <c r="L1470" s="116">
        <v>93.153454993205713</v>
      </c>
      <c r="M1470" s="118">
        <v>4844641</v>
      </c>
      <c r="N1470" s="116">
        <v>95.278656005859375</v>
      </c>
      <c r="O1470" s="118">
        <v>19023882</v>
      </c>
      <c r="P1470" s="116">
        <v>99.777740478515625</v>
      </c>
      <c r="Q1470" s="118">
        <v>19023854</v>
      </c>
      <c r="R1470" s="119">
        <v>0.20702429115772247</v>
      </c>
      <c r="S1470" s="118">
        <v>2757</v>
      </c>
      <c r="T1470" s="116">
        <v>1.4492332004010677E-2</v>
      </c>
      <c r="U1470" s="118">
        <v>21562</v>
      </c>
      <c r="V1470" s="119">
        <v>0.11359357088804245</v>
      </c>
      <c r="W1470" s="117">
        <v>7559140</v>
      </c>
      <c r="X1470" s="119">
        <v>99.456939697265625</v>
      </c>
      <c r="Y1470" s="119">
        <v>99.343963623046875</v>
      </c>
      <c r="Z1470" s="117">
        <v>21680</v>
      </c>
      <c r="AA1470" s="119">
        <v>0.28680512309074402</v>
      </c>
      <c r="AB1470" s="118">
        <v>7918070</v>
      </c>
      <c r="AC1470" s="120">
        <v>98.862564086914062</v>
      </c>
      <c r="AD1470" s="118">
        <v>7919381</v>
      </c>
      <c r="AE1470" s="116">
        <v>98.860237121582031</v>
      </c>
      <c r="AF1470" s="116">
        <v>60.338436126708984</v>
      </c>
      <c r="AG1470" s="116">
        <v>76.486030578613281</v>
      </c>
      <c r="AH1470" s="121">
        <v>44.190841674804687</v>
      </c>
      <c r="AI1470" s="116">
        <v>0</v>
      </c>
      <c r="AJ1470" s="121">
        <v>0</v>
      </c>
      <c r="AK1470" s="121">
        <v>0</v>
      </c>
      <c r="AL1470" s="116">
        <v>4.7606611251831055</v>
      </c>
      <c r="AM1470" s="116">
        <v>27.921745300292969</v>
      </c>
      <c r="AN1470" s="116">
        <v>25045.51953125</v>
      </c>
      <c r="AO1470" s="116">
        <v>104419.53125</v>
      </c>
      <c r="AP1470" s="116">
        <v>74486.984375</v>
      </c>
      <c r="AQ1470" s="122">
        <v>71.334342956542969</v>
      </c>
      <c r="AR1470" s="118"/>
    </row>
    <row r="1471" spans="1:44">
      <c r="A1471" s="352">
        <v>41829</v>
      </c>
      <c r="B1471" s="114" t="s">
        <v>123</v>
      </c>
      <c r="C1471" s="114" t="s">
        <v>122</v>
      </c>
      <c r="D1471" s="241"/>
      <c r="E1471" s="305">
        <v>146</v>
      </c>
      <c r="F1471" s="305">
        <v>8</v>
      </c>
      <c r="G1471" s="305">
        <v>442</v>
      </c>
      <c r="H1471" s="305">
        <v>24</v>
      </c>
      <c r="I1471" s="305">
        <v>1387</v>
      </c>
      <c r="J1471" s="305">
        <v>98</v>
      </c>
      <c r="K1471" s="118">
        <v>3358660</v>
      </c>
      <c r="L1471" s="116">
        <v>92.803796752276199</v>
      </c>
      <c r="M1471" s="118">
        <v>7122877</v>
      </c>
      <c r="N1471" s="116">
        <v>97.079849243164063</v>
      </c>
      <c r="O1471" s="118">
        <v>9500606</v>
      </c>
      <c r="P1471" s="116">
        <v>99.94268798828125</v>
      </c>
      <c r="Q1471" s="118">
        <v>9500524</v>
      </c>
      <c r="R1471" s="119">
        <v>4.4187035411596298E-2</v>
      </c>
      <c r="S1471" s="118">
        <v>1038</v>
      </c>
      <c r="T1471" s="116">
        <v>1.0925712995231152E-2</v>
      </c>
      <c r="U1471" s="118">
        <v>13768</v>
      </c>
      <c r="V1471" s="119">
        <v>0.14499823749065399</v>
      </c>
      <c r="W1471" s="117">
        <v>2749350</v>
      </c>
      <c r="X1471" s="119">
        <v>99.81488037109375</v>
      </c>
      <c r="Y1471" s="119">
        <v>99.670150756835938</v>
      </c>
      <c r="Z1471" s="117">
        <v>6672</v>
      </c>
      <c r="AA1471" s="119">
        <v>0.2426755428314209</v>
      </c>
      <c r="AB1471" s="118">
        <v>2045471</v>
      </c>
      <c r="AC1471" s="120">
        <v>98.989326477050781</v>
      </c>
      <c r="AD1471" s="118">
        <v>2036813</v>
      </c>
      <c r="AE1471" s="116">
        <v>98.991806030273437</v>
      </c>
      <c r="AF1471" s="116">
        <v>40.546005249023438</v>
      </c>
      <c r="AG1471" s="116">
        <v>50.243820190429688</v>
      </c>
      <c r="AH1471" s="121">
        <v>30.848194122314453</v>
      </c>
      <c r="AI1471" s="116">
        <v>0</v>
      </c>
      <c r="AJ1471" s="121">
        <v>0</v>
      </c>
      <c r="AK1471" s="121">
        <v>0</v>
      </c>
      <c r="AL1471" s="116">
        <v>4.611504077911377</v>
      </c>
      <c r="AM1471" s="116">
        <v>27.258739471435547</v>
      </c>
      <c r="AN1471" s="116">
        <v>12209.92578125</v>
      </c>
      <c r="AO1471" s="116">
        <v>36535.91015625</v>
      </c>
      <c r="AP1471" s="116">
        <v>20036.9921875</v>
      </c>
      <c r="AQ1471" s="116">
        <v>54.841915130615234</v>
      </c>
      <c r="AR1471" s="118"/>
    </row>
    <row r="1472" spans="1:44">
      <c r="A1472" s="352">
        <v>41829</v>
      </c>
      <c r="B1472" s="114" t="s">
        <v>183</v>
      </c>
      <c r="C1472" s="114" t="s">
        <v>122</v>
      </c>
      <c r="D1472" s="241"/>
      <c r="E1472" s="305">
        <v>118</v>
      </c>
      <c r="F1472" s="305">
        <v>7</v>
      </c>
      <c r="G1472" s="305">
        <v>352</v>
      </c>
      <c r="H1472" s="305">
        <v>21</v>
      </c>
      <c r="I1472" s="305">
        <v>1314</v>
      </c>
      <c r="J1472" s="305">
        <v>84</v>
      </c>
      <c r="K1472" s="118">
        <v>1186061</v>
      </c>
      <c r="L1472" s="116">
        <v>93.349330262102882</v>
      </c>
      <c r="M1472" s="118">
        <v>7122877</v>
      </c>
      <c r="N1472" s="116">
        <v>97.079849243164063</v>
      </c>
      <c r="O1472" s="118">
        <v>11131672</v>
      </c>
      <c r="P1472" s="116">
        <v>99.983299255371094</v>
      </c>
      <c r="Q1472" s="118">
        <v>11131683</v>
      </c>
      <c r="R1472" s="119">
        <v>1.2298230081796646E-2</v>
      </c>
      <c r="S1472" s="118">
        <v>267</v>
      </c>
      <c r="T1472" s="116">
        <v>2.3985591251403093E-3</v>
      </c>
      <c r="U1472" s="118">
        <v>18691</v>
      </c>
      <c r="V1472" s="119">
        <v>0.16793280839920044</v>
      </c>
      <c r="W1472" s="117">
        <v>3467398</v>
      </c>
      <c r="X1472" s="119">
        <v>99.731353759765625</v>
      </c>
      <c r="Y1472" s="119">
        <v>99.563873291015625</v>
      </c>
      <c r="Z1472" s="117">
        <v>8087</v>
      </c>
      <c r="AA1472" s="119">
        <v>0.23322963714599609</v>
      </c>
      <c r="AB1472" s="118">
        <v>2109218</v>
      </c>
      <c r="AC1472" s="120">
        <v>98.841705322265625</v>
      </c>
      <c r="AD1472" s="118">
        <v>2102293</v>
      </c>
      <c r="AE1472" s="116">
        <v>98.819808959960938</v>
      </c>
      <c r="AF1472" s="116">
        <v>67.847076416015625</v>
      </c>
      <c r="AG1472" s="116">
        <v>89.347679138183594</v>
      </c>
      <c r="AH1472" s="121">
        <v>46.346477508544922</v>
      </c>
      <c r="AI1472" s="116">
        <v>0</v>
      </c>
      <c r="AJ1472" s="121">
        <v>0</v>
      </c>
      <c r="AK1472" s="121">
        <v>0</v>
      </c>
      <c r="AL1472" s="116">
        <v>5.0885806083679199</v>
      </c>
      <c r="AM1472" s="116">
        <v>27.857637405395508</v>
      </c>
      <c r="AN1472" s="116">
        <v>15415.185546875</v>
      </c>
      <c r="AO1472" s="116">
        <v>40487.671875</v>
      </c>
      <c r="AP1472" s="116">
        <v>22877.85546875</v>
      </c>
      <c r="AQ1472" s="116">
        <v>56.505733489990234</v>
      </c>
      <c r="AR1472" s="118"/>
    </row>
    <row r="1473" spans="1:44">
      <c r="A1473" s="352">
        <v>41829</v>
      </c>
      <c r="B1473" s="114" t="s">
        <v>126</v>
      </c>
      <c r="C1473" s="114" t="s">
        <v>122</v>
      </c>
      <c r="D1473" s="241"/>
      <c r="E1473" s="305">
        <v>103</v>
      </c>
      <c r="F1473" s="305">
        <v>4</v>
      </c>
      <c r="G1473" s="305">
        <v>302</v>
      </c>
      <c r="H1473" s="305">
        <v>12</v>
      </c>
      <c r="I1473" s="305">
        <v>930</v>
      </c>
      <c r="J1473" s="305">
        <v>50</v>
      </c>
      <c r="K1473" s="118">
        <v>1164336</v>
      </c>
      <c r="L1473" s="116">
        <v>90.650293386101609</v>
      </c>
      <c r="M1473" s="118">
        <v>5171761</v>
      </c>
      <c r="N1473" s="116">
        <v>96.167015075683594</v>
      </c>
      <c r="O1473" s="118">
        <v>6722694</v>
      </c>
      <c r="P1473" s="116">
        <v>99.929893493652344</v>
      </c>
      <c r="Q1473" s="118">
        <v>6722582</v>
      </c>
      <c r="R1473" s="119">
        <v>1.0710170492529869E-2</v>
      </c>
      <c r="S1473" s="118">
        <v>3479</v>
      </c>
      <c r="T1473" s="116">
        <v>5.1750950515270233E-2</v>
      </c>
      <c r="U1473" s="118">
        <v>13189</v>
      </c>
      <c r="V1473" s="119">
        <v>0.19631211459636688</v>
      </c>
      <c r="W1473" s="117">
        <v>1985220</v>
      </c>
      <c r="X1473" s="119">
        <v>99.57501220703125</v>
      </c>
      <c r="Y1473" s="119">
        <v>99.379531860351563</v>
      </c>
      <c r="Z1473" s="117">
        <v>5906</v>
      </c>
      <c r="AA1473" s="119">
        <v>0.29749852418899536</v>
      </c>
      <c r="AB1473" s="118">
        <v>969533</v>
      </c>
      <c r="AC1473" s="120">
        <v>99.024688720703125</v>
      </c>
      <c r="AD1473" s="118">
        <v>968011</v>
      </c>
      <c r="AE1473" s="116">
        <v>98.980690002441406</v>
      </c>
      <c r="AF1473" s="116">
        <v>47.732498168945313</v>
      </c>
      <c r="AG1473" s="116">
        <v>58.303451538085938</v>
      </c>
      <c r="AH1473" s="121">
        <v>37.161540985107422</v>
      </c>
      <c r="AI1473" s="116">
        <v>0</v>
      </c>
      <c r="AJ1473" s="121">
        <v>0</v>
      </c>
      <c r="AK1473" s="121">
        <v>0</v>
      </c>
      <c r="AL1473" s="116">
        <v>5.3294529914855957</v>
      </c>
      <c r="AM1473" s="116">
        <v>29.873889923095703</v>
      </c>
      <c r="AN1473" s="116">
        <v>10004.064453125</v>
      </c>
      <c r="AO1473" s="116">
        <v>25271.59765625</v>
      </c>
      <c r="AP1473" s="116">
        <v>13401.1962890625</v>
      </c>
      <c r="AQ1473" s="116">
        <v>53.0286865234375</v>
      </c>
      <c r="AR1473" s="118"/>
    </row>
    <row r="1474" spans="1:44">
      <c r="A1474" s="352">
        <v>41829</v>
      </c>
      <c r="B1474" s="114" t="s">
        <v>184</v>
      </c>
      <c r="C1474" s="114" t="s">
        <v>122</v>
      </c>
      <c r="D1474" s="241"/>
      <c r="E1474" s="305">
        <v>95</v>
      </c>
      <c r="F1474" s="305">
        <v>15</v>
      </c>
      <c r="G1474" s="305">
        <v>282</v>
      </c>
      <c r="H1474" s="305">
        <v>45</v>
      </c>
      <c r="I1474" s="305">
        <v>952</v>
      </c>
      <c r="J1474" s="305">
        <v>200</v>
      </c>
      <c r="K1474" s="118">
        <v>3798547</v>
      </c>
      <c r="L1474" s="116">
        <v>89.686846049292001</v>
      </c>
      <c r="M1474" s="118">
        <v>5171761</v>
      </c>
      <c r="N1474" s="116">
        <v>96.167015075683594</v>
      </c>
      <c r="O1474" s="118">
        <v>8980962</v>
      </c>
      <c r="P1474" s="116">
        <v>99.981651306152344</v>
      </c>
      <c r="Q1474" s="118">
        <v>8980970</v>
      </c>
      <c r="R1474" s="119">
        <v>1.1902946047484875E-2</v>
      </c>
      <c r="S1474" s="118">
        <v>302</v>
      </c>
      <c r="T1474" s="116">
        <v>3.3626656513661146E-3</v>
      </c>
      <c r="U1474" s="118">
        <v>18489</v>
      </c>
      <c r="V1474" s="119">
        <v>0.20590005815029144</v>
      </c>
      <c r="W1474" s="117">
        <v>2760956</v>
      </c>
      <c r="X1474" s="119">
        <v>99.627250671386719</v>
      </c>
      <c r="Y1474" s="119">
        <v>99.422119140625</v>
      </c>
      <c r="Z1474" s="117">
        <v>7490</v>
      </c>
      <c r="AA1474" s="119">
        <v>0.2712828516960144</v>
      </c>
      <c r="AB1474" s="118">
        <v>1937903</v>
      </c>
      <c r="AC1474" s="120">
        <v>98.889678955078125</v>
      </c>
      <c r="AD1474" s="118">
        <v>1938980</v>
      </c>
      <c r="AE1474" s="116">
        <v>98.844497680664063</v>
      </c>
      <c r="AF1474" s="116">
        <v>32.824722290039062</v>
      </c>
      <c r="AG1474" s="116">
        <v>40.641395568847656</v>
      </c>
      <c r="AH1474" s="121">
        <v>25.008052825927734</v>
      </c>
      <c r="AI1474" s="116">
        <v>0</v>
      </c>
      <c r="AJ1474" s="121">
        <v>0</v>
      </c>
      <c r="AK1474" s="121">
        <v>0</v>
      </c>
      <c r="AL1474" s="116">
        <v>5.3422427177429199</v>
      </c>
      <c r="AM1474" s="116">
        <v>27.261501312255859</v>
      </c>
      <c r="AN1474" s="116">
        <v>13509.892578125</v>
      </c>
      <c r="AO1474" s="116">
        <v>32008.822265625</v>
      </c>
      <c r="AP1474" s="116">
        <v>18651.38671875</v>
      </c>
      <c r="AQ1474" s="116">
        <v>58.269519805908203</v>
      </c>
      <c r="AR1474" s="118"/>
    </row>
    <row r="1475" spans="1:44">
      <c r="A1475" s="352">
        <v>41829</v>
      </c>
      <c r="B1475" s="114" t="s">
        <v>131</v>
      </c>
      <c r="C1475" s="114" t="s">
        <v>176</v>
      </c>
      <c r="D1475" s="241"/>
      <c r="E1475" s="305">
        <v>164</v>
      </c>
      <c r="F1475" s="305">
        <v>19</v>
      </c>
      <c r="G1475" s="305">
        <v>478</v>
      </c>
      <c r="H1475" s="305">
        <v>47</v>
      </c>
      <c r="I1475" s="305">
        <v>1528</v>
      </c>
      <c r="J1475" s="305">
        <v>162</v>
      </c>
      <c r="K1475" s="118">
        <v>2095384</v>
      </c>
      <c r="L1475" s="116">
        <v>90.962945216723995</v>
      </c>
      <c r="M1475" s="118">
        <v>3995770</v>
      </c>
      <c r="N1475" s="116">
        <v>94.47406005859375</v>
      </c>
      <c r="O1475" s="118">
        <v>17113206</v>
      </c>
      <c r="P1475" s="116">
        <v>99.971107482910156</v>
      </c>
      <c r="Q1475" s="118">
        <v>11117685</v>
      </c>
      <c r="R1475" s="119">
        <v>0.16605974733829498</v>
      </c>
      <c r="S1475" s="118">
        <v>471350</v>
      </c>
      <c r="T1475" s="116">
        <v>4.2396416664123535</v>
      </c>
      <c r="U1475" s="118">
        <v>242</v>
      </c>
      <c r="V1475" s="119">
        <v>2.2790308576077223E-3</v>
      </c>
      <c r="W1475" s="117">
        <v>3124024</v>
      </c>
      <c r="X1475" s="119">
        <v>99.78936767578125</v>
      </c>
      <c r="Y1475" s="119">
        <v>99.787094116210938</v>
      </c>
      <c r="Z1475" s="117">
        <v>9135</v>
      </c>
      <c r="AA1475" s="119">
        <v>0.29241132736206055</v>
      </c>
      <c r="AB1475" s="118">
        <v>1217995</v>
      </c>
      <c r="AC1475" s="120">
        <v>95.433151245117187</v>
      </c>
      <c r="AD1475" s="118">
        <v>1206554</v>
      </c>
      <c r="AE1475" s="116">
        <v>96.233238220214844</v>
      </c>
      <c r="AF1475" s="116">
        <v>0</v>
      </c>
      <c r="AG1475" s="116">
        <v>0</v>
      </c>
      <c r="AH1475" s="121">
        <v>0</v>
      </c>
      <c r="AI1475" s="116">
        <v>0</v>
      </c>
      <c r="AJ1475" s="121">
        <v>0</v>
      </c>
      <c r="AK1475" s="121">
        <v>0</v>
      </c>
      <c r="AL1475" s="116">
        <v>4.8601369857788086</v>
      </c>
      <c r="AM1475" s="116">
        <v>28.74493408203125</v>
      </c>
      <c r="AN1475" s="116">
        <v>15182.0029296875</v>
      </c>
      <c r="AO1475" s="116">
        <v>34910.03515625</v>
      </c>
      <c r="AP1475" s="116">
        <v>16256.5107421875</v>
      </c>
      <c r="AQ1475" s="116">
        <v>46.566871643066406</v>
      </c>
      <c r="AR1475" s="118"/>
    </row>
    <row r="1476" spans="1:44">
      <c r="A1476" s="352">
        <v>41829</v>
      </c>
      <c r="B1476" s="114" t="s">
        <v>124</v>
      </c>
      <c r="C1476" s="114" t="s">
        <v>176</v>
      </c>
      <c r="D1476" s="241"/>
      <c r="E1476" s="180">
        <v>112</v>
      </c>
      <c r="F1476" s="180">
        <v>36</v>
      </c>
      <c r="G1476" s="180">
        <v>330</v>
      </c>
      <c r="H1476" s="180">
        <v>98</v>
      </c>
      <c r="I1476" s="180">
        <v>1241</v>
      </c>
      <c r="J1476" s="180">
        <v>348</v>
      </c>
      <c r="K1476" s="118">
        <v>3079628</v>
      </c>
      <c r="L1476" s="116">
        <v>92.517148175039324</v>
      </c>
      <c r="M1476" s="118">
        <v>3417669</v>
      </c>
      <c r="N1476" s="116">
        <v>96.168556213378906</v>
      </c>
      <c r="O1476" s="118">
        <v>13169155</v>
      </c>
      <c r="P1476" s="116">
        <v>99.999855041503906</v>
      </c>
      <c r="Q1476" s="118">
        <v>9986797</v>
      </c>
      <c r="R1476" s="119">
        <v>7.3096510022878647E-3</v>
      </c>
      <c r="S1476" s="118">
        <v>374209</v>
      </c>
      <c r="T1476" s="116">
        <v>3.7470371723175049</v>
      </c>
      <c r="U1476" s="118">
        <v>1076</v>
      </c>
      <c r="V1476" s="119">
        <v>1.1194523423910141E-2</v>
      </c>
      <c r="W1476" s="117">
        <v>3356260</v>
      </c>
      <c r="X1476" s="119">
        <v>99.785133361816406</v>
      </c>
      <c r="Y1476" s="119">
        <v>99.773963928222656</v>
      </c>
      <c r="Z1476" s="117">
        <v>9024</v>
      </c>
      <c r="AA1476" s="119">
        <v>0.26887071132659912</v>
      </c>
      <c r="AB1476" s="118">
        <v>764620</v>
      </c>
      <c r="AC1476" s="120">
        <v>96.475372314453125</v>
      </c>
      <c r="AD1476" s="118">
        <v>759478</v>
      </c>
      <c r="AE1476" s="116">
        <v>96.648490905761719</v>
      </c>
      <c r="AF1476" s="116">
        <v>0</v>
      </c>
      <c r="AG1476" s="116">
        <v>0</v>
      </c>
      <c r="AH1476" s="121">
        <v>0</v>
      </c>
      <c r="AI1476" s="116">
        <v>0</v>
      </c>
      <c r="AJ1476" s="121">
        <v>0</v>
      </c>
      <c r="AK1476" s="121">
        <v>0</v>
      </c>
      <c r="AL1476" s="116">
        <v>4.6192502975463867</v>
      </c>
      <c r="AM1476" s="116">
        <v>29.070068359375</v>
      </c>
      <c r="AN1476" s="116">
        <v>13537.5283203125</v>
      </c>
      <c r="AO1476" s="116">
        <v>37599.7734375</v>
      </c>
      <c r="AP1476" s="116">
        <v>17731.720703125</v>
      </c>
      <c r="AQ1476" s="116">
        <v>47.159114837646484</v>
      </c>
      <c r="AR1476" s="118"/>
    </row>
    <row r="1477" spans="1:44">
      <c r="A1477" s="352">
        <v>41829</v>
      </c>
      <c r="B1477" s="206" t="s">
        <v>133</v>
      </c>
      <c r="C1477" s="206" t="s">
        <v>176</v>
      </c>
      <c r="D1477" s="241"/>
      <c r="E1477" s="180">
        <v>163</v>
      </c>
      <c r="F1477" s="180">
        <v>6</v>
      </c>
      <c r="G1477" s="180">
        <v>482</v>
      </c>
      <c r="H1477" s="180">
        <v>18</v>
      </c>
      <c r="I1477" s="180">
        <v>1491</v>
      </c>
      <c r="J1477" s="180">
        <v>64</v>
      </c>
      <c r="K1477" s="248">
        <v>1691771</v>
      </c>
      <c r="L1477" s="246">
        <v>90.520939299704267</v>
      </c>
      <c r="M1477" s="248">
        <v>3489866</v>
      </c>
      <c r="N1477" s="246">
        <v>95.899726867675781</v>
      </c>
      <c r="O1477" s="248">
        <v>14592240</v>
      </c>
      <c r="P1477" s="246">
        <v>99.97613525390625</v>
      </c>
      <c r="Q1477" s="248">
        <v>9297143</v>
      </c>
      <c r="R1477" s="249">
        <v>0.27620312571525574</v>
      </c>
      <c r="S1477" s="248">
        <v>410789</v>
      </c>
      <c r="T1477" s="246">
        <v>4.4184432029724121</v>
      </c>
      <c r="U1477" s="248">
        <v>280</v>
      </c>
      <c r="V1477" s="249">
        <v>3.1614948529750109E-3</v>
      </c>
      <c r="W1477" s="248">
        <v>2487281</v>
      </c>
      <c r="X1477" s="246">
        <v>99.34869384765625</v>
      </c>
      <c r="Y1477" s="246">
        <v>99.345550537109375</v>
      </c>
      <c r="Z1477" s="247">
        <v>6786</v>
      </c>
      <c r="AA1477" s="249">
        <v>0.27282804250717163</v>
      </c>
      <c r="AB1477" s="248">
        <v>451425</v>
      </c>
      <c r="AC1477" s="246">
        <v>96.464088439941406</v>
      </c>
      <c r="AD1477" s="248">
        <v>442955</v>
      </c>
      <c r="AE1477" s="246">
        <v>96.943252563476563</v>
      </c>
      <c r="AF1477" s="246">
        <v>0</v>
      </c>
      <c r="AG1477" s="246">
        <v>0</v>
      </c>
      <c r="AH1477" s="251">
        <v>0</v>
      </c>
      <c r="AI1477" s="246">
        <v>0</v>
      </c>
      <c r="AJ1477" s="251">
        <v>0</v>
      </c>
      <c r="AK1477" s="251">
        <v>0</v>
      </c>
      <c r="AL1477" s="246">
        <v>4.916841983795166</v>
      </c>
      <c r="AM1477" s="246">
        <v>32.238269805908203</v>
      </c>
      <c r="AN1477" s="246">
        <v>13110.3779296875</v>
      </c>
      <c r="AO1477" s="246">
        <v>31542.95703125</v>
      </c>
      <c r="AP1477" s="246">
        <v>14928.40625</v>
      </c>
      <c r="AQ1477" s="246">
        <v>47.327224731445313</v>
      </c>
      <c r="AR1477" s="248"/>
    </row>
    <row r="1478" spans="1:44">
      <c r="A1478" s="352">
        <v>41829</v>
      </c>
      <c r="B1478" s="206" t="s">
        <v>125</v>
      </c>
      <c r="C1478" s="206" t="s">
        <v>176</v>
      </c>
      <c r="D1478" s="241"/>
      <c r="E1478" s="180">
        <v>164</v>
      </c>
      <c r="F1478" s="180">
        <v>7</v>
      </c>
      <c r="G1478" s="180">
        <v>460</v>
      </c>
      <c r="H1478" s="180">
        <v>21</v>
      </c>
      <c r="I1478" s="180">
        <v>1490</v>
      </c>
      <c r="J1478" s="180">
        <v>74</v>
      </c>
      <c r="K1478" s="248">
        <v>1696437</v>
      </c>
      <c r="L1478" s="246">
        <v>90.387913020053205</v>
      </c>
      <c r="M1478" s="248">
        <v>2874157</v>
      </c>
      <c r="N1478" s="246">
        <v>94.682929992675781</v>
      </c>
      <c r="O1478" s="248">
        <v>12319152</v>
      </c>
      <c r="P1478" s="246">
        <v>99.999214172363281</v>
      </c>
      <c r="Q1478" s="248">
        <v>8345670</v>
      </c>
      <c r="R1478" s="249">
        <v>2.9727989807724953E-2</v>
      </c>
      <c r="S1478" s="248">
        <v>377256</v>
      </c>
      <c r="T1478" s="246">
        <v>4.5203800201416016</v>
      </c>
      <c r="U1478" s="248">
        <v>96</v>
      </c>
      <c r="V1478" s="249">
        <v>1.2051429366692901E-3</v>
      </c>
      <c r="W1478" s="248">
        <v>2517642</v>
      </c>
      <c r="X1478" s="246">
        <v>99.736915588378906</v>
      </c>
      <c r="Y1478" s="246">
        <v>99.735710144042969</v>
      </c>
      <c r="Z1478" s="247">
        <v>5228</v>
      </c>
      <c r="AA1478" s="249">
        <v>0.20765462517738342</v>
      </c>
      <c r="AB1478" s="248">
        <v>558584</v>
      </c>
      <c r="AC1478" s="246">
        <v>97.203643798828125</v>
      </c>
      <c r="AD1478" s="248">
        <v>560126</v>
      </c>
      <c r="AE1478" s="246">
        <v>97.254364013671875</v>
      </c>
      <c r="AF1478" s="246">
        <v>0</v>
      </c>
      <c r="AG1478" s="246">
        <v>0</v>
      </c>
      <c r="AH1478" s="251">
        <v>0</v>
      </c>
      <c r="AI1478" s="246">
        <v>0</v>
      </c>
      <c r="AJ1478" s="251">
        <v>0</v>
      </c>
      <c r="AK1478" s="251">
        <v>0</v>
      </c>
      <c r="AL1478" s="246">
        <v>4.1579971313476562</v>
      </c>
      <c r="AM1478" s="246">
        <v>29.349214553833008</v>
      </c>
      <c r="AN1478" s="246">
        <v>10180.142578125</v>
      </c>
      <c r="AO1478" s="246">
        <v>29374.080078125</v>
      </c>
      <c r="AP1478" s="246">
        <v>13942.083984375</v>
      </c>
      <c r="AQ1478" s="246">
        <v>47.463901519775391</v>
      </c>
      <c r="AR1478" s="248"/>
    </row>
    <row r="1479" spans="1:44">
      <c r="A1479" s="352">
        <v>41829</v>
      </c>
      <c r="B1479" s="107" t="s">
        <v>127</v>
      </c>
      <c r="C1479" s="107" t="s">
        <v>128</v>
      </c>
      <c r="D1479" s="241"/>
      <c r="E1479" s="388">
        <v>150</v>
      </c>
      <c r="F1479" s="388">
        <v>12</v>
      </c>
      <c r="G1479" s="388">
        <v>450</v>
      </c>
      <c r="H1479" s="388">
        <v>36</v>
      </c>
      <c r="I1479" s="388">
        <v>1466</v>
      </c>
      <c r="J1479" s="388">
        <v>122</v>
      </c>
      <c r="K1479" s="111">
        <v>2055034</v>
      </c>
      <c r="L1479" s="109">
        <v>88.379754300902079</v>
      </c>
      <c r="M1479" s="111">
        <v>3371673</v>
      </c>
      <c r="N1479" s="109">
        <v>95.197044372558594</v>
      </c>
      <c r="O1479" s="111">
        <v>15257761</v>
      </c>
      <c r="P1479" s="109">
        <v>99.927345275878906</v>
      </c>
      <c r="Q1479" s="111">
        <v>8782376</v>
      </c>
      <c r="R1479" s="112">
        <v>7.4011861579492688E-4</v>
      </c>
      <c r="S1479" s="111">
        <v>271649</v>
      </c>
      <c r="T1479" s="109">
        <v>3.0931150913238525</v>
      </c>
      <c r="U1479" s="111">
        <v>31767</v>
      </c>
      <c r="V1479" s="112">
        <v>0.36215981841087341</v>
      </c>
      <c r="W1479" s="111">
        <v>2584769</v>
      </c>
      <c r="X1479" s="109">
        <v>99.627128601074219</v>
      </c>
      <c r="Y1479" s="109">
        <v>99.266319274902344</v>
      </c>
      <c r="Z1479" s="110">
        <v>17542</v>
      </c>
      <c r="AA1479" s="112">
        <v>0.67866802215576172</v>
      </c>
      <c r="AB1479" s="111">
        <v>4090824</v>
      </c>
      <c r="AC1479" s="109">
        <v>99.267189025878906</v>
      </c>
      <c r="AD1479" s="111">
        <v>4083516</v>
      </c>
      <c r="AE1479" s="109">
        <v>99.437065124511719</v>
      </c>
      <c r="AF1479" s="109">
        <v>34.695281982421875</v>
      </c>
      <c r="AG1479" s="109">
        <v>34.354240417480469</v>
      </c>
      <c r="AH1479" s="113">
        <v>35.036319732666016</v>
      </c>
      <c r="AI1479" s="109">
        <v>48.914577484130859</v>
      </c>
      <c r="AJ1479" s="113">
        <v>0.39860641956329346</v>
      </c>
      <c r="AK1479" s="113">
        <v>0.68681555986404419</v>
      </c>
      <c r="AL1479" s="109">
        <v>3.008399486541748</v>
      </c>
      <c r="AM1479" s="109">
        <v>19.805042266845703</v>
      </c>
      <c r="AN1479" s="109">
        <v>7307.2568359375</v>
      </c>
      <c r="AO1479" s="109">
        <v>31879.755859375</v>
      </c>
      <c r="AP1479" s="109">
        <v>561.8372802734375</v>
      </c>
      <c r="AQ1479" s="109">
        <v>1.7623637914657593</v>
      </c>
      <c r="AR1479" s="111"/>
    </row>
    <row r="1480" spans="1:44">
      <c r="A1480" s="352">
        <v>41829</v>
      </c>
      <c r="B1480" s="107" t="s">
        <v>129</v>
      </c>
      <c r="C1480" s="107" t="s">
        <v>128</v>
      </c>
      <c r="D1480" s="241"/>
      <c r="E1480" s="388">
        <v>151</v>
      </c>
      <c r="F1480" s="388">
        <v>3</v>
      </c>
      <c r="G1480" s="388">
        <v>449</v>
      </c>
      <c r="H1480" s="388">
        <v>8</v>
      </c>
      <c r="I1480" s="388">
        <v>1251</v>
      </c>
      <c r="J1480" s="388">
        <v>26</v>
      </c>
      <c r="K1480" s="111">
        <v>1349861</v>
      </c>
      <c r="L1480" s="109">
        <v>85.04275625416247</v>
      </c>
      <c r="M1480" s="111">
        <v>2985742</v>
      </c>
      <c r="N1480" s="109">
        <v>95.206214904785156</v>
      </c>
      <c r="O1480" s="111">
        <v>10623478</v>
      </c>
      <c r="P1480" s="109">
        <v>99.961021423339844</v>
      </c>
      <c r="Q1480" s="111">
        <v>6927474</v>
      </c>
      <c r="R1480" s="112">
        <v>6.4958742586895823E-4</v>
      </c>
      <c r="S1480" s="111">
        <v>240293</v>
      </c>
      <c r="T1480" s="109">
        <v>3.4686958789825439</v>
      </c>
      <c r="U1480" s="111">
        <v>30116</v>
      </c>
      <c r="V1480" s="112">
        <v>0.43474563956260681</v>
      </c>
      <c r="W1480" s="111">
        <v>1591369</v>
      </c>
      <c r="X1480" s="109">
        <v>99.54779052734375</v>
      </c>
      <c r="Y1480" s="109">
        <v>99.115013122558594</v>
      </c>
      <c r="Z1480" s="110">
        <v>10107</v>
      </c>
      <c r="AA1480" s="112">
        <v>0.63511353731155396</v>
      </c>
      <c r="AB1480" s="111">
        <v>882927</v>
      </c>
      <c r="AC1480" s="109">
        <v>98.696830749511719</v>
      </c>
      <c r="AD1480" s="111">
        <v>883879</v>
      </c>
      <c r="AE1480" s="109">
        <v>98.933906555175781</v>
      </c>
      <c r="AF1480" s="109">
        <v>34.452972412109375</v>
      </c>
      <c r="AG1480" s="109">
        <v>34.147598266601562</v>
      </c>
      <c r="AH1480" s="113">
        <v>34.758346557617187</v>
      </c>
      <c r="AI1480" s="109">
        <v>48.981391906738281</v>
      </c>
      <c r="AJ1480" s="113">
        <v>0.31697061657905579</v>
      </c>
      <c r="AK1480" s="113">
        <v>0.70163965225219727</v>
      </c>
      <c r="AL1480" s="109">
        <v>2.9957313537597656</v>
      </c>
      <c r="AM1480" s="109">
        <v>23.7410888671875</v>
      </c>
      <c r="AN1480" s="109">
        <v>6019.76708984375</v>
      </c>
      <c r="AO1480" s="109">
        <v>17710.205078125</v>
      </c>
      <c r="AP1480" s="109">
        <v>191.84025573730469</v>
      </c>
      <c r="AQ1480" s="109">
        <v>1.0832186937332153</v>
      </c>
      <c r="AR1480" s="111"/>
    </row>
    <row r="1481" spans="1:44">
      <c r="A1481" s="352">
        <v>41829</v>
      </c>
      <c r="B1481" s="181" t="s">
        <v>130</v>
      </c>
      <c r="C1481" s="181" t="s">
        <v>128</v>
      </c>
      <c r="D1481" s="241"/>
      <c r="E1481" s="219">
        <v>176</v>
      </c>
      <c r="F1481" s="219">
        <v>5</v>
      </c>
      <c r="G1481" s="219">
        <v>528</v>
      </c>
      <c r="H1481" s="219">
        <v>15</v>
      </c>
      <c r="I1481" s="219">
        <v>870</v>
      </c>
      <c r="J1481" s="219">
        <v>33</v>
      </c>
      <c r="K1481" s="229">
        <v>511193</v>
      </c>
      <c r="L1481" s="230">
        <v>93.75558742001553</v>
      </c>
      <c r="M1481" s="229">
        <v>1286912</v>
      </c>
      <c r="N1481" s="230">
        <v>93.172645568847656</v>
      </c>
      <c r="O1481" s="229">
        <v>13892012</v>
      </c>
      <c r="P1481" s="230">
        <v>99.992408752441406</v>
      </c>
      <c r="Q1481" s="229">
        <v>4175969</v>
      </c>
      <c r="R1481" s="230">
        <v>0</v>
      </c>
      <c r="S1481" s="229">
        <v>148418</v>
      </c>
      <c r="T1481" s="230">
        <v>3.5540971755981445</v>
      </c>
      <c r="U1481" s="229">
        <v>8951</v>
      </c>
      <c r="V1481" s="230">
        <v>0.21448326110839844</v>
      </c>
      <c r="W1481" s="229">
        <v>593680</v>
      </c>
      <c r="X1481" s="230">
        <v>99.801300048828125</v>
      </c>
      <c r="Y1481" s="230">
        <v>99.587242126464844</v>
      </c>
      <c r="Z1481" s="229">
        <v>3104</v>
      </c>
      <c r="AA1481" s="230">
        <v>0.52284055948257446</v>
      </c>
      <c r="AB1481" s="229">
        <v>774254</v>
      </c>
      <c r="AC1481" s="230">
        <v>98.448051452636719</v>
      </c>
      <c r="AD1481" s="229">
        <v>772672</v>
      </c>
      <c r="AE1481" s="230">
        <v>98.628524780273437</v>
      </c>
      <c r="AF1481" s="230">
        <v>35.046669006347656</v>
      </c>
      <c r="AG1481" s="230">
        <v>34.937240600585937</v>
      </c>
      <c r="AH1481" s="230">
        <v>35.156097412109375</v>
      </c>
      <c r="AI1481" s="230">
        <v>94.320335388183594</v>
      </c>
      <c r="AJ1481" s="188">
        <v>0.65825146436691284</v>
      </c>
      <c r="AK1481" s="188">
        <v>5.0214104652404785</v>
      </c>
      <c r="AL1481" s="230">
        <v>4.0915417671203613</v>
      </c>
      <c r="AM1481" s="230">
        <v>24.235326766967773</v>
      </c>
      <c r="AN1481" s="230">
        <v>5188.2705078125</v>
      </c>
      <c r="AO1481" s="230">
        <v>9104.7568359375</v>
      </c>
      <c r="AP1481" s="230">
        <v>158.21632385253906</v>
      </c>
      <c r="AQ1481" s="230">
        <v>1.7377325296401978</v>
      </c>
      <c r="AR1481" s="229"/>
    </row>
    <row r="1482" spans="1:44">
      <c r="A1482" s="352">
        <v>41829</v>
      </c>
      <c r="B1482" s="123" t="s">
        <v>132</v>
      </c>
      <c r="C1482" s="123" t="s">
        <v>128</v>
      </c>
      <c r="D1482" s="241"/>
      <c r="E1482" s="219">
        <v>178</v>
      </c>
      <c r="F1482" s="219">
        <v>5</v>
      </c>
      <c r="G1482" s="219">
        <v>527</v>
      </c>
      <c r="H1482" s="219">
        <v>15</v>
      </c>
      <c r="I1482" s="219">
        <v>1016</v>
      </c>
      <c r="J1482" s="219">
        <v>28</v>
      </c>
      <c r="K1482" s="197">
        <v>663962</v>
      </c>
      <c r="L1482" s="194">
        <v>91.063042764495563</v>
      </c>
      <c r="M1482" s="197">
        <v>1222492</v>
      </c>
      <c r="N1482" s="194">
        <v>88.96221923828125</v>
      </c>
      <c r="O1482" s="197">
        <v>13144399</v>
      </c>
      <c r="P1482" s="194">
        <v>99.929283142089844</v>
      </c>
      <c r="Q1482" s="197">
        <v>5274349</v>
      </c>
      <c r="R1482" s="194">
        <v>1.8959686713060364E-5</v>
      </c>
      <c r="S1482" s="197">
        <v>361505</v>
      </c>
      <c r="T1482" s="194">
        <v>6.8540210723876953</v>
      </c>
      <c r="U1482" s="197">
        <v>17965</v>
      </c>
      <c r="V1482" s="194">
        <v>0.34685444831848145</v>
      </c>
      <c r="W1482" s="197">
        <v>839078</v>
      </c>
      <c r="X1482" s="194">
        <v>99.692985534667969</v>
      </c>
      <c r="Y1482" s="231">
        <v>99.347198486328125</v>
      </c>
      <c r="Z1482" s="197">
        <v>8896</v>
      </c>
      <c r="AA1482" s="194">
        <v>1.0602113008499146</v>
      </c>
      <c r="AB1482" s="197">
        <v>762588</v>
      </c>
      <c r="AC1482" s="194">
        <v>97.031951904296875</v>
      </c>
      <c r="AD1482" s="197">
        <v>761260</v>
      </c>
      <c r="AE1482" s="194">
        <v>97.252449035644531</v>
      </c>
      <c r="AF1482" s="231">
        <v>34.824729919433594</v>
      </c>
      <c r="AG1482" s="231">
        <v>34.831985473632813</v>
      </c>
      <c r="AH1482" s="231">
        <v>34.817474365234375</v>
      </c>
      <c r="AI1482" s="194">
        <v>48.697986602783203</v>
      </c>
      <c r="AJ1482" s="207">
        <v>0.38167011737823486</v>
      </c>
      <c r="AK1482" s="207">
        <v>0.92034381628036499</v>
      </c>
      <c r="AL1482" s="208">
        <v>4.0907607078552246</v>
      </c>
      <c r="AM1482" s="208">
        <v>23.949590682983398</v>
      </c>
      <c r="AN1482" s="197">
        <v>6038.546875</v>
      </c>
      <c r="AO1482" s="197">
        <v>11260.376953125</v>
      </c>
      <c r="AP1482" s="197">
        <v>164.57192993164062</v>
      </c>
      <c r="AQ1482" s="231">
        <v>1.4615135192871094</v>
      </c>
      <c r="AR1482" s="198"/>
    </row>
    <row r="1483" spans="1:44">
      <c r="A1483" s="352">
        <v>41828</v>
      </c>
      <c r="B1483" s="181" t="s">
        <v>6</v>
      </c>
      <c r="C1483" s="181"/>
      <c r="D1483" s="241"/>
      <c r="E1483" s="219">
        <v>1799</v>
      </c>
      <c r="F1483" s="219">
        <v>138</v>
      </c>
      <c r="G1483" s="219">
        <v>5317</v>
      </c>
      <c r="H1483" s="219">
        <v>404</v>
      </c>
      <c r="I1483" s="219">
        <v>15589</v>
      </c>
      <c r="J1483" s="219">
        <v>1571</v>
      </c>
      <c r="K1483" s="229">
        <v>31636953</v>
      </c>
      <c r="L1483" s="230">
        <v>90.837641665428407</v>
      </c>
      <c r="M1483" s="229">
        <v>52342455</v>
      </c>
      <c r="N1483" s="230">
        <v>95.834889610694546</v>
      </c>
      <c r="O1483" s="229">
        <v>160935558</v>
      </c>
      <c r="P1483" s="230">
        <v>99.949995759124761</v>
      </c>
      <c r="Q1483" s="229">
        <v>115630998</v>
      </c>
      <c r="R1483" s="230">
        <v>6.3023757614235384E-2</v>
      </c>
      <c r="S1483" s="229">
        <v>2312499</v>
      </c>
      <c r="T1483" s="230">
        <v>4.2261940672765741</v>
      </c>
      <c r="U1483" s="229">
        <v>187290</v>
      </c>
      <c r="V1483" s="230">
        <v>0.16421913371722699</v>
      </c>
      <c r="W1483" s="229">
        <v>34800307</v>
      </c>
      <c r="X1483" s="230">
        <v>99.619892926324667</v>
      </c>
      <c r="Y1483" s="230">
        <v>99.456298001151026</v>
      </c>
      <c r="Z1483" s="229">
        <v>121149</v>
      </c>
      <c r="AA1483" s="230">
        <v>0.34812623726597358</v>
      </c>
      <c r="AB1483" s="229">
        <v>24744974</v>
      </c>
      <c r="AC1483" s="230">
        <v>98.597509053986215</v>
      </c>
      <c r="AD1483" s="229">
        <v>24718411</v>
      </c>
      <c r="AE1483" s="230">
        <v>98.685072717146127</v>
      </c>
      <c r="AF1483" s="230">
        <v>30.216613133244888</v>
      </c>
      <c r="AG1483" s="230">
        <v>37.250216091207882</v>
      </c>
      <c r="AH1483" s="230">
        <v>23.183010175281893</v>
      </c>
      <c r="AI1483" s="230"/>
      <c r="AJ1483" s="188"/>
      <c r="AK1483" s="188"/>
      <c r="AL1483" s="230">
        <v>3.5310200319320351</v>
      </c>
      <c r="AM1483" s="230">
        <v>20.068668884923035</v>
      </c>
      <c r="AN1483" s="230">
        <v>148882.89761352539</v>
      </c>
      <c r="AO1483" s="230">
        <v>420979.64087677002</v>
      </c>
      <c r="AP1483" s="230">
        <v>210222.69560837746</v>
      </c>
      <c r="AQ1483" s="230">
        <v>49.936546853085048</v>
      </c>
      <c r="AR1483" s="229">
        <v>0</v>
      </c>
    </row>
    <row r="1484" spans="1:44">
      <c r="A1484" s="352">
        <v>41828</v>
      </c>
      <c r="B1484" s="123" t="s">
        <v>134</v>
      </c>
      <c r="C1484" s="123"/>
      <c r="D1484" s="241"/>
      <c r="E1484" s="219">
        <v>652</v>
      </c>
      <c r="F1484" s="219">
        <v>82</v>
      </c>
      <c r="G1484" s="219">
        <v>1940</v>
      </c>
      <c r="H1484" s="219">
        <v>247</v>
      </c>
      <c r="I1484" s="219">
        <v>6515</v>
      </c>
      <c r="J1484" s="219">
        <v>1071</v>
      </c>
      <c r="K1484" s="197">
        <v>18824874</v>
      </c>
      <c r="L1484" s="194">
        <v>91.716337649856257</v>
      </c>
      <c r="M1484" s="197">
        <v>29614272</v>
      </c>
      <c r="N1484" s="194">
        <v>96.523084302995358</v>
      </c>
      <c r="O1484" s="197">
        <v>59954863</v>
      </c>
      <c r="P1484" s="194">
        <v>99.904195036488517</v>
      </c>
      <c r="Q1484" s="197">
        <v>59954624</v>
      </c>
      <c r="R1484" s="194">
        <v>7.8757894252763777E-2</v>
      </c>
      <c r="S1484" s="197">
        <v>8858</v>
      </c>
      <c r="T1484" s="194">
        <v>2.3816458603255132E-2</v>
      </c>
      <c r="U1484" s="197">
        <v>97697</v>
      </c>
      <c r="V1484" s="194">
        <v>0.16310413551319045</v>
      </c>
      <c r="W1484" s="197">
        <v>20551150</v>
      </c>
      <c r="X1484" s="194">
        <v>99.601830082108094</v>
      </c>
      <c r="Y1484" s="231">
        <v>99.439375378197354</v>
      </c>
      <c r="Z1484" s="197">
        <v>55226</v>
      </c>
      <c r="AA1484" s="194">
        <v>0.26872461677170589</v>
      </c>
      <c r="AB1484" s="197">
        <v>16302603</v>
      </c>
      <c r="AC1484" s="194">
        <v>98.903788218605001</v>
      </c>
      <c r="AD1484" s="197">
        <v>16303817</v>
      </c>
      <c r="AE1484" s="194">
        <v>98.886696523753358</v>
      </c>
      <c r="AF1484" s="231">
        <v>46.090408960463648</v>
      </c>
      <c r="AG1484" s="231">
        <v>58.270320386932426</v>
      </c>
      <c r="AH1484" s="231">
        <v>33.910497533994878</v>
      </c>
      <c r="AI1484" s="194"/>
      <c r="AJ1484" s="207"/>
      <c r="AK1484" s="207"/>
      <c r="AL1484" s="208">
        <v>4.9231091051986535</v>
      </c>
      <c r="AM1484" s="208">
        <v>26.065247571099665</v>
      </c>
      <c r="AN1484" s="197">
        <v>82075.2060546875</v>
      </c>
      <c r="AO1484" s="197">
        <v>250985.109375</v>
      </c>
      <c r="AP1484" s="197">
        <v>160891.99609375</v>
      </c>
      <c r="AQ1484" s="231">
        <v>64.104199844525141</v>
      </c>
      <c r="AR1484" s="198"/>
    </row>
    <row r="1485" spans="1:44">
      <c r="A1485" s="352">
        <v>41828</v>
      </c>
      <c r="B1485" s="123" t="s">
        <v>175</v>
      </c>
      <c r="C1485" s="123"/>
      <c r="D1485" s="241"/>
      <c r="E1485" s="219">
        <v>492</v>
      </c>
      <c r="F1485" s="219">
        <v>31</v>
      </c>
      <c r="G1485" s="219">
        <v>1423</v>
      </c>
      <c r="H1485" s="219">
        <v>83</v>
      </c>
      <c r="I1485" s="219">
        <v>4515</v>
      </c>
      <c r="J1485" s="219">
        <v>290</v>
      </c>
      <c r="K1485" s="197">
        <v>8539382</v>
      </c>
      <c r="L1485" s="194">
        <v>90.776311447362346</v>
      </c>
      <c r="M1485" s="197">
        <v>13906185</v>
      </c>
      <c r="N1485" s="194">
        <v>95.294490082649148</v>
      </c>
      <c r="O1485" s="197">
        <v>48355085</v>
      </c>
      <c r="P1485" s="194">
        <v>99.988207613196863</v>
      </c>
      <c r="Q1485" s="197">
        <v>30748733</v>
      </c>
      <c r="R1485" s="194">
        <v>8.3408316487907308E-2</v>
      </c>
      <c r="S1485" s="197">
        <v>1355232</v>
      </c>
      <c r="T1485" s="194">
        <v>4.4145387180649358</v>
      </c>
      <c r="U1485" s="197">
        <v>895</v>
      </c>
      <c r="V1485" s="194">
        <v>3.0481280347050468E-3</v>
      </c>
      <c r="W1485" s="197">
        <v>8765481</v>
      </c>
      <c r="X1485" s="194">
        <v>99.656395837942497</v>
      </c>
      <c r="Y1485" s="231">
        <v>99.653358183402574</v>
      </c>
      <c r="Z1485" s="197">
        <v>20730</v>
      </c>
      <c r="AA1485" s="194">
        <v>0.23649586632426603</v>
      </c>
      <c r="AB1485" s="197">
        <v>2365851</v>
      </c>
      <c r="AC1485" s="194">
        <v>96.110237407747491</v>
      </c>
      <c r="AD1485" s="197">
        <v>2346397</v>
      </c>
      <c r="AE1485" s="194">
        <v>96.668507942439732</v>
      </c>
      <c r="AF1485" s="231">
        <v>0</v>
      </c>
      <c r="AG1485" s="231">
        <v>0</v>
      </c>
      <c r="AH1485" s="231">
        <v>0</v>
      </c>
      <c r="AI1485" s="194"/>
      <c r="AJ1485" s="207"/>
      <c r="AK1485" s="207"/>
      <c r="AL1485" s="208">
        <v>4.6139782144117722</v>
      </c>
      <c r="AM1485" s="208">
        <v>29.908950622322024</v>
      </c>
      <c r="AN1485" s="197">
        <v>42151.144683837891</v>
      </c>
      <c r="AO1485" s="197">
        <v>101566.99927520752</v>
      </c>
      <c r="AP1485" s="197">
        <v>48244.583593606949</v>
      </c>
      <c r="AQ1485" s="231">
        <v>47.500254942929523</v>
      </c>
      <c r="AR1485" s="198"/>
    </row>
    <row r="1486" spans="1:44">
      <c r="A1486" s="352">
        <v>41828</v>
      </c>
      <c r="B1486" s="124" t="s">
        <v>135</v>
      </c>
      <c r="C1486" s="124"/>
      <c r="D1486" s="241"/>
      <c r="E1486" s="219">
        <v>655</v>
      </c>
      <c r="F1486" s="219">
        <v>25</v>
      </c>
      <c r="G1486" s="219">
        <v>1954</v>
      </c>
      <c r="H1486" s="219">
        <v>74</v>
      </c>
      <c r="I1486" s="219">
        <v>4559</v>
      </c>
      <c r="J1486" s="219">
        <v>210</v>
      </c>
      <c r="K1486" s="190">
        <v>4272697</v>
      </c>
      <c r="L1486" s="191">
        <v>87.088810650509501</v>
      </c>
      <c r="M1486" s="190">
        <v>8821998</v>
      </c>
      <c r="N1486" s="191">
        <v>94.376547748018879</v>
      </c>
      <c r="O1486" s="190">
        <v>52625610</v>
      </c>
      <c r="P1486" s="191">
        <v>99.967064228246414</v>
      </c>
      <c r="Q1486" s="190">
        <v>24927641</v>
      </c>
      <c r="R1486" s="191">
        <v>3.6104500292026284E-5</v>
      </c>
      <c r="S1486" s="190">
        <v>948409</v>
      </c>
      <c r="T1486" s="191">
        <v>3.9963079770775294</v>
      </c>
      <c r="U1486" s="190">
        <v>88698</v>
      </c>
      <c r="V1486" s="191">
        <v>0.35782631848080665</v>
      </c>
      <c r="W1486" s="190">
        <v>5483676</v>
      </c>
      <c r="X1486" s="191">
        <v>99.629238234597864</v>
      </c>
      <c r="Y1486" s="232">
        <v>99.272738599292538</v>
      </c>
      <c r="Z1486" s="190">
        <v>45193</v>
      </c>
      <c r="AA1486" s="192">
        <v>0.8241369549807438</v>
      </c>
      <c r="AB1486" s="190">
        <v>6076520</v>
      </c>
      <c r="AC1486" s="191">
        <v>98.7441993444113</v>
      </c>
      <c r="AD1486" s="190">
        <v>6068197</v>
      </c>
      <c r="AE1486" s="191">
        <v>98.923104523283769</v>
      </c>
      <c r="AF1486" s="232">
        <v>16.843696882844259</v>
      </c>
      <c r="AG1486" s="232">
        <v>15.441150990654759</v>
      </c>
      <c r="AH1486" s="232">
        <v>18.24624277503376</v>
      </c>
      <c r="AI1486" s="191"/>
      <c r="AJ1486" s="193"/>
      <c r="AK1486" s="193"/>
      <c r="AL1486" s="191">
        <v>3.6660750369820647</v>
      </c>
      <c r="AM1486" s="191">
        <v>23.201906335024407</v>
      </c>
      <c r="AN1486" s="190">
        <v>24656.546875</v>
      </c>
      <c r="AO1486" s="190">
        <v>68427.5322265625</v>
      </c>
      <c r="AP1486" s="190">
        <v>1086.1159210205078</v>
      </c>
      <c r="AQ1486" s="232">
        <v>1.5872498768834669</v>
      </c>
      <c r="AR1486" s="190"/>
    </row>
    <row r="1487" spans="1:44">
      <c r="A1487" s="352">
        <v>41828</v>
      </c>
      <c r="B1487" s="114" t="s">
        <v>121</v>
      </c>
      <c r="C1487" s="114" t="s">
        <v>122</v>
      </c>
      <c r="D1487" s="241"/>
      <c r="E1487" s="305">
        <v>168</v>
      </c>
      <c r="F1487" s="305">
        <v>48</v>
      </c>
      <c r="G1487" s="305">
        <v>492</v>
      </c>
      <c r="H1487" s="305">
        <v>145</v>
      </c>
      <c r="I1487" s="305">
        <v>1932</v>
      </c>
      <c r="J1487" s="305">
        <v>651</v>
      </c>
      <c r="K1487" s="118">
        <v>8706422</v>
      </c>
      <c r="L1487" s="116">
        <v>92.824147508586179</v>
      </c>
      <c r="M1487" s="118">
        <v>4784114</v>
      </c>
      <c r="N1487" s="116">
        <v>96.037803649902344</v>
      </c>
      <c r="O1487" s="118">
        <v>19331652</v>
      </c>
      <c r="P1487" s="116">
        <v>99.769538879394531</v>
      </c>
      <c r="Q1487" s="118">
        <v>19331616</v>
      </c>
      <c r="R1487" s="119">
        <v>0.21448801457881927</v>
      </c>
      <c r="S1487" s="118">
        <v>2937</v>
      </c>
      <c r="T1487" s="116">
        <v>1.5192728489637375E-2</v>
      </c>
      <c r="U1487" s="118">
        <v>23583</v>
      </c>
      <c r="V1487" s="119">
        <v>0.12227273732423782</v>
      </c>
      <c r="W1487" s="117">
        <v>7785124</v>
      </c>
      <c r="X1487" s="119">
        <v>99.451370239257813</v>
      </c>
      <c r="Y1487" s="119">
        <v>99.329765319824219</v>
      </c>
      <c r="Z1487" s="117">
        <v>23238</v>
      </c>
      <c r="AA1487" s="119">
        <v>0.29849234223365784</v>
      </c>
      <c r="AB1487" s="118">
        <v>8226106</v>
      </c>
      <c r="AC1487" s="120">
        <v>98.871749877929688</v>
      </c>
      <c r="AD1487" s="118">
        <v>8228138</v>
      </c>
      <c r="AE1487" s="116">
        <v>98.866828918457031</v>
      </c>
      <c r="AF1487" s="116">
        <v>45.779506683349609</v>
      </c>
      <c r="AG1487" s="116">
        <v>57.424209594726563</v>
      </c>
      <c r="AH1487" s="121">
        <v>34.134803771972656</v>
      </c>
      <c r="AI1487" s="116">
        <v>0</v>
      </c>
      <c r="AJ1487" s="121">
        <v>0</v>
      </c>
      <c r="AK1487" s="121">
        <v>0</v>
      </c>
      <c r="AL1487" s="116">
        <v>4.8703069686889648</v>
      </c>
      <c r="AM1487" s="116">
        <v>26.926984786987305</v>
      </c>
      <c r="AN1487" s="116">
        <v>26109.42578125</v>
      </c>
      <c r="AO1487" s="116">
        <v>106315.5625</v>
      </c>
      <c r="AP1487" s="116">
        <v>78047.671875</v>
      </c>
      <c r="AQ1487" s="122">
        <v>73.411331176757813</v>
      </c>
      <c r="AR1487" s="118"/>
    </row>
    <row r="1488" spans="1:44">
      <c r="A1488" s="352">
        <v>41828</v>
      </c>
      <c r="B1488" s="114" t="s">
        <v>123</v>
      </c>
      <c r="C1488" s="114" t="s">
        <v>122</v>
      </c>
      <c r="D1488" s="241"/>
      <c r="E1488" s="305">
        <v>158</v>
      </c>
      <c r="F1488" s="305">
        <v>9</v>
      </c>
      <c r="G1488" s="305">
        <v>482</v>
      </c>
      <c r="H1488" s="305">
        <v>27</v>
      </c>
      <c r="I1488" s="305">
        <v>1387</v>
      </c>
      <c r="J1488" s="305">
        <v>98</v>
      </c>
      <c r="K1488" s="118">
        <v>3832546</v>
      </c>
      <c r="L1488" s="116">
        <v>91.955112867529834</v>
      </c>
      <c r="M1488" s="118">
        <v>6895017</v>
      </c>
      <c r="N1488" s="116">
        <v>96.876022338867188</v>
      </c>
      <c r="O1488" s="118">
        <v>11051458</v>
      </c>
      <c r="P1488" s="116">
        <v>99.957504272460938</v>
      </c>
      <c r="Q1488" s="118">
        <v>11051316</v>
      </c>
      <c r="R1488" s="119">
        <v>2.3969996720552444E-2</v>
      </c>
      <c r="S1488" s="118">
        <v>1764</v>
      </c>
      <c r="T1488" s="116">
        <v>1.5961900353431702E-2</v>
      </c>
      <c r="U1488" s="118">
        <v>18255</v>
      </c>
      <c r="V1488" s="119">
        <v>0.16524992883205414</v>
      </c>
      <c r="W1488" s="117">
        <v>3382019</v>
      </c>
      <c r="X1488" s="119">
        <v>99.813209533691406</v>
      </c>
      <c r="Y1488" s="119">
        <v>99.648269653320313</v>
      </c>
      <c r="Z1488" s="117">
        <v>8643</v>
      </c>
      <c r="AA1488" s="119">
        <v>0.25555741786956787</v>
      </c>
      <c r="AB1488" s="118">
        <v>2399861</v>
      </c>
      <c r="AC1488" s="120">
        <v>99.048904418945313</v>
      </c>
      <c r="AD1488" s="118">
        <v>2399128</v>
      </c>
      <c r="AE1488" s="116">
        <v>99.031021118164063</v>
      </c>
      <c r="AF1488" s="116">
        <v>41.026771545410156</v>
      </c>
      <c r="AG1488" s="116">
        <v>50.119960784912109</v>
      </c>
      <c r="AH1488" s="121">
        <v>31.933582305908203</v>
      </c>
      <c r="AI1488" s="116">
        <v>0</v>
      </c>
      <c r="AJ1488" s="121">
        <v>0</v>
      </c>
      <c r="AK1488" s="121">
        <v>0</v>
      </c>
      <c r="AL1488" s="116">
        <v>4.3652195930480957</v>
      </c>
      <c r="AM1488" s="116">
        <v>24.639377593994141</v>
      </c>
      <c r="AN1488" s="116">
        <v>13197.3125</v>
      </c>
      <c r="AO1488" s="116">
        <v>39310.2421875</v>
      </c>
      <c r="AP1488" s="116">
        <v>21898.919921875</v>
      </c>
      <c r="AQ1488" s="116">
        <v>55.707923889160156</v>
      </c>
      <c r="AR1488" s="118"/>
    </row>
    <row r="1489" spans="1:44">
      <c r="A1489" s="352">
        <v>41828</v>
      </c>
      <c r="B1489" s="114" t="s">
        <v>183</v>
      </c>
      <c r="C1489" s="114" t="s">
        <v>122</v>
      </c>
      <c r="D1489" s="241"/>
      <c r="E1489" s="305">
        <v>128</v>
      </c>
      <c r="F1489" s="305">
        <v>6</v>
      </c>
      <c r="G1489" s="305">
        <v>382</v>
      </c>
      <c r="H1489" s="305">
        <v>18</v>
      </c>
      <c r="I1489" s="305">
        <v>1314</v>
      </c>
      <c r="J1489" s="305">
        <v>72</v>
      </c>
      <c r="K1489" s="118">
        <v>1206044</v>
      </c>
      <c r="L1489" s="116">
        <v>93.162272686568642</v>
      </c>
      <c r="M1489" s="118">
        <v>6895017</v>
      </c>
      <c r="N1489" s="116">
        <v>96.876022338867188</v>
      </c>
      <c r="O1489" s="118">
        <v>12371624</v>
      </c>
      <c r="P1489" s="116">
        <v>99.986236572265625</v>
      </c>
      <c r="Q1489" s="118">
        <v>12371627</v>
      </c>
      <c r="R1489" s="119">
        <v>8.5841575637459755E-3</v>
      </c>
      <c r="S1489" s="118">
        <v>443</v>
      </c>
      <c r="T1489" s="116">
        <v>3.5807739477604628E-3</v>
      </c>
      <c r="U1489" s="118">
        <v>20811</v>
      </c>
      <c r="V1489" s="119">
        <v>0.16823601722717285</v>
      </c>
      <c r="W1489" s="117">
        <v>4071799</v>
      </c>
      <c r="X1489" s="119">
        <v>99.717460632324219</v>
      </c>
      <c r="Y1489" s="119">
        <v>99.549697875976563</v>
      </c>
      <c r="Z1489" s="117">
        <v>9585</v>
      </c>
      <c r="AA1489" s="119">
        <v>0.23539963364601135</v>
      </c>
      <c r="AB1489" s="118">
        <v>2415998</v>
      </c>
      <c r="AC1489" s="120">
        <v>98.873092651367188</v>
      </c>
      <c r="AD1489" s="118">
        <v>2415470</v>
      </c>
      <c r="AE1489" s="116">
        <v>98.865890502929688</v>
      </c>
      <c r="AF1489" s="116">
        <v>65.467399597167969</v>
      </c>
      <c r="AG1489" s="116">
        <v>86.160537719726563</v>
      </c>
      <c r="AH1489" s="121">
        <v>44.774261474609375</v>
      </c>
      <c r="AI1489" s="116">
        <v>0</v>
      </c>
      <c r="AJ1489" s="121">
        <v>0</v>
      </c>
      <c r="AK1489" s="121">
        <v>0</v>
      </c>
      <c r="AL1489" s="116">
        <v>4.7644195556640625</v>
      </c>
      <c r="AM1489" s="116">
        <v>24.027111053466797</v>
      </c>
      <c r="AN1489" s="116">
        <v>16168.3515625</v>
      </c>
      <c r="AO1489" s="116">
        <v>43075.94140625</v>
      </c>
      <c r="AP1489" s="116">
        <v>24756.90234375</v>
      </c>
      <c r="AQ1489" s="116">
        <v>57.472690582275391</v>
      </c>
      <c r="AR1489" s="118"/>
    </row>
    <row r="1490" spans="1:44">
      <c r="A1490" s="352">
        <v>41828</v>
      </c>
      <c r="B1490" s="114" t="s">
        <v>126</v>
      </c>
      <c r="C1490" s="114" t="s">
        <v>122</v>
      </c>
      <c r="D1490" s="241"/>
      <c r="E1490" s="305">
        <v>103</v>
      </c>
      <c r="F1490" s="305">
        <v>4</v>
      </c>
      <c r="G1490" s="305">
        <v>302</v>
      </c>
      <c r="H1490" s="305">
        <v>12</v>
      </c>
      <c r="I1490" s="305">
        <v>930</v>
      </c>
      <c r="J1490" s="305">
        <v>50</v>
      </c>
      <c r="K1490" s="118">
        <v>1195578</v>
      </c>
      <c r="L1490" s="116">
        <v>89.648270543619901</v>
      </c>
      <c r="M1490" s="118">
        <v>5520062</v>
      </c>
      <c r="N1490" s="116">
        <v>96.292526245117187</v>
      </c>
      <c r="O1490" s="118">
        <v>7121799</v>
      </c>
      <c r="P1490" s="116">
        <v>99.931930541992188</v>
      </c>
      <c r="Q1490" s="118">
        <v>7121733</v>
      </c>
      <c r="R1490" s="119">
        <v>1.8001236021518707E-2</v>
      </c>
      <c r="S1490" s="118">
        <v>3072</v>
      </c>
      <c r="T1490" s="116">
        <v>4.3135568499565125E-2</v>
      </c>
      <c r="U1490" s="118">
        <v>14129</v>
      </c>
      <c r="V1490" s="119">
        <v>0.19851408898830414</v>
      </c>
      <c r="W1490" s="117">
        <v>2123586</v>
      </c>
      <c r="X1490" s="119">
        <v>99.579795837402344</v>
      </c>
      <c r="Y1490" s="119">
        <v>99.382118225097656</v>
      </c>
      <c r="Z1490" s="117">
        <v>5908</v>
      </c>
      <c r="AA1490" s="119">
        <v>0.27820864319801331</v>
      </c>
      <c r="AB1490" s="118">
        <v>1042467</v>
      </c>
      <c r="AC1490" s="120">
        <v>99.064910888671875</v>
      </c>
      <c r="AD1490" s="118">
        <v>1041332</v>
      </c>
      <c r="AE1490" s="116">
        <v>99.00396728515625</v>
      </c>
      <c r="AF1490" s="116">
        <v>40.915946960449219</v>
      </c>
      <c r="AG1490" s="116">
        <v>50.03643798828125</v>
      </c>
      <c r="AH1490" s="121">
        <v>31.795459747314453</v>
      </c>
      <c r="AI1490" s="116">
        <v>0</v>
      </c>
      <c r="AJ1490" s="121">
        <v>0</v>
      </c>
      <c r="AK1490" s="121">
        <v>0</v>
      </c>
      <c r="AL1490" s="116">
        <v>5.5393381118774414</v>
      </c>
      <c r="AM1490" s="116">
        <v>29.370033264160156</v>
      </c>
      <c r="AN1490" s="116">
        <v>10974.6962890625</v>
      </c>
      <c r="AO1490" s="116">
        <v>26537.25</v>
      </c>
      <c r="AP1490" s="116">
        <v>14388.4375</v>
      </c>
      <c r="AQ1490" s="116">
        <v>54.219776153564453</v>
      </c>
      <c r="AR1490" s="118"/>
    </row>
    <row r="1491" spans="1:44">
      <c r="A1491" s="352">
        <v>41828</v>
      </c>
      <c r="B1491" s="114" t="s">
        <v>184</v>
      </c>
      <c r="C1491" s="114" t="s">
        <v>122</v>
      </c>
      <c r="D1491" s="241"/>
      <c r="E1491" s="305">
        <v>95</v>
      </c>
      <c r="F1491" s="305">
        <v>15</v>
      </c>
      <c r="G1491" s="305">
        <v>282</v>
      </c>
      <c r="H1491" s="305">
        <v>45</v>
      </c>
      <c r="I1491" s="305">
        <v>952</v>
      </c>
      <c r="J1491" s="305">
        <v>200</v>
      </c>
      <c r="K1491" s="118">
        <v>3884284</v>
      </c>
      <c r="L1491" s="116">
        <v>89.185239802238968</v>
      </c>
      <c r="M1491" s="118">
        <v>5520062</v>
      </c>
      <c r="N1491" s="116">
        <v>96.292526245117187</v>
      </c>
      <c r="O1491" s="118">
        <v>10078330</v>
      </c>
      <c r="P1491" s="116">
        <v>99.983718872070313</v>
      </c>
      <c r="Q1491" s="118">
        <v>10078332</v>
      </c>
      <c r="R1491" s="119">
        <v>7.5607751496136189E-3</v>
      </c>
      <c r="S1491" s="118">
        <v>642</v>
      </c>
      <c r="T1491" s="116">
        <v>6.3701015897095203E-3</v>
      </c>
      <c r="U1491" s="118">
        <v>20919</v>
      </c>
      <c r="V1491" s="119">
        <v>0.20759302377700806</v>
      </c>
      <c r="W1491" s="117">
        <v>3188622</v>
      </c>
      <c r="X1491" s="119">
        <v>99.61199951171875</v>
      </c>
      <c r="Y1491" s="119">
        <v>99.40521240234375</v>
      </c>
      <c r="Z1491" s="117">
        <v>7852</v>
      </c>
      <c r="AA1491" s="119">
        <v>0.24625056982040405</v>
      </c>
      <c r="AB1491" s="118">
        <v>2218171</v>
      </c>
      <c r="AC1491" s="120">
        <v>98.823310852050781</v>
      </c>
      <c r="AD1491" s="118">
        <v>2219749</v>
      </c>
      <c r="AE1491" s="116">
        <v>98.771980285644531</v>
      </c>
      <c r="AF1491" s="116">
        <v>33.202674865722656</v>
      </c>
      <c r="AG1491" s="116">
        <v>42.253322601318359</v>
      </c>
      <c r="AH1491" s="121">
        <v>24.15202522277832</v>
      </c>
      <c r="AI1491" s="116">
        <v>0</v>
      </c>
      <c r="AJ1491" s="121">
        <v>0</v>
      </c>
      <c r="AK1491" s="121">
        <v>0</v>
      </c>
      <c r="AL1491" s="116">
        <v>5.5238170623779297</v>
      </c>
      <c r="AM1491" s="116">
        <v>26.22062873840332</v>
      </c>
      <c r="AN1491" s="116">
        <v>15625.419921875</v>
      </c>
      <c r="AO1491" s="116">
        <v>35746.11328125</v>
      </c>
      <c r="AP1491" s="116">
        <v>21800.064453125</v>
      </c>
      <c r="AQ1491" s="116">
        <v>60.985832214355469</v>
      </c>
      <c r="AR1491" s="118"/>
    </row>
    <row r="1492" spans="1:44">
      <c r="A1492" s="352">
        <v>41828</v>
      </c>
      <c r="B1492" s="114" t="s">
        <v>131</v>
      </c>
      <c r="C1492" s="114" t="s">
        <v>176</v>
      </c>
      <c r="D1492" s="241"/>
      <c r="E1492" s="305">
        <v>164</v>
      </c>
      <c r="F1492" s="305">
        <v>19</v>
      </c>
      <c r="G1492" s="305">
        <v>478</v>
      </c>
      <c r="H1492" s="305">
        <v>47</v>
      </c>
      <c r="I1492" s="305">
        <v>1528</v>
      </c>
      <c r="J1492" s="305">
        <v>162</v>
      </c>
      <c r="K1492" s="118">
        <v>2076446</v>
      </c>
      <c r="L1492" s="116">
        <v>90.587426785960247</v>
      </c>
      <c r="M1492" s="118">
        <v>3992930</v>
      </c>
      <c r="N1492" s="116">
        <v>94.511497497558594</v>
      </c>
      <c r="O1492" s="118">
        <v>17432756</v>
      </c>
      <c r="P1492" s="116">
        <v>99.986785888671875</v>
      </c>
      <c r="Q1492" s="118">
        <v>11301740</v>
      </c>
      <c r="R1492" s="119">
        <v>5.9079397469758987E-2</v>
      </c>
      <c r="S1492" s="118">
        <v>474006</v>
      </c>
      <c r="T1492" s="116">
        <v>4.1940975189208984</v>
      </c>
      <c r="U1492" s="118">
        <v>370</v>
      </c>
      <c r="V1492" s="119">
        <v>3.419854212552309E-3</v>
      </c>
      <c r="W1492" s="117">
        <v>3236792</v>
      </c>
      <c r="X1492" s="119">
        <v>99.79278564453125</v>
      </c>
      <c r="Y1492" s="119">
        <v>99.789375305175781</v>
      </c>
      <c r="Z1492" s="117">
        <v>8208</v>
      </c>
      <c r="AA1492" s="119">
        <v>0.25358441472053528</v>
      </c>
      <c r="AB1492" s="118">
        <v>1268500</v>
      </c>
      <c r="AC1492" s="120">
        <v>95.400001525878906</v>
      </c>
      <c r="AD1492" s="118">
        <v>1255906</v>
      </c>
      <c r="AE1492" s="116">
        <v>96.247489929199219</v>
      </c>
      <c r="AF1492" s="116">
        <v>0</v>
      </c>
      <c r="AG1492" s="116">
        <v>0</v>
      </c>
      <c r="AH1492" s="121">
        <v>0</v>
      </c>
      <c r="AI1492" s="116">
        <v>0</v>
      </c>
      <c r="AJ1492" s="121">
        <v>0</v>
      </c>
      <c r="AK1492" s="121">
        <v>0</v>
      </c>
      <c r="AL1492" s="116">
        <v>5.0254864692687988</v>
      </c>
      <c r="AM1492" s="116">
        <v>28.593439102172852</v>
      </c>
      <c r="AN1492" s="116">
        <v>15939.9130859375</v>
      </c>
      <c r="AO1492" s="116">
        <v>35930.375</v>
      </c>
      <c r="AP1492" s="116">
        <v>17030.40625</v>
      </c>
      <c r="AQ1492" s="116">
        <v>47.398353576660156</v>
      </c>
      <c r="AR1492" s="118"/>
    </row>
    <row r="1493" spans="1:44">
      <c r="A1493" s="352">
        <v>41828</v>
      </c>
      <c r="B1493" s="114" t="s">
        <v>124</v>
      </c>
      <c r="C1493" s="114" t="s">
        <v>176</v>
      </c>
      <c r="D1493" s="241"/>
      <c r="E1493" s="180">
        <v>112</v>
      </c>
      <c r="F1493" s="180">
        <v>36</v>
      </c>
      <c r="G1493" s="180">
        <v>330</v>
      </c>
      <c r="H1493" s="180">
        <v>98</v>
      </c>
      <c r="I1493" s="180">
        <v>1241</v>
      </c>
      <c r="J1493" s="180">
        <v>344</v>
      </c>
      <c r="K1493" s="118">
        <v>3127886</v>
      </c>
      <c r="L1493" s="116">
        <v>92.106074198356339</v>
      </c>
      <c r="M1493" s="118">
        <v>3495580</v>
      </c>
      <c r="N1493" s="116">
        <v>96.262710571289063</v>
      </c>
      <c r="O1493" s="118">
        <v>1777364</v>
      </c>
      <c r="P1493" s="116">
        <v>100.00004577636719</v>
      </c>
      <c r="Q1493" s="118">
        <v>263574</v>
      </c>
      <c r="R1493" s="119">
        <v>1.1382002383470535E-2</v>
      </c>
      <c r="S1493" s="118">
        <v>11176</v>
      </c>
      <c r="T1493" s="116">
        <v>4.2401752471923828</v>
      </c>
      <c r="U1493" s="118">
        <v>18</v>
      </c>
      <c r="V1493" s="119">
        <v>7.1327807381749153E-3</v>
      </c>
      <c r="W1493" s="117">
        <v>11026</v>
      </c>
      <c r="X1493" s="119">
        <v>99.981864929199219</v>
      </c>
      <c r="Y1493" s="119">
        <v>99.9747314453125</v>
      </c>
      <c r="Z1493" s="117">
        <v>14</v>
      </c>
      <c r="AA1493" s="119">
        <v>0.12697261571884155</v>
      </c>
      <c r="AB1493" s="118">
        <v>2077</v>
      </c>
      <c r="AC1493" s="120">
        <v>96.244583129882813</v>
      </c>
      <c r="AD1493" s="118">
        <v>2070</v>
      </c>
      <c r="AE1493" s="116">
        <v>96.231887817382813</v>
      </c>
      <c r="AF1493" s="116">
        <v>0</v>
      </c>
      <c r="AG1493" s="116">
        <v>0</v>
      </c>
      <c r="AH1493" s="121">
        <v>0</v>
      </c>
      <c r="AI1493" s="116">
        <v>0</v>
      </c>
      <c r="AJ1493" s="121">
        <v>0</v>
      </c>
      <c r="AK1493" s="121">
        <v>0</v>
      </c>
      <c r="AL1493" s="116">
        <v>3.4030675888061523</v>
      </c>
      <c r="AM1493" s="116">
        <v>29.549173355102539</v>
      </c>
      <c r="AN1493" s="116">
        <v>266.06655883789062</v>
      </c>
      <c r="AO1493" s="116">
        <v>109.19068145751953</v>
      </c>
      <c r="AP1493" s="116">
        <v>3.8374998569488525</v>
      </c>
      <c r="AQ1493" s="116">
        <v>3.5144939422607422</v>
      </c>
      <c r="AR1493" s="118"/>
    </row>
    <row r="1494" spans="1:44">
      <c r="A1494" s="352">
        <v>41828</v>
      </c>
      <c r="B1494" s="206" t="s">
        <v>133</v>
      </c>
      <c r="C1494" s="206" t="s">
        <v>176</v>
      </c>
      <c r="D1494" s="241"/>
      <c r="E1494" s="180">
        <v>163</v>
      </c>
      <c r="F1494" s="180">
        <v>6</v>
      </c>
      <c r="G1494" s="180">
        <v>482</v>
      </c>
      <c r="H1494" s="180">
        <v>18</v>
      </c>
      <c r="I1494" s="180">
        <v>1491</v>
      </c>
      <c r="J1494" s="180">
        <v>64</v>
      </c>
      <c r="K1494" s="248">
        <v>1619463</v>
      </c>
      <c r="L1494" s="246">
        <v>89.638540676755198</v>
      </c>
      <c r="M1494" s="248">
        <v>3471275</v>
      </c>
      <c r="N1494" s="246">
        <v>95.920204162597656</v>
      </c>
      <c r="O1494" s="248">
        <v>15000358</v>
      </c>
      <c r="P1494" s="246">
        <v>99.978294372558594</v>
      </c>
      <c r="Q1494" s="248">
        <v>9580931</v>
      </c>
      <c r="R1494" s="249">
        <v>0.19062866270542145</v>
      </c>
      <c r="S1494" s="248">
        <v>426762</v>
      </c>
      <c r="T1494" s="246">
        <v>4.4542851448059082</v>
      </c>
      <c r="U1494" s="248">
        <v>332</v>
      </c>
      <c r="V1494" s="249">
        <v>3.6354463081806898E-3</v>
      </c>
      <c r="W1494" s="248">
        <v>2579558</v>
      </c>
      <c r="X1494" s="246">
        <v>99.364189147949219</v>
      </c>
      <c r="Y1494" s="246">
        <v>99.360580444335937</v>
      </c>
      <c r="Z1494" s="247">
        <v>6879</v>
      </c>
      <c r="AA1494" s="249">
        <v>0.26667359471321106</v>
      </c>
      <c r="AB1494" s="248">
        <v>463716</v>
      </c>
      <c r="AC1494" s="246">
        <v>96.628105163574219</v>
      </c>
      <c r="AD1494" s="248">
        <v>454867</v>
      </c>
      <c r="AE1494" s="246">
        <v>97.054740905761719</v>
      </c>
      <c r="AF1494" s="246">
        <v>0</v>
      </c>
      <c r="AG1494" s="246">
        <v>0</v>
      </c>
      <c r="AH1494" s="251">
        <v>0</v>
      </c>
      <c r="AI1494" s="246">
        <v>0</v>
      </c>
      <c r="AJ1494" s="251">
        <v>0</v>
      </c>
      <c r="AK1494" s="251">
        <v>0</v>
      </c>
      <c r="AL1494" s="246">
        <v>5.0349316596984863</v>
      </c>
      <c r="AM1494" s="246">
        <v>31.459865570068359</v>
      </c>
      <c r="AN1494" s="246">
        <v>13854.384765625</v>
      </c>
      <c r="AO1494" s="246">
        <v>31914.7421875</v>
      </c>
      <c r="AP1494" s="246">
        <v>15092.8427734375</v>
      </c>
      <c r="AQ1494" s="246">
        <v>47.291130065917969</v>
      </c>
      <c r="AR1494" s="248"/>
    </row>
    <row r="1495" spans="1:44">
      <c r="A1495" s="352">
        <v>41828</v>
      </c>
      <c r="B1495" s="206" t="s">
        <v>125</v>
      </c>
      <c r="C1495" s="206" t="s">
        <v>176</v>
      </c>
      <c r="D1495" s="241"/>
      <c r="E1495" s="180">
        <v>165</v>
      </c>
      <c r="F1495" s="180">
        <v>6</v>
      </c>
      <c r="G1495" s="180">
        <v>463</v>
      </c>
      <c r="H1495" s="180">
        <v>18</v>
      </c>
      <c r="I1495" s="180">
        <v>1496</v>
      </c>
      <c r="J1495" s="180">
        <v>64</v>
      </c>
      <c r="K1495" s="248">
        <v>1715587</v>
      </c>
      <c r="L1495" s="246">
        <v>89.65450309427618</v>
      </c>
      <c r="M1495" s="248">
        <v>2946400</v>
      </c>
      <c r="N1495" s="246">
        <v>94.4697265625</v>
      </c>
      <c r="O1495" s="248">
        <v>14144607</v>
      </c>
      <c r="P1495" s="246">
        <v>99.998985290527344</v>
      </c>
      <c r="Q1495" s="248">
        <v>9602488</v>
      </c>
      <c r="R1495" s="249">
        <v>7.0398421958088875E-3</v>
      </c>
      <c r="S1495" s="248">
        <v>443288</v>
      </c>
      <c r="T1495" s="246">
        <v>4.616386890411377</v>
      </c>
      <c r="U1495" s="248">
        <v>175</v>
      </c>
      <c r="V1495" s="249">
        <v>1.9108038395643234E-3</v>
      </c>
      <c r="W1495" s="248">
        <v>2938105</v>
      </c>
      <c r="X1495" s="246">
        <v>99.761466979980469</v>
      </c>
      <c r="Y1495" s="246">
        <v>99.759559631347656</v>
      </c>
      <c r="Z1495" s="247">
        <v>5629</v>
      </c>
      <c r="AA1495" s="249">
        <v>0.19158607721328735</v>
      </c>
      <c r="AB1495" s="248">
        <v>631558</v>
      </c>
      <c r="AC1495" s="246">
        <v>97.156082153320312</v>
      </c>
      <c r="AD1495" s="248">
        <v>633554</v>
      </c>
      <c r="AE1495" s="246">
        <v>97.227226257324219</v>
      </c>
      <c r="AF1495" s="246">
        <v>0</v>
      </c>
      <c r="AG1495" s="246">
        <v>0</v>
      </c>
      <c r="AH1495" s="251">
        <v>0</v>
      </c>
      <c r="AI1495" s="246">
        <v>0</v>
      </c>
      <c r="AJ1495" s="251">
        <v>0</v>
      </c>
      <c r="AK1495" s="251">
        <v>0</v>
      </c>
      <c r="AL1495" s="246">
        <v>4.288048267364502</v>
      </c>
      <c r="AM1495" s="246">
        <v>28.830129623413086</v>
      </c>
      <c r="AN1495" s="246">
        <v>12090.7802734375</v>
      </c>
      <c r="AO1495" s="246">
        <v>33612.69140625</v>
      </c>
      <c r="AP1495" s="246">
        <v>16117.4970703125</v>
      </c>
      <c r="AQ1495" s="246">
        <v>47.950630187988281</v>
      </c>
      <c r="AR1495" s="248"/>
    </row>
    <row r="1496" spans="1:44">
      <c r="A1496" s="352">
        <v>41828</v>
      </c>
      <c r="B1496" s="107" t="s">
        <v>127</v>
      </c>
      <c r="C1496" s="107" t="s">
        <v>128</v>
      </c>
      <c r="D1496" s="241"/>
      <c r="E1496" s="388">
        <v>150</v>
      </c>
      <c r="F1496" s="388">
        <v>12</v>
      </c>
      <c r="G1496" s="388">
        <v>450</v>
      </c>
      <c r="H1496" s="388">
        <v>36</v>
      </c>
      <c r="I1496" s="388">
        <v>1462</v>
      </c>
      <c r="J1496" s="388">
        <v>122</v>
      </c>
      <c r="K1496" s="111">
        <v>1869760</v>
      </c>
      <c r="L1496" s="109">
        <v>87.602633493068623</v>
      </c>
      <c r="M1496" s="111">
        <v>3355489</v>
      </c>
      <c r="N1496" s="109">
        <v>95.252021789550781</v>
      </c>
      <c r="O1496" s="111">
        <v>14971647</v>
      </c>
      <c r="P1496" s="109">
        <v>99.952194213867188</v>
      </c>
      <c r="Q1496" s="111">
        <v>8623825</v>
      </c>
      <c r="R1496" s="112">
        <v>8.1170481280423701E-5</v>
      </c>
      <c r="S1496" s="111">
        <v>283129</v>
      </c>
      <c r="T1496" s="109">
        <v>3.28310227394104</v>
      </c>
      <c r="U1496" s="111">
        <v>32194</v>
      </c>
      <c r="V1496" s="112">
        <v>0.37354493141174316</v>
      </c>
      <c r="W1496" s="111">
        <v>2490473</v>
      </c>
      <c r="X1496" s="109">
        <v>99.623779296875</v>
      </c>
      <c r="Y1496" s="109">
        <v>99.251640319824219</v>
      </c>
      <c r="Z1496" s="110">
        <v>22903</v>
      </c>
      <c r="AA1496" s="112">
        <v>0.91962450742721558</v>
      </c>
      <c r="AB1496" s="111">
        <v>3761096</v>
      </c>
      <c r="AC1496" s="109">
        <v>99.252212524414063</v>
      </c>
      <c r="AD1496" s="111">
        <v>3754411</v>
      </c>
      <c r="AE1496" s="109">
        <v>99.41473388671875</v>
      </c>
      <c r="AF1496" s="109">
        <v>34.757438659667969</v>
      </c>
      <c r="AG1496" s="109">
        <v>34.433258056640625</v>
      </c>
      <c r="AH1496" s="113">
        <v>35.081619262695313</v>
      </c>
      <c r="AI1496" s="109">
        <v>48.919876098632812</v>
      </c>
      <c r="AJ1496" s="113">
        <v>0.39606767892837524</v>
      </c>
      <c r="AK1496" s="113">
        <v>0.68405503034591675</v>
      </c>
      <c r="AL1496" s="109">
        <v>3.0934150218963623</v>
      </c>
      <c r="AM1496" s="109">
        <v>20.20281982421875</v>
      </c>
      <c r="AN1496" s="109">
        <v>7362.658203125</v>
      </c>
      <c r="AO1496" s="109">
        <v>30685.4453125</v>
      </c>
      <c r="AP1496" s="109">
        <v>564.89794921875</v>
      </c>
      <c r="AQ1496" s="109">
        <v>1.8409312963485718</v>
      </c>
      <c r="AR1496" s="111"/>
    </row>
    <row r="1497" spans="1:44">
      <c r="A1497" s="352">
        <v>41828</v>
      </c>
      <c r="B1497" s="107" t="s">
        <v>129</v>
      </c>
      <c r="C1497" s="107" t="s">
        <v>128</v>
      </c>
      <c r="D1497" s="241"/>
      <c r="E1497" s="388">
        <v>151</v>
      </c>
      <c r="F1497" s="388">
        <v>3</v>
      </c>
      <c r="G1497" s="388">
        <v>449</v>
      </c>
      <c r="H1497" s="388">
        <v>8</v>
      </c>
      <c r="I1497" s="388">
        <v>1245</v>
      </c>
      <c r="J1497" s="388">
        <v>26</v>
      </c>
      <c r="K1497" s="111">
        <v>1285206</v>
      </c>
      <c r="L1497" s="109">
        <v>82.851387248425539</v>
      </c>
      <c r="M1497" s="111">
        <v>3014220</v>
      </c>
      <c r="N1497" s="109">
        <v>95.24334716796875</v>
      </c>
      <c r="O1497" s="111">
        <v>10849370</v>
      </c>
      <c r="P1497" s="109">
        <v>99.950958251953125</v>
      </c>
      <c r="Q1497" s="111">
        <v>7009107</v>
      </c>
      <c r="R1497" s="112">
        <v>2.8534304874483496E-5</v>
      </c>
      <c r="S1497" s="111">
        <v>251350</v>
      </c>
      <c r="T1497" s="109">
        <v>3.5860488414764404</v>
      </c>
      <c r="U1497" s="111">
        <v>30701</v>
      </c>
      <c r="V1497" s="112">
        <v>0.43803778290748596</v>
      </c>
      <c r="W1497" s="111">
        <v>1570416</v>
      </c>
      <c r="X1497" s="109">
        <v>99.546012878417969</v>
      </c>
      <c r="Y1497" s="109">
        <v>99.109962463378906</v>
      </c>
      <c r="Z1497" s="110">
        <v>10484</v>
      </c>
      <c r="AA1497" s="112">
        <v>0.66759383678436279</v>
      </c>
      <c r="AB1497" s="111">
        <v>824065</v>
      </c>
      <c r="AC1497" s="109">
        <v>98.611640930175781</v>
      </c>
      <c r="AD1497" s="111">
        <v>824996</v>
      </c>
      <c r="AE1497" s="109">
        <v>98.847511291503906</v>
      </c>
      <c r="AF1497" s="109">
        <v>34.395652770996094</v>
      </c>
      <c r="AG1497" s="109">
        <v>34.092018127441406</v>
      </c>
      <c r="AH1497" s="113">
        <v>34.699287414550781</v>
      </c>
      <c r="AI1497" s="109">
        <v>48.947784423828125</v>
      </c>
      <c r="AJ1497" s="113">
        <v>0.33767449855804443</v>
      </c>
      <c r="AK1497" s="113">
        <v>0.71454274654388428</v>
      </c>
      <c r="AL1497" s="109">
        <v>3.0391571521759033</v>
      </c>
      <c r="AM1497" s="109">
        <v>24.015596389770508</v>
      </c>
      <c r="AN1497" s="109">
        <v>6156.8896484375</v>
      </c>
      <c r="AO1497" s="109">
        <v>17485.763671875</v>
      </c>
      <c r="AP1497" s="109">
        <v>195.23301696777344</v>
      </c>
      <c r="AQ1497" s="109">
        <v>1.1165255308151245</v>
      </c>
      <c r="AR1497" s="111"/>
    </row>
    <row r="1498" spans="1:44">
      <c r="A1498" s="352">
        <v>41828</v>
      </c>
      <c r="B1498" s="181" t="s">
        <v>130</v>
      </c>
      <c r="C1498" s="181" t="s">
        <v>128</v>
      </c>
      <c r="D1498" s="241"/>
      <c r="E1498" s="219">
        <v>176</v>
      </c>
      <c r="F1498" s="219">
        <v>5</v>
      </c>
      <c r="G1498" s="219">
        <v>528</v>
      </c>
      <c r="H1498" s="219">
        <v>15</v>
      </c>
      <c r="I1498" s="219">
        <v>851</v>
      </c>
      <c r="J1498" s="219">
        <v>33</v>
      </c>
      <c r="K1498" s="229">
        <v>494010</v>
      </c>
      <c r="L1498" s="230">
        <v>92.847513208234659</v>
      </c>
      <c r="M1498" s="229">
        <v>1259467</v>
      </c>
      <c r="N1498" s="230">
        <v>94.606689453125</v>
      </c>
      <c r="O1498" s="229">
        <v>13948645</v>
      </c>
      <c r="P1498" s="230">
        <v>99.997352600097656</v>
      </c>
      <c r="Q1498" s="229">
        <v>4141082</v>
      </c>
      <c r="R1498" s="230">
        <v>0</v>
      </c>
      <c r="S1498" s="229">
        <v>132844</v>
      </c>
      <c r="T1498" s="230">
        <v>3.207953929901123</v>
      </c>
      <c r="U1498" s="229">
        <v>8558</v>
      </c>
      <c r="V1498" s="230">
        <v>0.20684182643890381</v>
      </c>
      <c r="W1498" s="229">
        <v>589168</v>
      </c>
      <c r="X1498" s="230">
        <v>99.7972412109375</v>
      </c>
      <c r="Y1498" s="230">
        <v>99.5908203125</v>
      </c>
      <c r="Z1498" s="229">
        <v>3381</v>
      </c>
      <c r="AA1498" s="230">
        <v>0.57386010885238647</v>
      </c>
      <c r="AB1498" s="229">
        <v>746878</v>
      </c>
      <c r="AC1498" s="230">
        <v>98.278297424316406</v>
      </c>
      <c r="AD1498" s="229">
        <v>745188</v>
      </c>
      <c r="AE1498" s="230">
        <v>98.473678588867188</v>
      </c>
      <c r="AF1498" s="230">
        <v>35.033988952636719</v>
      </c>
      <c r="AG1498" s="230">
        <v>34.942180633544922</v>
      </c>
      <c r="AH1498" s="230">
        <v>35.125801086425781</v>
      </c>
      <c r="AI1498" s="230">
        <v>92.904327392578125</v>
      </c>
      <c r="AJ1498" s="188">
        <v>0.61234748363494873</v>
      </c>
      <c r="AK1498" s="188">
        <v>6.4833250045776367</v>
      </c>
      <c r="AL1498" s="230">
        <v>4.1804614067077637</v>
      </c>
      <c r="AM1498" s="230">
        <v>24.184175491333008</v>
      </c>
      <c r="AN1498" s="230">
        <v>5225.2431640625</v>
      </c>
      <c r="AO1498" s="230">
        <v>9093.728515625</v>
      </c>
      <c r="AP1498" s="230">
        <v>158.771484375</v>
      </c>
      <c r="AQ1498" s="230">
        <v>1.7459448575973511</v>
      </c>
      <c r="AR1498" s="229"/>
    </row>
    <row r="1499" spans="1:44">
      <c r="A1499" s="352">
        <v>41828</v>
      </c>
      <c r="B1499" s="123" t="s">
        <v>132</v>
      </c>
      <c r="C1499" s="123" t="s">
        <v>128</v>
      </c>
      <c r="D1499" s="241"/>
      <c r="E1499" s="219">
        <v>178</v>
      </c>
      <c r="F1499" s="219">
        <v>5</v>
      </c>
      <c r="G1499" s="219">
        <v>527</v>
      </c>
      <c r="H1499" s="219">
        <v>15</v>
      </c>
      <c r="I1499" s="219">
        <v>1001</v>
      </c>
      <c r="J1499" s="219">
        <v>29</v>
      </c>
      <c r="K1499" s="197">
        <v>623721</v>
      </c>
      <c r="L1499" s="194">
        <v>89.718800553452581</v>
      </c>
      <c r="M1499" s="197">
        <v>1192822</v>
      </c>
      <c r="N1499" s="194">
        <v>89.48040771484375</v>
      </c>
      <c r="O1499" s="197">
        <v>12855948</v>
      </c>
      <c r="P1499" s="194">
        <v>99.965110778808594</v>
      </c>
      <c r="Q1499" s="197">
        <v>5153627</v>
      </c>
      <c r="R1499" s="194">
        <v>0</v>
      </c>
      <c r="S1499" s="197">
        <v>281086</v>
      </c>
      <c r="T1499" s="194">
        <v>5.454139232635498</v>
      </c>
      <c r="U1499" s="197">
        <v>17245</v>
      </c>
      <c r="V1499" s="194">
        <v>0.34330171346664429</v>
      </c>
      <c r="W1499" s="197">
        <v>833619</v>
      </c>
      <c r="X1499" s="194">
        <v>99.68359375</v>
      </c>
      <c r="Y1499" s="231">
        <v>99.341377258300781</v>
      </c>
      <c r="Z1499" s="197">
        <v>8425</v>
      </c>
      <c r="AA1499" s="194">
        <v>1.0106534957885742</v>
      </c>
      <c r="AB1499" s="197">
        <v>744481</v>
      </c>
      <c r="AC1499" s="194">
        <v>96.791862487792969</v>
      </c>
      <c r="AD1499" s="197">
        <v>743602</v>
      </c>
      <c r="AE1499" s="194">
        <v>96.975143432617187</v>
      </c>
      <c r="AF1499" s="231">
        <v>34.805313110351562</v>
      </c>
      <c r="AG1499" s="231">
        <v>34.845615386962891</v>
      </c>
      <c r="AH1499" s="231">
        <v>34.7650146484375</v>
      </c>
      <c r="AI1499" s="194">
        <v>48.651699066162109</v>
      </c>
      <c r="AJ1499" s="207">
        <v>0.40054497122764587</v>
      </c>
      <c r="AK1499" s="207">
        <v>0.94775635004043579</v>
      </c>
      <c r="AL1499" s="208">
        <v>4.173830509185791</v>
      </c>
      <c r="AM1499" s="208">
        <v>24.085405349731445</v>
      </c>
      <c r="AN1499" s="197">
        <v>5911.755859375</v>
      </c>
      <c r="AO1499" s="197">
        <v>11162.5947265625</v>
      </c>
      <c r="AP1499" s="197">
        <v>167.21347045898437</v>
      </c>
      <c r="AQ1499" s="231">
        <v>1.4979803562164307</v>
      </c>
      <c r="AR1499" s="198"/>
    </row>
    <row r="1500" spans="1:44">
      <c r="A1500" s="352">
        <v>41827</v>
      </c>
      <c r="B1500" s="181" t="s">
        <v>6</v>
      </c>
      <c r="C1500" s="181"/>
      <c r="D1500" s="241"/>
      <c r="E1500" s="219">
        <v>1798</v>
      </c>
      <c r="F1500" s="219">
        <v>139</v>
      </c>
      <c r="G1500" s="219">
        <v>5312</v>
      </c>
      <c r="H1500" s="219">
        <v>406</v>
      </c>
      <c r="I1500" s="219">
        <v>15913</v>
      </c>
      <c r="J1500" s="219">
        <v>1509</v>
      </c>
      <c r="K1500" s="229">
        <v>32870468</v>
      </c>
      <c r="L1500" s="230">
        <v>90.599117724761328</v>
      </c>
      <c r="M1500" s="229">
        <v>52008654</v>
      </c>
      <c r="N1500" s="230">
        <v>95.832728327114467</v>
      </c>
      <c r="O1500" s="229">
        <v>176069956</v>
      </c>
      <c r="P1500" s="230">
        <v>99.938899744575551</v>
      </c>
      <c r="Q1500" s="229">
        <v>128547246</v>
      </c>
      <c r="R1500" s="230">
        <v>4.9883603655872598E-2</v>
      </c>
      <c r="S1500" s="229">
        <v>2710744</v>
      </c>
      <c r="T1500" s="230">
        <v>4.0370059054262457</v>
      </c>
      <c r="U1500" s="229">
        <v>194181</v>
      </c>
      <c r="V1500" s="230">
        <v>0.15335937659652968</v>
      </c>
      <c r="W1500" s="229">
        <v>40225301</v>
      </c>
      <c r="X1500" s="230">
        <v>99.622903220780913</v>
      </c>
      <c r="Y1500" s="230">
        <v>99.470122157454156</v>
      </c>
      <c r="Z1500" s="229">
        <v>132228</v>
      </c>
      <c r="AA1500" s="230">
        <v>0.32871848828721734</v>
      </c>
      <c r="AB1500" s="229">
        <v>27204537</v>
      </c>
      <c r="AC1500" s="230">
        <v>98.384747538327517</v>
      </c>
      <c r="AD1500" s="229">
        <v>27168251</v>
      </c>
      <c r="AE1500" s="230">
        <v>98.467218774090924</v>
      </c>
      <c r="AF1500" s="230">
        <v>31.621222810679015</v>
      </c>
      <c r="AG1500" s="230">
        <v>39.118915702213627</v>
      </c>
      <c r="AH1500" s="230">
        <v>24.123529919144403</v>
      </c>
      <c r="AI1500" s="230"/>
      <c r="AJ1500" s="188"/>
      <c r="AK1500" s="188"/>
      <c r="AL1500" s="230">
        <v>3.2488083467356659</v>
      </c>
      <c r="AM1500" s="230">
        <v>19.253361071636672</v>
      </c>
      <c r="AN1500" s="230">
        <v>165657.18798828125</v>
      </c>
      <c r="AO1500" s="230">
        <v>496780.958984375</v>
      </c>
      <c r="AP1500" s="230">
        <v>251217.63410949707</v>
      </c>
      <c r="AQ1500" s="230">
        <v>50.56909480248386</v>
      </c>
      <c r="AR1500" s="229">
        <v>0</v>
      </c>
    </row>
    <row r="1501" spans="1:44">
      <c r="A1501" s="352">
        <v>41827</v>
      </c>
      <c r="B1501" s="123" t="s">
        <v>134</v>
      </c>
      <c r="C1501" s="123"/>
      <c r="D1501" s="241"/>
      <c r="E1501" s="219">
        <v>652</v>
      </c>
      <c r="F1501" s="219">
        <v>83</v>
      </c>
      <c r="G1501" s="219">
        <v>1938</v>
      </c>
      <c r="H1501" s="219">
        <v>249</v>
      </c>
      <c r="I1501" s="219">
        <v>6827</v>
      </c>
      <c r="J1501" s="219">
        <v>1008</v>
      </c>
      <c r="K1501" s="197">
        <v>19635323</v>
      </c>
      <c r="L1501" s="194">
        <v>91.511094571757241</v>
      </c>
      <c r="M1501" s="197">
        <v>29039056</v>
      </c>
      <c r="N1501" s="194">
        <v>96.463096869174706</v>
      </c>
      <c r="O1501" s="197">
        <v>60145614</v>
      </c>
      <c r="P1501" s="194">
        <v>99.899954108060527</v>
      </c>
      <c r="Q1501" s="197">
        <v>60145316</v>
      </c>
      <c r="R1501" s="194">
        <v>8.5413133197357938E-2</v>
      </c>
      <c r="S1501" s="197">
        <v>7334</v>
      </c>
      <c r="T1501" s="194">
        <v>1.8146265264508323E-2</v>
      </c>
      <c r="U1501" s="197">
        <v>97933</v>
      </c>
      <c r="V1501" s="194">
        <v>0.16298638084081307</v>
      </c>
      <c r="W1501" s="197">
        <v>21256292</v>
      </c>
      <c r="X1501" s="194">
        <v>99.592523721314265</v>
      </c>
      <c r="Y1501" s="231">
        <v>99.43020147131287</v>
      </c>
      <c r="Z1501" s="197">
        <v>59385</v>
      </c>
      <c r="AA1501" s="194">
        <v>0.27937610380957117</v>
      </c>
      <c r="AB1501" s="197">
        <v>17062459</v>
      </c>
      <c r="AC1501" s="194">
        <v>98.661646491959672</v>
      </c>
      <c r="AD1501" s="197">
        <v>17062256</v>
      </c>
      <c r="AE1501" s="194">
        <v>98.624004196025524</v>
      </c>
      <c r="AF1501" s="231">
        <v>53.152909774934116</v>
      </c>
      <c r="AG1501" s="231">
        <v>67.235312223126726</v>
      </c>
      <c r="AH1501" s="231">
        <v>39.070507326741506</v>
      </c>
      <c r="AI1501" s="194"/>
      <c r="AJ1501" s="207"/>
      <c r="AK1501" s="207"/>
      <c r="AL1501" s="208">
        <v>4.9596976579404348</v>
      </c>
      <c r="AM1501" s="208">
        <v>27.374373535376709</v>
      </c>
      <c r="AN1501" s="197">
        <v>83223.990234375</v>
      </c>
      <c r="AO1501" s="197">
        <v>272120.45703125</v>
      </c>
      <c r="AP1501" s="197">
        <v>175652.1904296875</v>
      </c>
      <c r="AQ1501" s="231">
        <v>64.549425039924799</v>
      </c>
      <c r="AR1501" s="198"/>
    </row>
    <row r="1502" spans="1:44">
      <c r="A1502" s="352">
        <v>41827</v>
      </c>
      <c r="B1502" s="123" t="s">
        <v>175</v>
      </c>
      <c r="C1502" s="123"/>
      <c r="D1502" s="241"/>
      <c r="E1502" s="219">
        <v>491</v>
      </c>
      <c r="F1502" s="219">
        <v>31</v>
      </c>
      <c r="G1502" s="219">
        <v>1420</v>
      </c>
      <c r="H1502" s="219">
        <v>83</v>
      </c>
      <c r="I1502" s="219">
        <v>4508</v>
      </c>
      <c r="J1502" s="219">
        <v>290</v>
      </c>
      <c r="K1502" s="197">
        <v>9227233</v>
      </c>
      <c r="L1502" s="194">
        <v>90.478228955527612</v>
      </c>
      <c r="M1502" s="197">
        <v>13842976</v>
      </c>
      <c r="N1502" s="194">
        <v>95.2767546614878</v>
      </c>
      <c r="O1502" s="197">
        <v>62054305</v>
      </c>
      <c r="P1502" s="194">
        <v>99.988574968283004</v>
      </c>
      <c r="Q1502" s="197">
        <v>42529556</v>
      </c>
      <c r="R1502" s="194">
        <v>2.9633509082578925E-2</v>
      </c>
      <c r="S1502" s="197">
        <v>1830747</v>
      </c>
      <c r="T1502" s="194">
        <v>4.3256429650683943</v>
      </c>
      <c r="U1502" s="197">
        <v>1802</v>
      </c>
      <c r="V1502" s="194">
        <v>4.4299986444192151E-3</v>
      </c>
      <c r="W1502" s="197">
        <v>13052912</v>
      </c>
      <c r="X1502" s="194">
        <v>99.667024387930027</v>
      </c>
      <c r="Y1502" s="231">
        <v>99.662609140100713</v>
      </c>
      <c r="Z1502" s="197">
        <v>33210</v>
      </c>
      <c r="AA1502" s="194">
        <v>0.25442598903365993</v>
      </c>
      <c r="AB1502" s="197">
        <v>3377542</v>
      </c>
      <c r="AC1502" s="194">
        <v>96.096096931081618</v>
      </c>
      <c r="AD1502" s="197">
        <v>3352790</v>
      </c>
      <c r="AE1502" s="194">
        <v>96.520211348549381</v>
      </c>
      <c r="AF1502" s="231">
        <v>0</v>
      </c>
      <c r="AG1502" s="231">
        <v>0</v>
      </c>
      <c r="AH1502" s="231">
        <v>0</v>
      </c>
      <c r="AI1502" s="194"/>
      <c r="AJ1502" s="207"/>
      <c r="AK1502" s="207"/>
      <c r="AL1502" s="208">
        <v>4.8422382428664568</v>
      </c>
      <c r="AM1502" s="208">
        <v>29.715987334140511</v>
      </c>
      <c r="AN1502" s="197">
        <v>57368.8408203125</v>
      </c>
      <c r="AO1502" s="197">
        <v>150919.734375</v>
      </c>
      <c r="AP1502" s="197">
        <v>74319.05078125</v>
      </c>
      <c r="AQ1502" s="231">
        <v>49.244090634684433</v>
      </c>
      <c r="AR1502" s="198"/>
    </row>
    <row r="1503" spans="1:44">
      <c r="A1503" s="352">
        <v>41827</v>
      </c>
      <c r="B1503" s="124" t="s">
        <v>135</v>
      </c>
      <c r="C1503" s="124"/>
      <c r="D1503" s="241"/>
      <c r="E1503" s="219">
        <v>655</v>
      </c>
      <c r="F1503" s="219">
        <v>25</v>
      </c>
      <c r="G1503" s="219">
        <v>1954</v>
      </c>
      <c r="H1503" s="219">
        <v>74</v>
      </c>
      <c r="I1503" s="219">
        <v>4578</v>
      </c>
      <c r="J1503" s="219">
        <v>211</v>
      </c>
      <c r="K1503" s="190">
        <v>4007912</v>
      </c>
      <c r="L1503" s="191">
        <v>86.409531945811196</v>
      </c>
      <c r="M1503" s="190">
        <v>9126622</v>
      </c>
      <c r="N1503" s="191">
        <v>94.670307303911841</v>
      </c>
      <c r="O1503" s="190">
        <v>53870037</v>
      </c>
      <c r="P1503" s="191">
        <v>99.925160153825516</v>
      </c>
      <c r="Q1503" s="190">
        <v>25872374</v>
      </c>
      <c r="R1503" s="191">
        <v>5.7590385052110472E-4</v>
      </c>
      <c r="S1503" s="190">
        <v>872663</v>
      </c>
      <c r="T1503" s="191">
        <v>3.4652535629667409</v>
      </c>
      <c r="U1503" s="190">
        <v>94446</v>
      </c>
      <c r="V1503" s="191">
        <v>0.36529884584163003</v>
      </c>
      <c r="W1503" s="190">
        <v>5916097</v>
      </c>
      <c r="X1503" s="191">
        <v>99.63470928132088</v>
      </c>
      <c r="Y1503" s="232">
        <v>99.270744838258551</v>
      </c>
      <c r="Z1503" s="190">
        <v>39633</v>
      </c>
      <c r="AA1503" s="192">
        <v>0.66991803211709344</v>
      </c>
      <c r="AB1503" s="190">
        <v>6764536</v>
      </c>
      <c r="AC1503" s="191">
        <v>98.829040614128573</v>
      </c>
      <c r="AD1503" s="190">
        <v>6753205</v>
      </c>
      <c r="AE1503" s="191">
        <v>99.037732185155036</v>
      </c>
      <c r="AF1503" s="232">
        <v>16.881127394463419</v>
      </c>
      <c r="AG1503" s="232">
        <v>15.424691165216325</v>
      </c>
      <c r="AH1503" s="232">
        <v>18.337563623710512</v>
      </c>
      <c r="AI1503" s="191"/>
      <c r="AJ1503" s="193"/>
      <c r="AK1503" s="193"/>
      <c r="AL1503" s="191">
        <v>3.5843257578270951</v>
      </c>
      <c r="AM1503" s="191">
        <v>22.797902632394123</v>
      </c>
      <c r="AN1503" s="190">
        <v>25064.35693359375</v>
      </c>
      <c r="AO1503" s="190">
        <v>73740.767578125</v>
      </c>
      <c r="AP1503" s="190">
        <v>1246.3928985595703</v>
      </c>
      <c r="AQ1503" s="232">
        <v>1.6902358620542883</v>
      </c>
      <c r="AR1503" s="190"/>
    </row>
    <row r="1504" spans="1:44">
      <c r="A1504" s="352">
        <v>41827</v>
      </c>
      <c r="B1504" s="114" t="s">
        <v>121</v>
      </c>
      <c r="C1504" s="114" t="s">
        <v>122</v>
      </c>
      <c r="D1504" s="241"/>
      <c r="E1504" s="305">
        <v>168</v>
      </c>
      <c r="F1504" s="305">
        <v>48</v>
      </c>
      <c r="G1504" s="305">
        <v>492</v>
      </c>
      <c r="H1504" s="305">
        <v>145</v>
      </c>
      <c r="I1504" s="305">
        <v>1932</v>
      </c>
      <c r="J1504" s="305">
        <v>609</v>
      </c>
      <c r="K1504" s="118">
        <v>9023957</v>
      </c>
      <c r="L1504" s="116">
        <v>92.626194916487307</v>
      </c>
      <c r="M1504" s="118">
        <v>4774312</v>
      </c>
      <c r="N1504" s="116">
        <v>96.072837829589844</v>
      </c>
      <c r="O1504" s="118">
        <v>19689460</v>
      </c>
      <c r="P1504" s="116">
        <v>99.739700317382813</v>
      </c>
      <c r="Q1504" s="118">
        <v>19689304</v>
      </c>
      <c r="R1504" s="119">
        <v>0.24030305445194244</v>
      </c>
      <c r="S1504" s="118">
        <v>3620</v>
      </c>
      <c r="T1504" s="116">
        <v>1.8385617062449455E-2</v>
      </c>
      <c r="U1504" s="118">
        <v>24731</v>
      </c>
      <c r="V1504" s="119">
        <v>0.1259320080280304</v>
      </c>
      <c r="W1504" s="117">
        <v>8114426</v>
      </c>
      <c r="X1504" s="119">
        <v>99.412818908691406</v>
      </c>
      <c r="Y1504" s="119">
        <v>99.287628173828125</v>
      </c>
      <c r="Z1504" s="117">
        <v>25324</v>
      </c>
      <c r="AA1504" s="119">
        <v>0.31208616495132446</v>
      </c>
      <c r="AB1504" s="118">
        <v>8602139</v>
      </c>
      <c r="AC1504" s="120">
        <v>98.735916137695312</v>
      </c>
      <c r="AD1504" s="118">
        <v>8607797</v>
      </c>
      <c r="AE1504" s="116">
        <v>98.685539245605469</v>
      </c>
      <c r="AF1504" s="116">
        <v>58.5914306640625</v>
      </c>
      <c r="AG1504" s="116">
        <v>74.528327941894531</v>
      </c>
      <c r="AH1504" s="121">
        <v>42.654537200927734</v>
      </c>
      <c r="AI1504" s="116">
        <v>0</v>
      </c>
      <c r="AJ1504" s="121">
        <v>0</v>
      </c>
      <c r="AK1504" s="121">
        <v>0</v>
      </c>
      <c r="AL1504" s="116">
        <v>4.7272820472717285</v>
      </c>
      <c r="AM1504" s="116">
        <v>27.334449768066406</v>
      </c>
      <c r="AN1504" s="116">
        <v>25981.71875</v>
      </c>
      <c r="AO1504" s="116">
        <v>112181.5546875</v>
      </c>
      <c r="AP1504" s="116">
        <v>83131.6796875</v>
      </c>
      <c r="AQ1504" s="122">
        <v>74.104591369628906</v>
      </c>
      <c r="AR1504" s="118"/>
    </row>
    <row r="1505" spans="1:44">
      <c r="A1505" s="352">
        <v>41827</v>
      </c>
      <c r="B1505" s="114" t="s">
        <v>123</v>
      </c>
      <c r="C1505" s="114" t="s">
        <v>122</v>
      </c>
      <c r="D1505" s="241"/>
      <c r="E1505" s="305">
        <v>158</v>
      </c>
      <c r="F1505" s="305">
        <v>10</v>
      </c>
      <c r="G1505" s="305">
        <v>480</v>
      </c>
      <c r="H1505" s="305">
        <v>29</v>
      </c>
      <c r="I1505" s="305">
        <v>1567</v>
      </c>
      <c r="J1505" s="305">
        <v>111</v>
      </c>
      <c r="K1505" s="118">
        <v>4063587</v>
      </c>
      <c r="L1505" s="116">
        <v>91.762720965491823</v>
      </c>
      <c r="M1505" s="118">
        <v>6761822</v>
      </c>
      <c r="N1505" s="116">
        <v>96.902786254882813</v>
      </c>
      <c r="O1505" s="118">
        <v>11108028</v>
      </c>
      <c r="P1505" s="116">
        <v>99.962966918945313</v>
      </c>
      <c r="Q1505" s="118">
        <v>11107930</v>
      </c>
      <c r="R1505" s="119">
        <v>1.8662342801690102E-2</v>
      </c>
      <c r="S1505" s="118">
        <v>1769</v>
      </c>
      <c r="T1505" s="116">
        <v>1.5925560146570206E-2</v>
      </c>
      <c r="U1505" s="118">
        <v>17659</v>
      </c>
      <c r="V1505" s="119">
        <v>0.15903152525424957</v>
      </c>
      <c r="W1505" s="117">
        <v>3512943</v>
      </c>
      <c r="X1505" s="119">
        <v>99.814659118652344</v>
      </c>
      <c r="Y1505" s="119">
        <v>99.655921936035156</v>
      </c>
      <c r="Z1505" s="117">
        <v>9727</v>
      </c>
      <c r="AA1505" s="119">
        <v>0.2768903374671936</v>
      </c>
      <c r="AB1505" s="118">
        <v>2535906</v>
      </c>
      <c r="AC1505" s="120">
        <v>99.014358520507813</v>
      </c>
      <c r="AD1505" s="118">
        <v>2534522</v>
      </c>
      <c r="AE1505" s="116">
        <v>98.994842529296875</v>
      </c>
      <c r="AF1505" s="116">
        <v>43.818264007568359</v>
      </c>
      <c r="AG1505" s="116">
        <v>54.301040649414063</v>
      </c>
      <c r="AH1505" s="121">
        <v>33.335487365722656</v>
      </c>
      <c r="AI1505" s="116">
        <v>0</v>
      </c>
      <c r="AJ1505" s="121">
        <v>0</v>
      </c>
      <c r="AK1505" s="121">
        <v>0</v>
      </c>
      <c r="AL1505" s="116">
        <v>4.6233725547790527</v>
      </c>
      <c r="AM1505" s="116">
        <v>27.179769515991211</v>
      </c>
      <c r="AN1505" s="116">
        <v>14338.841796875</v>
      </c>
      <c r="AO1505" s="116">
        <v>46378.8359375</v>
      </c>
      <c r="AP1505" s="116">
        <v>26211.54296875</v>
      </c>
      <c r="AQ1505" s="116">
        <v>56.51617431640625</v>
      </c>
      <c r="AR1505" s="118"/>
    </row>
    <row r="1506" spans="1:44">
      <c r="A1506" s="352">
        <v>41827</v>
      </c>
      <c r="B1506" s="114" t="s">
        <v>183</v>
      </c>
      <c r="C1506" s="114" t="s">
        <v>122</v>
      </c>
      <c r="D1506" s="241"/>
      <c r="E1506" s="305">
        <v>128</v>
      </c>
      <c r="F1506" s="305">
        <v>6</v>
      </c>
      <c r="G1506" s="305">
        <v>382</v>
      </c>
      <c r="H1506" s="305">
        <v>18</v>
      </c>
      <c r="I1506" s="305">
        <v>1450</v>
      </c>
      <c r="J1506" s="305">
        <v>72</v>
      </c>
      <c r="K1506" s="118">
        <v>1300708</v>
      </c>
      <c r="L1506" s="116">
        <v>92.741568438112168</v>
      </c>
      <c r="M1506" s="118">
        <v>6761822</v>
      </c>
      <c r="N1506" s="116">
        <v>96.902786254882813</v>
      </c>
      <c r="O1506" s="118">
        <v>12387610</v>
      </c>
      <c r="P1506" s="116">
        <v>99.993850708007813</v>
      </c>
      <c r="Q1506" s="118">
        <v>12387625</v>
      </c>
      <c r="R1506" s="119">
        <v>3.7214558105915785E-3</v>
      </c>
      <c r="S1506" s="118">
        <v>85</v>
      </c>
      <c r="T1506" s="116">
        <v>6.8616867065429688E-4</v>
      </c>
      <c r="U1506" s="118">
        <v>20304</v>
      </c>
      <c r="V1506" s="119">
        <v>0.16391272842884064</v>
      </c>
      <c r="W1506" s="117">
        <v>4230785</v>
      </c>
      <c r="X1506" s="119">
        <v>99.727180480957031</v>
      </c>
      <c r="Y1506" s="119">
        <v>99.563713073730469</v>
      </c>
      <c r="Z1506" s="117">
        <v>10063</v>
      </c>
      <c r="AA1506" s="119">
        <v>0.23785184323787689</v>
      </c>
      <c r="AB1506" s="118">
        <v>2560472</v>
      </c>
      <c r="AC1506" s="120">
        <v>97.810836791992188</v>
      </c>
      <c r="AD1506" s="118">
        <v>2556018</v>
      </c>
      <c r="AE1506" s="116">
        <v>97.8165283203125</v>
      </c>
      <c r="AF1506" s="116">
        <v>68.696144104003906</v>
      </c>
      <c r="AG1506" s="116">
        <v>90.583892822265625</v>
      </c>
      <c r="AH1506" s="121">
        <v>46.808399200439453</v>
      </c>
      <c r="AI1506" s="116">
        <v>0</v>
      </c>
      <c r="AJ1506" s="121">
        <v>0</v>
      </c>
      <c r="AK1506" s="121">
        <v>0</v>
      </c>
      <c r="AL1506" s="116">
        <v>5.041318416595459</v>
      </c>
      <c r="AM1506" s="116">
        <v>26.50739860534668</v>
      </c>
      <c r="AN1506" s="116">
        <v>17336.44140625</v>
      </c>
      <c r="AO1506" s="116">
        <v>49160.70703125</v>
      </c>
      <c r="AP1506" s="116">
        <v>27843.80859375</v>
      </c>
      <c r="AQ1506" s="116">
        <v>56.638339996337891</v>
      </c>
      <c r="AR1506" s="118"/>
    </row>
    <row r="1507" spans="1:44">
      <c r="A1507" s="352">
        <v>41827</v>
      </c>
      <c r="B1507" s="114" t="s">
        <v>126</v>
      </c>
      <c r="C1507" s="114" t="s">
        <v>122</v>
      </c>
      <c r="D1507" s="241"/>
      <c r="E1507" s="305">
        <v>103</v>
      </c>
      <c r="F1507" s="305">
        <v>4</v>
      </c>
      <c r="G1507" s="305">
        <v>302</v>
      </c>
      <c r="H1507" s="305">
        <v>12</v>
      </c>
      <c r="I1507" s="305">
        <v>930</v>
      </c>
      <c r="J1507" s="305">
        <v>32</v>
      </c>
      <c r="K1507" s="118">
        <v>1262408</v>
      </c>
      <c r="L1507" s="116">
        <v>89.364135841978182</v>
      </c>
      <c r="M1507" s="118">
        <v>5370550</v>
      </c>
      <c r="N1507" s="116">
        <v>96.082969665527344</v>
      </c>
      <c r="O1507" s="118">
        <v>6964966</v>
      </c>
      <c r="P1507" s="116">
        <v>99.9632568359375</v>
      </c>
      <c r="Q1507" s="118">
        <v>6964943</v>
      </c>
      <c r="R1507" s="119">
        <v>7.997194305062294E-3</v>
      </c>
      <c r="S1507" s="118">
        <v>1621</v>
      </c>
      <c r="T1507" s="116">
        <v>2.3273700848221779E-2</v>
      </c>
      <c r="U1507" s="118">
        <v>13781</v>
      </c>
      <c r="V1507" s="119">
        <v>0.19792424142360687</v>
      </c>
      <c r="W1507" s="117">
        <v>2163489</v>
      </c>
      <c r="X1507" s="119">
        <v>99.612686157226563</v>
      </c>
      <c r="Y1507" s="119">
        <v>99.41552734375</v>
      </c>
      <c r="Z1507" s="117">
        <v>5697</v>
      </c>
      <c r="AA1507" s="119">
        <v>0.26332464814186096</v>
      </c>
      <c r="AB1507" s="118">
        <v>1099916</v>
      </c>
      <c r="AC1507" s="120">
        <v>99.056655883789063</v>
      </c>
      <c r="AD1507" s="118">
        <v>1098558</v>
      </c>
      <c r="AE1507" s="116">
        <v>99.004150390625</v>
      </c>
      <c r="AF1507" s="116">
        <v>46.492145538330078</v>
      </c>
      <c r="AG1507" s="116">
        <v>55.013511657714844</v>
      </c>
      <c r="AH1507" s="121">
        <v>37.970779418945313</v>
      </c>
      <c r="AI1507" s="116">
        <v>0</v>
      </c>
      <c r="AJ1507" s="121">
        <v>0</v>
      </c>
      <c r="AK1507" s="121">
        <v>0</v>
      </c>
      <c r="AL1507" s="116">
        <v>5.3870840072631836</v>
      </c>
      <c r="AM1507" s="116">
        <v>29.592859268188477</v>
      </c>
      <c r="AN1507" s="116">
        <v>10419.599609375</v>
      </c>
      <c r="AO1507" s="116">
        <v>27541.87890625</v>
      </c>
      <c r="AP1507" s="116">
        <v>15306.3837890625</v>
      </c>
      <c r="AQ1507" s="116">
        <v>55.574943542480469</v>
      </c>
      <c r="AR1507" s="118"/>
    </row>
    <row r="1508" spans="1:44">
      <c r="A1508" s="352">
        <v>41827</v>
      </c>
      <c r="B1508" s="114" t="s">
        <v>184</v>
      </c>
      <c r="C1508" s="114" t="s">
        <v>122</v>
      </c>
      <c r="D1508" s="241"/>
      <c r="E1508" s="305">
        <v>95</v>
      </c>
      <c r="F1508" s="305">
        <v>15</v>
      </c>
      <c r="G1508" s="305">
        <v>282</v>
      </c>
      <c r="H1508" s="305">
        <v>45</v>
      </c>
      <c r="I1508" s="305">
        <v>948</v>
      </c>
      <c r="J1508" s="305">
        <v>184</v>
      </c>
      <c r="K1508" s="118">
        <v>3984663</v>
      </c>
      <c r="L1508" s="116">
        <v>89.007677688175889</v>
      </c>
      <c r="M1508" s="118">
        <v>5370550</v>
      </c>
      <c r="N1508" s="116">
        <v>96.082969665527344</v>
      </c>
      <c r="O1508" s="118">
        <v>9995550</v>
      </c>
      <c r="P1508" s="116">
        <v>99.985122680664063</v>
      </c>
      <c r="Q1508" s="118">
        <v>9995514</v>
      </c>
      <c r="R1508" s="119">
        <v>9.6743395552039146E-3</v>
      </c>
      <c r="S1508" s="118">
        <v>239</v>
      </c>
      <c r="T1508" s="116">
        <v>2.3910726886242628E-3</v>
      </c>
      <c r="U1508" s="118">
        <v>21458</v>
      </c>
      <c r="V1508" s="119">
        <v>0.21470220386981964</v>
      </c>
      <c r="W1508" s="117">
        <v>3234649</v>
      </c>
      <c r="X1508" s="119">
        <v>99.612472534179688</v>
      </c>
      <c r="Y1508" s="119">
        <v>99.398605346679688</v>
      </c>
      <c r="Z1508" s="117">
        <v>8574</v>
      </c>
      <c r="AA1508" s="119">
        <v>0.26506739854812622</v>
      </c>
      <c r="AB1508" s="118">
        <v>2264026</v>
      </c>
      <c r="AC1508" s="120">
        <v>98.75469970703125</v>
      </c>
      <c r="AD1508" s="118">
        <v>2265361</v>
      </c>
      <c r="AE1508" s="116">
        <v>98.702018737792969</v>
      </c>
      <c r="AF1508" s="116">
        <v>31.71173095703125</v>
      </c>
      <c r="AG1508" s="116">
        <v>39.303756713867188</v>
      </c>
      <c r="AH1508" s="121">
        <v>24.119707107543945</v>
      </c>
      <c r="AI1508" s="116">
        <v>0</v>
      </c>
      <c r="AJ1508" s="121">
        <v>0</v>
      </c>
      <c r="AK1508" s="121">
        <v>0</v>
      </c>
      <c r="AL1508" s="116">
        <v>5.3693952560424805</v>
      </c>
      <c r="AM1508" s="116">
        <v>26.573856353759766</v>
      </c>
      <c r="AN1508" s="116">
        <v>15147.388671875</v>
      </c>
      <c r="AO1508" s="116">
        <v>36857.48046875</v>
      </c>
      <c r="AP1508" s="116">
        <v>23158.775390625</v>
      </c>
      <c r="AQ1508" s="116">
        <v>62.83331298828125</v>
      </c>
      <c r="AR1508" s="118"/>
    </row>
    <row r="1509" spans="1:44">
      <c r="A1509" s="352">
        <v>41827</v>
      </c>
      <c r="B1509" s="114" t="s">
        <v>131</v>
      </c>
      <c r="C1509" s="114" t="s">
        <v>176</v>
      </c>
      <c r="D1509" s="241"/>
      <c r="E1509" s="305">
        <v>164</v>
      </c>
      <c r="F1509" s="305">
        <v>19</v>
      </c>
      <c r="G1509" s="305">
        <v>478</v>
      </c>
      <c r="H1509" s="305">
        <v>47</v>
      </c>
      <c r="I1509" s="305">
        <v>1528</v>
      </c>
      <c r="J1509" s="305">
        <v>162</v>
      </c>
      <c r="K1509" s="118">
        <v>2349046</v>
      </c>
      <c r="L1509" s="116">
        <v>90.233141454020057</v>
      </c>
      <c r="M1509" s="118">
        <v>4018389</v>
      </c>
      <c r="N1509" s="116">
        <v>94.392059326171875</v>
      </c>
      <c r="O1509" s="118">
        <v>18030808</v>
      </c>
      <c r="P1509" s="116">
        <v>99.999313354492188</v>
      </c>
      <c r="Q1509" s="118">
        <v>11887973</v>
      </c>
      <c r="R1509" s="119">
        <v>2.325880154967308E-2</v>
      </c>
      <c r="S1509" s="118">
        <v>490678</v>
      </c>
      <c r="T1509" s="116">
        <v>4.1275162696838379</v>
      </c>
      <c r="U1509" s="118">
        <v>240</v>
      </c>
      <c r="V1509" s="119">
        <v>2.1063003223389387E-3</v>
      </c>
      <c r="W1509" s="117">
        <v>3547956</v>
      </c>
      <c r="X1509" s="119">
        <v>99.778167724609375</v>
      </c>
      <c r="Y1509" s="119">
        <v>99.776069641113281</v>
      </c>
      <c r="Z1509" s="117">
        <v>9489</v>
      </c>
      <c r="AA1509" s="119">
        <v>0.2674497663974762</v>
      </c>
      <c r="AB1509" s="118">
        <v>1362006</v>
      </c>
      <c r="AC1509" s="120">
        <v>95.339523315429687</v>
      </c>
      <c r="AD1509" s="118">
        <v>1350502</v>
      </c>
      <c r="AE1509" s="116">
        <v>96.044654846191406</v>
      </c>
      <c r="AF1509" s="116">
        <v>0</v>
      </c>
      <c r="AG1509" s="116">
        <v>0</v>
      </c>
      <c r="AH1509" s="121">
        <v>0</v>
      </c>
      <c r="AI1509" s="116">
        <v>0</v>
      </c>
      <c r="AJ1509" s="121">
        <v>0</v>
      </c>
      <c r="AK1509" s="121">
        <v>0</v>
      </c>
      <c r="AL1509" s="116">
        <v>4.9341440200805664</v>
      </c>
      <c r="AM1509" s="116">
        <v>28.398239135742187</v>
      </c>
      <c r="AN1509" s="116">
        <v>16510.95703125</v>
      </c>
      <c r="AO1509" s="116">
        <v>39452.01171875</v>
      </c>
      <c r="AP1509" s="116">
        <v>19188.978515625</v>
      </c>
      <c r="AQ1509" s="116">
        <v>48.638782501220703</v>
      </c>
      <c r="AR1509" s="118"/>
    </row>
    <row r="1510" spans="1:44">
      <c r="A1510" s="352">
        <v>41827</v>
      </c>
      <c r="B1510" s="114" t="s">
        <v>124</v>
      </c>
      <c r="C1510" s="114" t="s">
        <v>176</v>
      </c>
      <c r="D1510" s="241"/>
      <c r="E1510" s="180">
        <v>112</v>
      </c>
      <c r="F1510" s="180">
        <v>36</v>
      </c>
      <c r="G1510" s="180">
        <v>330</v>
      </c>
      <c r="H1510" s="180">
        <v>98</v>
      </c>
      <c r="I1510" s="180">
        <v>1241</v>
      </c>
      <c r="J1510" s="180">
        <v>344</v>
      </c>
      <c r="K1510" s="118">
        <v>3260734</v>
      </c>
      <c r="L1510" s="116">
        <v>91.94077161767872</v>
      </c>
      <c r="M1510" s="118">
        <v>3469161</v>
      </c>
      <c r="N1510" s="116">
        <v>96.297866821289063</v>
      </c>
      <c r="O1510" s="118">
        <v>14938040</v>
      </c>
      <c r="P1510" s="116">
        <v>99.999008178710938</v>
      </c>
      <c r="Q1510" s="118">
        <v>11365083</v>
      </c>
      <c r="R1510" s="119">
        <v>5.0769536755979061E-3</v>
      </c>
      <c r="S1510" s="118">
        <v>448382</v>
      </c>
      <c r="T1510" s="116">
        <v>3.9452593326568604</v>
      </c>
      <c r="U1510" s="118">
        <v>1184</v>
      </c>
      <c r="V1510" s="119">
        <v>1.0846646502614021E-2</v>
      </c>
      <c r="W1510" s="117">
        <v>3819512</v>
      </c>
      <c r="X1510" s="119">
        <v>99.739830017089844</v>
      </c>
      <c r="Y1510" s="119">
        <v>99.729011535644531</v>
      </c>
      <c r="Z1510" s="117">
        <v>10275</v>
      </c>
      <c r="AA1510" s="119">
        <v>0.26901343464851379</v>
      </c>
      <c r="AB1510" s="118">
        <v>872519</v>
      </c>
      <c r="AC1510" s="120">
        <v>96.388618469238281</v>
      </c>
      <c r="AD1510" s="118">
        <v>866836</v>
      </c>
      <c r="AE1510" s="116">
        <v>96.589553833007813</v>
      </c>
      <c r="AF1510" s="116">
        <v>0</v>
      </c>
      <c r="AG1510" s="116">
        <v>0</v>
      </c>
      <c r="AH1510" s="121">
        <v>0</v>
      </c>
      <c r="AI1510" s="116">
        <v>0</v>
      </c>
      <c r="AJ1510" s="121">
        <v>0</v>
      </c>
      <c r="AK1510" s="121">
        <v>0</v>
      </c>
      <c r="AL1510" s="116">
        <v>4.5715489387512207</v>
      </c>
      <c r="AM1510" s="116">
        <v>28.483510971069336</v>
      </c>
      <c r="AN1510" s="116">
        <v>15351.923828125</v>
      </c>
      <c r="AO1510" s="116">
        <v>42816.33984375</v>
      </c>
      <c r="AP1510" s="116">
        <v>21566.689453125</v>
      </c>
      <c r="AQ1510" s="116">
        <v>50.370231628417969</v>
      </c>
      <c r="AR1510" s="118"/>
    </row>
    <row r="1511" spans="1:44">
      <c r="A1511" s="352">
        <v>41827</v>
      </c>
      <c r="B1511" s="206" t="s">
        <v>133</v>
      </c>
      <c r="C1511" s="206" t="s">
        <v>176</v>
      </c>
      <c r="D1511" s="241"/>
      <c r="E1511" s="180">
        <v>163</v>
      </c>
      <c r="F1511" s="180">
        <v>6</v>
      </c>
      <c r="G1511" s="180">
        <v>482</v>
      </c>
      <c r="H1511" s="180">
        <v>18</v>
      </c>
      <c r="I1511" s="180">
        <v>1490</v>
      </c>
      <c r="J1511" s="180">
        <v>64</v>
      </c>
      <c r="K1511" s="248">
        <v>1764229</v>
      </c>
      <c r="L1511" s="246">
        <v>89.279396268851713</v>
      </c>
      <c r="M1511" s="248">
        <v>3443741</v>
      </c>
      <c r="N1511" s="246">
        <v>96.093002319335937</v>
      </c>
      <c r="O1511" s="248">
        <v>15130635</v>
      </c>
      <c r="P1511" s="246">
        <v>99.956207275390625</v>
      </c>
      <c r="Q1511" s="248">
        <v>9742729</v>
      </c>
      <c r="R1511" s="249">
        <v>7.4999518692493439E-2</v>
      </c>
      <c r="S1511" s="248">
        <v>453384</v>
      </c>
      <c r="T1511" s="246">
        <v>4.6535625457763672</v>
      </c>
      <c r="U1511" s="248">
        <v>273</v>
      </c>
      <c r="V1511" s="249">
        <v>2.9438228812068701E-3</v>
      </c>
      <c r="W1511" s="248">
        <v>2717297</v>
      </c>
      <c r="X1511" s="246">
        <v>99.447662353515625</v>
      </c>
      <c r="Y1511" s="246">
        <v>99.444732666015625</v>
      </c>
      <c r="Z1511" s="247">
        <v>7569</v>
      </c>
      <c r="AA1511" s="249">
        <v>0.27854886651039124</v>
      </c>
      <c r="AB1511" s="248">
        <v>496447</v>
      </c>
      <c r="AC1511" s="246">
        <v>96.275131225585938</v>
      </c>
      <c r="AD1511" s="248">
        <v>487443</v>
      </c>
      <c r="AE1511" s="246">
        <v>96.756950378417969</v>
      </c>
      <c r="AF1511" s="246">
        <v>0</v>
      </c>
      <c r="AG1511" s="246">
        <v>0</v>
      </c>
      <c r="AH1511" s="251">
        <v>0</v>
      </c>
      <c r="AI1511" s="246">
        <v>0</v>
      </c>
      <c r="AJ1511" s="251">
        <v>0</v>
      </c>
      <c r="AK1511" s="251">
        <v>0</v>
      </c>
      <c r="AL1511" s="246">
        <v>4.9364218711853027</v>
      </c>
      <c r="AM1511" s="246">
        <v>31.866611480712891</v>
      </c>
      <c r="AN1511" s="246">
        <v>13879.8759765625</v>
      </c>
      <c r="AO1511" s="246">
        <v>34325.03125</v>
      </c>
      <c r="AP1511" s="246">
        <v>16774.447265625</v>
      </c>
      <c r="AQ1511" s="246">
        <v>48.869430541992188</v>
      </c>
      <c r="AR1511" s="248"/>
    </row>
    <row r="1512" spans="1:44">
      <c r="A1512" s="352">
        <v>41827</v>
      </c>
      <c r="B1512" s="206" t="s">
        <v>125</v>
      </c>
      <c r="C1512" s="206" t="s">
        <v>176</v>
      </c>
      <c r="D1512" s="241"/>
      <c r="E1512" s="180">
        <v>164</v>
      </c>
      <c r="F1512" s="180">
        <v>6</v>
      </c>
      <c r="G1512" s="180">
        <v>460</v>
      </c>
      <c r="H1512" s="180">
        <v>18</v>
      </c>
      <c r="I1512" s="180">
        <v>1490</v>
      </c>
      <c r="J1512" s="180">
        <v>64</v>
      </c>
      <c r="K1512" s="248">
        <v>1853224</v>
      </c>
      <c r="L1512" s="246">
        <v>89.356818172007266</v>
      </c>
      <c r="M1512" s="248">
        <v>2911685</v>
      </c>
      <c r="N1512" s="246">
        <v>94.315696716308594</v>
      </c>
      <c r="O1512" s="248">
        <v>13954822</v>
      </c>
      <c r="P1512" s="246">
        <v>99.998626708984375</v>
      </c>
      <c r="Q1512" s="248">
        <v>9533771</v>
      </c>
      <c r="R1512" s="249">
        <v>2.0495561882853508E-2</v>
      </c>
      <c r="S1512" s="248">
        <v>438303</v>
      </c>
      <c r="T1512" s="246">
        <v>4.5973730087280273</v>
      </c>
      <c r="U1512" s="248">
        <v>105</v>
      </c>
      <c r="V1512" s="249">
        <v>1.1546893510967493E-3</v>
      </c>
      <c r="W1512" s="248">
        <v>2968147</v>
      </c>
      <c r="X1512" s="246">
        <v>99.641304016113281</v>
      </c>
      <c r="Y1512" s="246">
        <v>99.640151977539063</v>
      </c>
      <c r="Z1512" s="247">
        <v>5877</v>
      </c>
      <c r="AA1512" s="249">
        <v>0.19800232350826263</v>
      </c>
      <c r="AB1512" s="248">
        <v>646570</v>
      </c>
      <c r="AC1512" s="246">
        <v>97.157615661621094</v>
      </c>
      <c r="AD1512" s="248">
        <v>648009</v>
      </c>
      <c r="AE1512" s="246">
        <v>97.240470886230469</v>
      </c>
      <c r="AF1512" s="246">
        <v>0</v>
      </c>
      <c r="AG1512" s="246">
        <v>0</v>
      </c>
      <c r="AH1512" s="251">
        <v>0</v>
      </c>
      <c r="AI1512" s="246">
        <v>0</v>
      </c>
      <c r="AJ1512" s="251">
        <v>0</v>
      </c>
      <c r="AK1512" s="251">
        <v>0</v>
      </c>
      <c r="AL1512" s="246">
        <v>4.2009711265563965</v>
      </c>
      <c r="AM1512" s="246">
        <v>29.462629318237305</v>
      </c>
      <c r="AN1512" s="246">
        <v>11626.083984375</v>
      </c>
      <c r="AO1512" s="246">
        <v>34326.3515625</v>
      </c>
      <c r="AP1512" s="246">
        <v>16788.935546875</v>
      </c>
      <c r="AQ1512" s="246">
        <v>48.909759521484375</v>
      </c>
      <c r="AR1512" s="248"/>
    </row>
    <row r="1513" spans="1:44">
      <c r="A1513" s="352">
        <v>41827</v>
      </c>
      <c r="B1513" s="107" t="s">
        <v>127</v>
      </c>
      <c r="C1513" s="107" t="s">
        <v>128</v>
      </c>
      <c r="D1513" s="241"/>
      <c r="E1513" s="388">
        <v>150</v>
      </c>
      <c r="F1513" s="388">
        <v>12</v>
      </c>
      <c r="G1513" s="388">
        <v>450</v>
      </c>
      <c r="H1513" s="388">
        <v>36</v>
      </c>
      <c r="I1513" s="388">
        <v>1469</v>
      </c>
      <c r="J1513" s="388">
        <v>122</v>
      </c>
      <c r="K1513" s="111">
        <v>1332520</v>
      </c>
      <c r="L1513" s="109">
        <v>85.849293068771942</v>
      </c>
      <c r="M1513" s="111">
        <v>3582884</v>
      </c>
      <c r="N1513" s="109">
        <v>95.534965515136719</v>
      </c>
      <c r="O1513" s="111">
        <v>15720098</v>
      </c>
      <c r="P1513" s="109">
        <v>99.983192443847656</v>
      </c>
      <c r="Q1513" s="111">
        <v>9261709</v>
      </c>
      <c r="R1513" s="112">
        <v>4.2108859634026885E-4</v>
      </c>
      <c r="S1513" s="111">
        <v>261440</v>
      </c>
      <c r="T1513" s="109">
        <v>2.8228051662445068</v>
      </c>
      <c r="U1513" s="111">
        <v>32512</v>
      </c>
      <c r="V1513" s="112">
        <v>0.35115203261375427</v>
      </c>
      <c r="W1513" s="111">
        <v>2681850</v>
      </c>
      <c r="X1513" s="109">
        <v>99.646575927734375</v>
      </c>
      <c r="Y1513" s="109">
        <v>99.296661376953125</v>
      </c>
      <c r="Z1513" s="110">
        <v>16445</v>
      </c>
      <c r="AA1513" s="112">
        <v>0.61319613456726074</v>
      </c>
      <c r="AB1513" s="111">
        <v>4157236</v>
      </c>
      <c r="AC1513" s="109">
        <v>99.272377014160156</v>
      </c>
      <c r="AD1513" s="111">
        <v>4147884</v>
      </c>
      <c r="AE1513" s="109">
        <v>99.481712341308594</v>
      </c>
      <c r="AF1513" s="109">
        <v>34.704856872558594</v>
      </c>
      <c r="AG1513" s="109">
        <v>34.375843048095703</v>
      </c>
      <c r="AH1513" s="113">
        <v>35.033866882324219</v>
      </c>
      <c r="AI1513" s="109">
        <v>48.883365631103516</v>
      </c>
      <c r="AJ1513" s="113">
        <v>0.40808117389678955</v>
      </c>
      <c r="AK1513" s="113">
        <v>0.70855212211608887</v>
      </c>
      <c r="AL1513" s="109">
        <v>3.0200319290161133</v>
      </c>
      <c r="AM1513" s="109">
        <v>19.657609939575195</v>
      </c>
      <c r="AN1513" s="109">
        <v>7690.12060546875</v>
      </c>
      <c r="AO1513" s="109">
        <v>33088.01953125</v>
      </c>
      <c r="AP1513" s="109">
        <v>652.391845703125</v>
      </c>
      <c r="AQ1513" s="109">
        <v>1.9716860055923462</v>
      </c>
      <c r="AR1513" s="111"/>
    </row>
    <row r="1514" spans="1:44">
      <c r="A1514" s="352">
        <v>41827</v>
      </c>
      <c r="B1514" s="107" t="s">
        <v>129</v>
      </c>
      <c r="C1514" s="107" t="s">
        <v>128</v>
      </c>
      <c r="D1514" s="241"/>
      <c r="E1514" s="388">
        <v>151</v>
      </c>
      <c r="F1514" s="388">
        <v>3</v>
      </c>
      <c r="G1514" s="388">
        <v>449</v>
      </c>
      <c r="H1514" s="388">
        <v>8</v>
      </c>
      <c r="I1514" s="388">
        <v>1254</v>
      </c>
      <c r="J1514" s="388">
        <v>26</v>
      </c>
      <c r="K1514" s="111">
        <v>1458424</v>
      </c>
      <c r="L1514" s="109">
        <v>83.143653697415843</v>
      </c>
      <c r="M1514" s="111">
        <v>3078475</v>
      </c>
      <c r="N1514" s="109">
        <v>95.457656860351562</v>
      </c>
      <c r="O1514" s="111">
        <v>11227903</v>
      </c>
      <c r="P1514" s="109">
        <v>99.885795593261719</v>
      </c>
      <c r="Q1514" s="111">
        <v>7401374</v>
      </c>
      <c r="R1514" s="112">
        <v>1.4862105017527938E-3</v>
      </c>
      <c r="S1514" s="111">
        <v>263675</v>
      </c>
      <c r="T1514" s="109">
        <v>3.5625143051147461</v>
      </c>
      <c r="U1514" s="111">
        <v>35556</v>
      </c>
      <c r="V1514" s="112">
        <v>0.48070409893989563</v>
      </c>
      <c r="W1514" s="111">
        <v>1760298</v>
      </c>
      <c r="X1514" s="109">
        <v>99.532333374023437</v>
      </c>
      <c r="Y1514" s="109">
        <v>99.053878784179687</v>
      </c>
      <c r="Z1514" s="110">
        <v>10867</v>
      </c>
      <c r="AA1514" s="112">
        <v>0.61733865737915039</v>
      </c>
      <c r="AB1514" s="111">
        <v>960605</v>
      </c>
      <c r="AC1514" s="109">
        <v>98.658660888671875</v>
      </c>
      <c r="AD1514" s="111">
        <v>961711</v>
      </c>
      <c r="AE1514" s="109">
        <v>98.886772155761719</v>
      </c>
      <c r="AF1514" s="109">
        <v>34.402935028076172</v>
      </c>
      <c r="AG1514" s="109">
        <v>34.108982086181641</v>
      </c>
      <c r="AH1514" s="113">
        <v>34.696887969970703</v>
      </c>
      <c r="AI1514" s="109">
        <v>48.93017578125</v>
      </c>
      <c r="AJ1514" s="113">
        <v>0.34753131866455078</v>
      </c>
      <c r="AK1514" s="113">
        <v>0.72229194641113281</v>
      </c>
      <c r="AL1514" s="109">
        <v>2.9974644184112549</v>
      </c>
      <c r="AM1514" s="109">
        <v>23.443429946899414</v>
      </c>
      <c r="AN1514" s="109">
        <v>6444.38134765625</v>
      </c>
      <c r="AO1514" s="109">
        <v>19443.0625</v>
      </c>
      <c r="AP1514" s="109">
        <v>239.57595825195312</v>
      </c>
      <c r="AQ1514" s="109">
        <v>1.2321925163269043</v>
      </c>
      <c r="AR1514" s="111"/>
    </row>
    <row r="1515" spans="1:44">
      <c r="A1515" s="352">
        <v>41827</v>
      </c>
      <c r="B1515" s="181" t="s">
        <v>130</v>
      </c>
      <c r="C1515" s="181" t="s">
        <v>128</v>
      </c>
      <c r="D1515" s="241"/>
      <c r="E1515" s="219">
        <v>176</v>
      </c>
      <c r="F1515" s="219">
        <v>5</v>
      </c>
      <c r="G1515" s="219">
        <v>528</v>
      </c>
      <c r="H1515" s="219">
        <v>15</v>
      </c>
      <c r="I1515" s="219">
        <v>853</v>
      </c>
      <c r="J1515" s="219">
        <v>33</v>
      </c>
      <c r="K1515" s="229">
        <v>538157</v>
      </c>
      <c r="L1515" s="230">
        <v>92.63003175653202</v>
      </c>
      <c r="M1515" s="229">
        <v>1270454</v>
      </c>
      <c r="N1515" s="230">
        <v>94.693710327148438</v>
      </c>
      <c r="O1515" s="229">
        <v>14053110</v>
      </c>
      <c r="P1515" s="230">
        <v>99.986198425292969</v>
      </c>
      <c r="Q1515" s="229">
        <v>4212796</v>
      </c>
      <c r="R1515" s="230">
        <v>0</v>
      </c>
      <c r="S1515" s="229">
        <v>130681</v>
      </c>
      <c r="T1515" s="230">
        <v>3.1020016670227051</v>
      </c>
      <c r="U1515" s="229">
        <v>9193</v>
      </c>
      <c r="V1515" s="230">
        <v>0.21832956373691559</v>
      </c>
      <c r="W1515" s="229">
        <v>616778</v>
      </c>
      <c r="X1515" s="230">
        <v>99.791282653808594</v>
      </c>
      <c r="Y1515" s="230">
        <v>99.573410034179688</v>
      </c>
      <c r="Z1515" s="229">
        <v>3813</v>
      </c>
      <c r="AA1515" s="230">
        <v>0.61821269989013672</v>
      </c>
      <c r="AB1515" s="229">
        <v>849932</v>
      </c>
      <c r="AC1515" s="230">
        <v>98.210914611816406</v>
      </c>
      <c r="AD1515" s="229">
        <v>848468</v>
      </c>
      <c r="AE1515" s="230">
        <v>98.398765563964844</v>
      </c>
      <c r="AF1515" s="230">
        <v>35.010292053222656</v>
      </c>
      <c r="AG1515" s="230">
        <v>34.906517028808594</v>
      </c>
      <c r="AH1515" s="230">
        <v>35.114070892333984</v>
      </c>
      <c r="AI1515" s="230">
        <v>93.355476379394531</v>
      </c>
      <c r="AJ1515" s="188">
        <v>0.56844282150268555</v>
      </c>
      <c r="AK1515" s="188">
        <v>6.0760798454284668</v>
      </c>
      <c r="AL1515" s="230">
        <v>4.09210205078125</v>
      </c>
      <c r="AM1515" s="230">
        <v>23.829133987426758</v>
      </c>
      <c r="AN1515" s="230">
        <v>5234.8076171875</v>
      </c>
      <c r="AO1515" s="230">
        <v>9600.05078125</v>
      </c>
      <c r="AP1515" s="230">
        <v>174.80477905273438</v>
      </c>
      <c r="AQ1515" s="230">
        <v>1.820873498916626</v>
      </c>
      <c r="AR1515" s="229"/>
    </row>
    <row r="1516" spans="1:44">
      <c r="A1516" s="352">
        <v>41827</v>
      </c>
      <c r="B1516" s="123" t="s">
        <v>132</v>
      </c>
      <c r="C1516" s="123" t="s">
        <v>128</v>
      </c>
      <c r="D1516" s="241"/>
      <c r="E1516" s="219">
        <v>178</v>
      </c>
      <c r="F1516" s="219">
        <v>5</v>
      </c>
      <c r="G1516" s="219">
        <v>527</v>
      </c>
      <c r="H1516" s="219">
        <v>15</v>
      </c>
      <c r="I1516" s="219">
        <v>1002</v>
      </c>
      <c r="J1516" s="219">
        <v>30</v>
      </c>
      <c r="K1516" s="197">
        <v>678811</v>
      </c>
      <c r="L1516" s="194">
        <v>89.594452653242215</v>
      </c>
      <c r="M1516" s="197">
        <v>1194809</v>
      </c>
      <c r="N1516" s="194">
        <v>90.02392578125</v>
      </c>
      <c r="O1516" s="197">
        <v>12868926</v>
      </c>
      <c r="P1516" s="194">
        <v>99.82196044921875</v>
      </c>
      <c r="Q1516" s="197">
        <v>4996495</v>
      </c>
      <c r="R1516" s="194">
        <v>0</v>
      </c>
      <c r="S1516" s="197">
        <v>216867</v>
      </c>
      <c r="T1516" s="194">
        <v>4.3403825759887695</v>
      </c>
      <c r="U1516" s="197">
        <v>17185</v>
      </c>
      <c r="V1516" s="194">
        <v>0.34449073672294617</v>
      </c>
      <c r="W1516" s="197">
        <v>857171</v>
      </c>
      <c r="X1516" s="194">
        <v>99.695159912109375</v>
      </c>
      <c r="Y1516" s="231">
        <v>99.351722717285156</v>
      </c>
      <c r="Z1516" s="197">
        <v>8508</v>
      </c>
      <c r="AA1516" s="194">
        <v>0.99256742000579834</v>
      </c>
      <c r="AB1516" s="197">
        <v>796763</v>
      </c>
      <c r="AC1516" s="194">
        <v>97.380653381347656</v>
      </c>
      <c r="AD1516" s="197">
        <v>795142</v>
      </c>
      <c r="AE1516" s="194">
        <v>97.586097717285156</v>
      </c>
      <c r="AF1516" s="231">
        <v>34.812202453613281</v>
      </c>
      <c r="AG1516" s="231">
        <v>34.834121704101563</v>
      </c>
      <c r="AH1516" s="231">
        <v>34.790283203125</v>
      </c>
      <c r="AI1516" s="194">
        <v>48.687530517578125</v>
      </c>
      <c r="AJ1516" s="207">
        <v>0.39673465490341187</v>
      </c>
      <c r="AK1516" s="207">
        <v>0.91573417186737061</v>
      </c>
      <c r="AL1516" s="208">
        <v>4.0574321746826172</v>
      </c>
      <c r="AM1516" s="208">
        <v>23.896194458007812</v>
      </c>
      <c r="AN1516" s="197">
        <v>5695.04736328125</v>
      </c>
      <c r="AO1516" s="197">
        <v>11609.634765625</v>
      </c>
      <c r="AP1516" s="197">
        <v>179.62031555175781</v>
      </c>
      <c r="AQ1516" s="231">
        <v>1.5471659898757935</v>
      </c>
      <c r="AR1516" s="198"/>
    </row>
    <row r="1517" spans="1:44">
      <c r="A1517" s="352">
        <v>41826</v>
      </c>
      <c r="B1517" s="181" t="s">
        <v>6</v>
      </c>
      <c r="C1517" s="181"/>
      <c r="D1517" s="241"/>
      <c r="E1517" s="219">
        <v>1798</v>
      </c>
      <c r="F1517" s="219">
        <v>139</v>
      </c>
      <c r="G1517" s="219">
        <v>5312</v>
      </c>
      <c r="H1517" s="219">
        <v>406</v>
      </c>
      <c r="I1517" s="219">
        <v>15872</v>
      </c>
      <c r="J1517" s="219">
        <v>1509</v>
      </c>
      <c r="K1517" s="229">
        <v>31801634</v>
      </c>
      <c r="L1517" s="230">
        <v>90.627557062005053</v>
      </c>
      <c r="M1517" s="229">
        <v>53142053</v>
      </c>
      <c r="N1517" s="230">
        <v>95.826018388562787</v>
      </c>
      <c r="O1517" s="229">
        <v>176301724</v>
      </c>
      <c r="P1517" s="230">
        <v>99.951199509073462</v>
      </c>
      <c r="Q1517" s="229">
        <v>129338569</v>
      </c>
      <c r="R1517" s="230">
        <v>6.7381293024680253E-2</v>
      </c>
      <c r="S1517" s="229">
        <v>2818066</v>
      </c>
      <c r="T1517" s="230">
        <v>4.1582440307657</v>
      </c>
      <c r="U1517" s="229">
        <v>200133</v>
      </c>
      <c r="V1517" s="230">
        <v>0.15719536979077084</v>
      </c>
      <c r="W1517" s="229">
        <v>41405026</v>
      </c>
      <c r="X1517" s="230">
        <v>99.578323067407197</v>
      </c>
      <c r="Y1517" s="230">
        <v>99.421790554229929</v>
      </c>
      <c r="Z1517" s="229">
        <v>142228</v>
      </c>
      <c r="AA1517" s="230">
        <v>0.34350419132245924</v>
      </c>
      <c r="AB1517" s="229">
        <v>28427439</v>
      </c>
      <c r="AC1517" s="230">
        <v>98.23305981208938</v>
      </c>
      <c r="AD1517" s="229">
        <v>28390663</v>
      </c>
      <c r="AE1517" s="230">
        <v>98.292493354529228</v>
      </c>
      <c r="AF1517" s="230">
        <v>32.365093035057562</v>
      </c>
      <c r="AG1517" s="230">
        <v>39.417849236843495</v>
      </c>
      <c r="AH1517" s="230">
        <v>25.31233683327163</v>
      </c>
      <c r="AI1517" s="230"/>
      <c r="AJ1517" s="188"/>
      <c r="AK1517" s="188"/>
      <c r="AL1517" s="230">
        <v>3.2260753663339767</v>
      </c>
      <c r="AM1517" s="230">
        <v>20.827257512350858</v>
      </c>
      <c r="AN1517" s="230">
        <v>165858.0185546875</v>
      </c>
      <c r="AO1517" s="230">
        <v>516405.650390625</v>
      </c>
      <c r="AP1517" s="230">
        <v>257107.29718017578</v>
      </c>
      <c r="AQ1517" s="230">
        <v>49.787855145599586</v>
      </c>
      <c r="AR1517" s="229">
        <v>0</v>
      </c>
    </row>
    <row r="1518" spans="1:44">
      <c r="A1518" s="352">
        <v>41826</v>
      </c>
      <c r="B1518" s="123" t="s">
        <v>134</v>
      </c>
      <c r="C1518" s="123"/>
      <c r="D1518" s="241"/>
      <c r="E1518" s="219">
        <v>652</v>
      </c>
      <c r="F1518" s="219">
        <v>83</v>
      </c>
      <c r="G1518" s="219">
        <v>1938</v>
      </c>
      <c r="H1518" s="219">
        <v>249</v>
      </c>
      <c r="I1518" s="219">
        <v>6827</v>
      </c>
      <c r="J1518" s="219">
        <v>1008</v>
      </c>
      <c r="K1518" s="197">
        <v>18976300</v>
      </c>
      <c r="L1518" s="194">
        <v>91.475524733483354</v>
      </c>
      <c r="M1518" s="197">
        <v>29753696</v>
      </c>
      <c r="N1518" s="194">
        <v>96.472836216516995</v>
      </c>
      <c r="O1518" s="197">
        <v>60394282</v>
      </c>
      <c r="P1518" s="194">
        <v>99.905617300915395</v>
      </c>
      <c r="Q1518" s="197">
        <v>60393861</v>
      </c>
      <c r="R1518" s="194">
        <v>8.0056150279276081E-2</v>
      </c>
      <c r="S1518" s="197">
        <v>7152</v>
      </c>
      <c r="T1518" s="194">
        <v>1.9963282578885484E-2</v>
      </c>
      <c r="U1518" s="197">
        <v>100283</v>
      </c>
      <c r="V1518" s="194">
        <v>0.16620104596655425</v>
      </c>
      <c r="W1518" s="197">
        <v>21756635</v>
      </c>
      <c r="X1518" s="194">
        <v>99.497442016699324</v>
      </c>
      <c r="Y1518" s="231">
        <v>99.332076227357604</v>
      </c>
      <c r="Z1518" s="197">
        <v>60480</v>
      </c>
      <c r="AA1518" s="194">
        <v>0.27798416179471042</v>
      </c>
      <c r="AB1518" s="197">
        <v>17427948</v>
      </c>
      <c r="AC1518" s="194">
        <v>98.427802329240123</v>
      </c>
      <c r="AD1518" s="197">
        <v>17428147</v>
      </c>
      <c r="AE1518" s="194">
        <v>98.349935853892262</v>
      </c>
      <c r="AF1518" s="231">
        <v>54.669632842466569</v>
      </c>
      <c r="AG1518" s="231">
        <v>68.101750306439172</v>
      </c>
      <c r="AH1518" s="231">
        <v>41.237515378493974</v>
      </c>
      <c r="AI1518" s="194"/>
      <c r="AJ1518" s="207"/>
      <c r="AK1518" s="207"/>
      <c r="AL1518" s="208">
        <v>4.9311821222059251</v>
      </c>
      <c r="AM1518" s="208">
        <v>29.665652254417584</v>
      </c>
      <c r="AN1518" s="197">
        <v>83545.8642578125</v>
      </c>
      <c r="AO1518" s="197">
        <v>280239.318359375</v>
      </c>
      <c r="AP1518" s="197">
        <v>179446.9921875</v>
      </c>
      <c r="AQ1518" s="231">
        <v>64.033481539296233</v>
      </c>
      <c r="AR1518" s="198"/>
    </row>
    <row r="1519" spans="1:44">
      <c r="A1519" s="352">
        <v>41826</v>
      </c>
      <c r="B1519" s="123" t="s">
        <v>175</v>
      </c>
      <c r="C1519" s="123"/>
      <c r="D1519" s="241"/>
      <c r="E1519" s="219">
        <v>491</v>
      </c>
      <c r="F1519" s="219">
        <v>31</v>
      </c>
      <c r="G1519" s="219">
        <v>1420</v>
      </c>
      <c r="H1519" s="219">
        <v>83</v>
      </c>
      <c r="I1519" s="219">
        <v>4509</v>
      </c>
      <c r="J1519" s="219">
        <v>290</v>
      </c>
      <c r="K1519" s="197">
        <v>8576926</v>
      </c>
      <c r="L1519" s="194">
        <v>90.385867850556252</v>
      </c>
      <c r="M1519" s="197">
        <v>14103208</v>
      </c>
      <c r="N1519" s="194">
        <v>95.236494769455661</v>
      </c>
      <c r="O1519" s="197">
        <v>62332617</v>
      </c>
      <c r="P1519" s="194">
        <v>99.996644529126456</v>
      </c>
      <c r="Q1519" s="197">
        <v>43079260</v>
      </c>
      <c r="R1519" s="194">
        <v>8.7647745191928084E-2</v>
      </c>
      <c r="S1519" s="197">
        <v>1914319</v>
      </c>
      <c r="T1519" s="194">
        <v>4.4595803423836919</v>
      </c>
      <c r="U1519" s="197">
        <v>2134</v>
      </c>
      <c r="V1519" s="194">
        <v>5.1890321185428098E-3</v>
      </c>
      <c r="W1519" s="197">
        <v>13285520</v>
      </c>
      <c r="X1519" s="194">
        <v>99.692658957900193</v>
      </c>
      <c r="Y1519" s="231">
        <v>99.687485873807034</v>
      </c>
      <c r="Z1519" s="197">
        <v>35666</v>
      </c>
      <c r="AA1519" s="194">
        <v>0.26845768951995852</v>
      </c>
      <c r="AB1519" s="197">
        <v>3468289</v>
      </c>
      <c r="AC1519" s="194">
        <v>96.07082937846188</v>
      </c>
      <c r="AD1519" s="197">
        <v>3443567</v>
      </c>
      <c r="AE1519" s="194">
        <v>96.493255652107777</v>
      </c>
      <c r="AF1519" s="231">
        <v>0</v>
      </c>
      <c r="AG1519" s="231">
        <v>0</v>
      </c>
      <c r="AH1519" s="231">
        <v>0</v>
      </c>
      <c r="AI1519" s="194"/>
      <c r="AJ1519" s="207"/>
      <c r="AK1519" s="207"/>
      <c r="AL1519" s="208">
        <v>4.8296933861665945</v>
      </c>
      <c r="AM1519" s="208">
        <v>30.131632475150649</v>
      </c>
      <c r="AN1519" s="197">
        <v>57872.189453125</v>
      </c>
      <c r="AO1519" s="197">
        <v>155898.7265625</v>
      </c>
      <c r="AP1519" s="197">
        <v>76282.181640625</v>
      </c>
      <c r="AQ1519" s="231">
        <v>48.93059957744002</v>
      </c>
      <c r="AR1519" s="198"/>
    </row>
    <row r="1520" spans="1:44">
      <c r="A1520" s="352">
        <v>41826</v>
      </c>
      <c r="B1520" s="124" t="s">
        <v>135</v>
      </c>
      <c r="C1520" s="124"/>
      <c r="D1520" s="241"/>
      <c r="E1520" s="219">
        <v>655</v>
      </c>
      <c r="F1520" s="219">
        <v>25</v>
      </c>
      <c r="G1520" s="219">
        <v>1954</v>
      </c>
      <c r="H1520" s="219">
        <v>74</v>
      </c>
      <c r="I1520" s="219">
        <v>4536</v>
      </c>
      <c r="J1520" s="219">
        <v>211</v>
      </c>
      <c r="K1520" s="190">
        <v>4248408</v>
      </c>
      <c r="L1520" s="191">
        <v>87.327888470222263</v>
      </c>
      <c r="M1520" s="190">
        <v>9285149</v>
      </c>
      <c r="N1520" s="191">
        <v>94.648757065222767</v>
      </c>
      <c r="O1520" s="190">
        <v>53574825</v>
      </c>
      <c r="P1520" s="191">
        <v>99.949709960655142</v>
      </c>
      <c r="Q1520" s="190">
        <v>25865448</v>
      </c>
      <c r="R1520" s="191">
        <v>4.0324065325794542E-3</v>
      </c>
      <c r="S1520" s="190">
        <v>896595</v>
      </c>
      <c r="T1520" s="191">
        <v>3.5478716298386272</v>
      </c>
      <c r="U1520" s="190">
        <v>97716</v>
      </c>
      <c r="V1520" s="191">
        <v>0.3779933745854453</v>
      </c>
      <c r="W1520" s="190">
        <v>6362871</v>
      </c>
      <c r="X1520" s="191">
        <v>99.616149975858647</v>
      </c>
      <c r="Y1520" s="232">
        <v>99.239607528932794</v>
      </c>
      <c r="Z1520" s="190">
        <v>46082</v>
      </c>
      <c r="AA1520" s="192">
        <v>0.72423283135729377</v>
      </c>
      <c r="AB1520" s="190">
        <v>7531202</v>
      </c>
      <c r="AC1520" s="191">
        <v>98.778162382186835</v>
      </c>
      <c r="AD1520" s="190">
        <v>7518949</v>
      </c>
      <c r="AE1520" s="191">
        <v>98.983371727858781</v>
      </c>
      <c r="AF1520" s="232">
        <v>17.353654290013125</v>
      </c>
      <c r="AG1520" s="232">
        <v>15.832190081833843</v>
      </c>
      <c r="AH1520" s="232">
        <v>18.875118498192407</v>
      </c>
      <c r="AI1520" s="191"/>
      <c r="AJ1520" s="193"/>
      <c r="AK1520" s="193"/>
      <c r="AL1520" s="191">
        <v>3.538817801641466</v>
      </c>
      <c r="AM1520" s="191">
        <v>22.804793412512133</v>
      </c>
      <c r="AN1520" s="190">
        <v>24439.96484375</v>
      </c>
      <c r="AO1520" s="190">
        <v>80267.60546875</v>
      </c>
      <c r="AP1520" s="190">
        <v>1378.1233520507812</v>
      </c>
      <c r="AQ1520" s="232">
        <v>1.7169110053835055</v>
      </c>
      <c r="AR1520" s="190"/>
    </row>
    <row r="1521" spans="1:44">
      <c r="A1521" s="352">
        <v>41826</v>
      </c>
      <c r="B1521" s="114" t="s">
        <v>121</v>
      </c>
      <c r="C1521" s="114" t="s">
        <v>122</v>
      </c>
      <c r="D1521" s="241"/>
      <c r="E1521" s="305">
        <v>168</v>
      </c>
      <c r="F1521" s="305">
        <v>48</v>
      </c>
      <c r="G1521" s="305">
        <v>492</v>
      </c>
      <c r="H1521" s="305">
        <v>145</v>
      </c>
      <c r="I1521" s="305">
        <v>1932</v>
      </c>
      <c r="J1521" s="305">
        <v>609</v>
      </c>
      <c r="K1521" s="118">
        <v>8790938</v>
      </c>
      <c r="L1521" s="116">
        <v>92.77087382484099</v>
      </c>
      <c r="M1521" s="118">
        <v>4882948</v>
      </c>
      <c r="N1521" s="116">
        <v>96.072212219238281</v>
      </c>
      <c r="O1521" s="118">
        <v>19568492</v>
      </c>
      <c r="P1521" s="116">
        <v>99.764884948730469</v>
      </c>
      <c r="Q1521" s="118">
        <v>19568456</v>
      </c>
      <c r="R1521" s="119">
        <v>0.22340546548366547</v>
      </c>
      <c r="S1521" s="118">
        <v>2126</v>
      </c>
      <c r="T1521" s="116">
        <v>1.0864423587918282E-2</v>
      </c>
      <c r="U1521" s="118">
        <v>23826</v>
      </c>
      <c r="V1521" s="119">
        <v>0.12204303592443466</v>
      </c>
      <c r="W1521" s="117">
        <v>8268409</v>
      </c>
      <c r="X1521" s="119">
        <v>99.453941345214844</v>
      </c>
      <c r="Y1521" s="119">
        <v>99.332565307617188</v>
      </c>
      <c r="Z1521" s="117">
        <v>23439</v>
      </c>
      <c r="AA1521" s="119">
        <v>0.28347653150558472</v>
      </c>
      <c r="AB1521" s="118">
        <v>8799237</v>
      </c>
      <c r="AC1521" s="120">
        <v>98.674705505371094</v>
      </c>
      <c r="AD1521" s="118">
        <v>8813477</v>
      </c>
      <c r="AE1521" s="116">
        <v>98.5447998046875</v>
      </c>
      <c r="AF1521" s="116">
        <v>66.09637451171875</v>
      </c>
      <c r="AG1521" s="116">
        <v>81.974807739257813</v>
      </c>
      <c r="AH1521" s="121">
        <v>50.217933654785156</v>
      </c>
      <c r="AI1521" s="116">
        <v>0</v>
      </c>
      <c r="AJ1521" s="121">
        <v>0</v>
      </c>
      <c r="AK1521" s="121">
        <v>0</v>
      </c>
      <c r="AL1521" s="116">
        <v>4.6719756126403809</v>
      </c>
      <c r="AM1521" s="116">
        <v>29.792112350463867</v>
      </c>
      <c r="AN1521" s="116">
        <v>25578.357421875</v>
      </c>
      <c r="AO1521" s="116">
        <v>115569.890625</v>
      </c>
      <c r="AP1521" s="116">
        <v>85193.4921875</v>
      </c>
      <c r="AQ1521" s="122">
        <v>73.715995788574219</v>
      </c>
      <c r="AR1521" s="118"/>
    </row>
    <row r="1522" spans="1:44">
      <c r="A1522" s="352">
        <v>41826</v>
      </c>
      <c r="B1522" s="114" t="s">
        <v>123</v>
      </c>
      <c r="C1522" s="114" t="s">
        <v>122</v>
      </c>
      <c r="D1522" s="241"/>
      <c r="E1522" s="305">
        <v>158</v>
      </c>
      <c r="F1522" s="305">
        <v>10</v>
      </c>
      <c r="G1522" s="305">
        <v>480</v>
      </c>
      <c r="H1522" s="305">
        <v>29</v>
      </c>
      <c r="I1522" s="305">
        <v>1567</v>
      </c>
      <c r="J1522" s="305">
        <v>111</v>
      </c>
      <c r="K1522" s="118">
        <v>3856564</v>
      </c>
      <c r="L1522" s="116">
        <v>91.489289429658101</v>
      </c>
      <c r="M1522" s="118">
        <v>6937783</v>
      </c>
      <c r="N1522" s="116">
        <v>96.871566772460938</v>
      </c>
      <c r="O1522" s="118">
        <v>11138523</v>
      </c>
      <c r="P1522" s="116">
        <v>99.946784973144531</v>
      </c>
      <c r="Q1522" s="118">
        <v>11138158</v>
      </c>
      <c r="R1522" s="119">
        <v>2.5174718350172043E-2</v>
      </c>
      <c r="S1522" s="118">
        <v>2631</v>
      </c>
      <c r="T1522" s="116">
        <v>2.3621499538421631E-2</v>
      </c>
      <c r="U1522" s="118">
        <v>18376</v>
      </c>
      <c r="V1522" s="119">
        <v>0.16506293416023254</v>
      </c>
      <c r="W1522" s="117">
        <v>3560232</v>
      </c>
      <c r="X1522" s="119">
        <v>99.765174865722656</v>
      </c>
      <c r="Y1522" s="119">
        <v>99.600502014160156</v>
      </c>
      <c r="Z1522" s="117">
        <v>11457</v>
      </c>
      <c r="AA1522" s="119">
        <v>0.32180488109588623</v>
      </c>
      <c r="AB1522" s="118">
        <v>2486926</v>
      </c>
      <c r="AC1522" s="120">
        <v>98.99932861328125</v>
      </c>
      <c r="AD1522" s="118">
        <v>2484272</v>
      </c>
      <c r="AE1522" s="116">
        <v>98.987312316894531</v>
      </c>
      <c r="AF1522" s="116">
        <v>44.842018127441406</v>
      </c>
      <c r="AG1522" s="116">
        <v>56.055469512939453</v>
      </c>
      <c r="AH1522" s="121">
        <v>33.628570556640625</v>
      </c>
      <c r="AI1522" s="116">
        <v>0</v>
      </c>
      <c r="AJ1522" s="121">
        <v>0</v>
      </c>
      <c r="AK1522" s="121">
        <v>0</v>
      </c>
      <c r="AL1522" s="116">
        <v>4.6069169044494629</v>
      </c>
      <c r="AM1522" s="116">
        <v>27.163057327270508</v>
      </c>
      <c r="AN1522" s="116">
        <v>14371.416015625</v>
      </c>
      <c r="AO1522" s="116">
        <v>46699.7421875</v>
      </c>
      <c r="AP1522" s="116">
        <v>24790.505859375</v>
      </c>
      <c r="AQ1522" s="116">
        <v>53.084888458251953</v>
      </c>
      <c r="AR1522" s="118"/>
    </row>
    <row r="1523" spans="1:44">
      <c r="A1523" s="352">
        <v>41826</v>
      </c>
      <c r="B1523" s="114" t="s">
        <v>183</v>
      </c>
      <c r="C1523" s="114" t="s">
        <v>122</v>
      </c>
      <c r="D1523" s="241"/>
      <c r="E1523" s="305">
        <v>128</v>
      </c>
      <c r="F1523" s="305">
        <v>6</v>
      </c>
      <c r="G1523" s="305">
        <v>382</v>
      </c>
      <c r="H1523" s="305">
        <v>18</v>
      </c>
      <c r="I1523" s="305">
        <v>1450</v>
      </c>
      <c r="J1523" s="305">
        <v>72</v>
      </c>
      <c r="K1523" s="118">
        <v>1187322</v>
      </c>
      <c r="L1523" s="116">
        <v>92.611018746388936</v>
      </c>
      <c r="M1523" s="118">
        <v>6937783</v>
      </c>
      <c r="N1523" s="116">
        <v>96.871566772460938</v>
      </c>
      <c r="O1523" s="118">
        <v>12370024</v>
      </c>
      <c r="P1523" s="116">
        <v>99.984954833984375</v>
      </c>
      <c r="Q1523" s="118">
        <v>12370022</v>
      </c>
      <c r="R1523" s="119">
        <v>1.1002405546605587E-2</v>
      </c>
      <c r="S1523" s="118">
        <v>301</v>
      </c>
      <c r="T1523" s="116">
        <v>2.4333021137863398E-3</v>
      </c>
      <c r="U1523" s="118">
        <v>21761</v>
      </c>
      <c r="V1523" s="119">
        <v>0.1759408712387085</v>
      </c>
      <c r="W1523" s="117">
        <v>4295703</v>
      </c>
      <c r="X1523" s="119">
        <v>99.236663818359375</v>
      </c>
      <c r="Y1523" s="119">
        <v>99.062065124511719</v>
      </c>
      <c r="Z1523" s="117">
        <v>10545</v>
      </c>
      <c r="AA1523" s="119">
        <v>0.24547787010669708</v>
      </c>
      <c r="AB1523" s="118">
        <v>2622523</v>
      </c>
      <c r="AC1523" s="120">
        <v>96.484107971191406</v>
      </c>
      <c r="AD1523" s="118">
        <v>2610873</v>
      </c>
      <c r="AE1523" s="116">
        <v>96.478996276855469</v>
      </c>
      <c r="AF1523" s="116">
        <v>56.021537780761719</v>
      </c>
      <c r="AG1523" s="116">
        <v>74.410888671875</v>
      </c>
      <c r="AH1523" s="121">
        <v>37.632186889648437</v>
      </c>
      <c r="AI1523" s="116">
        <v>0</v>
      </c>
      <c r="AJ1523" s="121">
        <v>0</v>
      </c>
      <c r="AK1523" s="121">
        <v>0</v>
      </c>
      <c r="AL1523" s="116">
        <v>4.9822797775268555</v>
      </c>
      <c r="AM1523" s="116">
        <v>34.346553802490234</v>
      </c>
      <c r="AN1523" s="116">
        <v>17437.607421875</v>
      </c>
      <c r="AO1523" s="116">
        <v>49902.8984375</v>
      </c>
      <c r="AP1523" s="116">
        <v>27751.43359375</v>
      </c>
      <c r="AQ1523" s="116">
        <v>55.610866546630859</v>
      </c>
      <c r="AR1523" s="118"/>
    </row>
    <row r="1524" spans="1:44">
      <c r="A1524" s="352">
        <v>41826</v>
      </c>
      <c r="B1524" s="114" t="s">
        <v>126</v>
      </c>
      <c r="C1524" s="114" t="s">
        <v>122</v>
      </c>
      <c r="D1524" s="241"/>
      <c r="E1524" s="305">
        <v>103</v>
      </c>
      <c r="F1524" s="305">
        <v>4</v>
      </c>
      <c r="G1524" s="305">
        <v>302</v>
      </c>
      <c r="H1524" s="305">
        <v>12</v>
      </c>
      <c r="I1524" s="305">
        <v>930</v>
      </c>
      <c r="J1524" s="305">
        <v>32</v>
      </c>
      <c r="K1524" s="118">
        <v>1160089</v>
      </c>
      <c r="L1524" s="116">
        <v>89.326939571015672</v>
      </c>
      <c r="M1524" s="118">
        <v>5497591</v>
      </c>
      <c r="N1524" s="116">
        <v>96.147567749023438</v>
      </c>
      <c r="O1524" s="118">
        <v>6904027</v>
      </c>
      <c r="P1524" s="116">
        <v>99.963050842285156</v>
      </c>
      <c r="Q1524" s="118">
        <v>6903999</v>
      </c>
      <c r="R1524" s="119">
        <v>2.7085752226412296E-3</v>
      </c>
      <c r="S1524" s="118">
        <v>1978</v>
      </c>
      <c r="T1524" s="116">
        <v>2.8650062158703804E-2</v>
      </c>
      <c r="U1524" s="118">
        <v>13171</v>
      </c>
      <c r="V1524" s="119">
        <v>0.19083333015441895</v>
      </c>
      <c r="W1524" s="117">
        <v>2165387</v>
      </c>
      <c r="X1524" s="119">
        <v>99.596397399902344</v>
      </c>
      <c r="Y1524" s="119">
        <v>99.406333923339844</v>
      </c>
      <c r="Z1524" s="117">
        <v>6224</v>
      </c>
      <c r="AA1524" s="119">
        <v>0.28743129968643188</v>
      </c>
      <c r="AB1524" s="118">
        <v>1126786</v>
      </c>
      <c r="AC1524" s="120">
        <v>99.0045166015625</v>
      </c>
      <c r="AD1524" s="118">
        <v>1125340</v>
      </c>
      <c r="AE1524" s="116">
        <v>98.96484375</v>
      </c>
      <c r="AF1524" s="116">
        <v>48.135810852050781</v>
      </c>
      <c r="AG1524" s="116">
        <v>57.260520935058594</v>
      </c>
      <c r="AH1524" s="121">
        <v>39.011104583740234</v>
      </c>
      <c r="AI1524" s="116">
        <v>0</v>
      </c>
      <c r="AJ1524" s="121">
        <v>0</v>
      </c>
      <c r="AK1524" s="121">
        <v>0</v>
      </c>
      <c r="AL1524" s="116">
        <v>5.3631596565246582</v>
      </c>
      <c r="AM1524" s="116">
        <v>30.339885711669922</v>
      </c>
      <c r="AN1524" s="116">
        <v>10250.201171875</v>
      </c>
      <c r="AO1524" s="116">
        <v>28467.240234375</v>
      </c>
      <c r="AP1524" s="116">
        <v>15913.052734375</v>
      </c>
      <c r="AQ1524" s="116">
        <v>55.899528503417969</v>
      </c>
      <c r="AR1524" s="118"/>
    </row>
    <row r="1525" spans="1:44">
      <c r="A1525" s="352">
        <v>41826</v>
      </c>
      <c r="B1525" s="114" t="s">
        <v>184</v>
      </c>
      <c r="C1525" s="114" t="s">
        <v>122</v>
      </c>
      <c r="D1525" s="241"/>
      <c r="E1525" s="305">
        <v>95</v>
      </c>
      <c r="F1525" s="305">
        <v>15</v>
      </c>
      <c r="G1525" s="305">
        <v>282</v>
      </c>
      <c r="H1525" s="305">
        <v>45</v>
      </c>
      <c r="I1525" s="305">
        <v>948</v>
      </c>
      <c r="J1525" s="305">
        <v>184</v>
      </c>
      <c r="K1525" s="118">
        <v>3981387</v>
      </c>
      <c r="L1525" s="116">
        <v>88.889474949307868</v>
      </c>
      <c r="M1525" s="118">
        <v>5497591</v>
      </c>
      <c r="N1525" s="116">
        <v>96.147567749023438</v>
      </c>
      <c r="O1525" s="118">
        <v>10413216</v>
      </c>
      <c r="P1525" s="116">
        <v>99.993721008300781</v>
      </c>
      <c r="Q1525" s="118">
        <v>10413226</v>
      </c>
      <c r="R1525" s="119">
        <v>2.6888882275670767E-3</v>
      </c>
      <c r="S1525" s="118">
        <v>116</v>
      </c>
      <c r="T1525" s="116">
        <v>1.1139679700136185E-3</v>
      </c>
      <c r="U1525" s="118">
        <v>23149</v>
      </c>
      <c r="V1525" s="119">
        <v>0.22231228649616241</v>
      </c>
      <c r="W1525" s="117">
        <v>3466904</v>
      </c>
      <c r="X1525" s="119">
        <v>99.587562561035156</v>
      </c>
      <c r="Y1525" s="119">
        <v>99.366165161132813</v>
      </c>
      <c r="Z1525" s="117">
        <v>8815</v>
      </c>
      <c r="AA1525" s="119">
        <v>0.25426143407821655</v>
      </c>
      <c r="AB1525" s="118">
        <v>2392476</v>
      </c>
      <c r="AC1525" s="120">
        <v>98.78460693359375</v>
      </c>
      <c r="AD1525" s="118">
        <v>2394185</v>
      </c>
      <c r="AE1525" s="116">
        <v>98.722488403320312</v>
      </c>
      <c r="AF1525" s="116">
        <v>32.903854370117188</v>
      </c>
      <c r="AG1525" s="116">
        <v>41.662712097167969</v>
      </c>
      <c r="AH1525" s="121">
        <v>24.144992828369141</v>
      </c>
      <c r="AI1525" s="116">
        <v>0</v>
      </c>
      <c r="AJ1525" s="121">
        <v>0</v>
      </c>
      <c r="AK1525" s="121">
        <v>0</v>
      </c>
      <c r="AL1525" s="116">
        <v>5.4035239219665527</v>
      </c>
      <c r="AM1525" s="116">
        <v>26.641908645629883</v>
      </c>
      <c r="AN1525" s="116">
        <v>15908.2822265625</v>
      </c>
      <c r="AO1525" s="116">
        <v>39599.546875</v>
      </c>
      <c r="AP1525" s="116">
        <v>25798.5078125</v>
      </c>
      <c r="AQ1525" s="116">
        <v>65.148490905761719</v>
      </c>
      <c r="AR1525" s="118"/>
    </row>
    <row r="1526" spans="1:44">
      <c r="A1526" s="352">
        <v>41826</v>
      </c>
      <c r="B1526" s="114" t="s">
        <v>131</v>
      </c>
      <c r="C1526" s="114" t="s">
        <v>176</v>
      </c>
      <c r="D1526" s="241"/>
      <c r="E1526" s="305">
        <v>164</v>
      </c>
      <c r="F1526" s="305">
        <v>19</v>
      </c>
      <c r="G1526" s="305">
        <v>478</v>
      </c>
      <c r="H1526" s="305">
        <v>47</v>
      </c>
      <c r="I1526" s="305">
        <v>1528</v>
      </c>
      <c r="J1526" s="305">
        <v>162</v>
      </c>
      <c r="K1526" s="118">
        <v>2116633</v>
      </c>
      <c r="L1526" s="116">
        <v>90.005541820428959</v>
      </c>
      <c r="M1526" s="118">
        <v>4033829</v>
      </c>
      <c r="N1526" s="116">
        <v>94.200920104980469</v>
      </c>
      <c r="O1526" s="118">
        <v>17755084</v>
      </c>
      <c r="P1526" s="116">
        <v>99.998466491699219</v>
      </c>
      <c r="Q1526" s="118">
        <v>11832437</v>
      </c>
      <c r="R1526" s="119">
        <v>9.6429837867617607E-3</v>
      </c>
      <c r="S1526" s="118">
        <v>504590</v>
      </c>
      <c r="T1526" s="116">
        <v>4.2644639015197754</v>
      </c>
      <c r="U1526" s="118">
        <v>249</v>
      </c>
      <c r="V1526" s="119">
        <v>2.1984255872666836E-3</v>
      </c>
      <c r="W1526" s="117">
        <v>3519813</v>
      </c>
      <c r="X1526" s="119">
        <v>99.778121948242188</v>
      </c>
      <c r="Y1526" s="119">
        <v>99.775924682617188</v>
      </c>
      <c r="Z1526" s="117">
        <v>9556</v>
      </c>
      <c r="AA1526" s="119">
        <v>0.27149170637130737</v>
      </c>
      <c r="AB1526" s="118">
        <v>1348484</v>
      </c>
      <c r="AC1526" s="120">
        <v>95.271133422851562</v>
      </c>
      <c r="AD1526" s="118">
        <v>1337032</v>
      </c>
      <c r="AE1526" s="116">
        <v>95.985359191894531</v>
      </c>
      <c r="AF1526" s="116">
        <v>0</v>
      </c>
      <c r="AG1526" s="116">
        <v>0</v>
      </c>
      <c r="AH1526" s="121">
        <v>0</v>
      </c>
      <c r="AI1526" s="116">
        <v>0</v>
      </c>
      <c r="AJ1526" s="121">
        <v>0</v>
      </c>
      <c r="AK1526" s="121">
        <v>0</v>
      </c>
      <c r="AL1526" s="116">
        <v>4.8801679611206055</v>
      </c>
      <c r="AM1526" s="116">
        <v>28.605003356933594</v>
      </c>
      <c r="AN1526" s="116">
        <v>16335.6220703125</v>
      </c>
      <c r="AO1526" s="116">
        <v>39527.25</v>
      </c>
      <c r="AP1526" s="116">
        <v>18561.376953125</v>
      </c>
      <c r="AQ1526" s="116">
        <v>46.958431243896484</v>
      </c>
      <c r="AR1526" s="118"/>
    </row>
    <row r="1527" spans="1:44">
      <c r="A1527" s="352">
        <v>41826</v>
      </c>
      <c r="B1527" s="114" t="s">
        <v>124</v>
      </c>
      <c r="C1527" s="114" t="s">
        <v>176</v>
      </c>
      <c r="D1527" s="241"/>
      <c r="E1527" s="180">
        <v>112</v>
      </c>
      <c r="F1527" s="180">
        <v>36</v>
      </c>
      <c r="G1527" s="180">
        <v>330</v>
      </c>
      <c r="H1527" s="180">
        <v>98</v>
      </c>
      <c r="I1527" s="180">
        <v>1241</v>
      </c>
      <c r="J1527" s="180">
        <v>344</v>
      </c>
      <c r="K1527" s="118">
        <v>3103574</v>
      </c>
      <c r="L1527" s="116">
        <v>91.977507222318522</v>
      </c>
      <c r="M1527" s="118">
        <v>3533144</v>
      </c>
      <c r="N1527" s="116">
        <v>96.263442993164062</v>
      </c>
      <c r="O1527" s="118">
        <v>14996219</v>
      </c>
      <c r="P1527" s="116">
        <v>99.999946594238281</v>
      </c>
      <c r="Q1527" s="118">
        <v>11501491</v>
      </c>
      <c r="R1527" s="119">
        <v>5.0602136179804802E-3</v>
      </c>
      <c r="S1527" s="118">
        <v>477508</v>
      </c>
      <c r="T1527" s="116">
        <v>4.151705265045166</v>
      </c>
      <c r="U1527" s="118">
        <v>1213</v>
      </c>
      <c r="V1527" s="119">
        <v>1.1003867723047733E-2</v>
      </c>
      <c r="W1527" s="117">
        <v>3899049</v>
      </c>
      <c r="X1527" s="119">
        <v>99.730049133300781</v>
      </c>
      <c r="Y1527" s="119">
        <v>99.719078063964844</v>
      </c>
      <c r="Z1527" s="117">
        <v>10797</v>
      </c>
      <c r="AA1527" s="119">
        <v>0.27691367268562317</v>
      </c>
      <c r="AB1527" s="118">
        <v>901697</v>
      </c>
      <c r="AC1527" s="120">
        <v>96.506698608398437</v>
      </c>
      <c r="AD1527" s="118">
        <v>895661</v>
      </c>
      <c r="AE1527" s="116">
        <v>96.742179870605469</v>
      </c>
      <c r="AF1527" s="116">
        <v>0</v>
      </c>
      <c r="AG1527" s="116">
        <v>0</v>
      </c>
      <c r="AH1527" s="121">
        <v>0</v>
      </c>
      <c r="AI1527" s="116">
        <v>0</v>
      </c>
      <c r="AJ1527" s="121">
        <v>0</v>
      </c>
      <c r="AK1527" s="121">
        <v>0</v>
      </c>
      <c r="AL1527" s="116">
        <v>4.5512962341308594</v>
      </c>
      <c r="AM1527" s="116">
        <v>28.895252227783203</v>
      </c>
      <c r="AN1527" s="116">
        <v>15511.505859375</v>
      </c>
      <c r="AO1527" s="116">
        <v>44325.7265625</v>
      </c>
      <c r="AP1527" s="116">
        <v>22553.724609375</v>
      </c>
      <c r="AQ1527" s="116">
        <v>50.881793975830078</v>
      </c>
      <c r="AR1527" s="118"/>
    </row>
    <row r="1528" spans="1:44">
      <c r="A1528" s="352">
        <v>41826</v>
      </c>
      <c r="B1528" s="206" t="s">
        <v>133</v>
      </c>
      <c r="C1528" s="206" t="s">
        <v>176</v>
      </c>
      <c r="D1528" s="241"/>
      <c r="E1528" s="180">
        <v>163</v>
      </c>
      <c r="F1528" s="180">
        <v>6</v>
      </c>
      <c r="G1528" s="180">
        <v>482</v>
      </c>
      <c r="H1528" s="180">
        <v>18</v>
      </c>
      <c r="I1528" s="180">
        <v>1491</v>
      </c>
      <c r="J1528" s="180">
        <v>64</v>
      </c>
      <c r="K1528" s="248">
        <v>1633875</v>
      </c>
      <c r="L1528" s="246">
        <v>88.955764669879883</v>
      </c>
      <c r="M1528" s="248">
        <v>3586186</v>
      </c>
      <c r="N1528" s="246">
        <v>95.966575622558594</v>
      </c>
      <c r="O1528" s="248">
        <v>15518388</v>
      </c>
      <c r="P1528" s="246">
        <v>99.988929748535156</v>
      </c>
      <c r="Q1528" s="248">
        <v>10018939</v>
      </c>
      <c r="R1528" s="249">
        <v>0.35779237747192383</v>
      </c>
      <c r="S1528" s="248">
        <v>481787</v>
      </c>
      <c r="T1528" s="246">
        <v>4.8087625503540039</v>
      </c>
      <c r="U1528" s="248">
        <v>560</v>
      </c>
      <c r="V1528" s="249">
        <v>5.8948821388185024E-3</v>
      </c>
      <c r="W1528" s="248">
        <v>2774405</v>
      </c>
      <c r="X1528" s="246">
        <v>99.562301635742188</v>
      </c>
      <c r="Y1528" s="246">
        <v>99.556434631347656</v>
      </c>
      <c r="Z1528" s="247">
        <v>9030</v>
      </c>
      <c r="AA1528" s="249">
        <v>0.32547518610954285</v>
      </c>
      <c r="AB1528" s="248">
        <v>519086</v>
      </c>
      <c r="AC1528" s="246">
        <v>95.980819702148438</v>
      </c>
      <c r="AD1528" s="248">
        <v>510115</v>
      </c>
      <c r="AE1528" s="246">
        <v>96.398063659667969</v>
      </c>
      <c r="AF1528" s="246">
        <v>0</v>
      </c>
      <c r="AG1528" s="246">
        <v>0</v>
      </c>
      <c r="AH1528" s="251">
        <v>0</v>
      </c>
      <c r="AI1528" s="246">
        <v>0</v>
      </c>
      <c r="AJ1528" s="251">
        <v>0</v>
      </c>
      <c r="AK1528" s="251">
        <v>0</v>
      </c>
      <c r="AL1528" s="246">
        <v>4.9702415466308594</v>
      </c>
      <c r="AM1528" s="246">
        <v>32.492076873779297</v>
      </c>
      <c r="AN1528" s="246">
        <v>14223.0068359375</v>
      </c>
      <c r="AO1528" s="246">
        <v>35770.3046875</v>
      </c>
      <c r="AP1528" s="246">
        <v>17509.560546875</v>
      </c>
      <c r="AQ1528" s="246">
        <v>48.949989318847656</v>
      </c>
      <c r="AR1528" s="248"/>
    </row>
    <row r="1529" spans="1:44">
      <c r="A1529" s="352">
        <v>41826</v>
      </c>
      <c r="B1529" s="206" t="s">
        <v>125</v>
      </c>
      <c r="C1529" s="206" t="s">
        <v>176</v>
      </c>
      <c r="D1529" s="241"/>
      <c r="E1529" s="180">
        <v>164</v>
      </c>
      <c r="F1529" s="180">
        <v>6</v>
      </c>
      <c r="G1529" s="180">
        <v>460</v>
      </c>
      <c r="H1529" s="180">
        <v>18</v>
      </c>
      <c r="I1529" s="180">
        <v>1490</v>
      </c>
      <c r="J1529" s="180">
        <v>64</v>
      </c>
      <c r="K1529" s="248">
        <v>1722844</v>
      </c>
      <c r="L1529" s="246">
        <v>89.342157502362369</v>
      </c>
      <c r="M1529" s="248">
        <v>2950049</v>
      </c>
      <c r="N1529" s="246">
        <v>94.535072326660156</v>
      </c>
      <c r="O1529" s="248">
        <v>14062926</v>
      </c>
      <c r="P1529" s="246">
        <v>99.999336242675781</v>
      </c>
      <c r="Q1529" s="248">
        <v>9726393</v>
      </c>
      <c r="R1529" s="249">
        <v>1.9328850321471691E-3</v>
      </c>
      <c r="S1529" s="248">
        <v>450434</v>
      </c>
      <c r="T1529" s="246">
        <v>4.6310486793518066</v>
      </c>
      <c r="U1529" s="248">
        <v>112</v>
      </c>
      <c r="V1529" s="249">
        <v>1.2074491241946816E-3</v>
      </c>
      <c r="W1529" s="248">
        <v>3092253</v>
      </c>
      <c r="X1529" s="246">
        <v>99.665191650390625</v>
      </c>
      <c r="Y1529" s="246">
        <v>99.663986206054688</v>
      </c>
      <c r="Z1529" s="247">
        <v>6283</v>
      </c>
      <c r="AA1529" s="249">
        <v>0.20318518579006195</v>
      </c>
      <c r="AB1529" s="248">
        <v>699022</v>
      </c>
      <c r="AC1529" s="246">
        <v>97.118118286132813</v>
      </c>
      <c r="AD1529" s="248">
        <v>700759</v>
      </c>
      <c r="AE1529" s="246">
        <v>97.213447570800781</v>
      </c>
      <c r="AF1529" s="246">
        <v>0</v>
      </c>
      <c r="AG1529" s="246">
        <v>0</v>
      </c>
      <c r="AH1529" s="251">
        <v>0</v>
      </c>
      <c r="AI1529" s="246">
        <v>0</v>
      </c>
      <c r="AJ1529" s="251">
        <v>0</v>
      </c>
      <c r="AK1529" s="251">
        <v>0</v>
      </c>
      <c r="AL1529" s="246">
        <v>4.1336474418640137</v>
      </c>
      <c r="AM1529" s="246">
        <v>29.623556137084961</v>
      </c>
      <c r="AN1529" s="246">
        <v>11802.0546875</v>
      </c>
      <c r="AO1529" s="246">
        <v>36275.4453125</v>
      </c>
      <c r="AP1529" s="246">
        <v>17657.51953125</v>
      </c>
      <c r="AQ1529" s="246">
        <v>48.676231384277344</v>
      </c>
      <c r="AR1529" s="248"/>
    </row>
    <row r="1530" spans="1:44">
      <c r="A1530" s="352">
        <v>41826</v>
      </c>
      <c r="B1530" s="107" t="s">
        <v>127</v>
      </c>
      <c r="C1530" s="107" t="s">
        <v>128</v>
      </c>
      <c r="D1530" s="241"/>
      <c r="E1530" s="388">
        <v>150</v>
      </c>
      <c r="F1530" s="388">
        <v>12</v>
      </c>
      <c r="G1530" s="388">
        <v>450</v>
      </c>
      <c r="H1530" s="388">
        <v>36</v>
      </c>
      <c r="I1530" s="388">
        <v>1455</v>
      </c>
      <c r="J1530" s="388">
        <v>122</v>
      </c>
      <c r="K1530" s="111">
        <v>1928344</v>
      </c>
      <c r="L1530" s="109">
        <v>87.893238965661723</v>
      </c>
      <c r="M1530" s="111">
        <v>3615402</v>
      </c>
      <c r="N1530" s="109">
        <v>95.374595642089844</v>
      </c>
      <c r="O1530" s="111">
        <v>15687798</v>
      </c>
      <c r="P1530" s="109">
        <v>99.963142395019531</v>
      </c>
      <c r="Q1530" s="111">
        <v>9384977</v>
      </c>
      <c r="R1530" s="112">
        <v>9.8135564476251602E-3</v>
      </c>
      <c r="S1530" s="111">
        <v>281715</v>
      </c>
      <c r="T1530" s="109">
        <v>3.0017654895782471</v>
      </c>
      <c r="U1530" s="111">
        <v>35668</v>
      </c>
      <c r="V1530" s="112">
        <v>0.38026896119117737</v>
      </c>
      <c r="W1530" s="111">
        <v>2973575</v>
      </c>
      <c r="X1530" s="109">
        <v>99.604438781738281</v>
      </c>
      <c r="Y1530" s="109">
        <v>99.225677490234375</v>
      </c>
      <c r="Z1530" s="110">
        <v>20847</v>
      </c>
      <c r="AA1530" s="112">
        <v>0.70107531547546387</v>
      </c>
      <c r="AB1530" s="111">
        <v>4677076</v>
      </c>
      <c r="AC1530" s="109">
        <v>99.266571044921875</v>
      </c>
      <c r="AD1530" s="111">
        <v>4666546</v>
      </c>
      <c r="AE1530" s="109">
        <v>99.475273132324219</v>
      </c>
      <c r="AF1530" s="109">
        <v>34.678047180175781</v>
      </c>
      <c r="AG1530" s="109">
        <v>34.342361450195313</v>
      </c>
      <c r="AH1530" s="113">
        <v>35.01373291015625</v>
      </c>
      <c r="AI1530" s="109">
        <v>48.864593505859375</v>
      </c>
      <c r="AJ1530" s="113">
        <v>0.41258996725082397</v>
      </c>
      <c r="AK1530" s="113">
        <v>0.72281837463378906</v>
      </c>
      <c r="AL1530" s="109">
        <v>2.9564862251281738</v>
      </c>
      <c r="AM1530" s="109">
        <v>19.204841613769531</v>
      </c>
      <c r="AN1530" s="109">
        <v>7629.923828125</v>
      </c>
      <c r="AO1530" s="109">
        <v>37004.2109375</v>
      </c>
      <c r="AP1530" s="109">
        <v>742.9154052734375</v>
      </c>
      <c r="AQ1530" s="109">
        <v>2.0076510906219482</v>
      </c>
      <c r="AR1530" s="111"/>
    </row>
    <row r="1531" spans="1:44">
      <c r="A1531" s="352">
        <v>41826</v>
      </c>
      <c r="B1531" s="107" t="s">
        <v>129</v>
      </c>
      <c r="C1531" s="107" t="s">
        <v>128</v>
      </c>
      <c r="D1531" s="241"/>
      <c r="E1531" s="388">
        <v>151</v>
      </c>
      <c r="F1531" s="388">
        <v>3</v>
      </c>
      <c r="G1531" s="388">
        <v>449</v>
      </c>
      <c r="H1531" s="388">
        <v>8</v>
      </c>
      <c r="I1531" s="388">
        <v>1253</v>
      </c>
      <c r="J1531" s="388">
        <v>26</v>
      </c>
      <c r="K1531" s="111">
        <v>1212551</v>
      </c>
      <c r="L1531" s="109">
        <v>83.103143702821569</v>
      </c>
      <c r="M1531" s="111">
        <v>3185639</v>
      </c>
      <c r="N1531" s="109">
        <v>95.497703552246094</v>
      </c>
      <c r="O1531" s="111">
        <v>11229362</v>
      </c>
      <c r="P1531" s="109">
        <v>99.962791442871094</v>
      </c>
      <c r="Q1531" s="111">
        <v>7325188</v>
      </c>
      <c r="R1531" s="112">
        <v>1.6654862556606531E-3</v>
      </c>
      <c r="S1531" s="111">
        <v>276043</v>
      </c>
      <c r="T1531" s="109">
        <v>3.7684082984924316</v>
      </c>
      <c r="U1531" s="111">
        <v>33572</v>
      </c>
      <c r="V1531" s="112">
        <v>0.45839166641235352</v>
      </c>
      <c r="W1531" s="111">
        <v>1775116</v>
      </c>
      <c r="X1531" s="109">
        <v>99.526115417480469</v>
      </c>
      <c r="Y1531" s="109">
        <v>99.069892883300781</v>
      </c>
      <c r="Z1531" s="110">
        <v>12154</v>
      </c>
      <c r="AA1531" s="112">
        <v>0.68468767404556274</v>
      </c>
      <c r="AB1531" s="111">
        <v>1022907</v>
      </c>
      <c r="AC1531" s="109">
        <v>98.721588134765625</v>
      </c>
      <c r="AD1531" s="111">
        <v>1024598</v>
      </c>
      <c r="AE1531" s="109">
        <v>98.924652099609375</v>
      </c>
      <c r="AF1531" s="109">
        <v>34.309253692626953</v>
      </c>
      <c r="AG1531" s="109">
        <v>33.990486145019531</v>
      </c>
      <c r="AH1531" s="113">
        <v>34.628021240234375</v>
      </c>
      <c r="AI1531" s="109">
        <v>48.902545928955078</v>
      </c>
      <c r="AJ1531" s="113">
        <v>0.3549753725528717</v>
      </c>
      <c r="AK1531" s="113">
        <v>0.7424769401550293</v>
      </c>
      <c r="AL1531" s="109">
        <v>2.9123175144195557</v>
      </c>
      <c r="AM1531" s="109">
        <v>23.796268463134766</v>
      </c>
      <c r="AN1531" s="109">
        <v>6185.73291015625</v>
      </c>
      <c r="AO1531" s="109">
        <v>20060.26953125</v>
      </c>
      <c r="AP1531" s="109">
        <v>240.97088623046875</v>
      </c>
      <c r="AQ1531" s="109">
        <v>1.2012345790863037</v>
      </c>
      <c r="AR1531" s="111"/>
    </row>
    <row r="1532" spans="1:44">
      <c r="A1532" s="352">
        <v>41826</v>
      </c>
      <c r="B1532" s="181" t="s">
        <v>130</v>
      </c>
      <c r="C1532" s="181" t="s">
        <v>128</v>
      </c>
      <c r="D1532" s="241"/>
      <c r="E1532" s="219">
        <v>176</v>
      </c>
      <c r="F1532" s="219">
        <v>5</v>
      </c>
      <c r="G1532" s="219">
        <v>528</v>
      </c>
      <c r="H1532" s="219">
        <v>15</v>
      </c>
      <c r="I1532" s="219">
        <v>849</v>
      </c>
      <c r="J1532" s="219">
        <v>32</v>
      </c>
      <c r="K1532" s="229">
        <v>455397</v>
      </c>
      <c r="L1532" s="230">
        <v>92.691431871531876</v>
      </c>
      <c r="M1532" s="229">
        <v>1231497</v>
      </c>
      <c r="N1532" s="230">
        <v>94.599174499511719</v>
      </c>
      <c r="O1532" s="229">
        <v>12952244</v>
      </c>
      <c r="P1532" s="230">
        <v>99.995712280273437</v>
      </c>
      <c r="Q1532" s="229">
        <v>3919816</v>
      </c>
      <c r="R1532" s="230">
        <v>0</v>
      </c>
      <c r="S1532" s="229">
        <v>114726</v>
      </c>
      <c r="T1532" s="230">
        <v>2.9268209934234619</v>
      </c>
      <c r="U1532" s="229">
        <v>8834</v>
      </c>
      <c r="V1532" s="230">
        <v>0.2255217432975769</v>
      </c>
      <c r="W1532" s="229">
        <v>628524</v>
      </c>
      <c r="X1532" s="230">
        <v>99.779655456542969</v>
      </c>
      <c r="Y1532" s="230">
        <v>99.554634094238281</v>
      </c>
      <c r="Z1532" s="229">
        <v>3662</v>
      </c>
      <c r="AA1532" s="230">
        <v>0.58263486623764038</v>
      </c>
      <c r="AB1532" s="229">
        <v>840552</v>
      </c>
      <c r="AC1532" s="230">
        <v>98.257926940917969</v>
      </c>
      <c r="AD1532" s="229">
        <v>839105</v>
      </c>
      <c r="AE1532" s="230">
        <v>98.427749633789063</v>
      </c>
      <c r="AF1532" s="230">
        <v>35.0552978515625</v>
      </c>
      <c r="AG1532" s="230">
        <v>34.954086303710937</v>
      </c>
      <c r="AH1532" s="230">
        <v>35.156509399414063</v>
      </c>
      <c r="AI1532" s="230">
        <v>93.184638977050781</v>
      </c>
      <c r="AJ1532" s="188">
        <v>0.54221522808074951</v>
      </c>
      <c r="AK1532" s="188">
        <v>6.2731451988220215</v>
      </c>
      <c r="AL1532" s="230">
        <v>4.0221810340881348</v>
      </c>
      <c r="AM1532" s="230">
        <v>24.531064987182617</v>
      </c>
      <c r="AN1532" s="230">
        <v>4647.57470703125</v>
      </c>
      <c r="AO1532" s="230">
        <v>9885.5068359375</v>
      </c>
      <c r="AP1532" s="230">
        <v>179.31466674804687</v>
      </c>
      <c r="AQ1532" s="230">
        <v>1.8139147758483887</v>
      </c>
      <c r="AR1532" s="229"/>
    </row>
    <row r="1533" spans="1:44">
      <c r="A1533" s="352">
        <v>41826</v>
      </c>
      <c r="B1533" s="123" t="s">
        <v>132</v>
      </c>
      <c r="C1533" s="123" t="s">
        <v>128</v>
      </c>
      <c r="D1533" s="241"/>
      <c r="E1533" s="219">
        <v>178</v>
      </c>
      <c r="F1533" s="219">
        <v>5</v>
      </c>
      <c r="G1533" s="219">
        <v>527</v>
      </c>
      <c r="H1533" s="219">
        <v>15</v>
      </c>
      <c r="I1533" s="219">
        <v>979</v>
      </c>
      <c r="J1533" s="219">
        <v>31</v>
      </c>
      <c r="K1533" s="197">
        <v>652116</v>
      </c>
      <c r="L1533" s="194">
        <v>89.766084561642415</v>
      </c>
      <c r="M1533" s="197">
        <v>1252611</v>
      </c>
      <c r="N1533" s="194">
        <v>90.4434814453125</v>
      </c>
      <c r="O1533" s="197">
        <v>13705421</v>
      </c>
      <c r="P1533" s="194">
        <v>99.880142211914062</v>
      </c>
      <c r="Q1533" s="197">
        <v>5235467</v>
      </c>
      <c r="R1533" s="194">
        <v>0</v>
      </c>
      <c r="S1533" s="197">
        <v>224111</v>
      </c>
      <c r="T1533" s="194">
        <v>4.2806305885314941</v>
      </c>
      <c r="U1533" s="197">
        <v>19642</v>
      </c>
      <c r="V1533" s="194">
        <v>0.37552362680435181</v>
      </c>
      <c r="W1533" s="197">
        <v>985656</v>
      </c>
      <c r="X1533" s="194">
        <v>99.709365844726563</v>
      </c>
      <c r="Y1533" s="231">
        <v>99.334930419921875</v>
      </c>
      <c r="Z1533" s="197">
        <v>9419</v>
      </c>
      <c r="AA1533" s="194">
        <v>0.95560723543167114</v>
      </c>
      <c r="AB1533" s="197">
        <v>990667</v>
      </c>
      <c r="AC1533" s="194">
        <v>96.972137451171875</v>
      </c>
      <c r="AD1533" s="197">
        <v>988700</v>
      </c>
      <c r="AE1533" s="194">
        <v>97.194061279296875</v>
      </c>
      <c r="AF1533" s="231">
        <v>34.795883178710937</v>
      </c>
      <c r="AG1533" s="231">
        <v>34.817436218261719</v>
      </c>
      <c r="AH1533" s="231">
        <v>34.774330139160156</v>
      </c>
      <c r="AI1533" s="194">
        <v>48.666049957275391</v>
      </c>
      <c r="AJ1533" s="207">
        <v>0.38955426216125488</v>
      </c>
      <c r="AK1533" s="207">
        <v>0.94439321756362915</v>
      </c>
      <c r="AL1533" s="208">
        <v>4.0855579376220703</v>
      </c>
      <c r="AM1533" s="208">
        <v>23.304479598999023</v>
      </c>
      <c r="AN1533" s="197">
        <v>5976.7333984375</v>
      </c>
      <c r="AO1533" s="197">
        <v>13317.6181640625</v>
      </c>
      <c r="AP1533" s="197">
        <v>214.92239379882812</v>
      </c>
      <c r="AQ1533" s="231">
        <v>1.6138200759887695</v>
      </c>
      <c r="AR1533" s="198"/>
    </row>
    <row r="1534" spans="1:44">
      <c r="A1534" s="352">
        <v>41825</v>
      </c>
      <c r="B1534" s="181" t="s">
        <v>6</v>
      </c>
      <c r="C1534" s="181"/>
      <c r="D1534" s="241"/>
      <c r="E1534" s="219">
        <v>1798</v>
      </c>
      <c r="F1534" s="219">
        <v>139</v>
      </c>
      <c r="G1534" s="219">
        <v>5312</v>
      </c>
      <c r="H1534" s="219">
        <v>406</v>
      </c>
      <c r="I1534" s="219">
        <v>15888</v>
      </c>
      <c r="J1534" s="219">
        <v>1511</v>
      </c>
      <c r="K1534" s="229">
        <v>32893780</v>
      </c>
      <c r="L1534" s="230">
        <v>90.801242666546685</v>
      </c>
      <c r="M1534" s="229">
        <v>52834395</v>
      </c>
      <c r="N1534" s="230">
        <v>96.003630193152915</v>
      </c>
      <c r="O1534" s="229">
        <v>177782548</v>
      </c>
      <c r="P1534" s="230">
        <v>99.948507477000916</v>
      </c>
      <c r="Q1534" s="229">
        <v>131240119</v>
      </c>
      <c r="R1534" s="230">
        <v>4.234604472764588E-2</v>
      </c>
      <c r="S1534" s="229">
        <v>2885898</v>
      </c>
      <c r="T1534" s="230">
        <v>4.1338038233594938</v>
      </c>
      <c r="U1534" s="229">
        <v>201291</v>
      </c>
      <c r="V1534" s="230">
        <v>0.15561939317573603</v>
      </c>
      <c r="W1534" s="229">
        <v>41792911</v>
      </c>
      <c r="X1534" s="230">
        <v>99.584249701438097</v>
      </c>
      <c r="Y1534" s="230">
        <v>99.429277296354115</v>
      </c>
      <c r="Z1534" s="229">
        <v>136863</v>
      </c>
      <c r="AA1534" s="230">
        <v>0.32747898225520594</v>
      </c>
      <c r="AB1534" s="229">
        <v>29135047</v>
      </c>
      <c r="AC1534" s="230">
        <v>98.194881793805834</v>
      </c>
      <c r="AD1534" s="229">
        <v>29094192</v>
      </c>
      <c r="AE1534" s="230">
        <v>98.26513505165569</v>
      </c>
      <c r="AF1534" s="230">
        <v>31.327571597183756</v>
      </c>
      <c r="AG1534" s="230">
        <v>38.867345628401573</v>
      </c>
      <c r="AH1534" s="230">
        <v>23.787797565965935</v>
      </c>
      <c r="AI1534" s="230"/>
      <c r="AJ1534" s="188"/>
      <c r="AK1534" s="188"/>
      <c r="AL1534" s="230">
        <v>3.2391681249562927</v>
      </c>
      <c r="AM1534" s="230">
        <v>20.116669579944336</v>
      </c>
      <c r="AN1534" s="230">
        <v>168707.2587890625</v>
      </c>
      <c r="AO1534" s="230">
        <v>515793.1884765625</v>
      </c>
      <c r="AP1534" s="230">
        <v>255135.09545898437</v>
      </c>
      <c r="AQ1534" s="230">
        <v>49.464611235473427</v>
      </c>
      <c r="AR1534" s="229">
        <v>0</v>
      </c>
    </row>
    <row r="1535" spans="1:44">
      <c r="A1535" s="352">
        <v>41825</v>
      </c>
      <c r="B1535" s="123" t="s">
        <v>134</v>
      </c>
      <c r="C1535" s="123"/>
      <c r="D1535" s="241"/>
      <c r="E1535" s="219">
        <v>652</v>
      </c>
      <c r="F1535" s="219">
        <v>83</v>
      </c>
      <c r="G1535" s="219">
        <v>1938</v>
      </c>
      <c r="H1535" s="219">
        <v>249</v>
      </c>
      <c r="I1535" s="219">
        <v>6827</v>
      </c>
      <c r="J1535" s="219">
        <v>1008</v>
      </c>
      <c r="K1535" s="197">
        <v>19312408</v>
      </c>
      <c r="L1535" s="194">
        <v>91.620464936324879</v>
      </c>
      <c r="M1535" s="197">
        <v>29477524</v>
      </c>
      <c r="N1535" s="194">
        <v>96.589226149613495</v>
      </c>
      <c r="O1535" s="197">
        <v>60712324</v>
      </c>
      <c r="P1535" s="194">
        <v>99.904025098844087</v>
      </c>
      <c r="Q1535" s="197">
        <v>60712098</v>
      </c>
      <c r="R1535" s="194">
        <v>8.4594341357833822E-2</v>
      </c>
      <c r="S1535" s="197">
        <v>5503</v>
      </c>
      <c r="T1535" s="194">
        <v>1.3200255427717709E-2</v>
      </c>
      <c r="U1535" s="197">
        <v>96482</v>
      </c>
      <c r="V1535" s="194">
        <v>0.1590662184693615</v>
      </c>
      <c r="W1535" s="197">
        <v>21663559</v>
      </c>
      <c r="X1535" s="194">
        <v>99.496023484934909</v>
      </c>
      <c r="Y1535" s="231">
        <v>99.337758922850043</v>
      </c>
      <c r="Z1535" s="197">
        <v>58466</v>
      </c>
      <c r="AA1535" s="194">
        <v>0.26988178281617242</v>
      </c>
      <c r="AB1535" s="197">
        <v>17217698</v>
      </c>
      <c r="AC1535" s="194">
        <v>98.307246435540605</v>
      </c>
      <c r="AD1535" s="197">
        <v>17217219</v>
      </c>
      <c r="AE1535" s="194">
        <v>98.234146159899424</v>
      </c>
      <c r="AF1535" s="231">
        <v>53.052320629590113</v>
      </c>
      <c r="AG1535" s="231">
        <v>67.536316883764599</v>
      </c>
      <c r="AH1535" s="231">
        <v>38.568324375415635</v>
      </c>
      <c r="AI1535" s="194"/>
      <c r="AJ1535" s="207"/>
      <c r="AK1535" s="207"/>
      <c r="AL1535" s="208">
        <v>4.9357101806546142</v>
      </c>
      <c r="AM1535" s="208">
        <v>28.66292031704457</v>
      </c>
      <c r="AN1535" s="197">
        <v>83976.7412109375</v>
      </c>
      <c r="AO1535" s="197">
        <v>277107.3984375</v>
      </c>
      <c r="AP1535" s="197">
        <v>177934.8671875</v>
      </c>
      <c r="AQ1535" s="231">
        <v>64.211518057910027</v>
      </c>
      <c r="AR1535" s="198"/>
    </row>
    <row r="1536" spans="1:44">
      <c r="A1536" s="352">
        <v>41825</v>
      </c>
      <c r="B1536" s="123" t="s">
        <v>175</v>
      </c>
      <c r="C1536" s="123"/>
      <c r="D1536" s="241"/>
      <c r="E1536" s="219">
        <v>491</v>
      </c>
      <c r="F1536" s="219">
        <v>31</v>
      </c>
      <c r="G1536" s="219">
        <v>1420</v>
      </c>
      <c r="H1536" s="219">
        <v>83</v>
      </c>
      <c r="I1536" s="219">
        <v>4509</v>
      </c>
      <c r="J1536" s="219">
        <v>290</v>
      </c>
      <c r="K1536" s="197">
        <v>8853604</v>
      </c>
      <c r="L1536" s="194">
        <v>90.639585868082648</v>
      </c>
      <c r="M1536" s="197">
        <v>13799631</v>
      </c>
      <c r="N1536" s="194">
        <v>95.268545467463539</v>
      </c>
      <c r="O1536" s="197">
        <v>61971162</v>
      </c>
      <c r="P1536" s="194">
        <v>99.999256838023769</v>
      </c>
      <c r="Q1536" s="197">
        <v>42927798</v>
      </c>
      <c r="R1536" s="194">
        <v>8.5282736453864035E-3</v>
      </c>
      <c r="S1536" s="197">
        <v>1811624</v>
      </c>
      <c r="T1536" s="194">
        <v>4.2279087400177193</v>
      </c>
      <c r="U1536" s="197">
        <v>1951</v>
      </c>
      <c r="V1536" s="194">
        <v>4.7456428757000693E-3</v>
      </c>
      <c r="W1536" s="197">
        <v>13370598</v>
      </c>
      <c r="X1536" s="194">
        <v>99.704445720611275</v>
      </c>
      <c r="Y1536" s="231">
        <v>99.699714103686176</v>
      </c>
      <c r="Z1536" s="197">
        <v>34010</v>
      </c>
      <c r="AA1536" s="194">
        <v>0.25436409126080145</v>
      </c>
      <c r="AB1536" s="197">
        <v>3482121</v>
      </c>
      <c r="AC1536" s="194">
        <v>96.157428253283911</v>
      </c>
      <c r="AD1536" s="197">
        <v>3456405</v>
      </c>
      <c r="AE1536" s="194">
        <v>96.592093524603058</v>
      </c>
      <c r="AF1536" s="231">
        <v>0</v>
      </c>
      <c r="AG1536" s="231">
        <v>0</v>
      </c>
      <c r="AH1536" s="231">
        <v>0</v>
      </c>
      <c r="AI1536" s="194"/>
      <c r="AJ1536" s="207"/>
      <c r="AK1536" s="207"/>
      <c r="AL1536" s="208">
        <v>4.8691820824793144</v>
      </c>
      <c r="AM1536" s="208">
        <v>29.658432027535845</v>
      </c>
      <c r="AN1536" s="197">
        <v>58087.4013671875</v>
      </c>
      <c r="AO1536" s="197">
        <v>154600.45703125</v>
      </c>
      <c r="AP1536" s="197">
        <v>75740.712890625</v>
      </c>
      <c r="AQ1536" s="231">
        <v>48.991260663165583</v>
      </c>
      <c r="AR1536" s="198"/>
    </row>
    <row r="1537" spans="1:44">
      <c r="A1537" s="352">
        <v>41825</v>
      </c>
      <c r="B1537" s="124" t="s">
        <v>135</v>
      </c>
      <c r="C1537" s="124"/>
      <c r="D1537" s="241"/>
      <c r="E1537" s="219">
        <v>655</v>
      </c>
      <c r="F1537" s="219">
        <v>25</v>
      </c>
      <c r="G1537" s="219">
        <v>1954</v>
      </c>
      <c r="H1537" s="219">
        <v>74</v>
      </c>
      <c r="I1537" s="219">
        <v>4552</v>
      </c>
      <c r="J1537" s="219">
        <v>213</v>
      </c>
      <c r="K1537" s="190">
        <v>4727768</v>
      </c>
      <c r="L1537" s="191">
        <v>87.757542248265992</v>
      </c>
      <c r="M1537" s="190">
        <v>9557240</v>
      </c>
      <c r="N1537" s="191">
        <v>95.258852318722631</v>
      </c>
      <c r="O1537" s="190">
        <v>55099062</v>
      </c>
      <c r="P1537" s="191">
        <v>99.940442578937919</v>
      </c>
      <c r="Q1537" s="190">
        <v>27600223</v>
      </c>
      <c r="R1537" s="191">
        <v>2.0108532505493364E-3</v>
      </c>
      <c r="S1537" s="190">
        <v>1068771</v>
      </c>
      <c r="T1537" s="191">
        <v>3.9955075521267305</v>
      </c>
      <c r="U1537" s="190">
        <v>102858</v>
      </c>
      <c r="V1537" s="191">
        <v>0.37292202536488328</v>
      </c>
      <c r="W1537" s="190">
        <v>6758754</v>
      </c>
      <c r="X1537" s="191">
        <v>99.629258173857579</v>
      </c>
      <c r="Y1537" s="232">
        <v>99.257718726419625</v>
      </c>
      <c r="Z1537" s="190">
        <v>44387</v>
      </c>
      <c r="AA1537" s="192">
        <v>0.65673348610417925</v>
      </c>
      <c r="AB1537" s="190">
        <v>8435228</v>
      </c>
      <c r="AC1537" s="191">
        <v>98.806601985922541</v>
      </c>
      <c r="AD1537" s="190">
        <v>8420568</v>
      </c>
      <c r="AE1537" s="191">
        <v>99.015233101484085</v>
      </c>
      <c r="AF1537" s="232">
        <v>17.331887006571883</v>
      </c>
      <c r="AG1537" s="232">
        <v>15.849364091349793</v>
      </c>
      <c r="AH1537" s="232">
        <v>18.814409921793974</v>
      </c>
      <c r="AI1537" s="191"/>
      <c r="AJ1537" s="193"/>
      <c r="AK1537" s="193"/>
      <c r="AL1537" s="191">
        <v>3.6037087175716764</v>
      </c>
      <c r="AM1537" s="191">
        <v>22.15495239089919</v>
      </c>
      <c r="AN1537" s="190">
        <v>26643.1162109375</v>
      </c>
      <c r="AO1537" s="190">
        <v>84085.3330078125</v>
      </c>
      <c r="AP1537" s="190">
        <v>1459.515380859375</v>
      </c>
      <c r="AQ1537" s="232">
        <v>1.7357550105959254</v>
      </c>
      <c r="AR1537" s="190"/>
    </row>
    <row r="1538" spans="1:44">
      <c r="A1538" s="352">
        <v>41825</v>
      </c>
      <c r="B1538" s="114" t="s">
        <v>121</v>
      </c>
      <c r="C1538" s="114" t="s">
        <v>122</v>
      </c>
      <c r="D1538" s="241"/>
      <c r="E1538" s="305">
        <v>168</v>
      </c>
      <c r="F1538" s="305">
        <v>48</v>
      </c>
      <c r="G1538" s="305">
        <v>492</v>
      </c>
      <c r="H1538" s="305">
        <v>145</v>
      </c>
      <c r="I1538" s="305">
        <v>1932</v>
      </c>
      <c r="J1538" s="305">
        <v>609</v>
      </c>
      <c r="K1538" s="118">
        <v>8891369</v>
      </c>
      <c r="L1538" s="116">
        <v>92.821769066158438</v>
      </c>
      <c r="M1538" s="118">
        <v>4825054</v>
      </c>
      <c r="N1538" s="116">
        <v>96.227775573730469</v>
      </c>
      <c r="O1538" s="118">
        <v>19654154</v>
      </c>
      <c r="P1538" s="116">
        <v>99.752685546875</v>
      </c>
      <c r="Q1538" s="118">
        <v>19654078</v>
      </c>
      <c r="R1538" s="119">
        <v>0.23631736636161804</v>
      </c>
      <c r="S1538" s="118">
        <v>1956</v>
      </c>
      <c r="T1538" s="116">
        <v>9.952133521437645E-3</v>
      </c>
      <c r="U1538" s="118">
        <v>23689</v>
      </c>
      <c r="V1538" s="119">
        <v>0.12082722038030624</v>
      </c>
      <c r="W1538" s="117">
        <v>8251659</v>
      </c>
      <c r="X1538" s="119">
        <v>99.472206115722656</v>
      </c>
      <c r="Y1538" s="119">
        <v>99.352020263671875</v>
      </c>
      <c r="Z1538" s="117">
        <v>23551</v>
      </c>
      <c r="AA1538" s="119">
        <v>0.28540927171707153</v>
      </c>
      <c r="AB1538" s="118">
        <v>8609623</v>
      </c>
      <c r="AC1538" s="120">
        <v>98.442298889160156</v>
      </c>
      <c r="AD1538" s="118">
        <v>8622079</v>
      </c>
      <c r="AE1538" s="116">
        <v>98.315582275390625</v>
      </c>
      <c r="AF1538" s="116">
        <v>59.086963653564453</v>
      </c>
      <c r="AG1538" s="116">
        <v>75.147964477539063</v>
      </c>
      <c r="AH1538" s="121">
        <v>43.025962829589844</v>
      </c>
      <c r="AI1538" s="116">
        <v>0</v>
      </c>
      <c r="AJ1538" s="121">
        <v>0</v>
      </c>
      <c r="AK1538" s="121">
        <v>0</v>
      </c>
      <c r="AL1538" s="116">
        <v>4.6425485610961914</v>
      </c>
      <c r="AM1538" s="116">
        <v>29.960102081298828</v>
      </c>
      <c r="AN1538" s="116">
        <v>25593.978515625</v>
      </c>
      <c r="AO1538" s="116">
        <v>114329.109375</v>
      </c>
      <c r="AP1538" s="116">
        <v>84286.3515625</v>
      </c>
      <c r="AQ1538" s="122">
        <v>73.722564697265625</v>
      </c>
      <c r="AR1538" s="118"/>
    </row>
    <row r="1539" spans="1:44">
      <c r="A1539" s="352">
        <v>41825</v>
      </c>
      <c r="B1539" s="114" t="s">
        <v>123</v>
      </c>
      <c r="C1539" s="114" t="s">
        <v>122</v>
      </c>
      <c r="D1539" s="241"/>
      <c r="E1539" s="305">
        <v>158</v>
      </c>
      <c r="F1539" s="305">
        <v>10</v>
      </c>
      <c r="G1539" s="305">
        <v>480</v>
      </c>
      <c r="H1539" s="305">
        <v>29</v>
      </c>
      <c r="I1539" s="305">
        <v>1567</v>
      </c>
      <c r="J1539" s="305">
        <v>111</v>
      </c>
      <c r="K1539" s="118">
        <v>3922064</v>
      </c>
      <c r="L1539" s="116">
        <v>91.729941173830923</v>
      </c>
      <c r="M1539" s="118">
        <v>6829122</v>
      </c>
      <c r="N1539" s="116">
        <v>96.959945678710938</v>
      </c>
      <c r="O1539" s="118">
        <v>11041934</v>
      </c>
      <c r="P1539" s="116">
        <v>99.953842163085938</v>
      </c>
      <c r="Q1539" s="118">
        <v>11041825</v>
      </c>
      <c r="R1539" s="119">
        <v>2.8102237731218338E-2</v>
      </c>
      <c r="S1539" s="118">
        <v>1718</v>
      </c>
      <c r="T1539" s="116">
        <v>1.5559022314846516E-2</v>
      </c>
      <c r="U1539" s="118">
        <v>17268</v>
      </c>
      <c r="V1539" s="119">
        <v>0.15645550191402435</v>
      </c>
      <c r="W1539" s="117">
        <v>3481940</v>
      </c>
      <c r="X1539" s="119">
        <v>99.78192138671875</v>
      </c>
      <c r="Y1539" s="119">
        <v>99.625808715820313</v>
      </c>
      <c r="Z1539" s="117">
        <v>10270</v>
      </c>
      <c r="AA1539" s="119">
        <v>0.29495051503181458</v>
      </c>
      <c r="AB1539" s="118">
        <v>2503750</v>
      </c>
      <c r="AC1539" s="120">
        <v>98.96630859375</v>
      </c>
      <c r="AD1539" s="118">
        <v>2502388</v>
      </c>
      <c r="AE1539" s="116">
        <v>98.956954956054688</v>
      </c>
      <c r="AF1539" s="116">
        <v>43.574684143066406</v>
      </c>
      <c r="AG1539" s="116">
        <v>54.338783264160156</v>
      </c>
      <c r="AH1539" s="121">
        <v>32.810585021972656</v>
      </c>
      <c r="AI1539" s="116">
        <v>0</v>
      </c>
      <c r="AJ1539" s="121">
        <v>0</v>
      </c>
      <c r="AK1539" s="121">
        <v>0</v>
      </c>
      <c r="AL1539" s="116">
        <v>4.6372799873352051</v>
      </c>
      <c r="AM1539" s="116">
        <v>27.185447692871094</v>
      </c>
      <c r="AN1539" s="116">
        <v>14348.05078125</v>
      </c>
      <c r="AO1539" s="116">
        <v>45708.0625</v>
      </c>
      <c r="AP1539" s="116">
        <v>24845.75390625</v>
      </c>
      <c r="AQ1539" s="116">
        <v>54.357486724853516</v>
      </c>
      <c r="AR1539" s="118"/>
    </row>
    <row r="1540" spans="1:44">
      <c r="A1540" s="352">
        <v>41825</v>
      </c>
      <c r="B1540" s="114" t="s">
        <v>183</v>
      </c>
      <c r="C1540" s="114" t="s">
        <v>122</v>
      </c>
      <c r="D1540" s="241"/>
      <c r="E1540" s="305">
        <v>128</v>
      </c>
      <c r="F1540" s="305">
        <v>6</v>
      </c>
      <c r="G1540" s="305">
        <v>382</v>
      </c>
      <c r="H1540" s="305">
        <v>18</v>
      </c>
      <c r="I1540" s="305">
        <v>1450</v>
      </c>
      <c r="J1540" s="305">
        <v>72</v>
      </c>
      <c r="K1540" s="118">
        <v>1213959</v>
      </c>
      <c r="L1540" s="116">
        <v>92.737810749786448</v>
      </c>
      <c r="M1540" s="118">
        <v>6829122</v>
      </c>
      <c r="N1540" s="116">
        <v>96.959945678710938</v>
      </c>
      <c r="O1540" s="118">
        <v>12417847</v>
      </c>
      <c r="P1540" s="116">
        <v>99.986900329589844</v>
      </c>
      <c r="Q1540" s="118">
        <v>12417845</v>
      </c>
      <c r="R1540" s="119">
        <v>8.9951194822788239E-3</v>
      </c>
      <c r="S1540" s="118">
        <v>331</v>
      </c>
      <c r="T1540" s="116">
        <v>2.6655187830328941E-3</v>
      </c>
      <c r="U1540" s="118">
        <v>20764</v>
      </c>
      <c r="V1540" s="119">
        <v>0.16723047196865082</v>
      </c>
      <c r="W1540" s="117">
        <v>4213696</v>
      </c>
      <c r="X1540" s="119">
        <v>99.142478942871094</v>
      </c>
      <c r="Y1540" s="119">
        <v>98.9766845703125</v>
      </c>
      <c r="Z1540" s="117">
        <v>9624</v>
      </c>
      <c r="AA1540" s="119">
        <v>0.22839805483818054</v>
      </c>
      <c r="AB1540" s="118">
        <v>2595198</v>
      </c>
      <c r="AC1540" s="120">
        <v>96.4090576171875</v>
      </c>
      <c r="AD1540" s="118">
        <v>2583887</v>
      </c>
      <c r="AE1540" s="116">
        <v>96.407852172851563</v>
      </c>
      <c r="AF1540" s="116">
        <v>68.16815185546875</v>
      </c>
      <c r="AG1540" s="116">
        <v>92.019378662109375</v>
      </c>
      <c r="AH1540" s="121">
        <v>44.316932678222656</v>
      </c>
      <c r="AI1540" s="116">
        <v>0</v>
      </c>
      <c r="AJ1540" s="121">
        <v>0</v>
      </c>
      <c r="AK1540" s="121">
        <v>0</v>
      </c>
      <c r="AL1540" s="116">
        <v>5.0269804000854492</v>
      </c>
      <c r="AM1540" s="116">
        <v>29.611564636230469</v>
      </c>
      <c r="AN1540" s="116">
        <v>17540.830078125</v>
      </c>
      <c r="AO1540" s="116">
        <v>48943.30859375</v>
      </c>
      <c r="AP1540" s="116">
        <v>27453.28125</v>
      </c>
      <c r="AQ1540" s="116">
        <v>56.092002868652344</v>
      </c>
      <c r="AR1540" s="118"/>
    </row>
    <row r="1541" spans="1:44">
      <c r="A1541" s="352">
        <v>41825</v>
      </c>
      <c r="B1541" s="114" t="s">
        <v>126</v>
      </c>
      <c r="C1541" s="114" t="s">
        <v>122</v>
      </c>
      <c r="D1541" s="241"/>
      <c r="E1541" s="305">
        <v>103</v>
      </c>
      <c r="F1541" s="305">
        <v>4</v>
      </c>
      <c r="G1541" s="305">
        <v>302</v>
      </c>
      <c r="H1541" s="305">
        <v>12</v>
      </c>
      <c r="I1541" s="305">
        <v>930</v>
      </c>
      <c r="J1541" s="305">
        <v>32</v>
      </c>
      <c r="K1541" s="118">
        <v>1238082</v>
      </c>
      <c r="L1541" s="116">
        <v>89.55893066856639</v>
      </c>
      <c r="M1541" s="118">
        <v>5497113</v>
      </c>
      <c r="N1541" s="116">
        <v>96.287307739257813</v>
      </c>
      <c r="O1541" s="118">
        <v>7159288</v>
      </c>
      <c r="P1541" s="116">
        <v>99.969413757324219</v>
      </c>
      <c r="Q1541" s="118">
        <v>7159260</v>
      </c>
      <c r="R1541" s="119">
        <v>5.5173300206661224E-3</v>
      </c>
      <c r="S1541" s="118">
        <v>1347</v>
      </c>
      <c r="T1541" s="116">
        <v>1.8814792856574059E-2</v>
      </c>
      <c r="U1541" s="118">
        <v>13783</v>
      </c>
      <c r="V1541" s="119">
        <v>0.19256675243377686</v>
      </c>
      <c r="W1541" s="117">
        <v>2244179</v>
      </c>
      <c r="X1541" s="119">
        <v>99.610733032226562</v>
      </c>
      <c r="Y1541" s="119">
        <v>99.418914794921875</v>
      </c>
      <c r="Z1541" s="117">
        <v>6246</v>
      </c>
      <c r="AA1541" s="119">
        <v>0.27832004427909851</v>
      </c>
      <c r="AB1541" s="118">
        <v>1140060</v>
      </c>
      <c r="AC1541" s="120">
        <v>99.038650512695313</v>
      </c>
      <c r="AD1541" s="118">
        <v>1138465</v>
      </c>
      <c r="AE1541" s="116">
        <v>98.995574951171875</v>
      </c>
      <c r="AF1541" s="116">
        <v>52.472396850585938</v>
      </c>
      <c r="AG1541" s="116">
        <v>62.728034973144531</v>
      </c>
      <c r="AH1541" s="121">
        <v>42.216762542724609</v>
      </c>
      <c r="AI1541" s="116">
        <v>0</v>
      </c>
      <c r="AJ1541" s="121">
        <v>0</v>
      </c>
      <c r="AK1541" s="121">
        <v>0</v>
      </c>
      <c r="AL1541" s="116">
        <v>5.3812737464904785</v>
      </c>
      <c r="AM1541" s="116">
        <v>29.738742828369141</v>
      </c>
      <c r="AN1541" s="116">
        <v>10680.62109375</v>
      </c>
      <c r="AO1541" s="116">
        <v>28563.17578125</v>
      </c>
      <c r="AP1541" s="116">
        <v>15704.58984375</v>
      </c>
      <c r="AQ1541" s="116">
        <v>54.981945037841797</v>
      </c>
      <c r="AR1541" s="118"/>
    </row>
    <row r="1542" spans="1:44">
      <c r="A1542" s="352">
        <v>41825</v>
      </c>
      <c r="B1542" s="114" t="s">
        <v>184</v>
      </c>
      <c r="C1542" s="114" t="s">
        <v>122</v>
      </c>
      <c r="D1542" s="241"/>
      <c r="E1542" s="305">
        <v>95</v>
      </c>
      <c r="F1542" s="305">
        <v>15</v>
      </c>
      <c r="G1542" s="305">
        <v>282</v>
      </c>
      <c r="H1542" s="305">
        <v>45</v>
      </c>
      <c r="I1542" s="305">
        <v>948</v>
      </c>
      <c r="J1542" s="305">
        <v>184</v>
      </c>
      <c r="K1542" s="118">
        <v>4046934</v>
      </c>
      <c r="L1542" s="116">
        <v>89.170542440277018</v>
      </c>
      <c r="M1542" s="118">
        <v>5497113</v>
      </c>
      <c r="N1542" s="116">
        <v>96.287307739257813</v>
      </c>
      <c r="O1542" s="118">
        <v>10439101</v>
      </c>
      <c r="P1542" s="116">
        <v>99.992835998535156</v>
      </c>
      <c r="Q1542" s="118">
        <v>10439090</v>
      </c>
      <c r="R1542" s="119">
        <v>2.8546550311148167E-3</v>
      </c>
      <c r="S1542" s="118">
        <v>151</v>
      </c>
      <c r="T1542" s="116">
        <v>1.4464862179011106E-3</v>
      </c>
      <c r="U1542" s="118">
        <v>20978</v>
      </c>
      <c r="V1542" s="119">
        <v>0.20096485316753387</v>
      </c>
      <c r="W1542" s="117">
        <v>3472085</v>
      </c>
      <c r="X1542" s="119">
        <v>99.620834350585937</v>
      </c>
      <c r="Y1542" s="119">
        <v>99.420631408691406</v>
      </c>
      <c r="Z1542" s="117">
        <v>8775</v>
      </c>
      <c r="AA1542" s="119">
        <v>0.25272998213768005</v>
      </c>
      <c r="AB1542" s="118">
        <v>2369067</v>
      </c>
      <c r="AC1542" s="120">
        <v>98.847312927246094</v>
      </c>
      <c r="AD1542" s="118">
        <v>2370400</v>
      </c>
      <c r="AE1542" s="116">
        <v>98.799949645996094</v>
      </c>
      <c r="AF1542" s="116">
        <v>27.539661407470703</v>
      </c>
      <c r="AG1542" s="116">
        <v>33.971710205078125</v>
      </c>
      <c r="AH1542" s="121">
        <v>21.107610702514648</v>
      </c>
      <c r="AI1542" s="116">
        <v>0</v>
      </c>
      <c r="AJ1542" s="121">
        <v>0</v>
      </c>
      <c r="AK1542" s="121">
        <v>0</v>
      </c>
      <c r="AL1542" s="116">
        <v>5.3543505668640137</v>
      </c>
      <c r="AM1542" s="116">
        <v>26.477434158325195</v>
      </c>
      <c r="AN1542" s="116">
        <v>15813.2607421875</v>
      </c>
      <c r="AO1542" s="116">
        <v>39563.7421875</v>
      </c>
      <c r="AP1542" s="116">
        <v>25644.890625</v>
      </c>
      <c r="AQ1542" s="116">
        <v>64.819175720214844</v>
      </c>
      <c r="AR1542" s="118"/>
    </row>
    <row r="1543" spans="1:44">
      <c r="A1543" s="352">
        <v>41825</v>
      </c>
      <c r="B1543" s="114" t="s">
        <v>131</v>
      </c>
      <c r="C1543" s="114" t="s">
        <v>176</v>
      </c>
      <c r="D1543" s="241"/>
      <c r="E1543" s="305">
        <v>164</v>
      </c>
      <c r="F1543" s="305">
        <v>19</v>
      </c>
      <c r="G1543" s="305">
        <v>478</v>
      </c>
      <c r="H1543" s="305">
        <v>47</v>
      </c>
      <c r="I1543" s="305">
        <v>1528</v>
      </c>
      <c r="J1543" s="305">
        <v>162</v>
      </c>
      <c r="K1543" s="118">
        <v>2255597</v>
      </c>
      <c r="L1543" s="116">
        <v>90.270691085331293</v>
      </c>
      <c r="M1543" s="118">
        <v>4001660</v>
      </c>
      <c r="N1543" s="116">
        <v>94.179664611816406</v>
      </c>
      <c r="O1543" s="118">
        <v>17802064</v>
      </c>
      <c r="P1543" s="116">
        <v>99.999923706054687</v>
      </c>
      <c r="Q1543" s="118">
        <v>11913215</v>
      </c>
      <c r="R1543" s="119">
        <v>6.925082765519619E-3</v>
      </c>
      <c r="S1543" s="118">
        <v>498877</v>
      </c>
      <c r="T1543" s="116">
        <v>4.1875934600830078</v>
      </c>
      <c r="U1543" s="118">
        <v>331</v>
      </c>
      <c r="V1543" s="119">
        <v>2.9000726062804461E-3</v>
      </c>
      <c r="W1543" s="117">
        <v>3622430</v>
      </c>
      <c r="X1543" s="119">
        <v>99.782279968261719</v>
      </c>
      <c r="Y1543" s="119">
        <v>99.779388427734375</v>
      </c>
      <c r="Z1543" s="117">
        <v>9785</v>
      </c>
      <c r="AA1543" s="119">
        <v>0.27012252807617188</v>
      </c>
      <c r="AB1543" s="118">
        <v>1408639</v>
      </c>
      <c r="AC1543" s="120">
        <v>95.349128723144531</v>
      </c>
      <c r="AD1543" s="118">
        <v>1395503</v>
      </c>
      <c r="AE1543" s="116">
        <v>96.132789611816406</v>
      </c>
      <c r="AF1543" s="116">
        <v>0</v>
      </c>
      <c r="AG1543" s="116">
        <v>0</v>
      </c>
      <c r="AH1543" s="121">
        <v>0</v>
      </c>
      <c r="AI1543" s="116">
        <v>0</v>
      </c>
      <c r="AJ1543" s="121">
        <v>0</v>
      </c>
      <c r="AK1543" s="121">
        <v>0</v>
      </c>
      <c r="AL1543" s="116">
        <v>4.9565896987915039</v>
      </c>
      <c r="AM1543" s="116">
        <v>28.161764144897461</v>
      </c>
      <c r="AN1543" s="116">
        <v>16704.2265625</v>
      </c>
      <c r="AO1543" s="116">
        <v>40222.84765625</v>
      </c>
      <c r="AP1543" s="116">
        <v>19195.951171875</v>
      </c>
      <c r="AQ1543" s="116">
        <v>47.7239990234375</v>
      </c>
      <c r="AR1543" s="118"/>
    </row>
    <row r="1544" spans="1:44">
      <c r="A1544" s="352">
        <v>41825</v>
      </c>
      <c r="B1544" s="114" t="s">
        <v>124</v>
      </c>
      <c r="C1544" s="114" t="s">
        <v>176</v>
      </c>
      <c r="D1544" s="241"/>
      <c r="E1544" s="180">
        <v>112</v>
      </c>
      <c r="F1544" s="180">
        <v>36</v>
      </c>
      <c r="G1544" s="180">
        <v>330</v>
      </c>
      <c r="H1544" s="180">
        <v>98</v>
      </c>
      <c r="I1544" s="180">
        <v>1241</v>
      </c>
      <c r="J1544" s="180">
        <v>344</v>
      </c>
      <c r="K1544" s="118">
        <v>3150038</v>
      </c>
      <c r="L1544" s="116">
        <v>92.068603616845252</v>
      </c>
      <c r="M1544" s="118">
        <v>3485839</v>
      </c>
      <c r="N1544" s="116">
        <v>96.274093627929687</v>
      </c>
      <c r="O1544" s="118">
        <v>14943856</v>
      </c>
      <c r="P1544" s="116">
        <v>99.999656677246094</v>
      </c>
      <c r="Q1544" s="118">
        <v>11571199</v>
      </c>
      <c r="R1544" s="119">
        <v>1.9876938313245773E-3</v>
      </c>
      <c r="S1544" s="118">
        <v>458258</v>
      </c>
      <c r="T1544" s="116">
        <v>3.9603328704833984</v>
      </c>
      <c r="U1544" s="118">
        <v>1159</v>
      </c>
      <c r="V1544" s="119">
        <v>1.0429519228637218E-2</v>
      </c>
      <c r="W1544" s="117">
        <v>3923959</v>
      </c>
      <c r="X1544" s="119">
        <v>99.748695373535156</v>
      </c>
      <c r="Y1544" s="119">
        <v>99.738288879394531</v>
      </c>
      <c r="Z1544" s="117">
        <v>10418</v>
      </c>
      <c r="AA1544" s="119">
        <v>0.26549717783927917</v>
      </c>
      <c r="AB1544" s="118">
        <v>886840</v>
      </c>
      <c r="AC1544" s="120">
        <v>96.610549926757812</v>
      </c>
      <c r="AD1544" s="118">
        <v>881190</v>
      </c>
      <c r="AE1544" s="116">
        <v>96.787071228027344</v>
      </c>
      <c r="AF1544" s="116">
        <v>0</v>
      </c>
      <c r="AG1544" s="116">
        <v>0</v>
      </c>
      <c r="AH1544" s="121">
        <v>0</v>
      </c>
      <c r="AI1544" s="116">
        <v>0</v>
      </c>
      <c r="AJ1544" s="121">
        <v>0</v>
      </c>
      <c r="AK1544" s="121">
        <v>0</v>
      </c>
      <c r="AL1544" s="116">
        <v>4.5486340522766113</v>
      </c>
      <c r="AM1544" s="116">
        <v>28.457147598266602</v>
      </c>
      <c r="AN1544" s="116">
        <v>15578.3759765625</v>
      </c>
      <c r="AO1544" s="116">
        <v>43846.99609375</v>
      </c>
      <c r="AP1544" s="116">
        <v>22378.228515625</v>
      </c>
      <c r="AQ1544" s="116">
        <v>51.037086486816406</v>
      </c>
      <c r="AR1544" s="118"/>
    </row>
    <row r="1545" spans="1:44">
      <c r="A1545" s="352">
        <v>41825</v>
      </c>
      <c r="B1545" s="206" t="s">
        <v>133</v>
      </c>
      <c r="C1545" s="206" t="s">
        <v>176</v>
      </c>
      <c r="D1545" s="241"/>
      <c r="E1545" s="180">
        <v>163</v>
      </c>
      <c r="F1545" s="180">
        <v>6</v>
      </c>
      <c r="G1545" s="180">
        <v>482</v>
      </c>
      <c r="H1545" s="180">
        <v>18</v>
      </c>
      <c r="I1545" s="180">
        <v>1491</v>
      </c>
      <c r="J1545" s="180">
        <v>64</v>
      </c>
      <c r="K1545" s="248">
        <v>1685370</v>
      </c>
      <c r="L1545" s="246">
        <v>89.539329642749067</v>
      </c>
      <c r="M1545" s="248">
        <v>3433703</v>
      </c>
      <c r="N1545" s="246">
        <v>95.957656860351563</v>
      </c>
      <c r="O1545" s="248">
        <v>15169384</v>
      </c>
      <c r="P1545" s="246">
        <v>99.997596740722656</v>
      </c>
      <c r="Q1545" s="248">
        <v>9783420</v>
      </c>
      <c r="R1545" s="249">
        <v>2.2844772785902023E-2</v>
      </c>
      <c r="S1545" s="248">
        <v>432774</v>
      </c>
      <c r="T1545" s="246">
        <v>4.4235453605651855</v>
      </c>
      <c r="U1545" s="248">
        <v>328</v>
      </c>
      <c r="V1545" s="249">
        <v>3.5090185701847076E-3</v>
      </c>
      <c r="W1545" s="248">
        <v>2762098</v>
      </c>
      <c r="X1545" s="246">
        <v>99.505157470703125</v>
      </c>
      <c r="Y1545" s="246">
        <v>99.501663208007813</v>
      </c>
      <c r="Z1545" s="247">
        <v>7764</v>
      </c>
      <c r="AA1545" s="249">
        <v>0.28109067678451538</v>
      </c>
      <c r="AB1545" s="248">
        <v>512449</v>
      </c>
      <c r="AC1545" s="246">
        <v>96.121368408203125</v>
      </c>
      <c r="AD1545" s="248">
        <v>503749</v>
      </c>
      <c r="AE1545" s="246">
        <v>96.506195068359375</v>
      </c>
      <c r="AF1545" s="246">
        <v>0</v>
      </c>
      <c r="AG1545" s="246">
        <v>0</v>
      </c>
      <c r="AH1545" s="251">
        <v>0</v>
      </c>
      <c r="AI1545" s="246">
        <v>0</v>
      </c>
      <c r="AJ1545" s="251">
        <v>0</v>
      </c>
      <c r="AK1545" s="251">
        <v>0</v>
      </c>
      <c r="AL1545" s="246">
        <v>5.0019621849060059</v>
      </c>
      <c r="AM1545" s="246">
        <v>31.96513557434082</v>
      </c>
      <c r="AN1545" s="246">
        <v>14030.5390625</v>
      </c>
      <c r="AO1545" s="246">
        <v>35081.75</v>
      </c>
      <c r="AP1545" s="246">
        <v>16854.84375</v>
      </c>
      <c r="AQ1545" s="246">
        <v>48.044479370117188</v>
      </c>
      <c r="AR1545" s="248"/>
    </row>
    <row r="1546" spans="1:44">
      <c r="A1546" s="352">
        <v>41825</v>
      </c>
      <c r="B1546" s="206" t="s">
        <v>125</v>
      </c>
      <c r="C1546" s="206" t="s">
        <v>176</v>
      </c>
      <c r="D1546" s="241"/>
      <c r="E1546" s="180">
        <v>164</v>
      </c>
      <c r="F1546" s="180">
        <v>6</v>
      </c>
      <c r="G1546" s="180">
        <v>460</v>
      </c>
      <c r="H1546" s="180">
        <v>18</v>
      </c>
      <c r="I1546" s="180">
        <v>1490</v>
      </c>
      <c r="J1546" s="180">
        <v>64</v>
      </c>
      <c r="K1546" s="248">
        <v>1762599</v>
      </c>
      <c r="L1546" s="246">
        <v>89.609831844906296</v>
      </c>
      <c r="M1546" s="248">
        <v>2878429</v>
      </c>
      <c r="N1546" s="246">
        <v>94.742546081542969</v>
      </c>
      <c r="O1546" s="248">
        <v>14055858</v>
      </c>
      <c r="P1546" s="246">
        <v>99.999778747558594</v>
      </c>
      <c r="Q1546" s="248">
        <v>9659964</v>
      </c>
      <c r="R1546" s="249">
        <v>3.8405940867960453E-3</v>
      </c>
      <c r="S1546" s="248">
        <v>421715</v>
      </c>
      <c r="T1546" s="246">
        <v>4.365595817565918</v>
      </c>
      <c r="U1546" s="248">
        <v>133</v>
      </c>
      <c r="V1546" s="249">
        <v>1.4397279592230916E-3</v>
      </c>
      <c r="W1546" s="248">
        <v>3062111</v>
      </c>
      <c r="X1546" s="246">
        <v>99.735427856445313</v>
      </c>
      <c r="Y1546" s="246">
        <v>99.733993530273438</v>
      </c>
      <c r="Z1546" s="247">
        <v>6043</v>
      </c>
      <c r="AA1546" s="249">
        <v>0.19734752178192139</v>
      </c>
      <c r="AB1546" s="248">
        <v>674193</v>
      </c>
      <c r="AC1546" s="246">
        <v>97.277633666992188</v>
      </c>
      <c r="AD1546" s="248">
        <v>675963</v>
      </c>
      <c r="AE1546" s="246">
        <v>97.350151062011719</v>
      </c>
      <c r="AF1546" s="246">
        <v>0</v>
      </c>
      <c r="AG1546" s="246">
        <v>0</v>
      </c>
      <c r="AH1546" s="251">
        <v>0</v>
      </c>
      <c r="AI1546" s="246">
        <v>0</v>
      </c>
      <c r="AJ1546" s="251">
        <v>0</v>
      </c>
      <c r="AK1546" s="251">
        <v>0</v>
      </c>
      <c r="AL1546" s="246">
        <v>4.1704325675964355</v>
      </c>
      <c r="AM1546" s="246">
        <v>29.005125045776367</v>
      </c>
      <c r="AN1546" s="246">
        <v>11774.259765625</v>
      </c>
      <c r="AO1546" s="246">
        <v>35448.86328125</v>
      </c>
      <c r="AP1546" s="246">
        <v>17311.689453125</v>
      </c>
      <c r="AQ1546" s="246">
        <v>48.835670471191406</v>
      </c>
      <c r="AR1546" s="248"/>
    </row>
    <row r="1547" spans="1:44">
      <c r="A1547" s="352">
        <v>41825</v>
      </c>
      <c r="B1547" s="107" t="s">
        <v>127</v>
      </c>
      <c r="C1547" s="107" t="s">
        <v>128</v>
      </c>
      <c r="D1547" s="241"/>
      <c r="E1547" s="388">
        <v>150</v>
      </c>
      <c r="F1547" s="388">
        <v>12</v>
      </c>
      <c r="G1547" s="388">
        <v>450</v>
      </c>
      <c r="H1547" s="388">
        <v>36</v>
      </c>
      <c r="I1547" s="388">
        <v>1457</v>
      </c>
      <c r="J1547" s="388">
        <v>122</v>
      </c>
      <c r="K1547" s="111">
        <v>2104267</v>
      </c>
      <c r="L1547" s="109">
        <v>88.529972669818051</v>
      </c>
      <c r="M1547" s="111">
        <v>3702787</v>
      </c>
      <c r="N1547" s="109">
        <v>96.009574890136719</v>
      </c>
      <c r="O1547" s="111">
        <v>16378180</v>
      </c>
      <c r="P1547" s="109">
        <v>99.970756530761719</v>
      </c>
      <c r="Q1547" s="111">
        <v>9961488</v>
      </c>
      <c r="R1547" s="112">
        <v>4.427049309015274E-3</v>
      </c>
      <c r="S1547" s="111">
        <v>319068</v>
      </c>
      <c r="T1547" s="109">
        <v>3.2030155658721924</v>
      </c>
      <c r="U1547" s="111">
        <v>37109</v>
      </c>
      <c r="V1547" s="112">
        <v>0.37261024117469788</v>
      </c>
      <c r="W1547" s="111">
        <v>3164506</v>
      </c>
      <c r="X1547" s="109">
        <v>99.62213134765625</v>
      </c>
      <c r="Y1547" s="109">
        <v>99.250930786132813</v>
      </c>
      <c r="Z1547" s="110">
        <v>19250</v>
      </c>
      <c r="AA1547" s="112">
        <v>0.60830980539321899</v>
      </c>
      <c r="AB1547" s="111">
        <v>5349837</v>
      </c>
      <c r="AC1547" s="109">
        <v>99.246429443359375</v>
      </c>
      <c r="AD1547" s="111">
        <v>5337459</v>
      </c>
      <c r="AE1547" s="109">
        <v>99.457191467285156</v>
      </c>
      <c r="AF1547" s="109">
        <v>34.602027893066406</v>
      </c>
      <c r="AG1547" s="109">
        <v>34.250030517578125</v>
      </c>
      <c r="AH1547" s="113">
        <v>34.954029083251953</v>
      </c>
      <c r="AI1547" s="109">
        <v>48.782527923583984</v>
      </c>
      <c r="AJ1547" s="113">
        <v>0.45648461580276489</v>
      </c>
      <c r="AK1547" s="113">
        <v>0.76098847389221191</v>
      </c>
      <c r="AL1547" s="109">
        <v>2.9985549449920654</v>
      </c>
      <c r="AM1547" s="109">
        <v>18.643730163574219</v>
      </c>
      <c r="AN1547" s="109">
        <v>8193.3173828125</v>
      </c>
      <c r="AO1547" s="109">
        <v>38910.88671875</v>
      </c>
      <c r="AP1547" s="109">
        <v>785.60101318359375</v>
      </c>
      <c r="AQ1547" s="109">
        <v>2.018974781036377</v>
      </c>
      <c r="AR1547" s="111"/>
    </row>
    <row r="1548" spans="1:44">
      <c r="A1548" s="352">
        <v>41825</v>
      </c>
      <c r="B1548" s="107" t="s">
        <v>129</v>
      </c>
      <c r="C1548" s="107" t="s">
        <v>128</v>
      </c>
      <c r="D1548" s="241"/>
      <c r="E1548" s="388">
        <v>151</v>
      </c>
      <c r="F1548" s="388">
        <v>3</v>
      </c>
      <c r="G1548" s="388">
        <v>449</v>
      </c>
      <c r="H1548" s="388">
        <v>8</v>
      </c>
      <c r="I1548" s="388">
        <v>1248</v>
      </c>
      <c r="J1548" s="388">
        <v>26</v>
      </c>
      <c r="K1548" s="111">
        <v>1341063</v>
      </c>
      <c r="L1548" s="109">
        <v>83.133752851282907</v>
      </c>
      <c r="M1548" s="111">
        <v>3265562</v>
      </c>
      <c r="N1548" s="109">
        <v>95.772918701171875</v>
      </c>
      <c r="O1548" s="111">
        <v>11559300</v>
      </c>
      <c r="P1548" s="109">
        <v>99.888870239257813</v>
      </c>
      <c r="Q1548" s="111">
        <v>7731186</v>
      </c>
      <c r="R1548" s="112">
        <v>1.4745473163202405E-3</v>
      </c>
      <c r="S1548" s="111">
        <v>342492</v>
      </c>
      <c r="T1548" s="109">
        <v>4.4300060272216797</v>
      </c>
      <c r="U1548" s="111">
        <v>36655</v>
      </c>
      <c r="V1548" s="112">
        <v>0.474447101354599</v>
      </c>
      <c r="W1548" s="111">
        <v>1842737</v>
      </c>
      <c r="X1548" s="109">
        <v>99.532997131347656</v>
      </c>
      <c r="Y1548" s="109">
        <v>99.060768127441406</v>
      </c>
      <c r="Z1548" s="110">
        <v>11889</v>
      </c>
      <c r="AA1548" s="112">
        <v>0.64518159627914429</v>
      </c>
      <c r="AB1548" s="111">
        <v>1026908</v>
      </c>
      <c r="AC1548" s="109">
        <v>98.697738647460938</v>
      </c>
      <c r="AD1548" s="111">
        <v>1028321</v>
      </c>
      <c r="AE1548" s="109">
        <v>98.921348571777344</v>
      </c>
      <c r="AF1548" s="109">
        <v>34.305515289306641</v>
      </c>
      <c r="AG1548" s="109">
        <v>33.96539306640625</v>
      </c>
      <c r="AH1548" s="113">
        <v>34.645637512207031</v>
      </c>
      <c r="AI1548" s="109">
        <v>48.888236999511719</v>
      </c>
      <c r="AJ1548" s="113">
        <v>0.35824382305145264</v>
      </c>
      <c r="AK1548" s="113">
        <v>0.75351989269256592</v>
      </c>
      <c r="AL1548" s="109">
        <v>2.995741605758667</v>
      </c>
      <c r="AM1548" s="109">
        <v>23.544559478759766</v>
      </c>
      <c r="AN1548" s="109">
        <v>6694.8173828125</v>
      </c>
      <c r="AO1548" s="109">
        <v>20554.716796875</v>
      </c>
      <c r="AP1548" s="109">
        <v>248.29084777832031</v>
      </c>
      <c r="AQ1548" s="109">
        <v>1.2079507112503052</v>
      </c>
      <c r="AR1548" s="111"/>
    </row>
    <row r="1549" spans="1:44">
      <c r="A1549" s="352">
        <v>41825</v>
      </c>
      <c r="B1549" s="181" t="s">
        <v>130</v>
      </c>
      <c r="C1549" s="181" t="s">
        <v>128</v>
      </c>
      <c r="D1549" s="241"/>
      <c r="E1549" s="219">
        <v>176</v>
      </c>
      <c r="F1549" s="219">
        <v>5</v>
      </c>
      <c r="G1549" s="219">
        <v>528</v>
      </c>
      <c r="H1549" s="219">
        <v>15</v>
      </c>
      <c r="I1549" s="219">
        <v>850</v>
      </c>
      <c r="J1549" s="219">
        <v>34</v>
      </c>
      <c r="K1549" s="229">
        <v>549410</v>
      </c>
      <c r="L1549" s="230">
        <v>92.924409821444826</v>
      </c>
      <c r="M1549" s="229">
        <v>1282138</v>
      </c>
      <c r="N1549" s="230">
        <v>96.196510314941406</v>
      </c>
      <c r="O1549" s="229">
        <v>13453087</v>
      </c>
      <c r="P1549" s="230">
        <v>99.996871948242188</v>
      </c>
      <c r="Q1549" s="229">
        <v>4321540</v>
      </c>
      <c r="R1549" s="230">
        <v>0</v>
      </c>
      <c r="S1549" s="229">
        <v>140229</v>
      </c>
      <c r="T1549" s="230">
        <v>3.2448849678039551</v>
      </c>
      <c r="U1549" s="229">
        <v>9627</v>
      </c>
      <c r="V1549" s="230">
        <v>0.22328288853168488</v>
      </c>
      <c r="W1549" s="229">
        <v>708783</v>
      </c>
      <c r="X1549" s="230">
        <v>99.787689208984375</v>
      </c>
      <c r="Y1549" s="230">
        <v>99.56488037109375</v>
      </c>
      <c r="Z1549" s="229">
        <v>3837</v>
      </c>
      <c r="AA1549" s="230">
        <v>0.54135048389434814</v>
      </c>
      <c r="AB1549" s="229">
        <v>982343</v>
      </c>
      <c r="AC1549" s="230">
        <v>98.260482788085938</v>
      </c>
      <c r="AD1549" s="229">
        <v>980368</v>
      </c>
      <c r="AE1549" s="230">
        <v>98.442115783691406</v>
      </c>
      <c r="AF1549" s="230">
        <v>35.019050598144531</v>
      </c>
      <c r="AG1549" s="230">
        <v>34.895164489746094</v>
      </c>
      <c r="AH1549" s="230">
        <v>35.142936706542969</v>
      </c>
      <c r="AI1549" s="230">
        <v>93.425384521484375</v>
      </c>
      <c r="AJ1549" s="188">
        <v>0.62079256772994995</v>
      </c>
      <c r="AK1549" s="188">
        <v>5.953824520111084</v>
      </c>
      <c r="AL1549" s="230">
        <v>4.1120724678039551</v>
      </c>
      <c r="AM1549" s="230">
        <v>23.274209976196289</v>
      </c>
      <c r="AN1549" s="230">
        <v>5250.875</v>
      </c>
      <c r="AO1549" s="230">
        <v>10701.73828125</v>
      </c>
      <c r="AP1549" s="230">
        <v>198.89776611328125</v>
      </c>
      <c r="AQ1549" s="230">
        <v>1.8585556745529175</v>
      </c>
      <c r="AR1549" s="229"/>
    </row>
    <row r="1550" spans="1:44">
      <c r="A1550" s="352">
        <v>41825</v>
      </c>
      <c r="B1550" s="123" t="s">
        <v>132</v>
      </c>
      <c r="C1550" s="123" t="s">
        <v>128</v>
      </c>
      <c r="D1550" s="241"/>
      <c r="E1550" s="219">
        <v>178</v>
      </c>
      <c r="F1550" s="219">
        <v>5</v>
      </c>
      <c r="G1550" s="219">
        <v>527</v>
      </c>
      <c r="H1550" s="219">
        <v>15</v>
      </c>
      <c r="I1550" s="219">
        <v>997</v>
      </c>
      <c r="J1550" s="219">
        <v>31</v>
      </c>
      <c r="K1550" s="197">
        <v>733028</v>
      </c>
      <c r="L1550" s="194">
        <v>90.126707301767468</v>
      </c>
      <c r="M1550" s="197">
        <v>1306753</v>
      </c>
      <c r="N1550" s="194">
        <v>90.926979064941406</v>
      </c>
      <c r="O1550" s="197">
        <v>13708495</v>
      </c>
      <c r="P1550" s="194">
        <v>99.892333984375</v>
      </c>
      <c r="Q1550" s="197">
        <v>5586009</v>
      </c>
      <c r="R1550" s="194">
        <v>0</v>
      </c>
      <c r="S1550" s="197">
        <v>266982</v>
      </c>
      <c r="T1550" s="194">
        <v>4.7794766426086426</v>
      </c>
      <c r="U1550" s="197">
        <v>19467</v>
      </c>
      <c r="V1550" s="194">
        <v>0.34855669736862183</v>
      </c>
      <c r="W1550" s="197">
        <v>1042728</v>
      </c>
      <c r="X1550" s="194">
        <v>99.713310241699219</v>
      </c>
      <c r="Y1550" s="231">
        <v>99.365753173828125</v>
      </c>
      <c r="Z1550" s="197">
        <v>9411</v>
      </c>
      <c r="AA1550" s="194">
        <v>0.90253645181655884</v>
      </c>
      <c r="AB1550" s="197">
        <v>1076140</v>
      </c>
      <c r="AC1550" s="194">
        <v>97.222480773925781</v>
      </c>
      <c r="AD1550" s="197">
        <v>1074420</v>
      </c>
      <c r="AE1550" s="194">
        <v>97.4324951171875</v>
      </c>
      <c r="AF1550" s="231">
        <v>34.778861999511719</v>
      </c>
      <c r="AG1550" s="231">
        <v>34.764923095703125</v>
      </c>
      <c r="AH1550" s="231">
        <v>34.792800903320313</v>
      </c>
      <c r="AI1550" s="194">
        <v>48.625419616699219</v>
      </c>
      <c r="AJ1550" s="207">
        <v>0.40264981985092163</v>
      </c>
      <c r="AK1550" s="207">
        <v>0.97192943096160889</v>
      </c>
      <c r="AL1550" s="208">
        <v>4.1290984153747559</v>
      </c>
      <c r="AM1550" s="208">
        <v>22.847833633422852</v>
      </c>
      <c r="AN1550" s="197">
        <v>6504.1064453125</v>
      </c>
      <c r="AO1550" s="197">
        <v>13917.9912109375</v>
      </c>
      <c r="AP1550" s="197">
        <v>226.72575378417969</v>
      </c>
      <c r="AQ1550" s="231">
        <v>1.6290121078491211</v>
      </c>
      <c r="AR1550" s="198"/>
    </row>
    <row r="1551" spans="1:44">
      <c r="A1551" s="352">
        <v>41824</v>
      </c>
      <c r="B1551" s="181" t="s">
        <v>6</v>
      </c>
      <c r="C1551" s="181"/>
      <c r="D1551" s="241"/>
      <c r="E1551" s="219">
        <v>1797</v>
      </c>
      <c r="F1551" s="219">
        <v>139</v>
      </c>
      <c r="G1551" s="219">
        <v>5309</v>
      </c>
      <c r="H1551" s="219">
        <v>409</v>
      </c>
      <c r="I1551" s="219">
        <v>15921</v>
      </c>
      <c r="J1551" s="219">
        <v>1514</v>
      </c>
      <c r="K1551" s="229">
        <v>31514532</v>
      </c>
      <c r="L1551" s="230">
        <v>90.977689276807283</v>
      </c>
      <c r="M1551" s="229">
        <v>52528942</v>
      </c>
      <c r="N1551" s="230">
        <v>96.05989974228207</v>
      </c>
      <c r="O1551" s="229">
        <v>171951910</v>
      </c>
      <c r="P1551" s="230">
        <v>99.951160319516688</v>
      </c>
      <c r="Q1551" s="229">
        <v>126636528</v>
      </c>
      <c r="R1551" s="230">
        <v>4.6268639788010039E-2</v>
      </c>
      <c r="S1551" s="229">
        <v>2724254</v>
      </c>
      <c r="T1551" s="230">
        <v>4.0552471420878335</v>
      </c>
      <c r="U1551" s="229">
        <v>199078</v>
      </c>
      <c r="V1551" s="230">
        <v>0.15970886305590862</v>
      </c>
      <c r="W1551" s="229">
        <v>39921287</v>
      </c>
      <c r="X1551" s="230">
        <v>99.614337341847389</v>
      </c>
      <c r="Y1551" s="230">
        <v>99.455244416238045</v>
      </c>
      <c r="Z1551" s="229">
        <v>131167</v>
      </c>
      <c r="AA1551" s="230">
        <v>0.32856406256172521</v>
      </c>
      <c r="AB1551" s="229">
        <v>27888694</v>
      </c>
      <c r="AC1551" s="230">
        <v>98.358231462779486</v>
      </c>
      <c r="AD1551" s="229">
        <v>27850454</v>
      </c>
      <c r="AE1551" s="230">
        <v>98.460238121935831</v>
      </c>
      <c r="AF1551" s="230">
        <v>30.834074393087356</v>
      </c>
      <c r="AG1551" s="230">
        <v>38.848603489125701</v>
      </c>
      <c r="AH1551" s="230">
        <v>22.819545297049007</v>
      </c>
      <c r="AI1551" s="230"/>
      <c r="AJ1551" s="188"/>
      <c r="AK1551" s="188"/>
      <c r="AL1551" s="230">
        <v>3.2254819647863444</v>
      </c>
      <c r="AM1551" s="230">
        <v>20.904276745557773</v>
      </c>
      <c r="AN1551" s="230">
        <v>160243.98095703125</v>
      </c>
      <c r="AO1551" s="230">
        <v>502530.599609375</v>
      </c>
      <c r="AP1551" s="230">
        <v>250116.87110900879</v>
      </c>
      <c r="AQ1551" s="230">
        <v>49.771470892206089</v>
      </c>
      <c r="AR1551" s="229">
        <v>0</v>
      </c>
    </row>
    <row r="1552" spans="1:44">
      <c r="A1552" s="352">
        <v>41824</v>
      </c>
      <c r="B1552" s="123" t="s">
        <v>134</v>
      </c>
      <c r="C1552" s="123"/>
      <c r="D1552" s="241"/>
      <c r="E1552" s="219">
        <v>651</v>
      </c>
      <c r="F1552" s="219">
        <v>83</v>
      </c>
      <c r="G1552" s="219">
        <v>1935</v>
      </c>
      <c r="H1552" s="219">
        <v>252</v>
      </c>
      <c r="I1552" s="219">
        <v>6821</v>
      </c>
      <c r="J1552" s="219">
        <v>1010</v>
      </c>
      <c r="K1552" s="197">
        <v>18716574</v>
      </c>
      <c r="L1552" s="194">
        <v>91.816825023639481</v>
      </c>
      <c r="M1552" s="197">
        <v>29284700</v>
      </c>
      <c r="N1552" s="194">
        <v>96.542077406038516</v>
      </c>
      <c r="O1552" s="197">
        <v>58796994</v>
      </c>
      <c r="P1552" s="194">
        <v>99.895712533313784</v>
      </c>
      <c r="Q1552" s="197">
        <v>58796618</v>
      </c>
      <c r="R1552" s="194">
        <v>8.9744956260426972E-2</v>
      </c>
      <c r="S1552" s="197">
        <v>7048</v>
      </c>
      <c r="T1552" s="194">
        <v>1.8388526024147957E-2</v>
      </c>
      <c r="U1552" s="197">
        <v>95213</v>
      </c>
      <c r="V1552" s="194">
        <v>0.16210112024865689</v>
      </c>
      <c r="W1552" s="197">
        <v>20872081</v>
      </c>
      <c r="X1552" s="194">
        <v>99.557762365191934</v>
      </c>
      <c r="Y1552" s="231">
        <v>99.396378117103467</v>
      </c>
      <c r="Z1552" s="197">
        <v>55205</v>
      </c>
      <c r="AA1552" s="194">
        <v>0.26449208078620756</v>
      </c>
      <c r="AB1552" s="197">
        <v>16522598</v>
      </c>
      <c r="AC1552" s="194">
        <v>98.543565386680839</v>
      </c>
      <c r="AD1552" s="197">
        <v>16523197</v>
      </c>
      <c r="AE1552" s="194">
        <v>98.524940944234729</v>
      </c>
      <c r="AF1552" s="231">
        <v>51.618581864952347</v>
      </c>
      <c r="AG1552" s="231">
        <v>66.847374387539872</v>
      </c>
      <c r="AH1552" s="231">
        <v>36.389789342364821</v>
      </c>
      <c r="AI1552" s="194"/>
      <c r="AJ1552" s="207"/>
      <c r="AK1552" s="207"/>
      <c r="AL1552" s="208">
        <v>4.894257245076103</v>
      </c>
      <c r="AM1552" s="208">
        <v>29.553192086429252</v>
      </c>
      <c r="AN1552" s="197">
        <v>80367.25390625</v>
      </c>
      <c r="AO1552" s="197">
        <v>272634.947265625</v>
      </c>
      <c r="AP1552" s="197">
        <v>175862.55859375</v>
      </c>
      <c r="AQ1552" s="231">
        <v>64.504774739097996</v>
      </c>
      <c r="AR1552" s="198"/>
    </row>
    <row r="1553" spans="1:44">
      <c r="A1553" s="352">
        <v>41824</v>
      </c>
      <c r="B1553" s="123" t="s">
        <v>175</v>
      </c>
      <c r="C1553" s="123"/>
      <c r="D1553" s="241"/>
      <c r="E1553" s="219">
        <v>491</v>
      </c>
      <c r="F1553" s="219">
        <v>31</v>
      </c>
      <c r="G1553" s="219">
        <v>1420</v>
      </c>
      <c r="H1553" s="219">
        <v>83</v>
      </c>
      <c r="I1553" s="219">
        <v>4509</v>
      </c>
      <c r="J1553" s="219">
        <v>290</v>
      </c>
      <c r="K1553" s="197">
        <v>8384275</v>
      </c>
      <c r="L1553" s="194">
        <v>90.731506301976012</v>
      </c>
      <c r="M1553" s="197">
        <v>13758006</v>
      </c>
      <c r="N1553" s="194">
        <v>95.416741952387213</v>
      </c>
      <c r="O1553" s="197">
        <v>59507105</v>
      </c>
      <c r="P1553" s="194">
        <v>99.998744567673</v>
      </c>
      <c r="Q1553" s="197">
        <v>40877549</v>
      </c>
      <c r="R1553" s="194">
        <v>1.3246880059616531E-2</v>
      </c>
      <c r="S1553" s="197">
        <v>1712073</v>
      </c>
      <c r="T1553" s="194">
        <v>4.2050507769177381</v>
      </c>
      <c r="U1553" s="197">
        <v>1567</v>
      </c>
      <c r="V1553" s="194">
        <v>4.0017282458327721E-3</v>
      </c>
      <c r="W1553" s="197">
        <v>12564202</v>
      </c>
      <c r="X1553" s="194">
        <v>99.700974297271898</v>
      </c>
      <c r="Y1553" s="231">
        <v>99.696984535222072</v>
      </c>
      <c r="Z1553" s="197">
        <v>33081</v>
      </c>
      <c r="AA1553" s="194">
        <v>0.26329567632703998</v>
      </c>
      <c r="AB1553" s="197">
        <v>3305166</v>
      </c>
      <c r="AC1553" s="194">
        <v>96.196349762926161</v>
      </c>
      <c r="AD1553" s="197">
        <v>3280054</v>
      </c>
      <c r="AE1553" s="194">
        <v>96.642219255603322</v>
      </c>
      <c r="AF1553" s="231">
        <v>0</v>
      </c>
      <c r="AG1553" s="231">
        <v>0</v>
      </c>
      <c r="AH1553" s="231">
        <v>0</v>
      </c>
      <c r="AI1553" s="194"/>
      <c r="AJ1553" s="207"/>
      <c r="AK1553" s="207"/>
      <c r="AL1553" s="208">
        <v>4.7684234552605211</v>
      </c>
      <c r="AM1553" s="208">
        <v>29.952128391118013</v>
      </c>
      <c r="AN1553" s="197">
        <v>54398.5224609375</v>
      </c>
      <c r="AO1553" s="197">
        <v>148273.92578125</v>
      </c>
      <c r="AP1553" s="197">
        <v>72871.1220703125</v>
      </c>
      <c r="AQ1553" s="231">
        <v>49.14628225182355</v>
      </c>
      <c r="AR1553" s="198"/>
    </row>
    <row r="1554" spans="1:44">
      <c r="A1554" s="352">
        <v>41824</v>
      </c>
      <c r="B1554" s="124" t="s">
        <v>135</v>
      </c>
      <c r="C1554" s="124"/>
      <c r="D1554" s="241"/>
      <c r="E1554" s="219">
        <v>655</v>
      </c>
      <c r="F1554" s="219">
        <v>25</v>
      </c>
      <c r="G1554" s="219">
        <v>1954</v>
      </c>
      <c r="H1554" s="219">
        <v>74</v>
      </c>
      <c r="I1554" s="219">
        <v>4591</v>
      </c>
      <c r="J1554" s="219">
        <v>214</v>
      </c>
      <c r="K1554" s="190">
        <v>4413683</v>
      </c>
      <c r="L1554" s="191">
        <v>87.88691892915736</v>
      </c>
      <c r="M1554" s="190">
        <v>9486236</v>
      </c>
      <c r="N1554" s="191">
        <v>95.504161987340296</v>
      </c>
      <c r="O1554" s="190">
        <v>53647811</v>
      </c>
      <c r="P1554" s="191">
        <v>99.95914875918109</v>
      </c>
      <c r="Q1554" s="190">
        <v>26962361</v>
      </c>
      <c r="R1554" s="191">
        <v>1.524347167932206E-3</v>
      </c>
      <c r="S1554" s="190">
        <v>1005133</v>
      </c>
      <c r="T1554" s="191">
        <v>3.8283886278731756</v>
      </c>
      <c r="U1554" s="190">
        <v>102298</v>
      </c>
      <c r="V1554" s="191">
        <v>0.38234109827208607</v>
      </c>
      <c r="W1554" s="190">
        <v>6485004</v>
      </c>
      <c r="X1554" s="191">
        <v>99.628572226931112</v>
      </c>
      <c r="Y1554" s="232">
        <v>99.247651249685859</v>
      </c>
      <c r="Z1554" s="190">
        <v>42881</v>
      </c>
      <c r="AA1554" s="192">
        <v>0.66123320637547955</v>
      </c>
      <c r="AB1554" s="190">
        <v>8060930</v>
      </c>
      <c r="AC1554" s="191">
        <v>98.864771027072024</v>
      </c>
      <c r="AD1554" s="190">
        <v>8047203</v>
      </c>
      <c r="AE1554" s="191">
        <v>99.068412487027487</v>
      </c>
      <c r="AF1554" s="232">
        <v>17.422279684217902</v>
      </c>
      <c r="AG1554" s="232">
        <v>15.898727814720997</v>
      </c>
      <c r="AH1554" s="232">
        <v>18.945831553714804</v>
      </c>
      <c r="AI1554" s="191"/>
      <c r="AJ1554" s="193"/>
      <c r="AK1554" s="193"/>
      <c r="AL1554" s="191">
        <v>3.5108032131390292</v>
      </c>
      <c r="AM1554" s="191">
        <v>22.565451907037836</v>
      </c>
      <c r="AN1554" s="190">
        <v>25478.20458984375</v>
      </c>
      <c r="AO1554" s="190">
        <v>81621.7265625</v>
      </c>
      <c r="AP1554" s="190">
        <v>1383.1904449462891</v>
      </c>
      <c r="AQ1554" s="232">
        <v>1.6946351213082245</v>
      </c>
      <c r="AR1554" s="190"/>
    </row>
    <row r="1555" spans="1:44">
      <c r="A1555" s="352">
        <v>41824</v>
      </c>
      <c r="B1555" s="114" t="s">
        <v>121</v>
      </c>
      <c r="C1555" s="114" t="s">
        <v>122</v>
      </c>
      <c r="D1555" s="241"/>
      <c r="E1555" s="305">
        <v>168</v>
      </c>
      <c r="F1555" s="305">
        <v>49</v>
      </c>
      <c r="G1555" s="305">
        <v>492</v>
      </c>
      <c r="H1555" s="305">
        <v>149</v>
      </c>
      <c r="I1555" s="305">
        <v>1932</v>
      </c>
      <c r="J1555" s="305">
        <v>613</v>
      </c>
      <c r="K1555" s="118">
        <v>8814725</v>
      </c>
      <c r="L1555" s="116">
        <v>92.944544497984907</v>
      </c>
      <c r="M1555" s="118">
        <v>4798928</v>
      </c>
      <c r="N1555" s="116">
        <v>96.130950927734375</v>
      </c>
      <c r="O1555" s="118">
        <v>19370532</v>
      </c>
      <c r="P1555" s="116">
        <v>99.741546630859375</v>
      </c>
      <c r="Q1555" s="118">
        <v>19370468</v>
      </c>
      <c r="R1555" s="119">
        <v>0.24803736805915833</v>
      </c>
      <c r="S1555" s="118">
        <v>1795</v>
      </c>
      <c r="T1555" s="116">
        <v>9.2666838318109512E-3</v>
      </c>
      <c r="U1555" s="118">
        <v>23865</v>
      </c>
      <c r="V1555" s="119">
        <v>0.12352089583873749</v>
      </c>
      <c r="W1555" s="117">
        <v>8173311</v>
      </c>
      <c r="X1555" s="119">
        <v>99.442024230957031</v>
      </c>
      <c r="Y1555" s="119">
        <v>99.319190979003906</v>
      </c>
      <c r="Z1555" s="117">
        <v>22892</v>
      </c>
      <c r="AA1555" s="119">
        <v>0.2800823450088501</v>
      </c>
      <c r="AB1555" s="118">
        <v>8251810</v>
      </c>
      <c r="AC1555" s="120">
        <v>98.319412231445313</v>
      </c>
      <c r="AD1555" s="118">
        <v>8252458</v>
      </c>
      <c r="AE1555" s="116">
        <v>98.313789367675781</v>
      </c>
      <c r="AF1555" s="116">
        <v>58.973262786865234</v>
      </c>
      <c r="AG1555" s="116">
        <v>77.451469421386719</v>
      </c>
      <c r="AH1555" s="121">
        <v>40.49505615234375</v>
      </c>
      <c r="AI1555" s="116">
        <v>0</v>
      </c>
      <c r="AJ1555" s="121">
        <v>0</v>
      </c>
      <c r="AK1555" s="121">
        <v>0</v>
      </c>
      <c r="AL1555" s="116">
        <v>4.5834751129150391</v>
      </c>
      <c r="AM1555" s="116">
        <v>31.532194137573242</v>
      </c>
      <c r="AN1555" s="116">
        <v>25163.54296875</v>
      </c>
      <c r="AO1555" s="116">
        <v>114852.8125</v>
      </c>
      <c r="AP1555" s="116">
        <v>85534.7578125</v>
      </c>
      <c r="AQ1555" s="122">
        <v>74.473365783691406</v>
      </c>
      <c r="AR1555" s="118"/>
    </row>
    <row r="1556" spans="1:44">
      <c r="A1556" s="352">
        <v>41824</v>
      </c>
      <c r="B1556" s="114" t="s">
        <v>123</v>
      </c>
      <c r="C1556" s="114" t="s">
        <v>122</v>
      </c>
      <c r="D1556" s="241"/>
      <c r="E1556" s="305">
        <v>157</v>
      </c>
      <c r="F1556" s="305">
        <v>9</v>
      </c>
      <c r="G1556" s="305">
        <v>477</v>
      </c>
      <c r="H1556" s="305">
        <v>28</v>
      </c>
      <c r="I1556" s="305">
        <v>1561</v>
      </c>
      <c r="J1556" s="305">
        <v>109</v>
      </c>
      <c r="K1556" s="118">
        <v>3672013</v>
      </c>
      <c r="L1556" s="116">
        <v>92.034968285787656</v>
      </c>
      <c r="M1556" s="118">
        <v>6783867</v>
      </c>
      <c r="N1556" s="116">
        <v>96.920387268066406</v>
      </c>
      <c r="O1556" s="118">
        <v>10588542</v>
      </c>
      <c r="P1556" s="116">
        <v>99.953460693359375</v>
      </c>
      <c r="Q1556" s="118">
        <v>10588287</v>
      </c>
      <c r="R1556" s="119">
        <v>1.942712813615799E-2</v>
      </c>
      <c r="S1556" s="118">
        <v>2444</v>
      </c>
      <c r="T1556" s="116">
        <v>2.3082109168171883E-2</v>
      </c>
      <c r="U1556" s="118">
        <v>17708</v>
      </c>
      <c r="V1556" s="119">
        <v>0.16731253266334534</v>
      </c>
      <c r="W1556" s="117">
        <v>3290648</v>
      </c>
      <c r="X1556" s="119">
        <v>99.8145751953125</v>
      </c>
      <c r="Y1556" s="119">
        <v>99.647575378417969</v>
      </c>
      <c r="Z1556" s="117">
        <v>8136</v>
      </c>
      <c r="AA1556" s="119">
        <v>0.24724613130092621</v>
      </c>
      <c r="AB1556" s="118">
        <v>2479351</v>
      </c>
      <c r="AC1556" s="120">
        <v>99.008529663085938</v>
      </c>
      <c r="AD1556" s="118">
        <v>2478687</v>
      </c>
      <c r="AE1556" s="116">
        <v>98.995391845703125</v>
      </c>
      <c r="AF1556" s="116">
        <v>32.423530578613281</v>
      </c>
      <c r="AG1556" s="116">
        <v>42.578159332275391</v>
      </c>
      <c r="AH1556" s="121">
        <v>22.268898010253906</v>
      </c>
      <c r="AI1556" s="116">
        <v>0</v>
      </c>
      <c r="AJ1556" s="121">
        <v>0</v>
      </c>
      <c r="AK1556" s="121">
        <v>0</v>
      </c>
      <c r="AL1556" s="116">
        <v>4.5895123481750488</v>
      </c>
      <c r="AM1556" s="116">
        <v>27.916379928588867</v>
      </c>
      <c r="AN1556" s="116">
        <v>13522.16796875</v>
      </c>
      <c r="AO1556" s="116">
        <v>44520.64453125</v>
      </c>
      <c r="AP1556" s="116">
        <v>24616.25</v>
      </c>
      <c r="AQ1556" s="116">
        <v>55.291763305664062</v>
      </c>
      <c r="AR1556" s="118"/>
    </row>
    <row r="1557" spans="1:44">
      <c r="A1557" s="352">
        <v>41824</v>
      </c>
      <c r="B1557" s="114" t="s">
        <v>183</v>
      </c>
      <c r="C1557" s="114" t="s">
        <v>122</v>
      </c>
      <c r="D1557" s="241"/>
      <c r="E1557" s="305">
        <v>128</v>
      </c>
      <c r="F1557" s="305">
        <v>6</v>
      </c>
      <c r="G1557" s="305">
        <v>382</v>
      </c>
      <c r="H1557" s="305">
        <v>18</v>
      </c>
      <c r="I1557" s="305">
        <v>1450</v>
      </c>
      <c r="J1557" s="305">
        <v>72</v>
      </c>
      <c r="K1557" s="118">
        <v>1143410</v>
      </c>
      <c r="L1557" s="116">
        <v>92.904994708809625</v>
      </c>
      <c r="M1557" s="118">
        <v>6783867</v>
      </c>
      <c r="N1557" s="116">
        <v>96.920387268066406</v>
      </c>
      <c r="O1557" s="118">
        <v>11898233</v>
      </c>
      <c r="P1557" s="116">
        <v>99.97760009765625</v>
      </c>
      <c r="Q1557" s="118">
        <v>11898220</v>
      </c>
      <c r="R1557" s="119">
        <v>1.3296106830239296E-2</v>
      </c>
      <c r="S1557" s="118">
        <v>848</v>
      </c>
      <c r="T1557" s="116">
        <v>7.127116434276104E-3</v>
      </c>
      <c r="U1557" s="118">
        <v>20895</v>
      </c>
      <c r="V1557" s="119">
        <v>0.17565037310123444</v>
      </c>
      <c r="W1557" s="117">
        <v>3995060</v>
      </c>
      <c r="X1557" s="119">
        <v>99.498703002929688</v>
      </c>
      <c r="Y1557" s="119">
        <v>99.323936462402344</v>
      </c>
      <c r="Z1557" s="117">
        <v>10067</v>
      </c>
      <c r="AA1557" s="119">
        <v>0.25198620557785034</v>
      </c>
      <c r="AB1557" s="118">
        <v>2451867</v>
      </c>
      <c r="AC1557" s="120">
        <v>98.260551452636719</v>
      </c>
      <c r="AD1557" s="118">
        <v>2451935</v>
      </c>
      <c r="AE1557" s="116">
        <v>98.254196166992188</v>
      </c>
      <c r="AF1557" s="116">
        <v>69.61395263671875</v>
      </c>
      <c r="AG1557" s="116">
        <v>93.824996948242188</v>
      </c>
      <c r="AH1557" s="121">
        <v>45.402912139892578</v>
      </c>
      <c r="AI1557" s="116">
        <v>0</v>
      </c>
      <c r="AJ1557" s="121">
        <v>0</v>
      </c>
      <c r="AK1557" s="121">
        <v>0</v>
      </c>
      <c r="AL1557" s="116">
        <v>5.085841178894043</v>
      </c>
      <c r="AM1557" s="116">
        <v>29.997764587402344</v>
      </c>
      <c r="AN1557" s="116">
        <v>16584.3359375</v>
      </c>
      <c r="AO1557" s="116">
        <v>47234.4140625</v>
      </c>
      <c r="AP1557" s="116">
        <v>26811.77734375</v>
      </c>
      <c r="AQ1557" s="116">
        <v>56.763225555419922</v>
      </c>
      <c r="AR1557" s="118"/>
    </row>
    <row r="1558" spans="1:44">
      <c r="A1558" s="352">
        <v>41824</v>
      </c>
      <c r="B1558" s="114" t="s">
        <v>126</v>
      </c>
      <c r="C1558" s="114" t="s">
        <v>122</v>
      </c>
      <c r="D1558" s="241"/>
      <c r="E1558" s="305">
        <v>103</v>
      </c>
      <c r="F1558" s="305">
        <v>4</v>
      </c>
      <c r="G1558" s="305">
        <v>302</v>
      </c>
      <c r="H1558" s="305">
        <v>12</v>
      </c>
      <c r="I1558" s="305">
        <v>930</v>
      </c>
      <c r="J1558" s="305">
        <v>32</v>
      </c>
      <c r="K1558" s="118">
        <v>1169558</v>
      </c>
      <c r="L1558" s="116">
        <v>89.776907173479216</v>
      </c>
      <c r="M1558" s="118">
        <v>5459019</v>
      </c>
      <c r="N1558" s="116">
        <v>96.252662658691406</v>
      </c>
      <c r="O1558" s="118">
        <v>6848602</v>
      </c>
      <c r="P1558" s="116">
        <v>99.955963134765625</v>
      </c>
      <c r="Q1558" s="118">
        <v>6848576</v>
      </c>
      <c r="R1558" s="119">
        <v>1.169586181640625E-2</v>
      </c>
      <c r="S1558" s="118">
        <v>1858</v>
      </c>
      <c r="T1558" s="116">
        <v>2.7129726484417915E-2</v>
      </c>
      <c r="U1558" s="118">
        <v>12457</v>
      </c>
      <c r="V1558" s="119">
        <v>0.18196247518062592</v>
      </c>
      <c r="W1558" s="117">
        <v>2113011</v>
      </c>
      <c r="X1558" s="119">
        <v>99.595680236816406</v>
      </c>
      <c r="Y1558" s="119">
        <v>99.414451599121094</v>
      </c>
      <c r="Z1558" s="117">
        <v>5811</v>
      </c>
      <c r="AA1558" s="119">
        <v>0.27501040697097778</v>
      </c>
      <c r="AB1558" s="118">
        <v>1099406</v>
      </c>
      <c r="AC1558" s="120">
        <v>99.019378662109375</v>
      </c>
      <c r="AD1558" s="118">
        <v>1098051</v>
      </c>
      <c r="AE1558" s="116">
        <v>98.966621398925781</v>
      </c>
      <c r="AF1558" s="116">
        <v>47.2706298828125</v>
      </c>
      <c r="AG1558" s="116">
        <v>56.190471649169922</v>
      </c>
      <c r="AH1558" s="121">
        <v>38.350788116455078</v>
      </c>
      <c r="AI1558" s="116">
        <v>0</v>
      </c>
      <c r="AJ1558" s="121">
        <v>0</v>
      </c>
      <c r="AK1558" s="121">
        <v>0</v>
      </c>
      <c r="AL1558" s="116">
        <v>5.2984213829040527</v>
      </c>
      <c r="AM1558" s="116">
        <v>30.271865844726562</v>
      </c>
      <c r="AN1558" s="116">
        <v>10082.162109375</v>
      </c>
      <c r="AO1558" s="116">
        <v>27577.974609375</v>
      </c>
      <c r="AP1558" s="116">
        <v>14345.48046875</v>
      </c>
      <c r="AQ1558" s="116">
        <v>52.017890930175781</v>
      </c>
      <c r="AR1558" s="118"/>
    </row>
    <row r="1559" spans="1:44">
      <c r="A1559" s="352">
        <v>41824</v>
      </c>
      <c r="B1559" s="114" t="s">
        <v>184</v>
      </c>
      <c r="C1559" s="114" t="s">
        <v>122</v>
      </c>
      <c r="D1559" s="241"/>
      <c r="E1559" s="305">
        <v>95</v>
      </c>
      <c r="F1559" s="305">
        <v>15</v>
      </c>
      <c r="G1559" s="305">
        <v>282</v>
      </c>
      <c r="H1559" s="305">
        <v>45</v>
      </c>
      <c r="I1559" s="305">
        <v>948</v>
      </c>
      <c r="J1559" s="305">
        <v>184</v>
      </c>
      <c r="K1559" s="118">
        <v>3916868</v>
      </c>
      <c r="L1559" s="116">
        <v>89.365891319288778</v>
      </c>
      <c r="M1559" s="118">
        <v>5459019</v>
      </c>
      <c r="N1559" s="116">
        <v>96.252662658691406</v>
      </c>
      <c r="O1559" s="118">
        <v>10091085</v>
      </c>
      <c r="P1559" s="116">
        <v>99.993606567382813</v>
      </c>
      <c r="Q1559" s="118">
        <v>10091067</v>
      </c>
      <c r="R1559" s="119">
        <v>2.7846409939229488E-3</v>
      </c>
      <c r="S1559" s="118">
        <v>103</v>
      </c>
      <c r="T1559" s="116">
        <v>1.0207047453150153E-3</v>
      </c>
      <c r="U1559" s="118">
        <v>20288</v>
      </c>
      <c r="V1559" s="119">
        <v>0.20105676352977753</v>
      </c>
      <c r="W1559" s="117">
        <v>3300051</v>
      </c>
      <c r="X1559" s="119">
        <v>99.635551452636719</v>
      </c>
      <c r="Y1559" s="119">
        <v>99.435226440429688</v>
      </c>
      <c r="Z1559" s="117">
        <v>8299</v>
      </c>
      <c r="AA1559" s="119">
        <v>0.25148096680641174</v>
      </c>
      <c r="AB1559" s="118">
        <v>2240164</v>
      </c>
      <c r="AC1559" s="120">
        <v>98.930885314941406</v>
      </c>
      <c r="AD1559" s="118">
        <v>2242066</v>
      </c>
      <c r="AE1559" s="116">
        <v>98.861808776855469</v>
      </c>
      <c r="AF1559" s="116">
        <v>31.516603469848633</v>
      </c>
      <c r="AG1559" s="116">
        <v>37.775032043457031</v>
      </c>
      <c r="AH1559" s="121">
        <v>25.258174896240234</v>
      </c>
      <c r="AI1559" s="116">
        <v>0</v>
      </c>
      <c r="AJ1559" s="121">
        <v>0</v>
      </c>
      <c r="AK1559" s="121">
        <v>0</v>
      </c>
      <c r="AL1559" s="116">
        <v>5.2595958709716797</v>
      </c>
      <c r="AM1559" s="116">
        <v>27.497249603271484</v>
      </c>
      <c r="AN1559" s="116">
        <v>15015.044921875</v>
      </c>
      <c r="AO1559" s="116">
        <v>38449.1015625</v>
      </c>
      <c r="AP1559" s="116">
        <v>24554.29296875</v>
      </c>
      <c r="AQ1559" s="116">
        <v>63.861812591552734</v>
      </c>
      <c r="AR1559" s="118"/>
    </row>
    <row r="1560" spans="1:44">
      <c r="A1560" s="352">
        <v>41824</v>
      </c>
      <c r="B1560" s="114" t="s">
        <v>131</v>
      </c>
      <c r="C1560" s="114" t="s">
        <v>176</v>
      </c>
      <c r="D1560" s="241"/>
      <c r="E1560" s="305">
        <v>164</v>
      </c>
      <c r="F1560" s="305">
        <v>19</v>
      </c>
      <c r="G1560" s="305">
        <v>478</v>
      </c>
      <c r="H1560" s="305">
        <v>47</v>
      </c>
      <c r="I1560" s="305">
        <v>1528</v>
      </c>
      <c r="J1560" s="305">
        <v>162</v>
      </c>
      <c r="K1560" s="118">
        <v>2083718</v>
      </c>
      <c r="L1560" s="116">
        <v>90.332521003321943</v>
      </c>
      <c r="M1560" s="118">
        <v>3967413</v>
      </c>
      <c r="N1560" s="116">
        <v>94.413238525390625</v>
      </c>
      <c r="O1560" s="118">
        <v>16858874</v>
      </c>
      <c r="P1560" s="116">
        <v>99.999275207519531</v>
      </c>
      <c r="Q1560" s="118">
        <v>11165323</v>
      </c>
      <c r="R1560" s="119">
        <v>1.6013866290450096E-2</v>
      </c>
      <c r="S1560" s="118">
        <v>457891</v>
      </c>
      <c r="T1560" s="116">
        <v>4.1010098457336426</v>
      </c>
      <c r="U1560" s="118">
        <v>205</v>
      </c>
      <c r="V1560" s="119">
        <v>1.9149138825014234E-3</v>
      </c>
      <c r="W1560" s="117">
        <v>3320152</v>
      </c>
      <c r="X1560" s="119">
        <v>99.782623291015625</v>
      </c>
      <c r="Y1560" s="119">
        <v>99.780715942382813</v>
      </c>
      <c r="Z1560" s="117">
        <v>9382</v>
      </c>
      <c r="AA1560" s="119">
        <v>0.28257742524147034</v>
      </c>
      <c r="AB1560" s="118">
        <v>1300072</v>
      </c>
      <c r="AC1560" s="120">
        <v>95.459098815917969</v>
      </c>
      <c r="AD1560" s="118">
        <v>1288122</v>
      </c>
      <c r="AE1560" s="116">
        <v>96.237777709960937</v>
      </c>
      <c r="AF1560" s="116">
        <v>0</v>
      </c>
      <c r="AG1560" s="116">
        <v>0</v>
      </c>
      <c r="AH1560" s="121">
        <v>0</v>
      </c>
      <c r="AI1560" s="116">
        <v>0</v>
      </c>
      <c r="AJ1560" s="121">
        <v>0</v>
      </c>
      <c r="AK1560" s="121">
        <v>0</v>
      </c>
      <c r="AL1560" s="116">
        <v>4.847435474395752</v>
      </c>
      <c r="AM1560" s="116">
        <v>28.697578430175781</v>
      </c>
      <c r="AN1560" s="116">
        <v>15326.3857421875</v>
      </c>
      <c r="AO1560" s="116">
        <v>37424.43359375</v>
      </c>
      <c r="AP1560" s="116">
        <v>17719.41015625</v>
      </c>
      <c r="AQ1560" s="116">
        <v>47.347171783447266</v>
      </c>
      <c r="AR1560" s="118"/>
    </row>
    <row r="1561" spans="1:44">
      <c r="A1561" s="352">
        <v>41824</v>
      </c>
      <c r="B1561" s="114" t="s">
        <v>124</v>
      </c>
      <c r="C1561" s="114" t="s">
        <v>176</v>
      </c>
      <c r="D1561" s="241"/>
      <c r="E1561" s="180">
        <v>112</v>
      </c>
      <c r="F1561" s="180">
        <v>36</v>
      </c>
      <c r="G1561" s="180">
        <v>330</v>
      </c>
      <c r="H1561" s="180">
        <v>98</v>
      </c>
      <c r="I1561" s="180">
        <v>1241</v>
      </c>
      <c r="J1561" s="180">
        <v>344</v>
      </c>
      <c r="K1561" s="118">
        <v>3086926</v>
      </c>
      <c r="L1561" s="116">
        <v>92.234313358985602</v>
      </c>
      <c r="M1561" s="118">
        <v>3444544</v>
      </c>
      <c r="N1561" s="116">
        <v>96.397697448730469</v>
      </c>
      <c r="O1561" s="118">
        <v>14501430</v>
      </c>
      <c r="P1561" s="116">
        <v>99.999847412109375</v>
      </c>
      <c r="Q1561" s="118">
        <v>11068933</v>
      </c>
      <c r="R1561" s="119">
        <v>4.020261112600565E-3</v>
      </c>
      <c r="S1561" s="118">
        <v>425404</v>
      </c>
      <c r="T1561" s="116">
        <v>3.8432250022888184</v>
      </c>
      <c r="U1561" s="118">
        <v>1059</v>
      </c>
      <c r="V1561" s="119">
        <v>9.9502000957727432E-3</v>
      </c>
      <c r="W1561" s="117">
        <v>3754929</v>
      </c>
      <c r="X1561" s="119">
        <v>99.744461059570313</v>
      </c>
      <c r="Y1561" s="119">
        <v>99.734535217285156</v>
      </c>
      <c r="Z1561" s="117">
        <v>10457</v>
      </c>
      <c r="AA1561" s="119">
        <v>0.27848729491233826</v>
      </c>
      <c r="AB1561" s="118">
        <v>856490</v>
      </c>
      <c r="AC1561" s="120">
        <v>96.617942810058594</v>
      </c>
      <c r="AD1561" s="118">
        <v>850360</v>
      </c>
      <c r="AE1561" s="116">
        <v>96.858268737792969</v>
      </c>
      <c r="AF1561" s="116">
        <v>0</v>
      </c>
      <c r="AG1561" s="116">
        <v>0</v>
      </c>
      <c r="AH1561" s="121">
        <v>0</v>
      </c>
      <c r="AI1561" s="116">
        <v>0</v>
      </c>
      <c r="AJ1561" s="121">
        <v>0</v>
      </c>
      <c r="AK1561" s="121">
        <v>0</v>
      </c>
      <c r="AL1561" s="116">
        <v>4.4387297630310059</v>
      </c>
      <c r="AM1561" s="116">
        <v>28.266992568969727</v>
      </c>
      <c r="AN1561" s="116">
        <v>14708.23046875</v>
      </c>
      <c r="AO1561" s="116">
        <v>42779.859375</v>
      </c>
      <c r="AP1561" s="116">
        <v>22001.138671875</v>
      </c>
      <c r="AQ1561" s="116">
        <v>51.428730010986328</v>
      </c>
      <c r="AR1561" s="118"/>
    </row>
    <row r="1562" spans="1:44">
      <c r="A1562" s="352">
        <v>41824</v>
      </c>
      <c r="B1562" s="206" t="s">
        <v>133</v>
      </c>
      <c r="C1562" s="206" t="s">
        <v>176</v>
      </c>
      <c r="D1562" s="241"/>
      <c r="E1562" s="180">
        <v>163</v>
      </c>
      <c r="F1562" s="180">
        <v>6</v>
      </c>
      <c r="G1562" s="180">
        <v>482</v>
      </c>
      <c r="H1562" s="180">
        <v>18</v>
      </c>
      <c r="I1562" s="180">
        <v>1491</v>
      </c>
      <c r="J1562" s="180">
        <v>64</v>
      </c>
      <c r="K1562" s="248">
        <v>1564993</v>
      </c>
      <c r="L1562" s="246">
        <v>89.254328933100652</v>
      </c>
      <c r="M1562" s="248">
        <v>3481859</v>
      </c>
      <c r="N1562" s="246">
        <v>96.124595642089844</v>
      </c>
      <c r="O1562" s="248">
        <v>14636861</v>
      </c>
      <c r="P1562" s="246">
        <v>99.996818542480469</v>
      </c>
      <c r="Q1562" s="248">
        <v>9431779</v>
      </c>
      <c r="R1562" s="249">
        <v>2.8753854334354401E-2</v>
      </c>
      <c r="S1562" s="248">
        <v>429694</v>
      </c>
      <c r="T1562" s="246">
        <v>4.5558109283447266</v>
      </c>
      <c r="U1562" s="248">
        <v>204</v>
      </c>
      <c r="V1562" s="249">
        <v>2.2672531194984913E-3</v>
      </c>
      <c r="W1562" s="248">
        <v>2611053</v>
      </c>
      <c r="X1562" s="246">
        <v>99.566276550292969</v>
      </c>
      <c r="Y1562" s="246">
        <v>99.564018249511719</v>
      </c>
      <c r="Z1562" s="247">
        <v>7434</v>
      </c>
      <c r="AA1562" s="249">
        <v>0.28471273183822632</v>
      </c>
      <c r="AB1562" s="248">
        <v>498700</v>
      </c>
      <c r="AC1562" s="246">
        <v>96.167434692382813</v>
      </c>
      <c r="AD1562" s="248">
        <v>490229</v>
      </c>
      <c r="AE1562" s="246">
        <v>96.533866882324219</v>
      </c>
      <c r="AF1562" s="246">
        <v>0</v>
      </c>
      <c r="AG1562" s="246">
        <v>0</v>
      </c>
      <c r="AH1562" s="251">
        <v>0</v>
      </c>
      <c r="AI1562" s="246">
        <v>0</v>
      </c>
      <c r="AJ1562" s="251">
        <v>0</v>
      </c>
      <c r="AK1562" s="251">
        <v>0</v>
      </c>
      <c r="AL1562" s="246">
        <v>4.9157910346984863</v>
      </c>
      <c r="AM1562" s="246">
        <v>32.349990844726563</v>
      </c>
      <c r="AN1562" s="246">
        <v>13299.9873046875</v>
      </c>
      <c r="AO1562" s="246">
        <v>33847.21484375</v>
      </c>
      <c r="AP1562" s="246">
        <v>16377.5791015625</v>
      </c>
      <c r="AQ1562" s="246">
        <v>48.386783599853516</v>
      </c>
      <c r="AR1562" s="248"/>
    </row>
    <row r="1563" spans="1:44">
      <c r="A1563" s="352">
        <v>41824</v>
      </c>
      <c r="B1563" s="206" t="s">
        <v>125</v>
      </c>
      <c r="C1563" s="206" t="s">
        <v>176</v>
      </c>
      <c r="D1563" s="241"/>
      <c r="E1563" s="180">
        <v>164</v>
      </c>
      <c r="F1563" s="180">
        <v>6</v>
      </c>
      <c r="G1563" s="180">
        <v>460</v>
      </c>
      <c r="H1563" s="180">
        <v>18</v>
      </c>
      <c r="I1563" s="180">
        <v>1490</v>
      </c>
      <c r="J1563" s="180">
        <v>64</v>
      </c>
      <c r="K1563" s="248">
        <v>1648638</v>
      </c>
      <c r="L1563" s="246">
        <v>89.824145749400415</v>
      </c>
      <c r="M1563" s="248">
        <v>2864190</v>
      </c>
      <c r="N1563" s="246">
        <v>94.766548156738281</v>
      </c>
      <c r="O1563" s="248">
        <v>13509940</v>
      </c>
      <c r="P1563" s="246">
        <v>99.998985290527344</v>
      </c>
      <c r="Q1563" s="248">
        <v>9211514</v>
      </c>
      <c r="R1563" s="249">
        <v>5.1023098640143871E-3</v>
      </c>
      <c r="S1563" s="248">
        <v>399084</v>
      </c>
      <c r="T1563" s="246">
        <v>4.3324475288391113</v>
      </c>
      <c r="U1563" s="248">
        <v>99</v>
      </c>
      <c r="V1563" s="249">
        <v>1.1234724661335349E-3</v>
      </c>
      <c r="W1563" s="248">
        <v>2878068</v>
      </c>
      <c r="X1563" s="246">
        <v>99.672248840332031</v>
      </c>
      <c r="Y1563" s="246">
        <v>99.671127319335938</v>
      </c>
      <c r="Z1563" s="247">
        <v>5808</v>
      </c>
      <c r="AA1563" s="249">
        <v>0.20180204510688782</v>
      </c>
      <c r="AB1563" s="248">
        <v>649904</v>
      </c>
      <c r="AC1563" s="246">
        <v>97.137733459472656</v>
      </c>
      <c r="AD1563" s="248">
        <v>651343</v>
      </c>
      <c r="AE1563" s="246">
        <v>97.241546630859375</v>
      </c>
      <c r="AF1563" s="246">
        <v>0</v>
      </c>
      <c r="AG1563" s="246">
        <v>0</v>
      </c>
      <c r="AH1563" s="251">
        <v>0</v>
      </c>
      <c r="AI1563" s="246">
        <v>0</v>
      </c>
      <c r="AJ1563" s="251">
        <v>0</v>
      </c>
      <c r="AK1563" s="251">
        <v>0</v>
      </c>
      <c r="AL1563" s="246">
        <v>4.0818638801574707</v>
      </c>
      <c r="AM1563" s="246">
        <v>29.75001335144043</v>
      </c>
      <c r="AN1563" s="246">
        <v>11063.9189453125</v>
      </c>
      <c r="AO1563" s="246">
        <v>34222.41796875</v>
      </c>
      <c r="AP1563" s="246">
        <v>16772.994140625</v>
      </c>
      <c r="AQ1563" s="246">
        <v>49.011714935302734</v>
      </c>
      <c r="AR1563" s="248"/>
    </row>
    <row r="1564" spans="1:44">
      <c r="A1564" s="352">
        <v>41824</v>
      </c>
      <c r="B1564" s="107" t="s">
        <v>127</v>
      </c>
      <c r="C1564" s="107" t="s">
        <v>128</v>
      </c>
      <c r="D1564" s="241"/>
      <c r="E1564" s="388">
        <v>150</v>
      </c>
      <c r="F1564" s="388">
        <v>12</v>
      </c>
      <c r="G1564" s="388">
        <v>450</v>
      </c>
      <c r="H1564" s="388">
        <v>36</v>
      </c>
      <c r="I1564" s="388">
        <v>1462</v>
      </c>
      <c r="J1564" s="388">
        <v>122</v>
      </c>
      <c r="K1564" s="111">
        <v>1987423</v>
      </c>
      <c r="L1564" s="109">
        <v>88.698933241690369</v>
      </c>
      <c r="M1564" s="111">
        <v>3705293</v>
      </c>
      <c r="N1564" s="109">
        <v>96.161224365234375</v>
      </c>
      <c r="O1564" s="111">
        <v>15808786</v>
      </c>
      <c r="P1564" s="109">
        <v>99.974876403808594</v>
      </c>
      <c r="Q1564" s="111">
        <v>9614161</v>
      </c>
      <c r="R1564" s="112">
        <v>2.2466857917606831E-3</v>
      </c>
      <c r="S1564" s="111">
        <v>308995</v>
      </c>
      <c r="T1564" s="109">
        <v>3.2139570713043213</v>
      </c>
      <c r="U1564" s="111">
        <v>36075</v>
      </c>
      <c r="V1564" s="112">
        <v>0.37538692355155945</v>
      </c>
      <c r="W1564" s="111">
        <v>3034017</v>
      </c>
      <c r="X1564" s="109">
        <v>99.631393432617188</v>
      </c>
      <c r="Y1564" s="109">
        <v>99.257392883300781</v>
      </c>
      <c r="Z1564" s="110">
        <v>18711</v>
      </c>
      <c r="AA1564" s="112">
        <v>0.61670714616775513</v>
      </c>
      <c r="AB1564" s="111">
        <v>5146533</v>
      </c>
      <c r="AC1564" s="109">
        <v>99.222854614257813</v>
      </c>
      <c r="AD1564" s="111">
        <v>5134808</v>
      </c>
      <c r="AE1564" s="109">
        <v>99.432754516601563</v>
      </c>
      <c r="AF1564" s="109">
        <v>34.614147186279297</v>
      </c>
      <c r="AG1564" s="109">
        <v>34.256317138671875</v>
      </c>
      <c r="AH1564" s="113">
        <v>34.971977233886719</v>
      </c>
      <c r="AI1564" s="109">
        <v>48.816925048828125</v>
      </c>
      <c r="AJ1564" s="113">
        <v>0.4423222541809082</v>
      </c>
      <c r="AK1564" s="113">
        <v>0.74075192213058472</v>
      </c>
      <c r="AL1564" s="109">
        <v>2.9287993907928467</v>
      </c>
      <c r="AM1564" s="109">
        <v>19.05455207824707</v>
      </c>
      <c r="AN1564" s="109">
        <v>7736.12451171875</v>
      </c>
      <c r="AO1564" s="109">
        <v>37881.52734375</v>
      </c>
      <c r="AP1564" s="109">
        <v>749.33404541015625</v>
      </c>
      <c r="AQ1564" s="109">
        <v>1.9780988693237305</v>
      </c>
      <c r="AR1564" s="111"/>
    </row>
    <row r="1565" spans="1:44">
      <c r="A1565" s="352">
        <v>41824</v>
      </c>
      <c r="B1565" s="107" t="s">
        <v>129</v>
      </c>
      <c r="C1565" s="107" t="s">
        <v>128</v>
      </c>
      <c r="D1565" s="241"/>
      <c r="E1565" s="388">
        <v>151</v>
      </c>
      <c r="F1565" s="388">
        <v>3</v>
      </c>
      <c r="G1565" s="388">
        <v>449</v>
      </c>
      <c r="H1565" s="388">
        <v>8</v>
      </c>
      <c r="I1565" s="388">
        <v>1254</v>
      </c>
      <c r="J1565" s="388">
        <v>26</v>
      </c>
      <c r="K1565" s="111">
        <v>1291237</v>
      </c>
      <c r="L1565" s="109">
        <v>83.777029313751072</v>
      </c>
      <c r="M1565" s="111">
        <v>3218593</v>
      </c>
      <c r="N1565" s="109">
        <v>95.905418395996094</v>
      </c>
      <c r="O1565" s="111">
        <v>11290171</v>
      </c>
      <c r="P1565" s="109">
        <v>99.903984069824219</v>
      </c>
      <c r="Q1565" s="111">
        <v>7481931</v>
      </c>
      <c r="R1565" s="112">
        <v>2.5528168771415949E-3</v>
      </c>
      <c r="S1565" s="111">
        <v>280099</v>
      </c>
      <c r="T1565" s="109">
        <v>3.7436726093292236</v>
      </c>
      <c r="U1565" s="111">
        <v>36377</v>
      </c>
      <c r="V1565" s="112">
        <v>0.48656043410301208</v>
      </c>
      <c r="W1565" s="111">
        <v>1845562</v>
      </c>
      <c r="X1565" s="109">
        <v>99.530975341796875</v>
      </c>
      <c r="Y1565" s="109">
        <v>99.046699523925781</v>
      </c>
      <c r="Z1565" s="110">
        <v>11932</v>
      </c>
      <c r="AA1565" s="112">
        <v>0.64652395248413086</v>
      </c>
      <c r="AB1565" s="111">
        <v>1058973</v>
      </c>
      <c r="AC1565" s="109">
        <v>98.676643371582031</v>
      </c>
      <c r="AD1565" s="111">
        <v>1060150</v>
      </c>
      <c r="AE1565" s="109">
        <v>98.885627746582031</v>
      </c>
      <c r="AF1565" s="109">
        <v>34.329402923583984</v>
      </c>
      <c r="AG1565" s="109">
        <v>33.990226745605469</v>
      </c>
      <c r="AH1565" s="113">
        <v>34.6685791015625</v>
      </c>
      <c r="AI1565" s="109">
        <v>48.916088104248047</v>
      </c>
      <c r="AJ1565" s="113">
        <v>0.35263413190841675</v>
      </c>
      <c r="AK1565" s="113">
        <v>0.73127847909927368</v>
      </c>
      <c r="AL1565" s="109">
        <v>2.9110455513000488</v>
      </c>
      <c r="AM1565" s="109">
        <v>23.768449783325195</v>
      </c>
      <c r="AN1565" s="109">
        <v>6393.6572265625</v>
      </c>
      <c r="AO1565" s="109">
        <v>20678.81640625</v>
      </c>
      <c r="AP1565" s="109">
        <v>251.67915344238281</v>
      </c>
      <c r="AQ1565" s="109">
        <v>1.2170867919921875</v>
      </c>
      <c r="AR1565" s="111"/>
    </row>
    <row r="1566" spans="1:44">
      <c r="A1566" s="352">
        <v>41824</v>
      </c>
      <c r="B1566" s="181" t="s">
        <v>130</v>
      </c>
      <c r="C1566" s="181" t="s">
        <v>128</v>
      </c>
      <c r="D1566" s="241"/>
      <c r="E1566" s="219">
        <v>176</v>
      </c>
      <c r="F1566" s="219">
        <v>5</v>
      </c>
      <c r="G1566" s="219">
        <v>528</v>
      </c>
      <c r="H1566" s="219">
        <v>15</v>
      </c>
      <c r="I1566" s="219">
        <v>858</v>
      </c>
      <c r="J1566" s="219">
        <v>33</v>
      </c>
      <c r="K1566" s="229">
        <v>488503</v>
      </c>
      <c r="L1566" s="230">
        <v>93.022970176232292</v>
      </c>
      <c r="M1566" s="229">
        <v>1297294</v>
      </c>
      <c r="N1566" s="230">
        <v>96.225448608398438</v>
      </c>
      <c r="O1566" s="229">
        <v>14155814</v>
      </c>
      <c r="P1566" s="230">
        <v>99.997154235839844</v>
      </c>
      <c r="Q1566" s="229">
        <v>4542942</v>
      </c>
      <c r="R1566" s="230">
        <v>0</v>
      </c>
      <c r="S1566" s="229">
        <v>155865</v>
      </c>
      <c r="T1566" s="230">
        <v>3.4309265613555908</v>
      </c>
      <c r="U1566" s="229">
        <v>10305</v>
      </c>
      <c r="V1566" s="230">
        <v>0.23685304820537567</v>
      </c>
      <c r="W1566" s="229">
        <v>658985</v>
      </c>
      <c r="X1566" s="230">
        <v>99.791023254394531</v>
      </c>
      <c r="Y1566" s="230">
        <v>99.554664611816406</v>
      </c>
      <c r="Z1566" s="229">
        <v>3363</v>
      </c>
      <c r="AA1566" s="230">
        <v>0.51033025979995728</v>
      </c>
      <c r="AB1566" s="229">
        <v>900887</v>
      </c>
      <c r="AC1566" s="230">
        <v>98.4146728515625</v>
      </c>
      <c r="AD1566" s="229">
        <v>899133</v>
      </c>
      <c r="AE1566" s="230">
        <v>98.576530456542969</v>
      </c>
      <c r="AF1566" s="230">
        <v>35.040191650390625</v>
      </c>
      <c r="AG1566" s="230">
        <v>34.920082092285156</v>
      </c>
      <c r="AH1566" s="230">
        <v>35.160305023193359</v>
      </c>
      <c r="AI1566" s="230">
        <v>91.31878662109375</v>
      </c>
      <c r="AJ1566" s="188">
        <v>0.58593618869781494</v>
      </c>
      <c r="AK1566" s="188">
        <v>8.0952768325805664</v>
      </c>
      <c r="AL1566" s="230">
        <v>4.0406026840209961</v>
      </c>
      <c r="AM1566" s="230">
        <v>23.592197418212891</v>
      </c>
      <c r="AN1566" s="230">
        <v>5345.92919921875</v>
      </c>
      <c r="AO1566" s="230">
        <v>10139.982421875</v>
      </c>
      <c r="AP1566" s="230">
        <v>185.84066772460938</v>
      </c>
      <c r="AQ1566" s="230">
        <v>1.8327513933181763</v>
      </c>
      <c r="AR1566" s="229"/>
    </row>
    <row r="1567" spans="1:44">
      <c r="A1567" s="352">
        <v>41824</v>
      </c>
      <c r="B1567" s="123" t="s">
        <v>132</v>
      </c>
      <c r="C1567" s="123" t="s">
        <v>128</v>
      </c>
      <c r="D1567" s="241"/>
      <c r="E1567" s="219">
        <v>178</v>
      </c>
      <c r="F1567" s="219">
        <v>5</v>
      </c>
      <c r="G1567" s="219">
        <v>527</v>
      </c>
      <c r="H1567" s="219">
        <v>15</v>
      </c>
      <c r="I1567" s="219">
        <v>1017</v>
      </c>
      <c r="J1567" s="219">
        <v>33</v>
      </c>
      <c r="K1567" s="197">
        <v>646520</v>
      </c>
      <c r="L1567" s="194">
        <v>89.718338179793349</v>
      </c>
      <c r="M1567" s="197">
        <v>1265056</v>
      </c>
      <c r="N1567" s="194">
        <v>91.819099426269531</v>
      </c>
      <c r="O1567" s="197">
        <v>12393040</v>
      </c>
      <c r="P1567" s="194">
        <v>99.945930480957031</v>
      </c>
      <c r="Q1567" s="197">
        <v>5323327</v>
      </c>
      <c r="R1567" s="194">
        <v>7.5140975241083652E-5</v>
      </c>
      <c r="S1567" s="197">
        <v>260174</v>
      </c>
      <c r="T1567" s="194">
        <v>4.8874320983886719</v>
      </c>
      <c r="U1567" s="197">
        <v>19541</v>
      </c>
      <c r="V1567" s="194">
        <v>0.36741915345191956</v>
      </c>
      <c r="W1567" s="197">
        <v>946440</v>
      </c>
      <c r="X1567" s="194">
        <v>99.696731567382813</v>
      </c>
      <c r="Y1567" s="231">
        <v>99.330429077148438</v>
      </c>
      <c r="Z1567" s="197">
        <v>8875</v>
      </c>
      <c r="AA1567" s="194">
        <v>0.9377245306968689</v>
      </c>
      <c r="AB1567" s="197">
        <v>954537</v>
      </c>
      <c r="AC1567" s="194">
        <v>97.567619323730469</v>
      </c>
      <c r="AD1567" s="197">
        <v>953112</v>
      </c>
      <c r="AE1567" s="194">
        <v>97.77288818359375</v>
      </c>
      <c r="AF1567" s="231">
        <v>34.757602691650391</v>
      </c>
      <c r="AG1567" s="231">
        <v>34.735874176025391</v>
      </c>
      <c r="AH1567" s="231">
        <v>34.779331207275391</v>
      </c>
      <c r="AI1567" s="194">
        <v>48.687461853027344</v>
      </c>
      <c r="AJ1567" s="207">
        <v>0.38839808106422424</v>
      </c>
      <c r="AK1567" s="207">
        <v>0.92413848638534546</v>
      </c>
      <c r="AL1567" s="208">
        <v>3.9879546165466309</v>
      </c>
      <c r="AM1567" s="208">
        <v>23.509735107421875</v>
      </c>
      <c r="AN1567" s="197">
        <v>6002.49365234375</v>
      </c>
      <c r="AO1567" s="197">
        <v>12921.400390625</v>
      </c>
      <c r="AP1567" s="197">
        <v>196.33657836914063</v>
      </c>
      <c r="AQ1567" s="231">
        <v>1.5194683074951172</v>
      </c>
      <c r="AR1567" s="198"/>
    </row>
    <row r="1568" spans="1:44">
      <c r="A1568" s="352">
        <v>41823</v>
      </c>
      <c r="B1568" s="181" t="s">
        <v>6</v>
      </c>
      <c r="C1568" s="181"/>
      <c r="D1568" s="241"/>
      <c r="E1568" s="219">
        <v>1796</v>
      </c>
      <c r="F1568" s="219">
        <v>137</v>
      </c>
      <c r="G1568" s="219">
        <v>5308</v>
      </c>
      <c r="H1568" s="219">
        <v>403</v>
      </c>
      <c r="I1568" s="219">
        <v>15897</v>
      </c>
      <c r="J1568" s="219">
        <v>1501</v>
      </c>
      <c r="K1568" s="229">
        <v>35443259</v>
      </c>
      <c r="L1568" s="230">
        <v>90.814484638672752</v>
      </c>
      <c r="M1568" s="229">
        <v>51271873</v>
      </c>
      <c r="N1568" s="230">
        <v>96.043989394195037</v>
      </c>
      <c r="O1568" s="229">
        <v>173404142</v>
      </c>
      <c r="P1568" s="230">
        <v>99.954508446226626</v>
      </c>
      <c r="Q1568" s="229">
        <v>127865168</v>
      </c>
      <c r="R1568" s="230">
        <v>4.9517784428920741E-2</v>
      </c>
      <c r="S1568" s="229">
        <v>2655975</v>
      </c>
      <c r="T1568" s="230">
        <v>3.9703208250891908</v>
      </c>
      <c r="U1568" s="229">
        <v>193696</v>
      </c>
      <c r="V1568" s="230">
        <v>0.1536670982077365</v>
      </c>
      <c r="W1568" s="229">
        <v>39474598</v>
      </c>
      <c r="X1568" s="230">
        <v>99.638341708092469</v>
      </c>
      <c r="Y1568" s="230">
        <v>99.485230359687336</v>
      </c>
      <c r="Z1568" s="229">
        <v>126455</v>
      </c>
      <c r="AA1568" s="230">
        <v>0.32034525072862641</v>
      </c>
      <c r="AB1568" s="229">
        <v>27209658</v>
      </c>
      <c r="AC1568" s="230">
        <v>98.359718690056255</v>
      </c>
      <c r="AD1568" s="229">
        <v>27173564</v>
      </c>
      <c r="AE1568" s="230">
        <v>98.456465148559602</v>
      </c>
      <c r="AF1568" s="230">
        <v>30.831064111628326</v>
      </c>
      <c r="AG1568" s="230">
        <v>38.214342025919983</v>
      </c>
      <c r="AH1568" s="230">
        <v>23.447786197336669</v>
      </c>
      <c r="AI1568" s="230"/>
      <c r="AJ1568" s="188"/>
      <c r="AK1568" s="188"/>
      <c r="AL1568" s="230">
        <v>3.2648717271247638</v>
      </c>
      <c r="AM1568" s="230">
        <v>21.784121194182624</v>
      </c>
      <c r="AN1568" s="230">
        <v>164092.47216796875</v>
      </c>
      <c r="AO1568" s="230">
        <v>498009.0478515625</v>
      </c>
      <c r="AP1568" s="230">
        <v>247864.56028747559</v>
      </c>
      <c r="AQ1568" s="230">
        <v>49.771095797712206</v>
      </c>
      <c r="AR1568" s="229">
        <v>0</v>
      </c>
    </row>
    <row r="1569" spans="1:44">
      <c r="A1569" s="352">
        <v>41823</v>
      </c>
      <c r="B1569" s="123" t="s">
        <v>134</v>
      </c>
      <c r="C1569" s="123"/>
      <c r="D1569" s="241"/>
      <c r="E1569" s="219">
        <v>650</v>
      </c>
      <c r="F1569" s="219">
        <v>81</v>
      </c>
      <c r="G1569" s="219">
        <v>1934</v>
      </c>
      <c r="H1569" s="219">
        <v>246</v>
      </c>
      <c r="I1569" s="219">
        <v>6811</v>
      </c>
      <c r="J1569" s="219">
        <v>998</v>
      </c>
      <c r="K1569" s="197">
        <v>20453127</v>
      </c>
      <c r="L1569" s="194">
        <v>91.645712658020457</v>
      </c>
      <c r="M1569" s="197">
        <v>28692038</v>
      </c>
      <c r="N1569" s="194">
        <v>96.545878566042333</v>
      </c>
      <c r="O1569" s="197">
        <v>59864023</v>
      </c>
      <c r="P1569" s="194">
        <v>99.894219969910083</v>
      </c>
      <c r="Q1569" s="197">
        <v>59863712</v>
      </c>
      <c r="R1569" s="194">
        <v>9.1626457133930361E-2</v>
      </c>
      <c r="S1569" s="197">
        <v>6995</v>
      </c>
      <c r="T1569" s="194">
        <v>1.8395333711172402E-2</v>
      </c>
      <c r="U1569" s="197">
        <v>93061</v>
      </c>
      <c r="V1569" s="194">
        <v>0.15561552058826761</v>
      </c>
      <c r="W1569" s="197">
        <v>20759935</v>
      </c>
      <c r="X1569" s="194">
        <v>99.58069522006285</v>
      </c>
      <c r="Y1569" s="231">
        <v>99.425732202790726</v>
      </c>
      <c r="Z1569" s="197">
        <v>54012</v>
      </c>
      <c r="AA1569" s="194">
        <v>0.26017422567396753</v>
      </c>
      <c r="AB1569" s="197">
        <v>16246586</v>
      </c>
      <c r="AC1569" s="194">
        <v>98.567994578132399</v>
      </c>
      <c r="AD1569" s="197">
        <v>16246748</v>
      </c>
      <c r="AE1569" s="194">
        <v>98.550090019994116</v>
      </c>
      <c r="AF1569" s="231">
        <v>51.447194263713904</v>
      </c>
      <c r="AG1569" s="231">
        <v>65.464202090075901</v>
      </c>
      <c r="AH1569" s="231">
        <v>37.430186437351907</v>
      </c>
      <c r="AI1569" s="194"/>
      <c r="AJ1569" s="207"/>
      <c r="AK1569" s="207"/>
      <c r="AL1569" s="208">
        <v>4.9342347138177027</v>
      </c>
      <c r="AM1569" s="208">
        <v>30.790701257652433</v>
      </c>
      <c r="AN1569" s="197">
        <v>82524.853515625</v>
      </c>
      <c r="AO1569" s="197">
        <v>271626.74609375</v>
      </c>
      <c r="AP1569" s="197">
        <v>174369.994140625</v>
      </c>
      <c r="AQ1569" s="231">
        <v>64.19470712962945</v>
      </c>
      <c r="AR1569" s="198"/>
    </row>
    <row r="1570" spans="1:44">
      <c r="A1570" s="352">
        <v>41823</v>
      </c>
      <c r="B1570" s="123" t="s">
        <v>175</v>
      </c>
      <c r="C1570" s="123"/>
      <c r="D1570" s="241"/>
      <c r="E1570" s="219">
        <v>491</v>
      </c>
      <c r="F1570" s="219">
        <v>31</v>
      </c>
      <c r="G1570" s="219">
        <v>1420</v>
      </c>
      <c r="H1570" s="219">
        <v>83</v>
      </c>
      <c r="I1570" s="219">
        <v>4498</v>
      </c>
      <c r="J1570" s="219">
        <v>290</v>
      </c>
      <c r="K1570" s="197">
        <v>9641301</v>
      </c>
      <c r="L1570" s="194">
        <v>90.610675882850259</v>
      </c>
      <c r="M1570" s="197">
        <v>13527867</v>
      </c>
      <c r="N1570" s="194">
        <v>95.357169982926436</v>
      </c>
      <c r="O1570" s="197">
        <v>59976367</v>
      </c>
      <c r="P1570" s="194">
        <v>99.998416776786158</v>
      </c>
      <c r="Q1570" s="197">
        <v>41497412</v>
      </c>
      <c r="R1570" s="194">
        <v>1.8215593481606202E-2</v>
      </c>
      <c r="S1570" s="197">
        <v>1727039</v>
      </c>
      <c r="T1570" s="194">
        <v>4.1726910967308655</v>
      </c>
      <c r="U1570" s="197">
        <v>1618</v>
      </c>
      <c r="V1570" s="194">
        <v>4.0693424703954146E-3</v>
      </c>
      <c r="W1570" s="197">
        <v>12485094</v>
      </c>
      <c r="X1570" s="194">
        <v>99.742667616629205</v>
      </c>
      <c r="Y1570" s="231">
        <v>99.73860874589478</v>
      </c>
      <c r="Z1570" s="197">
        <v>31817</v>
      </c>
      <c r="AA1570" s="194">
        <v>0.25483988871869767</v>
      </c>
      <c r="AB1570" s="197">
        <v>3256975</v>
      </c>
      <c r="AC1570" s="194">
        <v>96.215844664866296</v>
      </c>
      <c r="AD1570" s="197">
        <v>3233290</v>
      </c>
      <c r="AE1570" s="194">
        <v>96.627894258202858</v>
      </c>
      <c r="AF1570" s="231">
        <v>0</v>
      </c>
      <c r="AG1570" s="231">
        <v>0</v>
      </c>
      <c r="AH1570" s="231">
        <v>0</v>
      </c>
      <c r="AI1570" s="194"/>
      <c r="AJ1570" s="207"/>
      <c r="AK1570" s="207"/>
      <c r="AL1570" s="208">
        <v>4.8199631210445437</v>
      </c>
      <c r="AM1570" s="208">
        <v>30.14891760478648</v>
      </c>
      <c r="AN1570" s="197">
        <v>55636.37109375</v>
      </c>
      <c r="AO1570" s="197">
        <v>147362.77734375</v>
      </c>
      <c r="AP1570" s="197">
        <v>72148.396484375</v>
      </c>
      <c r="AQ1570" s="231">
        <v>48.959715461982626</v>
      </c>
      <c r="AR1570" s="198"/>
    </row>
    <row r="1571" spans="1:44">
      <c r="A1571" s="352">
        <v>41823</v>
      </c>
      <c r="B1571" s="124" t="s">
        <v>135</v>
      </c>
      <c r="C1571" s="124"/>
      <c r="D1571" s="241"/>
      <c r="E1571" s="219">
        <v>655</v>
      </c>
      <c r="F1571" s="219">
        <v>25</v>
      </c>
      <c r="G1571" s="219">
        <v>1954</v>
      </c>
      <c r="H1571" s="219">
        <v>74</v>
      </c>
      <c r="I1571" s="219">
        <v>4588</v>
      </c>
      <c r="J1571" s="219">
        <v>213</v>
      </c>
      <c r="K1571" s="190">
        <v>5348831</v>
      </c>
      <c r="L1571" s="191">
        <v>88.003359986509196</v>
      </c>
      <c r="M1571" s="190">
        <v>9051968</v>
      </c>
      <c r="N1571" s="191">
        <v>95.479579362943127</v>
      </c>
      <c r="O1571" s="190">
        <v>53563752</v>
      </c>
      <c r="P1571" s="191">
        <v>99.972723163239976</v>
      </c>
      <c r="Q1571" s="190">
        <v>26504044</v>
      </c>
      <c r="R1571" s="191">
        <v>3.4183461216354596E-3</v>
      </c>
      <c r="S1571" s="190">
        <v>921941</v>
      </c>
      <c r="T1571" s="191">
        <v>3.6212121155800405</v>
      </c>
      <c r="U1571" s="190">
        <v>99017</v>
      </c>
      <c r="V1571" s="191">
        <v>0.37383943488729177</v>
      </c>
      <c r="W1571" s="190">
        <v>6229569</v>
      </c>
      <c r="X1571" s="191">
        <v>99.621361170555502</v>
      </c>
      <c r="Y1571" s="232">
        <v>99.248937236928469</v>
      </c>
      <c r="Z1571" s="190">
        <v>40626</v>
      </c>
      <c r="AA1571" s="192">
        <v>0.65214785179948831</v>
      </c>
      <c r="AB1571" s="190">
        <v>7706097</v>
      </c>
      <c r="AC1571" s="191">
        <v>98.826721892304732</v>
      </c>
      <c r="AD1571" s="190">
        <v>7693526</v>
      </c>
      <c r="AE1571" s="191">
        <v>99.027230787273595</v>
      </c>
      <c r="AF1571" s="232">
        <v>17.460430434219596</v>
      </c>
      <c r="AG1571" s="232">
        <v>15.809509061396678</v>
      </c>
      <c r="AH1571" s="232">
        <v>19.11135180704251</v>
      </c>
      <c r="AI1571" s="191"/>
      <c r="AJ1571" s="193"/>
      <c r="AK1571" s="193"/>
      <c r="AL1571" s="191">
        <v>3.6151260403552099</v>
      </c>
      <c r="AM1571" s="191">
        <v>22.684527822746347</v>
      </c>
      <c r="AN1571" s="190">
        <v>25931.24755859375</v>
      </c>
      <c r="AO1571" s="190">
        <v>79019.5244140625</v>
      </c>
      <c r="AP1571" s="190">
        <v>1346.1696624755859</v>
      </c>
      <c r="AQ1571" s="232">
        <v>1.7035911978179643</v>
      </c>
      <c r="AR1571" s="190"/>
    </row>
    <row r="1572" spans="1:44">
      <c r="A1572" s="352">
        <v>41823</v>
      </c>
      <c r="B1572" s="114" t="s">
        <v>121</v>
      </c>
      <c r="C1572" s="114" t="s">
        <v>122</v>
      </c>
      <c r="D1572" s="241"/>
      <c r="E1572" s="305">
        <v>168</v>
      </c>
      <c r="F1572" s="305">
        <v>48</v>
      </c>
      <c r="G1572" s="305">
        <v>492</v>
      </c>
      <c r="H1572" s="305">
        <v>146</v>
      </c>
      <c r="I1572" s="305">
        <v>1932</v>
      </c>
      <c r="J1572" s="305">
        <v>613</v>
      </c>
      <c r="K1572" s="118">
        <v>9352987</v>
      </c>
      <c r="L1572" s="116">
        <v>92.754079525610379</v>
      </c>
      <c r="M1572" s="118">
        <v>4713504</v>
      </c>
      <c r="N1572" s="116">
        <v>96.050666809082031</v>
      </c>
      <c r="O1572" s="118">
        <v>19641944</v>
      </c>
      <c r="P1572" s="116">
        <v>99.742225646972656</v>
      </c>
      <c r="Q1572" s="118">
        <v>19641924</v>
      </c>
      <c r="R1572" s="119">
        <v>0.24880453944206238</v>
      </c>
      <c r="S1572" s="118">
        <v>1596</v>
      </c>
      <c r="T1572" s="116">
        <v>8.1254765391349792E-3</v>
      </c>
      <c r="U1572" s="118">
        <v>23145</v>
      </c>
      <c r="V1572" s="119">
        <v>0.11813816428184509</v>
      </c>
      <c r="W1572" s="117">
        <v>8047585</v>
      </c>
      <c r="X1572" s="119">
        <v>99.459693908691406</v>
      </c>
      <c r="Y1572" s="119">
        <v>99.342193603515625</v>
      </c>
      <c r="Z1572" s="117">
        <v>21402</v>
      </c>
      <c r="AA1572" s="119">
        <v>0.26594313979148865</v>
      </c>
      <c r="AB1572" s="118">
        <v>8114116</v>
      </c>
      <c r="AC1572" s="120">
        <v>98.295204162597656</v>
      </c>
      <c r="AD1572" s="118">
        <v>8114864</v>
      </c>
      <c r="AE1572" s="116">
        <v>98.289199829101563</v>
      </c>
      <c r="AF1572" s="116">
        <v>59.980880737304687</v>
      </c>
      <c r="AG1572" s="116">
        <v>76.654060363769531</v>
      </c>
      <c r="AH1572" s="121">
        <v>43.307697296142578</v>
      </c>
      <c r="AI1572" s="116">
        <v>0</v>
      </c>
      <c r="AJ1572" s="121">
        <v>0</v>
      </c>
      <c r="AK1572" s="121">
        <v>0</v>
      </c>
      <c r="AL1572" s="116">
        <v>4.761967658996582</v>
      </c>
      <c r="AM1572" s="116">
        <v>33.473613739013672</v>
      </c>
      <c r="AN1572" s="116">
        <v>25953.703125</v>
      </c>
      <c r="AO1572" s="116">
        <v>113668.0625</v>
      </c>
      <c r="AP1572" s="116">
        <v>84501.3359375</v>
      </c>
      <c r="AQ1572" s="122">
        <v>74.340438842773438</v>
      </c>
      <c r="AR1572" s="118"/>
    </row>
    <row r="1573" spans="1:44">
      <c r="A1573" s="352">
        <v>41823</v>
      </c>
      <c r="B1573" s="114" t="s">
        <v>123</v>
      </c>
      <c r="C1573" s="114" t="s">
        <v>122</v>
      </c>
      <c r="D1573" s="241"/>
      <c r="E1573" s="305">
        <v>156</v>
      </c>
      <c r="F1573" s="305">
        <v>9</v>
      </c>
      <c r="G1573" s="305">
        <v>476</v>
      </c>
      <c r="H1573" s="305">
        <v>28</v>
      </c>
      <c r="I1573" s="305">
        <v>1557</v>
      </c>
      <c r="J1573" s="305">
        <v>109</v>
      </c>
      <c r="K1573" s="118">
        <v>4260901</v>
      </c>
      <c r="L1573" s="116">
        <v>91.8759201398953</v>
      </c>
      <c r="M1573" s="118">
        <v>6717605</v>
      </c>
      <c r="N1573" s="116">
        <v>97.05389404296875</v>
      </c>
      <c r="O1573" s="118">
        <v>11057849</v>
      </c>
      <c r="P1573" s="116">
        <v>99.947105407714844</v>
      </c>
      <c r="Q1573" s="118">
        <v>11057623</v>
      </c>
      <c r="R1573" s="119">
        <v>2.4453718215227127E-2</v>
      </c>
      <c r="S1573" s="118">
        <v>2774</v>
      </c>
      <c r="T1573" s="116">
        <v>2.5086766108870506E-2</v>
      </c>
      <c r="U1573" s="118">
        <v>17801</v>
      </c>
      <c r="V1573" s="119">
        <v>0.16106376051902771</v>
      </c>
      <c r="W1573" s="117">
        <v>3404218</v>
      </c>
      <c r="X1573" s="119">
        <v>99.807640075683594</v>
      </c>
      <c r="Y1573" s="119">
        <v>99.646888732910156</v>
      </c>
      <c r="Z1573" s="117">
        <v>10019</v>
      </c>
      <c r="AA1573" s="119">
        <v>0.29431134462356567</v>
      </c>
      <c r="AB1573" s="118">
        <v>2493545</v>
      </c>
      <c r="AC1573" s="120">
        <v>98.985260009765625</v>
      </c>
      <c r="AD1573" s="118">
        <v>2493009</v>
      </c>
      <c r="AE1573" s="116">
        <v>98.964866638183594</v>
      </c>
      <c r="AF1573" s="116">
        <v>30.221138000488281</v>
      </c>
      <c r="AG1573" s="116">
        <v>37.536815643310547</v>
      </c>
      <c r="AH1573" s="121">
        <v>22.905462265014648</v>
      </c>
      <c r="AI1573" s="116">
        <v>0</v>
      </c>
      <c r="AJ1573" s="121">
        <v>0</v>
      </c>
      <c r="AK1573" s="121">
        <v>0</v>
      </c>
      <c r="AL1573" s="116">
        <v>4.6372394561767578</v>
      </c>
      <c r="AM1573" s="116">
        <v>27.905038833618164</v>
      </c>
      <c r="AN1573" s="116">
        <v>14312.20703125</v>
      </c>
      <c r="AO1573" s="116">
        <v>45938.453125</v>
      </c>
      <c r="AP1573" s="116">
        <v>25647.0703125</v>
      </c>
      <c r="AQ1573" s="116">
        <v>55.829196929931641</v>
      </c>
      <c r="AR1573" s="118"/>
    </row>
    <row r="1574" spans="1:44">
      <c r="A1574" s="352">
        <v>41823</v>
      </c>
      <c r="B1574" s="114" t="s">
        <v>183</v>
      </c>
      <c r="C1574" s="114" t="s">
        <v>122</v>
      </c>
      <c r="D1574" s="241"/>
      <c r="E1574" s="305">
        <v>128</v>
      </c>
      <c r="F1574" s="305">
        <v>5</v>
      </c>
      <c r="G1574" s="305">
        <v>382</v>
      </c>
      <c r="H1574" s="305">
        <v>15</v>
      </c>
      <c r="I1574" s="305">
        <v>1448</v>
      </c>
      <c r="J1574" s="305">
        <v>60</v>
      </c>
      <c r="K1574" s="118">
        <v>1347147</v>
      </c>
      <c r="L1574" s="116">
        <v>92.998982293691782</v>
      </c>
      <c r="M1574" s="118">
        <v>6717605</v>
      </c>
      <c r="N1574" s="116">
        <v>97.05389404296875</v>
      </c>
      <c r="O1574" s="118">
        <v>12176996</v>
      </c>
      <c r="P1574" s="116">
        <v>99.985939025878906</v>
      </c>
      <c r="Q1574" s="118">
        <v>12177004</v>
      </c>
      <c r="R1574" s="119">
        <v>8.7131448090076447E-3</v>
      </c>
      <c r="S1574" s="118">
        <v>443</v>
      </c>
      <c r="T1574" s="116">
        <v>3.6380048841238022E-3</v>
      </c>
      <c r="U1574" s="118">
        <v>19971</v>
      </c>
      <c r="V1574" s="119">
        <v>0.16402611136436462</v>
      </c>
      <c r="W1574" s="117">
        <v>4017461</v>
      </c>
      <c r="X1574" s="119">
        <v>99.730926513671875</v>
      </c>
      <c r="Y1574" s="119">
        <v>99.567344665527344</v>
      </c>
      <c r="Z1574" s="117">
        <v>9310</v>
      </c>
      <c r="AA1574" s="119">
        <v>0.23173840343952179</v>
      </c>
      <c r="AB1574" s="118">
        <v>2471918</v>
      </c>
      <c r="AC1574" s="120">
        <v>98.507316589355469</v>
      </c>
      <c r="AD1574" s="118">
        <v>2471924</v>
      </c>
      <c r="AE1574" s="116">
        <v>98.492790222167969</v>
      </c>
      <c r="AF1574" s="116">
        <v>64.97198486328125</v>
      </c>
      <c r="AG1574" s="116">
        <v>88.385604858398438</v>
      </c>
      <c r="AH1574" s="121">
        <v>41.558357238769531</v>
      </c>
      <c r="AI1574" s="116">
        <v>0</v>
      </c>
      <c r="AJ1574" s="121">
        <v>0</v>
      </c>
      <c r="AK1574" s="121">
        <v>0</v>
      </c>
      <c r="AL1574" s="116">
        <v>4.9835348129272461</v>
      </c>
      <c r="AM1574" s="116">
        <v>34.149177551269531</v>
      </c>
      <c r="AN1574" s="116">
        <v>16902.552734375</v>
      </c>
      <c r="AO1574" s="116">
        <v>47668.35546875</v>
      </c>
      <c r="AP1574" s="116">
        <v>26774.95703125</v>
      </c>
      <c r="AQ1574" s="116">
        <v>56.169246673583984</v>
      </c>
      <c r="AR1574" s="118"/>
    </row>
    <row r="1575" spans="1:44">
      <c r="A1575" s="352">
        <v>41823</v>
      </c>
      <c r="B1575" s="114" t="s">
        <v>126</v>
      </c>
      <c r="C1575" s="114" t="s">
        <v>122</v>
      </c>
      <c r="D1575" s="241"/>
      <c r="E1575" s="305">
        <v>103</v>
      </c>
      <c r="F1575" s="305">
        <v>4</v>
      </c>
      <c r="G1575" s="305">
        <v>302</v>
      </c>
      <c r="H1575" s="305">
        <v>12</v>
      </c>
      <c r="I1575" s="305">
        <v>928</v>
      </c>
      <c r="J1575" s="305">
        <v>32</v>
      </c>
      <c r="K1575" s="118">
        <v>1327512</v>
      </c>
      <c r="L1575" s="116">
        <v>89.634820626856865</v>
      </c>
      <c r="M1575" s="118">
        <v>5271662</v>
      </c>
      <c r="N1575" s="116">
        <v>96.119911193847656</v>
      </c>
      <c r="O1575" s="118">
        <v>6900344</v>
      </c>
      <c r="P1575" s="116">
        <v>99.959945678710938</v>
      </c>
      <c r="Q1575" s="118">
        <v>6900298</v>
      </c>
      <c r="R1575" s="119">
        <v>8.8981660082936287E-3</v>
      </c>
      <c r="S1575" s="118">
        <v>1708</v>
      </c>
      <c r="T1575" s="116">
        <v>2.4752553552389145E-2</v>
      </c>
      <c r="U1575" s="118">
        <v>12394</v>
      </c>
      <c r="V1575" s="119">
        <v>0.17967589199542999</v>
      </c>
      <c r="W1575" s="117">
        <v>2076674</v>
      </c>
      <c r="X1575" s="119">
        <v>99.612899780273438</v>
      </c>
      <c r="Y1575" s="119">
        <v>99.433921813964844</v>
      </c>
      <c r="Z1575" s="117">
        <v>5494</v>
      </c>
      <c r="AA1575" s="119">
        <v>0.26455765962600708</v>
      </c>
      <c r="AB1575" s="118">
        <v>1065421</v>
      </c>
      <c r="AC1575" s="120">
        <v>99.036247253417969</v>
      </c>
      <c r="AD1575" s="118">
        <v>1064074</v>
      </c>
      <c r="AE1575" s="116">
        <v>98.994712829589844</v>
      </c>
      <c r="AF1575" s="116">
        <v>45.194755554199219</v>
      </c>
      <c r="AG1575" s="116">
        <v>56.371665954589844</v>
      </c>
      <c r="AH1575" s="121">
        <v>34.017848968505859</v>
      </c>
      <c r="AI1575" s="116">
        <v>0</v>
      </c>
      <c r="AJ1575" s="121">
        <v>0</v>
      </c>
      <c r="AK1575" s="121">
        <v>0</v>
      </c>
      <c r="AL1575" s="116">
        <v>5.3086638450622559</v>
      </c>
      <c r="AM1575" s="116">
        <v>30.284950256347656</v>
      </c>
      <c r="AN1575" s="116">
        <v>10207.15625</v>
      </c>
      <c r="AO1575" s="116">
        <v>27036.4296875</v>
      </c>
      <c r="AP1575" s="116">
        <v>14057.76953125</v>
      </c>
      <c r="AQ1575" s="116">
        <v>51.995658874511719</v>
      </c>
      <c r="AR1575" s="118"/>
    </row>
    <row r="1576" spans="1:44">
      <c r="A1576" s="352">
        <v>41823</v>
      </c>
      <c r="B1576" s="114" t="s">
        <v>184</v>
      </c>
      <c r="C1576" s="114" t="s">
        <v>122</v>
      </c>
      <c r="D1576" s="241"/>
      <c r="E1576" s="305">
        <v>95</v>
      </c>
      <c r="F1576" s="305">
        <v>15</v>
      </c>
      <c r="G1576" s="305">
        <v>282</v>
      </c>
      <c r="H1576" s="305">
        <v>45</v>
      </c>
      <c r="I1576" s="305">
        <v>946</v>
      </c>
      <c r="J1576" s="305">
        <v>184</v>
      </c>
      <c r="K1576" s="118">
        <v>4164580</v>
      </c>
      <c r="L1576" s="116">
        <v>89.12420940406956</v>
      </c>
      <c r="M1576" s="118">
        <v>5271662</v>
      </c>
      <c r="N1576" s="116">
        <v>96.119911193847656</v>
      </c>
      <c r="O1576" s="118">
        <v>10086890</v>
      </c>
      <c r="P1576" s="116">
        <v>99.976531982421875</v>
      </c>
      <c r="Q1576" s="118">
        <v>10086863</v>
      </c>
      <c r="R1576" s="119">
        <v>1.5882043167948723E-2</v>
      </c>
      <c r="S1576" s="118">
        <v>474</v>
      </c>
      <c r="T1576" s="116">
        <v>4.6991812996566296E-3</v>
      </c>
      <c r="U1576" s="118">
        <v>19750</v>
      </c>
      <c r="V1576" s="119">
        <v>0.1958395391702652</v>
      </c>
      <c r="W1576" s="117">
        <v>3213997</v>
      </c>
      <c r="X1576" s="119">
        <v>99.434700012207031</v>
      </c>
      <c r="Y1576" s="119">
        <v>99.239967346191406</v>
      </c>
      <c r="Z1576" s="117">
        <v>7787</v>
      </c>
      <c r="AA1576" s="119">
        <v>0.24228398501873016</v>
      </c>
      <c r="AB1576" s="118">
        <v>2101586</v>
      </c>
      <c r="AC1576" s="120">
        <v>98.960121154785156</v>
      </c>
      <c r="AD1576" s="118">
        <v>2102877</v>
      </c>
      <c r="AE1576" s="116">
        <v>98.907493591308594</v>
      </c>
      <c r="AF1576" s="116">
        <v>36.257015228271484</v>
      </c>
      <c r="AG1576" s="116">
        <v>43.066387176513672</v>
      </c>
      <c r="AH1576" s="121">
        <v>29.447641372680664</v>
      </c>
      <c r="AI1576" s="116">
        <v>0</v>
      </c>
      <c r="AJ1576" s="121">
        <v>0</v>
      </c>
      <c r="AK1576" s="121">
        <v>0</v>
      </c>
      <c r="AL1576" s="116">
        <v>5.2683300971984863</v>
      </c>
      <c r="AM1576" s="116">
        <v>26.972904205322266</v>
      </c>
      <c r="AN1576" s="116">
        <v>15149.234375</v>
      </c>
      <c r="AO1576" s="116">
        <v>37315.4453125</v>
      </c>
      <c r="AP1576" s="116">
        <v>23388.861328125</v>
      </c>
      <c r="AQ1576" s="116">
        <v>62.678768157958984</v>
      </c>
      <c r="AR1576" s="118"/>
    </row>
    <row r="1577" spans="1:44">
      <c r="A1577" s="352">
        <v>41823</v>
      </c>
      <c r="B1577" s="114" t="s">
        <v>131</v>
      </c>
      <c r="C1577" s="114" t="s">
        <v>176</v>
      </c>
      <c r="D1577" s="241"/>
      <c r="E1577" s="305">
        <v>164</v>
      </c>
      <c r="F1577" s="305">
        <v>19</v>
      </c>
      <c r="G1577" s="305">
        <v>478</v>
      </c>
      <c r="H1577" s="305">
        <v>47</v>
      </c>
      <c r="I1577" s="305">
        <v>1528</v>
      </c>
      <c r="J1577" s="305">
        <v>162</v>
      </c>
      <c r="K1577" s="118">
        <v>2420829</v>
      </c>
      <c r="L1577" s="116">
        <v>90.302206392933996</v>
      </c>
      <c r="M1577" s="118">
        <v>3888877</v>
      </c>
      <c r="N1577" s="116">
        <v>94.355491638183594</v>
      </c>
      <c r="O1577" s="118">
        <v>16962356</v>
      </c>
      <c r="P1577" s="116">
        <v>99.999313354492188</v>
      </c>
      <c r="Q1577" s="118">
        <v>11253373</v>
      </c>
      <c r="R1577" s="119">
        <v>6.3891955651342869E-3</v>
      </c>
      <c r="S1577" s="118">
        <v>466873</v>
      </c>
      <c r="T1577" s="116">
        <v>4.1487383842468262</v>
      </c>
      <c r="U1577" s="118">
        <v>197</v>
      </c>
      <c r="V1577" s="119">
        <v>1.826518913730979E-3</v>
      </c>
      <c r="W1577" s="117">
        <v>3245896</v>
      </c>
      <c r="X1577" s="119">
        <v>99.785606384277344</v>
      </c>
      <c r="Y1577" s="119">
        <v>99.783782958984375</v>
      </c>
      <c r="Z1577" s="117">
        <v>8840</v>
      </c>
      <c r="AA1577" s="119">
        <v>0.27234390377998352</v>
      </c>
      <c r="AB1577" s="118">
        <v>1261836</v>
      </c>
      <c r="AC1577" s="120">
        <v>95.50726318359375</v>
      </c>
      <c r="AD1577" s="118">
        <v>1250403</v>
      </c>
      <c r="AE1577" s="116">
        <v>96.27264404296875</v>
      </c>
      <c r="AF1577" s="116">
        <v>0</v>
      </c>
      <c r="AG1577" s="116">
        <v>0</v>
      </c>
      <c r="AH1577" s="121">
        <v>0</v>
      </c>
      <c r="AI1577" s="116">
        <v>0</v>
      </c>
      <c r="AJ1577" s="121">
        <v>0</v>
      </c>
      <c r="AK1577" s="121">
        <v>0</v>
      </c>
      <c r="AL1577" s="116">
        <v>4.9074430465698242</v>
      </c>
      <c r="AM1577" s="116">
        <v>28.773942947387695</v>
      </c>
      <c r="AN1577" s="116">
        <v>15550</v>
      </c>
      <c r="AO1577" s="116">
        <v>36526.9140625</v>
      </c>
      <c r="AP1577" s="116">
        <v>17180.47265625</v>
      </c>
      <c r="AQ1577" s="116">
        <v>47.035106658935547</v>
      </c>
      <c r="AR1577" s="118"/>
    </row>
    <row r="1578" spans="1:44">
      <c r="A1578" s="352">
        <v>41823</v>
      </c>
      <c r="B1578" s="114" t="s">
        <v>124</v>
      </c>
      <c r="C1578" s="114" t="s">
        <v>176</v>
      </c>
      <c r="D1578" s="241"/>
      <c r="E1578" s="180">
        <v>112</v>
      </c>
      <c r="F1578" s="180">
        <v>36</v>
      </c>
      <c r="G1578" s="180">
        <v>330</v>
      </c>
      <c r="H1578" s="180">
        <v>98</v>
      </c>
      <c r="I1578" s="180">
        <v>1241</v>
      </c>
      <c r="J1578" s="180">
        <v>344</v>
      </c>
      <c r="K1578" s="118">
        <v>3395895</v>
      </c>
      <c r="L1578" s="116">
        <v>92.050696502689277</v>
      </c>
      <c r="M1578" s="118">
        <v>3404948</v>
      </c>
      <c r="N1578" s="116">
        <v>96.335304260253906</v>
      </c>
      <c r="O1578" s="118">
        <v>14628220</v>
      </c>
      <c r="P1578" s="116">
        <v>99.99993896484375</v>
      </c>
      <c r="Q1578" s="118">
        <v>11219635</v>
      </c>
      <c r="R1578" s="119">
        <v>7.2194864042103291E-3</v>
      </c>
      <c r="S1578" s="118">
        <v>431208</v>
      </c>
      <c r="T1578" s="116">
        <v>3.8433334827423096</v>
      </c>
      <c r="U1578" s="118">
        <v>1039</v>
      </c>
      <c r="V1578" s="119">
        <v>9.6314195543527603E-3</v>
      </c>
      <c r="W1578" s="117">
        <v>3723059</v>
      </c>
      <c r="X1578" s="119">
        <v>99.730171203613281</v>
      </c>
      <c r="Y1578" s="119">
        <v>99.720565795898438</v>
      </c>
      <c r="Z1578" s="117">
        <v>9978</v>
      </c>
      <c r="AA1578" s="119">
        <v>0.26800543069839478</v>
      </c>
      <c r="AB1578" s="118">
        <v>846036</v>
      </c>
      <c r="AC1578" s="120">
        <v>96.450386047363281</v>
      </c>
      <c r="AD1578" s="118">
        <v>840522</v>
      </c>
      <c r="AE1578" s="116">
        <v>96.646369934082031</v>
      </c>
      <c r="AF1578" s="116">
        <v>0</v>
      </c>
      <c r="AG1578" s="116">
        <v>0</v>
      </c>
      <c r="AH1578" s="121">
        <v>0</v>
      </c>
      <c r="AI1578" s="116">
        <v>0</v>
      </c>
      <c r="AJ1578" s="121">
        <v>0</v>
      </c>
      <c r="AK1578" s="121">
        <v>0</v>
      </c>
      <c r="AL1578" s="116">
        <v>4.5016040802001953</v>
      </c>
      <c r="AM1578" s="116">
        <v>28.758003234863281</v>
      </c>
      <c r="AN1578" s="116">
        <v>15076.0390625</v>
      </c>
      <c r="AO1578" s="116">
        <v>42457.24609375</v>
      </c>
      <c r="AP1578" s="116">
        <v>21713.8671875</v>
      </c>
      <c r="AQ1578" s="116">
        <v>51.142902374267578</v>
      </c>
      <c r="AR1578" s="118"/>
    </row>
    <row r="1579" spans="1:44">
      <c r="A1579" s="352">
        <v>41823</v>
      </c>
      <c r="B1579" s="206" t="s">
        <v>133</v>
      </c>
      <c r="C1579" s="206" t="s">
        <v>176</v>
      </c>
      <c r="D1579" s="241"/>
      <c r="E1579" s="180">
        <v>163</v>
      </c>
      <c r="F1579" s="180">
        <v>6</v>
      </c>
      <c r="G1579" s="180">
        <v>482</v>
      </c>
      <c r="H1579" s="180">
        <v>18</v>
      </c>
      <c r="I1579" s="180">
        <v>1486</v>
      </c>
      <c r="J1579" s="180">
        <v>64</v>
      </c>
      <c r="K1579" s="248">
        <v>1856023</v>
      </c>
      <c r="L1579" s="246">
        <v>89.549752346818977</v>
      </c>
      <c r="M1579" s="248">
        <v>3370427</v>
      </c>
      <c r="N1579" s="246">
        <v>96.085334777832031</v>
      </c>
      <c r="O1579" s="248">
        <v>14488394</v>
      </c>
      <c r="P1579" s="246">
        <v>99.994384765625</v>
      </c>
      <c r="Q1579" s="248">
        <v>9471858</v>
      </c>
      <c r="R1579" s="249">
        <v>5.3780365735292435E-2</v>
      </c>
      <c r="S1579" s="248">
        <v>415284</v>
      </c>
      <c r="T1579" s="246">
        <v>4.3843984603881836</v>
      </c>
      <c r="U1579" s="248">
        <v>274</v>
      </c>
      <c r="V1579" s="249">
        <v>3.0277457553893328E-3</v>
      </c>
      <c r="W1579" s="248">
        <v>2580757</v>
      </c>
      <c r="X1579" s="246">
        <v>99.722213745117187</v>
      </c>
      <c r="Y1579" s="246">
        <v>99.719192504882813</v>
      </c>
      <c r="Z1579" s="247">
        <v>7220</v>
      </c>
      <c r="AA1579" s="249">
        <v>0.279762864112854</v>
      </c>
      <c r="AB1579" s="248">
        <v>496125</v>
      </c>
      <c r="AC1579" s="246">
        <v>96.385589599609375</v>
      </c>
      <c r="AD1579" s="248">
        <v>487548</v>
      </c>
      <c r="AE1579" s="246">
        <v>96.763397216796875</v>
      </c>
      <c r="AF1579" s="246">
        <v>0</v>
      </c>
      <c r="AG1579" s="246">
        <v>0</v>
      </c>
      <c r="AH1579" s="251">
        <v>0</v>
      </c>
      <c r="AI1579" s="246">
        <v>0</v>
      </c>
      <c r="AJ1579" s="251">
        <v>0</v>
      </c>
      <c r="AK1579" s="251">
        <v>0</v>
      </c>
      <c r="AL1579" s="246">
        <v>4.9511728286743164</v>
      </c>
      <c r="AM1579" s="246">
        <v>32.464767456054687</v>
      </c>
      <c r="AN1579" s="246">
        <v>13421.65625</v>
      </c>
      <c r="AO1579" s="246">
        <v>33685.69921875</v>
      </c>
      <c r="AP1579" s="246">
        <v>16217.29296875</v>
      </c>
      <c r="AQ1579" s="246">
        <v>48.142959594726562</v>
      </c>
      <c r="AR1579" s="248"/>
    </row>
    <row r="1580" spans="1:44">
      <c r="A1580" s="352">
        <v>41823</v>
      </c>
      <c r="B1580" s="206" t="s">
        <v>125</v>
      </c>
      <c r="C1580" s="206" t="s">
        <v>176</v>
      </c>
      <c r="D1580" s="241"/>
      <c r="E1580" s="180">
        <v>164</v>
      </c>
      <c r="F1580" s="180">
        <v>6</v>
      </c>
      <c r="G1580" s="180">
        <v>460</v>
      </c>
      <c r="H1580" s="180">
        <v>18</v>
      </c>
      <c r="I1580" s="180">
        <v>1484</v>
      </c>
      <c r="J1580" s="180">
        <v>64</v>
      </c>
      <c r="K1580" s="248">
        <v>1968554</v>
      </c>
      <c r="L1580" s="246">
        <v>89.506155279458937</v>
      </c>
      <c r="M1580" s="248">
        <v>2863615</v>
      </c>
      <c r="N1580" s="246">
        <v>94.697402954101563</v>
      </c>
      <c r="O1580" s="248">
        <v>13897397</v>
      </c>
      <c r="P1580" s="246">
        <v>99.999923706054687</v>
      </c>
      <c r="Q1580" s="248">
        <v>9552546</v>
      </c>
      <c r="R1580" s="249">
        <v>9.7984345629811287E-3</v>
      </c>
      <c r="S1580" s="248">
        <v>413674</v>
      </c>
      <c r="T1580" s="246">
        <v>4.3305106163024902</v>
      </c>
      <c r="U1580" s="248">
        <v>108</v>
      </c>
      <c r="V1580" s="249">
        <v>1.1818866478279233E-3</v>
      </c>
      <c r="W1580" s="248">
        <v>2935382</v>
      </c>
      <c r="X1580" s="246">
        <v>99.729019165039063</v>
      </c>
      <c r="Y1580" s="246">
        <v>99.72784423828125</v>
      </c>
      <c r="Z1580" s="247">
        <v>5779</v>
      </c>
      <c r="AA1580" s="249">
        <v>0.19687385857105255</v>
      </c>
      <c r="AB1580" s="248">
        <v>652978</v>
      </c>
      <c r="AC1580" s="246">
        <v>97.152275085449219</v>
      </c>
      <c r="AD1580" s="248">
        <v>654817</v>
      </c>
      <c r="AE1580" s="246">
        <v>97.181655883789063</v>
      </c>
      <c r="AF1580" s="246">
        <v>0</v>
      </c>
      <c r="AG1580" s="246">
        <v>0</v>
      </c>
      <c r="AH1580" s="251">
        <v>0</v>
      </c>
      <c r="AI1580" s="246">
        <v>0</v>
      </c>
      <c r="AJ1580" s="251">
        <v>0</v>
      </c>
      <c r="AK1580" s="251">
        <v>0</v>
      </c>
      <c r="AL1580" s="246">
        <v>4.1497373580932617</v>
      </c>
      <c r="AM1580" s="246">
        <v>29.704263687133789</v>
      </c>
      <c r="AN1580" s="246">
        <v>11588.67578125</v>
      </c>
      <c r="AO1580" s="246">
        <v>34692.91796875</v>
      </c>
      <c r="AP1580" s="246">
        <v>17036.763671875</v>
      </c>
      <c r="AQ1580" s="246">
        <v>49.107322692871094</v>
      </c>
      <c r="AR1580" s="248"/>
    </row>
    <row r="1581" spans="1:44">
      <c r="A1581" s="352">
        <v>41823</v>
      </c>
      <c r="B1581" s="107" t="s">
        <v>127</v>
      </c>
      <c r="C1581" s="107" t="s">
        <v>128</v>
      </c>
      <c r="D1581" s="241"/>
      <c r="E1581" s="388">
        <v>150</v>
      </c>
      <c r="F1581" s="388">
        <v>12</v>
      </c>
      <c r="G1581" s="388">
        <v>450</v>
      </c>
      <c r="H1581" s="388">
        <v>36</v>
      </c>
      <c r="I1581" s="388">
        <v>1462</v>
      </c>
      <c r="J1581" s="388">
        <v>122</v>
      </c>
      <c r="K1581" s="111">
        <v>2334680</v>
      </c>
      <c r="L1581" s="109">
        <v>88.378749978583798</v>
      </c>
      <c r="M1581" s="111">
        <v>3533540</v>
      </c>
      <c r="N1581" s="109">
        <v>96.295417785644531</v>
      </c>
      <c r="O1581" s="111">
        <v>15639012</v>
      </c>
      <c r="P1581" s="109">
        <v>99.972084045410156</v>
      </c>
      <c r="Q1581" s="111">
        <v>9521203</v>
      </c>
      <c r="R1581" s="112">
        <v>8.2342531532049179E-3</v>
      </c>
      <c r="S1581" s="111">
        <v>277494</v>
      </c>
      <c r="T1581" s="109">
        <v>2.9144847393035889</v>
      </c>
      <c r="U1581" s="111">
        <v>35079</v>
      </c>
      <c r="V1581" s="112">
        <v>0.36867451667785645</v>
      </c>
      <c r="W1581" s="111">
        <v>2910579</v>
      </c>
      <c r="X1581" s="109">
        <v>99.608390808105469</v>
      </c>
      <c r="Y1581" s="109">
        <v>99.241157531738281</v>
      </c>
      <c r="Z1581" s="110">
        <v>17516</v>
      </c>
      <c r="AA1581" s="112">
        <v>0.60180467367172241</v>
      </c>
      <c r="AB1581" s="111">
        <v>4848815</v>
      </c>
      <c r="AC1581" s="109">
        <v>99.264625549316406</v>
      </c>
      <c r="AD1581" s="111">
        <v>4837995</v>
      </c>
      <c r="AE1581" s="109">
        <v>99.473358154296875</v>
      </c>
      <c r="AF1581" s="109">
        <v>34.690025329589844</v>
      </c>
      <c r="AG1581" s="109">
        <v>34.363723754882813</v>
      </c>
      <c r="AH1581" s="113">
        <v>35.016326904296875</v>
      </c>
      <c r="AI1581" s="109">
        <v>48.865364074707031</v>
      </c>
      <c r="AJ1581" s="113">
        <v>0.41560414433479309</v>
      </c>
      <c r="AK1581" s="113">
        <v>0.71903008222579956</v>
      </c>
      <c r="AL1581" s="109">
        <v>3.0413684844970703</v>
      </c>
      <c r="AM1581" s="109">
        <v>19.130701065063477</v>
      </c>
      <c r="AN1581" s="109">
        <v>7933.515625</v>
      </c>
      <c r="AO1581" s="109">
        <v>36354.03125</v>
      </c>
      <c r="AP1581" s="109">
        <v>734.7178955078125</v>
      </c>
      <c r="AQ1581" s="109">
        <v>2.0210080146789551</v>
      </c>
      <c r="AR1581" s="111"/>
    </row>
    <row r="1582" spans="1:44">
      <c r="A1582" s="352">
        <v>41823</v>
      </c>
      <c r="B1582" s="107" t="s">
        <v>129</v>
      </c>
      <c r="C1582" s="107" t="s">
        <v>128</v>
      </c>
      <c r="D1582" s="241"/>
      <c r="E1582" s="388">
        <v>151</v>
      </c>
      <c r="F1582" s="388">
        <v>3</v>
      </c>
      <c r="G1582" s="388">
        <v>449</v>
      </c>
      <c r="H1582" s="388">
        <v>8</v>
      </c>
      <c r="I1582" s="388">
        <v>1253</v>
      </c>
      <c r="J1582" s="388">
        <v>26</v>
      </c>
      <c r="K1582" s="111">
        <v>1536839</v>
      </c>
      <c r="L1582" s="109">
        <v>83.869357818222994</v>
      </c>
      <c r="M1582" s="111">
        <v>3033317</v>
      </c>
      <c r="N1582" s="109">
        <v>95.763908386230469</v>
      </c>
      <c r="O1582" s="111">
        <v>10964333</v>
      </c>
      <c r="P1582" s="109">
        <v>99.923995971679688</v>
      </c>
      <c r="Q1582" s="111">
        <v>7241750</v>
      </c>
      <c r="R1582" s="112">
        <v>1.6846756916493177E-3</v>
      </c>
      <c r="S1582" s="111">
        <v>250337</v>
      </c>
      <c r="T1582" s="109">
        <v>3.4568579196929932</v>
      </c>
      <c r="U1582" s="111">
        <v>34256</v>
      </c>
      <c r="V1582" s="112">
        <v>0.47327214479446411</v>
      </c>
      <c r="W1582" s="111">
        <v>1749792</v>
      </c>
      <c r="X1582" s="109">
        <v>99.525856018066406</v>
      </c>
      <c r="Y1582" s="109">
        <v>99.054824829101563</v>
      </c>
      <c r="Z1582" s="110">
        <v>11042</v>
      </c>
      <c r="AA1582" s="112">
        <v>0.63104641437530518</v>
      </c>
      <c r="AB1582" s="111">
        <v>1013693</v>
      </c>
      <c r="AC1582" s="109">
        <v>98.735610961914063</v>
      </c>
      <c r="AD1582" s="111">
        <v>1014896</v>
      </c>
      <c r="AE1582" s="109">
        <v>98.946296691894531</v>
      </c>
      <c r="AF1582" s="109">
        <v>34.364044189453125</v>
      </c>
      <c r="AG1582" s="109">
        <v>34.047573089599609</v>
      </c>
      <c r="AH1582" s="113">
        <v>34.680511474609375</v>
      </c>
      <c r="AI1582" s="109">
        <v>48.935443878173828</v>
      </c>
      <c r="AJ1582" s="113">
        <v>0.33705762028694153</v>
      </c>
      <c r="AK1582" s="113">
        <v>0.72750115394592285</v>
      </c>
      <c r="AL1582" s="109">
        <v>2.9905035495758057</v>
      </c>
      <c r="AM1582" s="109">
        <v>23.580310821533203</v>
      </c>
      <c r="AN1582" s="109">
        <v>6341.7900390625</v>
      </c>
      <c r="AO1582" s="109">
        <v>19781.287109375</v>
      </c>
      <c r="AP1582" s="109">
        <v>231.50787353515625</v>
      </c>
      <c r="AQ1582" s="109">
        <v>1.1703377962112427</v>
      </c>
      <c r="AR1582" s="111"/>
    </row>
    <row r="1583" spans="1:44">
      <c r="A1583" s="352">
        <v>41823</v>
      </c>
      <c r="B1583" s="181" t="s">
        <v>130</v>
      </c>
      <c r="C1583" s="181" t="s">
        <v>128</v>
      </c>
      <c r="D1583" s="241"/>
      <c r="E1583" s="219">
        <v>176</v>
      </c>
      <c r="F1583" s="219">
        <v>5</v>
      </c>
      <c r="G1583" s="219">
        <v>528</v>
      </c>
      <c r="H1583" s="219">
        <v>15</v>
      </c>
      <c r="I1583" s="219">
        <v>854</v>
      </c>
      <c r="J1583" s="219">
        <v>33</v>
      </c>
      <c r="K1583" s="229">
        <v>649082</v>
      </c>
      <c r="L1583" s="230">
        <v>93.376645785894539</v>
      </c>
      <c r="M1583" s="229">
        <v>1256519</v>
      </c>
      <c r="N1583" s="230">
        <v>96.624801635742188</v>
      </c>
      <c r="O1583" s="229">
        <v>14782097</v>
      </c>
      <c r="P1583" s="230">
        <v>99.995925903320312</v>
      </c>
      <c r="Q1583" s="229">
        <v>4365475</v>
      </c>
      <c r="R1583" s="230">
        <v>0</v>
      </c>
      <c r="S1583" s="229">
        <v>135584</v>
      </c>
      <c r="T1583" s="230">
        <v>3.1058247089385986</v>
      </c>
      <c r="U1583" s="229">
        <v>10332</v>
      </c>
      <c r="V1583" s="230">
        <v>0.23697595298290253</v>
      </c>
      <c r="W1583" s="229">
        <v>641624</v>
      </c>
      <c r="X1583" s="230">
        <v>99.811927795410156</v>
      </c>
      <c r="Y1583" s="230">
        <v>99.575401306152344</v>
      </c>
      <c r="Z1583" s="229">
        <v>3354</v>
      </c>
      <c r="AA1583" s="230">
        <v>0.5227360725402832</v>
      </c>
      <c r="AB1583" s="229">
        <v>885546</v>
      </c>
      <c r="AC1583" s="230">
        <v>98.418830871582031</v>
      </c>
      <c r="AD1583" s="229">
        <v>884203</v>
      </c>
      <c r="AE1583" s="230">
        <v>98.555305480957031</v>
      </c>
      <c r="AF1583" s="230">
        <v>35.062694549560547</v>
      </c>
      <c r="AG1583" s="230">
        <v>34.926963806152344</v>
      </c>
      <c r="AH1583" s="230">
        <v>35.19842529296875</v>
      </c>
      <c r="AI1583" s="230">
        <v>95.831405639648437</v>
      </c>
      <c r="AJ1583" s="188">
        <v>0.76105999946594238</v>
      </c>
      <c r="AK1583" s="188">
        <v>3.4075331687927246</v>
      </c>
      <c r="AL1583" s="230">
        <v>4.1585402488708496</v>
      </c>
      <c r="AM1583" s="230">
        <v>24.050504684448242</v>
      </c>
      <c r="AN1583" s="230">
        <v>5477.201171875</v>
      </c>
      <c r="AO1583" s="230">
        <v>10070.4013671875</v>
      </c>
      <c r="AP1583" s="230">
        <v>185.63044738769531</v>
      </c>
      <c r="AQ1583" s="230">
        <v>1.8433271646499634</v>
      </c>
      <c r="AR1583" s="229"/>
    </row>
    <row r="1584" spans="1:44">
      <c r="A1584" s="352">
        <v>41823</v>
      </c>
      <c r="B1584" s="123" t="s">
        <v>132</v>
      </c>
      <c r="C1584" s="123" t="s">
        <v>128</v>
      </c>
      <c r="D1584" s="241"/>
      <c r="E1584" s="219">
        <v>178</v>
      </c>
      <c r="F1584" s="219">
        <v>5</v>
      </c>
      <c r="G1584" s="219">
        <v>527</v>
      </c>
      <c r="H1584" s="219">
        <v>15</v>
      </c>
      <c r="I1584" s="219">
        <v>1019</v>
      </c>
      <c r="J1584" s="219">
        <v>32</v>
      </c>
      <c r="K1584" s="197">
        <v>828230</v>
      </c>
      <c r="L1584" s="194">
        <v>90.405080714294343</v>
      </c>
      <c r="M1584" s="197">
        <v>1228592</v>
      </c>
      <c r="N1584" s="194">
        <v>91.259910583496094</v>
      </c>
      <c r="O1584" s="197">
        <v>12178310</v>
      </c>
      <c r="P1584" s="194">
        <v>99.989250183105469</v>
      </c>
      <c r="Q1584" s="197">
        <v>5375616</v>
      </c>
      <c r="R1584" s="194">
        <v>0</v>
      </c>
      <c r="S1584" s="197">
        <v>258526</v>
      </c>
      <c r="T1584" s="194">
        <v>4.8092350959777832</v>
      </c>
      <c r="U1584" s="197">
        <v>19350</v>
      </c>
      <c r="V1584" s="194">
        <v>0.36009693145751953</v>
      </c>
      <c r="W1584" s="197">
        <v>927574</v>
      </c>
      <c r="X1584" s="194">
        <v>99.710403442382813</v>
      </c>
      <c r="Y1584" s="231">
        <v>99.351348876953125</v>
      </c>
      <c r="Z1584" s="197">
        <v>8714</v>
      </c>
      <c r="AA1584" s="194">
        <v>0.93943989276885986</v>
      </c>
      <c r="AB1584" s="197">
        <v>958043</v>
      </c>
      <c r="AC1584" s="194">
        <v>97.083847045898438</v>
      </c>
      <c r="AD1584" s="197">
        <v>956432</v>
      </c>
      <c r="AE1584" s="194">
        <v>97.292716979980469</v>
      </c>
      <c r="AF1584" s="231">
        <v>34.794963836669922</v>
      </c>
      <c r="AG1584" s="231">
        <v>34.746551513671875</v>
      </c>
      <c r="AH1584" s="231">
        <v>34.843376159667969</v>
      </c>
      <c r="AI1584" s="194">
        <v>48.758094787597656</v>
      </c>
      <c r="AJ1584" s="207">
        <v>0.36564347147941589</v>
      </c>
      <c r="AK1584" s="207">
        <v>0.87626373767852783</v>
      </c>
      <c r="AL1584" s="208">
        <v>4.0927801132202148</v>
      </c>
      <c r="AM1584" s="208">
        <v>23.587335586547852</v>
      </c>
      <c r="AN1584" s="197">
        <v>6178.74072265625</v>
      </c>
      <c r="AO1584" s="197">
        <v>12813.8046875</v>
      </c>
      <c r="AP1584" s="197">
        <v>194.31344604492187</v>
      </c>
      <c r="AQ1584" s="231">
        <v>1.516438364982605</v>
      </c>
      <c r="AR1584" s="198"/>
    </row>
    <row r="1585" spans="1:44">
      <c r="A1585" s="352">
        <v>41822</v>
      </c>
      <c r="B1585" s="181" t="s">
        <v>6</v>
      </c>
      <c r="C1585" s="181"/>
      <c r="D1585" s="241"/>
      <c r="E1585" s="219">
        <v>1797</v>
      </c>
      <c r="F1585" s="219">
        <v>134</v>
      </c>
      <c r="G1585" s="219">
        <v>5309</v>
      </c>
      <c r="H1585" s="219">
        <v>394</v>
      </c>
      <c r="I1585" s="219">
        <v>15852</v>
      </c>
      <c r="J1585" s="219">
        <v>1461</v>
      </c>
      <c r="K1585" s="229">
        <v>33321460</v>
      </c>
      <c r="L1585" s="230">
        <v>91.206831873513352</v>
      </c>
      <c r="M1585" s="229">
        <v>51323861</v>
      </c>
      <c r="N1585" s="230">
        <v>96.002294265303831</v>
      </c>
      <c r="O1585" s="229">
        <v>171081255</v>
      </c>
      <c r="P1585" s="230">
        <v>99.96094258976521</v>
      </c>
      <c r="Q1585" s="229">
        <v>125445046</v>
      </c>
      <c r="R1585" s="230">
        <v>3.092031289492287E-2</v>
      </c>
      <c r="S1585" s="229">
        <v>2623174</v>
      </c>
      <c r="T1585" s="230">
        <v>3.9686849848682941</v>
      </c>
      <c r="U1585" s="229">
        <v>190145</v>
      </c>
      <c r="V1585" s="230">
        <v>0.15378413743877856</v>
      </c>
      <c r="W1585" s="229">
        <v>38912247</v>
      </c>
      <c r="X1585" s="230">
        <v>99.644907139599454</v>
      </c>
      <c r="Y1585" s="230">
        <v>99.491669078653146</v>
      </c>
      <c r="Z1585" s="229">
        <v>125828</v>
      </c>
      <c r="AA1585" s="230">
        <v>0.3233634905526428</v>
      </c>
      <c r="AB1585" s="229">
        <v>26823840</v>
      </c>
      <c r="AC1585" s="230">
        <v>98.394913598924816</v>
      </c>
      <c r="AD1585" s="229">
        <v>26788019</v>
      </c>
      <c r="AE1585" s="230">
        <v>98.49112427318677</v>
      </c>
      <c r="AF1585" s="230">
        <v>26.813480708055135</v>
      </c>
      <c r="AG1585" s="230">
        <v>33.182665689171195</v>
      </c>
      <c r="AH1585" s="230">
        <v>20.444295726939075</v>
      </c>
      <c r="AI1585" s="230"/>
      <c r="AJ1585" s="188"/>
      <c r="AK1585" s="188"/>
      <c r="AL1585" s="230">
        <v>3.2290546030834353</v>
      </c>
      <c r="AM1585" s="230">
        <v>20.799993843259344</v>
      </c>
      <c r="AN1585" s="230">
        <v>159494.89599609375</v>
      </c>
      <c r="AO1585" s="230">
        <v>491763.8798828125</v>
      </c>
      <c r="AP1585" s="230">
        <v>241174.36239624023</v>
      </c>
      <c r="AQ1585" s="230">
        <v>49.042715876918855</v>
      </c>
      <c r="AR1585" s="229">
        <v>0</v>
      </c>
    </row>
    <row r="1586" spans="1:44">
      <c r="A1586" s="352">
        <v>41822</v>
      </c>
      <c r="B1586" s="123" t="s">
        <v>134</v>
      </c>
      <c r="C1586" s="123"/>
      <c r="D1586" s="241"/>
      <c r="E1586" s="219">
        <v>651</v>
      </c>
      <c r="F1586" s="219">
        <v>78</v>
      </c>
      <c r="G1586" s="219">
        <v>1935</v>
      </c>
      <c r="H1586" s="219">
        <v>237</v>
      </c>
      <c r="I1586" s="219">
        <v>6817</v>
      </c>
      <c r="J1586" s="219">
        <v>958</v>
      </c>
      <c r="K1586" s="197">
        <v>19587696</v>
      </c>
      <c r="L1586" s="194">
        <v>92.066351244168786</v>
      </c>
      <c r="M1586" s="197">
        <v>28529439</v>
      </c>
      <c r="N1586" s="194">
        <v>96.51925834791345</v>
      </c>
      <c r="O1586" s="197">
        <v>58328761</v>
      </c>
      <c r="P1586" s="194">
        <v>99.924779216479067</v>
      </c>
      <c r="Q1586" s="197">
        <v>58328426</v>
      </c>
      <c r="R1586" s="194">
        <v>5.9209553711632473E-2</v>
      </c>
      <c r="S1586" s="197">
        <v>7897</v>
      </c>
      <c r="T1586" s="194">
        <v>2.1259725554896976E-2</v>
      </c>
      <c r="U1586" s="197">
        <v>92151</v>
      </c>
      <c r="V1586" s="194">
        <v>0.15810144482091232</v>
      </c>
      <c r="W1586" s="197">
        <v>20283483</v>
      </c>
      <c r="X1586" s="194">
        <v>99.587539981886408</v>
      </c>
      <c r="Y1586" s="231">
        <v>99.430090642313445</v>
      </c>
      <c r="Z1586" s="197">
        <v>54161</v>
      </c>
      <c r="AA1586" s="194">
        <v>0.26702021532369236</v>
      </c>
      <c r="AB1586" s="197">
        <v>16032750</v>
      </c>
      <c r="AC1586" s="194">
        <v>98.581622908631999</v>
      </c>
      <c r="AD1586" s="197">
        <v>16032602</v>
      </c>
      <c r="AE1586" s="194">
        <v>98.564160821850081</v>
      </c>
      <c r="AF1586" s="231">
        <v>44.388555248093596</v>
      </c>
      <c r="AG1586" s="231">
        <v>56.589383545266614</v>
      </c>
      <c r="AH1586" s="231">
        <v>32.18772695092057</v>
      </c>
      <c r="AI1586" s="194"/>
      <c r="AJ1586" s="207"/>
      <c r="AK1586" s="207"/>
      <c r="AL1586" s="208">
        <v>4.9222178316239544</v>
      </c>
      <c r="AM1586" s="208">
        <v>29.602777812277623</v>
      </c>
      <c r="AN1586" s="197">
        <v>79749.7431640625</v>
      </c>
      <c r="AO1586" s="197">
        <v>266544.986328125</v>
      </c>
      <c r="AP1586" s="197">
        <v>168459.87890625</v>
      </c>
      <c r="AQ1586" s="231">
        <v>63.201293420267433</v>
      </c>
      <c r="AR1586" s="198"/>
    </row>
    <row r="1587" spans="1:44">
      <c r="A1587" s="352">
        <v>41822</v>
      </c>
      <c r="B1587" s="123" t="s">
        <v>175</v>
      </c>
      <c r="C1587" s="123"/>
      <c r="D1587" s="241"/>
      <c r="E1587" s="219">
        <v>491</v>
      </c>
      <c r="F1587" s="219">
        <v>31</v>
      </c>
      <c r="G1587" s="219">
        <v>1420</v>
      </c>
      <c r="H1587" s="219">
        <v>83</v>
      </c>
      <c r="I1587" s="219">
        <v>4490</v>
      </c>
      <c r="J1587" s="219">
        <v>290</v>
      </c>
      <c r="K1587" s="197">
        <v>9036097</v>
      </c>
      <c r="L1587" s="194">
        <v>90.969629918758059</v>
      </c>
      <c r="M1587" s="197">
        <v>13636516</v>
      </c>
      <c r="N1587" s="194">
        <v>95.260462261017167</v>
      </c>
      <c r="O1587" s="197">
        <v>59422343</v>
      </c>
      <c r="P1587" s="194">
        <v>99.997910804546748</v>
      </c>
      <c r="Q1587" s="197">
        <v>41119788</v>
      </c>
      <c r="R1587" s="194">
        <v>9.8735917976620242E-3</v>
      </c>
      <c r="S1587" s="197">
        <v>1725625</v>
      </c>
      <c r="T1587" s="194">
        <v>4.208709678626553</v>
      </c>
      <c r="U1587" s="197">
        <v>1684</v>
      </c>
      <c r="V1587" s="194">
        <v>4.2753001798902165E-3</v>
      </c>
      <c r="W1587" s="197">
        <v>12469392</v>
      </c>
      <c r="X1587" s="194">
        <v>99.742276475662337</v>
      </c>
      <c r="Y1587" s="231">
        <v>99.73801219393674</v>
      </c>
      <c r="Z1587" s="197">
        <v>32346</v>
      </c>
      <c r="AA1587" s="194">
        <v>0.25940318656485672</v>
      </c>
      <c r="AB1587" s="197">
        <v>3297470</v>
      </c>
      <c r="AC1587" s="194">
        <v>96.35378062538922</v>
      </c>
      <c r="AD1587" s="197">
        <v>3274201</v>
      </c>
      <c r="AE1587" s="194">
        <v>96.745099863942301</v>
      </c>
      <c r="AF1587" s="231">
        <v>0</v>
      </c>
      <c r="AG1587" s="231">
        <v>0</v>
      </c>
      <c r="AH1587" s="231">
        <v>0</v>
      </c>
      <c r="AI1587" s="194"/>
      <c r="AJ1587" s="207"/>
      <c r="AK1587" s="207"/>
      <c r="AL1587" s="208">
        <v>4.7530524261238041</v>
      </c>
      <c r="AM1587" s="208">
        <v>29.850308745036752</v>
      </c>
      <c r="AN1587" s="197">
        <v>54776.6533203125</v>
      </c>
      <c r="AO1587" s="197">
        <v>147384.921875</v>
      </c>
      <c r="AP1587" s="197">
        <v>71418.6689453125</v>
      </c>
      <c r="AQ1587" s="231">
        <v>48.457242461941966</v>
      </c>
      <c r="AR1587" s="198"/>
    </row>
    <row r="1588" spans="1:44">
      <c r="A1588" s="352">
        <v>41822</v>
      </c>
      <c r="B1588" s="124" t="s">
        <v>135</v>
      </c>
      <c r="C1588" s="124"/>
      <c r="D1588" s="241"/>
      <c r="E1588" s="219">
        <v>655</v>
      </c>
      <c r="F1588" s="219">
        <v>25</v>
      </c>
      <c r="G1588" s="219">
        <v>1954</v>
      </c>
      <c r="H1588" s="219">
        <v>74</v>
      </c>
      <c r="I1588" s="219">
        <v>4545</v>
      </c>
      <c r="J1588" s="219">
        <v>213</v>
      </c>
      <c r="K1588" s="190">
        <v>4697667</v>
      </c>
      <c r="L1588" s="191">
        <v>88.079189095353073</v>
      </c>
      <c r="M1588" s="190">
        <v>9157906</v>
      </c>
      <c r="N1588" s="191">
        <v>95.49642630113874</v>
      </c>
      <c r="O1588" s="190">
        <v>53330151</v>
      </c>
      <c r="P1588" s="191">
        <v>99.959304244854366</v>
      </c>
      <c r="Q1588" s="190">
        <v>25996832</v>
      </c>
      <c r="R1588" s="191">
        <v>7.3855151880087406E-4</v>
      </c>
      <c r="S1588" s="190">
        <v>889652</v>
      </c>
      <c r="T1588" s="191">
        <v>3.5381573236099619</v>
      </c>
      <c r="U1588" s="190">
        <v>96310</v>
      </c>
      <c r="V1588" s="191">
        <v>0.37086455077221447</v>
      </c>
      <c r="W1588" s="190">
        <v>6159372</v>
      </c>
      <c r="X1588" s="191">
        <v>99.636703275322887</v>
      </c>
      <c r="Y1588" s="232">
        <v>99.267186063316615</v>
      </c>
      <c r="Z1588" s="190">
        <v>39321</v>
      </c>
      <c r="AA1588" s="192">
        <v>0.63839300284909051</v>
      </c>
      <c r="AB1588" s="190">
        <v>7493620</v>
      </c>
      <c r="AC1588" s="191">
        <v>98.893619306051207</v>
      </c>
      <c r="AD1588" s="190">
        <v>7481216</v>
      </c>
      <c r="AE1588" s="191">
        <v>99.098761982163495</v>
      </c>
      <c r="AF1588" s="232">
        <v>17.400556918788926</v>
      </c>
      <c r="AG1588" s="232">
        <v>15.85965529102177</v>
      </c>
      <c r="AH1588" s="232">
        <v>18.941458546556081</v>
      </c>
      <c r="AI1588" s="191"/>
      <c r="AJ1588" s="193"/>
      <c r="AK1588" s="193"/>
      <c r="AL1588" s="191">
        <v>3.5452377589966648</v>
      </c>
      <c r="AM1588" s="191">
        <v>22.800243731042869</v>
      </c>
      <c r="AN1588" s="190">
        <v>24968.49951171875</v>
      </c>
      <c r="AO1588" s="190">
        <v>77833.9716796875</v>
      </c>
      <c r="AP1588" s="190">
        <v>1295.8145446777344</v>
      </c>
      <c r="AQ1588" s="232">
        <v>1.6648444332385339</v>
      </c>
      <c r="AR1588" s="190"/>
    </row>
    <row r="1589" spans="1:44">
      <c r="A1589" s="352">
        <v>41822</v>
      </c>
      <c r="B1589" s="114" t="s">
        <v>121</v>
      </c>
      <c r="C1589" s="114" t="s">
        <v>122</v>
      </c>
      <c r="D1589" s="241"/>
      <c r="E1589" s="305">
        <v>168</v>
      </c>
      <c r="F1589" s="305">
        <v>45</v>
      </c>
      <c r="G1589" s="305">
        <v>492</v>
      </c>
      <c r="H1589" s="305">
        <v>137</v>
      </c>
      <c r="I1589" s="305">
        <v>1930</v>
      </c>
      <c r="J1589" s="305">
        <v>573</v>
      </c>
      <c r="K1589" s="118">
        <v>9107298</v>
      </c>
      <c r="L1589" s="116">
        <v>93.027657599432885</v>
      </c>
      <c r="M1589" s="118">
        <v>4721275</v>
      </c>
      <c r="N1589" s="116">
        <v>95.912590026855469</v>
      </c>
      <c r="O1589" s="118">
        <v>19199090</v>
      </c>
      <c r="P1589" s="116">
        <v>99.836906433105469</v>
      </c>
      <c r="Q1589" s="118">
        <v>19199026</v>
      </c>
      <c r="R1589" s="119">
        <v>0.14879401028156281</v>
      </c>
      <c r="S1589" s="118">
        <v>2548</v>
      </c>
      <c r="T1589" s="116">
        <v>1.3271506875753403E-2</v>
      </c>
      <c r="U1589" s="118">
        <v>22997</v>
      </c>
      <c r="V1589" s="119">
        <v>0.11997655034065247</v>
      </c>
      <c r="W1589" s="117">
        <v>7897008</v>
      </c>
      <c r="X1589" s="119">
        <v>99.48895263671875</v>
      </c>
      <c r="Y1589" s="119">
        <v>99.369590759277344</v>
      </c>
      <c r="Z1589" s="117">
        <v>23214</v>
      </c>
      <c r="AA1589" s="119">
        <v>0.29395943880081177</v>
      </c>
      <c r="AB1589" s="118">
        <v>8068964</v>
      </c>
      <c r="AC1589" s="120">
        <v>98.333183288574219</v>
      </c>
      <c r="AD1589" s="118">
        <v>8070011</v>
      </c>
      <c r="AE1589" s="116">
        <v>98.327247619628906</v>
      </c>
      <c r="AF1589" s="116">
        <v>42.951911926269531</v>
      </c>
      <c r="AG1589" s="116">
        <v>54.43316650390625</v>
      </c>
      <c r="AH1589" s="121">
        <v>31.470659255981445</v>
      </c>
      <c r="AI1589" s="116">
        <v>0</v>
      </c>
      <c r="AJ1589" s="121">
        <v>0</v>
      </c>
      <c r="AK1589" s="121">
        <v>0</v>
      </c>
      <c r="AL1589" s="116">
        <v>4.6978931427001953</v>
      </c>
      <c r="AM1589" s="116">
        <v>31.701704025268555</v>
      </c>
      <c r="AN1589" s="116">
        <v>25264.94921875</v>
      </c>
      <c r="AO1589" s="116">
        <v>111846.921875</v>
      </c>
      <c r="AP1589" s="116">
        <v>81978.453125</v>
      </c>
      <c r="AQ1589" s="122">
        <v>73.29522705078125</v>
      </c>
      <c r="AR1589" s="118"/>
    </row>
    <row r="1590" spans="1:44">
      <c r="A1590" s="352">
        <v>41822</v>
      </c>
      <c r="B1590" s="114" t="s">
        <v>123</v>
      </c>
      <c r="C1590" s="114" t="s">
        <v>122</v>
      </c>
      <c r="D1590" s="241"/>
      <c r="E1590" s="305">
        <v>157</v>
      </c>
      <c r="F1590" s="305">
        <v>9</v>
      </c>
      <c r="G1590" s="305">
        <v>477</v>
      </c>
      <c r="H1590" s="305">
        <v>28</v>
      </c>
      <c r="I1590" s="305">
        <v>1559</v>
      </c>
      <c r="J1590" s="305">
        <v>109</v>
      </c>
      <c r="K1590" s="118">
        <v>4066950</v>
      </c>
      <c r="L1590" s="116">
        <v>92.483630238876799</v>
      </c>
      <c r="M1590" s="118">
        <v>6727591</v>
      </c>
      <c r="N1590" s="116">
        <v>96.961647033691406</v>
      </c>
      <c r="O1590" s="118">
        <v>10920271</v>
      </c>
      <c r="P1590" s="116">
        <v>99.957321166992188</v>
      </c>
      <c r="Q1590" s="118">
        <v>10920109</v>
      </c>
      <c r="R1590" s="119">
        <v>1.6639027744531631E-2</v>
      </c>
      <c r="S1590" s="118">
        <v>2512</v>
      </c>
      <c r="T1590" s="116">
        <v>2.3003432899713516E-2</v>
      </c>
      <c r="U1590" s="118">
        <v>17128</v>
      </c>
      <c r="V1590" s="119">
        <v>0.15691044926643372</v>
      </c>
      <c r="W1590" s="117">
        <v>3421905</v>
      </c>
      <c r="X1590" s="119">
        <v>99.800041198730469</v>
      </c>
      <c r="Y1590" s="119">
        <v>99.643447875976563</v>
      </c>
      <c r="Z1590" s="117">
        <v>9332</v>
      </c>
      <c r="AA1590" s="119">
        <v>0.27271360158920288</v>
      </c>
      <c r="AB1590" s="118">
        <v>2467188</v>
      </c>
      <c r="AC1590" s="120">
        <v>98.946449279785156</v>
      </c>
      <c r="AD1590" s="118">
        <v>2466195</v>
      </c>
      <c r="AE1590" s="116">
        <v>98.932807922363281</v>
      </c>
      <c r="AF1590" s="116">
        <v>34.2100830078125</v>
      </c>
      <c r="AG1590" s="116">
        <v>40.676834106445312</v>
      </c>
      <c r="AH1590" s="121">
        <v>27.743335723876953</v>
      </c>
      <c r="AI1590" s="116">
        <v>0</v>
      </c>
      <c r="AJ1590" s="121">
        <v>0</v>
      </c>
      <c r="AK1590" s="121">
        <v>0</v>
      </c>
      <c r="AL1590" s="116">
        <v>4.7031893730163574</v>
      </c>
      <c r="AM1590" s="116">
        <v>28.823919296264648</v>
      </c>
      <c r="AN1590" s="116">
        <v>13918.51171875</v>
      </c>
      <c r="AO1590" s="116">
        <v>46048.88671875</v>
      </c>
      <c r="AP1590" s="116">
        <v>25352.61328125</v>
      </c>
      <c r="AQ1590" s="116">
        <v>55.055866241455078</v>
      </c>
      <c r="AR1590" s="118"/>
    </row>
    <row r="1591" spans="1:44">
      <c r="A1591" s="352">
        <v>41822</v>
      </c>
      <c r="B1591" s="114" t="s">
        <v>183</v>
      </c>
      <c r="C1591" s="114" t="s">
        <v>122</v>
      </c>
      <c r="D1591" s="241"/>
      <c r="E1591" s="305">
        <v>128</v>
      </c>
      <c r="F1591" s="305">
        <v>5</v>
      </c>
      <c r="G1591" s="305">
        <v>382</v>
      </c>
      <c r="H1591" s="305">
        <v>15</v>
      </c>
      <c r="I1591" s="305">
        <v>1448</v>
      </c>
      <c r="J1591" s="305">
        <v>60</v>
      </c>
      <c r="K1591" s="118">
        <v>1239867</v>
      </c>
      <c r="L1591" s="116">
        <v>93.485107676871792</v>
      </c>
      <c r="M1591" s="118">
        <v>6727591</v>
      </c>
      <c r="N1591" s="116">
        <v>96.961647033691406</v>
      </c>
      <c r="O1591" s="118">
        <v>11917614</v>
      </c>
      <c r="P1591" s="116">
        <v>99.98748779296875</v>
      </c>
      <c r="Q1591" s="118">
        <v>11917587</v>
      </c>
      <c r="R1591" s="119">
        <v>5.252741277217865E-3</v>
      </c>
      <c r="S1591" s="118">
        <v>651</v>
      </c>
      <c r="T1591" s="116">
        <v>5.4625151678919792E-3</v>
      </c>
      <c r="U1591" s="118">
        <v>19721</v>
      </c>
      <c r="V1591" s="119">
        <v>0.1654958575963974</v>
      </c>
      <c r="W1591" s="117">
        <v>3952571</v>
      </c>
      <c r="X1591" s="119">
        <v>99.728691101074219</v>
      </c>
      <c r="Y1591" s="119">
        <v>99.563644409179688</v>
      </c>
      <c r="Z1591" s="117">
        <v>9381</v>
      </c>
      <c r="AA1591" s="119">
        <v>0.23733918368816376</v>
      </c>
      <c r="AB1591" s="118">
        <v>2467710</v>
      </c>
      <c r="AC1591" s="120">
        <v>98.484588623046875</v>
      </c>
      <c r="AD1591" s="118">
        <v>2467767</v>
      </c>
      <c r="AE1591" s="116">
        <v>98.475502014160156</v>
      </c>
      <c r="AF1591" s="116">
        <v>64.114578247070312</v>
      </c>
      <c r="AG1591" s="116">
        <v>85.624732971191406</v>
      </c>
      <c r="AH1591" s="121">
        <v>42.604415893554687</v>
      </c>
      <c r="AI1591" s="116">
        <v>0</v>
      </c>
      <c r="AJ1591" s="121">
        <v>0</v>
      </c>
      <c r="AK1591" s="121">
        <v>0</v>
      </c>
      <c r="AL1591" s="116">
        <v>4.968726634979248</v>
      </c>
      <c r="AM1591" s="116">
        <v>28.837900161743164</v>
      </c>
      <c r="AN1591" s="116">
        <v>16501.6796875</v>
      </c>
      <c r="AO1591" s="116">
        <v>47209.81640625</v>
      </c>
      <c r="AP1591" s="116">
        <v>25610.56640625</v>
      </c>
      <c r="AQ1591" s="116">
        <v>54.248394012451172</v>
      </c>
      <c r="AR1591" s="118"/>
    </row>
    <row r="1592" spans="1:44">
      <c r="A1592" s="352">
        <v>41822</v>
      </c>
      <c r="B1592" s="114" t="s">
        <v>126</v>
      </c>
      <c r="C1592" s="114" t="s">
        <v>122</v>
      </c>
      <c r="D1592" s="241"/>
      <c r="E1592" s="305">
        <v>103</v>
      </c>
      <c r="F1592" s="305">
        <v>4</v>
      </c>
      <c r="G1592" s="305">
        <v>302</v>
      </c>
      <c r="H1592" s="305">
        <v>12</v>
      </c>
      <c r="I1592" s="305">
        <v>928</v>
      </c>
      <c r="J1592" s="305">
        <v>32</v>
      </c>
      <c r="K1592" s="118">
        <v>1199686</v>
      </c>
      <c r="L1592" s="116">
        <v>90.253699718092903</v>
      </c>
      <c r="M1592" s="118">
        <v>5176491</v>
      </c>
      <c r="N1592" s="116">
        <v>96.220970153808594</v>
      </c>
      <c r="O1592" s="118">
        <v>6636671</v>
      </c>
      <c r="P1592" s="116">
        <v>99.945243835449219</v>
      </c>
      <c r="Q1592" s="118">
        <v>6636588</v>
      </c>
      <c r="R1592" s="119">
        <v>1.499264407902956E-2</v>
      </c>
      <c r="S1592" s="118">
        <v>2197</v>
      </c>
      <c r="T1592" s="116">
        <v>3.3104360103607178E-2</v>
      </c>
      <c r="U1592" s="118">
        <v>12762</v>
      </c>
      <c r="V1592" s="119">
        <v>0.19239014387130737</v>
      </c>
      <c r="W1592" s="117">
        <v>1986467</v>
      </c>
      <c r="X1592" s="119">
        <v>99.612876892089844</v>
      </c>
      <c r="Y1592" s="119">
        <v>99.421234130859375</v>
      </c>
      <c r="Z1592" s="117">
        <v>5233</v>
      </c>
      <c r="AA1592" s="119">
        <v>0.26343250274658203</v>
      </c>
      <c r="AB1592" s="118">
        <v>1035075</v>
      </c>
      <c r="AC1592" s="120">
        <v>99.022972106933594</v>
      </c>
      <c r="AD1592" s="118">
        <v>1033527</v>
      </c>
      <c r="AE1592" s="116">
        <v>98.974769592285156</v>
      </c>
      <c r="AF1592" s="116">
        <v>48.055496215820313</v>
      </c>
      <c r="AG1592" s="116">
        <v>59.60498046875</v>
      </c>
      <c r="AH1592" s="121">
        <v>36.506015777587891</v>
      </c>
      <c r="AI1592" s="116">
        <v>0</v>
      </c>
      <c r="AJ1592" s="121">
        <v>0</v>
      </c>
      <c r="AK1592" s="121">
        <v>0</v>
      </c>
      <c r="AL1592" s="116">
        <v>5.2770953178405762</v>
      </c>
      <c r="AM1592" s="116">
        <v>29.9957275390625</v>
      </c>
      <c r="AN1592" s="116">
        <v>9755.37890625</v>
      </c>
      <c r="AO1592" s="116">
        <v>25813.212890625</v>
      </c>
      <c r="AP1592" s="116">
        <v>13506.962890625</v>
      </c>
      <c r="AQ1592" s="116">
        <v>52.325771331787109</v>
      </c>
      <c r="AR1592" s="118"/>
    </row>
    <row r="1593" spans="1:44">
      <c r="A1593" s="352">
        <v>41822</v>
      </c>
      <c r="B1593" s="114" t="s">
        <v>184</v>
      </c>
      <c r="C1593" s="114" t="s">
        <v>122</v>
      </c>
      <c r="D1593" s="241"/>
      <c r="E1593" s="305">
        <v>95</v>
      </c>
      <c r="F1593" s="305">
        <v>15</v>
      </c>
      <c r="G1593" s="305">
        <v>282</v>
      </c>
      <c r="H1593" s="305">
        <v>45</v>
      </c>
      <c r="I1593" s="305">
        <v>952</v>
      </c>
      <c r="J1593" s="305">
        <v>184</v>
      </c>
      <c r="K1593" s="118">
        <v>3973895</v>
      </c>
      <c r="L1593" s="116">
        <v>89.540765420324391</v>
      </c>
      <c r="M1593" s="118">
        <v>5176491</v>
      </c>
      <c r="N1593" s="116">
        <v>96.220970153808594</v>
      </c>
      <c r="O1593" s="118">
        <v>9655115</v>
      </c>
      <c r="P1593" s="116">
        <v>99.971237182617188</v>
      </c>
      <c r="Q1593" s="118">
        <v>9655116</v>
      </c>
      <c r="R1593" s="119">
        <v>2.6214081794023514E-2</v>
      </c>
      <c r="S1593" s="118">
        <v>-11</v>
      </c>
      <c r="T1593" s="116">
        <v>-1.1392923624953255E-4</v>
      </c>
      <c r="U1593" s="118">
        <v>19543</v>
      </c>
      <c r="V1593" s="119">
        <v>0.20246367156505585</v>
      </c>
      <c r="W1593" s="117">
        <v>3025532</v>
      </c>
      <c r="X1593" s="119">
        <v>99.403488159179687</v>
      </c>
      <c r="Y1593" s="119">
        <v>99.202232360839844</v>
      </c>
      <c r="Z1593" s="117">
        <v>7001</v>
      </c>
      <c r="AA1593" s="119">
        <v>0.23139731585979462</v>
      </c>
      <c r="AB1593" s="118">
        <v>1993813</v>
      </c>
      <c r="AC1593" s="120">
        <v>99.026588439941406</v>
      </c>
      <c r="AD1593" s="118">
        <v>1995102</v>
      </c>
      <c r="AE1593" s="116">
        <v>98.963714599609375</v>
      </c>
      <c r="AF1593" s="116">
        <v>34.236572265625</v>
      </c>
      <c r="AG1593" s="116">
        <v>43.265621185302734</v>
      </c>
      <c r="AH1593" s="121">
        <v>25.207523345947266</v>
      </c>
      <c r="AI1593" s="116">
        <v>0</v>
      </c>
      <c r="AJ1593" s="121">
        <v>0</v>
      </c>
      <c r="AK1593" s="121">
        <v>0</v>
      </c>
      <c r="AL1593" s="116">
        <v>5.2410297393798828</v>
      </c>
      <c r="AM1593" s="116">
        <v>27.873544692993164</v>
      </c>
      <c r="AN1593" s="116">
        <v>14309.2236328125</v>
      </c>
      <c r="AO1593" s="116">
        <v>35626.1484375</v>
      </c>
      <c r="AP1593" s="116">
        <v>22011.283203125</v>
      </c>
      <c r="AQ1593" s="116">
        <v>61.784065246582031</v>
      </c>
      <c r="AR1593" s="118"/>
    </row>
    <row r="1594" spans="1:44">
      <c r="A1594" s="352">
        <v>41822</v>
      </c>
      <c r="B1594" s="114" t="s">
        <v>131</v>
      </c>
      <c r="C1594" s="114" t="s">
        <v>176</v>
      </c>
      <c r="D1594" s="241"/>
      <c r="E1594" s="305">
        <v>164</v>
      </c>
      <c r="F1594" s="305">
        <v>19</v>
      </c>
      <c r="G1594" s="305">
        <v>478</v>
      </c>
      <c r="H1594" s="305">
        <v>47</v>
      </c>
      <c r="I1594" s="305">
        <v>1528</v>
      </c>
      <c r="J1594" s="305">
        <v>162</v>
      </c>
      <c r="K1594" s="118">
        <v>2227842</v>
      </c>
      <c r="L1594" s="116">
        <v>90.544302513373935</v>
      </c>
      <c r="M1594" s="118">
        <v>3929129</v>
      </c>
      <c r="N1594" s="116">
        <v>94.092430114746094</v>
      </c>
      <c r="O1594" s="118">
        <v>17261196</v>
      </c>
      <c r="P1594" s="116">
        <v>99.999443054199219</v>
      </c>
      <c r="Q1594" s="118">
        <v>11445251</v>
      </c>
      <c r="R1594" s="119">
        <v>4.5521063730120659E-3</v>
      </c>
      <c r="S1594" s="118">
        <v>489010</v>
      </c>
      <c r="T1594" s="116">
        <v>4.2726016044616699</v>
      </c>
      <c r="U1594" s="118">
        <v>228</v>
      </c>
      <c r="V1594" s="119">
        <v>2.0811138674616814E-3</v>
      </c>
      <c r="W1594" s="117">
        <v>3330612</v>
      </c>
      <c r="X1594" s="119">
        <v>99.785575866699219</v>
      </c>
      <c r="Y1594" s="119">
        <v>99.783500671386719</v>
      </c>
      <c r="Z1594" s="117">
        <v>9127</v>
      </c>
      <c r="AA1594" s="119">
        <v>0.27403372526168823</v>
      </c>
      <c r="AB1594" s="118">
        <v>1320163</v>
      </c>
      <c r="AC1594" s="120">
        <v>95.518203735351563</v>
      </c>
      <c r="AD1594" s="118">
        <v>1309546</v>
      </c>
      <c r="AE1594" s="116">
        <v>96.198532104492188</v>
      </c>
      <c r="AF1594" s="116">
        <v>0</v>
      </c>
      <c r="AG1594" s="116">
        <v>0</v>
      </c>
      <c r="AH1594" s="121">
        <v>0</v>
      </c>
      <c r="AI1594" s="116">
        <v>0</v>
      </c>
      <c r="AJ1594" s="121">
        <v>0</v>
      </c>
      <c r="AK1594" s="121">
        <v>0</v>
      </c>
      <c r="AL1594" s="116">
        <v>4.8261942863464355</v>
      </c>
      <c r="AM1594" s="116">
        <v>28.758819580078125</v>
      </c>
      <c r="AN1594" s="116">
        <v>15695.994140625</v>
      </c>
      <c r="AO1594" s="116">
        <v>37773.7890625</v>
      </c>
      <c r="AP1594" s="116">
        <v>17617.787109375</v>
      </c>
      <c r="AQ1594" s="116">
        <v>46.640243530273438</v>
      </c>
      <c r="AR1594" s="118"/>
    </row>
    <row r="1595" spans="1:44">
      <c r="A1595" s="352">
        <v>41822</v>
      </c>
      <c r="B1595" s="114" t="s">
        <v>124</v>
      </c>
      <c r="C1595" s="114" t="s">
        <v>176</v>
      </c>
      <c r="D1595" s="241"/>
      <c r="E1595" s="180">
        <v>112</v>
      </c>
      <c r="F1595" s="180">
        <v>36</v>
      </c>
      <c r="G1595" s="180">
        <v>330</v>
      </c>
      <c r="H1595" s="180">
        <v>98</v>
      </c>
      <c r="I1595" s="180">
        <v>1240</v>
      </c>
      <c r="J1595" s="180">
        <v>344</v>
      </c>
      <c r="K1595" s="118">
        <v>3253173</v>
      </c>
      <c r="L1595" s="116">
        <v>92.394041140757039</v>
      </c>
      <c r="M1595" s="118">
        <v>3404269</v>
      </c>
      <c r="N1595" s="116">
        <v>96.418441772460938</v>
      </c>
      <c r="O1595" s="118">
        <v>14387464</v>
      </c>
      <c r="P1595" s="116">
        <v>100</v>
      </c>
      <c r="Q1595" s="118">
        <v>11002655</v>
      </c>
      <c r="R1595" s="119">
        <v>5.0624143332242966E-3</v>
      </c>
      <c r="S1595" s="118">
        <v>421405</v>
      </c>
      <c r="T1595" s="116">
        <v>3.8300302028656006</v>
      </c>
      <c r="U1595" s="118">
        <v>1094</v>
      </c>
      <c r="V1595" s="119">
        <v>1.0339578613638878E-2</v>
      </c>
      <c r="W1595" s="117">
        <v>3677013</v>
      </c>
      <c r="X1595" s="119">
        <v>99.756263732910156</v>
      </c>
      <c r="Y1595" s="119">
        <v>99.745948791503906</v>
      </c>
      <c r="Z1595" s="117">
        <v>9866</v>
      </c>
      <c r="AA1595" s="119">
        <v>0.26831561326980591</v>
      </c>
      <c r="AB1595" s="118">
        <v>841090</v>
      </c>
      <c r="AC1595" s="120">
        <v>96.695716857910156</v>
      </c>
      <c r="AD1595" s="118">
        <v>835358</v>
      </c>
      <c r="AE1595" s="116">
        <v>96.888999938964844</v>
      </c>
      <c r="AF1595" s="116">
        <v>0</v>
      </c>
      <c r="AG1595" s="116">
        <v>0</v>
      </c>
      <c r="AH1595" s="121">
        <v>0</v>
      </c>
      <c r="AI1595" s="116">
        <v>0</v>
      </c>
      <c r="AJ1595" s="121">
        <v>0</v>
      </c>
      <c r="AK1595" s="121">
        <v>0</v>
      </c>
      <c r="AL1595" s="116">
        <v>4.4188365936279297</v>
      </c>
      <c r="AM1595" s="116">
        <v>27.979036331176758</v>
      </c>
      <c r="AN1595" s="116">
        <v>14706.7529296875</v>
      </c>
      <c r="AO1595" s="116">
        <v>42091.484375</v>
      </c>
      <c r="AP1595" s="116">
        <v>20940.6875</v>
      </c>
      <c r="AQ1595" s="116">
        <v>49.750411987304688</v>
      </c>
      <c r="AR1595" s="118"/>
    </row>
    <row r="1596" spans="1:44">
      <c r="A1596" s="352">
        <v>41822</v>
      </c>
      <c r="B1596" s="206" t="s">
        <v>133</v>
      </c>
      <c r="C1596" s="206" t="s">
        <v>176</v>
      </c>
      <c r="D1596" s="241"/>
      <c r="E1596" s="180">
        <v>163</v>
      </c>
      <c r="F1596" s="180">
        <v>6</v>
      </c>
      <c r="G1596" s="180">
        <v>482</v>
      </c>
      <c r="H1596" s="180">
        <v>18</v>
      </c>
      <c r="I1596" s="180">
        <v>1480</v>
      </c>
      <c r="J1596" s="180">
        <v>64</v>
      </c>
      <c r="K1596" s="248">
        <v>1723747</v>
      </c>
      <c r="L1596" s="246">
        <v>89.852107066756318</v>
      </c>
      <c r="M1596" s="248">
        <v>3424716</v>
      </c>
      <c r="N1596" s="246">
        <v>95.871833801269531</v>
      </c>
      <c r="O1596" s="248">
        <v>14247909</v>
      </c>
      <c r="P1596" s="246">
        <v>99.992301940917969</v>
      </c>
      <c r="Q1596" s="248">
        <v>9311227</v>
      </c>
      <c r="R1596" s="249">
        <v>2.2252706810832024E-2</v>
      </c>
      <c r="S1596" s="248">
        <v>404082</v>
      </c>
      <c r="T1596" s="246">
        <v>4.339728832244873</v>
      </c>
      <c r="U1596" s="248">
        <v>242</v>
      </c>
      <c r="V1596" s="249">
        <v>2.7178542222827673E-3</v>
      </c>
      <c r="W1596" s="248">
        <v>2554403</v>
      </c>
      <c r="X1596" s="246">
        <v>99.715309143066406</v>
      </c>
      <c r="Y1596" s="246">
        <v>99.712600708007813</v>
      </c>
      <c r="Z1596" s="247">
        <v>7389</v>
      </c>
      <c r="AA1596" s="249">
        <v>0.28926524519920349</v>
      </c>
      <c r="AB1596" s="248">
        <v>486631</v>
      </c>
      <c r="AC1596" s="246">
        <v>96.642219543457031</v>
      </c>
      <c r="AD1596" s="248">
        <v>477915</v>
      </c>
      <c r="AE1596" s="246">
        <v>97.0394287109375</v>
      </c>
      <c r="AF1596" s="246">
        <v>0</v>
      </c>
      <c r="AG1596" s="246">
        <v>0</v>
      </c>
      <c r="AH1596" s="251">
        <v>0</v>
      </c>
      <c r="AI1596" s="246">
        <v>0</v>
      </c>
      <c r="AJ1596" s="251">
        <v>0</v>
      </c>
      <c r="AK1596" s="251">
        <v>0</v>
      </c>
      <c r="AL1596" s="246">
        <v>4.9093375205993652</v>
      </c>
      <c r="AM1596" s="246">
        <v>32.213901519775391</v>
      </c>
      <c r="AN1596" s="246">
        <v>13141.5126953125</v>
      </c>
      <c r="AO1596" s="246">
        <v>33066.87890625</v>
      </c>
      <c r="AP1596" s="246">
        <v>15743.7919921875</v>
      </c>
      <c r="AQ1596" s="246">
        <v>47.611968994140625</v>
      </c>
      <c r="AR1596" s="248"/>
    </row>
    <row r="1597" spans="1:44">
      <c r="A1597" s="352">
        <v>41822</v>
      </c>
      <c r="B1597" s="206" t="s">
        <v>125</v>
      </c>
      <c r="C1597" s="206" t="s">
        <v>176</v>
      </c>
      <c r="D1597" s="241"/>
      <c r="E1597" s="180">
        <v>164</v>
      </c>
      <c r="F1597" s="180">
        <v>6</v>
      </c>
      <c r="G1597" s="180">
        <v>460</v>
      </c>
      <c r="H1597" s="180">
        <v>18</v>
      </c>
      <c r="I1597" s="180">
        <v>1482</v>
      </c>
      <c r="J1597" s="180">
        <v>64</v>
      </c>
      <c r="K1597" s="248">
        <v>1831335</v>
      </c>
      <c r="L1597" s="246">
        <v>90.008600283399815</v>
      </c>
      <c r="M1597" s="248">
        <v>2878402</v>
      </c>
      <c r="N1597" s="246">
        <v>94.757926940917969</v>
      </c>
      <c r="O1597" s="248">
        <v>13525774</v>
      </c>
      <c r="P1597" s="246">
        <v>99.999641418457031</v>
      </c>
      <c r="Q1597" s="248">
        <v>9360655</v>
      </c>
      <c r="R1597" s="249">
        <v>9.7215417772531509E-3</v>
      </c>
      <c r="S1597" s="248">
        <v>411128</v>
      </c>
      <c r="T1597" s="246">
        <v>4.3920860290527344</v>
      </c>
      <c r="U1597" s="248">
        <v>120</v>
      </c>
      <c r="V1597" s="249">
        <v>1.3409933308139443E-3</v>
      </c>
      <c r="W1597" s="248">
        <v>2907364</v>
      </c>
      <c r="X1597" s="246">
        <v>99.698677062988281</v>
      </c>
      <c r="Y1597" s="246">
        <v>99.697341918945313</v>
      </c>
      <c r="Z1597" s="247">
        <v>5964</v>
      </c>
      <c r="AA1597" s="249">
        <v>0.20513427257537842</v>
      </c>
      <c r="AB1597" s="248">
        <v>649586</v>
      </c>
      <c r="AC1597" s="246">
        <v>97.393112182617188</v>
      </c>
      <c r="AD1597" s="248">
        <v>651382</v>
      </c>
      <c r="AE1597" s="246">
        <v>97.443435668945313</v>
      </c>
      <c r="AF1597" s="246">
        <v>0</v>
      </c>
      <c r="AG1597" s="246">
        <v>0</v>
      </c>
      <c r="AH1597" s="251">
        <v>0</v>
      </c>
      <c r="AI1597" s="246">
        <v>0</v>
      </c>
      <c r="AJ1597" s="251">
        <v>0</v>
      </c>
      <c r="AK1597" s="251">
        <v>0</v>
      </c>
      <c r="AL1597" s="246">
        <v>4.095252513885498</v>
      </c>
      <c r="AM1597" s="246">
        <v>29.586771011352539</v>
      </c>
      <c r="AN1597" s="246">
        <v>11232.3935546875</v>
      </c>
      <c r="AO1597" s="246">
        <v>34452.76953125</v>
      </c>
      <c r="AP1597" s="246">
        <v>17116.40234375</v>
      </c>
      <c r="AQ1597" s="246">
        <v>49.680774688720703</v>
      </c>
      <c r="AR1597" s="248"/>
    </row>
    <row r="1598" spans="1:44">
      <c r="A1598" s="352">
        <v>41822</v>
      </c>
      <c r="B1598" s="107" t="s">
        <v>127</v>
      </c>
      <c r="C1598" s="107" t="s">
        <v>128</v>
      </c>
      <c r="D1598" s="241"/>
      <c r="E1598" s="388">
        <v>150</v>
      </c>
      <c r="F1598" s="388">
        <v>12</v>
      </c>
      <c r="G1598" s="388">
        <v>450</v>
      </c>
      <c r="H1598" s="388">
        <v>36</v>
      </c>
      <c r="I1598" s="388">
        <v>1460</v>
      </c>
      <c r="J1598" s="388">
        <v>122</v>
      </c>
      <c r="K1598" s="111">
        <v>2117405</v>
      </c>
      <c r="L1598" s="109">
        <v>88.759165110123007</v>
      </c>
      <c r="M1598" s="111">
        <v>3573849</v>
      </c>
      <c r="N1598" s="109">
        <v>96.146812438964844</v>
      </c>
      <c r="O1598" s="111">
        <v>15731116</v>
      </c>
      <c r="P1598" s="109">
        <v>99.982711791992188</v>
      </c>
      <c r="Q1598" s="111">
        <v>9311906</v>
      </c>
      <c r="R1598" s="112">
        <v>1.3316285330802202E-3</v>
      </c>
      <c r="S1598" s="111">
        <v>264323</v>
      </c>
      <c r="T1598" s="109">
        <v>2.8385488986968994</v>
      </c>
      <c r="U1598" s="111">
        <v>33501</v>
      </c>
      <c r="V1598" s="112">
        <v>0.35980227589607239</v>
      </c>
      <c r="W1598" s="111">
        <v>2883879</v>
      </c>
      <c r="X1598" s="109">
        <v>99.639533996582031</v>
      </c>
      <c r="Y1598" s="109">
        <v>99.281028747558594</v>
      </c>
      <c r="Z1598" s="110">
        <v>17395</v>
      </c>
      <c r="AA1598" s="112">
        <v>0.6031806468963623</v>
      </c>
      <c r="AB1598" s="111">
        <v>4716553</v>
      </c>
      <c r="AC1598" s="109">
        <v>99.278755187988281</v>
      </c>
      <c r="AD1598" s="111">
        <v>4705668</v>
      </c>
      <c r="AE1598" s="109">
        <v>99.490531921386719</v>
      </c>
      <c r="AF1598" s="109">
        <v>34.679244995117188</v>
      </c>
      <c r="AG1598" s="109">
        <v>34.355720520019531</v>
      </c>
      <c r="AH1598" s="113">
        <v>35.002769470214844</v>
      </c>
      <c r="AI1598" s="109">
        <v>48.854202270507813</v>
      </c>
      <c r="AJ1598" s="113">
        <v>0.42520469427108765</v>
      </c>
      <c r="AK1598" s="113">
        <v>0.7205931544303894</v>
      </c>
      <c r="AL1598" s="109">
        <v>2.9752724170684814</v>
      </c>
      <c r="AM1598" s="109">
        <v>19.456880569458008</v>
      </c>
      <c r="AN1598" s="109">
        <v>7590.501953125</v>
      </c>
      <c r="AO1598" s="109">
        <v>35930.55078125</v>
      </c>
      <c r="AP1598" s="109">
        <v>701.21929931640625</v>
      </c>
      <c r="AQ1598" s="109">
        <v>1.9515962600708008</v>
      </c>
      <c r="AR1598" s="111"/>
    </row>
    <row r="1599" spans="1:44">
      <c r="A1599" s="352">
        <v>41822</v>
      </c>
      <c r="B1599" s="107" t="s">
        <v>129</v>
      </c>
      <c r="C1599" s="107" t="s">
        <v>128</v>
      </c>
      <c r="D1599" s="241"/>
      <c r="E1599" s="388">
        <v>151</v>
      </c>
      <c r="F1599" s="388">
        <v>3</v>
      </c>
      <c r="G1599" s="388">
        <v>449</v>
      </c>
      <c r="H1599" s="388">
        <v>8</v>
      </c>
      <c r="I1599" s="388">
        <v>1248</v>
      </c>
      <c r="J1599" s="388">
        <v>26</v>
      </c>
      <c r="K1599" s="111">
        <v>1343300</v>
      </c>
      <c r="L1599" s="109">
        <v>84.281247673639541</v>
      </c>
      <c r="M1599" s="111">
        <v>3057262</v>
      </c>
      <c r="N1599" s="109">
        <v>95.656997680664063</v>
      </c>
      <c r="O1599" s="111">
        <v>10871849</v>
      </c>
      <c r="P1599" s="109">
        <v>99.880325317382812</v>
      </c>
      <c r="Q1599" s="111">
        <v>7139604</v>
      </c>
      <c r="R1599" s="112">
        <v>8.8240188779309392E-4</v>
      </c>
      <c r="S1599" s="111">
        <v>243586</v>
      </c>
      <c r="T1599" s="109">
        <v>3.4117579460144043</v>
      </c>
      <c r="U1599" s="111">
        <v>33525</v>
      </c>
      <c r="V1599" s="112">
        <v>0.47080570459365845</v>
      </c>
      <c r="W1599" s="111">
        <v>1717884</v>
      </c>
      <c r="X1599" s="109">
        <v>99.539932250976563</v>
      </c>
      <c r="Y1599" s="109">
        <v>99.0712890625</v>
      </c>
      <c r="Z1599" s="110">
        <v>10934</v>
      </c>
      <c r="AA1599" s="112">
        <v>0.63648068904876709</v>
      </c>
      <c r="AB1599" s="111">
        <v>988357</v>
      </c>
      <c r="AC1599" s="109">
        <v>98.692070007324219</v>
      </c>
      <c r="AD1599" s="111">
        <v>989495</v>
      </c>
      <c r="AE1599" s="109">
        <v>98.917526245117188</v>
      </c>
      <c r="AF1599" s="109">
        <v>34.39239501953125</v>
      </c>
      <c r="AG1599" s="109">
        <v>34.070549011230469</v>
      </c>
      <c r="AH1599" s="113">
        <v>34.714244842529297</v>
      </c>
      <c r="AI1599" s="109">
        <v>48.959854125976563</v>
      </c>
      <c r="AJ1599" s="113">
        <v>0.32821911573410034</v>
      </c>
      <c r="AK1599" s="113">
        <v>0.71192479133605957</v>
      </c>
      <c r="AL1599" s="109">
        <v>2.9034521579742432</v>
      </c>
      <c r="AM1599" s="109">
        <v>23.544687271118164</v>
      </c>
      <c r="AN1599" s="109">
        <v>6124.076171875</v>
      </c>
      <c r="AO1599" s="109">
        <v>19366.38671875</v>
      </c>
      <c r="AP1599" s="109">
        <v>221.15634155273438</v>
      </c>
      <c r="AQ1599" s="109">
        <v>1.1419597864151001</v>
      </c>
      <c r="AR1599" s="111"/>
    </row>
    <row r="1600" spans="1:44">
      <c r="A1600" s="352">
        <v>41822</v>
      </c>
      <c r="B1600" s="181" t="s">
        <v>130</v>
      </c>
      <c r="C1600" s="181" t="s">
        <v>128</v>
      </c>
      <c r="D1600" s="241"/>
      <c r="E1600" s="219">
        <v>176</v>
      </c>
      <c r="F1600" s="219">
        <v>5</v>
      </c>
      <c r="G1600" s="219">
        <v>528</v>
      </c>
      <c r="H1600" s="219">
        <v>15</v>
      </c>
      <c r="I1600" s="219">
        <v>845</v>
      </c>
      <c r="J1600" s="219">
        <v>33</v>
      </c>
      <c r="K1600" s="229">
        <v>533671</v>
      </c>
      <c r="L1600" s="230">
        <v>92.658585533034397</v>
      </c>
      <c r="M1600" s="229">
        <v>1273328</v>
      </c>
      <c r="N1600" s="230">
        <v>96.626556396484375</v>
      </c>
      <c r="O1600" s="229">
        <v>14716993</v>
      </c>
      <c r="P1600" s="230">
        <v>99.996101379394531</v>
      </c>
      <c r="Q1600" s="229">
        <v>4292888</v>
      </c>
      <c r="R1600" s="230">
        <v>0</v>
      </c>
      <c r="S1600" s="229">
        <v>141066</v>
      </c>
      <c r="T1600" s="230">
        <v>3.2860395908355713</v>
      </c>
      <c r="U1600" s="229">
        <v>10354</v>
      </c>
      <c r="V1600" s="230">
        <v>0.24135614931583405</v>
      </c>
      <c r="W1600" s="229">
        <v>642042</v>
      </c>
      <c r="X1600" s="230">
        <v>99.792808532714844</v>
      </c>
      <c r="Y1600" s="230">
        <v>99.551956176757813</v>
      </c>
      <c r="Z1600" s="229">
        <v>3144</v>
      </c>
      <c r="AA1600" s="230">
        <v>0.48968759179115295</v>
      </c>
      <c r="AB1600" s="229">
        <v>873982</v>
      </c>
      <c r="AC1600" s="230">
        <v>98.558547973632812</v>
      </c>
      <c r="AD1600" s="229">
        <v>872889</v>
      </c>
      <c r="AE1600" s="230">
        <v>98.689308166503906</v>
      </c>
      <c r="AF1600" s="230">
        <v>35.104488372802734</v>
      </c>
      <c r="AG1600" s="230">
        <v>34.898395538330078</v>
      </c>
      <c r="AH1600" s="230">
        <v>35.310581207275391</v>
      </c>
      <c r="AI1600" s="230">
        <v>91.269813537597656</v>
      </c>
      <c r="AJ1600" s="188">
        <v>0.60762315988540649</v>
      </c>
      <c r="AK1600" s="188">
        <v>8.1225671768188477</v>
      </c>
      <c r="AL1600" s="230">
        <v>4.1064338684082031</v>
      </c>
      <c r="AM1600" s="230">
        <v>24.157594680786133</v>
      </c>
      <c r="AN1600" s="230">
        <v>5323.3056640625</v>
      </c>
      <c r="AO1600" s="230">
        <v>10029.2021484375</v>
      </c>
      <c r="AP1600" s="230">
        <v>184.34437561035156</v>
      </c>
      <c r="AQ1600" s="230">
        <v>1.8380762338638306</v>
      </c>
      <c r="AR1600" s="229"/>
    </row>
    <row r="1601" spans="1:44">
      <c r="A1601" s="352">
        <v>41822</v>
      </c>
      <c r="B1601" s="123" t="s">
        <v>132</v>
      </c>
      <c r="C1601" s="123" t="s">
        <v>128</v>
      </c>
      <c r="D1601" s="241"/>
      <c r="E1601" s="219">
        <v>178</v>
      </c>
      <c r="F1601" s="219">
        <v>5</v>
      </c>
      <c r="G1601" s="219">
        <v>527</v>
      </c>
      <c r="H1601" s="219">
        <v>15</v>
      </c>
      <c r="I1601" s="219">
        <v>992</v>
      </c>
      <c r="J1601" s="219">
        <v>32</v>
      </c>
      <c r="K1601" s="197">
        <v>703291</v>
      </c>
      <c r="L1601" s="194">
        <v>89.811187687600153</v>
      </c>
      <c r="M1601" s="197">
        <v>1253467</v>
      </c>
      <c r="N1601" s="194">
        <v>92.102386474609375</v>
      </c>
      <c r="O1601" s="197">
        <v>12010193</v>
      </c>
      <c r="P1601" s="194">
        <v>99.955047607421875</v>
      </c>
      <c r="Q1601" s="197">
        <v>5252434</v>
      </c>
      <c r="R1601" s="194">
        <v>9.5193958259187639E-5</v>
      </c>
      <c r="S1601" s="197">
        <v>240677</v>
      </c>
      <c r="T1601" s="194">
        <v>4.5821995735168457</v>
      </c>
      <c r="U1601" s="197">
        <v>18930</v>
      </c>
      <c r="V1601" s="194">
        <v>0.360749751329422</v>
      </c>
      <c r="W1601" s="197">
        <v>915567</v>
      </c>
      <c r="X1601" s="194">
        <v>99.69989013671875</v>
      </c>
      <c r="Y1601" s="231">
        <v>99.340225219726563</v>
      </c>
      <c r="Z1601" s="197">
        <v>7848</v>
      </c>
      <c r="AA1601" s="194">
        <v>0.85717374086380005</v>
      </c>
      <c r="AB1601" s="197">
        <v>914728</v>
      </c>
      <c r="AC1601" s="194">
        <v>97.445686340332031</v>
      </c>
      <c r="AD1601" s="197">
        <v>913164</v>
      </c>
      <c r="AE1601" s="194">
        <v>97.667694091796875</v>
      </c>
      <c r="AF1601" s="231">
        <v>34.806541442871094</v>
      </c>
      <c r="AG1601" s="231">
        <v>34.701301574707031</v>
      </c>
      <c r="AH1601" s="231">
        <v>34.911781311035156</v>
      </c>
      <c r="AI1601" s="194">
        <v>48.815475463867188</v>
      </c>
      <c r="AJ1601" s="207">
        <v>0.35159054398536682</v>
      </c>
      <c r="AK1601" s="207">
        <v>0.8329349160194397</v>
      </c>
      <c r="AL1601" s="208">
        <v>4.0164608955383301</v>
      </c>
      <c r="AM1601" s="208">
        <v>23.660921096801758</v>
      </c>
      <c r="AN1601" s="197">
        <v>5930.61572265625</v>
      </c>
      <c r="AO1601" s="197">
        <v>12507.83203125</v>
      </c>
      <c r="AP1601" s="197">
        <v>189.09452819824219</v>
      </c>
      <c r="AQ1601" s="231">
        <v>1.5118089914321899</v>
      </c>
      <c r="AR1601" s="198"/>
    </row>
    <row r="1602" spans="1:44">
      <c r="A1602" s="352">
        <v>41821</v>
      </c>
      <c r="B1602" s="181" t="s">
        <v>6</v>
      </c>
      <c r="C1602" s="181"/>
      <c r="D1602" s="241"/>
      <c r="E1602" s="219">
        <v>1796</v>
      </c>
      <c r="F1602" s="219">
        <v>131</v>
      </c>
      <c r="G1602" s="219">
        <v>5306</v>
      </c>
      <c r="H1602" s="219">
        <v>385</v>
      </c>
      <c r="I1602" s="219">
        <v>15848</v>
      </c>
      <c r="J1602" s="219">
        <v>1430</v>
      </c>
      <c r="K1602" s="229">
        <v>33273630</v>
      </c>
      <c r="L1602" s="230">
        <v>91.180805941521854</v>
      </c>
      <c r="M1602" s="229">
        <v>50898348</v>
      </c>
      <c r="N1602" s="230">
        <v>96.077239040701272</v>
      </c>
      <c r="O1602" s="229">
        <v>169266818</v>
      </c>
      <c r="P1602" s="230">
        <v>99.956905021551009</v>
      </c>
      <c r="Q1602" s="229">
        <v>124210036</v>
      </c>
      <c r="R1602" s="230">
        <v>4.2604446834114663E-2</v>
      </c>
      <c r="S1602" s="229">
        <v>2570102</v>
      </c>
      <c r="T1602" s="230">
        <v>3.893942668413088</v>
      </c>
      <c r="U1602" s="229">
        <v>188490</v>
      </c>
      <c r="V1602" s="230">
        <v>0.15408906201875736</v>
      </c>
      <c r="W1602" s="229">
        <v>38273049</v>
      </c>
      <c r="X1602" s="230">
        <v>99.646579309037918</v>
      </c>
      <c r="Y1602" s="230">
        <v>99.493034829646845</v>
      </c>
      <c r="Z1602" s="229">
        <v>123777</v>
      </c>
      <c r="AA1602" s="230">
        <v>0.32340512366898821</v>
      </c>
      <c r="AB1602" s="229">
        <v>26350614</v>
      </c>
      <c r="AC1602" s="230">
        <v>98.386297860030538</v>
      </c>
      <c r="AD1602" s="229">
        <v>26315378</v>
      </c>
      <c r="AE1602" s="230">
        <v>98.482050015280208</v>
      </c>
      <c r="AF1602" s="230">
        <v>24.677706941999485</v>
      </c>
      <c r="AG1602" s="230">
        <v>30.198617705949811</v>
      </c>
      <c r="AH1602" s="230">
        <v>19.156796178049159</v>
      </c>
      <c r="AI1602" s="230"/>
      <c r="AJ1602" s="188"/>
      <c r="AK1602" s="188"/>
      <c r="AL1602" s="230">
        <v>3.2236952279000586</v>
      </c>
      <c r="AM1602" s="230">
        <v>20.718871708884134</v>
      </c>
      <c r="AN1602" s="230">
        <v>158301.201171875</v>
      </c>
      <c r="AO1602" s="230">
        <v>483339.1279296875</v>
      </c>
      <c r="AP1602" s="230">
        <v>232409.57202148438</v>
      </c>
      <c r="AQ1602" s="230">
        <v>48.084162566555868</v>
      </c>
      <c r="AR1602" s="229">
        <v>0</v>
      </c>
    </row>
    <row r="1603" spans="1:44">
      <c r="A1603" s="352">
        <v>41821</v>
      </c>
      <c r="B1603" s="123" t="s">
        <v>134</v>
      </c>
      <c r="C1603" s="123"/>
      <c r="D1603" s="241"/>
      <c r="E1603" s="219">
        <v>651</v>
      </c>
      <c r="F1603" s="219">
        <v>75</v>
      </c>
      <c r="G1603" s="219">
        <v>1935</v>
      </c>
      <c r="H1603" s="219">
        <v>228</v>
      </c>
      <c r="I1603" s="219">
        <v>6817</v>
      </c>
      <c r="J1603" s="219">
        <v>928</v>
      </c>
      <c r="K1603" s="197">
        <v>19427617</v>
      </c>
      <c r="L1603" s="194">
        <v>92.041159757267195</v>
      </c>
      <c r="M1603" s="197">
        <v>28260559</v>
      </c>
      <c r="N1603" s="194">
        <v>96.572507014097525</v>
      </c>
      <c r="O1603" s="197">
        <v>57458844</v>
      </c>
      <c r="P1603" s="194">
        <v>99.898544940310657</v>
      </c>
      <c r="Q1603" s="197">
        <v>57458485</v>
      </c>
      <c r="R1603" s="194">
        <v>8.4227766942593651E-2</v>
      </c>
      <c r="S1603" s="197">
        <v>8397</v>
      </c>
      <c r="T1603" s="194">
        <v>1.9418705031750451E-2</v>
      </c>
      <c r="U1603" s="197">
        <v>90477</v>
      </c>
      <c r="V1603" s="194">
        <v>0.15762079658914119</v>
      </c>
      <c r="W1603" s="197">
        <v>19854923</v>
      </c>
      <c r="X1603" s="194">
        <v>99.58353625216202</v>
      </c>
      <c r="Y1603" s="231">
        <v>99.426571889049725</v>
      </c>
      <c r="Z1603" s="197">
        <v>51270</v>
      </c>
      <c r="AA1603" s="194">
        <v>0.25822311807963966</v>
      </c>
      <c r="AB1603" s="197">
        <v>15659654</v>
      </c>
      <c r="AC1603" s="194">
        <v>98.593600369420116</v>
      </c>
      <c r="AD1603" s="197">
        <v>15659517</v>
      </c>
      <c r="AE1603" s="194">
        <v>98.577369869486176</v>
      </c>
      <c r="AF1603" s="231">
        <v>40.54019143526336</v>
      </c>
      <c r="AG1603" s="231">
        <v>51.251259189932128</v>
      </c>
      <c r="AH1603" s="231">
        <v>29.829123680594588</v>
      </c>
      <c r="AI1603" s="194"/>
      <c r="AJ1603" s="207"/>
      <c r="AK1603" s="207"/>
      <c r="AL1603" s="208">
        <v>4.9341841480836699</v>
      </c>
      <c r="AM1603" s="208">
        <v>29.500905134018694</v>
      </c>
      <c r="AN1603" s="197">
        <v>79051.1904296875</v>
      </c>
      <c r="AO1603" s="197">
        <v>260832.048828125</v>
      </c>
      <c r="AP1603" s="197">
        <v>162271.4296875</v>
      </c>
      <c r="AQ1603" s="231">
        <v>62.212995073480627</v>
      </c>
      <c r="AR1603" s="198"/>
    </row>
    <row r="1604" spans="1:44">
      <c r="A1604" s="352">
        <v>41821</v>
      </c>
      <c r="B1604" s="123" t="s">
        <v>175</v>
      </c>
      <c r="C1604" s="123"/>
      <c r="D1604" s="241"/>
      <c r="E1604" s="219">
        <v>490</v>
      </c>
      <c r="F1604" s="219">
        <v>31</v>
      </c>
      <c r="G1604" s="219">
        <v>1417</v>
      </c>
      <c r="H1604" s="219">
        <v>83</v>
      </c>
      <c r="I1604" s="219">
        <v>4478</v>
      </c>
      <c r="J1604" s="219">
        <v>290</v>
      </c>
      <c r="K1604" s="197">
        <v>9094066</v>
      </c>
      <c r="L1604" s="194">
        <v>90.993225692446046</v>
      </c>
      <c r="M1604" s="197">
        <v>13502341</v>
      </c>
      <c r="N1604" s="194">
        <v>95.309785297198374</v>
      </c>
      <c r="O1604" s="197">
        <v>58645608</v>
      </c>
      <c r="P1604" s="194">
        <v>99.995877507123865</v>
      </c>
      <c r="Q1604" s="197">
        <v>40752831</v>
      </c>
      <c r="R1604" s="194">
        <v>1.0706004483188186E-2</v>
      </c>
      <c r="S1604" s="197">
        <v>1693325</v>
      </c>
      <c r="T1604" s="194">
        <v>4.1683958440341371</v>
      </c>
      <c r="U1604" s="197">
        <v>1595</v>
      </c>
      <c r="V1604" s="194">
        <v>4.091746777310422E-3</v>
      </c>
      <c r="W1604" s="197">
        <v>12347646</v>
      </c>
      <c r="X1604" s="194">
        <v>99.752017812543812</v>
      </c>
      <c r="Y1604" s="231">
        <v>99.74793621256967</v>
      </c>
      <c r="Z1604" s="197">
        <v>31840</v>
      </c>
      <c r="AA1604" s="194">
        <v>0.25786291487798657</v>
      </c>
      <c r="AB1604" s="197">
        <v>3217107</v>
      </c>
      <c r="AC1604" s="194">
        <v>96.336988070157588</v>
      </c>
      <c r="AD1604" s="197">
        <v>3193852</v>
      </c>
      <c r="AE1604" s="194">
        <v>96.72289289948084</v>
      </c>
      <c r="AF1604" s="231">
        <v>0</v>
      </c>
      <c r="AG1604" s="231">
        <v>0</v>
      </c>
      <c r="AH1604" s="231">
        <v>0</v>
      </c>
      <c r="AI1604" s="194"/>
      <c r="AJ1604" s="207"/>
      <c r="AK1604" s="207"/>
      <c r="AL1604" s="208">
        <v>4.7528251596199453</v>
      </c>
      <c r="AM1604" s="208">
        <v>29.551889662040296</v>
      </c>
      <c r="AN1604" s="197">
        <v>54373.2119140625</v>
      </c>
      <c r="AO1604" s="197">
        <v>145434.27734375</v>
      </c>
      <c r="AP1604" s="197">
        <v>68904.9208984375</v>
      </c>
      <c r="AQ1604" s="231">
        <v>47.378735025150291</v>
      </c>
      <c r="AR1604" s="198"/>
    </row>
    <row r="1605" spans="1:44">
      <c r="A1605" s="352">
        <v>41821</v>
      </c>
      <c r="B1605" s="124" t="s">
        <v>135</v>
      </c>
      <c r="C1605" s="124"/>
      <c r="D1605" s="241"/>
      <c r="E1605" s="219">
        <v>655</v>
      </c>
      <c r="F1605" s="219">
        <v>25</v>
      </c>
      <c r="G1605" s="219">
        <v>1954</v>
      </c>
      <c r="H1605" s="219">
        <v>74</v>
      </c>
      <c r="I1605" s="219">
        <v>4553</v>
      </c>
      <c r="J1605" s="219">
        <v>212</v>
      </c>
      <c r="K1605" s="190">
        <v>4751947</v>
      </c>
      <c r="L1605" s="191">
        <v>88.022362202272035</v>
      </c>
      <c r="M1605" s="190">
        <v>9135448</v>
      </c>
      <c r="N1605" s="191">
        <v>95.679433959169174</v>
      </c>
      <c r="O1605" s="190">
        <v>53162366</v>
      </c>
      <c r="P1605" s="191">
        <v>99.976989486793272</v>
      </c>
      <c r="Q1605" s="190">
        <v>25998720</v>
      </c>
      <c r="R1605" s="191">
        <v>6.1541491974777263E-4</v>
      </c>
      <c r="S1605" s="190">
        <v>868380</v>
      </c>
      <c r="T1605" s="191">
        <v>3.3962296327743133</v>
      </c>
      <c r="U1605" s="190">
        <v>96418</v>
      </c>
      <c r="V1605" s="191">
        <v>0.37165662202421235</v>
      </c>
      <c r="W1605" s="190">
        <v>6070480</v>
      </c>
      <c r="X1605" s="191">
        <v>99.638309406805305</v>
      </c>
      <c r="Y1605" s="232">
        <v>99.267997031821949</v>
      </c>
      <c r="Z1605" s="190">
        <v>40667</v>
      </c>
      <c r="AA1605" s="192">
        <v>0.66991407602364705</v>
      </c>
      <c r="AB1605" s="190">
        <v>7473853</v>
      </c>
      <c r="AC1605" s="191">
        <v>98.834067343829105</v>
      </c>
      <c r="AD1605" s="190">
        <v>7462009</v>
      </c>
      <c r="AE1605" s="191">
        <v>99.034960712015362</v>
      </c>
      <c r="AF1605" s="232">
        <v>17.56157982889313</v>
      </c>
      <c r="AG1605" s="232">
        <v>15.935616444876906</v>
      </c>
      <c r="AH1605" s="232">
        <v>19.187543212909354</v>
      </c>
      <c r="AI1605" s="191"/>
      <c r="AJ1605" s="193"/>
      <c r="AK1605" s="193"/>
      <c r="AL1605" s="191">
        <v>3.518033253499893</v>
      </c>
      <c r="AM1605" s="191">
        <v>22.794003288479885</v>
      </c>
      <c r="AN1605" s="190">
        <v>24876.798828125</v>
      </c>
      <c r="AO1605" s="190">
        <v>77072.8017578125</v>
      </c>
      <c r="AP1605" s="190">
        <v>1233.221435546875</v>
      </c>
      <c r="AQ1605" s="232">
        <v>1.6000734466901214</v>
      </c>
      <c r="AR1605" s="190"/>
    </row>
    <row r="1606" spans="1:44">
      <c r="A1606" s="352">
        <v>41821</v>
      </c>
      <c r="B1606" s="114" t="s">
        <v>121</v>
      </c>
      <c r="C1606" s="114" t="s">
        <v>122</v>
      </c>
      <c r="D1606" s="241"/>
      <c r="E1606" s="305">
        <v>168</v>
      </c>
      <c r="F1606" s="305">
        <v>44</v>
      </c>
      <c r="G1606" s="305">
        <v>492</v>
      </c>
      <c r="H1606" s="305">
        <v>134</v>
      </c>
      <c r="I1606" s="305">
        <v>1930</v>
      </c>
      <c r="J1606" s="305">
        <v>561</v>
      </c>
      <c r="K1606" s="118">
        <v>9053166</v>
      </c>
      <c r="L1606" s="116">
        <v>92.977716303887505</v>
      </c>
      <c r="M1606" s="118">
        <v>4672779</v>
      </c>
      <c r="N1606" s="116">
        <v>96.01678466796875</v>
      </c>
      <c r="O1606" s="118">
        <v>18887304</v>
      </c>
      <c r="P1606" s="116">
        <v>99.757148742675781</v>
      </c>
      <c r="Q1606" s="118">
        <v>18887248</v>
      </c>
      <c r="R1606" s="119">
        <v>0.2295040488243103</v>
      </c>
      <c r="S1606" s="118">
        <v>2329</v>
      </c>
      <c r="T1606" s="116">
        <v>1.2331071309745312E-2</v>
      </c>
      <c r="U1606" s="118">
        <v>23375</v>
      </c>
      <c r="V1606" s="119">
        <v>0.12406078726053238</v>
      </c>
      <c r="W1606" s="117">
        <v>7714505</v>
      </c>
      <c r="X1606" s="119">
        <v>99.469970703125</v>
      </c>
      <c r="Y1606" s="119">
        <v>99.346565246582031</v>
      </c>
      <c r="Z1606" s="117">
        <v>21692</v>
      </c>
      <c r="AA1606" s="119">
        <v>0.2811846137046814</v>
      </c>
      <c r="AB1606" s="118">
        <v>7920679</v>
      </c>
      <c r="AC1606" s="120">
        <v>98.371109008789063</v>
      </c>
      <c r="AD1606" s="118">
        <v>7922009</v>
      </c>
      <c r="AE1606" s="116">
        <v>98.364707946777344</v>
      </c>
      <c r="AF1606" s="116">
        <v>38.099636077880859</v>
      </c>
      <c r="AG1606" s="116">
        <v>47.255977630615234</v>
      </c>
      <c r="AH1606" s="121">
        <v>28.943296432495117</v>
      </c>
      <c r="AI1606" s="116">
        <v>0</v>
      </c>
      <c r="AJ1606" s="121">
        <v>0</v>
      </c>
      <c r="AK1606" s="121">
        <v>0</v>
      </c>
      <c r="AL1606" s="116">
        <v>4.6908116340637207</v>
      </c>
      <c r="AM1606" s="116">
        <v>32.117008209228516</v>
      </c>
      <c r="AN1606" s="116">
        <v>25059.08203125</v>
      </c>
      <c r="AO1606" s="116">
        <v>109432.625</v>
      </c>
      <c r="AP1606" s="116">
        <v>78737.7890625</v>
      </c>
      <c r="AQ1606" s="122">
        <v>71.950927734375</v>
      </c>
      <c r="AR1606" s="118"/>
    </row>
    <row r="1607" spans="1:44">
      <c r="A1607" s="352">
        <v>41821</v>
      </c>
      <c r="B1607" s="114" t="s">
        <v>123</v>
      </c>
      <c r="C1607" s="114" t="s">
        <v>122</v>
      </c>
      <c r="D1607" s="241"/>
      <c r="E1607" s="305">
        <v>157</v>
      </c>
      <c r="F1607" s="305">
        <v>8</v>
      </c>
      <c r="G1607" s="305">
        <v>477</v>
      </c>
      <c r="H1607" s="305">
        <v>25</v>
      </c>
      <c r="I1607" s="305">
        <v>1559</v>
      </c>
      <c r="J1607" s="305">
        <v>103</v>
      </c>
      <c r="K1607" s="118">
        <v>4052501</v>
      </c>
      <c r="L1607" s="116">
        <v>92.448317717873479</v>
      </c>
      <c r="M1607" s="118">
        <v>6703023</v>
      </c>
      <c r="N1607" s="116">
        <v>96.964729309082031</v>
      </c>
      <c r="O1607" s="118">
        <v>10932200</v>
      </c>
      <c r="P1607" s="116">
        <v>99.961929321289063</v>
      </c>
      <c r="Q1607" s="118">
        <v>10932023</v>
      </c>
      <c r="R1607" s="119">
        <v>1.0675059631466866E-2</v>
      </c>
      <c r="S1607" s="118">
        <v>2622</v>
      </c>
      <c r="T1607" s="116">
        <v>2.3984581232070923E-2</v>
      </c>
      <c r="U1607" s="118">
        <v>17618</v>
      </c>
      <c r="V1607" s="119">
        <v>0.16121543943881989</v>
      </c>
      <c r="W1607" s="117">
        <v>3406865</v>
      </c>
      <c r="X1607" s="119">
        <v>99.808113098144531</v>
      </c>
      <c r="Y1607" s="119">
        <v>99.647209167480469</v>
      </c>
      <c r="Z1607" s="117">
        <v>7856</v>
      </c>
      <c r="AA1607" s="119">
        <v>0.2305932343006134</v>
      </c>
      <c r="AB1607" s="118">
        <v>2436621</v>
      </c>
      <c r="AC1607" s="120">
        <v>98.937171936035156</v>
      </c>
      <c r="AD1607" s="118">
        <v>2435676</v>
      </c>
      <c r="AE1607" s="116">
        <v>98.911224365234375</v>
      </c>
      <c r="AF1607" s="116">
        <v>31.940160751342773</v>
      </c>
      <c r="AG1607" s="116">
        <v>37.381690979003906</v>
      </c>
      <c r="AH1607" s="121">
        <v>26.498630523681641</v>
      </c>
      <c r="AI1607" s="116">
        <v>0</v>
      </c>
      <c r="AJ1607" s="121">
        <v>0</v>
      </c>
      <c r="AK1607" s="121">
        <v>0</v>
      </c>
      <c r="AL1607" s="116">
        <v>4.6078085899353027</v>
      </c>
      <c r="AM1607" s="116">
        <v>28.013832092285156</v>
      </c>
      <c r="AN1607" s="116">
        <v>13994.3291015625</v>
      </c>
      <c r="AO1607" s="116">
        <v>45544.55859375</v>
      </c>
      <c r="AP1607" s="116">
        <v>23900.1015625</v>
      </c>
      <c r="AQ1607" s="116">
        <v>52.476306915283203</v>
      </c>
      <c r="AR1607" s="118"/>
    </row>
    <row r="1608" spans="1:44">
      <c r="A1608" s="352">
        <v>41821</v>
      </c>
      <c r="B1608" s="114" t="s">
        <v>183</v>
      </c>
      <c r="C1608" s="114" t="s">
        <v>122</v>
      </c>
      <c r="D1608" s="241"/>
      <c r="E1608" s="305">
        <v>128</v>
      </c>
      <c r="F1608" s="305">
        <v>5</v>
      </c>
      <c r="G1608" s="305">
        <v>382</v>
      </c>
      <c r="H1608" s="305">
        <v>15</v>
      </c>
      <c r="I1608" s="305">
        <v>1448</v>
      </c>
      <c r="J1608" s="305">
        <v>60</v>
      </c>
      <c r="K1608" s="118">
        <v>1210573</v>
      </c>
      <c r="L1608" s="116">
        <v>93.462021703771683</v>
      </c>
      <c r="M1608" s="118">
        <v>6703023</v>
      </c>
      <c r="N1608" s="116">
        <v>96.964729309082031</v>
      </c>
      <c r="O1608" s="118">
        <v>11755010</v>
      </c>
      <c r="P1608" s="116">
        <v>99.980712890625</v>
      </c>
      <c r="Q1608" s="118">
        <v>11754954</v>
      </c>
      <c r="R1608" s="119">
        <v>7.0863738656044006E-3</v>
      </c>
      <c r="S1608" s="118">
        <v>1197</v>
      </c>
      <c r="T1608" s="116">
        <v>1.0182940401136875E-2</v>
      </c>
      <c r="U1608" s="118">
        <v>18819</v>
      </c>
      <c r="V1608" s="119">
        <v>0.1601218581199646</v>
      </c>
      <c r="W1608" s="117">
        <v>3845526</v>
      </c>
      <c r="X1608" s="119">
        <v>99.719993591308594</v>
      </c>
      <c r="Y1608" s="119">
        <v>99.560317993164063</v>
      </c>
      <c r="Z1608" s="117">
        <v>9631</v>
      </c>
      <c r="AA1608" s="119">
        <v>0.25044688582420349</v>
      </c>
      <c r="AB1608" s="118">
        <v>2391376</v>
      </c>
      <c r="AC1608" s="120">
        <v>98.484390258789063</v>
      </c>
      <c r="AD1608" s="118">
        <v>2391286</v>
      </c>
      <c r="AE1608" s="116">
        <v>98.481483459472656</v>
      </c>
      <c r="AF1608" s="116">
        <v>60.036209106445313</v>
      </c>
      <c r="AG1608" s="116">
        <v>79.64794921875</v>
      </c>
      <c r="AH1608" s="121">
        <v>40.424472808837891</v>
      </c>
      <c r="AI1608" s="116">
        <v>0</v>
      </c>
      <c r="AJ1608" s="121">
        <v>0</v>
      </c>
      <c r="AK1608" s="121">
        <v>0</v>
      </c>
      <c r="AL1608" s="116">
        <v>5.0160002708435059</v>
      </c>
      <c r="AM1608" s="116">
        <v>28.919773101806641</v>
      </c>
      <c r="AN1608" s="116">
        <v>16392.453125</v>
      </c>
      <c r="AO1608" s="116">
        <v>45993.8515625</v>
      </c>
      <c r="AP1608" s="116">
        <v>24324.265625</v>
      </c>
      <c r="AQ1608" s="116">
        <v>52.885906219482422</v>
      </c>
      <c r="AR1608" s="118"/>
    </row>
    <row r="1609" spans="1:44">
      <c r="A1609" s="352">
        <v>41821</v>
      </c>
      <c r="B1609" s="114" t="s">
        <v>126</v>
      </c>
      <c r="C1609" s="114" t="s">
        <v>122</v>
      </c>
      <c r="D1609" s="241"/>
      <c r="E1609" s="305">
        <v>103</v>
      </c>
      <c r="F1609" s="305">
        <v>4</v>
      </c>
      <c r="G1609" s="305">
        <v>302</v>
      </c>
      <c r="H1609" s="305">
        <v>12</v>
      </c>
      <c r="I1609" s="305">
        <v>928</v>
      </c>
      <c r="J1609" s="305">
        <v>32</v>
      </c>
      <c r="K1609" s="118">
        <v>1204563</v>
      </c>
      <c r="L1609" s="116">
        <v>90.360985685265121</v>
      </c>
      <c r="M1609" s="118">
        <v>5090867</v>
      </c>
      <c r="N1609" s="116">
        <v>96.311119079589844</v>
      </c>
      <c r="O1609" s="118">
        <v>6661457</v>
      </c>
      <c r="P1609" s="116">
        <v>99.949966430664063</v>
      </c>
      <c r="Q1609" s="118">
        <v>6661377</v>
      </c>
      <c r="R1609" s="119">
        <v>1.3855993747711182E-2</v>
      </c>
      <c r="S1609" s="118">
        <v>1973</v>
      </c>
      <c r="T1609" s="116">
        <v>2.9618501663208008E-2</v>
      </c>
      <c r="U1609" s="118">
        <v>11617</v>
      </c>
      <c r="V1609" s="119">
        <v>0.17446921765804291</v>
      </c>
      <c r="W1609" s="117">
        <v>1985695</v>
      </c>
      <c r="X1609" s="119">
        <v>99.635566711425781</v>
      </c>
      <c r="Y1609" s="119">
        <v>99.46173095703125</v>
      </c>
      <c r="Z1609" s="117">
        <v>5383</v>
      </c>
      <c r="AA1609" s="119">
        <v>0.27108895778656006</v>
      </c>
      <c r="AB1609" s="118">
        <v>1024601</v>
      </c>
      <c r="AC1609" s="120">
        <v>99.029571533203125</v>
      </c>
      <c r="AD1609" s="118">
        <v>1023202</v>
      </c>
      <c r="AE1609" s="116">
        <v>98.97723388671875</v>
      </c>
      <c r="AF1609" s="116">
        <v>42.297260284423828</v>
      </c>
      <c r="AG1609" s="116">
        <v>53.779190063476563</v>
      </c>
      <c r="AH1609" s="121">
        <v>30.815330505371094</v>
      </c>
      <c r="AI1609" s="116">
        <v>0</v>
      </c>
      <c r="AJ1609" s="121">
        <v>0</v>
      </c>
      <c r="AK1609" s="121">
        <v>0</v>
      </c>
      <c r="AL1609" s="116">
        <v>5.2826766967773437</v>
      </c>
      <c r="AM1609" s="116">
        <v>29.898727416992188</v>
      </c>
      <c r="AN1609" s="116">
        <v>9783.623046875</v>
      </c>
      <c r="AO1609" s="116">
        <v>25697.794921875</v>
      </c>
      <c r="AP1609" s="116">
        <v>13724.927734375</v>
      </c>
      <c r="AQ1609" s="116">
        <v>53.408969879150391</v>
      </c>
      <c r="AR1609" s="118"/>
    </row>
    <row r="1610" spans="1:44">
      <c r="A1610" s="352">
        <v>41821</v>
      </c>
      <c r="B1610" s="114" t="s">
        <v>184</v>
      </c>
      <c r="C1610" s="114" t="s">
        <v>122</v>
      </c>
      <c r="D1610" s="241"/>
      <c r="E1610" s="305">
        <v>95</v>
      </c>
      <c r="F1610" s="305">
        <v>14</v>
      </c>
      <c r="G1610" s="305">
        <v>282</v>
      </c>
      <c r="H1610" s="305">
        <v>42</v>
      </c>
      <c r="I1610" s="305">
        <v>952</v>
      </c>
      <c r="J1610" s="305">
        <v>172</v>
      </c>
      <c r="K1610" s="118">
        <v>3906814</v>
      </c>
      <c r="L1610" s="116">
        <v>89.526325031086714</v>
      </c>
      <c r="M1610" s="118">
        <v>5090867</v>
      </c>
      <c r="N1610" s="116">
        <v>96.311119079589844</v>
      </c>
      <c r="O1610" s="118">
        <v>9222873</v>
      </c>
      <c r="P1610" s="116">
        <v>99.971107482910156</v>
      </c>
      <c r="Q1610" s="118">
        <v>9222883</v>
      </c>
      <c r="R1610" s="119">
        <v>2.3051360622048378E-2</v>
      </c>
      <c r="S1610" s="118">
        <v>276</v>
      </c>
      <c r="T1610" s="116">
        <v>2.9925566632300615E-3</v>
      </c>
      <c r="U1610" s="118">
        <v>19048</v>
      </c>
      <c r="V1610" s="119">
        <v>0.20658358931541443</v>
      </c>
      <c r="W1610" s="117">
        <v>2902332</v>
      </c>
      <c r="X1610" s="119">
        <v>99.405380249023438</v>
      </c>
      <c r="Y1610" s="119">
        <v>99.200027465820313</v>
      </c>
      <c r="Z1610" s="117">
        <v>6708</v>
      </c>
      <c r="AA1610" s="119">
        <v>0.23112449049949646</v>
      </c>
      <c r="AB1610" s="118">
        <v>1886377</v>
      </c>
      <c r="AC1610" s="120">
        <v>98.985671997070313</v>
      </c>
      <c r="AD1610" s="118">
        <v>1887344</v>
      </c>
      <c r="AE1610" s="116">
        <v>98.943862915039063</v>
      </c>
      <c r="AF1610" s="116">
        <v>33.294120788574219</v>
      </c>
      <c r="AG1610" s="116">
        <v>42.407306671142578</v>
      </c>
      <c r="AH1610" s="121">
        <v>24.180932998657227</v>
      </c>
      <c r="AI1610" s="116">
        <v>0</v>
      </c>
      <c r="AJ1610" s="121">
        <v>0</v>
      </c>
      <c r="AK1610" s="121">
        <v>0</v>
      </c>
      <c r="AL1610" s="116">
        <v>5.4268150329589844</v>
      </c>
      <c r="AM1610" s="116">
        <v>27.813179016113281</v>
      </c>
      <c r="AN1610" s="116">
        <v>13821.703125</v>
      </c>
      <c r="AO1610" s="116">
        <v>34163.21875</v>
      </c>
      <c r="AP1610" s="116">
        <v>21584.345703125</v>
      </c>
      <c r="AQ1610" s="116">
        <v>63.180068969726562</v>
      </c>
      <c r="AR1610" s="118"/>
    </row>
    <row r="1611" spans="1:44">
      <c r="A1611" s="352">
        <v>41821</v>
      </c>
      <c r="B1611" s="114" t="s">
        <v>131</v>
      </c>
      <c r="C1611" s="114" t="s">
        <v>176</v>
      </c>
      <c r="D1611" s="241"/>
      <c r="E1611" s="305">
        <v>164</v>
      </c>
      <c r="F1611" s="305">
        <v>19</v>
      </c>
      <c r="G1611" s="305">
        <v>478</v>
      </c>
      <c r="H1611" s="305">
        <v>47</v>
      </c>
      <c r="I1611" s="305">
        <v>1528</v>
      </c>
      <c r="J1611" s="305">
        <v>162</v>
      </c>
      <c r="K1611" s="118">
        <v>2261380</v>
      </c>
      <c r="L1611" s="116">
        <v>90.487932147626665</v>
      </c>
      <c r="M1611" s="118">
        <v>3893465</v>
      </c>
      <c r="N1611" s="116">
        <v>94.449600219726563</v>
      </c>
      <c r="O1611" s="118">
        <v>16777101</v>
      </c>
      <c r="P1611" s="116">
        <v>99.999740600585937</v>
      </c>
      <c r="Q1611" s="118">
        <v>11273024</v>
      </c>
      <c r="R1611" s="119">
        <v>1.0201344266533852E-2</v>
      </c>
      <c r="S1611" s="118">
        <v>473326</v>
      </c>
      <c r="T1611" s="116">
        <v>4.1987490653991699</v>
      </c>
      <c r="U1611" s="118">
        <v>218</v>
      </c>
      <c r="V1611" s="119">
        <v>2.032293938100338E-3</v>
      </c>
      <c r="W1611" s="117">
        <v>3273776</v>
      </c>
      <c r="X1611" s="119">
        <v>99.798133850097656</v>
      </c>
      <c r="Y1611" s="119">
        <v>99.796104431152344</v>
      </c>
      <c r="Z1611" s="117">
        <v>9037</v>
      </c>
      <c r="AA1611" s="119">
        <v>0.27604210376739502</v>
      </c>
      <c r="AB1611" s="118">
        <v>1263375</v>
      </c>
      <c r="AC1611" s="120">
        <v>95.513603210449219</v>
      </c>
      <c r="AD1611" s="118">
        <v>1252946</v>
      </c>
      <c r="AE1611" s="116">
        <v>96.192733764648438</v>
      </c>
      <c r="AF1611" s="116">
        <v>0</v>
      </c>
      <c r="AG1611" s="116">
        <v>0</v>
      </c>
      <c r="AH1611" s="121">
        <v>0</v>
      </c>
      <c r="AI1611" s="116">
        <v>0</v>
      </c>
      <c r="AJ1611" s="121">
        <v>0</v>
      </c>
      <c r="AK1611" s="121">
        <v>0</v>
      </c>
      <c r="AL1611" s="116">
        <v>4.8413591384887695</v>
      </c>
      <c r="AM1611" s="116">
        <v>28.332574844360352</v>
      </c>
      <c r="AN1611" s="116">
        <v>15461.7001953125</v>
      </c>
      <c r="AO1611" s="116">
        <v>36742.87109375</v>
      </c>
      <c r="AP1611" s="116">
        <v>16697.17578125</v>
      </c>
      <c r="AQ1611" s="116">
        <v>45.443305969238281</v>
      </c>
      <c r="AR1611" s="118"/>
    </row>
    <row r="1612" spans="1:44">
      <c r="A1612" s="352">
        <v>41821</v>
      </c>
      <c r="B1612" s="114" t="s">
        <v>124</v>
      </c>
      <c r="C1612" s="114" t="s">
        <v>176</v>
      </c>
      <c r="D1612" s="241"/>
      <c r="E1612" s="180">
        <v>112</v>
      </c>
      <c r="F1612" s="180">
        <v>36</v>
      </c>
      <c r="G1612" s="180">
        <v>330</v>
      </c>
      <c r="H1612" s="180">
        <v>98</v>
      </c>
      <c r="I1612" s="180">
        <v>1239</v>
      </c>
      <c r="J1612" s="180">
        <v>344</v>
      </c>
      <c r="K1612" s="118">
        <v>3278600</v>
      </c>
      <c r="L1612" s="116">
        <v>92.461538461538467</v>
      </c>
      <c r="M1612" s="118">
        <v>3391169</v>
      </c>
      <c r="N1612" s="116">
        <v>96.266304016113281</v>
      </c>
      <c r="O1612" s="118">
        <v>14264632</v>
      </c>
      <c r="P1612" s="116">
        <v>99.999984741210938</v>
      </c>
      <c r="Q1612" s="118">
        <v>10907047</v>
      </c>
      <c r="R1612" s="119">
        <v>1.8245085375383496E-3</v>
      </c>
      <c r="S1612" s="118">
        <v>413581</v>
      </c>
      <c r="T1612" s="116">
        <v>3.7918696403503418</v>
      </c>
      <c r="U1612" s="118">
        <v>1044</v>
      </c>
      <c r="V1612" s="119">
        <v>9.9492780864238739E-3</v>
      </c>
      <c r="W1612" s="117">
        <v>3657490</v>
      </c>
      <c r="X1612" s="119">
        <v>99.772903442382813</v>
      </c>
      <c r="Y1612" s="119">
        <v>99.762977600097656</v>
      </c>
      <c r="Z1612" s="117">
        <v>9816</v>
      </c>
      <c r="AA1612" s="119">
        <v>0.26838076114654541</v>
      </c>
      <c r="AB1612" s="118">
        <v>840738</v>
      </c>
      <c r="AC1612" s="120">
        <v>96.749046325683594</v>
      </c>
      <c r="AD1612" s="118">
        <v>835220</v>
      </c>
      <c r="AE1612" s="116">
        <v>96.916023254394531</v>
      </c>
      <c r="AF1612" s="116">
        <v>0</v>
      </c>
      <c r="AG1612" s="116">
        <v>0</v>
      </c>
      <c r="AH1612" s="121">
        <v>0</v>
      </c>
      <c r="AI1612" s="116">
        <v>0</v>
      </c>
      <c r="AJ1612" s="121">
        <v>0</v>
      </c>
      <c r="AK1612" s="121">
        <v>0</v>
      </c>
      <c r="AL1612" s="116">
        <v>4.4414491653442383</v>
      </c>
      <c r="AM1612" s="116">
        <v>27.816720962524414</v>
      </c>
      <c r="AN1612" s="116">
        <v>14634.9892578125</v>
      </c>
      <c r="AO1612" s="116">
        <v>41798.8203125</v>
      </c>
      <c r="AP1612" s="116">
        <v>20415.927734375</v>
      </c>
      <c r="AQ1612" s="116">
        <v>48.843311309814453</v>
      </c>
      <c r="AR1612" s="118"/>
    </row>
    <row r="1613" spans="1:44">
      <c r="A1613" s="352">
        <v>41821</v>
      </c>
      <c r="B1613" s="206" t="s">
        <v>133</v>
      </c>
      <c r="C1613" s="206" t="s">
        <v>176</v>
      </c>
      <c r="D1613" s="241"/>
      <c r="E1613" s="180">
        <v>163</v>
      </c>
      <c r="F1613" s="180">
        <v>6</v>
      </c>
      <c r="G1613" s="180">
        <v>482</v>
      </c>
      <c r="H1613" s="180">
        <v>18</v>
      </c>
      <c r="I1613" s="180">
        <v>1476</v>
      </c>
      <c r="J1613" s="180">
        <v>64</v>
      </c>
      <c r="K1613" s="248">
        <v>1724298</v>
      </c>
      <c r="L1613" s="246">
        <v>89.751539467075887</v>
      </c>
      <c r="M1613" s="248">
        <v>3348835</v>
      </c>
      <c r="N1613" s="246">
        <v>95.871253967285156</v>
      </c>
      <c r="O1613" s="248">
        <v>14227841</v>
      </c>
      <c r="P1613" s="246">
        <v>99.984390258789063</v>
      </c>
      <c r="Q1613" s="248">
        <v>9244668</v>
      </c>
      <c r="R1613" s="249">
        <v>3.0612239614129066E-2</v>
      </c>
      <c r="S1613" s="248">
        <v>393311</v>
      </c>
      <c r="T1613" s="246">
        <v>4.2544631958007812</v>
      </c>
      <c r="U1613" s="248">
        <v>241</v>
      </c>
      <c r="V1613" s="249">
        <v>2.7243455406278372E-3</v>
      </c>
      <c r="W1613" s="248">
        <v>2536512</v>
      </c>
      <c r="X1613" s="246">
        <v>99.705307006835938</v>
      </c>
      <c r="Y1613" s="246">
        <v>99.702590942382813</v>
      </c>
      <c r="Z1613" s="247">
        <v>7166</v>
      </c>
      <c r="AA1613" s="249">
        <v>0.28251394629478455</v>
      </c>
      <c r="AB1613" s="248">
        <v>475742</v>
      </c>
      <c r="AC1613" s="246">
        <v>96.666893005371094</v>
      </c>
      <c r="AD1613" s="248">
        <v>466627</v>
      </c>
      <c r="AE1613" s="246">
        <v>97.067466735839844</v>
      </c>
      <c r="AF1613" s="246">
        <v>0</v>
      </c>
      <c r="AG1613" s="246">
        <v>0</v>
      </c>
      <c r="AH1613" s="251">
        <v>0</v>
      </c>
      <c r="AI1613" s="246">
        <v>0</v>
      </c>
      <c r="AJ1613" s="251">
        <v>0</v>
      </c>
      <c r="AK1613" s="251">
        <v>0</v>
      </c>
      <c r="AL1613" s="246">
        <v>4.8782086372375488</v>
      </c>
      <c r="AM1613" s="246">
        <v>31.949064254760742</v>
      </c>
      <c r="AN1613" s="246">
        <v>13038.525390625</v>
      </c>
      <c r="AO1613" s="246">
        <v>32698.3046875</v>
      </c>
      <c r="AP1613" s="246">
        <v>15129.9287109375</v>
      </c>
      <c r="AQ1613" s="246">
        <v>46.271293640136719</v>
      </c>
      <c r="AR1613" s="248"/>
    </row>
    <row r="1614" spans="1:44">
      <c r="A1614" s="352">
        <v>41821</v>
      </c>
      <c r="B1614" s="206" t="s">
        <v>125</v>
      </c>
      <c r="C1614" s="206" t="s">
        <v>176</v>
      </c>
      <c r="D1614" s="241"/>
      <c r="E1614" s="180">
        <v>163</v>
      </c>
      <c r="F1614" s="180">
        <v>6</v>
      </c>
      <c r="G1614" s="180">
        <v>457</v>
      </c>
      <c r="H1614" s="180">
        <v>18</v>
      </c>
      <c r="I1614" s="180">
        <v>1474</v>
      </c>
      <c r="J1614" s="180">
        <v>64</v>
      </c>
      <c r="K1614" s="248">
        <v>1829788</v>
      </c>
      <c r="L1614" s="246">
        <v>90.156892492463598</v>
      </c>
      <c r="M1614" s="248">
        <v>2868872</v>
      </c>
      <c r="N1614" s="246">
        <v>94.691116333007812</v>
      </c>
      <c r="O1614" s="248">
        <v>13376034</v>
      </c>
      <c r="P1614" s="246">
        <v>99.998870849609375</v>
      </c>
      <c r="Q1614" s="248">
        <v>9328092</v>
      </c>
      <c r="R1614" s="249">
        <v>1.9725363235920668E-3</v>
      </c>
      <c r="S1614" s="248">
        <v>413107</v>
      </c>
      <c r="T1614" s="246">
        <v>4.4286332130432129</v>
      </c>
      <c r="U1614" s="248">
        <v>92</v>
      </c>
      <c r="V1614" s="249">
        <v>1.0320001747459173E-3</v>
      </c>
      <c r="W1614" s="248">
        <v>2879868</v>
      </c>
      <c r="X1614" s="246">
        <v>99.714210510253906</v>
      </c>
      <c r="Y1614" s="246">
        <v>99.713180541992188</v>
      </c>
      <c r="Z1614" s="247">
        <v>5821</v>
      </c>
      <c r="AA1614" s="249">
        <v>0.20212732255458832</v>
      </c>
      <c r="AB1614" s="248">
        <v>637252</v>
      </c>
      <c r="AC1614" s="246">
        <v>97.179450988769531</v>
      </c>
      <c r="AD1614" s="248">
        <v>639059</v>
      </c>
      <c r="AE1614" s="246">
        <v>97.258316040039063</v>
      </c>
      <c r="AF1614" s="246">
        <v>0</v>
      </c>
      <c r="AG1614" s="246">
        <v>0</v>
      </c>
      <c r="AH1614" s="251">
        <v>0</v>
      </c>
      <c r="AI1614" s="246">
        <v>0</v>
      </c>
      <c r="AJ1614" s="251">
        <v>0</v>
      </c>
      <c r="AK1614" s="251">
        <v>0</v>
      </c>
      <c r="AL1614" s="246">
        <v>4.1440873146057129</v>
      </c>
      <c r="AM1614" s="246">
        <v>30.021678924560547</v>
      </c>
      <c r="AN1614" s="246">
        <v>11237.9970703125</v>
      </c>
      <c r="AO1614" s="246">
        <v>34194.28125</v>
      </c>
      <c r="AP1614" s="246">
        <v>16661.888671875</v>
      </c>
      <c r="AQ1614" s="246">
        <v>48.727119445800781</v>
      </c>
      <c r="AR1614" s="248"/>
    </row>
    <row r="1615" spans="1:44">
      <c r="A1615" s="352">
        <v>41821</v>
      </c>
      <c r="B1615" s="107" t="s">
        <v>127</v>
      </c>
      <c r="C1615" s="107" t="s">
        <v>128</v>
      </c>
      <c r="D1615" s="241"/>
      <c r="E1615" s="388">
        <v>150</v>
      </c>
      <c r="F1615" s="388">
        <v>12</v>
      </c>
      <c r="G1615" s="388">
        <v>450</v>
      </c>
      <c r="H1615" s="388">
        <v>36</v>
      </c>
      <c r="I1615" s="388">
        <v>1459</v>
      </c>
      <c r="J1615" s="388">
        <v>122</v>
      </c>
      <c r="K1615" s="111">
        <v>2140406</v>
      </c>
      <c r="L1615" s="109">
        <v>88.734006538946346</v>
      </c>
      <c r="M1615" s="111">
        <v>3607277</v>
      </c>
      <c r="N1615" s="109">
        <v>96.282821655273438</v>
      </c>
      <c r="O1615" s="111">
        <v>15707591</v>
      </c>
      <c r="P1615" s="109">
        <v>99.954307556152344</v>
      </c>
      <c r="Q1615" s="111">
        <v>9326372</v>
      </c>
      <c r="R1615" s="112">
        <v>3.3239077311009169E-4</v>
      </c>
      <c r="S1615" s="111">
        <v>276856</v>
      </c>
      <c r="T1615" s="109">
        <v>2.9685282707214355</v>
      </c>
      <c r="U1615" s="111">
        <v>34696</v>
      </c>
      <c r="V1615" s="112">
        <v>0.37237605452537537</v>
      </c>
      <c r="W1615" s="111">
        <v>2838656</v>
      </c>
      <c r="X1615" s="109">
        <v>99.6444091796875</v>
      </c>
      <c r="Y1615" s="109">
        <v>99.273353576660156</v>
      </c>
      <c r="Z1615" s="110">
        <v>17658</v>
      </c>
      <c r="AA1615" s="112">
        <v>0.62205493450164795</v>
      </c>
      <c r="AB1615" s="111">
        <v>4731438</v>
      </c>
      <c r="AC1615" s="109">
        <v>99.280174255371094</v>
      </c>
      <c r="AD1615" s="111">
        <v>4721117</v>
      </c>
      <c r="AE1615" s="109">
        <v>99.485038757324219</v>
      </c>
      <c r="AF1615" s="109">
        <v>34.695526123046875</v>
      </c>
      <c r="AG1615" s="109">
        <v>34.369674682617187</v>
      </c>
      <c r="AH1615" s="113">
        <v>35.021377563476562</v>
      </c>
      <c r="AI1615" s="109">
        <v>0</v>
      </c>
      <c r="AJ1615" s="113">
        <v>0</v>
      </c>
      <c r="AK1615" s="113">
        <v>0</v>
      </c>
      <c r="AL1615" s="109">
        <v>2.9701254367828369</v>
      </c>
      <c r="AM1615" s="109">
        <v>19.513111114501953</v>
      </c>
      <c r="AN1615" s="109">
        <v>7592.97509765625</v>
      </c>
      <c r="AO1615" s="109">
        <v>35735.06640625</v>
      </c>
      <c r="AP1615" s="109">
        <v>675.658447265625</v>
      </c>
      <c r="AQ1615" s="109">
        <v>1.8907434940338135</v>
      </c>
      <c r="AR1615" s="111"/>
    </row>
    <row r="1616" spans="1:44">
      <c r="A1616" s="352">
        <v>41821</v>
      </c>
      <c r="B1616" s="107" t="s">
        <v>129</v>
      </c>
      <c r="C1616" s="107" t="s">
        <v>128</v>
      </c>
      <c r="D1616" s="241"/>
      <c r="E1616" s="388">
        <v>151</v>
      </c>
      <c r="F1616" s="388">
        <v>3</v>
      </c>
      <c r="G1616" s="388">
        <v>449</v>
      </c>
      <c r="H1616" s="388">
        <v>8</v>
      </c>
      <c r="I1616" s="388">
        <v>1249</v>
      </c>
      <c r="J1616" s="388">
        <v>26</v>
      </c>
      <c r="K1616" s="111">
        <v>1353804</v>
      </c>
      <c r="L1616" s="109">
        <v>83.966955334745649</v>
      </c>
      <c r="M1616" s="111">
        <v>3050164</v>
      </c>
      <c r="N1616" s="109">
        <v>95.704391479492188</v>
      </c>
      <c r="O1616" s="111">
        <v>10799822</v>
      </c>
      <c r="P1616" s="109">
        <v>99.978416442871094</v>
      </c>
      <c r="Q1616" s="111">
        <v>7125810</v>
      </c>
      <c r="R1616" s="112">
        <v>1.8103205366060138E-3</v>
      </c>
      <c r="S1616" s="111">
        <v>248783</v>
      </c>
      <c r="T1616" s="109">
        <v>3.4912943840026855</v>
      </c>
      <c r="U1616" s="111">
        <v>33248</v>
      </c>
      <c r="V1616" s="112">
        <v>0.46738970279693604</v>
      </c>
      <c r="W1616" s="111">
        <v>1693151</v>
      </c>
      <c r="X1616" s="109">
        <v>99.529960632324219</v>
      </c>
      <c r="Y1616" s="109">
        <v>99.064765930175781</v>
      </c>
      <c r="Z1616" s="110">
        <v>11153</v>
      </c>
      <c r="AA1616" s="112">
        <v>0.65871268510818481</v>
      </c>
      <c r="AB1616" s="111">
        <v>1010915</v>
      </c>
      <c r="AC1616" s="109">
        <v>98.739356994628906</v>
      </c>
      <c r="AD1616" s="111">
        <v>1012375</v>
      </c>
      <c r="AE1616" s="109">
        <v>98.949005126953125</v>
      </c>
      <c r="AF1616" s="109">
        <v>34.403743743896484</v>
      </c>
      <c r="AG1616" s="109">
        <v>34.087799072265625</v>
      </c>
      <c r="AH1616" s="113">
        <v>34.719688415527344</v>
      </c>
      <c r="AI1616" s="109">
        <v>0</v>
      </c>
      <c r="AJ1616" s="113">
        <v>0</v>
      </c>
      <c r="AK1616" s="113">
        <v>0</v>
      </c>
      <c r="AL1616" s="109">
        <v>2.8622195720672607</v>
      </c>
      <c r="AM1616" s="109">
        <v>23.460002899169922</v>
      </c>
      <c r="AN1616" s="109">
        <v>6104.99609375</v>
      </c>
      <c r="AO1616" s="109">
        <v>19244.10546875</v>
      </c>
      <c r="AP1616" s="109">
        <v>201.52923583984375</v>
      </c>
      <c r="AQ1616" s="109">
        <v>1.0472258329391479</v>
      </c>
      <c r="AR1616" s="111"/>
    </row>
    <row r="1617" spans="1:44">
      <c r="A1617" s="352">
        <v>41821</v>
      </c>
      <c r="B1617" s="181" t="s">
        <v>130</v>
      </c>
      <c r="C1617" s="181" t="s">
        <v>128</v>
      </c>
      <c r="D1617" s="241"/>
      <c r="E1617" s="219">
        <v>176</v>
      </c>
      <c r="F1617" s="219">
        <v>5</v>
      </c>
      <c r="G1617" s="219">
        <v>528</v>
      </c>
      <c r="H1617" s="219">
        <v>15</v>
      </c>
      <c r="I1617" s="219">
        <v>843</v>
      </c>
      <c r="J1617" s="219">
        <v>33</v>
      </c>
      <c r="K1617" s="229">
        <v>539991</v>
      </c>
      <c r="L1617" s="230">
        <v>92.763397908483654</v>
      </c>
      <c r="M1617" s="229">
        <v>1267873</v>
      </c>
      <c r="N1617" s="230">
        <v>96.716232299804687</v>
      </c>
      <c r="O1617" s="229">
        <v>14488106</v>
      </c>
      <c r="P1617" s="230">
        <v>99.991188049316406</v>
      </c>
      <c r="Q1617" s="229">
        <v>4320449</v>
      </c>
      <c r="R1617" s="230">
        <v>0</v>
      </c>
      <c r="S1617" s="229">
        <v>129253</v>
      </c>
      <c r="T1617" s="230">
        <v>2.9916565418243408</v>
      </c>
      <c r="U1617" s="229">
        <v>9348</v>
      </c>
      <c r="V1617" s="230">
        <v>0.2166537344455719</v>
      </c>
      <c r="W1617" s="229">
        <v>633233</v>
      </c>
      <c r="X1617" s="230">
        <v>99.786949157714844</v>
      </c>
      <c r="Y1617" s="230">
        <v>99.570755004882812</v>
      </c>
      <c r="Z1617" s="229">
        <v>3490</v>
      </c>
      <c r="AA1617" s="230">
        <v>0.5511399507522583</v>
      </c>
      <c r="AB1617" s="229">
        <v>846371</v>
      </c>
      <c r="AC1617" s="230">
        <v>98.310791015625</v>
      </c>
      <c r="AD1617" s="229">
        <v>845060</v>
      </c>
      <c r="AE1617" s="230">
        <v>98.447479248046875</v>
      </c>
      <c r="AF1617" s="230">
        <v>35.041114807128906</v>
      </c>
      <c r="AG1617" s="230">
        <v>34.903919219970703</v>
      </c>
      <c r="AH1617" s="230">
        <v>35.178306579589844</v>
      </c>
      <c r="AI1617" s="230">
        <v>0</v>
      </c>
      <c r="AJ1617" s="188">
        <v>0</v>
      </c>
      <c r="AK1617" s="188">
        <v>0</v>
      </c>
      <c r="AL1617" s="230">
        <v>4.0524883270263672</v>
      </c>
      <c r="AM1617" s="230">
        <v>24.028940200805664</v>
      </c>
      <c r="AN1617" s="230">
        <v>5290.83935546875</v>
      </c>
      <c r="AO1617" s="230">
        <v>9738.8564453125</v>
      </c>
      <c r="AP1617" s="230">
        <v>173.57675170898437</v>
      </c>
      <c r="AQ1617" s="230">
        <v>1.7823114395141602</v>
      </c>
      <c r="AR1617" s="229"/>
    </row>
    <row r="1618" spans="1:44">
      <c r="A1618" s="352">
        <v>41821</v>
      </c>
      <c r="B1618" s="123" t="s">
        <v>132</v>
      </c>
      <c r="C1618" s="123" t="s">
        <v>128</v>
      </c>
      <c r="D1618" s="241"/>
      <c r="E1618" s="219">
        <v>178</v>
      </c>
      <c r="F1618" s="219">
        <v>5</v>
      </c>
      <c r="G1618" s="219">
        <v>527</v>
      </c>
      <c r="H1618" s="219">
        <v>15</v>
      </c>
      <c r="I1618" s="219">
        <v>1002</v>
      </c>
      <c r="J1618" s="219">
        <v>31</v>
      </c>
      <c r="K1618" s="197">
        <v>717746</v>
      </c>
      <c r="L1618" s="194">
        <v>89.982528638264796</v>
      </c>
      <c r="M1618" s="197">
        <v>1210134</v>
      </c>
      <c r="N1618" s="194">
        <v>92.73162841796875</v>
      </c>
      <c r="O1618" s="197">
        <v>12166847</v>
      </c>
      <c r="P1618" s="194">
        <v>99.98809814453125</v>
      </c>
      <c r="Q1618" s="197">
        <v>5226089</v>
      </c>
      <c r="R1618" s="194">
        <v>0</v>
      </c>
      <c r="S1618" s="197">
        <v>213488</v>
      </c>
      <c r="T1618" s="194">
        <v>4.0850434303283691</v>
      </c>
      <c r="U1618" s="197">
        <v>19126</v>
      </c>
      <c r="V1618" s="194">
        <v>0.36801773309707642</v>
      </c>
      <c r="W1618" s="197">
        <v>905440</v>
      </c>
      <c r="X1618" s="194">
        <v>99.717842102050781</v>
      </c>
      <c r="Y1618" s="231">
        <v>99.350860595703125</v>
      </c>
      <c r="Z1618" s="197">
        <v>8366</v>
      </c>
      <c r="AA1618" s="194">
        <v>0.92397063970565796</v>
      </c>
      <c r="AB1618" s="197">
        <v>885129</v>
      </c>
      <c r="AC1618" s="194">
        <v>97.057945251464844</v>
      </c>
      <c r="AD1618" s="197">
        <v>883457</v>
      </c>
      <c r="AE1618" s="194">
        <v>97.290229797363281</v>
      </c>
      <c r="AF1618" s="231">
        <v>34.835258483886719</v>
      </c>
      <c r="AG1618" s="231">
        <v>34.867279052734375</v>
      </c>
      <c r="AH1618" s="231">
        <v>34.803237915039063</v>
      </c>
      <c r="AI1618" s="194">
        <v>0</v>
      </c>
      <c r="AJ1618" s="207">
        <v>0</v>
      </c>
      <c r="AK1618" s="207">
        <v>0</v>
      </c>
      <c r="AL1618" s="208">
        <v>4.0091652870178223</v>
      </c>
      <c r="AM1618" s="208">
        <v>23.790817260742187</v>
      </c>
      <c r="AN1618" s="197">
        <v>5887.98828125</v>
      </c>
      <c r="AO1618" s="197">
        <v>12354.7734375</v>
      </c>
      <c r="AP1618" s="197">
        <v>182.45700073242187</v>
      </c>
      <c r="AQ1618" s="231">
        <v>1.476813793182373</v>
      </c>
      <c r="AR1618" s="198"/>
    </row>
  </sheetData>
  <mergeCells count="3">
    <mergeCell ref="E1:F1"/>
    <mergeCell ref="G1:H1"/>
    <mergeCell ref="I1:J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K1617"/>
  <sheetViews>
    <sheetView zoomScale="85" zoomScaleNormal="85" workbookViewId="0">
      <selection activeCell="A3" sqref="A3:BK19"/>
    </sheetView>
  </sheetViews>
  <sheetFormatPr defaultRowHeight="12.75"/>
  <cols>
    <col min="1" max="1" width="10.28515625" bestFit="1" customWidth="1"/>
    <col min="2" max="2" width="11" bestFit="1" customWidth="1"/>
    <col min="28" max="28" width="10.5703125" bestFit="1" customWidth="1"/>
    <col min="34" max="34" width="10.5703125" bestFit="1" customWidth="1"/>
    <col min="36" max="36" width="10.5703125" bestFit="1" customWidth="1"/>
  </cols>
  <sheetData>
    <row r="1" spans="1:63" ht="78.75">
      <c r="A1" s="270" t="s">
        <v>35</v>
      </c>
      <c r="B1" s="271" t="s">
        <v>43</v>
      </c>
      <c r="C1" s="271" t="s">
        <v>44</v>
      </c>
      <c r="D1" s="480" t="s">
        <v>53</v>
      </c>
      <c r="E1" s="480"/>
      <c r="F1" s="480"/>
      <c r="G1" s="480" t="s">
        <v>54</v>
      </c>
      <c r="H1" s="480"/>
      <c r="I1" s="480"/>
      <c r="J1" s="480" t="s">
        <v>55</v>
      </c>
      <c r="K1" s="480"/>
      <c r="L1" s="480"/>
      <c r="M1" s="272" t="s">
        <v>46</v>
      </c>
      <c r="N1" s="273" t="s">
        <v>48</v>
      </c>
      <c r="O1" s="272" t="s">
        <v>39</v>
      </c>
      <c r="P1" s="273" t="s">
        <v>78</v>
      </c>
      <c r="Q1" s="274" t="s">
        <v>77</v>
      </c>
      <c r="R1" s="272" t="s">
        <v>79</v>
      </c>
      <c r="S1" s="272" t="s">
        <v>180</v>
      </c>
      <c r="T1" s="273" t="s">
        <v>45</v>
      </c>
      <c r="U1" s="272" t="s">
        <v>22</v>
      </c>
      <c r="V1" s="275" t="s">
        <v>49</v>
      </c>
      <c r="W1" s="272" t="s">
        <v>1</v>
      </c>
      <c r="X1" s="275" t="s">
        <v>0</v>
      </c>
      <c r="Y1" s="272" t="s">
        <v>72</v>
      </c>
      <c r="Z1" s="272" t="s">
        <v>3</v>
      </c>
      <c r="AA1" s="272" t="s">
        <v>2</v>
      </c>
      <c r="AB1" s="272" t="s">
        <v>5</v>
      </c>
      <c r="AC1" s="275" t="s">
        <v>4</v>
      </c>
      <c r="AD1" s="276" t="s">
        <v>50</v>
      </c>
      <c r="AE1" s="276" t="s">
        <v>51</v>
      </c>
      <c r="AF1" s="276" t="s">
        <v>28</v>
      </c>
      <c r="AG1" s="273" t="s">
        <v>30</v>
      </c>
      <c r="AH1" s="277" t="s">
        <v>52</v>
      </c>
      <c r="AI1" s="273" t="s">
        <v>66</v>
      </c>
      <c r="AJ1" s="277" t="s">
        <v>58</v>
      </c>
      <c r="AK1" s="277" t="s">
        <v>59</v>
      </c>
      <c r="AL1" s="277" t="s">
        <v>60</v>
      </c>
      <c r="AM1" s="277" t="s">
        <v>61</v>
      </c>
      <c r="AN1" s="273" t="s">
        <v>67</v>
      </c>
      <c r="AO1" s="277" t="s">
        <v>62</v>
      </c>
      <c r="AP1" s="277" t="s">
        <v>63</v>
      </c>
      <c r="AQ1" s="277" t="s">
        <v>108</v>
      </c>
      <c r="AR1" s="278" t="s">
        <v>109</v>
      </c>
      <c r="AS1" s="278" t="s">
        <v>110</v>
      </c>
      <c r="AT1" s="279" t="s">
        <v>115</v>
      </c>
      <c r="AU1" s="279" t="s">
        <v>116</v>
      </c>
      <c r="AV1" s="279" t="s">
        <v>105</v>
      </c>
      <c r="AW1" s="273" t="s">
        <v>104</v>
      </c>
      <c r="AX1" s="279" t="s">
        <v>117</v>
      </c>
      <c r="AY1" s="273" t="s">
        <v>103</v>
      </c>
      <c r="AZ1" s="279" t="s">
        <v>118</v>
      </c>
      <c r="BA1" s="273" t="s">
        <v>106</v>
      </c>
      <c r="BB1" s="279" t="s">
        <v>111</v>
      </c>
      <c r="BC1" s="279" t="s">
        <v>112</v>
      </c>
      <c r="BD1" s="279" t="s">
        <v>107</v>
      </c>
      <c r="BE1" s="279" t="s">
        <v>119</v>
      </c>
      <c r="BF1" s="279" t="s">
        <v>120</v>
      </c>
      <c r="BG1" s="280" t="s">
        <v>172</v>
      </c>
      <c r="BH1" s="273" t="s">
        <v>173</v>
      </c>
      <c r="BI1" s="273" t="s">
        <v>174</v>
      </c>
      <c r="BJ1" s="469" t="s">
        <v>117</v>
      </c>
      <c r="BK1" s="469" t="s">
        <v>194</v>
      </c>
    </row>
    <row r="2" spans="1:63" ht="15">
      <c r="A2" s="281"/>
      <c r="B2" s="282" t="s">
        <v>12</v>
      </c>
      <c r="C2" s="282"/>
      <c r="D2" s="282" t="s">
        <v>76</v>
      </c>
      <c r="E2" s="282" t="s">
        <v>56</v>
      </c>
      <c r="F2" s="282" t="s">
        <v>57</v>
      </c>
      <c r="G2" s="282" t="s">
        <v>76</v>
      </c>
      <c r="H2" s="282" t="s">
        <v>56</v>
      </c>
      <c r="I2" s="282" t="s">
        <v>57</v>
      </c>
      <c r="J2" s="282" t="s">
        <v>76</v>
      </c>
      <c r="K2" s="282" t="s">
        <v>56</v>
      </c>
      <c r="L2" s="282" t="s">
        <v>57</v>
      </c>
      <c r="M2" s="283"/>
      <c r="N2" s="283" t="s">
        <v>14</v>
      </c>
      <c r="O2" s="284"/>
      <c r="P2" s="283" t="s">
        <v>14</v>
      </c>
      <c r="Q2" s="283"/>
      <c r="R2" s="284"/>
      <c r="S2" s="284" t="s">
        <v>14</v>
      </c>
      <c r="T2" s="284" t="s">
        <v>14</v>
      </c>
      <c r="U2" s="284"/>
      <c r="V2" s="284" t="s">
        <v>14</v>
      </c>
      <c r="W2" s="284"/>
      <c r="X2" s="284" t="s">
        <v>14</v>
      </c>
      <c r="Y2" s="284"/>
      <c r="Z2" s="283"/>
      <c r="AA2" s="283" t="s">
        <v>14</v>
      </c>
      <c r="AB2" s="283"/>
      <c r="AC2" s="283" t="s">
        <v>14</v>
      </c>
      <c r="AD2" s="283" t="s">
        <v>32</v>
      </c>
      <c r="AE2" s="283" t="s">
        <v>32</v>
      </c>
      <c r="AF2" s="283" t="s">
        <v>29</v>
      </c>
      <c r="AG2" s="283" t="s">
        <v>29</v>
      </c>
      <c r="AH2" s="283" t="s">
        <v>29</v>
      </c>
      <c r="AI2" s="283" t="s">
        <v>14</v>
      </c>
      <c r="AJ2" s="283" t="s">
        <v>29</v>
      </c>
      <c r="AK2" s="283" t="s">
        <v>29</v>
      </c>
      <c r="AL2" s="283" t="s">
        <v>29</v>
      </c>
      <c r="AM2" s="283" t="s">
        <v>29</v>
      </c>
      <c r="AN2" s="285" t="s">
        <v>14</v>
      </c>
      <c r="AO2" s="283" t="s">
        <v>14</v>
      </c>
      <c r="AP2" s="283" t="s">
        <v>14</v>
      </c>
      <c r="AQ2" s="283"/>
      <c r="AR2" s="283"/>
      <c r="AS2" s="283" t="s">
        <v>14</v>
      </c>
      <c r="AT2" s="283"/>
      <c r="AU2" s="283" t="s">
        <v>14</v>
      </c>
      <c r="AV2" s="283"/>
      <c r="AW2" s="283"/>
      <c r="AX2" s="283"/>
      <c r="AY2" s="283"/>
      <c r="AZ2" s="286"/>
      <c r="BA2" s="286"/>
      <c r="BB2" s="287"/>
      <c r="BC2" s="286"/>
      <c r="BD2" s="286"/>
      <c r="BE2" s="286"/>
      <c r="BF2" s="286"/>
      <c r="BG2" s="288"/>
      <c r="BH2" s="288"/>
      <c r="BI2" s="288"/>
    </row>
    <row r="3" spans="1:63" s="41" customFormat="1">
      <c r="A3" s="352">
        <v>41915</v>
      </c>
      <c r="B3" s="126" t="s">
        <v>6</v>
      </c>
      <c r="C3" s="126"/>
      <c r="D3" s="233">
        <v>2182</v>
      </c>
      <c r="E3" s="233">
        <v>1972</v>
      </c>
      <c r="F3" s="233">
        <v>210</v>
      </c>
      <c r="G3" s="233">
        <v>6454</v>
      </c>
      <c r="H3" s="233">
        <v>5850</v>
      </c>
      <c r="I3" s="233">
        <v>604</v>
      </c>
      <c r="J3" s="233">
        <v>19741</v>
      </c>
      <c r="K3" s="233">
        <v>17445</v>
      </c>
      <c r="L3" s="233">
        <v>2296</v>
      </c>
      <c r="M3" s="233">
        <v>11739687</v>
      </c>
      <c r="N3" s="195">
        <v>1.6874385400403473E-2</v>
      </c>
      <c r="O3" s="233">
        <v>15102</v>
      </c>
      <c r="P3" s="230">
        <v>0.1305057820973681</v>
      </c>
      <c r="Q3" s="234"/>
      <c r="R3" s="233">
        <v>4222976</v>
      </c>
      <c r="S3" s="230">
        <v>99.633063226127064</v>
      </c>
      <c r="T3" s="195">
        <v>99.503036317736246</v>
      </c>
      <c r="U3" s="233">
        <v>4238531</v>
      </c>
      <c r="V3" s="195">
        <v>6.0209538588719344E-2</v>
      </c>
      <c r="W3" s="233">
        <v>14321</v>
      </c>
      <c r="X3" s="195">
        <v>0.33912103691804074</v>
      </c>
      <c r="Y3" s="234"/>
      <c r="Z3" s="233">
        <v>3545328</v>
      </c>
      <c r="AA3" s="195">
        <v>98.374790747419198</v>
      </c>
      <c r="AB3" s="233">
        <v>3544991</v>
      </c>
      <c r="AC3" s="195">
        <v>98.366906473485272</v>
      </c>
      <c r="AD3" s="234">
        <v>9.7560633637948317</v>
      </c>
      <c r="AE3" s="234">
        <v>29.765648155915798</v>
      </c>
      <c r="AF3" s="233">
        <v>17148.576293945313</v>
      </c>
      <c r="AG3" s="234">
        <v>58722.423950195313</v>
      </c>
      <c r="AH3" s="234">
        <v>38737.948394775391</v>
      </c>
      <c r="AI3" s="234">
        <v>65.967897421316422</v>
      </c>
      <c r="AJ3" s="234">
        <v>49048.112426757813</v>
      </c>
      <c r="AK3" s="234">
        <v>9674.3150672912598</v>
      </c>
      <c r="AL3" s="234">
        <v>28954.544067382813</v>
      </c>
      <c r="AM3" s="234">
        <v>7508.7056770324707</v>
      </c>
      <c r="AN3" s="235">
        <v>80.640478512246602</v>
      </c>
      <c r="AO3" s="235">
        <v>77.570694820069392</v>
      </c>
      <c r="AP3" s="235">
        <v>103.10094990635571</v>
      </c>
      <c r="AQ3" s="213">
        <v>2.9746428220553827</v>
      </c>
      <c r="AR3" s="234">
        <v>3999</v>
      </c>
      <c r="AS3" s="236">
        <v>83</v>
      </c>
      <c r="AT3" s="236">
        <v>14</v>
      </c>
      <c r="AU3" s="236">
        <v>10</v>
      </c>
      <c r="AV3" s="236">
        <v>9</v>
      </c>
      <c r="AW3" s="236">
        <v>3</v>
      </c>
      <c r="AX3" s="236">
        <v>77</v>
      </c>
      <c r="AY3" s="236">
        <v>0</v>
      </c>
      <c r="AZ3" s="236">
        <v>64</v>
      </c>
      <c r="BA3" s="236">
        <v>13</v>
      </c>
      <c r="BB3" s="236">
        <v>641</v>
      </c>
      <c r="BC3" s="236">
        <v>286</v>
      </c>
      <c r="BD3" s="236">
        <v>271</v>
      </c>
      <c r="BE3" s="236">
        <v>371</v>
      </c>
      <c r="BF3" s="236">
        <v>0</v>
      </c>
      <c r="BG3" s="235">
        <v>39.53199951312758</v>
      </c>
      <c r="BH3" s="236">
        <v>1886</v>
      </c>
      <c r="BI3" s="235">
        <v>29.222187790517506</v>
      </c>
      <c r="BJ3" s="43">
        <v>32</v>
      </c>
      <c r="BK3" s="43">
        <v>91</v>
      </c>
    </row>
    <row r="4" spans="1:63" s="7" customFormat="1">
      <c r="A4" s="352">
        <v>41915</v>
      </c>
      <c r="B4" s="127" t="s">
        <v>134</v>
      </c>
      <c r="C4" s="127"/>
      <c r="D4" s="199">
        <v>783</v>
      </c>
      <c r="E4" s="199">
        <v>675</v>
      </c>
      <c r="F4" s="199">
        <v>108</v>
      </c>
      <c r="G4" s="199">
        <v>2346</v>
      </c>
      <c r="H4" s="199">
        <v>2024</v>
      </c>
      <c r="I4" s="199">
        <v>322</v>
      </c>
      <c r="J4" s="199">
        <v>8249</v>
      </c>
      <c r="K4" s="199">
        <v>6930</v>
      </c>
      <c r="L4" s="199">
        <v>1319</v>
      </c>
      <c r="M4" s="199">
        <v>5907898</v>
      </c>
      <c r="N4" s="200">
        <v>2.9062790669227491E-2</v>
      </c>
      <c r="O4" s="199">
        <v>7198</v>
      </c>
      <c r="P4" s="194">
        <v>0.12188835657956643</v>
      </c>
      <c r="Q4" s="200"/>
      <c r="R4" s="199">
        <v>2274773</v>
      </c>
      <c r="S4" s="194">
        <v>99.63661782231614</v>
      </c>
      <c r="T4" s="200">
        <v>99.515172386301046</v>
      </c>
      <c r="U4" s="199">
        <v>2283070</v>
      </c>
      <c r="V4" s="201">
        <v>3.6485959214880369E-2</v>
      </c>
      <c r="W4" s="199">
        <v>6305</v>
      </c>
      <c r="X4" s="200">
        <v>0.27717051327758857</v>
      </c>
      <c r="Y4" s="200"/>
      <c r="Z4" s="199">
        <v>2023083</v>
      </c>
      <c r="AA4" s="201">
        <v>98.811022328245457</v>
      </c>
      <c r="AB4" s="199">
        <v>2021591</v>
      </c>
      <c r="AC4" s="201">
        <v>98.691475831233262</v>
      </c>
      <c r="AD4" s="200">
        <v>5.5164898472368868</v>
      </c>
      <c r="AE4" s="200">
        <v>29.830556779261439</v>
      </c>
      <c r="AF4" s="199">
        <v>9224.06494140625</v>
      </c>
      <c r="AG4" s="200">
        <v>32154.487548828125</v>
      </c>
      <c r="AH4" s="200">
        <v>23609.357788085938</v>
      </c>
      <c r="AI4" s="237">
        <v>73.424767700726065</v>
      </c>
      <c r="AJ4" s="200">
        <v>25491.349365234375</v>
      </c>
      <c r="AK4" s="200">
        <v>6663.1394805908203</v>
      </c>
      <c r="AL4" s="200">
        <v>17995.375854492188</v>
      </c>
      <c r="AM4" s="200">
        <v>5613.9795722961426</v>
      </c>
      <c r="AN4" s="200">
        <v>101.21567435827028</v>
      </c>
      <c r="AO4" s="200">
        <v>96.620209178865892</v>
      </c>
      <c r="AP4" s="200">
        <v>123.72945765426395</v>
      </c>
      <c r="AQ4" s="200">
        <v>3.8979861254489179</v>
      </c>
      <c r="AR4" s="200">
        <v>1076</v>
      </c>
      <c r="AS4" s="202">
        <v>71</v>
      </c>
      <c r="AT4" s="202">
        <v>9</v>
      </c>
      <c r="AU4" s="202">
        <v>7</v>
      </c>
      <c r="AV4" s="202">
        <v>3</v>
      </c>
      <c r="AW4" s="202">
        <v>0</v>
      </c>
      <c r="AX4" s="202">
        <v>11</v>
      </c>
      <c r="AY4" s="202">
        <v>1</v>
      </c>
      <c r="AZ4" s="202">
        <v>29</v>
      </c>
      <c r="BA4" s="202">
        <v>9</v>
      </c>
      <c r="BB4" s="202">
        <v>149</v>
      </c>
      <c r="BC4" s="202">
        <v>53</v>
      </c>
      <c r="BD4" s="202">
        <v>70</v>
      </c>
      <c r="BE4" s="202">
        <v>151</v>
      </c>
      <c r="BF4" s="202">
        <v>0</v>
      </c>
      <c r="BG4" s="200">
        <v>49.937770320425329</v>
      </c>
      <c r="BH4" s="202">
        <v>278</v>
      </c>
      <c r="BI4" s="238">
        <v>11.84995737425405</v>
      </c>
      <c r="BJ4" s="470">
        <v>7</v>
      </c>
      <c r="BK4" s="470">
        <v>45</v>
      </c>
    </row>
    <row r="5" spans="1:63" s="7" customFormat="1">
      <c r="A5" s="352">
        <v>41915</v>
      </c>
      <c r="B5" s="127" t="s">
        <v>175</v>
      </c>
      <c r="C5" s="127"/>
      <c r="D5" s="199">
        <v>714</v>
      </c>
      <c r="E5" s="199">
        <v>641</v>
      </c>
      <c r="F5" s="199">
        <v>73</v>
      </c>
      <c r="G5" s="199">
        <v>2064</v>
      </c>
      <c r="H5" s="199">
        <v>1869</v>
      </c>
      <c r="I5" s="199">
        <v>195</v>
      </c>
      <c r="J5" s="199">
        <v>6573</v>
      </c>
      <c r="K5" s="199">
        <v>5857</v>
      </c>
      <c r="L5" s="199">
        <v>716</v>
      </c>
      <c r="M5" s="199">
        <v>3878679</v>
      </c>
      <c r="N5" s="200">
        <v>5.6204702905554285E-3</v>
      </c>
      <c r="O5" s="199">
        <v>258</v>
      </c>
      <c r="P5" s="194">
        <v>6.9476459386530499E-3</v>
      </c>
      <c r="Q5" s="200"/>
      <c r="R5" s="199">
        <v>1335674</v>
      </c>
      <c r="S5" s="194">
        <v>99.632704471976567</v>
      </c>
      <c r="T5" s="243">
        <v>99.62578234443076</v>
      </c>
      <c r="U5" s="199">
        <v>1340599</v>
      </c>
      <c r="V5" s="201">
        <v>0.11658967143015149</v>
      </c>
      <c r="W5" s="199">
        <v>3721</v>
      </c>
      <c r="X5" s="200">
        <v>0.27858594237815515</v>
      </c>
      <c r="Y5" s="200"/>
      <c r="Z5" s="199">
        <v>446603</v>
      </c>
      <c r="AA5" s="201">
        <v>95.823807448225807</v>
      </c>
      <c r="AB5" s="199">
        <v>445410</v>
      </c>
      <c r="AC5" s="201">
        <v>95.955187814799501</v>
      </c>
      <c r="AD5" s="200">
        <v>20.354993870488311</v>
      </c>
      <c r="AE5" s="200">
        <v>32.882433692233086</v>
      </c>
      <c r="AF5" s="199">
        <v>5875.4559326171875</v>
      </c>
      <c r="AG5" s="200">
        <v>17958.807861328125</v>
      </c>
      <c r="AH5" s="200">
        <v>10809.893188476563</v>
      </c>
      <c r="AI5" s="237">
        <v>60.192710295398911</v>
      </c>
      <c r="AJ5" s="200">
        <v>15481.57373046875</v>
      </c>
      <c r="AK5" s="200">
        <v>2477.2366333007812</v>
      </c>
      <c r="AL5" s="200">
        <v>9002.168212890625</v>
      </c>
      <c r="AM5" s="200">
        <v>1807.7261047363281</v>
      </c>
      <c r="AN5" s="200">
        <v>71.901517007360653</v>
      </c>
      <c r="AO5" s="200">
        <v>70.704575912340673</v>
      </c>
      <c r="AP5" s="200">
        <v>86.184923191522458</v>
      </c>
      <c r="AQ5" s="200">
        <v>2.7322087115971589</v>
      </c>
      <c r="AR5" s="200">
        <v>1265</v>
      </c>
      <c r="AS5" s="202">
        <v>8</v>
      </c>
      <c r="AT5" s="202">
        <v>3</v>
      </c>
      <c r="AU5" s="202">
        <v>2</v>
      </c>
      <c r="AV5" s="202">
        <v>4</v>
      </c>
      <c r="AW5" s="202">
        <v>3</v>
      </c>
      <c r="AX5" s="202">
        <v>15</v>
      </c>
      <c r="AY5" s="202">
        <v>0</v>
      </c>
      <c r="AZ5" s="202">
        <v>13</v>
      </c>
      <c r="BA5" s="202">
        <v>3</v>
      </c>
      <c r="BB5" s="202">
        <v>351</v>
      </c>
      <c r="BC5" s="202">
        <v>193</v>
      </c>
      <c r="BD5" s="202">
        <v>54</v>
      </c>
      <c r="BE5" s="202">
        <v>74</v>
      </c>
      <c r="BF5" s="202">
        <v>0</v>
      </c>
      <c r="BG5" s="200">
        <v>35.023286465739339</v>
      </c>
      <c r="BH5" s="202">
        <v>555</v>
      </c>
      <c r="BI5" s="238">
        <v>26.889534883720927</v>
      </c>
      <c r="BJ5" s="470">
        <v>4</v>
      </c>
      <c r="BK5" s="470">
        <v>14</v>
      </c>
    </row>
    <row r="6" spans="1:63" s="7" customFormat="1">
      <c r="A6" s="352">
        <v>41915</v>
      </c>
      <c r="B6" s="126" t="s">
        <v>135</v>
      </c>
      <c r="C6" s="126"/>
      <c r="D6" s="189">
        <v>685</v>
      </c>
      <c r="E6" s="189">
        <v>656</v>
      </c>
      <c r="F6" s="189">
        <v>29</v>
      </c>
      <c r="G6" s="189">
        <v>2044</v>
      </c>
      <c r="H6" s="189">
        <v>1957</v>
      </c>
      <c r="I6" s="189">
        <v>87</v>
      </c>
      <c r="J6" s="189">
        <v>4919</v>
      </c>
      <c r="K6" s="189">
        <v>4658</v>
      </c>
      <c r="L6" s="189">
        <v>261</v>
      </c>
      <c r="M6" s="189">
        <v>1953110</v>
      </c>
      <c r="N6" s="203">
        <v>2.3552180690577891E-3</v>
      </c>
      <c r="O6" s="189">
        <v>7646</v>
      </c>
      <c r="P6" s="192">
        <v>0.39149846113399023</v>
      </c>
      <c r="Q6" s="203"/>
      <c r="R6" s="204">
        <v>612529</v>
      </c>
      <c r="S6" s="192">
        <v>99.620644678032846</v>
      </c>
      <c r="T6" s="203">
        <v>99.230631387146587</v>
      </c>
      <c r="U6" s="204">
        <v>614862</v>
      </c>
      <c r="V6" s="205">
        <v>2.53715467367907E-2</v>
      </c>
      <c r="W6" s="204">
        <v>4295</v>
      </c>
      <c r="X6" s="203">
        <v>0.70119129053481555</v>
      </c>
      <c r="Y6" s="203"/>
      <c r="Z6" s="204">
        <v>1075642</v>
      </c>
      <c r="AA6" s="205">
        <v>98.613479920152244</v>
      </c>
      <c r="AB6" s="204">
        <v>1077990</v>
      </c>
      <c r="AC6" s="205">
        <v>98.754718155658708</v>
      </c>
      <c r="AD6" s="203">
        <v>3.9193935516762406</v>
      </c>
      <c r="AE6" s="203">
        <v>26.543866855853299</v>
      </c>
      <c r="AF6" s="204">
        <v>2049.055419921875</v>
      </c>
      <c r="AG6" s="205">
        <v>8609.1285400390625</v>
      </c>
      <c r="AH6" s="205">
        <v>4318.6974182128906</v>
      </c>
      <c r="AI6" s="232">
        <v>50.164164678545909</v>
      </c>
      <c r="AJ6" s="205">
        <v>8075.1893310546875</v>
      </c>
      <c r="AK6" s="205">
        <v>533.9389533996582</v>
      </c>
      <c r="AL6" s="205">
        <v>1957</v>
      </c>
      <c r="AM6" s="205">
        <v>87</v>
      </c>
      <c r="AN6" s="203">
        <v>53.556699791756728</v>
      </c>
      <c r="AO6" s="203">
        <v>54.010934531032831</v>
      </c>
      <c r="AP6" s="203">
        <v>47.513352643949929</v>
      </c>
      <c r="AQ6" s="203">
        <v>1.7501786013496772</v>
      </c>
      <c r="AR6" s="205">
        <v>1658</v>
      </c>
      <c r="AS6" s="204">
        <v>4</v>
      </c>
      <c r="AT6" s="204">
        <v>2</v>
      </c>
      <c r="AU6" s="204">
        <v>1</v>
      </c>
      <c r="AV6" s="204">
        <v>2</v>
      </c>
      <c r="AW6" s="204">
        <v>0</v>
      </c>
      <c r="AX6" s="204">
        <v>51</v>
      </c>
      <c r="AY6" s="204">
        <v>-1</v>
      </c>
      <c r="AZ6" s="204">
        <v>22</v>
      </c>
      <c r="BA6" s="204">
        <v>1</v>
      </c>
      <c r="BB6" s="204">
        <v>141</v>
      </c>
      <c r="BC6" s="204">
        <v>40</v>
      </c>
      <c r="BD6" s="204">
        <v>147</v>
      </c>
      <c r="BE6" s="204">
        <v>146</v>
      </c>
      <c r="BF6" s="204">
        <v>0</v>
      </c>
      <c r="BG6" s="203">
        <v>26.184954531030286</v>
      </c>
      <c r="BH6" s="204">
        <v>1053</v>
      </c>
      <c r="BI6" s="239">
        <v>51.516634050880626</v>
      </c>
      <c r="BJ6" s="470">
        <v>21</v>
      </c>
      <c r="BK6" s="470">
        <v>32</v>
      </c>
    </row>
    <row r="7" spans="1:63" s="7" customFormat="1">
      <c r="A7" s="352">
        <v>41915</v>
      </c>
      <c r="B7" s="114" t="s">
        <v>121</v>
      </c>
      <c r="C7" s="114" t="s">
        <v>122</v>
      </c>
      <c r="D7" s="114">
        <v>235</v>
      </c>
      <c r="E7" s="114">
        <v>171</v>
      </c>
      <c r="F7" s="114">
        <v>64</v>
      </c>
      <c r="G7" s="114">
        <v>692</v>
      </c>
      <c r="H7" s="114">
        <v>501</v>
      </c>
      <c r="I7" s="114">
        <v>191</v>
      </c>
      <c r="J7" s="114">
        <v>2709</v>
      </c>
      <c r="K7" s="115">
        <v>1914</v>
      </c>
      <c r="L7" s="115">
        <v>795</v>
      </c>
      <c r="M7" s="115">
        <v>2021625</v>
      </c>
      <c r="N7" s="116">
        <v>4.3479874730110168E-2</v>
      </c>
      <c r="O7" s="115">
        <v>2680</v>
      </c>
      <c r="P7" s="116">
        <v>0.13263918459415436</v>
      </c>
      <c r="Q7" s="116">
        <v>0</v>
      </c>
      <c r="R7" s="117">
        <v>876570</v>
      </c>
      <c r="S7" s="116">
        <v>99.659263610839844</v>
      </c>
      <c r="T7" s="116">
        <v>99.527076721191406</v>
      </c>
      <c r="U7" s="118">
        <v>879567</v>
      </c>
      <c r="V7" s="119">
        <v>6.5259382128715515E-2</v>
      </c>
      <c r="W7" s="117">
        <v>2539</v>
      </c>
      <c r="X7" s="119">
        <v>0.28965172171592712</v>
      </c>
      <c r="Y7" s="119">
        <v>0</v>
      </c>
      <c r="Z7" s="117">
        <v>1065846</v>
      </c>
      <c r="AA7" s="119">
        <v>98.950035095214844</v>
      </c>
      <c r="AB7" s="116">
        <v>1063204</v>
      </c>
      <c r="AC7" s="120">
        <v>98.916763305664063</v>
      </c>
      <c r="AD7" s="116">
        <v>5.3991780281066895</v>
      </c>
      <c r="AE7" s="116">
        <v>27.881259918212891</v>
      </c>
      <c r="AF7" s="116">
        <v>3086.8056640625</v>
      </c>
      <c r="AG7" s="116">
        <v>13140.677734375</v>
      </c>
      <c r="AH7" s="121">
        <v>10904.0576171875</v>
      </c>
      <c r="AI7" s="116">
        <v>82.979415893554687</v>
      </c>
      <c r="AJ7" s="121">
        <v>8626.31640625</v>
      </c>
      <c r="AK7" s="121">
        <v>4514.36181640625</v>
      </c>
      <c r="AL7" s="116">
        <v>6900.48486328125</v>
      </c>
      <c r="AM7" s="116">
        <v>4003.569580078125</v>
      </c>
      <c r="AN7" s="116">
        <v>120.24982452392578</v>
      </c>
      <c r="AO7" s="116">
        <v>112.75614166259766</v>
      </c>
      <c r="AP7" s="116">
        <v>137.7423095703125</v>
      </c>
      <c r="AQ7" s="122">
        <v>4.8507485176725726</v>
      </c>
      <c r="AR7" s="118">
        <v>211</v>
      </c>
      <c r="AS7" s="118">
        <v>53</v>
      </c>
      <c r="AT7" s="118">
        <v>2</v>
      </c>
      <c r="AU7" s="118">
        <v>2</v>
      </c>
      <c r="AV7" s="118">
        <v>2</v>
      </c>
      <c r="AW7" s="118">
        <v>0</v>
      </c>
      <c r="AX7" s="118">
        <v>4</v>
      </c>
      <c r="AY7" s="118">
        <v>0</v>
      </c>
      <c r="AZ7" s="118">
        <v>11</v>
      </c>
      <c r="BA7" s="118">
        <v>4</v>
      </c>
      <c r="BB7" s="118">
        <v>21</v>
      </c>
      <c r="BC7" s="118">
        <v>6</v>
      </c>
      <c r="BD7" s="116">
        <v>28</v>
      </c>
      <c r="BE7" s="118">
        <v>43</v>
      </c>
      <c r="BF7" s="118">
        <v>0</v>
      </c>
      <c r="BG7" s="112">
        <v>59.717472076416016</v>
      </c>
      <c r="BH7" s="244">
        <v>53</v>
      </c>
      <c r="BI7" s="240">
        <v>7.6589595375722546</v>
      </c>
      <c r="BJ7" s="470">
        <v>2</v>
      </c>
      <c r="BK7" s="470">
        <v>14</v>
      </c>
    </row>
    <row r="8" spans="1:63" s="7" customFormat="1">
      <c r="A8" s="352">
        <v>41915</v>
      </c>
      <c r="B8" s="114" t="s">
        <v>123</v>
      </c>
      <c r="C8" s="114" t="s">
        <v>122</v>
      </c>
      <c r="D8" s="114">
        <v>169</v>
      </c>
      <c r="E8" s="114">
        <v>158</v>
      </c>
      <c r="F8" s="114">
        <v>11</v>
      </c>
      <c r="G8" s="114">
        <v>525</v>
      </c>
      <c r="H8" s="114">
        <v>491</v>
      </c>
      <c r="I8" s="114">
        <v>34</v>
      </c>
      <c r="J8" s="114">
        <v>1614</v>
      </c>
      <c r="K8" s="115">
        <v>1481</v>
      </c>
      <c r="L8" s="115">
        <v>133</v>
      </c>
      <c r="M8" s="115">
        <v>1080225</v>
      </c>
      <c r="N8" s="116">
        <v>3.980652242898941E-2</v>
      </c>
      <c r="O8" s="115">
        <v>1079</v>
      </c>
      <c r="P8" s="116">
        <v>9.9955901503562927E-2</v>
      </c>
      <c r="Q8" s="116">
        <v>0</v>
      </c>
      <c r="R8" s="117">
        <v>375704</v>
      </c>
      <c r="S8" s="116">
        <v>99.691665649414063</v>
      </c>
      <c r="T8" s="116">
        <v>99.592018127441406</v>
      </c>
      <c r="U8" s="118">
        <v>376866</v>
      </c>
      <c r="V8" s="119">
        <v>2.7065323665738106E-2</v>
      </c>
      <c r="W8" s="117">
        <v>1022</v>
      </c>
      <c r="X8" s="119">
        <v>0.27202266454696655</v>
      </c>
      <c r="Y8" s="119">
        <v>0</v>
      </c>
      <c r="Z8" s="117">
        <v>310525</v>
      </c>
      <c r="AA8" s="119">
        <v>99.014251708984375</v>
      </c>
      <c r="AB8" s="116">
        <v>311153</v>
      </c>
      <c r="AC8" s="120">
        <v>98.901824951171875</v>
      </c>
      <c r="AD8" s="116">
        <v>5.2187142372131348</v>
      </c>
      <c r="AE8" s="116">
        <v>30.267343521118164</v>
      </c>
      <c r="AF8" s="116">
        <v>1595.2203369140625</v>
      </c>
      <c r="AG8" s="116">
        <v>5565.3408203125</v>
      </c>
      <c r="AH8" s="121">
        <v>3829.4248046875</v>
      </c>
      <c r="AI8" s="116">
        <v>68.808448791503906</v>
      </c>
      <c r="AJ8" s="121">
        <v>4982.326171875</v>
      </c>
      <c r="AK8" s="121">
        <v>583.01495361328125</v>
      </c>
      <c r="AL8" s="116">
        <v>3392.625244140625</v>
      </c>
      <c r="AM8" s="116">
        <v>436.80001831054687</v>
      </c>
      <c r="AN8" s="116">
        <v>94.638328552246094</v>
      </c>
      <c r="AO8" s="116">
        <v>93.184791564941406</v>
      </c>
      <c r="AP8" s="116">
        <v>109.19394683837891</v>
      </c>
      <c r="AQ8" s="116">
        <v>3.4481665553361216</v>
      </c>
      <c r="AR8" s="118">
        <v>271</v>
      </c>
      <c r="AS8" s="118">
        <v>5</v>
      </c>
      <c r="AT8" s="118">
        <v>5</v>
      </c>
      <c r="AU8" s="118">
        <v>3</v>
      </c>
      <c r="AV8" s="118">
        <v>1</v>
      </c>
      <c r="AW8" s="118">
        <v>0</v>
      </c>
      <c r="AX8" s="118">
        <v>3</v>
      </c>
      <c r="AY8" s="118">
        <v>1</v>
      </c>
      <c r="AZ8" s="118">
        <v>8</v>
      </c>
      <c r="BA8" s="118">
        <v>2</v>
      </c>
      <c r="BB8" s="118">
        <v>32</v>
      </c>
      <c r="BC8" s="118">
        <v>9</v>
      </c>
      <c r="BD8" s="116">
        <v>12</v>
      </c>
      <c r="BE8" s="118">
        <v>25</v>
      </c>
      <c r="BF8" s="118">
        <v>0</v>
      </c>
      <c r="BG8" s="112">
        <v>46.284442901611328</v>
      </c>
      <c r="BH8" s="244">
        <v>82</v>
      </c>
      <c r="BI8" s="240">
        <v>15.619047619047619</v>
      </c>
      <c r="BJ8" s="470">
        <v>3</v>
      </c>
      <c r="BK8" s="470">
        <v>10</v>
      </c>
    </row>
    <row r="9" spans="1:63" s="7" customFormat="1">
      <c r="A9" s="352">
        <v>41915</v>
      </c>
      <c r="B9" s="114" t="s">
        <v>183</v>
      </c>
      <c r="C9" s="114" t="s">
        <v>122</v>
      </c>
      <c r="D9" s="114">
        <v>140</v>
      </c>
      <c r="E9" s="114">
        <v>130</v>
      </c>
      <c r="F9" s="114">
        <v>10</v>
      </c>
      <c r="G9" s="114">
        <v>424</v>
      </c>
      <c r="H9" s="114">
        <v>394</v>
      </c>
      <c r="I9" s="114">
        <v>30</v>
      </c>
      <c r="J9" s="114">
        <v>1591</v>
      </c>
      <c r="K9" s="115">
        <v>1477</v>
      </c>
      <c r="L9" s="115">
        <v>114</v>
      </c>
      <c r="M9" s="115">
        <v>1124255</v>
      </c>
      <c r="N9" s="116">
        <v>3.3711213618516922E-2</v>
      </c>
      <c r="O9" s="115">
        <v>893</v>
      </c>
      <c r="P9" s="116">
        <v>7.946670800447464E-2</v>
      </c>
      <c r="Q9" s="116">
        <v>0</v>
      </c>
      <c r="R9" s="117">
        <v>425440</v>
      </c>
      <c r="S9" s="116">
        <v>99.668037414550781</v>
      </c>
      <c r="T9" s="116">
        <v>99.588836669921875</v>
      </c>
      <c r="U9" s="118">
        <v>426857</v>
      </c>
      <c r="V9" s="119">
        <v>2.1084344014525414E-2</v>
      </c>
      <c r="W9" s="117">
        <v>1046</v>
      </c>
      <c r="X9" s="119">
        <v>0.24586310982704163</v>
      </c>
      <c r="Y9" s="119">
        <v>0</v>
      </c>
      <c r="Z9" s="117">
        <v>273310</v>
      </c>
      <c r="AA9" s="119">
        <v>98.300102233886719</v>
      </c>
      <c r="AB9" s="116">
        <v>273886</v>
      </c>
      <c r="AC9" s="120">
        <v>98.017425537109375</v>
      </c>
      <c r="AD9" s="116">
        <v>5.6684389114379883</v>
      </c>
      <c r="AE9" s="116">
        <v>29.524848937988281</v>
      </c>
      <c r="AF9" s="116">
        <v>1802.2183837890625</v>
      </c>
      <c r="AG9" s="116">
        <v>5605.283203125</v>
      </c>
      <c r="AH9" s="121">
        <v>3755.79541015625</v>
      </c>
      <c r="AI9" s="116">
        <v>67.004562377929688</v>
      </c>
      <c r="AJ9" s="121">
        <v>5058.4912109375</v>
      </c>
      <c r="AK9" s="121">
        <v>546.79095458984375</v>
      </c>
      <c r="AL9" s="116">
        <v>3294.296875</v>
      </c>
      <c r="AM9" s="116">
        <v>461.4990234375</v>
      </c>
      <c r="AN9" s="116">
        <v>90.165786743164063</v>
      </c>
      <c r="AO9" s="116">
        <v>87.6142578125</v>
      </c>
      <c r="AP9" s="116">
        <v>123.416259765625</v>
      </c>
      <c r="AQ9" s="116">
        <v>3.5231195494186047</v>
      </c>
      <c r="AR9" s="118">
        <v>215</v>
      </c>
      <c r="AS9" s="118">
        <v>6</v>
      </c>
      <c r="AT9" s="118">
        <v>1</v>
      </c>
      <c r="AU9" s="118">
        <v>1</v>
      </c>
      <c r="AV9" s="118">
        <v>0</v>
      </c>
      <c r="AW9" s="118">
        <v>0</v>
      </c>
      <c r="AX9" s="118">
        <v>0</v>
      </c>
      <c r="AY9" s="118">
        <v>0</v>
      </c>
      <c r="AZ9" s="118">
        <v>2</v>
      </c>
      <c r="BA9" s="118">
        <v>0</v>
      </c>
      <c r="BB9" s="118">
        <v>33</v>
      </c>
      <c r="BC9" s="118">
        <v>7</v>
      </c>
      <c r="BD9" s="116">
        <v>7</v>
      </c>
      <c r="BE9" s="118">
        <v>19</v>
      </c>
      <c r="BF9" s="118">
        <v>0</v>
      </c>
      <c r="BG9" s="112">
        <v>44.569709777832031</v>
      </c>
      <c r="BH9" s="244">
        <v>52</v>
      </c>
      <c r="BI9" s="240">
        <v>12.264150943396226</v>
      </c>
      <c r="BJ9" s="470">
        <v>1</v>
      </c>
      <c r="BK9" s="470">
        <v>5</v>
      </c>
    </row>
    <row r="10" spans="1:63" s="7" customFormat="1">
      <c r="A10" s="352">
        <v>41915</v>
      </c>
      <c r="B10" s="114" t="s">
        <v>126</v>
      </c>
      <c r="C10" s="114" t="s">
        <v>122</v>
      </c>
      <c r="D10" s="114">
        <v>121</v>
      </c>
      <c r="E10" s="114">
        <v>113</v>
      </c>
      <c r="F10" s="114">
        <v>8</v>
      </c>
      <c r="G10" s="114">
        <v>353</v>
      </c>
      <c r="H10" s="114">
        <v>331</v>
      </c>
      <c r="I10" s="114">
        <v>22</v>
      </c>
      <c r="J10" s="114">
        <v>1104</v>
      </c>
      <c r="K10" s="115">
        <v>1021</v>
      </c>
      <c r="L10" s="115">
        <v>83</v>
      </c>
      <c r="M10" s="115">
        <v>655053</v>
      </c>
      <c r="N10" s="116">
        <v>9.1595639241859317E-4</v>
      </c>
      <c r="O10" s="115">
        <v>1318</v>
      </c>
      <c r="P10" s="116">
        <v>0.20122106373310089</v>
      </c>
      <c r="Q10" s="116">
        <v>0</v>
      </c>
      <c r="R10" s="117">
        <v>231698</v>
      </c>
      <c r="S10" s="116">
        <v>99.583953857421875</v>
      </c>
      <c r="T10" s="116">
        <v>99.383567810058594</v>
      </c>
      <c r="U10" s="118">
        <v>232666</v>
      </c>
      <c r="V10" s="119">
        <v>1.2894020183011889E-3</v>
      </c>
      <c r="W10" s="117">
        <v>781</v>
      </c>
      <c r="X10" s="119">
        <v>0.33707672357559204</v>
      </c>
      <c r="Y10" s="119">
        <v>0</v>
      </c>
      <c r="Z10" s="117">
        <v>131386</v>
      </c>
      <c r="AA10" s="119">
        <v>98.846145629882813</v>
      </c>
      <c r="AB10" s="116">
        <v>131328</v>
      </c>
      <c r="AC10" s="120">
        <v>98.522781372070312</v>
      </c>
      <c r="AD10" s="116">
        <v>5.7668824195861816</v>
      </c>
      <c r="AE10" s="116">
        <v>33.848857879638672</v>
      </c>
      <c r="AF10" s="116">
        <v>1059.46923828125</v>
      </c>
      <c r="AG10" s="116">
        <v>3392.315185546875</v>
      </c>
      <c r="AH10" s="121">
        <v>2033.9769287109375</v>
      </c>
      <c r="AI10" s="116">
        <v>59.958370208740234</v>
      </c>
      <c r="AJ10" s="121">
        <v>3232.456787109375</v>
      </c>
      <c r="AK10" s="121">
        <v>159.85798645019531</v>
      </c>
      <c r="AL10" s="116">
        <v>1984.3419189453125</v>
      </c>
      <c r="AM10" s="116">
        <v>49.634998321533203</v>
      </c>
      <c r="AN10" s="116">
        <v>84.099967956542969</v>
      </c>
      <c r="AO10" s="116">
        <v>87.552299499511719</v>
      </c>
      <c r="AP10" s="116">
        <v>46.791355133056641</v>
      </c>
      <c r="AQ10" s="116">
        <v>3.0727492622707202</v>
      </c>
      <c r="AR10" s="118">
        <v>201</v>
      </c>
      <c r="AS10" s="118">
        <v>0</v>
      </c>
      <c r="AT10" s="118">
        <v>0</v>
      </c>
      <c r="AU10" s="118">
        <v>0</v>
      </c>
      <c r="AV10" s="118">
        <v>0</v>
      </c>
      <c r="AW10" s="118">
        <v>0</v>
      </c>
      <c r="AX10" s="118">
        <v>2</v>
      </c>
      <c r="AY10" s="118">
        <v>0</v>
      </c>
      <c r="AZ10" s="118">
        <v>5</v>
      </c>
      <c r="BA10" s="118">
        <v>2</v>
      </c>
      <c r="BB10" s="118">
        <v>32</v>
      </c>
      <c r="BC10" s="118">
        <v>19</v>
      </c>
      <c r="BD10" s="116">
        <v>18</v>
      </c>
      <c r="BE10" s="118">
        <v>35</v>
      </c>
      <c r="BF10" s="118">
        <v>0</v>
      </c>
      <c r="BG10" s="112">
        <v>41.220367431640625</v>
      </c>
      <c r="BH10" s="244">
        <v>54</v>
      </c>
      <c r="BI10" s="240">
        <v>15.297450424929179</v>
      </c>
      <c r="BJ10" s="470">
        <v>1</v>
      </c>
      <c r="BK10" s="470">
        <v>8</v>
      </c>
    </row>
    <row r="11" spans="1:63" s="8" customFormat="1">
      <c r="A11" s="352">
        <v>41915</v>
      </c>
      <c r="B11" s="114" t="s">
        <v>184</v>
      </c>
      <c r="C11" s="114" t="s">
        <v>122</v>
      </c>
      <c r="D11" s="114">
        <v>118</v>
      </c>
      <c r="E11" s="114">
        <v>103</v>
      </c>
      <c r="F11" s="114">
        <v>15</v>
      </c>
      <c r="G11" s="114">
        <v>352</v>
      </c>
      <c r="H11" s="114">
        <v>307</v>
      </c>
      <c r="I11" s="114">
        <v>45</v>
      </c>
      <c r="J11" s="114">
        <v>1231</v>
      </c>
      <c r="K11" s="115">
        <v>1037</v>
      </c>
      <c r="L11" s="115">
        <v>194</v>
      </c>
      <c r="M11" s="115">
        <v>1026740</v>
      </c>
      <c r="N11" s="116">
        <v>2.240099711343646E-3</v>
      </c>
      <c r="O11" s="115">
        <v>1228</v>
      </c>
      <c r="P11" s="116">
        <v>0.11961035430431366</v>
      </c>
      <c r="Q11" s="116">
        <v>0</v>
      </c>
      <c r="R11" s="117">
        <v>365361</v>
      </c>
      <c r="S11" s="116">
        <v>99.522491455078125</v>
      </c>
      <c r="T11" s="116">
        <v>99.403450012207031</v>
      </c>
      <c r="U11" s="118">
        <v>367114</v>
      </c>
      <c r="V11" s="119">
        <v>1.7433276399970055E-2</v>
      </c>
      <c r="W11" s="117">
        <v>917</v>
      </c>
      <c r="X11" s="119">
        <v>0.25098463892936707</v>
      </c>
      <c r="Y11" s="119">
        <v>0</v>
      </c>
      <c r="Z11" s="117">
        <v>242016</v>
      </c>
      <c r="AA11" s="119">
        <v>98.495964050292969</v>
      </c>
      <c r="AB11" s="116">
        <v>242020</v>
      </c>
      <c r="AC11" s="120">
        <v>98.285682678222656</v>
      </c>
      <c r="AD11" s="116">
        <v>5.7571063041687012</v>
      </c>
      <c r="AE11" s="116">
        <v>29.349761962890625</v>
      </c>
      <c r="AF11" s="116">
        <v>1680.351318359375</v>
      </c>
      <c r="AG11" s="116">
        <v>4450.87060546875</v>
      </c>
      <c r="AH11" s="121">
        <v>3086.10302734375</v>
      </c>
      <c r="AI11" s="116">
        <v>69.337066650390625</v>
      </c>
      <c r="AJ11" s="121">
        <v>3591.7587890625</v>
      </c>
      <c r="AK11" s="121">
        <v>859.11376953125</v>
      </c>
      <c r="AL11" s="116">
        <v>2423.626953125</v>
      </c>
      <c r="AM11" s="116">
        <v>662.4759521484375</v>
      </c>
      <c r="AN11" s="116">
        <v>94.507911682128906</v>
      </c>
      <c r="AO11" s="116">
        <v>91.619873046875</v>
      </c>
      <c r="AP11" s="116">
        <v>108.85326385498047</v>
      </c>
      <c r="AQ11" s="116">
        <v>3.6156544317374086</v>
      </c>
      <c r="AR11" s="118">
        <v>178</v>
      </c>
      <c r="AS11" s="118">
        <v>7</v>
      </c>
      <c r="AT11" s="118">
        <v>1</v>
      </c>
      <c r="AU11" s="118">
        <v>1</v>
      </c>
      <c r="AV11" s="118">
        <v>0</v>
      </c>
      <c r="AW11" s="118">
        <v>0</v>
      </c>
      <c r="AX11" s="118">
        <v>2</v>
      </c>
      <c r="AY11" s="118">
        <v>0</v>
      </c>
      <c r="AZ11" s="118">
        <v>3</v>
      </c>
      <c r="BA11" s="118">
        <v>1</v>
      </c>
      <c r="BB11" s="118">
        <v>31</v>
      </c>
      <c r="BC11" s="118">
        <v>12</v>
      </c>
      <c r="BD11" s="116">
        <v>5</v>
      </c>
      <c r="BE11" s="118">
        <v>29</v>
      </c>
      <c r="BF11" s="118">
        <v>0</v>
      </c>
      <c r="BG11" s="112">
        <v>46.586433410644531</v>
      </c>
      <c r="BH11" s="244">
        <v>37</v>
      </c>
      <c r="BI11" s="240">
        <v>10.511363636363637</v>
      </c>
      <c r="BJ11" s="471">
        <v>0</v>
      </c>
      <c r="BK11" s="471">
        <v>8</v>
      </c>
    </row>
    <row r="12" spans="1:63" s="8" customFormat="1">
      <c r="A12" s="352">
        <v>41915</v>
      </c>
      <c r="B12" s="114" t="s">
        <v>131</v>
      </c>
      <c r="C12" s="114" t="s">
        <v>176</v>
      </c>
      <c r="D12" s="114">
        <v>194</v>
      </c>
      <c r="E12" s="114">
        <v>174</v>
      </c>
      <c r="F12" s="114">
        <v>20</v>
      </c>
      <c r="G12" s="114">
        <v>557</v>
      </c>
      <c r="H12" s="114">
        <v>507</v>
      </c>
      <c r="I12" s="114">
        <v>50</v>
      </c>
      <c r="J12" s="114">
        <v>1631</v>
      </c>
      <c r="K12" s="115">
        <v>1468</v>
      </c>
      <c r="L12" s="115">
        <v>163</v>
      </c>
      <c r="M12" s="115">
        <v>1092313</v>
      </c>
      <c r="N12" s="116">
        <v>1.3732328079640865E-3</v>
      </c>
      <c r="O12" s="115">
        <v>62</v>
      </c>
      <c r="P12" s="116">
        <v>5.9145181439816952E-3</v>
      </c>
      <c r="Q12" s="116">
        <v>0</v>
      </c>
      <c r="R12" s="117">
        <v>372219</v>
      </c>
      <c r="S12" s="116">
        <v>99.611419677734375</v>
      </c>
      <c r="T12" s="116">
        <v>99.60552978515625</v>
      </c>
      <c r="U12" s="118">
        <v>373671</v>
      </c>
      <c r="V12" s="119">
        <v>8.296068012714386E-2</v>
      </c>
      <c r="W12" s="117">
        <v>1060</v>
      </c>
      <c r="X12" s="119">
        <v>0.28477859497070313</v>
      </c>
      <c r="Y12" s="119">
        <v>0</v>
      </c>
      <c r="Z12" s="117">
        <v>169610</v>
      </c>
      <c r="AA12" s="119">
        <v>95.15240478515625</v>
      </c>
      <c r="AB12" s="116">
        <v>169243</v>
      </c>
      <c r="AC12" s="120">
        <v>95.425514221191406</v>
      </c>
      <c r="AD12" s="116">
        <v>5.4400014877319336</v>
      </c>
      <c r="AE12" s="116">
        <v>30.274423599243164</v>
      </c>
      <c r="AF12" s="116">
        <v>1739.4287109375</v>
      </c>
      <c r="AG12" s="116">
        <v>4714.9775390625</v>
      </c>
      <c r="AH12" s="121">
        <v>3154.0810546875</v>
      </c>
      <c r="AI12" s="116">
        <v>66.894935607910156</v>
      </c>
      <c r="AJ12" s="121">
        <v>4081.088623046875</v>
      </c>
      <c r="AK12" s="121">
        <v>633.8902587890625</v>
      </c>
      <c r="AL12" s="116">
        <v>2645.35986328125</v>
      </c>
      <c r="AM12" s="116">
        <v>508.72109985351562</v>
      </c>
      <c r="AN12" s="116">
        <v>77.910614013671875</v>
      </c>
      <c r="AO12" s="116">
        <v>75.817207336425781</v>
      </c>
      <c r="AP12" s="116">
        <v>94.754745483398438</v>
      </c>
      <c r="AQ12" s="116">
        <v>2.8908507290389331</v>
      </c>
      <c r="AR12" s="118">
        <v>312</v>
      </c>
      <c r="AS12" s="118">
        <v>2</v>
      </c>
      <c r="AT12" s="118">
        <v>0</v>
      </c>
      <c r="AU12" s="118">
        <v>0</v>
      </c>
      <c r="AV12" s="118">
        <v>1</v>
      </c>
      <c r="AW12" s="118">
        <v>1</v>
      </c>
      <c r="AX12" s="118">
        <v>8</v>
      </c>
      <c r="AY12" s="118">
        <v>0</v>
      </c>
      <c r="AZ12" s="118">
        <v>6</v>
      </c>
      <c r="BA12" s="118">
        <v>0</v>
      </c>
      <c r="BB12" s="118">
        <v>140</v>
      </c>
      <c r="BC12" s="118">
        <v>77</v>
      </c>
      <c r="BD12" s="116">
        <v>19</v>
      </c>
      <c r="BE12" s="118">
        <v>23</v>
      </c>
      <c r="BF12" s="118">
        <v>0</v>
      </c>
      <c r="BG12" s="112">
        <v>37.733852386474609</v>
      </c>
      <c r="BH12" s="244">
        <v>114</v>
      </c>
      <c r="BI12" s="240">
        <v>20.466786355475762</v>
      </c>
      <c r="BJ12" s="471">
        <v>2</v>
      </c>
      <c r="BK12" s="471">
        <v>6</v>
      </c>
    </row>
    <row r="13" spans="1:63" s="8" customFormat="1">
      <c r="A13" s="352">
        <v>41915</v>
      </c>
      <c r="B13" s="114" t="s">
        <v>124</v>
      </c>
      <c r="C13" s="114" t="s">
        <v>176</v>
      </c>
      <c r="D13" s="114">
        <v>159</v>
      </c>
      <c r="E13" s="114">
        <v>126</v>
      </c>
      <c r="F13" s="114">
        <v>33</v>
      </c>
      <c r="G13" s="114">
        <v>457</v>
      </c>
      <c r="H13" s="114">
        <v>370</v>
      </c>
      <c r="I13" s="114">
        <v>87</v>
      </c>
      <c r="J13" s="114">
        <v>1710</v>
      </c>
      <c r="K13" s="115">
        <v>1364</v>
      </c>
      <c r="L13" s="115">
        <v>346</v>
      </c>
      <c r="M13" s="115">
        <v>1070324</v>
      </c>
      <c r="N13" s="116">
        <v>2.2423116024583578E-3</v>
      </c>
      <c r="O13" s="115">
        <v>138</v>
      </c>
      <c r="P13" s="116">
        <v>1.3418289832770824E-2</v>
      </c>
      <c r="Q13" s="116">
        <v>0</v>
      </c>
      <c r="R13" s="117">
        <v>397030</v>
      </c>
      <c r="S13" s="116">
        <v>99.740997314453125</v>
      </c>
      <c r="T13" s="116">
        <v>99.727615356445313</v>
      </c>
      <c r="U13" s="118">
        <v>398061</v>
      </c>
      <c r="V13" s="119">
        <v>3.6175359040498734E-2</v>
      </c>
      <c r="W13" s="117">
        <v>1163</v>
      </c>
      <c r="X13" s="119">
        <v>0.29292497038841248</v>
      </c>
      <c r="Y13" s="119">
        <v>0</v>
      </c>
      <c r="Z13" s="117">
        <v>120610</v>
      </c>
      <c r="AA13" s="119">
        <v>96.717521667480469</v>
      </c>
      <c r="AB13" s="116">
        <v>119799</v>
      </c>
      <c r="AC13" s="120">
        <v>96.86474609375</v>
      </c>
      <c r="AD13" s="116">
        <v>5.1593227386474609</v>
      </c>
      <c r="AE13" s="116">
        <v>31.37249755859375</v>
      </c>
      <c r="AF13" s="116">
        <v>1608.916015625</v>
      </c>
      <c r="AG13" s="116">
        <v>5093.17578125</v>
      </c>
      <c r="AH13" s="121">
        <v>2874.095947265625</v>
      </c>
      <c r="AI13" s="116">
        <v>56.430332183837891</v>
      </c>
      <c r="AJ13" s="121">
        <v>3852.50244140625</v>
      </c>
      <c r="AK13" s="121">
        <v>1240.674072265625</v>
      </c>
      <c r="AL13" s="116">
        <v>2012.056640625</v>
      </c>
      <c r="AM13" s="116">
        <v>862.03997802734375</v>
      </c>
      <c r="AN13" s="116">
        <v>73.313507080078125</v>
      </c>
      <c r="AO13" s="116">
        <v>68.935684204101562</v>
      </c>
      <c r="AP13" s="116">
        <v>91.321846008300781</v>
      </c>
      <c r="AQ13" s="116">
        <v>2.9784653691520466</v>
      </c>
      <c r="AR13" s="118">
        <v>269</v>
      </c>
      <c r="AS13" s="118">
        <v>2</v>
      </c>
      <c r="AT13" s="118">
        <v>1</v>
      </c>
      <c r="AU13" s="118">
        <v>0</v>
      </c>
      <c r="AV13" s="118">
        <v>1</v>
      </c>
      <c r="AW13" s="118">
        <v>0</v>
      </c>
      <c r="AX13" s="118">
        <v>0</v>
      </c>
      <c r="AY13" s="118">
        <v>0</v>
      </c>
      <c r="AZ13" s="118">
        <v>2</v>
      </c>
      <c r="BA13" s="118">
        <v>1</v>
      </c>
      <c r="BB13" s="118">
        <v>69</v>
      </c>
      <c r="BC13" s="118">
        <v>36</v>
      </c>
      <c r="BD13" s="116">
        <v>8</v>
      </c>
      <c r="BE13" s="118">
        <v>16</v>
      </c>
      <c r="BF13" s="118">
        <v>0</v>
      </c>
      <c r="BG13" s="112">
        <v>36.197681427001953</v>
      </c>
      <c r="BH13" s="244">
        <v>113</v>
      </c>
      <c r="BI13" s="240">
        <v>24.726477024070022</v>
      </c>
      <c r="BJ13" s="471">
        <v>0</v>
      </c>
      <c r="BK13" s="471">
        <v>2</v>
      </c>
    </row>
    <row r="14" spans="1:63" s="41" customFormat="1">
      <c r="A14" s="352">
        <v>41915</v>
      </c>
      <c r="B14" s="206" t="s">
        <v>133</v>
      </c>
      <c r="C14" s="206" t="s">
        <v>176</v>
      </c>
      <c r="D14" s="206">
        <v>176</v>
      </c>
      <c r="E14" s="206">
        <v>164</v>
      </c>
      <c r="F14" s="206">
        <v>12</v>
      </c>
      <c r="G14" s="206">
        <v>519</v>
      </c>
      <c r="H14" s="206">
        <v>485</v>
      </c>
      <c r="I14" s="206">
        <v>34</v>
      </c>
      <c r="J14" s="206">
        <v>1535</v>
      </c>
      <c r="K14" s="245">
        <v>1421</v>
      </c>
      <c r="L14" s="245">
        <v>114</v>
      </c>
      <c r="M14" s="245">
        <v>852170</v>
      </c>
      <c r="N14" s="246">
        <v>5.3979838266968727E-3</v>
      </c>
      <c r="O14" s="245">
        <v>36</v>
      </c>
      <c r="P14" s="246">
        <v>4.4267210178077221E-3</v>
      </c>
      <c r="Q14" s="246">
        <v>0</v>
      </c>
      <c r="R14" s="247">
        <v>268194</v>
      </c>
      <c r="S14" s="246">
        <v>99.491035461425781</v>
      </c>
      <c r="T14" s="246">
        <v>99.48663330078125</v>
      </c>
      <c r="U14" s="248">
        <v>269566</v>
      </c>
      <c r="V14" s="249">
        <v>0.19661232829093933</v>
      </c>
      <c r="W14" s="248">
        <v>811</v>
      </c>
      <c r="X14" s="246">
        <v>0.30239304900169373</v>
      </c>
      <c r="Y14" s="246">
        <v>0</v>
      </c>
      <c r="Z14" s="247">
        <v>73401</v>
      </c>
      <c r="AA14" s="249">
        <v>94.660835266113281</v>
      </c>
      <c r="AB14" s="246">
        <v>73333</v>
      </c>
      <c r="AC14" s="250">
        <v>94.014976501464844</v>
      </c>
      <c r="AD14" s="246">
        <v>5.3579859733581543</v>
      </c>
      <c r="AE14" s="246">
        <v>36.640445709228516</v>
      </c>
      <c r="AF14" s="246">
        <v>1358.1832275390625</v>
      </c>
      <c r="AG14" s="246">
        <v>4072.996826171875</v>
      </c>
      <c r="AH14" s="251">
        <v>2750.1181640625</v>
      </c>
      <c r="AI14" s="246">
        <v>67.520751953125</v>
      </c>
      <c r="AJ14" s="251">
        <v>3782.871337890625</v>
      </c>
      <c r="AK14" s="251">
        <v>290.12600708007813</v>
      </c>
      <c r="AL14" s="246">
        <v>2535.7353515625</v>
      </c>
      <c r="AM14" s="246">
        <v>214.38333129882812</v>
      </c>
      <c r="AN14" s="246">
        <v>73.453712463378906</v>
      </c>
      <c r="AO14" s="246">
        <v>74.375419616699219</v>
      </c>
      <c r="AP14" s="246">
        <v>63.235832214355469</v>
      </c>
      <c r="AQ14" s="246">
        <v>2.653418127799267</v>
      </c>
      <c r="AR14" s="248">
        <v>322</v>
      </c>
      <c r="AS14" s="248">
        <v>1</v>
      </c>
      <c r="AT14" s="248">
        <v>1</v>
      </c>
      <c r="AU14" s="248">
        <v>1</v>
      </c>
      <c r="AV14" s="248">
        <v>1</v>
      </c>
      <c r="AW14" s="248">
        <v>1</v>
      </c>
      <c r="AX14" s="248">
        <v>4</v>
      </c>
      <c r="AY14" s="248">
        <v>0</v>
      </c>
      <c r="AZ14" s="248">
        <v>2</v>
      </c>
      <c r="BA14" s="248">
        <v>2</v>
      </c>
      <c r="BB14" s="248">
        <v>84</v>
      </c>
      <c r="BC14" s="248">
        <v>50</v>
      </c>
      <c r="BD14" s="246">
        <v>14</v>
      </c>
      <c r="BE14" s="248">
        <v>25</v>
      </c>
      <c r="BF14" s="248">
        <v>0</v>
      </c>
      <c r="BG14" s="249">
        <v>35.449253082275391</v>
      </c>
      <c r="BH14" s="252">
        <v>134</v>
      </c>
      <c r="BI14" s="253">
        <v>25.818882466281313</v>
      </c>
      <c r="BJ14" s="43">
        <v>2</v>
      </c>
      <c r="BK14" s="43">
        <v>3</v>
      </c>
    </row>
    <row r="15" spans="1:63" s="41" customFormat="1">
      <c r="A15" s="352">
        <v>41915</v>
      </c>
      <c r="B15" s="206" t="s">
        <v>125</v>
      </c>
      <c r="C15" s="206" t="s">
        <v>176</v>
      </c>
      <c r="D15" s="206">
        <v>185</v>
      </c>
      <c r="E15" s="206">
        <v>177</v>
      </c>
      <c r="F15" s="206">
        <v>8</v>
      </c>
      <c r="G15" s="206">
        <v>531</v>
      </c>
      <c r="H15" s="206">
        <v>507</v>
      </c>
      <c r="I15" s="206">
        <v>24</v>
      </c>
      <c r="J15" s="206">
        <v>1697</v>
      </c>
      <c r="K15" s="245">
        <v>1604</v>
      </c>
      <c r="L15" s="245">
        <v>93</v>
      </c>
      <c r="M15" s="245">
        <v>863872</v>
      </c>
      <c r="N15" s="246">
        <v>1.5395799651741982E-2</v>
      </c>
      <c r="O15" s="245">
        <v>22</v>
      </c>
      <c r="P15" s="246">
        <v>2.6714266277849674E-3</v>
      </c>
      <c r="Q15" s="246">
        <v>0</v>
      </c>
      <c r="R15" s="247">
        <v>298231</v>
      </c>
      <c r="S15" s="246">
        <v>99.642501831054687</v>
      </c>
      <c r="T15" s="246">
        <v>99.639839172363281</v>
      </c>
      <c r="U15" s="248">
        <v>299301</v>
      </c>
      <c r="V15" s="249">
        <v>0.19345073401927948</v>
      </c>
      <c r="W15" s="248">
        <v>687</v>
      </c>
      <c r="X15" s="246">
        <v>0.23035834729671478</v>
      </c>
      <c r="Y15" s="246">
        <v>0</v>
      </c>
      <c r="Z15" s="247">
        <v>82982</v>
      </c>
      <c r="AA15" s="249">
        <v>96.92584228515625</v>
      </c>
      <c r="AB15" s="246">
        <v>83035</v>
      </c>
      <c r="AC15" s="250">
        <v>97.436019897460938</v>
      </c>
      <c r="AD15" s="246">
        <v>4.418950080871582</v>
      </c>
      <c r="AE15" s="246">
        <v>33.141128540039063</v>
      </c>
      <c r="AF15" s="246">
        <v>1168.927978515625</v>
      </c>
      <c r="AG15" s="246">
        <v>4077.65771484375</v>
      </c>
      <c r="AH15" s="251">
        <v>2031.5980224609375</v>
      </c>
      <c r="AI15" s="246">
        <v>49.822669982910156</v>
      </c>
      <c r="AJ15" s="251">
        <v>3765.111328125</v>
      </c>
      <c r="AK15" s="251">
        <v>312.54629516601562</v>
      </c>
      <c r="AL15" s="246">
        <v>1809.016357421875</v>
      </c>
      <c r="AM15" s="246">
        <v>222.58169555664062</v>
      </c>
      <c r="AN15" s="246">
        <v>63.385852813720703</v>
      </c>
      <c r="AO15" s="246">
        <v>62.283710479736328</v>
      </c>
      <c r="AP15" s="246">
        <v>80.558563232421875</v>
      </c>
      <c r="AQ15" s="246">
        <v>2.4028625308448732</v>
      </c>
      <c r="AR15" s="248">
        <v>362</v>
      </c>
      <c r="AS15" s="248">
        <v>3</v>
      </c>
      <c r="AT15" s="248">
        <v>1</v>
      </c>
      <c r="AU15" s="248">
        <v>1</v>
      </c>
      <c r="AV15" s="248">
        <v>1</v>
      </c>
      <c r="AW15" s="248">
        <v>1</v>
      </c>
      <c r="AX15" s="248">
        <v>3</v>
      </c>
      <c r="AY15" s="248">
        <v>0</v>
      </c>
      <c r="AZ15" s="248">
        <v>3</v>
      </c>
      <c r="BA15" s="248">
        <v>0</v>
      </c>
      <c r="BB15" s="248">
        <v>58</v>
      </c>
      <c r="BC15" s="248">
        <v>30</v>
      </c>
      <c r="BD15" s="246">
        <v>13</v>
      </c>
      <c r="BE15" s="248">
        <v>10</v>
      </c>
      <c r="BF15" s="248">
        <v>0</v>
      </c>
      <c r="BG15" s="249">
        <v>30.841556549072266</v>
      </c>
      <c r="BH15" s="252">
        <v>194</v>
      </c>
      <c r="BI15" s="253">
        <v>36.534839924670429</v>
      </c>
      <c r="BJ15" s="43">
        <v>0</v>
      </c>
      <c r="BK15" s="43">
        <v>3</v>
      </c>
    </row>
    <row r="16" spans="1:63" s="41" customFormat="1">
      <c r="A16" s="352">
        <v>41915</v>
      </c>
      <c r="B16" s="107" t="s">
        <v>127</v>
      </c>
      <c r="C16" s="107" t="s">
        <v>128</v>
      </c>
      <c r="D16" s="107">
        <v>166</v>
      </c>
      <c r="E16" s="107">
        <v>150</v>
      </c>
      <c r="F16" s="107">
        <v>16</v>
      </c>
      <c r="G16" s="107">
        <v>498</v>
      </c>
      <c r="H16" s="107">
        <v>450</v>
      </c>
      <c r="I16" s="107">
        <v>48</v>
      </c>
      <c r="J16" s="107">
        <v>1604</v>
      </c>
      <c r="K16" s="108">
        <v>1442</v>
      </c>
      <c r="L16" s="108">
        <v>162</v>
      </c>
      <c r="M16" s="108">
        <v>740677</v>
      </c>
      <c r="N16" s="109">
        <v>0</v>
      </c>
      <c r="O16" s="108">
        <v>2951</v>
      </c>
      <c r="P16" s="109">
        <v>0.39843058586120605</v>
      </c>
      <c r="Q16" s="109">
        <v>0</v>
      </c>
      <c r="R16" s="110">
        <v>288676</v>
      </c>
      <c r="S16" s="109">
        <v>99.603553771972656</v>
      </c>
      <c r="T16" s="109">
        <v>99.206703186035156</v>
      </c>
      <c r="U16" s="111">
        <v>289825</v>
      </c>
      <c r="V16" s="112">
        <v>4.554472491145134E-2</v>
      </c>
      <c r="W16" s="111">
        <v>2075</v>
      </c>
      <c r="X16" s="109">
        <v>0.7187989354133606</v>
      </c>
      <c r="Y16" s="109">
        <v>0</v>
      </c>
      <c r="Z16" s="110">
        <v>632085</v>
      </c>
      <c r="AA16" s="112">
        <v>99.019119262695313</v>
      </c>
      <c r="AB16" s="109">
        <v>631855</v>
      </c>
      <c r="AC16" s="182">
        <v>99.24444580078125</v>
      </c>
      <c r="AD16" s="109">
        <v>3.2561244964599609</v>
      </c>
      <c r="AE16" s="109">
        <v>18.667507171630859</v>
      </c>
      <c r="AF16" s="109">
        <v>686.7611083984375</v>
      </c>
      <c r="AG16" s="109">
        <v>3901.4443359375</v>
      </c>
      <c r="AH16" s="113">
        <v>2218.55908203125</v>
      </c>
      <c r="AI16" s="109">
        <v>56.865070343017578</v>
      </c>
      <c r="AJ16" s="113">
        <v>3516.32763671875</v>
      </c>
      <c r="AK16" s="113">
        <v>385.11672973632812</v>
      </c>
      <c r="AL16" s="109">
        <v>450</v>
      </c>
      <c r="AM16" s="109">
        <v>48</v>
      </c>
      <c r="AN16" s="109">
        <v>65.153907775878906</v>
      </c>
      <c r="AO16" s="109">
        <v>67.715087890625</v>
      </c>
      <c r="AP16" s="109">
        <v>48.429191589355469</v>
      </c>
      <c r="AQ16" s="109">
        <v>2.4323219051979428</v>
      </c>
      <c r="AR16" s="111">
        <v>355</v>
      </c>
      <c r="AS16" s="111">
        <v>2</v>
      </c>
      <c r="AT16" s="111">
        <v>0</v>
      </c>
      <c r="AU16" s="111">
        <v>0</v>
      </c>
      <c r="AV16" s="111">
        <v>2</v>
      </c>
      <c r="AW16" s="111">
        <v>0</v>
      </c>
      <c r="AX16" s="111">
        <v>14</v>
      </c>
      <c r="AY16" s="111">
        <v>0</v>
      </c>
      <c r="AZ16" s="111">
        <v>3</v>
      </c>
      <c r="BA16" s="111">
        <v>0</v>
      </c>
      <c r="BB16" s="111">
        <v>18</v>
      </c>
      <c r="BC16" s="111">
        <v>6</v>
      </c>
      <c r="BD16" s="109">
        <v>58</v>
      </c>
      <c r="BE16" s="111">
        <v>60</v>
      </c>
      <c r="BF16" s="111">
        <v>0</v>
      </c>
      <c r="BG16" s="112">
        <v>33.170314788818359</v>
      </c>
      <c r="BH16" s="244">
        <v>193</v>
      </c>
      <c r="BI16" s="240">
        <v>38.755020080321287</v>
      </c>
      <c r="BJ16" s="43">
        <v>9</v>
      </c>
      <c r="BK16" s="43">
        <v>14</v>
      </c>
    </row>
    <row r="17" spans="1:63" s="41" customFormat="1">
      <c r="A17" s="352">
        <v>41915</v>
      </c>
      <c r="B17" s="107" t="s">
        <v>129</v>
      </c>
      <c r="C17" s="107" t="s">
        <v>128</v>
      </c>
      <c r="D17" s="107">
        <v>155</v>
      </c>
      <c r="E17" s="107">
        <v>152</v>
      </c>
      <c r="F17" s="107">
        <v>3</v>
      </c>
      <c r="G17" s="107">
        <v>461</v>
      </c>
      <c r="H17" s="107">
        <v>452</v>
      </c>
      <c r="I17" s="107">
        <v>9</v>
      </c>
      <c r="J17" s="107">
        <v>1215</v>
      </c>
      <c r="K17" s="108">
        <v>1186</v>
      </c>
      <c r="L17" s="108">
        <v>29</v>
      </c>
      <c r="M17" s="108">
        <v>593966</v>
      </c>
      <c r="N17" s="109">
        <v>0</v>
      </c>
      <c r="O17" s="108">
        <v>2665</v>
      </c>
      <c r="P17" s="109">
        <v>0.44869324564933777</v>
      </c>
      <c r="Q17" s="109">
        <v>0</v>
      </c>
      <c r="R17" s="110">
        <v>191067</v>
      </c>
      <c r="S17" s="109">
        <v>99.536354064941406</v>
      </c>
      <c r="T17" s="109">
        <v>99.089744567871094</v>
      </c>
      <c r="U17" s="111">
        <v>191957</v>
      </c>
      <c r="V17" s="112">
        <v>1.1981850489974022E-2</v>
      </c>
      <c r="W17" s="111">
        <v>1468</v>
      </c>
      <c r="X17" s="109">
        <v>0.76831686496734619</v>
      </c>
      <c r="Y17" s="109">
        <v>0</v>
      </c>
      <c r="Z17" s="110">
        <v>169318</v>
      </c>
      <c r="AA17" s="112">
        <v>97.565528869628906</v>
      </c>
      <c r="AB17" s="109">
        <v>169803</v>
      </c>
      <c r="AC17" s="182">
        <v>97.658462524414063</v>
      </c>
      <c r="AD17" s="109">
        <v>3.1979286670684814</v>
      </c>
      <c r="AE17" s="109">
        <v>26.973356246948242</v>
      </c>
      <c r="AF17" s="109">
        <v>559.577880859375</v>
      </c>
      <c r="AG17" s="109">
        <v>2315.1787109375</v>
      </c>
      <c r="AH17" s="113">
        <v>1137.672119140625</v>
      </c>
      <c r="AI17" s="109">
        <v>49.13970947265625</v>
      </c>
      <c r="AJ17" s="113">
        <v>2249.678466796875</v>
      </c>
      <c r="AK17" s="113">
        <v>65.5</v>
      </c>
      <c r="AL17" s="109">
        <v>452</v>
      </c>
      <c r="AM17" s="109">
        <v>9</v>
      </c>
      <c r="AN17" s="109">
        <v>57.339279174804688</v>
      </c>
      <c r="AO17" s="109">
        <v>57.668186187744141</v>
      </c>
      <c r="AP17" s="109">
        <v>47.946708679199219</v>
      </c>
      <c r="AQ17" s="109">
        <v>1.9054968814300413</v>
      </c>
      <c r="AR17" s="111">
        <v>343</v>
      </c>
      <c r="AS17" s="111">
        <v>1</v>
      </c>
      <c r="AT17" s="111">
        <v>0</v>
      </c>
      <c r="AU17" s="111">
        <v>0</v>
      </c>
      <c r="AV17" s="111">
        <v>0</v>
      </c>
      <c r="AW17" s="111">
        <v>0</v>
      </c>
      <c r="AX17" s="111">
        <v>23</v>
      </c>
      <c r="AY17" s="111">
        <v>0</v>
      </c>
      <c r="AZ17" s="111">
        <v>14</v>
      </c>
      <c r="BA17" s="111">
        <v>1</v>
      </c>
      <c r="BB17" s="111">
        <v>48</v>
      </c>
      <c r="BC17" s="111">
        <v>14</v>
      </c>
      <c r="BD17" s="109">
        <v>67</v>
      </c>
      <c r="BE17" s="111">
        <v>77</v>
      </c>
      <c r="BF17" s="111">
        <v>0</v>
      </c>
      <c r="BG17" s="112">
        <v>28.417547225952148</v>
      </c>
      <c r="BH17" s="244">
        <v>185</v>
      </c>
      <c r="BI17" s="240">
        <v>40.130151843817785</v>
      </c>
      <c r="BJ17" s="43">
        <v>11</v>
      </c>
      <c r="BK17" s="43">
        <v>16</v>
      </c>
    </row>
    <row r="18" spans="1:63" s="41" customFormat="1">
      <c r="A18" s="352">
        <v>41915</v>
      </c>
      <c r="B18" s="126" t="s">
        <v>130</v>
      </c>
      <c r="C18" s="126" t="s">
        <v>128</v>
      </c>
      <c r="D18" s="233">
        <v>181</v>
      </c>
      <c r="E18" s="233">
        <v>176</v>
      </c>
      <c r="F18" s="233">
        <v>5</v>
      </c>
      <c r="G18" s="233">
        <v>543</v>
      </c>
      <c r="H18" s="233">
        <v>528</v>
      </c>
      <c r="I18" s="233">
        <v>15</v>
      </c>
      <c r="J18" s="233">
        <v>971</v>
      </c>
      <c r="K18" s="233">
        <v>936</v>
      </c>
      <c r="L18" s="233">
        <v>35</v>
      </c>
      <c r="M18" s="233">
        <v>273030</v>
      </c>
      <c r="N18" s="195">
        <v>1.4650404918938875E-3</v>
      </c>
      <c r="O18" s="233">
        <v>691</v>
      </c>
      <c r="P18" s="230">
        <v>0.25308945775032043</v>
      </c>
      <c r="Q18" s="234">
        <v>0</v>
      </c>
      <c r="R18" s="233">
        <v>52692</v>
      </c>
      <c r="S18" s="230">
        <v>99.803016662597656</v>
      </c>
      <c r="T18" s="195">
        <v>99.550422668457031</v>
      </c>
      <c r="U18" s="233">
        <v>52796</v>
      </c>
      <c r="V18" s="195">
        <v>0</v>
      </c>
      <c r="W18" s="233">
        <v>275</v>
      </c>
      <c r="X18" s="195">
        <v>0.52190083265304565</v>
      </c>
      <c r="Y18" s="234">
        <v>0</v>
      </c>
      <c r="Z18" s="233">
        <v>133703</v>
      </c>
      <c r="AA18" s="195">
        <v>98.664955139160156</v>
      </c>
      <c r="AB18" s="233">
        <v>135229</v>
      </c>
      <c r="AC18" s="195">
        <v>98.500320434570313</v>
      </c>
      <c r="AD18" s="234">
        <v>4.4441099166870117</v>
      </c>
      <c r="AE18" s="234">
        <v>27.855010986328125</v>
      </c>
      <c r="AF18" s="233">
        <v>368.8719482421875</v>
      </c>
      <c r="AG18" s="234">
        <v>1043.43896484375</v>
      </c>
      <c r="AH18" s="234">
        <v>498.62765502929687</v>
      </c>
      <c r="AI18" s="234">
        <v>47.786949157714844</v>
      </c>
      <c r="AJ18" s="234">
        <v>998.2335205078125</v>
      </c>
      <c r="AK18" s="234">
        <v>45.205554962158203</v>
      </c>
      <c r="AL18" s="234">
        <v>528</v>
      </c>
      <c r="AM18" s="234">
        <v>15</v>
      </c>
      <c r="AN18" s="235">
        <v>39.377845764160156</v>
      </c>
      <c r="AO18" s="235">
        <v>38.805618286132813</v>
      </c>
      <c r="AP18" s="235">
        <v>58.391529083251953</v>
      </c>
      <c r="AQ18" s="213">
        <v>1.074602435472451</v>
      </c>
      <c r="AR18" s="234">
        <v>465</v>
      </c>
      <c r="AS18" s="236">
        <v>1</v>
      </c>
      <c r="AT18" s="236">
        <v>0</v>
      </c>
      <c r="AU18" s="236">
        <v>0</v>
      </c>
      <c r="AV18" s="236">
        <v>0</v>
      </c>
      <c r="AW18" s="236">
        <v>0</v>
      </c>
      <c r="AX18" s="236">
        <v>4</v>
      </c>
      <c r="AY18" s="236">
        <v>0</v>
      </c>
      <c r="AZ18" s="236">
        <v>2</v>
      </c>
      <c r="BA18" s="236">
        <v>0</v>
      </c>
      <c r="BB18" s="236">
        <v>44</v>
      </c>
      <c r="BC18" s="236">
        <v>12</v>
      </c>
      <c r="BD18" s="236">
        <v>7</v>
      </c>
      <c r="BE18" s="236">
        <v>4</v>
      </c>
      <c r="BF18" s="236">
        <v>0</v>
      </c>
      <c r="BG18" s="235">
        <v>18.374618530273438</v>
      </c>
      <c r="BH18" s="236">
        <v>323</v>
      </c>
      <c r="BI18" s="235">
        <v>59.484346224677722</v>
      </c>
      <c r="BJ18" s="43">
        <v>0</v>
      </c>
      <c r="BK18" s="43">
        <v>2</v>
      </c>
    </row>
    <row r="19" spans="1:63" s="41" customFormat="1">
      <c r="A19" s="352">
        <v>41915</v>
      </c>
      <c r="B19" s="127" t="s">
        <v>132</v>
      </c>
      <c r="C19" s="127" t="s">
        <v>128</v>
      </c>
      <c r="D19" s="199">
        <v>183</v>
      </c>
      <c r="E19" s="199">
        <v>178</v>
      </c>
      <c r="F19" s="199">
        <v>5</v>
      </c>
      <c r="G19" s="199">
        <v>542</v>
      </c>
      <c r="H19" s="199">
        <v>527</v>
      </c>
      <c r="I19" s="199">
        <v>15</v>
      </c>
      <c r="J19" s="199">
        <v>1129</v>
      </c>
      <c r="K19" s="199">
        <v>1094</v>
      </c>
      <c r="L19" s="199">
        <v>35</v>
      </c>
      <c r="M19" s="199">
        <v>345437</v>
      </c>
      <c r="N19" s="200">
        <v>1.2158512137830257E-2</v>
      </c>
      <c r="O19" s="199">
        <v>1339</v>
      </c>
      <c r="P19" s="194">
        <v>0.38768893480300903</v>
      </c>
      <c r="Q19" s="200">
        <v>0</v>
      </c>
      <c r="R19" s="199">
        <v>80094</v>
      </c>
      <c r="S19" s="194">
        <v>99.763343811035156</v>
      </c>
      <c r="T19" s="200">
        <v>99.376571655273438</v>
      </c>
      <c r="U19" s="199">
        <v>80284</v>
      </c>
      <c r="V19" s="201">
        <v>1.2455781688913703E-3</v>
      </c>
      <c r="W19" s="199">
        <v>477</v>
      </c>
      <c r="X19" s="200">
        <v>0.59555023908615112</v>
      </c>
      <c r="Y19" s="200">
        <v>0</v>
      </c>
      <c r="Z19" s="199">
        <v>140536</v>
      </c>
      <c r="AA19" s="201">
        <v>98.002647399902344</v>
      </c>
      <c r="AB19" s="199">
        <v>141103</v>
      </c>
      <c r="AC19" s="201">
        <v>98.124771118164063</v>
      </c>
      <c r="AD19" s="200">
        <v>4.6167778968811035</v>
      </c>
      <c r="AE19" s="200">
        <v>27.841218948364258</v>
      </c>
      <c r="AF19" s="199">
        <v>433.844482421875</v>
      </c>
      <c r="AG19" s="200">
        <v>1349.0665283203125</v>
      </c>
      <c r="AH19" s="200">
        <v>463.83856201171875</v>
      </c>
      <c r="AI19" s="237">
        <v>34.382186889648438</v>
      </c>
      <c r="AJ19" s="200">
        <v>1310.94970703125</v>
      </c>
      <c r="AK19" s="200">
        <v>38.116668701171875</v>
      </c>
      <c r="AL19" s="200">
        <v>527</v>
      </c>
      <c r="AM19" s="200">
        <v>15</v>
      </c>
      <c r="AN19" s="200">
        <v>39.687141418457031</v>
      </c>
      <c r="AO19" s="200">
        <v>39.910408020019531</v>
      </c>
      <c r="AP19" s="200">
        <v>33.283271789550781</v>
      </c>
      <c r="AQ19" s="200">
        <v>1.1949216371304805</v>
      </c>
      <c r="AR19" s="200">
        <v>495</v>
      </c>
      <c r="AS19" s="202">
        <v>0</v>
      </c>
      <c r="AT19" s="202">
        <v>2</v>
      </c>
      <c r="AU19" s="202">
        <v>1</v>
      </c>
      <c r="AV19" s="202">
        <v>0</v>
      </c>
      <c r="AW19" s="202">
        <v>0</v>
      </c>
      <c r="AX19" s="202">
        <v>10</v>
      </c>
      <c r="AY19" s="202">
        <v>-1</v>
      </c>
      <c r="AZ19" s="202">
        <v>3</v>
      </c>
      <c r="BA19" s="202">
        <v>0</v>
      </c>
      <c r="BB19" s="202">
        <v>31</v>
      </c>
      <c r="BC19" s="202">
        <v>8</v>
      </c>
      <c r="BD19" s="202">
        <v>15</v>
      </c>
      <c r="BE19" s="202">
        <v>5</v>
      </c>
      <c r="BF19" s="202">
        <v>0</v>
      </c>
      <c r="BG19" s="200">
        <v>18.504207611083984</v>
      </c>
      <c r="BH19" s="202">
        <v>352</v>
      </c>
      <c r="BI19" s="238">
        <v>64.944649446494466</v>
      </c>
      <c r="BJ19" s="43">
        <v>1</v>
      </c>
      <c r="BK19" s="43">
        <v>0</v>
      </c>
    </row>
    <row r="20" spans="1:63" s="299" customFormat="1">
      <c r="A20" s="352">
        <v>41914</v>
      </c>
      <c r="B20" s="126" t="s">
        <v>6</v>
      </c>
      <c r="C20" s="126"/>
      <c r="D20" s="233">
        <v>2183</v>
      </c>
      <c r="E20" s="233">
        <v>1973</v>
      </c>
      <c r="F20" s="233">
        <v>210</v>
      </c>
      <c r="G20" s="233">
        <v>6455</v>
      </c>
      <c r="H20" s="233">
        <v>5851</v>
      </c>
      <c r="I20" s="233">
        <v>604</v>
      </c>
      <c r="J20" s="233">
        <v>19683</v>
      </c>
      <c r="K20" s="233">
        <v>17375</v>
      </c>
      <c r="L20" s="233">
        <v>2308</v>
      </c>
      <c r="M20" s="233">
        <v>11870281</v>
      </c>
      <c r="N20" s="195">
        <v>7.1497887014780118E-2</v>
      </c>
      <c r="O20" s="233">
        <v>15252</v>
      </c>
      <c r="P20" s="230">
        <v>0.1303141006884318</v>
      </c>
      <c r="Q20" s="234"/>
      <c r="R20" s="233">
        <v>4464204</v>
      </c>
      <c r="S20" s="230">
        <v>99.411570860073439</v>
      </c>
      <c r="T20" s="195">
        <v>99.282023565526885</v>
      </c>
      <c r="U20" s="233">
        <v>4490704</v>
      </c>
      <c r="V20" s="195">
        <v>0.2473554253349485</v>
      </c>
      <c r="W20" s="233">
        <v>16174</v>
      </c>
      <c r="X20" s="195">
        <v>0.36230423161665554</v>
      </c>
      <c r="Y20" s="234"/>
      <c r="Z20" s="233">
        <v>3915316</v>
      </c>
      <c r="AA20" s="195">
        <v>98.356760912038013</v>
      </c>
      <c r="AB20" s="233">
        <v>3916626</v>
      </c>
      <c r="AC20" s="195">
        <v>98.330441326174395</v>
      </c>
      <c r="AD20" s="234">
        <v>9.2344962759472757</v>
      </c>
      <c r="AE20" s="234">
        <v>30.321027130900887</v>
      </c>
      <c r="AF20" s="233">
        <v>16476.171325683594</v>
      </c>
      <c r="AG20" s="234">
        <v>64400.9541015625</v>
      </c>
      <c r="AH20" s="234">
        <v>44596.399841308594</v>
      </c>
      <c r="AI20" s="234">
        <v>69.248042150087642</v>
      </c>
      <c r="AJ20" s="234">
        <v>53879.64404296875</v>
      </c>
      <c r="AK20" s="234">
        <v>10521.29821395874</v>
      </c>
      <c r="AL20" s="234">
        <v>33621.085815429688</v>
      </c>
      <c r="AM20" s="234">
        <v>8224.8433074951172</v>
      </c>
      <c r="AN20" s="235">
        <v>89.181261819054455</v>
      </c>
      <c r="AO20" s="235">
        <v>85.76417773467449</v>
      </c>
      <c r="AP20" s="235">
        <v>114.34456471363107</v>
      </c>
      <c r="AQ20" s="213">
        <v>3.2719074379699489</v>
      </c>
      <c r="AR20" s="234">
        <v>3676</v>
      </c>
      <c r="AS20" s="236">
        <v>127</v>
      </c>
      <c r="AT20" s="236">
        <v>35</v>
      </c>
      <c r="AU20" s="236">
        <v>24</v>
      </c>
      <c r="AV20" s="236">
        <v>31</v>
      </c>
      <c r="AW20" s="236">
        <v>15</v>
      </c>
      <c r="AX20" s="236">
        <v>105</v>
      </c>
      <c r="AY20" s="236">
        <v>0</v>
      </c>
      <c r="AZ20" s="236">
        <v>95</v>
      </c>
      <c r="BA20" s="236">
        <v>13</v>
      </c>
      <c r="BB20" s="236">
        <v>635</v>
      </c>
      <c r="BC20" s="236">
        <v>304</v>
      </c>
      <c r="BD20" s="236">
        <v>327</v>
      </c>
      <c r="BE20" s="236">
        <v>469</v>
      </c>
      <c r="BF20" s="236">
        <v>0</v>
      </c>
      <c r="BG20" s="235">
        <v>43.50013721442955</v>
      </c>
      <c r="BH20" s="236">
        <v>1711</v>
      </c>
      <c r="BI20" s="235">
        <v>26.506584043377231</v>
      </c>
      <c r="BJ20" s="43">
        <v>32</v>
      </c>
      <c r="BK20" s="43">
        <v>96</v>
      </c>
    </row>
    <row r="21" spans="1:63" s="7" customFormat="1">
      <c r="A21" s="352">
        <v>41914</v>
      </c>
      <c r="B21" s="127" t="s">
        <v>134</v>
      </c>
      <c r="C21" s="127"/>
      <c r="D21" s="199">
        <v>784</v>
      </c>
      <c r="E21" s="199">
        <v>676</v>
      </c>
      <c r="F21" s="199">
        <v>108</v>
      </c>
      <c r="G21" s="199">
        <v>2347</v>
      </c>
      <c r="H21" s="199">
        <v>2025</v>
      </c>
      <c r="I21" s="199">
        <v>322</v>
      </c>
      <c r="J21" s="199">
        <v>8224</v>
      </c>
      <c r="K21" s="199">
        <v>6891</v>
      </c>
      <c r="L21" s="199">
        <v>1333</v>
      </c>
      <c r="M21" s="199">
        <v>6049905</v>
      </c>
      <c r="N21" s="200">
        <v>0.10909262325601077</v>
      </c>
      <c r="O21" s="199">
        <v>7337</v>
      </c>
      <c r="P21" s="194">
        <v>0.12142315188352942</v>
      </c>
      <c r="Q21" s="200"/>
      <c r="R21" s="199">
        <v>2453284</v>
      </c>
      <c r="S21" s="194">
        <v>99.462907648033919</v>
      </c>
      <c r="T21" s="200">
        <v>99.342136650612673</v>
      </c>
      <c r="U21" s="199">
        <v>2466540</v>
      </c>
      <c r="V21" s="201">
        <v>0.17258994566047084</v>
      </c>
      <c r="W21" s="199">
        <v>7394</v>
      </c>
      <c r="X21" s="200">
        <v>0.30139193016381305</v>
      </c>
      <c r="Y21" s="200"/>
      <c r="Z21" s="199">
        <v>2256985</v>
      </c>
      <c r="AA21" s="201">
        <v>98.727770177133479</v>
      </c>
      <c r="AB21" s="199">
        <v>2258308</v>
      </c>
      <c r="AC21" s="201">
        <v>98.615024726460689</v>
      </c>
      <c r="AD21" s="200">
        <v>5.1989259482141144</v>
      </c>
      <c r="AE21" s="200">
        <v>30.77714738248509</v>
      </c>
      <c r="AF21" s="199">
        <v>9024.200927734375</v>
      </c>
      <c r="AG21" s="200">
        <v>36229.4189453125</v>
      </c>
      <c r="AH21" s="200">
        <v>27979.355712890625</v>
      </c>
      <c r="AI21" s="237">
        <v>77.228276156249805</v>
      </c>
      <c r="AJ21" s="200">
        <v>28887.669921875</v>
      </c>
      <c r="AK21" s="200">
        <v>7341.7394714355469</v>
      </c>
      <c r="AL21" s="200">
        <v>21741.264404296875</v>
      </c>
      <c r="AM21" s="200">
        <v>6238.0973205566406</v>
      </c>
      <c r="AN21" s="200">
        <v>114.864268660824</v>
      </c>
      <c r="AO21" s="200">
        <v>110.44454514693967</v>
      </c>
      <c r="AP21" s="200">
        <v>136.33054213212307</v>
      </c>
      <c r="AQ21" s="200">
        <v>4.4053281791479204</v>
      </c>
      <c r="AR21" s="200">
        <v>869</v>
      </c>
      <c r="AS21" s="202">
        <v>110</v>
      </c>
      <c r="AT21" s="202">
        <v>28</v>
      </c>
      <c r="AU21" s="202">
        <v>20</v>
      </c>
      <c r="AV21" s="202">
        <v>16</v>
      </c>
      <c r="AW21" s="202">
        <v>9</v>
      </c>
      <c r="AX21" s="202">
        <v>16</v>
      </c>
      <c r="AY21" s="202">
        <v>1</v>
      </c>
      <c r="AZ21" s="202">
        <v>43</v>
      </c>
      <c r="BA21" s="202">
        <v>9</v>
      </c>
      <c r="BB21" s="202">
        <v>144</v>
      </c>
      <c r="BC21" s="202">
        <v>55</v>
      </c>
      <c r="BD21" s="202">
        <v>94</v>
      </c>
      <c r="BE21" s="202">
        <v>191</v>
      </c>
      <c r="BF21" s="202">
        <v>0</v>
      </c>
      <c r="BG21" s="200">
        <v>56.661798093622778</v>
      </c>
      <c r="BH21" s="202">
        <v>194</v>
      </c>
      <c r="BI21" s="238">
        <v>8.2658713250958673</v>
      </c>
      <c r="BJ21" s="470">
        <v>8</v>
      </c>
      <c r="BK21" s="470">
        <v>45</v>
      </c>
    </row>
    <row r="22" spans="1:63" s="7" customFormat="1">
      <c r="A22" s="352">
        <v>41914</v>
      </c>
      <c r="B22" s="127" t="s">
        <v>175</v>
      </c>
      <c r="C22" s="127"/>
      <c r="D22" s="199">
        <v>714</v>
      </c>
      <c r="E22" s="199">
        <v>641</v>
      </c>
      <c r="F22" s="199">
        <v>73</v>
      </c>
      <c r="G22" s="199">
        <v>2064</v>
      </c>
      <c r="H22" s="199">
        <v>1869</v>
      </c>
      <c r="I22" s="199">
        <v>195</v>
      </c>
      <c r="J22" s="199">
        <v>6567</v>
      </c>
      <c r="K22" s="199">
        <v>5852</v>
      </c>
      <c r="L22" s="199">
        <v>715</v>
      </c>
      <c r="M22" s="199">
        <v>3808919</v>
      </c>
      <c r="N22" s="200">
        <v>3.9118711008291913E-3</v>
      </c>
      <c r="O22" s="199">
        <v>192</v>
      </c>
      <c r="P22" s="194">
        <v>5.2576021175107695E-3</v>
      </c>
      <c r="Q22" s="200"/>
      <c r="R22" s="199">
        <v>1366956</v>
      </c>
      <c r="S22" s="194">
        <v>99.278739484313618</v>
      </c>
      <c r="T22" s="243">
        <v>99.273519803204252</v>
      </c>
      <c r="U22" s="199">
        <v>1376950</v>
      </c>
      <c r="V22" s="201">
        <v>0.44569519140006886</v>
      </c>
      <c r="W22" s="199">
        <v>3875</v>
      </c>
      <c r="X22" s="200">
        <v>0.28347657130149029</v>
      </c>
      <c r="Y22" s="200"/>
      <c r="Z22" s="199">
        <v>466550</v>
      </c>
      <c r="AA22" s="201">
        <v>95.573892827514868</v>
      </c>
      <c r="AB22" s="199">
        <v>465681</v>
      </c>
      <c r="AC22" s="201">
        <v>95.703283265820374</v>
      </c>
      <c r="AD22" s="200">
        <v>19.226817794452732</v>
      </c>
      <c r="AE22" s="200">
        <v>33.653025165046522</v>
      </c>
      <c r="AF22" s="199">
        <v>5436.742431640625</v>
      </c>
      <c r="AG22" s="200">
        <v>18826.8134765625</v>
      </c>
      <c r="AH22" s="200">
        <v>11822.56689453125</v>
      </c>
      <c r="AI22" s="237">
        <v>62.796430788721437</v>
      </c>
      <c r="AJ22" s="200">
        <v>16251.45166015625</v>
      </c>
      <c r="AK22" s="200">
        <v>2575.3587341308594</v>
      </c>
      <c r="AL22" s="200">
        <v>9922.8214111328125</v>
      </c>
      <c r="AM22" s="200">
        <v>1899.7459869384766</v>
      </c>
      <c r="AN22" s="200">
        <v>75.546784467705251</v>
      </c>
      <c r="AO22" s="200">
        <v>74.31853077707234</v>
      </c>
      <c r="AP22" s="200">
        <v>89.911938850216103</v>
      </c>
      <c r="AQ22" s="200">
        <v>2.8668819059787576</v>
      </c>
      <c r="AR22" s="200">
        <v>1208</v>
      </c>
      <c r="AS22" s="202">
        <v>11</v>
      </c>
      <c r="AT22" s="202">
        <v>2</v>
      </c>
      <c r="AU22" s="202">
        <v>1</v>
      </c>
      <c r="AV22" s="202">
        <v>8</v>
      </c>
      <c r="AW22" s="202">
        <v>5</v>
      </c>
      <c r="AX22" s="202">
        <v>15</v>
      </c>
      <c r="AY22" s="202">
        <v>0</v>
      </c>
      <c r="AZ22" s="202">
        <v>15</v>
      </c>
      <c r="BA22" s="202">
        <v>3</v>
      </c>
      <c r="BB22" s="202">
        <v>341</v>
      </c>
      <c r="BC22" s="202">
        <v>195</v>
      </c>
      <c r="BD22" s="202">
        <v>56</v>
      </c>
      <c r="BE22" s="202">
        <v>98</v>
      </c>
      <c r="BF22" s="202">
        <v>0</v>
      </c>
      <c r="BG22" s="200">
        <v>36.793787111933085</v>
      </c>
      <c r="BH22" s="202">
        <v>540</v>
      </c>
      <c r="BI22" s="238">
        <v>26.162790697674421</v>
      </c>
      <c r="BJ22" s="470">
        <v>3</v>
      </c>
      <c r="BK22" s="470">
        <v>16</v>
      </c>
    </row>
    <row r="23" spans="1:63" s="7" customFormat="1">
      <c r="A23" s="352">
        <v>41914</v>
      </c>
      <c r="B23" s="126" t="s">
        <v>135</v>
      </c>
      <c r="C23" s="126"/>
      <c r="D23" s="189">
        <v>685</v>
      </c>
      <c r="E23" s="189">
        <v>656</v>
      </c>
      <c r="F23" s="189">
        <v>29</v>
      </c>
      <c r="G23" s="189">
        <v>2044</v>
      </c>
      <c r="H23" s="189">
        <v>1957</v>
      </c>
      <c r="I23" s="189">
        <v>87</v>
      </c>
      <c r="J23" s="189">
        <v>4892</v>
      </c>
      <c r="K23" s="189">
        <v>4632</v>
      </c>
      <c r="L23" s="189">
        <v>260</v>
      </c>
      <c r="M23" s="189">
        <v>2011457</v>
      </c>
      <c r="N23" s="203">
        <v>8.6405030140110445E-2</v>
      </c>
      <c r="O23" s="189">
        <v>7723</v>
      </c>
      <c r="P23" s="192">
        <v>0.38429213469693485</v>
      </c>
      <c r="Q23" s="203"/>
      <c r="R23" s="204">
        <v>643964</v>
      </c>
      <c r="S23" s="192">
        <v>99.497959114026031</v>
      </c>
      <c r="T23" s="203">
        <v>99.115596282966848</v>
      </c>
      <c r="U23" s="204">
        <v>647214</v>
      </c>
      <c r="V23" s="205">
        <v>0.11031899743462277</v>
      </c>
      <c r="W23" s="204">
        <v>4905</v>
      </c>
      <c r="X23" s="203">
        <v>0.76168854159549293</v>
      </c>
      <c r="Y23" s="203"/>
      <c r="Z23" s="204">
        <v>1191781</v>
      </c>
      <c r="AA23" s="205">
        <v>98.743564157477209</v>
      </c>
      <c r="AB23" s="204">
        <v>1192637</v>
      </c>
      <c r="AC23" s="205">
        <v>98.817379617683002</v>
      </c>
      <c r="AD23" s="203">
        <v>3.7782007500150199</v>
      </c>
      <c r="AE23" s="203">
        <v>26.432691429851612</v>
      </c>
      <c r="AF23" s="204">
        <v>2015.2279663085937</v>
      </c>
      <c r="AG23" s="205">
        <v>9344.7216796875</v>
      </c>
      <c r="AH23" s="205">
        <v>4794.4772338867187</v>
      </c>
      <c r="AI23" s="232">
        <v>51.306795410594319</v>
      </c>
      <c r="AJ23" s="205">
        <v>8740.5224609375</v>
      </c>
      <c r="AK23" s="205">
        <v>604.20000839233398</v>
      </c>
      <c r="AL23" s="205">
        <v>1957</v>
      </c>
      <c r="AM23" s="205">
        <v>87</v>
      </c>
      <c r="AN23" s="203">
        <v>59.324993742943249</v>
      </c>
      <c r="AO23" s="203">
        <v>59.057947568972089</v>
      </c>
      <c r="AP23" s="203">
        <v>63.477308226229887</v>
      </c>
      <c r="AQ23" s="203">
        <v>1.9102047587259812</v>
      </c>
      <c r="AR23" s="205">
        <v>1599</v>
      </c>
      <c r="AS23" s="204">
        <v>6</v>
      </c>
      <c r="AT23" s="204">
        <v>5</v>
      </c>
      <c r="AU23" s="204">
        <v>3</v>
      </c>
      <c r="AV23" s="204">
        <v>7</v>
      </c>
      <c r="AW23" s="204">
        <v>1</v>
      </c>
      <c r="AX23" s="204">
        <v>74</v>
      </c>
      <c r="AY23" s="204">
        <v>-1</v>
      </c>
      <c r="AZ23" s="204">
        <v>37</v>
      </c>
      <c r="BA23" s="204">
        <v>1</v>
      </c>
      <c r="BB23" s="204">
        <v>150</v>
      </c>
      <c r="BC23" s="204">
        <v>54</v>
      </c>
      <c r="BD23" s="204">
        <v>177</v>
      </c>
      <c r="BE23" s="204">
        <v>180</v>
      </c>
      <c r="BF23" s="204">
        <v>0</v>
      </c>
      <c r="BG23" s="203">
        <v>28.369363317687824</v>
      </c>
      <c r="BH23" s="204">
        <v>977</v>
      </c>
      <c r="BI23" s="239">
        <v>47.798434442270057</v>
      </c>
      <c r="BJ23" s="470">
        <v>21</v>
      </c>
      <c r="BK23" s="470">
        <v>35</v>
      </c>
    </row>
    <row r="24" spans="1:63" s="7" customFormat="1">
      <c r="A24" s="352">
        <v>41914</v>
      </c>
      <c r="B24" s="114" t="s">
        <v>121</v>
      </c>
      <c r="C24" s="114" t="s">
        <v>122</v>
      </c>
      <c r="D24" s="114">
        <v>235</v>
      </c>
      <c r="E24" s="114">
        <v>171</v>
      </c>
      <c r="F24" s="114">
        <v>64</v>
      </c>
      <c r="G24" s="114">
        <v>692</v>
      </c>
      <c r="H24" s="114">
        <v>501</v>
      </c>
      <c r="I24" s="114">
        <v>191</v>
      </c>
      <c r="J24" s="114">
        <v>2706</v>
      </c>
      <c r="K24" s="115">
        <v>1903</v>
      </c>
      <c r="L24" s="115">
        <v>803</v>
      </c>
      <c r="M24" s="115">
        <v>2046697</v>
      </c>
      <c r="N24" s="116">
        <v>0.12131742388010025</v>
      </c>
      <c r="O24" s="115">
        <v>2666</v>
      </c>
      <c r="P24" s="116">
        <v>0.1304372251033783</v>
      </c>
      <c r="Q24" s="116">
        <v>0</v>
      </c>
      <c r="R24" s="117">
        <v>930600</v>
      </c>
      <c r="S24" s="116">
        <v>99.535263061523438</v>
      </c>
      <c r="T24" s="116">
        <v>99.405433654785156</v>
      </c>
      <c r="U24" s="118">
        <v>934945</v>
      </c>
      <c r="V24" s="119">
        <v>0.1485648900270462</v>
      </c>
      <c r="W24" s="117">
        <v>2984</v>
      </c>
      <c r="X24" s="119">
        <v>0.32065334916114807</v>
      </c>
      <c r="Y24" s="119">
        <v>0</v>
      </c>
      <c r="Z24" s="117">
        <v>1161037</v>
      </c>
      <c r="AA24" s="119">
        <v>98.944389343261719</v>
      </c>
      <c r="AB24" s="116">
        <v>1160553</v>
      </c>
      <c r="AC24" s="120">
        <v>98.911895751953125</v>
      </c>
      <c r="AD24" s="116">
        <v>5.1268858909606934</v>
      </c>
      <c r="AE24" s="116">
        <v>28.565151214599609</v>
      </c>
      <c r="AF24" s="116">
        <v>3007.337158203125</v>
      </c>
      <c r="AG24" s="116">
        <v>14505.7939453125</v>
      </c>
      <c r="AH24" s="121">
        <v>12308.0927734375</v>
      </c>
      <c r="AI24" s="116">
        <v>84.849494934082031</v>
      </c>
      <c r="AJ24" s="121">
        <v>9589.8369140625</v>
      </c>
      <c r="AK24" s="121">
        <v>4915.9482421875</v>
      </c>
      <c r="AL24" s="116">
        <v>7950.66845703125</v>
      </c>
      <c r="AM24" s="116">
        <v>4357.42529296875</v>
      </c>
      <c r="AN24" s="116">
        <v>133.3612060546875</v>
      </c>
      <c r="AO24" s="116">
        <v>126.18756103515625</v>
      </c>
      <c r="AP24" s="116">
        <v>149.99551391601562</v>
      </c>
      <c r="AQ24" s="122">
        <v>5.3606038231014415</v>
      </c>
      <c r="AR24" s="118">
        <v>167</v>
      </c>
      <c r="AS24" s="118">
        <v>70</v>
      </c>
      <c r="AT24" s="118">
        <v>11</v>
      </c>
      <c r="AU24" s="118">
        <v>9</v>
      </c>
      <c r="AV24" s="118">
        <v>5</v>
      </c>
      <c r="AW24" s="118">
        <v>3</v>
      </c>
      <c r="AX24" s="118">
        <v>5</v>
      </c>
      <c r="AY24" s="118">
        <v>0</v>
      </c>
      <c r="AZ24" s="118">
        <v>13</v>
      </c>
      <c r="BA24" s="118">
        <v>4</v>
      </c>
      <c r="BB24" s="118">
        <v>16</v>
      </c>
      <c r="BC24" s="118">
        <v>8</v>
      </c>
      <c r="BD24" s="116">
        <v>39</v>
      </c>
      <c r="BE24" s="118">
        <v>50</v>
      </c>
      <c r="BF24" s="118">
        <v>0</v>
      </c>
      <c r="BG24" s="112">
        <v>66.22039794921875</v>
      </c>
      <c r="BH24" s="244">
        <v>38</v>
      </c>
      <c r="BI24" s="240">
        <v>5.4913294797687859</v>
      </c>
      <c r="BJ24" s="470">
        <v>2</v>
      </c>
      <c r="BK24" s="470">
        <v>15</v>
      </c>
    </row>
    <row r="25" spans="1:63" s="8" customFormat="1">
      <c r="A25" s="352">
        <v>41914</v>
      </c>
      <c r="B25" s="114" t="s">
        <v>123</v>
      </c>
      <c r="C25" s="114" t="s">
        <v>122</v>
      </c>
      <c r="D25" s="114">
        <v>169</v>
      </c>
      <c r="E25" s="114">
        <v>158</v>
      </c>
      <c r="F25" s="114">
        <v>11</v>
      </c>
      <c r="G25" s="114">
        <v>525</v>
      </c>
      <c r="H25" s="114">
        <v>491</v>
      </c>
      <c r="I25" s="114">
        <v>34</v>
      </c>
      <c r="J25" s="114">
        <v>1608</v>
      </c>
      <c r="K25" s="115">
        <v>1475</v>
      </c>
      <c r="L25" s="115">
        <v>133</v>
      </c>
      <c r="M25" s="115">
        <v>1106170</v>
      </c>
      <c r="N25" s="116">
        <v>0.15666669607162476</v>
      </c>
      <c r="O25" s="115">
        <v>1071</v>
      </c>
      <c r="P25" s="116">
        <v>9.6986711025238037E-2</v>
      </c>
      <c r="Q25" s="116">
        <v>0</v>
      </c>
      <c r="R25" s="117">
        <v>411373</v>
      </c>
      <c r="S25" s="116">
        <v>99.457466125488281</v>
      </c>
      <c r="T25" s="116">
        <v>99.361007690429688</v>
      </c>
      <c r="U25" s="118">
        <v>413617</v>
      </c>
      <c r="V25" s="119">
        <v>0.2424948662519455</v>
      </c>
      <c r="W25" s="117">
        <v>1110</v>
      </c>
      <c r="X25" s="119">
        <v>0.26982811093330383</v>
      </c>
      <c r="Y25" s="119">
        <v>0</v>
      </c>
      <c r="Z25" s="117">
        <v>355915</v>
      </c>
      <c r="AA25" s="119">
        <v>98.833145141601563</v>
      </c>
      <c r="AB25" s="116">
        <v>355998</v>
      </c>
      <c r="AC25" s="120">
        <v>98.73370361328125</v>
      </c>
      <c r="AD25" s="116">
        <v>4.8382306098937988</v>
      </c>
      <c r="AE25" s="116">
        <v>30.992570877075195</v>
      </c>
      <c r="AF25" s="116">
        <v>1543.9376220703125</v>
      </c>
      <c r="AG25" s="116">
        <v>6329.61669921875</v>
      </c>
      <c r="AH25" s="121">
        <v>4593.234375</v>
      </c>
      <c r="AI25" s="116">
        <v>72.567337036132813</v>
      </c>
      <c r="AJ25" s="121">
        <v>5668.1181640625</v>
      </c>
      <c r="AK25" s="121">
        <v>661.49798583984375</v>
      </c>
      <c r="AL25" s="116">
        <v>4073.055419921875</v>
      </c>
      <c r="AM25" s="116">
        <v>520.1810302734375</v>
      </c>
      <c r="AN25" s="116">
        <v>108.53066253662109</v>
      </c>
      <c r="AO25" s="116">
        <v>106.98249816894531</v>
      </c>
      <c r="AP25" s="116">
        <v>123.8931884765625</v>
      </c>
      <c r="AQ25" s="116">
        <v>3.9363287930464863</v>
      </c>
      <c r="AR25" s="118">
        <v>224</v>
      </c>
      <c r="AS25" s="118">
        <v>13</v>
      </c>
      <c r="AT25" s="118">
        <v>9</v>
      </c>
      <c r="AU25" s="118">
        <v>5</v>
      </c>
      <c r="AV25" s="118">
        <v>4</v>
      </c>
      <c r="AW25" s="118">
        <v>1</v>
      </c>
      <c r="AX25" s="118">
        <v>5</v>
      </c>
      <c r="AY25" s="118">
        <v>1</v>
      </c>
      <c r="AZ25" s="118">
        <v>7</v>
      </c>
      <c r="BA25" s="118">
        <v>2</v>
      </c>
      <c r="BB25" s="118">
        <v>30</v>
      </c>
      <c r="BC25" s="118">
        <v>10</v>
      </c>
      <c r="BD25" s="116">
        <v>11</v>
      </c>
      <c r="BE25" s="118">
        <v>27</v>
      </c>
      <c r="BF25" s="118">
        <v>0</v>
      </c>
      <c r="BG25" s="112">
        <v>53.063983917236328</v>
      </c>
      <c r="BH25" s="244">
        <v>52</v>
      </c>
      <c r="BI25" s="240">
        <v>9.9047619047619051</v>
      </c>
      <c r="BJ25" s="470">
        <v>4</v>
      </c>
      <c r="BK25" s="470">
        <v>10</v>
      </c>
    </row>
    <row r="26" spans="1:63" s="8" customFormat="1">
      <c r="A26" s="352">
        <v>41914</v>
      </c>
      <c r="B26" s="114" t="s">
        <v>183</v>
      </c>
      <c r="C26" s="114" t="s">
        <v>122</v>
      </c>
      <c r="D26" s="114">
        <v>141</v>
      </c>
      <c r="E26" s="114">
        <v>131</v>
      </c>
      <c r="F26" s="114">
        <v>10</v>
      </c>
      <c r="G26" s="114">
        <v>425</v>
      </c>
      <c r="H26" s="114">
        <v>395</v>
      </c>
      <c r="I26" s="114">
        <v>30</v>
      </c>
      <c r="J26" s="114">
        <v>1591</v>
      </c>
      <c r="K26" s="115">
        <v>1477</v>
      </c>
      <c r="L26" s="115">
        <v>114</v>
      </c>
      <c r="M26" s="115">
        <v>1188038</v>
      </c>
      <c r="N26" s="116">
        <v>9.9323419854044914E-3</v>
      </c>
      <c r="O26" s="115">
        <v>888</v>
      </c>
      <c r="P26" s="116">
        <v>7.4755847454071045E-2</v>
      </c>
      <c r="Q26" s="116">
        <v>0</v>
      </c>
      <c r="R26" s="117">
        <v>483929</v>
      </c>
      <c r="S26" s="116">
        <v>99.629013061523438</v>
      </c>
      <c r="T26" s="116">
        <v>99.554534912109375</v>
      </c>
      <c r="U26" s="118">
        <v>485731</v>
      </c>
      <c r="V26" s="119">
        <v>2.9028411954641342E-2</v>
      </c>
      <c r="W26" s="117">
        <v>1351</v>
      </c>
      <c r="X26" s="119">
        <v>0.27917319536209106</v>
      </c>
      <c r="Y26" s="119">
        <v>0</v>
      </c>
      <c r="Z26" s="117">
        <v>329121</v>
      </c>
      <c r="AA26" s="119">
        <v>98.022918701171875</v>
      </c>
      <c r="AB26" s="116">
        <v>329707</v>
      </c>
      <c r="AC26" s="120">
        <v>97.73101806640625</v>
      </c>
      <c r="AD26" s="116">
        <v>5.2613816261291504</v>
      </c>
      <c r="AE26" s="116">
        <v>30.405727386474609</v>
      </c>
      <c r="AF26" s="116">
        <v>1776.8544921875</v>
      </c>
      <c r="AG26" s="116">
        <v>6722.50634765625</v>
      </c>
      <c r="AH26" s="121">
        <v>4800.9853515625</v>
      </c>
      <c r="AI26" s="116">
        <v>71.416595458984375</v>
      </c>
      <c r="AJ26" s="121">
        <v>6076.39990234375</v>
      </c>
      <c r="AK26" s="121">
        <v>646.1070556640625</v>
      </c>
      <c r="AL26" s="116">
        <v>4245.80029296875</v>
      </c>
      <c r="AM26" s="116">
        <v>555.18798828125</v>
      </c>
      <c r="AN26" s="116">
        <v>108.26998901367187</v>
      </c>
      <c r="AO26" s="116">
        <v>105.38372802734375</v>
      </c>
      <c r="AP26" s="116">
        <v>145.83291625976563</v>
      </c>
      <c r="AQ26" s="116">
        <v>4.2253339708713069</v>
      </c>
      <c r="AR26" s="118">
        <v>145</v>
      </c>
      <c r="AS26" s="118">
        <v>8</v>
      </c>
      <c r="AT26" s="118">
        <v>1</v>
      </c>
      <c r="AU26" s="118">
        <v>0</v>
      </c>
      <c r="AV26" s="118">
        <v>0</v>
      </c>
      <c r="AW26" s="118">
        <v>0</v>
      </c>
      <c r="AX26" s="118">
        <v>1</v>
      </c>
      <c r="AY26" s="118">
        <v>0</v>
      </c>
      <c r="AZ26" s="118">
        <v>4</v>
      </c>
      <c r="BA26" s="118">
        <v>0</v>
      </c>
      <c r="BB26" s="118">
        <v>42</v>
      </c>
      <c r="BC26" s="118">
        <v>11</v>
      </c>
      <c r="BD26" s="116">
        <v>10</v>
      </c>
      <c r="BE26" s="118">
        <v>29</v>
      </c>
      <c r="BF26" s="118">
        <v>0</v>
      </c>
      <c r="BG26" s="112">
        <v>53.530376434326172</v>
      </c>
      <c r="BH26" s="244">
        <v>32</v>
      </c>
      <c r="BI26" s="240">
        <v>7.5294117647058814</v>
      </c>
      <c r="BJ26" s="470">
        <v>1</v>
      </c>
      <c r="BK26" s="470">
        <v>5</v>
      </c>
    </row>
    <row r="27" spans="1:63" s="299" customFormat="1">
      <c r="A27" s="352">
        <v>41914</v>
      </c>
      <c r="B27" s="114" t="s">
        <v>126</v>
      </c>
      <c r="C27" s="114" t="s">
        <v>122</v>
      </c>
      <c r="D27" s="114">
        <v>121</v>
      </c>
      <c r="E27" s="114">
        <v>113</v>
      </c>
      <c r="F27" s="114">
        <v>8</v>
      </c>
      <c r="G27" s="114">
        <v>353</v>
      </c>
      <c r="H27" s="114">
        <v>331</v>
      </c>
      <c r="I27" s="114">
        <v>22</v>
      </c>
      <c r="J27" s="114">
        <v>1101</v>
      </c>
      <c r="K27" s="115">
        <v>1013</v>
      </c>
      <c r="L27" s="115">
        <v>88</v>
      </c>
      <c r="M27" s="115">
        <v>619310</v>
      </c>
      <c r="N27" s="116">
        <v>1.6147001588251442E-4</v>
      </c>
      <c r="O27" s="115">
        <v>1219</v>
      </c>
      <c r="P27" s="116">
        <v>0.19685453176498413</v>
      </c>
      <c r="Q27" s="116">
        <v>0</v>
      </c>
      <c r="R27" s="117">
        <v>227778</v>
      </c>
      <c r="S27" s="116">
        <v>99.527656555175781</v>
      </c>
      <c r="T27" s="116">
        <v>99.331733703613281</v>
      </c>
      <c r="U27" s="118">
        <v>228859</v>
      </c>
      <c r="V27" s="119">
        <v>4.151027649641037E-2</v>
      </c>
      <c r="W27" s="117">
        <v>792</v>
      </c>
      <c r="X27" s="119">
        <v>0.34770697355270386</v>
      </c>
      <c r="Y27" s="119">
        <v>0</v>
      </c>
      <c r="Z27" s="117">
        <v>140323</v>
      </c>
      <c r="AA27" s="119">
        <v>98.919631958007813</v>
      </c>
      <c r="AB27" s="116">
        <v>140320</v>
      </c>
      <c r="AC27" s="120">
        <v>98.685859680175781</v>
      </c>
      <c r="AD27" s="116">
        <v>5.4902434349060059</v>
      </c>
      <c r="AE27" s="116">
        <v>35.183086395263672</v>
      </c>
      <c r="AF27" s="116">
        <v>952.3885498046875</v>
      </c>
      <c r="AG27" s="116">
        <v>3604.19482421875</v>
      </c>
      <c r="AH27" s="121">
        <v>2477.173828125</v>
      </c>
      <c r="AI27" s="116">
        <v>68.730300903320312</v>
      </c>
      <c r="AJ27" s="121">
        <v>3432.9521484375</v>
      </c>
      <c r="AK27" s="121">
        <v>171.24301147460937</v>
      </c>
      <c r="AL27" s="116">
        <v>2413.078857421875</v>
      </c>
      <c r="AM27" s="116">
        <v>64.095001220703125</v>
      </c>
      <c r="AN27" s="116">
        <v>90.477180480957031</v>
      </c>
      <c r="AO27" s="116">
        <v>94.262649536132813</v>
      </c>
      <c r="AP27" s="116">
        <v>50.123817443847656</v>
      </c>
      <c r="AQ27" s="116">
        <v>3.2735647813067668</v>
      </c>
      <c r="AR27" s="118">
        <v>192</v>
      </c>
      <c r="AS27" s="118">
        <v>4</v>
      </c>
      <c r="AT27" s="118">
        <v>0</v>
      </c>
      <c r="AU27" s="118">
        <v>0</v>
      </c>
      <c r="AV27" s="118">
        <v>2</v>
      </c>
      <c r="AW27" s="118">
        <v>1</v>
      </c>
      <c r="AX27" s="118">
        <v>2</v>
      </c>
      <c r="AY27" s="118">
        <v>0</v>
      </c>
      <c r="AZ27" s="118">
        <v>7</v>
      </c>
      <c r="BA27" s="118">
        <v>2</v>
      </c>
      <c r="BB27" s="118">
        <v>28</v>
      </c>
      <c r="BC27" s="118">
        <v>14</v>
      </c>
      <c r="BD27" s="116">
        <v>17</v>
      </c>
      <c r="BE27" s="118">
        <v>39</v>
      </c>
      <c r="BF27" s="118">
        <v>0</v>
      </c>
      <c r="BG27" s="112">
        <v>44.321384429931641</v>
      </c>
      <c r="BH27" s="244">
        <v>48</v>
      </c>
      <c r="BI27" s="240">
        <v>13.597733711048161</v>
      </c>
      <c r="BJ27" s="470">
        <v>1</v>
      </c>
      <c r="BK27" s="470">
        <v>8</v>
      </c>
    </row>
    <row r="28" spans="1:63" s="299" customFormat="1">
      <c r="A28" s="352">
        <v>41914</v>
      </c>
      <c r="B28" s="114" t="s">
        <v>184</v>
      </c>
      <c r="C28" s="114" t="s">
        <v>122</v>
      </c>
      <c r="D28" s="114">
        <v>118</v>
      </c>
      <c r="E28" s="114">
        <v>103</v>
      </c>
      <c r="F28" s="114">
        <v>15</v>
      </c>
      <c r="G28" s="114">
        <v>352</v>
      </c>
      <c r="H28" s="114">
        <v>307</v>
      </c>
      <c r="I28" s="114">
        <v>45</v>
      </c>
      <c r="J28" s="114">
        <v>1218</v>
      </c>
      <c r="K28" s="115">
        <v>1023</v>
      </c>
      <c r="L28" s="115">
        <v>195</v>
      </c>
      <c r="M28" s="115">
        <v>1089690</v>
      </c>
      <c r="N28" s="116">
        <v>0.20785728096961975</v>
      </c>
      <c r="O28" s="115">
        <v>1493</v>
      </c>
      <c r="P28" s="116">
        <v>0.13732157647609711</v>
      </c>
      <c r="Q28" s="116">
        <v>0</v>
      </c>
      <c r="R28" s="117">
        <v>399604</v>
      </c>
      <c r="S28" s="116">
        <v>99.061943054199219</v>
      </c>
      <c r="T28" s="116">
        <v>98.925910949707031</v>
      </c>
      <c r="U28" s="118">
        <v>403388</v>
      </c>
      <c r="V28" s="119">
        <v>0.40382957458496094</v>
      </c>
      <c r="W28" s="117">
        <v>1157</v>
      </c>
      <c r="X28" s="119">
        <v>0.28953665494918823</v>
      </c>
      <c r="Y28" s="119">
        <v>0</v>
      </c>
      <c r="Z28" s="117">
        <v>270589</v>
      </c>
      <c r="AA28" s="119">
        <v>98.417526245117188</v>
      </c>
      <c r="AB28" s="116">
        <v>271730</v>
      </c>
      <c r="AC28" s="120">
        <v>98.227653503417969</v>
      </c>
      <c r="AD28" s="116">
        <v>5.5109658241271973</v>
      </c>
      <c r="AE28" s="116">
        <v>30.834423065185547</v>
      </c>
      <c r="AF28" s="116">
        <v>1743.68310546875</v>
      </c>
      <c r="AG28" s="116">
        <v>5067.30712890625</v>
      </c>
      <c r="AH28" s="121">
        <v>3799.869384765625</v>
      </c>
      <c r="AI28" s="116">
        <v>74.987945556640625</v>
      </c>
      <c r="AJ28" s="121">
        <v>4120.36279296875</v>
      </c>
      <c r="AK28" s="121">
        <v>946.94317626953125</v>
      </c>
      <c r="AL28" s="116">
        <v>3058.661376953125</v>
      </c>
      <c r="AM28" s="116">
        <v>741.2080078125</v>
      </c>
      <c r="AN28" s="116">
        <v>109.22481536865234</v>
      </c>
      <c r="AO28" s="116">
        <v>107.01975250244141</v>
      </c>
      <c r="AP28" s="116">
        <v>119.98161315917969</v>
      </c>
      <c r="AQ28" s="116">
        <v>4.160350680547003</v>
      </c>
      <c r="AR28" s="118">
        <v>141</v>
      </c>
      <c r="AS28" s="118">
        <v>15</v>
      </c>
      <c r="AT28" s="118">
        <v>7</v>
      </c>
      <c r="AU28" s="118">
        <v>6</v>
      </c>
      <c r="AV28" s="118">
        <v>5</v>
      </c>
      <c r="AW28" s="118">
        <v>4</v>
      </c>
      <c r="AX28" s="118">
        <v>3</v>
      </c>
      <c r="AY28" s="118">
        <v>0</v>
      </c>
      <c r="AZ28" s="118">
        <v>12</v>
      </c>
      <c r="BA28" s="118">
        <v>1</v>
      </c>
      <c r="BB28" s="118">
        <v>28</v>
      </c>
      <c r="BC28" s="118">
        <v>12</v>
      </c>
      <c r="BD28" s="116">
        <v>17</v>
      </c>
      <c r="BE28" s="118">
        <v>46</v>
      </c>
      <c r="BF28" s="118">
        <v>0</v>
      </c>
      <c r="BG28" s="112">
        <v>53.816452026367188</v>
      </c>
      <c r="BH28" s="244">
        <v>24</v>
      </c>
      <c r="BI28" s="240">
        <v>6.8181818181818175</v>
      </c>
      <c r="BJ28" s="471">
        <v>0</v>
      </c>
      <c r="BK28" s="471">
        <v>7</v>
      </c>
    </row>
    <row r="29" spans="1:63" s="299" customFormat="1">
      <c r="A29" s="352">
        <v>41914</v>
      </c>
      <c r="B29" s="114" t="s">
        <v>131</v>
      </c>
      <c r="C29" s="114" t="s">
        <v>176</v>
      </c>
      <c r="D29" s="114">
        <v>194</v>
      </c>
      <c r="E29" s="114">
        <v>174</v>
      </c>
      <c r="F29" s="114">
        <v>20</v>
      </c>
      <c r="G29" s="114">
        <v>557</v>
      </c>
      <c r="H29" s="114">
        <v>507</v>
      </c>
      <c r="I29" s="114">
        <v>50</v>
      </c>
      <c r="J29" s="114">
        <v>1630</v>
      </c>
      <c r="K29" s="115">
        <v>1467</v>
      </c>
      <c r="L29" s="115">
        <v>163</v>
      </c>
      <c r="M29" s="115">
        <v>1068251</v>
      </c>
      <c r="N29" s="116">
        <v>2.1530520170927048E-3</v>
      </c>
      <c r="O29" s="115">
        <v>47</v>
      </c>
      <c r="P29" s="116">
        <v>4.5745209790766239E-3</v>
      </c>
      <c r="Q29" s="116">
        <v>0</v>
      </c>
      <c r="R29" s="117">
        <v>376054</v>
      </c>
      <c r="S29" s="116">
        <v>99.637802124023437</v>
      </c>
      <c r="T29" s="116">
        <v>99.633247375488281</v>
      </c>
      <c r="U29" s="118">
        <v>377421</v>
      </c>
      <c r="V29" s="119">
        <v>2.7025522664189339E-2</v>
      </c>
      <c r="W29" s="117">
        <v>1055</v>
      </c>
      <c r="X29" s="119">
        <v>0.28054481744766235</v>
      </c>
      <c r="Y29" s="119">
        <v>0</v>
      </c>
      <c r="Z29" s="117">
        <v>180114</v>
      </c>
      <c r="AA29" s="119">
        <v>94.711128234863281</v>
      </c>
      <c r="AB29" s="116">
        <v>178882</v>
      </c>
      <c r="AC29" s="120">
        <v>94.990554809570313</v>
      </c>
      <c r="AD29" s="116">
        <v>5.1409659385681152</v>
      </c>
      <c r="AE29" s="116">
        <v>30.475198745727539</v>
      </c>
      <c r="AF29" s="116">
        <v>1612.765625</v>
      </c>
      <c r="AG29" s="116">
        <v>4918.560546875</v>
      </c>
      <c r="AH29" s="121">
        <v>3355.57177734375</v>
      </c>
      <c r="AI29" s="116">
        <v>68.222640991210937</v>
      </c>
      <c r="AJ29" s="121">
        <v>4226.19287109375</v>
      </c>
      <c r="AK29" s="121">
        <v>692.3660888671875</v>
      </c>
      <c r="AL29" s="116">
        <v>2807.72265625</v>
      </c>
      <c r="AM29" s="116">
        <v>547.8494873046875</v>
      </c>
      <c r="AN29" s="116">
        <v>81.340179443359375</v>
      </c>
      <c r="AO29" s="116">
        <v>78.584152221679688</v>
      </c>
      <c r="AP29" s="116">
        <v>103.49579620361328</v>
      </c>
      <c r="AQ29" s="116">
        <v>3.0175218078987731</v>
      </c>
      <c r="AR29" s="118">
        <v>289</v>
      </c>
      <c r="AS29" s="118">
        <v>3</v>
      </c>
      <c r="AT29" s="118">
        <v>0</v>
      </c>
      <c r="AU29" s="118">
        <v>0</v>
      </c>
      <c r="AV29" s="118">
        <v>1</v>
      </c>
      <c r="AW29" s="118">
        <v>0</v>
      </c>
      <c r="AX29" s="118">
        <v>9</v>
      </c>
      <c r="AY29" s="118">
        <v>0</v>
      </c>
      <c r="AZ29" s="118">
        <v>4</v>
      </c>
      <c r="BA29" s="118">
        <v>0</v>
      </c>
      <c r="BB29" s="118">
        <v>119</v>
      </c>
      <c r="BC29" s="118">
        <v>79</v>
      </c>
      <c r="BD29" s="116">
        <v>23</v>
      </c>
      <c r="BE29" s="118">
        <v>35</v>
      </c>
      <c r="BF29" s="118">
        <v>0</v>
      </c>
      <c r="BG29" s="112">
        <v>39.393650054931641</v>
      </c>
      <c r="BH29" s="244">
        <v>115</v>
      </c>
      <c r="BI29" s="240">
        <v>20.646319569120287</v>
      </c>
      <c r="BJ29" s="471">
        <v>2</v>
      </c>
      <c r="BK29" s="471">
        <v>6</v>
      </c>
    </row>
    <row r="30" spans="1:63" s="299" customFormat="1">
      <c r="A30" s="352">
        <v>41914</v>
      </c>
      <c r="B30" s="114" t="s">
        <v>124</v>
      </c>
      <c r="C30" s="114" t="s">
        <v>176</v>
      </c>
      <c r="D30" s="114">
        <v>159</v>
      </c>
      <c r="E30" s="114">
        <v>126</v>
      </c>
      <c r="F30" s="114">
        <v>33</v>
      </c>
      <c r="G30" s="114">
        <v>457</v>
      </c>
      <c r="H30" s="114">
        <v>370</v>
      </c>
      <c r="I30" s="114">
        <v>87</v>
      </c>
      <c r="J30" s="114">
        <v>1709</v>
      </c>
      <c r="K30" s="115">
        <v>1364</v>
      </c>
      <c r="L30" s="115">
        <v>345</v>
      </c>
      <c r="M30" s="115">
        <v>1065255</v>
      </c>
      <c r="N30" s="116">
        <v>2.9101013205945492E-3</v>
      </c>
      <c r="O30" s="115">
        <v>100</v>
      </c>
      <c r="P30" s="116">
        <v>9.778670035302639E-3</v>
      </c>
      <c r="Q30" s="116">
        <v>0</v>
      </c>
      <c r="R30" s="117">
        <v>416180</v>
      </c>
      <c r="S30" s="116">
        <v>99.660438537597656</v>
      </c>
      <c r="T30" s="116">
        <v>99.65069580078125</v>
      </c>
      <c r="U30" s="118">
        <v>417598</v>
      </c>
      <c r="V30" s="119">
        <v>7.4712999165058136E-2</v>
      </c>
      <c r="W30" s="117">
        <v>1350</v>
      </c>
      <c r="X30" s="119">
        <v>0.32437887787818909</v>
      </c>
      <c r="Y30" s="119">
        <v>0</v>
      </c>
      <c r="Z30" s="117">
        <v>125363</v>
      </c>
      <c r="AA30" s="119">
        <v>96.5101318359375</v>
      </c>
      <c r="AB30" s="116">
        <v>125612</v>
      </c>
      <c r="AC30" s="120">
        <v>96.486007690429687</v>
      </c>
      <c r="AD30" s="116">
        <v>4.8852267265319824</v>
      </c>
      <c r="AE30" s="116">
        <v>32.393634796142578</v>
      </c>
      <c r="AF30" s="116">
        <v>1510.49609375</v>
      </c>
      <c r="AG30" s="116">
        <v>5390.71044921875</v>
      </c>
      <c r="AH30" s="121">
        <v>3188.966552734375</v>
      </c>
      <c r="AI30" s="116">
        <v>59.156703948974609</v>
      </c>
      <c r="AJ30" s="121">
        <v>4169.466796875</v>
      </c>
      <c r="AK30" s="121">
        <v>1221.2430419921875</v>
      </c>
      <c r="AL30" s="116">
        <v>2336.195068359375</v>
      </c>
      <c r="AM30" s="116">
        <v>852.7708740234375</v>
      </c>
      <c r="AN30" s="116">
        <v>77.708442687988281</v>
      </c>
      <c r="AO30" s="116">
        <v>74.607460021972656</v>
      </c>
      <c r="AP30" s="116">
        <v>90.559158325195313</v>
      </c>
      <c r="AQ30" s="116">
        <v>3.1543068749085723</v>
      </c>
      <c r="AR30" s="118">
        <v>254</v>
      </c>
      <c r="AS30" s="118">
        <v>2</v>
      </c>
      <c r="AT30" s="118">
        <v>0</v>
      </c>
      <c r="AU30" s="118">
        <v>0</v>
      </c>
      <c r="AV30" s="118">
        <v>2</v>
      </c>
      <c r="AW30" s="118">
        <v>1</v>
      </c>
      <c r="AX30" s="118">
        <v>0</v>
      </c>
      <c r="AY30" s="118">
        <v>0</v>
      </c>
      <c r="AZ30" s="118">
        <v>2</v>
      </c>
      <c r="BA30" s="118">
        <v>1</v>
      </c>
      <c r="BB30" s="118">
        <v>76</v>
      </c>
      <c r="BC30" s="118">
        <v>37</v>
      </c>
      <c r="BD30" s="116">
        <v>12</v>
      </c>
      <c r="BE30" s="118">
        <v>26</v>
      </c>
      <c r="BF30" s="118">
        <v>0</v>
      </c>
      <c r="BG30" s="112">
        <v>38.366031646728516</v>
      </c>
      <c r="BH30" s="244">
        <v>106</v>
      </c>
      <c r="BI30" s="240">
        <v>23.194748358862142</v>
      </c>
      <c r="BJ30" s="471">
        <v>0</v>
      </c>
      <c r="BK30" s="471">
        <v>2</v>
      </c>
    </row>
    <row r="31" spans="1:63" s="299" customFormat="1">
      <c r="A31" s="352">
        <v>41914</v>
      </c>
      <c r="B31" s="206" t="s">
        <v>133</v>
      </c>
      <c r="C31" s="206" t="s">
        <v>176</v>
      </c>
      <c r="D31" s="206">
        <v>176</v>
      </c>
      <c r="E31" s="206">
        <v>164</v>
      </c>
      <c r="F31" s="206">
        <v>12</v>
      </c>
      <c r="G31" s="206">
        <v>519</v>
      </c>
      <c r="H31" s="206">
        <v>485</v>
      </c>
      <c r="I31" s="206">
        <v>34</v>
      </c>
      <c r="J31" s="206">
        <v>1533</v>
      </c>
      <c r="K31" s="245">
        <v>1419</v>
      </c>
      <c r="L31" s="245">
        <v>114</v>
      </c>
      <c r="M31" s="245">
        <v>828287</v>
      </c>
      <c r="N31" s="246">
        <v>1.207310997415334E-4</v>
      </c>
      <c r="O31" s="245">
        <v>33</v>
      </c>
      <c r="P31" s="246">
        <v>4.1673560626804829E-3</v>
      </c>
      <c r="Q31" s="246">
        <v>0</v>
      </c>
      <c r="R31" s="247">
        <v>275082</v>
      </c>
      <c r="S31" s="246">
        <v>99.584403991699219</v>
      </c>
      <c r="T31" s="246">
        <v>99.580253601074219</v>
      </c>
      <c r="U31" s="248">
        <v>276230</v>
      </c>
      <c r="V31" s="249">
        <v>9.5572531223297119E-2</v>
      </c>
      <c r="W31" s="248">
        <v>800</v>
      </c>
      <c r="X31" s="246">
        <v>0.29082238674163818</v>
      </c>
      <c r="Y31" s="246">
        <v>0</v>
      </c>
      <c r="Z31" s="247">
        <v>78679</v>
      </c>
      <c r="AA31" s="249">
        <v>94.821998596191406</v>
      </c>
      <c r="AB31" s="246">
        <v>78003</v>
      </c>
      <c r="AC31" s="250">
        <v>94.37841796875</v>
      </c>
      <c r="AD31" s="246">
        <v>5.1114859580993652</v>
      </c>
      <c r="AE31" s="246">
        <v>36.979881286621094</v>
      </c>
      <c r="AF31" s="246">
        <v>1256.49072265625</v>
      </c>
      <c r="AG31" s="246">
        <v>4309.865234375</v>
      </c>
      <c r="AH31" s="251">
        <v>2982.7099609375</v>
      </c>
      <c r="AI31" s="246">
        <v>69.206573486328125</v>
      </c>
      <c r="AJ31" s="251">
        <v>3984.782958984375</v>
      </c>
      <c r="AK31" s="251">
        <v>325.0819091796875</v>
      </c>
      <c r="AL31" s="246">
        <v>2737.906005859375</v>
      </c>
      <c r="AM31" s="246">
        <v>244.80482482910156</v>
      </c>
      <c r="AN31" s="246">
        <v>78.040092468261719</v>
      </c>
      <c r="AO31" s="246">
        <v>78.69110107421875</v>
      </c>
      <c r="AP31" s="246">
        <v>70.854812622070313</v>
      </c>
      <c r="AQ31" s="246">
        <v>2.8113928469504241</v>
      </c>
      <c r="AR31" s="248">
        <v>303</v>
      </c>
      <c r="AS31" s="248">
        <v>2</v>
      </c>
      <c r="AT31" s="248">
        <v>0</v>
      </c>
      <c r="AU31" s="248">
        <v>0</v>
      </c>
      <c r="AV31" s="248">
        <v>1</v>
      </c>
      <c r="AW31" s="248">
        <v>1</v>
      </c>
      <c r="AX31" s="248">
        <v>3</v>
      </c>
      <c r="AY31" s="248">
        <v>0</v>
      </c>
      <c r="AZ31" s="248">
        <v>3</v>
      </c>
      <c r="BA31" s="248">
        <v>2</v>
      </c>
      <c r="BB31" s="248">
        <v>88</v>
      </c>
      <c r="BC31" s="248">
        <v>50</v>
      </c>
      <c r="BD31" s="246">
        <v>12</v>
      </c>
      <c r="BE31" s="248">
        <v>23</v>
      </c>
      <c r="BF31" s="248">
        <v>0</v>
      </c>
      <c r="BG31" s="249">
        <v>37.649505615234375</v>
      </c>
      <c r="BH31" s="252">
        <v>123</v>
      </c>
      <c r="BI31" s="253">
        <v>23.699421965317917</v>
      </c>
      <c r="BJ31" s="43">
        <v>1</v>
      </c>
      <c r="BK31" s="43">
        <v>5</v>
      </c>
    </row>
    <row r="32" spans="1:63" s="299" customFormat="1">
      <c r="A32" s="352">
        <v>41914</v>
      </c>
      <c r="B32" s="206" t="s">
        <v>125</v>
      </c>
      <c r="C32" s="206" t="s">
        <v>176</v>
      </c>
      <c r="D32" s="206">
        <v>185</v>
      </c>
      <c r="E32" s="206">
        <v>177</v>
      </c>
      <c r="F32" s="206">
        <v>8</v>
      </c>
      <c r="G32" s="206">
        <v>531</v>
      </c>
      <c r="H32" s="206">
        <v>507</v>
      </c>
      <c r="I32" s="206">
        <v>24</v>
      </c>
      <c r="J32" s="206">
        <v>1695</v>
      </c>
      <c r="K32" s="245">
        <v>1602</v>
      </c>
      <c r="L32" s="245">
        <v>93</v>
      </c>
      <c r="M32" s="245">
        <v>847126</v>
      </c>
      <c r="N32" s="246">
        <v>1.1096342466771603E-2</v>
      </c>
      <c r="O32" s="245">
        <v>12</v>
      </c>
      <c r="P32" s="246">
        <v>1.4816242037340999E-3</v>
      </c>
      <c r="Q32" s="246">
        <v>0</v>
      </c>
      <c r="R32" s="247">
        <v>299640</v>
      </c>
      <c r="S32" s="246">
        <v>98.017341613769531</v>
      </c>
      <c r="T32" s="246">
        <v>98.015892028808594</v>
      </c>
      <c r="U32" s="248">
        <v>305701</v>
      </c>
      <c r="V32" s="249">
        <v>1.7857317924499512</v>
      </c>
      <c r="W32" s="248">
        <v>670</v>
      </c>
      <c r="X32" s="246">
        <v>0.22360165417194366</v>
      </c>
      <c r="Y32" s="246">
        <v>0</v>
      </c>
      <c r="Z32" s="247">
        <v>82394</v>
      </c>
      <c r="AA32" s="249">
        <v>96.753402709960938</v>
      </c>
      <c r="AB32" s="246">
        <v>83184</v>
      </c>
      <c r="AC32" s="250">
        <v>97.296356201171875</v>
      </c>
      <c r="AD32" s="246">
        <v>4.0901470184326172</v>
      </c>
      <c r="AE32" s="246">
        <v>34.985595703125</v>
      </c>
      <c r="AF32" s="246">
        <v>1056.989990234375</v>
      </c>
      <c r="AG32" s="246">
        <v>4207.67724609375</v>
      </c>
      <c r="AH32" s="251">
        <v>2295.318603515625</v>
      </c>
      <c r="AI32" s="246">
        <v>54.550727844238281</v>
      </c>
      <c r="AJ32" s="251">
        <v>3871.009033203125</v>
      </c>
      <c r="AK32" s="251">
        <v>336.66769409179687</v>
      </c>
      <c r="AL32" s="246">
        <v>2040.9976806640625</v>
      </c>
      <c r="AM32" s="246">
        <v>254.32080078125</v>
      </c>
      <c r="AN32" s="246">
        <v>65.600372314453125</v>
      </c>
      <c r="AO32" s="246">
        <v>64.237052917480469</v>
      </c>
      <c r="AP32" s="246">
        <v>86.775825500488281</v>
      </c>
      <c r="AQ32" s="246">
        <v>2.4824054549225663</v>
      </c>
      <c r="AR32" s="248">
        <v>362</v>
      </c>
      <c r="AS32" s="248">
        <v>4</v>
      </c>
      <c r="AT32" s="248">
        <v>2</v>
      </c>
      <c r="AU32" s="248">
        <v>1</v>
      </c>
      <c r="AV32" s="248">
        <v>4</v>
      </c>
      <c r="AW32" s="248">
        <v>3</v>
      </c>
      <c r="AX32" s="248">
        <v>3</v>
      </c>
      <c r="AY32" s="248">
        <v>0</v>
      </c>
      <c r="AZ32" s="248">
        <v>6</v>
      </c>
      <c r="BA32" s="248">
        <v>0</v>
      </c>
      <c r="BB32" s="248">
        <v>58</v>
      </c>
      <c r="BC32" s="248">
        <v>29</v>
      </c>
      <c r="BD32" s="246">
        <v>9</v>
      </c>
      <c r="BE32" s="248">
        <v>14</v>
      </c>
      <c r="BF32" s="248">
        <v>0</v>
      </c>
      <c r="BG32" s="249">
        <v>31.913293838500977</v>
      </c>
      <c r="BH32" s="252">
        <v>196</v>
      </c>
      <c r="BI32" s="253">
        <v>36.911487758945391</v>
      </c>
      <c r="BJ32" s="43">
        <v>0</v>
      </c>
      <c r="BK32" s="43">
        <v>3</v>
      </c>
    </row>
    <row r="33" spans="1:63" s="41" customFormat="1">
      <c r="A33" s="352">
        <v>41914</v>
      </c>
      <c r="B33" s="107" t="s">
        <v>127</v>
      </c>
      <c r="C33" s="107" t="s">
        <v>128</v>
      </c>
      <c r="D33" s="107">
        <v>166</v>
      </c>
      <c r="E33" s="107">
        <v>150</v>
      </c>
      <c r="F33" s="107">
        <v>16</v>
      </c>
      <c r="G33" s="107">
        <v>498</v>
      </c>
      <c r="H33" s="107">
        <v>450</v>
      </c>
      <c r="I33" s="107">
        <v>48</v>
      </c>
      <c r="J33" s="107">
        <v>1604</v>
      </c>
      <c r="K33" s="108">
        <v>1442</v>
      </c>
      <c r="L33" s="108">
        <v>162</v>
      </c>
      <c r="M33" s="108">
        <v>754204</v>
      </c>
      <c r="N33" s="109">
        <v>0</v>
      </c>
      <c r="O33" s="108">
        <v>3006</v>
      </c>
      <c r="P33" s="109">
        <v>0.3985743522644043</v>
      </c>
      <c r="Q33" s="109">
        <v>0</v>
      </c>
      <c r="R33" s="110">
        <v>300350</v>
      </c>
      <c r="S33" s="109">
        <v>99.460556030273438</v>
      </c>
      <c r="T33" s="109">
        <v>99.064132690429688</v>
      </c>
      <c r="U33" s="111">
        <v>301979</v>
      </c>
      <c r="V33" s="112">
        <v>0.15630225837230682</v>
      </c>
      <c r="W33" s="111">
        <v>2341</v>
      </c>
      <c r="X33" s="109">
        <v>0.77942401170730591</v>
      </c>
      <c r="Y33" s="109">
        <v>0</v>
      </c>
      <c r="Z33" s="110">
        <v>690087</v>
      </c>
      <c r="AA33" s="112">
        <v>99.1451416015625</v>
      </c>
      <c r="AB33" s="109">
        <v>688235</v>
      </c>
      <c r="AC33" s="182">
        <v>99.296768188476562</v>
      </c>
      <c r="AD33" s="109">
        <v>3.1299803256988525</v>
      </c>
      <c r="AE33" s="109">
        <v>18.716896057128906</v>
      </c>
      <c r="AF33" s="109">
        <v>654.51129150390625</v>
      </c>
      <c r="AG33" s="109">
        <v>4194.35546875</v>
      </c>
      <c r="AH33" s="113">
        <v>2387.890380859375</v>
      </c>
      <c r="AI33" s="109">
        <v>56.931045532226563</v>
      </c>
      <c r="AJ33" s="113">
        <v>3759.750732421875</v>
      </c>
      <c r="AK33" s="113">
        <v>434.60556030273437</v>
      </c>
      <c r="AL33" s="109">
        <v>450</v>
      </c>
      <c r="AM33" s="109">
        <v>48</v>
      </c>
      <c r="AN33" s="109">
        <v>71.959144592285156</v>
      </c>
      <c r="AO33" s="109">
        <v>71.972984313964844</v>
      </c>
      <c r="AP33" s="109">
        <v>71.839759826660156</v>
      </c>
      <c r="AQ33" s="109">
        <v>2.6149348308915212</v>
      </c>
      <c r="AR33" s="111">
        <v>336</v>
      </c>
      <c r="AS33" s="111">
        <v>3</v>
      </c>
      <c r="AT33" s="111">
        <v>0</v>
      </c>
      <c r="AU33" s="111">
        <v>0</v>
      </c>
      <c r="AV33" s="111">
        <v>5</v>
      </c>
      <c r="AW33" s="111">
        <v>0</v>
      </c>
      <c r="AX33" s="111">
        <v>27</v>
      </c>
      <c r="AY33" s="111">
        <v>0</v>
      </c>
      <c r="AZ33" s="111">
        <v>12</v>
      </c>
      <c r="BA33" s="111">
        <v>0</v>
      </c>
      <c r="BB33" s="111">
        <v>24</v>
      </c>
      <c r="BC33" s="111">
        <v>12</v>
      </c>
      <c r="BD33" s="109">
        <v>71</v>
      </c>
      <c r="BE33" s="111">
        <v>82</v>
      </c>
      <c r="BF33" s="111">
        <v>0</v>
      </c>
      <c r="BG33" s="112">
        <v>35.238864898681641</v>
      </c>
      <c r="BH33" s="244">
        <v>187</v>
      </c>
      <c r="BI33" s="240">
        <v>37.550200803212853</v>
      </c>
      <c r="BJ33" s="43">
        <v>8</v>
      </c>
      <c r="BK33" s="43">
        <v>19</v>
      </c>
    </row>
    <row r="34" spans="1:63" s="7" customFormat="1">
      <c r="A34" s="352">
        <v>41914</v>
      </c>
      <c r="B34" s="107" t="s">
        <v>129</v>
      </c>
      <c r="C34" s="107" t="s">
        <v>128</v>
      </c>
      <c r="D34" s="107">
        <v>155</v>
      </c>
      <c r="E34" s="107">
        <v>152</v>
      </c>
      <c r="F34" s="107">
        <v>3</v>
      </c>
      <c r="G34" s="107">
        <v>461</v>
      </c>
      <c r="H34" s="107">
        <v>452</v>
      </c>
      <c r="I34" s="107">
        <v>9</v>
      </c>
      <c r="J34" s="107">
        <v>1211</v>
      </c>
      <c r="K34" s="108">
        <v>1182</v>
      </c>
      <c r="L34" s="108">
        <v>29</v>
      </c>
      <c r="M34" s="108">
        <v>617480</v>
      </c>
      <c r="N34" s="109">
        <v>0</v>
      </c>
      <c r="O34" s="108">
        <v>2650</v>
      </c>
      <c r="P34" s="109">
        <v>0.42917481064796448</v>
      </c>
      <c r="Q34" s="109">
        <v>0</v>
      </c>
      <c r="R34" s="110">
        <v>202757</v>
      </c>
      <c r="S34" s="109">
        <v>99.416511535644531</v>
      </c>
      <c r="T34" s="109">
        <v>98.989837646484375</v>
      </c>
      <c r="U34" s="111">
        <v>203947</v>
      </c>
      <c r="V34" s="112">
        <v>9.6593722701072693E-2</v>
      </c>
      <c r="W34" s="111">
        <v>1625</v>
      </c>
      <c r="X34" s="109">
        <v>0.80145198106765747</v>
      </c>
      <c r="Y34" s="109">
        <v>0</v>
      </c>
      <c r="Z34" s="110">
        <v>192780</v>
      </c>
      <c r="AA34" s="112">
        <v>97.351127624511719</v>
      </c>
      <c r="AB34" s="109">
        <v>193158</v>
      </c>
      <c r="AC34" s="182">
        <v>97.448867797851563</v>
      </c>
      <c r="AD34" s="109">
        <v>3.0518627166748047</v>
      </c>
      <c r="AE34" s="109">
        <v>25.020391464233398</v>
      </c>
      <c r="AF34" s="109">
        <v>550.833251953125</v>
      </c>
      <c r="AG34" s="109">
        <v>2537.082763671875</v>
      </c>
      <c r="AH34" s="113">
        <v>1312.51171875</v>
      </c>
      <c r="AI34" s="109">
        <v>51.733104705810547</v>
      </c>
      <c r="AJ34" s="113">
        <v>2461.5439453125</v>
      </c>
      <c r="AK34" s="113">
        <v>75.538894653320313</v>
      </c>
      <c r="AL34" s="109">
        <v>452</v>
      </c>
      <c r="AM34" s="109">
        <v>9</v>
      </c>
      <c r="AN34" s="109">
        <v>63.276611328125</v>
      </c>
      <c r="AO34" s="109">
        <v>63.784759521484375</v>
      </c>
      <c r="AP34" s="109">
        <v>50.2353515625</v>
      </c>
      <c r="AQ34" s="109">
        <v>2.0950311838743807</v>
      </c>
      <c r="AR34" s="111">
        <v>332</v>
      </c>
      <c r="AS34" s="111">
        <v>3</v>
      </c>
      <c r="AT34" s="111">
        <v>0</v>
      </c>
      <c r="AU34" s="111">
        <v>0</v>
      </c>
      <c r="AV34" s="111">
        <v>1</v>
      </c>
      <c r="AW34" s="111">
        <v>0</v>
      </c>
      <c r="AX34" s="111">
        <v>24</v>
      </c>
      <c r="AY34" s="111">
        <v>0</v>
      </c>
      <c r="AZ34" s="111">
        <v>16</v>
      </c>
      <c r="BA34" s="111">
        <v>1</v>
      </c>
      <c r="BB34" s="111">
        <v>55</v>
      </c>
      <c r="BC34" s="111">
        <v>19</v>
      </c>
      <c r="BD34" s="109">
        <v>73</v>
      </c>
      <c r="BE34" s="111">
        <v>76</v>
      </c>
      <c r="BF34" s="111">
        <v>0</v>
      </c>
      <c r="BG34" s="112">
        <v>31.063236236572266</v>
      </c>
      <c r="BH34" s="244">
        <v>173</v>
      </c>
      <c r="BI34" s="240">
        <v>37.52711496746204</v>
      </c>
      <c r="BJ34" s="43">
        <v>12</v>
      </c>
      <c r="BK34" s="43">
        <v>16</v>
      </c>
    </row>
    <row r="35" spans="1:63" s="7" customFormat="1">
      <c r="A35" s="352">
        <v>41914</v>
      </c>
      <c r="B35" s="126" t="s">
        <v>130</v>
      </c>
      <c r="C35" s="126" t="s">
        <v>128</v>
      </c>
      <c r="D35" s="233">
        <v>181</v>
      </c>
      <c r="E35" s="233">
        <v>176</v>
      </c>
      <c r="F35" s="233">
        <v>5</v>
      </c>
      <c r="G35" s="233">
        <v>543</v>
      </c>
      <c r="H35" s="233">
        <v>528</v>
      </c>
      <c r="I35" s="233">
        <v>15</v>
      </c>
      <c r="J35" s="233">
        <v>956</v>
      </c>
      <c r="K35" s="233">
        <v>921</v>
      </c>
      <c r="L35" s="233">
        <v>35</v>
      </c>
      <c r="M35" s="233">
        <v>277503</v>
      </c>
      <c r="N35" s="195">
        <v>0.22774527966976166</v>
      </c>
      <c r="O35" s="233">
        <v>729</v>
      </c>
      <c r="P35" s="230">
        <v>0.26329952478408813</v>
      </c>
      <c r="Q35" s="234">
        <v>0</v>
      </c>
      <c r="R35" s="233">
        <v>57415</v>
      </c>
      <c r="S35" s="230">
        <v>99.729026794433594</v>
      </c>
      <c r="T35" s="195">
        <v>99.466438293457031</v>
      </c>
      <c r="U35" s="233">
        <v>57571</v>
      </c>
      <c r="V35" s="195">
        <v>0</v>
      </c>
      <c r="W35" s="233">
        <v>344</v>
      </c>
      <c r="X35" s="195">
        <v>0.59914654493331909</v>
      </c>
      <c r="Y35" s="234">
        <v>0</v>
      </c>
      <c r="Z35" s="233">
        <v>151936</v>
      </c>
      <c r="AA35" s="195">
        <v>98.790016174316406</v>
      </c>
      <c r="AB35" s="233">
        <v>153552</v>
      </c>
      <c r="AC35" s="195">
        <v>98.600318908691406</v>
      </c>
      <c r="AD35" s="234">
        <v>4.3087677955627441</v>
      </c>
      <c r="AE35" s="234">
        <v>29.553623199462891</v>
      </c>
      <c r="AF35" s="233">
        <v>363.9111328125</v>
      </c>
      <c r="AG35" s="234">
        <v>1105.7720947265625</v>
      </c>
      <c r="AH35" s="234">
        <v>553.7091064453125</v>
      </c>
      <c r="AI35" s="234">
        <v>50.074432373046875</v>
      </c>
      <c r="AJ35" s="234">
        <v>1055.4166259765625</v>
      </c>
      <c r="AK35" s="234">
        <v>50.355552673339844</v>
      </c>
      <c r="AL35" s="234">
        <v>528</v>
      </c>
      <c r="AM35" s="234">
        <v>15</v>
      </c>
      <c r="AN35" s="235">
        <v>43.156631469726562</v>
      </c>
      <c r="AO35" s="235">
        <v>42.453884124755859</v>
      </c>
      <c r="AP35" s="235">
        <v>66.084266662597656</v>
      </c>
      <c r="AQ35" s="213">
        <v>1.1566653710528896</v>
      </c>
      <c r="AR35" s="234">
        <v>448</v>
      </c>
      <c r="AS35" s="236">
        <v>0</v>
      </c>
      <c r="AT35" s="236">
        <v>2</v>
      </c>
      <c r="AU35" s="236">
        <v>2</v>
      </c>
      <c r="AV35" s="236">
        <v>0</v>
      </c>
      <c r="AW35" s="236">
        <v>0</v>
      </c>
      <c r="AX35" s="236">
        <v>9</v>
      </c>
      <c r="AY35" s="236">
        <v>0</v>
      </c>
      <c r="AZ35" s="236">
        <v>1</v>
      </c>
      <c r="BA35" s="236">
        <v>0</v>
      </c>
      <c r="BB35" s="236">
        <v>35</v>
      </c>
      <c r="BC35" s="236">
        <v>11</v>
      </c>
      <c r="BD35" s="236">
        <v>10</v>
      </c>
      <c r="BE35" s="236">
        <v>6</v>
      </c>
      <c r="BF35" s="236">
        <v>0</v>
      </c>
      <c r="BG35" s="235">
        <v>19.649688720703125</v>
      </c>
      <c r="BH35" s="236">
        <v>305</v>
      </c>
      <c r="BI35" s="235">
        <v>56.169429097605892</v>
      </c>
      <c r="BJ35" s="43">
        <v>0</v>
      </c>
      <c r="BK35" s="43">
        <v>0</v>
      </c>
    </row>
    <row r="36" spans="1:63" s="7" customFormat="1">
      <c r="A36" s="352">
        <v>41914</v>
      </c>
      <c r="B36" s="127" t="s">
        <v>132</v>
      </c>
      <c r="C36" s="127" t="s">
        <v>128</v>
      </c>
      <c r="D36" s="199">
        <v>183</v>
      </c>
      <c r="E36" s="199">
        <v>178</v>
      </c>
      <c r="F36" s="199">
        <v>5</v>
      </c>
      <c r="G36" s="199">
        <v>542</v>
      </c>
      <c r="H36" s="199">
        <v>527</v>
      </c>
      <c r="I36" s="199">
        <v>15</v>
      </c>
      <c r="J36" s="199">
        <v>1121</v>
      </c>
      <c r="K36" s="199">
        <v>1087</v>
      </c>
      <c r="L36" s="199">
        <v>34</v>
      </c>
      <c r="M36" s="199">
        <v>362270</v>
      </c>
      <c r="N36" s="200">
        <v>0.30529716610908508</v>
      </c>
      <c r="O36" s="199">
        <v>1338</v>
      </c>
      <c r="P36" s="194">
        <v>0.3704872727394104</v>
      </c>
      <c r="Q36" s="200">
        <v>0</v>
      </c>
      <c r="R36" s="199">
        <v>83442</v>
      </c>
      <c r="S36" s="194">
        <v>99.6715087890625</v>
      </c>
      <c r="T36" s="200">
        <v>99.302238464355469</v>
      </c>
      <c r="U36" s="199">
        <v>83717</v>
      </c>
      <c r="V36" s="201">
        <v>5.375252291560173E-2</v>
      </c>
      <c r="W36" s="199">
        <v>595</v>
      </c>
      <c r="X36" s="200">
        <v>0.71307015419006348</v>
      </c>
      <c r="Y36" s="200">
        <v>0</v>
      </c>
      <c r="Z36" s="199">
        <v>156978</v>
      </c>
      <c r="AA36" s="201">
        <v>98.64324951171875</v>
      </c>
      <c r="AB36" s="199">
        <v>157692</v>
      </c>
      <c r="AC36" s="201">
        <v>98.612785339355469</v>
      </c>
      <c r="AD36" s="200">
        <v>4.4600415229797363</v>
      </c>
      <c r="AE36" s="200">
        <v>27.35377311706543</v>
      </c>
      <c r="AF36" s="199">
        <v>445.9722900390625</v>
      </c>
      <c r="AG36" s="200">
        <v>1507.5113525390625</v>
      </c>
      <c r="AH36" s="200">
        <v>540.36602783203125</v>
      </c>
      <c r="AI36" s="237">
        <v>35.844905853271484</v>
      </c>
      <c r="AJ36" s="200">
        <v>1463.8111572265625</v>
      </c>
      <c r="AK36" s="200">
        <v>43.700000762939453</v>
      </c>
      <c r="AL36" s="200">
        <v>527</v>
      </c>
      <c r="AM36" s="200">
        <v>15</v>
      </c>
      <c r="AN36" s="200">
        <v>44.984188079833984</v>
      </c>
      <c r="AO36" s="200">
        <v>45.306594848632812</v>
      </c>
      <c r="AP36" s="200">
        <v>36.325248718261719</v>
      </c>
      <c r="AQ36" s="200">
        <v>1.3447915722917596</v>
      </c>
      <c r="AR36" s="200">
        <v>483</v>
      </c>
      <c r="AS36" s="202">
        <v>0</v>
      </c>
      <c r="AT36" s="202">
        <v>3</v>
      </c>
      <c r="AU36" s="202">
        <v>1</v>
      </c>
      <c r="AV36" s="202">
        <v>1</v>
      </c>
      <c r="AW36" s="202">
        <v>1</v>
      </c>
      <c r="AX36" s="202">
        <v>14</v>
      </c>
      <c r="AY36" s="202">
        <v>-1</v>
      </c>
      <c r="AZ36" s="202">
        <v>8</v>
      </c>
      <c r="BA36" s="202">
        <v>0</v>
      </c>
      <c r="BB36" s="202">
        <v>36</v>
      </c>
      <c r="BC36" s="202">
        <v>12</v>
      </c>
      <c r="BD36" s="202">
        <v>23</v>
      </c>
      <c r="BE36" s="202">
        <v>16</v>
      </c>
      <c r="BF36" s="202">
        <v>0</v>
      </c>
      <c r="BG36" s="200">
        <v>20.816410064697266</v>
      </c>
      <c r="BH36" s="202">
        <v>312</v>
      </c>
      <c r="BI36" s="238">
        <v>57.564575645756456</v>
      </c>
      <c r="BJ36" s="43">
        <v>1</v>
      </c>
      <c r="BK36" s="43">
        <v>0</v>
      </c>
    </row>
    <row r="37" spans="1:63" s="7" customFormat="1">
      <c r="A37" s="352">
        <v>41913</v>
      </c>
      <c r="B37" s="126" t="s">
        <v>6</v>
      </c>
      <c r="C37" s="126"/>
      <c r="D37" s="233">
        <v>2182</v>
      </c>
      <c r="E37" s="233">
        <v>1972</v>
      </c>
      <c r="F37" s="233">
        <v>210</v>
      </c>
      <c r="G37" s="233">
        <v>6451</v>
      </c>
      <c r="H37" s="233">
        <v>5847</v>
      </c>
      <c r="I37" s="233">
        <v>604</v>
      </c>
      <c r="J37" s="233">
        <v>19678</v>
      </c>
      <c r="K37" s="233">
        <v>17369</v>
      </c>
      <c r="L37" s="233">
        <v>2309</v>
      </c>
      <c r="M37" s="233">
        <v>12175142</v>
      </c>
      <c r="N37" s="195">
        <v>8.1033962771981896E-2</v>
      </c>
      <c r="O37" s="233">
        <v>15233</v>
      </c>
      <c r="P37" s="230">
        <v>0.12710383010250065</v>
      </c>
      <c r="Q37" s="234"/>
      <c r="R37" s="233">
        <v>4597115</v>
      </c>
      <c r="S37" s="230">
        <v>99.473814845653223</v>
      </c>
      <c r="T37" s="195">
        <v>99.347379817035318</v>
      </c>
      <c r="U37" s="233">
        <v>4621461</v>
      </c>
      <c r="V37" s="195">
        <v>0.17477156959923335</v>
      </c>
      <c r="W37" s="233">
        <v>17096</v>
      </c>
      <c r="X37" s="195">
        <v>0.37188541074130188</v>
      </c>
      <c r="Y37" s="234"/>
      <c r="Z37" s="233">
        <v>3915156</v>
      </c>
      <c r="AA37" s="195">
        <v>98.397741264522722</v>
      </c>
      <c r="AB37" s="233">
        <v>3913810</v>
      </c>
      <c r="AC37" s="195">
        <v>98.400353548364066</v>
      </c>
      <c r="AD37" s="234">
        <v>9.5872587065863293</v>
      </c>
      <c r="AE37" s="234">
        <v>30.114403361929014</v>
      </c>
      <c r="AF37" s="233">
        <v>17656.348968505859</v>
      </c>
      <c r="AG37" s="234">
        <v>65969.720581054688</v>
      </c>
      <c r="AH37" s="234">
        <v>45958.065826416016</v>
      </c>
      <c r="AI37" s="234">
        <v>69.66539409538494</v>
      </c>
      <c r="AJ37" s="234">
        <v>55473.33154296875</v>
      </c>
      <c r="AK37" s="234">
        <v>10496.377700805664</v>
      </c>
      <c r="AL37" s="234">
        <v>35260.997802734375</v>
      </c>
      <c r="AM37" s="234">
        <v>8232.4128036499023</v>
      </c>
      <c r="AN37" s="235">
        <v>91.461710742524829</v>
      </c>
      <c r="AO37" s="235">
        <v>88.350665748623783</v>
      </c>
      <c r="AP37" s="235">
        <v>113.75524722925952</v>
      </c>
      <c r="AQ37" s="213">
        <v>3.3524606454443888</v>
      </c>
      <c r="AR37" s="234">
        <v>3547</v>
      </c>
      <c r="AS37" s="236">
        <v>122</v>
      </c>
      <c r="AT37" s="236">
        <v>43</v>
      </c>
      <c r="AU37" s="236">
        <v>33</v>
      </c>
      <c r="AV37" s="236">
        <v>32</v>
      </c>
      <c r="AW37" s="236">
        <v>18</v>
      </c>
      <c r="AX37" s="236">
        <v>120</v>
      </c>
      <c r="AY37" s="236">
        <v>1</v>
      </c>
      <c r="AZ37" s="236">
        <v>86</v>
      </c>
      <c r="BA37" s="236">
        <v>13</v>
      </c>
      <c r="BB37" s="236">
        <v>682</v>
      </c>
      <c r="BC37" s="236">
        <v>288</v>
      </c>
      <c r="BD37" s="236">
        <v>320</v>
      </c>
      <c r="BE37" s="236">
        <v>496</v>
      </c>
      <c r="BF37" s="236">
        <v>0</v>
      </c>
      <c r="BG37" s="235">
        <v>44.567426323957555</v>
      </c>
      <c r="BH37" s="236">
        <v>1657</v>
      </c>
      <c r="BI37" s="235">
        <v>25.685940164315614</v>
      </c>
      <c r="BJ37" s="43">
        <v>36</v>
      </c>
      <c r="BK37" s="43">
        <v>94</v>
      </c>
    </row>
    <row r="38" spans="1:63" s="7" customFormat="1">
      <c r="A38" s="352">
        <v>41913</v>
      </c>
      <c r="B38" s="127" t="s">
        <v>134</v>
      </c>
      <c r="C38" s="127"/>
      <c r="D38" s="199">
        <v>783</v>
      </c>
      <c r="E38" s="199">
        <v>675</v>
      </c>
      <c r="F38" s="199">
        <v>108</v>
      </c>
      <c r="G38" s="199">
        <v>2343</v>
      </c>
      <c r="H38" s="199">
        <v>2021</v>
      </c>
      <c r="I38" s="199">
        <v>322</v>
      </c>
      <c r="J38" s="199">
        <v>8232</v>
      </c>
      <c r="K38" s="199">
        <v>6899</v>
      </c>
      <c r="L38" s="199">
        <v>1333</v>
      </c>
      <c r="M38" s="199">
        <v>6176720</v>
      </c>
      <c r="N38" s="200">
        <v>8.3118549069866474E-2</v>
      </c>
      <c r="O38" s="199">
        <v>8207</v>
      </c>
      <c r="P38" s="194">
        <v>0.13299759946696924</v>
      </c>
      <c r="Q38" s="200"/>
      <c r="R38" s="199">
        <v>2513503</v>
      </c>
      <c r="S38" s="194">
        <v>99.421957342243431</v>
      </c>
      <c r="T38" s="200">
        <v>99.289728525635169</v>
      </c>
      <c r="U38" s="199">
        <v>2528142</v>
      </c>
      <c r="V38" s="201">
        <v>0.20465622114054682</v>
      </c>
      <c r="W38" s="199">
        <v>8444</v>
      </c>
      <c r="X38" s="200">
        <v>0.3359454912128611</v>
      </c>
      <c r="Y38" s="200"/>
      <c r="Z38" s="199">
        <v>2291377</v>
      </c>
      <c r="AA38" s="201">
        <v>98.7034871971711</v>
      </c>
      <c r="AB38" s="199">
        <v>2291576</v>
      </c>
      <c r="AC38" s="201">
        <v>98.55557788260559</v>
      </c>
      <c r="AD38" s="200">
        <v>5.5017098977532184</v>
      </c>
      <c r="AE38" s="200">
        <v>30.540212851022485</v>
      </c>
      <c r="AF38" s="199">
        <v>9694.738037109375</v>
      </c>
      <c r="AG38" s="200">
        <v>36922.150634765625</v>
      </c>
      <c r="AH38" s="200">
        <v>28611.805908203125</v>
      </c>
      <c r="AI38" s="237">
        <v>77.492251714239146</v>
      </c>
      <c r="AJ38" s="200">
        <v>29657.264404296875</v>
      </c>
      <c r="AK38" s="200">
        <v>7264.879638671875</v>
      </c>
      <c r="AL38" s="200">
        <v>22393.33740234375</v>
      </c>
      <c r="AM38" s="200">
        <v>6218.4534378051758</v>
      </c>
      <c r="AN38" s="200">
        <v>117.09946502339159</v>
      </c>
      <c r="AO38" s="200">
        <v>113.36400524010689</v>
      </c>
      <c r="AP38" s="200">
        <v>135.29928048758975</v>
      </c>
      <c r="AQ38" s="200">
        <v>4.4851980848840656</v>
      </c>
      <c r="AR38" s="200">
        <v>812</v>
      </c>
      <c r="AS38" s="202">
        <v>109</v>
      </c>
      <c r="AT38" s="202">
        <v>25</v>
      </c>
      <c r="AU38" s="202">
        <v>18</v>
      </c>
      <c r="AV38" s="202">
        <v>13</v>
      </c>
      <c r="AW38" s="202">
        <v>7</v>
      </c>
      <c r="AX38" s="202">
        <v>48</v>
      </c>
      <c r="AY38" s="202">
        <v>1</v>
      </c>
      <c r="AZ38" s="202">
        <v>40</v>
      </c>
      <c r="BA38" s="202">
        <v>8</v>
      </c>
      <c r="BB38" s="202">
        <v>162</v>
      </c>
      <c r="BC38" s="202">
        <v>56</v>
      </c>
      <c r="BD38" s="202">
        <v>109</v>
      </c>
      <c r="BE38" s="202">
        <v>218</v>
      </c>
      <c r="BF38" s="202">
        <v>0</v>
      </c>
      <c r="BG38" s="200">
        <v>57.764834766879218</v>
      </c>
      <c r="BH38" s="202">
        <v>190</v>
      </c>
      <c r="BI38" s="238">
        <v>8.1092616303883904</v>
      </c>
      <c r="BJ38" s="470">
        <v>8</v>
      </c>
      <c r="BK38" s="470">
        <v>44</v>
      </c>
    </row>
    <row r="39" spans="1:63" s="8" customFormat="1">
      <c r="A39" s="352">
        <v>41913</v>
      </c>
      <c r="B39" s="127" t="s">
        <v>175</v>
      </c>
      <c r="C39" s="127"/>
      <c r="D39" s="199">
        <v>714</v>
      </c>
      <c r="E39" s="199">
        <v>641</v>
      </c>
      <c r="F39" s="199">
        <v>73</v>
      </c>
      <c r="G39" s="199">
        <v>2064</v>
      </c>
      <c r="H39" s="199">
        <v>1869</v>
      </c>
      <c r="I39" s="199">
        <v>195</v>
      </c>
      <c r="J39" s="199">
        <v>6567</v>
      </c>
      <c r="K39" s="199">
        <v>5852</v>
      </c>
      <c r="L39" s="199">
        <v>715</v>
      </c>
      <c r="M39" s="199">
        <v>3988962</v>
      </c>
      <c r="N39" s="200">
        <v>7.3703386112167424E-2</v>
      </c>
      <c r="O39" s="199">
        <v>225</v>
      </c>
      <c r="P39" s="194">
        <v>5.9112339389282625E-3</v>
      </c>
      <c r="Q39" s="200"/>
      <c r="R39" s="199">
        <v>1437208</v>
      </c>
      <c r="S39" s="194">
        <v>99.541206243527867</v>
      </c>
      <c r="T39" s="243">
        <v>99.535322129961187</v>
      </c>
      <c r="U39" s="199">
        <v>1443833</v>
      </c>
      <c r="V39" s="201">
        <v>0.16844053619256844</v>
      </c>
      <c r="W39" s="199">
        <v>3924</v>
      </c>
      <c r="X39" s="200">
        <v>0.27302937361884988</v>
      </c>
      <c r="Y39" s="200"/>
      <c r="Z39" s="199">
        <v>455835</v>
      </c>
      <c r="AA39" s="201">
        <v>95.564403228925457</v>
      </c>
      <c r="AB39" s="199">
        <v>453764</v>
      </c>
      <c r="AC39" s="201">
        <v>96.012464814627407</v>
      </c>
      <c r="AD39" s="200">
        <v>19.941299303660642</v>
      </c>
      <c r="AE39" s="200">
        <v>33.941504984697119</v>
      </c>
      <c r="AF39" s="199">
        <v>5931.494384765625</v>
      </c>
      <c r="AG39" s="200">
        <v>19835.11767578125</v>
      </c>
      <c r="AH39" s="200">
        <v>12837.619140625</v>
      </c>
      <c r="AI39" s="237">
        <v>64.721668660931513</v>
      </c>
      <c r="AJ39" s="200">
        <v>17220.876953125</v>
      </c>
      <c r="AK39" s="200">
        <v>2614.2368774414062</v>
      </c>
      <c r="AL39" s="200">
        <v>10910.660400390625</v>
      </c>
      <c r="AM39" s="200">
        <v>1926.9593658447266</v>
      </c>
      <c r="AN39" s="200">
        <v>79.592826916971759</v>
      </c>
      <c r="AO39" s="200">
        <v>78.479949583740193</v>
      </c>
      <c r="AP39" s="200">
        <v>91.269268733819487</v>
      </c>
      <c r="AQ39" s="200">
        <v>3.0204229748410611</v>
      </c>
      <c r="AR39" s="200">
        <v>1125</v>
      </c>
      <c r="AS39" s="202">
        <v>8</v>
      </c>
      <c r="AT39" s="202">
        <v>15</v>
      </c>
      <c r="AU39" s="202">
        <v>13</v>
      </c>
      <c r="AV39" s="202">
        <v>13</v>
      </c>
      <c r="AW39" s="202">
        <v>11</v>
      </c>
      <c r="AX39" s="202">
        <v>17</v>
      </c>
      <c r="AY39" s="202">
        <v>0</v>
      </c>
      <c r="AZ39" s="202">
        <v>19</v>
      </c>
      <c r="BA39" s="202">
        <v>3</v>
      </c>
      <c r="BB39" s="202">
        <v>364</v>
      </c>
      <c r="BC39" s="202">
        <v>185</v>
      </c>
      <c r="BD39" s="202">
        <v>46</v>
      </c>
      <c r="BE39" s="202">
        <v>101</v>
      </c>
      <c r="BF39" s="202">
        <v>0</v>
      </c>
      <c r="BG39" s="200">
        <v>38.764343498258469</v>
      </c>
      <c r="BH39" s="202">
        <v>474</v>
      </c>
      <c r="BI39" s="238">
        <v>22.965116279069768</v>
      </c>
      <c r="BJ39" s="470">
        <v>4</v>
      </c>
      <c r="BK39" s="470">
        <v>17</v>
      </c>
    </row>
    <row r="40" spans="1:63" s="8" customFormat="1">
      <c r="A40" s="352">
        <v>41913</v>
      </c>
      <c r="B40" s="126" t="s">
        <v>135</v>
      </c>
      <c r="C40" s="126"/>
      <c r="D40" s="189">
        <v>685</v>
      </c>
      <c r="E40" s="189">
        <v>656</v>
      </c>
      <c r="F40" s="189">
        <v>29</v>
      </c>
      <c r="G40" s="189">
        <v>2044</v>
      </c>
      <c r="H40" s="189">
        <v>1957</v>
      </c>
      <c r="I40" s="189">
        <v>87</v>
      </c>
      <c r="J40" s="189">
        <v>4879</v>
      </c>
      <c r="K40" s="189">
        <v>4618</v>
      </c>
      <c r="L40" s="189">
        <v>261</v>
      </c>
      <c r="M40" s="189">
        <v>2009460</v>
      </c>
      <c r="N40" s="203">
        <v>8.9178183535877267E-2</v>
      </c>
      <c r="O40" s="189">
        <v>6801</v>
      </c>
      <c r="P40" s="192">
        <v>0.33876438359055266</v>
      </c>
      <c r="Q40" s="203"/>
      <c r="R40" s="204">
        <v>646404</v>
      </c>
      <c r="S40" s="192">
        <v>99.525622282235275</v>
      </c>
      <c r="T40" s="203">
        <v>99.188464921396204</v>
      </c>
      <c r="U40" s="204">
        <v>649486</v>
      </c>
      <c r="V40" s="205">
        <v>7.2518883998136399E-2</v>
      </c>
      <c r="W40" s="204">
        <v>4728</v>
      </c>
      <c r="X40" s="203">
        <v>0.7314311173816993</v>
      </c>
      <c r="Y40" s="203"/>
      <c r="Z40" s="204">
        <v>1167944</v>
      </c>
      <c r="AA40" s="205">
        <v>98.903720528547723</v>
      </c>
      <c r="AB40" s="204">
        <v>1168470</v>
      </c>
      <c r="AC40" s="205">
        <v>99.023244666160323</v>
      </c>
      <c r="AD40" s="203">
        <v>3.815096801857659</v>
      </c>
      <c r="AE40" s="203">
        <v>25.761756893074139</v>
      </c>
      <c r="AF40" s="204">
        <v>2030.1165466308594</v>
      </c>
      <c r="AG40" s="205">
        <v>9212.4522705078125</v>
      </c>
      <c r="AH40" s="205">
        <v>4508.6407775878906</v>
      </c>
      <c r="AI40" s="232">
        <v>48.940723329678249</v>
      </c>
      <c r="AJ40" s="205">
        <v>8595.190185546875</v>
      </c>
      <c r="AK40" s="205">
        <v>617.26118469238281</v>
      </c>
      <c r="AL40" s="205">
        <v>1957</v>
      </c>
      <c r="AM40" s="205">
        <v>87</v>
      </c>
      <c r="AN40" s="203">
        <v>58.764448808559543</v>
      </c>
      <c r="AO40" s="203">
        <v>58.536161992434991</v>
      </c>
      <c r="AP40" s="203">
        <v>62.138837391285264</v>
      </c>
      <c r="AQ40" s="203">
        <v>1.8881845194728044</v>
      </c>
      <c r="AR40" s="205">
        <v>1610</v>
      </c>
      <c r="AS40" s="204">
        <v>5</v>
      </c>
      <c r="AT40" s="204">
        <v>3</v>
      </c>
      <c r="AU40" s="204">
        <v>2</v>
      </c>
      <c r="AV40" s="204">
        <v>6</v>
      </c>
      <c r="AW40" s="204">
        <v>0</v>
      </c>
      <c r="AX40" s="204">
        <v>55</v>
      </c>
      <c r="AY40" s="204">
        <v>0</v>
      </c>
      <c r="AZ40" s="204">
        <v>27</v>
      </c>
      <c r="BA40" s="204">
        <v>2</v>
      </c>
      <c r="BB40" s="204">
        <v>156</v>
      </c>
      <c r="BC40" s="204">
        <v>47</v>
      </c>
      <c r="BD40" s="204">
        <v>165</v>
      </c>
      <c r="BE40" s="204">
        <v>177</v>
      </c>
      <c r="BF40" s="204">
        <v>0</v>
      </c>
      <c r="BG40" s="203">
        <v>27.970956030607269</v>
      </c>
      <c r="BH40" s="204">
        <v>993</v>
      </c>
      <c r="BI40" s="239">
        <v>48.581213307240709</v>
      </c>
      <c r="BJ40" s="470">
        <v>24</v>
      </c>
      <c r="BK40" s="470">
        <v>33</v>
      </c>
    </row>
    <row r="41" spans="1:63" s="41" customFormat="1">
      <c r="A41" s="352">
        <v>41913</v>
      </c>
      <c r="B41" s="114" t="s">
        <v>121</v>
      </c>
      <c r="C41" s="114" t="s">
        <v>122</v>
      </c>
      <c r="D41" s="114">
        <v>235</v>
      </c>
      <c r="E41" s="114">
        <v>171</v>
      </c>
      <c r="F41" s="114">
        <v>64</v>
      </c>
      <c r="G41" s="114">
        <v>692</v>
      </c>
      <c r="H41" s="114">
        <v>501</v>
      </c>
      <c r="I41" s="114">
        <v>191</v>
      </c>
      <c r="J41" s="114">
        <v>2710</v>
      </c>
      <c r="K41" s="115">
        <v>1907</v>
      </c>
      <c r="L41" s="115">
        <v>803</v>
      </c>
      <c r="M41" s="115">
        <v>2023781</v>
      </c>
      <c r="N41" s="116">
        <v>3.7405233830213547E-2</v>
      </c>
      <c r="O41" s="115">
        <v>2409</v>
      </c>
      <c r="P41" s="116">
        <v>0.11909252405166626</v>
      </c>
      <c r="Q41" s="116">
        <v>0</v>
      </c>
      <c r="R41" s="117">
        <v>928683</v>
      </c>
      <c r="S41" s="116">
        <v>99.600173950195313</v>
      </c>
      <c r="T41" s="116">
        <v>99.481559753417969</v>
      </c>
      <c r="U41" s="118">
        <v>932411</v>
      </c>
      <c r="V41" s="119">
        <v>0.10360237956047058</v>
      </c>
      <c r="W41" s="117">
        <v>2972</v>
      </c>
      <c r="X41" s="119">
        <v>0.32002308964729309</v>
      </c>
      <c r="Y41" s="119">
        <v>0</v>
      </c>
      <c r="Z41" s="117">
        <v>1152149</v>
      </c>
      <c r="AA41" s="119">
        <v>98.951957702636719</v>
      </c>
      <c r="AB41" s="116">
        <v>1150548</v>
      </c>
      <c r="AC41" s="120">
        <v>98.930854797363281</v>
      </c>
      <c r="AD41" s="116">
        <v>5.3633766174316406</v>
      </c>
      <c r="AE41" s="116">
        <v>28.427629470825195</v>
      </c>
      <c r="AF41" s="116">
        <v>3075.080078125</v>
      </c>
      <c r="AG41" s="116">
        <v>14418.09375</v>
      </c>
      <c r="AH41" s="121">
        <v>12170.2939453125</v>
      </c>
      <c r="AI41" s="116">
        <v>84.409866333007813</v>
      </c>
      <c r="AJ41" s="121">
        <v>9613.224609375</v>
      </c>
      <c r="AK41" s="121">
        <v>4804.86474609375</v>
      </c>
      <c r="AL41" s="116">
        <v>7898.7353515625</v>
      </c>
      <c r="AM41" s="116">
        <v>4271.54443359375</v>
      </c>
      <c r="AN41" s="116">
        <v>132.74729919433594</v>
      </c>
      <c r="AO41" s="116">
        <v>126.49530792236328</v>
      </c>
      <c r="AP41" s="116">
        <v>147.31454467773437</v>
      </c>
      <c r="AQ41" s="122">
        <v>5.3203297970479708</v>
      </c>
      <c r="AR41" s="118">
        <v>158</v>
      </c>
      <c r="AS41" s="118">
        <v>67</v>
      </c>
      <c r="AT41" s="118">
        <v>4</v>
      </c>
      <c r="AU41" s="118">
        <v>4</v>
      </c>
      <c r="AV41" s="118">
        <v>3</v>
      </c>
      <c r="AW41" s="118">
        <v>0</v>
      </c>
      <c r="AX41" s="118">
        <v>8</v>
      </c>
      <c r="AY41" s="118">
        <v>0</v>
      </c>
      <c r="AZ41" s="118">
        <v>9</v>
      </c>
      <c r="BA41" s="118">
        <v>4</v>
      </c>
      <c r="BB41" s="118">
        <v>19</v>
      </c>
      <c r="BC41" s="118">
        <v>7</v>
      </c>
      <c r="BD41" s="116">
        <v>32</v>
      </c>
      <c r="BE41" s="118">
        <v>44</v>
      </c>
      <c r="BF41" s="118">
        <v>0</v>
      </c>
      <c r="BG41" s="112">
        <v>65.916091918945313</v>
      </c>
      <c r="BH41" s="244">
        <v>38</v>
      </c>
      <c r="BI41" s="240">
        <v>5.4913294797687859</v>
      </c>
      <c r="BJ41" s="470">
        <v>3</v>
      </c>
      <c r="BK41" s="470">
        <v>15</v>
      </c>
    </row>
    <row r="42" spans="1:63" s="41" customFormat="1">
      <c r="A42" s="352">
        <v>41913</v>
      </c>
      <c r="B42" s="114" t="s">
        <v>123</v>
      </c>
      <c r="C42" s="114" t="s">
        <v>122</v>
      </c>
      <c r="D42" s="114">
        <v>169</v>
      </c>
      <c r="E42" s="114">
        <v>158</v>
      </c>
      <c r="F42" s="114">
        <v>11</v>
      </c>
      <c r="G42" s="114">
        <v>525</v>
      </c>
      <c r="H42" s="114">
        <v>491</v>
      </c>
      <c r="I42" s="114">
        <v>34</v>
      </c>
      <c r="J42" s="114">
        <v>1612</v>
      </c>
      <c r="K42" s="115">
        <v>1479</v>
      </c>
      <c r="L42" s="115">
        <v>133</v>
      </c>
      <c r="M42" s="115">
        <v>1118329</v>
      </c>
      <c r="N42" s="116">
        <v>4.8465166240930557E-2</v>
      </c>
      <c r="O42" s="115">
        <v>1140</v>
      </c>
      <c r="P42" s="116">
        <v>0.10199955105781555</v>
      </c>
      <c r="Q42" s="116">
        <v>0</v>
      </c>
      <c r="R42" s="117">
        <v>423573</v>
      </c>
      <c r="S42" s="116">
        <v>99.562095642089844</v>
      </c>
      <c r="T42" s="116">
        <v>99.460540771484375</v>
      </c>
      <c r="U42" s="118">
        <v>425436</v>
      </c>
      <c r="V42" s="119">
        <v>0.17252889275550842</v>
      </c>
      <c r="W42" s="117">
        <v>1203</v>
      </c>
      <c r="X42" s="119">
        <v>0.28401243686676025</v>
      </c>
      <c r="Y42" s="119">
        <v>0</v>
      </c>
      <c r="Z42" s="117">
        <v>369750</v>
      </c>
      <c r="AA42" s="119">
        <v>98.860855102539062</v>
      </c>
      <c r="AB42" s="116">
        <v>370741</v>
      </c>
      <c r="AC42" s="120">
        <v>98.759780883789063</v>
      </c>
      <c r="AD42" s="116">
        <v>5.1380672454833984</v>
      </c>
      <c r="AE42" s="116">
        <v>30.735561370849609</v>
      </c>
      <c r="AF42" s="116">
        <v>1641.204833984375</v>
      </c>
      <c r="AG42" s="116">
        <v>6488.78564453125</v>
      </c>
      <c r="AH42" s="121">
        <v>4779.42529296875</v>
      </c>
      <c r="AI42" s="116">
        <v>73.656700134277344</v>
      </c>
      <c r="AJ42" s="121">
        <v>5823.07177734375</v>
      </c>
      <c r="AK42" s="121">
        <v>665.71392822265625</v>
      </c>
      <c r="AL42" s="116">
        <v>4236.99951171875</v>
      </c>
      <c r="AM42" s="116">
        <v>542.426025390625</v>
      </c>
      <c r="AN42" s="116">
        <v>111.04808044433594</v>
      </c>
      <c r="AO42" s="116">
        <v>109.67691040039062</v>
      </c>
      <c r="AP42" s="116">
        <v>124.68280029296875</v>
      </c>
      <c r="AQ42" s="116">
        <v>4.0253012683196339</v>
      </c>
      <c r="AR42" s="118">
        <v>222</v>
      </c>
      <c r="AS42" s="118">
        <v>15</v>
      </c>
      <c r="AT42" s="118">
        <v>5</v>
      </c>
      <c r="AU42" s="118">
        <v>2</v>
      </c>
      <c r="AV42" s="118">
        <v>4</v>
      </c>
      <c r="AW42" s="118">
        <v>2</v>
      </c>
      <c r="AX42" s="118">
        <v>5</v>
      </c>
      <c r="AY42" s="118">
        <v>1</v>
      </c>
      <c r="AZ42" s="118">
        <v>7</v>
      </c>
      <c r="BA42" s="118">
        <v>2</v>
      </c>
      <c r="BB42" s="118">
        <v>33</v>
      </c>
      <c r="BC42" s="118">
        <v>8</v>
      </c>
      <c r="BD42" s="116">
        <v>12</v>
      </c>
      <c r="BE42" s="118">
        <v>24</v>
      </c>
      <c r="BF42" s="118">
        <v>0</v>
      </c>
      <c r="BG42" s="112">
        <v>54.295818328857422</v>
      </c>
      <c r="BH42" s="244">
        <v>49</v>
      </c>
      <c r="BI42" s="240">
        <v>9.3333333333333339</v>
      </c>
      <c r="BJ42" s="470">
        <v>3</v>
      </c>
      <c r="BK42" s="470">
        <v>8</v>
      </c>
    </row>
    <row r="43" spans="1:63" s="41" customFormat="1">
      <c r="A43" s="352">
        <v>41913</v>
      </c>
      <c r="B43" s="114" t="s">
        <v>183</v>
      </c>
      <c r="C43" s="114" t="s">
        <v>122</v>
      </c>
      <c r="D43" s="114">
        <v>140</v>
      </c>
      <c r="E43" s="114">
        <v>130</v>
      </c>
      <c r="F43" s="114">
        <v>10</v>
      </c>
      <c r="G43" s="114">
        <v>421</v>
      </c>
      <c r="H43" s="114">
        <v>391</v>
      </c>
      <c r="I43" s="114">
        <v>30</v>
      </c>
      <c r="J43" s="114">
        <v>1591</v>
      </c>
      <c r="K43" s="115">
        <v>1477</v>
      </c>
      <c r="L43" s="115">
        <v>114</v>
      </c>
      <c r="M43" s="115">
        <v>1204670</v>
      </c>
      <c r="N43" s="116">
        <v>2.3989971727132797E-2</v>
      </c>
      <c r="O43" s="115">
        <v>1143</v>
      </c>
      <c r="P43" s="116">
        <v>9.4915971159934998E-2</v>
      </c>
      <c r="Q43" s="116">
        <v>0</v>
      </c>
      <c r="R43" s="117">
        <v>480365</v>
      </c>
      <c r="S43" s="116">
        <v>99.590538024902344</v>
      </c>
      <c r="T43" s="116">
        <v>99.496009826660156</v>
      </c>
      <c r="U43" s="118">
        <v>482340</v>
      </c>
      <c r="V43" s="119">
        <v>2.570800669491291E-2</v>
      </c>
      <c r="W43" s="117">
        <v>1531</v>
      </c>
      <c r="X43" s="119">
        <v>0.31871598958969116</v>
      </c>
      <c r="Y43" s="119">
        <v>0</v>
      </c>
      <c r="Z43" s="117">
        <v>330525</v>
      </c>
      <c r="AA43" s="119">
        <v>97.949020385742188</v>
      </c>
      <c r="AB43" s="116">
        <v>330876</v>
      </c>
      <c r="AC43" s="120">
        <v>97.6658935546875</v>
      </c>
      <c r="AD43" s="116">
        <v>5.5819339752197266</v>
      </c>
      <c r="AE43" s="116">
        <v>29.958028793334961</v>
      </c>
      <c r="AF43" s="116">
        <v>1915.566162109375</v>
      </c>
      <c r="AG43" s="116">
        <v>6633.40283203125</v>
      </c>
      <c r="AH43" s="121">
        <v>4750.16455078125</v>
      </c>
      <c r="AI43" s="116">
        <v>71.609771728515625</v>
      </c>
      <c r="AJ43" s="121">
        <v>6013.7568359375</v>
      </c>
      <c r="AK43" s="121">
        <v>619.64404296875</v>
      </c>
      <c r="AL43" s="116">
        <v>4205.9609375</v>
      </c>
      <c r="AM43" s="116">
        <v>544.20196533203125</v>
      </c>
      <c r="AN43" s="116">
        <v>106.83487701416016</v>
      </c>
      <c r="AO43" s="116">
        <v>104.29730224609375</v>
      </c>
      <c r="AP43" s="116">
        <v>139.85993957519531</v>
      </c>
      <c r="AQ43" s="116">
        <v>4.1693292470340984</v>
      </c>
      <c r="AR43" s="118">
        <v>158</v>
      </c>
      <c r="AS43" s="118">
        <v>9</v>
      </c>
      <c r="AT43" s="118">
        <v>2</v>
      </c>
      <c r="AU43" s="118">
        <v>0</v>
      </c>
      <c r="AV43" s="118">
        <v>0</v>
      </c>
      <c r="AW43" s="118">
        <v>0</v>
      </c>
      <c r="AX43" s="118">
        <v>5</v>
      </c>
      <c r="AY43" s="118">
        <v>0</v>
      </c>
      <c r="AZ43" s="118">
        <v>4</v>
      </c>
      <c r="BA43" s="118">
        <v>0</v>
      </c>
      <c r="BB43" s="118">
        <v>44</v>
      </c>
      <c r="BC43" s="118">
        <v>11</v>
      </c>
      <c r="BD43" s="116">
        <v>13</v>
      </c>
      <c r="BE43" s="118">
        <v>35</v>
      </c>
      <c r="BF43" s="118">
        <v>0</v>
      </c>
      <c r="BG43" s="112">
        <v>52.820858001708984</v>
      </c>
      <c r="BH43" s="244">
        <v>31</v>
      </c>
      <c r="BI43" s="240">
        <v>7.3634204275534438</v>
      </c>
      <c r="BJ43" s="470">
        <v>1</v>
      </c>
      <c r="BK43" s="470">
        <v>6</v>
      </c>
    </row>
    <row r="44" spans="1:63" s="41" customFormat="1">
      <c r="A44" s="352">
        <v>41913</v>
      </c>
      <c r="B44" s="114" t="s">
        <v>126</v>
      </c>
      <c r="C44" s="114" t="s">
        <v>122</v>
      </c>
      <c r="D44" s="114">
        <v>121</v>
      </c>
      <c r="E44" s="114">
        <v>113</v>
      </c>
      <c r="F44" s="114">
        <v>8</v>
      </c>
      <c r="G44" s="114">
        <v>353</v>
      </c>
      <c r="H44" s="114">
        <v>331</v>
      </c>
      <c r="I44" s="114">
        <v>22</v>
      </c>
      <c r="J44" s="114">
        <v>1101</v>
      </c>
      <c r="K44" s="115">
        <v>1013</v>
      </c>
      <c r="L44" s="115">
        <v>88</v>
      </c>
      <c r="M44" s="115">
        <v>706034</v>
      </c>
      <c r="N44" s="116">
        <v>9.4046466052532196E-2</v>
      </c>
      <c r="O44" s="115">
        <v>1844</v>
      </c>
      <c r="P44" s="116">
        <v>0.26144790649414063</v>
      </c>
      <c r="Q44" s="116">
        <v>0</v>
      </c>
      <c r="R44" s="117">
        <v>258375</v>
      </c>
      <c r="S44" s="116">
        <v>99.351692199707031</v>
      </c>
      <c r="T44" s="116">
        <v>99.091941833496094</v>
      </c>
      <c r="U44" s="118">
        <v>260061</v>
      </c>
      <c r="V44" s="119">
        <v>0.13266117870807648</v>
      </c>
      <c r="W44" s="117">
        <v>1536</v>
      </c>
      <c r="X44" s="119">
        <v>0.59448474645614624</v>
      </c>
      <c r="Y44" s="119">
        <v>0</v>
      </c>
      <c r="Z44" s="117">
        <v>153659</v>
      </c>
      <c r="AA44" s="119">
        <v>98.688652038574219</v>
      </c>
      <c r="AB44" s="116">
        <v>153174</v>
      </c>
      <c r="AC44" s="120">
        <v>98.678627014160156</v>
      </c>
      <c r="AD44" s="116">
        <v>5.9108619689941406</v>
      </c>
      <c r="AE44" s="116">
        <v>34.797748565673828</v>
      </c>
      <c r="AF44" s="116">
        <v>1183.925537109375</v>
      </c>
      <c r="AG44" s="116">
        <v>3992.401611328125</v>
      </c>
      <c r="AH44" s="121">
        <v>2754.091064453125</v>
      </c>
      <c r="AI44" s="116">
        <v>68.983314514160156</v>
      </c>
      <c r="AJ44" s="121">
        <v>3796.969970703125</v>
      </c>
      <c r="AK44" s="121">
        <v>195.4320068359375</v>
      </c>
      <c r="AL44" s="116">
        <v>2678.192138671875</v>
      </c>
      <c r="AM44" s="116">
        <v>75.898994445800781</v>
      </c>
      <c r="AN44" s="116">
        <v>100.22245025634766</v>
      </c>
      <c r="AO44" s="116">
        <v>104.25792694091797</v>
      </c>
      <c r="AP44" s="116">
        <v>57.204074859619141</v>
      </c>
      <c r="AQ44" s="116">
        <v>3.6261595016604224</v>
      </c>
      <c r="AR44" s="118">
        <v>161</v>
      </c>
      <c r="AS44" s="118">
        <v>4</v>
      </c>
      <c r="AT44" s="118">
        <v>6</v>
      </c>
      <c r="AU44" s="118">
        <v>5</v>
      </c>
      <c r="AV44" s="118">
        <v>2</v>
      </c>
      <c r="AW44" s="118">
        <v>1</v>
      </c>
      <c r="AX44" s="118">
        <v>28</v>
      </c>
      <c r="AY44" s="118">
        <v>0</v>
      </c>
      <c r="AZ44" s="118">
        <v>10</v>
      </c>
      <c r="BA44" s="118">
        <v>1</v>
      </c>
      <c r="BB44" s="118">
        <v>30</v>
      </c>
      <c r="BC44" s="118">
        <v>18</v>
      </c>
      <c r="BD44" s="116">
        <v>43</v>
      </c>
      <c r="BE44" s="118">
        <v>63</v>
      </c>
      <c r="BF44" s="118">
        <v>0</v>
      </c>
      <c r="BG44" s="112">
        <v>49.095226287841797</v>
      </c>
      <c r="BH44" s="244">
        <v>47</v>
      </c>
      <c r="BI44" s="240">
        <v>13.314447592067987</v>
      </c>
      <c r="BJ44" s="470">
        <v>1</v>
      </c>
      <c r="BK44" s="470">
        <v>8</v>
      </c>
    </row>
    <row r="45" spans="1:63" s="41" customFormat="1">
      <c r="A45" s="352">
        <v>41913</v>
      </c>
      <c r="B45" s="114" t="s">
        <v>184</v>
      </c>
      <c r="C45" s="114" t="s">
        <v>122</v>
      </c>
      <c r="D45" s="114">
        <v>118</v>
      </c>
      <c r="E45" s="114">
        <v>103</v>
      </c>
      <c r="F45" s="114">
        <v>15</v>
      </c>
      <c r="G45" s="114">
        <v>352</v>
      </c>
      <c r="H45" s="114">
        <v>307</v>
      </c>
      <c r="I45" s="114">
        <v>45</v>
      </c>
      <c r="J45" s="114">
        <v>1218</v>
      </c>
      <c r="K45" s="115">
        <v>1023</v>
      </c>
      <c r="L45" s="115">
        <v>195</v>
      </c>
      <c r="M45" s="115">
        <v>1123906</v>
      </c>
      <c r="N45" s="116">
        <v>0.25642713904380798</v>
      </c>
      <c r="O45" s="115">
        <v>1671</v>
      </c>
      <c r="P45" s="116">
        <v>0.14908820390701294</v>
      </c>
      <c r="Q45" s="116">
        <v>0</v>
      </c>
      <c r="R45" s="117">
        <v>422507</v>
      </c>
      <c r="S45" s="116">
        <v>98.741043090820313</v>
      </c>
      <c r="T45" s="116">
        <v>98.593833923339844</v>
      </c>
      <c r="U45" s="118">
        <v>427894</v>
      </c>
      <c r="V45" s="119">
        <v>0.70227670669555664</v>
      </c>
      <c r="W45" s="117">
        <v>1202</v>
      </c>
      <c r="X45" s="119">
        <v>0.28449231386184692</v>
      </c>
      <c r="Y45" s="119">
        <v>0</v>
      </c>
      <c r="Z45" s="117">
        <v>285294</v>
      </c>
      <c r="AA45" s="119">
        <v>98.378166198730469</v>
      </c>
      <c r="AB45" s="116">
        <v>286237</v>
      </c>
      <c r="AC45" s="120">
        <v>97.745223999023438</v>
      </c>
      <c r="AD45" s="116">
        <v>5.8097610473632812</v>
      </c>
      <c r="AE45" s="116">
        <v>30.828676223754883</v>
      </c>
      <c r="AF45" s="116">
        <v>1878.96142578125</v>
      </c>
      <c r="AG45" s="116">
        <v>5389.466796875</v>
      </c>
      <c r="AH45" s="121">
        <v>4157.8310546875</v>
      </c>
      <c r="AI45" s="116">
        <v>77.147354125976563</v>
      </c>
      <c r="AJ45" s="121">
        <v>4410.2412109375</v>
      </c>
      <c r="AK45" s="121">
        <v>979.22491455078125</v>
      </c>
      <c r="AL45" s="116">
        <v>3373.449462890625</v>
      </c>
      <c r="AM45" s="116">
        <v>784.38201904296875</v>
      </c>
      <c r="AN45" s="116">
        <v>116.31538391113281</v>
      </c>
      <c r="AO45" s="116">
        <v>114.72295379638672</v>
      </c>
      <c r="AP45" s="116">
        <v>124.07184600830078</v>
      </c>
      <c r="AQ45" s="116">
        <v>4.4248495869252871</v>
      </c>
      <c r="AR45" s="118">
        <v>113</v>
      </c>
      <c r="AS45" s="118">
        <v>14</v>
      </c>
      <c r="AT45" s="118">
        <v>8</v>
      </c>
      <c r="AU45" s="118">
        <v>7</v>
      </c>
      <c r="AV45" s="118">
        <v>4</v>
      </c>
      <c r="AW45" s="118">
        <v>4</v>
      </c>
      <c r="AX45" s="118">
        <v>2</v>
      </c>
      <c r="AY45" s="118">
        <v>0</v>
      </c>
      <c r="AZ45" s="118">
        <v>10</v>
      </c>
      <c r="BA45" s="118">
        <v>1</v>
      </c>
      <c r="BB45" s="118">
        <v>36</v>
      </c>
      <c r="BC45" s="118">
        <v>12</v>
      </c>
      <c r="BD45" s="116">
        <v>9</v>
      </c>
      <c r="BE45" s="118">
        <v>52</v>
      </c>
      <c r="BF45" s="118">
        <v>0</v>
      </c>
      <c r="BG45" s="112">
        <v>57.312942504882813</v>
      </c>
      <c r="BH45" s="244">
        <v>25</v>
      </c>
      <c r="BI45" s="240">
        <v>7.1022727272727275</v>
      </c>
      <c r="BJ45" s="471">
        <v>0</v>
      </c>
      <c r="BK45" s="471">
        <v>7</v>
      </c>
    </row>
    <row r="46" spans="1:63" s="41" customFormat="1">
      <c r="A46" s="352">
        <v>41913</v>
      </c>
      <c r="B46" s="114" t="s">
        <v>131</v>
      </c>
      <c r="C46" s="114" t="s">
        <v>176</v>
      </c>
      <c r="D46" s="114">
        <v>194</v>
      </c>
      <c r="E46" s="114">
        <v>174</v>
      </c>
      <c r="F46" s="114">
        <v>20</v>
      </c>
      <c r="G46" s="114">
        <v>557</v>
      </c>
      <c r="H46" s="114">
        <v>507</v>
      </c>
      <c r="I46" s="114">
        <v>50</v>
      </c>
      <c r="J46" s="114">
        <v>1630</v>
      </c>
      <c r="K46" s="115">
        <v>1467</v>
      </c>
      <c r="L46" s="115">
        <v>163</v>
      </c>
      <c r="M46" s="115">
        <v>1107605</v>
      </c>
      <c r="N46" s="116">
        <v>2.7536893263459206E-2</v>
      </c>
      <c r="O46" s="115">
        <v>24</v>
      </c>
      <c r="P46" s="116">
        <v>2.2624563425779343E-3</v>
      </c>
      <c r="Q46" s="116">
        <v>0</v>
      </c>
      <c r="R46" s="117">
        <v>390685</v>
      </c>
      <c r="S46" s="116">
        <v>99.561676025390625</v>
      </c>
      <c r="T46" s="116">
        <v>99.559425354003906</v>
      </c>
      <c r="U46" s="118">
        <v>392405</v>
      </c>
      <c r="V46" s="119">
        <v>0.11263872683048248</v>
      </c>
      <c r="W46" s="117">
        <v>997</v>
      </c>
      <c r="X46" s="119">
        <v>0.25519281625747681</v>
      </c>
      <c r="Y46" s="119">
        <v>0</v>
      </c>
      <c r="Z46" s="117">
        <v>161868</v>
      </c>
      <c r="AA46" s="119">
        <v>94.953292846679688</v>
      </c>
      <c r="AB46" s="116">
        <v>160569</v>
      </c>
      <c r="AC46" s="120">
        <v>95.789970397949219</v>
      </c>
      <c r="AD46" s="116">
        <v>5.2502408027648926</v>
      </c>
      <c r="AE46" s="116">
        <v>31.199930191040039</v>
      </c>
      <c r="AF46" s="116">
        <v>1721.380859375</v>
      </c>
      <c r="AG46" s="116">
        <v>5078.3720703125</v>
      </c>
      <c r="AH46" s="121">
        <v>3513.43603515625</v>
      </c>
      <c r="AI46" s="116">
        <v>69.184295654296875</v>
      </c>
      <c r="AJ46" s="121">
        <v>4409.21630859375</v>
      </c>
      <c r="AK46" s="121">
        <v>669.154052734375</v>
      </c>
      <c r="AL46" s="116">
        <v>2981.879638671875</v>
      </c>
      <c r="AM46" s="116">
        <v>531.55694580078125</v>
      </c>
      <c r="AN46" s="116">
        <v>83.983039855957031</v>
      </c>
      <c r="AO46" s="116">
        <v>81.987388610839844</v>
      </c>
      <c r="AP46" s="116">
        <v>100.02603149414062</v>
      </c>
      <c r="AQ46" s="116">
        <v>3.1155656873082824</v>
      </c>
      <c r="AR46" s="118">
        <v>272</v>
      </c>
      <c r="AS46" s="118">
        <v>2</v>
      </c>
      <c r="AT46" s="118">
        <v>2</v>
      </c>
      <c r="AU46" s="118">
        <v>2</v>
      </c>
      <c r="AV46" s="118">
        <v>2</v>
      </c>
      <c r="AW46" s="118">
        <v>2</v>
      </c>
      <c r="AX46" s="118">
        <v>7</v>
      </c>
      <c r="AY46" s="118">
        <v>0</v>
      </c>
      <c r="AZ46" s="118">
        <v>5</v>
      </c>
      <c r="BA46" s="118">
        <v>0</v>
      </c>
      <c r="BB46" s="118">
        <v>125</v>
      </c>
      <c r="BC46" s="118">
        <v>68</v>
      </c>
      <c r="BD46" s="116">
        <v>13</v>
      </c>
      <c r="BE46" s="118">
        <v>31</v>
      </c>
      <c r="BF46" s="118">
        <v>0</v>
      </c>
      <c r="BG46" s="112">
        <v>40.673606872558594</v>
      </c>
      <c r="BH46" s="244">
        <v>103</v>
      </c>
      <c r="BI46" s="240">
        <v>18.491921005385997</v>
      </c>
      <c r="BJ46" s="471">
        <v>2</v>
      </c>
      <c r="BK46" s="471">
        <v>7</v>
      </c>
    </row>
    <row r="47" spans="1:63" s="299" customFormat="1">
      <c r="A47" s="352">
        <v>41913</v>
      </c>
      <c r="B47" s="114" t="s">
        <v>124</v>
      </c>
      <c r="C47" s="114" t="s">
        <v>176</v>
      </c>
      <c r="D47" s="114">
        <v>159</v>
      </c>
      <c r="E47" s="114">
        <v>126</v>
      </c>
      <c r="F47" s="114">
        <v>33</v>
      </c>
      <c r="G47" s="114">
        <v>457</v>
      </c>
      <c r="H47" s="114">
        <v>370</v>
      </c>
      <c r="I47" s="114">
        <v>87</v>
      </c>
      <c r="J47" s="114">
        <v>1709</v>
      </c>
      <c r="K47" s="115">
        <v>1364</v>
      </c>
      <c r="L47" s="115">
        <v>345</v>
      </c>
      <c r="M47" s="115">
        <v>1079094</v>
      </c>
      <c r="N47" s="116">
        <v>4.633516538888216E-3</v>
      </c>
      <c r="O47" s="115">
        <v>131</v>
      </c>
      <c r="P47" s="116">
        <v>1.2635945342481136E-2</v>
      </c>
      <c r="Q47" s="116">
        <v>0</v>
      </c>
      <c r="R47" s="117">
        <v>430088</v>
      </c>
      <c r="S47" s="116">
        <v>99.62982177734375</v>
      </c>
      <c r="T47" s="116">
        <v>99.617233276367188</v>
      </c>
      <c r="U47" s="118">
        <v>431686</v>
      </c>
      <c r="V47" s="119">
        <v>9.3354895710945129E-2</v>
      </c>
      <c r="W47" s="117">
        <v>1428</v>
      </c>
      <c r="X47" s="119">
        <v>0.33202508091926575</v>
      </c>
      <c r="Y47" s="119">
        <v>0</v>
      </c>
      <c r="Z47" s="117">
        <v>130716</v>
      </c>
      <c r="AA47" s="119">
        <v>96.384529113769531</v>
      </c>
      <c r="AB47" s="116">
        <v>130670</v>
      </c>
      <c r="AC47" s="120">
        <v>96.399330139160156</v>
      </c>
      <c r="AD47" s="116">
        <v>5.1294426918029785</v>
      </c>
      <c r="AE47" s="116">
        <v>32.539237976074219</v>
      </c>
      <c r="AF47" s="116">
        <v>1612.5850830078125</v>
      </c>
      <c r="AG47" s="116">
        <v>5609.876953125</v>
      </c>
      <c r="AH47" s="121">
        <v>3442.896484375</v>
      </c>
      <c r="AI47" s="116">
        <v>61.372051239013672</v>
      </c>
      <c r="AJ47" s="121">
        <v>4349.3720703125</v>
      </c>
      <c r="AK47" s="121">
        <v>1260.5042724609375</v>
      </c>
      <c r="AL47" s="116">
        <v>2559.943115234375</v>
      </c>
      <c r="AM47" s="116">
        <v>882.9530029296875</v>
      </c>
      <c r="AN47" s="116">
        <v>80.867782592773437</v>
      </c>
      <c r="AO47" s="116">
        <v>77.826644897460938</v>
      </c>
      <c r="AP47" s="116">
        <v>93.470504760742187</v>
      </c>
      <c r="AQ47" s="116">
        <v>3.2825494166910474</v>
      </c>
      <c r="AR47" s="118">
        <v>238</v>
      </c>
      <c r="AS47" s="118">
        <v>2</v>
      </c>
      <c r="AT47" s="118">
        <v>1</v>
      </c>
      <c r="AU47" s="118">
        <v>1</v>
      </c>
      <c r="AV47" s="118">
        <v>1</v>
      </c>
      <c r="AW47" s="118">
        <v>1</v>
      </c>
      <c r="AX47" s="118">
        <v>3</v>
      </c>
      <c r="AY47" s="118">
        <v>0</v>
      </c>
      <c r="AZ47" s="118">
        <v>2</v>
      </c>
      <c r="BA47" s="118">
        <v>1</v>
      </c>
      <c r="BB47" s="118">
        <v>83</v>
      </c>
      <c r="BC47" s="118">
        <v>38</v>
      </c>
      <c r="BD47" s="116">
        <v>12</v>
      </c>
      <c r="BE47" s="118">
        <v>21</v>
      </c>
      <c r="BF47" s="118">
        <v>0</v>
      </c>
      <c r="BG47" s="112">
        <v>39.925853729248047</v>
      </c>
      <c r="BH47" s="244">
        <v>98</v>
      </c>
      <c r="BI47" s="240">
        <v>21.444201312910284</v>
      </c>
      <c r="BJ47" s="471">
        <v>0</v>
      </c>
      <c r="BK47" s="471">
        <v>2</v>
      </c>
    </row>
    <row r="48" spans="1:63" s="7" customFormat="1">
      <c r="A48" s="352">
        <v>41913</v>
      </c>
      <c r="B48" s="206" t="s">
        <v>133</v>
      </c>
      <c r="C48" s="206" t="s">
        <v>176</v>
      </c>
      <c r="D48" s="206">
        <v>176</v>
      </c>
      <c r="E48" s="206">
        <v>164</v>
      </c>
      <c r="F48" s="206">
        <v>12</v>
      </c>
      <c r="G48" s="206">
        <v>519</v>
      </c>
      <c r="H48" s="206">
        <v>485</v>
      </c>
      <c r="I48" s="206">
        <v>34</v>
      </c>
      <c r="J48" s="206">
        <v>1533</v>
      </c>
      <c r="K48" s="245">
        <v>1419</v>
      </c>
      <c r="L48" s="245">
        <v>114</v>
      </c>
      <c r="M48" s="245">
        <v>879510</v>
      </c>
      <c r="N48" s="246">
        <v>0.14155609905719757</v>
      </c>
      <c r="O48" s="245">
        <v>44</v>
      </c>
      <c r="P48" s="246">
        <v>5.2839587442576885E-3</v>
      </c>
      <c r="Q48" s="246">
        <v>0</v>
      </c>
      <c r="R48" s="247">
        <v>288347</v>
      </c>
      <c r="S48" s="246">
        <v>99.423484802246094</v>
      </c>
      <c r="T48" s="246">
        <v>99.418228149414063</v>
      </c>
      <c r="U48" s="248">
        <v>290019</v>
      </c>
      <c r="V48" s="249">
        <v>0.22377844154834747</v>
      </c>
      <c r="W48" s="248">
        <v>819</v>
      </c>
      <c r="X48" s="246">
        <v>0.28403279185295105</v>
      </c>
      <c r="Y48" s="246">
        <v>0</v>
      </c>
      <c r="Z48" s="247">
        <v>70746</v>
      </c>
      <c r="AA48" s="249">
        <v>93.678794860839844</v>
      </c>
      <c r="AB48" s="246">
        <v>69801</v>
      </c>
      <c r="AC48" s="250">
        <v>94.124725341796875</v>
      </c>
      <c r="AD48" s="246">
        <v>5.2543425559997559</v>
      </c>
      <c r="AE48" s="246">
        <v>38.044734954833984</v>
      </c>
      <c r="AF48" s="246">
        <v>1373.93408203125</v>
      </c>
      <c r="AG48" s="246">
        <v>4465.9833984375</v>
      </c>
      <c r="AH48" s="251">
        <v>3226.38427734375</v>
      </c>
      <c r="AI48" s="246">
        <v>72.243537902832031</v>
      </c>
      <c r="AJ48" s="251">
        <v>4131.166015625</v>
      </c>
      <c r="AK48" s="251">
        <v>334.81689453125</v>
      </c>
      <c r="AL48" s="246">
        <v>2973.099365234375</v>
      </c>
      <c r="AM48" s="246">
        <v>253.28520202636719</v>
      </c>
      <c r="AN48" s="246">
        <v>80.866973876953125</v>
      </c>
      <c r="AO48" s="246">
        <v>81.581863403320313</v>
      </c>
      <c r="AP48" s="246">
        <v>72.976654052734375</v>
      </c>
      <c r="AQ48" s="246">
        <v>2.9132311796722115</v>
      </c>
      <c r="AR48" s="248">
        <v>292</v>
      </c>
      <c r="AS48" s="248">
        <v>2</v>
      </c>
      <c r="AT48" s="248">
        <v>7</v>
      </c>
      <c r="AU48" s="248">
        <v>5</v>
      </c>
      <c r="AV48" s="248">
        <v>4</v>
      </c>
      <c r="AW48" s="248">
        <v>3</v>
      </c>
      <c r="AX48" s="248">
        <v>5</v>
      </c>
      <c r="AY48" s="248">
        <v>0</v>
      </c>
      <c r="AZ48" s="248">
        <v>6</v>
      </c>
      <c r="BA48" s="248">
        <v>2</v>
      </c>
      <c r="BB48" s="248">
        <v>94</v>
      </c>
      <c r="BC48" s="248">
        <v>51</v>
      </c>
      <c r="BD48" s="246">
        <v>14</v>
      </c>
      <c r="BE48" s="248">
        <v>31</v>
      </c>
      <c r="BF48" s="248">
        <v>0</v>
      </c>
      <c r="BG48" s="249">
        <v>39.013301849365234</v>
      </c>
      <c r="BH48" s="252">
        <v>117</v>
      </c>
      <c r="BI48" s="253">
        <v>22.543352601156069</v>
      </c>
      <c r="BJ48" s="43">
        <v>2</v>
      </c>
      <c r="BK48" s="43">
        <v>5</v>
      </c>
    </row>
    <row r="49" spans="1:63" s="7" customFormat="1">
      <c r="A49" s="352">
        <v>41913</v>
      </c>
      <c r="B49" s="206" t="s">
        <v>125</v>
      </c>
      <c r="C49" s="206" t="s">
        <v>176</v>
      </c>
      <c r="D49" s="206">
        <v>185</v>
      </c>
      <c r="E49" s="206">
        <v>177</v>
      </c>
      <c r="F49" s="206">
        <v>8</v>
      </c>
      <c r="G49" s="206">
        <v>531</v>
      </c>
      <c r="H49" s="206">
        <v>507</v>
      </c>
      <c r="I49" s="206">
        <v>24</v>
      </c>
      <c r="J49" s="206">
        <v>1695</v>
      </c>
      <c r="K49" s="245">
        <v>1602</v>
      </c>
      <c r="L49" s="245">
        <v>93</v>
      </c>
      <c r="M49" s="245">
        <v>922753</v>
      </c>
      <c r="N49" s="246">
        <v>0.14521762728691101</v>
      </c>
      <c r="O49" s="245">
        <v>26</v>
      </c>
      <c r="P49" s="246">
        <v>2.9677520506083965E-3</v>
      </c>
      <c r="Q49" s="246">
        <v>0</v>
      </c>
      <c r="R49" s="247">
        <v>328088</v>
      </c>
      <c r="S49" s="246">
        <v>99.504127502441406</v>
      </c>
      <c r="T49" s="246">
        <v>99.501174926757813</v>
      </c>
      <c r="U49" s="248">
        <v>329723</v>
      </c>
      <c r="V49" s="249">
        <v>0.2844812273979187</v>
      </c>
      <c r="W49" s="248">
        <v>680</v>
      </c>
      <c r="X49" s="246">
        <v>0.20726147294044495</v>
      </c>
      <c r="Y49" s="246">
        <v>0</v>
      </c>
      <c r="Z49" s="247">
        <v>92505</v>
      </c>
      <c r="AA49" s="249">
        <v>96.916923522949219</v>
      </c>
      <c r="AB49" s="246">
        <v>92724</v>
      </c>
      <c r="AC49" s="250">
        <v>97.273628234863281</v>
      </c>
      <c r="AD49" s="246">
        <v>4.345005989074707</v>
      </c>
      <c r="AE49" s="246">
        <v>33.652965545654297</v>
      </c>
      <c r="AF49" s="246">
        <v>1223.5943603515625</v>
      </c>
      <c r="AG49" s="246">
        <v>4680.88525390625</v>
      </c>
      <c r="AH49" s="251">
        <v>2654.90234375</v>
      </c>
      <c r="AI49" s="246">
        <v>56.717952728271484</v>
      </c>
      <c r="AJ49" s="251">
        <v>4331.12255859375</v>
      </c>
      <c r="AK49" s="251">
        <v>349.76165771484375</v>
      </c>
      <c r="AL49" s="246">
        <v>2395.73828125</v>
      </c>
      <c r="AM49" s="246">
        <v>259.16421508789063</v>
      </c>
      <c r="AN49" s="246">
        <v>72.977981567382813</v>
      </c>
      <c r="AO49" s="246">
        <v>71.872360229492187</v>
      </c>
      <c r="AP49" s="246">
        <v>90.150787353515625</v>
      </c>
      <c r="AQ49" s="246">
        <v>2.7615842205936576</v>
      </c>
      <c r="AR49" s="248">
        <v>323</v>
      </c>
      <c r="AS49" s="248">
        <v>2</v>
      </c>
      <c r="AT49" s="248">
        <v>5</v>
      </c>
      <c r="AU49" s="248">
        <v>5</v>
      </c>
      <c r="AV49" s="248">
        <v>6</v>
      </c>
      <c r="AW49" s="248">
        <v>5</v>
      </c>
      <c r="AX49" s="248">
        <v>2</v>
      </c>
      <c r="AY49" s="248">
        <v>0</v>
      </c>
      <c r="AZ49" s="248">
        <v>6</v>
      </c>
      <c r="BA49" s="248">
        <v>0</v>
      </c>
      <c r="BB49" s="248">
        <v>62</v>
      </c>
      <c r="BC49" s="248">
        <v>28</v>
      </c>
      <c r="BD49" s="246">
        <v>7</v>
      </c>
      <c r="BE49" s="248">
        <v>18</v>
      </c>
      <c r="BF49" s="248">
        <v>0</v>
      </c>
      <c r="BG49" s="249">
        <v>35.502353668212891</v>
      </c>
      <c r="BH49" s="252">
        <v>156</v>
      </c>
      <c r="BI49" s="253">
        <v>29.378531073446329</v>
      </c>
      <c r="BJ49" s="43">
        <v>0</v>
      </c>
      <c r="BK49" s="43">
        <v>3</v>
      </c>
    </row>
    <row r="50" spans="1:63" s="7" customFormat="1">
      <c r="A50" s="352">
        <v>41913</v>
      </c>
      <c r="B50" s="107" t="s">
        <v>127</v>
      </c>
      <c r="C50" s="107" t="s">
        <v>128</v>
      </c>
      <c r="D50" s="107">
        <v>166</v>
      </c>
      <c r="E50" s="107">
        <v>150</v>
      </c>
      <c r="F50" s="107">
        <v>16</v>
      </c>
      <c r="G50" s="107">
        <v>498</v>
      </c>
      <c r="H50" s="107">
        <v>450</v>
      </c>
      <c r="I50" s="107">
        <v>48</v>
      </c>
      <c r="J50" s="107">
        <v>1600</v>
      </c>
      <c r="K50" s="108">
        <v>1438</v>
      </c>
      <c r="L50" s="108">
        <v>162</v>
      </c>
      <c r="M50" s="108">
        <v>778321</v>
      </c>
      <c r="N50" s="109">
        <v>0</v>
      </c>
      <c r="O50" s="108">
        <v>2976</v>
      </c>
      <c r="P50" s="109">
        <v>0.38237231969833374</v>
      </c>
      <c r="Q50" s="109">
        <v>0</v>
      </c>
      <c r="R50" s="110">
        <v>308433</v>
      </c>
      <c r="S50" s="109">
        <v>99.491950988769531</v>
      </c>
      <c r="T50" s="109">
        <v>99.111518859863281</v>
      </c>
      <c r="U50" s="111">
        <v>310008</v>
      </c>
      <c r="V50" s="112">
        <v>9.6771694719791412E-2</v>
      </c>
      <c r="W50" s="111">
        <v>2255</v>
      </c>
      <c r="X50" s="109">
        <v>0.73111504316329956</v>
      </c>
      <c r="Y50" s="109">
        <v>0</v>
      </c>
      <c r="Z50" s="110">
        <v>678903</v>
      </c>
      <c r="AA50" s="112">
        <v>99.088981628417969</v>
      </c>
      <c r="AB50" s="109">
        <v>676839</v>
      </c>
      <c r="AC50" s="182">
        <v>99.272407531738281</v>
      </c>
      <c r="AD50" s="109">
        <v>3.2276613712310791</v>
      </c>
      <c r="AE50" s="109">
        <v>18.715093612670898</v>
      </c>
      <c r="AF50" s="109">
        <v>702.10546875</v>
      </c>
      <c r="AG50" s="109">
        <v>4169.212890625</v>
      </c>
      <c r="AH50" s="113">
        <v>2203.501953125</v>
      </c>
      <c r="AI50" s="109">
        <v>52.851749420166016</v>
      </c>
      <c r="AJ50" s="113">
        <v>3720.517578125</v>
      </c>
      <c r="AK50" s="113">
        <v>448.69451904296875</v>
      </c>
      <c r="AL50" s="109">
        <v>450</v>
      </c>
      <c r="AM50" s="109">
        <v>48</v>
      </c>
      <c r="AN50" s="109">
        <v>71.605545043945313</v>
      </c>
      <c r="AO50" s="109">
        <v>71.900367736816406</v>
      </c>
      <c r="AP50" s="109">
        <v>69.250877380371094</v>
      </c>
      <c r="AQ50" s="109">
        <v>2.6057580566406249</v>
      </c>
      <c r="AR50" s="111">
        <v>336</v>
      </c>
      <c r="AS50" s="111">
        <v>2</v>
      </c>
      <c r="AT50" s="111">
        <v>0</v>
      </c>
      <c r="AU50" s="111">
        <v>0</v>
      </c>
      <c r="AV50" s="111">
        <v>4</v>
      </c>
      <c r="AW50" s="111">
        <v>0</v>
      </c>
      <c r="AX50" s="111">
        <v>19</v>
      </c>
      <c r="AY50" s="111">
        <v>0</v>
      </c>
      <c r="AZ50" s="111">
        <v>10</v>
      </c>
      <c r="BA50" s="111">
        <v>1</v>
      </c>
      <c r="BB50" s="111">
        <v>27</v>
      </c>
      <c r="BC50" s="111">
        <v>8</v>
      </c>
      <c r="BD50" s="109">
        <v>64</v>
      </c>
      <c r="BE50" s="111">
        <v>84</v>
      </c>
      <c r="BF50" s="111">
        <v>0</v>
      </c>
      <c r="BG50" s="112">
        <v>35.054466247558594</v>
      </c>
      <c r="BH50" s="244">
        <v>184</v>
      </c>
      <c r="BI50" s="240">
        <v>36.947791164658632</v>
      </c>
      <c r="BJ50" s="43">
        <v>9</v>
      </c>
      <c r="BK50" s="43">
        <v>14</v>
      </c>
    </row>
    <row r="51" spans="1:63" s="7" customFormat="1">
      <c r="A51" s="352">
        <v>41913</v>
      </c>
      <c r="B51" s="107" t="s">
        <v>129</v>
      </c>
      <c r="C51" s="107" t="s">
        <v>128</v>
      </c>
      <c r="D51" s="107">
        <v>155</v>
      </c>
      <c r="E51" s="107">
        <v>152</v>
      </c>
      <c r="F51" s="107">
        <v>3</v>
      </c>
      <c r="G51" s="107">
        <v>461</v>
      </c>
      <c r="H51" s="107">
        <v>452</v>
      </c>
      <c r="I51" s="107">
        <v>9</v>
      </c>
      <c r="J51" s="107">
        <v>1210</v>
      </c>
      <c r="K51" s="108">
        <v>1181</v>
      </c>
      <c r="L51" s="108">
        <v>29</v>
      </c>
      <c r="M51" s="108">
        <v>601329</v>
      </c>
      <c r="N51" s="109">
        <v>0.28636568784713745</v>
      </c>
      <c r="O51" s="108">
        <v>2572</v>
      </c>
      <c r="P51" s="109">
        <v>0.42895835638046265</v>
      </c>
      <c r="Q51" s="109">
        <v>0</v>
      </c>
      <c r="R51" s="110">
        <v>197056</v>
      </c>
      <c r="S51" s="109">
        <v>99.419792175292969</v>
      </c>
      <c r="T51" s="109">
        <v>98.993324279785156</v>
      </c>
      <c r="U51" s="111">
        <v>198206</v>
      </c>
      <c r="V51" s="112">
        <v>8.2742199301719666E-2</v>
      </c>
      <c r="W51" s="111">
        <v>1622</v>
      </c>
      <c r="X51" s="109">
        <v>0.8231162428855896</v>
      </c>
      <c r="Y51" s="109">
        <v>0</v>
      </c>
      <c r="Z51" s="110">
        <v>183416</v>
      </c>
      <c r="AA51" s="112">
        <v>98.476211547851563</v>
      </c>
      <c r="AB51" s="109">
        <v>183844</v>
      </c>
      <c r="AC51" s="182">
        <v>98.596160888671875</v>
      </c>
      <c r="AD51" s="109">
        <v>3.0970909595489502</v>
      </c>
      <c r="AE51" s="109">
        <v>25.944126129150391</v>
      </c>
      <c r="AF51" s="109">
        <v>538.74444580078125</v>
      </c>
      <c r="AG51" s="109">
        <v>2481.73974609375</v>
      </c>
      <c r="AH51" s="113">
        <v>1257.171630859375</v>
      </c>
      <c r="AI51" s="109">
        <v>50.656867980957031</v>
      </c>
      <c r="AJ51" s="113">
        <v>2398.662109375</v>
      </c>
      <c r="AK51" s="113">
        <v>83.077774047851563</v>
      </c>
      <c r="AL51" s="109">
        <v>452</v>
      </c>
      <c r="AM51" s="109">
        <v>9</v>
      </c>
      <c r="AN51" s="109">
        <v>63.629131317138672</v>
      </c>
      <c r="AO51" s="109">
        <v>63.745243072509766</v>
      </c>
      <c r="AP51" s="109">
        <v>60.450092315673828</v>
      </c>
      <c r="AQ51" s="109">
        <v>2.0510245835485539</v>
      </c>
      <c r="AR51" s="111">
        <v>333</v>
      </c>
      <c r="AS51" s="111">
        <v>3</v>
      </c>
      <c r="AT51" s="111">
        <v>1</v>
      </c>
      <c r="AU51" s="111">
        <v>1</v>
      </c>
      <c r="AV51" s="111">
        <v>2</v>
      </c>
      <c r="AW51" s="111">
        <v>0</v>
      </c>
      <c r="AX51" s="111">
        <v>21</v>
      </c>
      <c r="AY51" s="111">
        <v>1</v>
      </c>
      <c r="AZ51" s="111">
        <v>13</v>
      </c>
      <c r="BA51" s="111">
        <v>1</v>
      </c>
      <c r="BB51" s="111">
        <v>48</v>
      </c>
      <c r="BC51" s="111">
        <v>18</v>
      </c>
      <c r="BD51" s="109">
        <v>73</v>
      </c>
      <c r="BE51" s="111">
        <v>76</v>
      </c>
      <c r="BF51" s="111">
        <v>0</v>
      </c>
      <c r="BG51" s="112">
        <v>30.561525344848633</v>
      </c>
      <c r="BH51" s="244">
        <v>176</v>
      </c>
      <c r="BI51" s="240">
        <v>38.177874186550973</v>
      </c>
      <c r="BJ51" s="43">
        <v>14</v>
      </c>
      <c r="BK51" s="43">
        <v>19</v>
      </c>
    </row>
    <row r="52" spans="1:63" s="7" customFormat="1">
      <c r="A52" s="352">
        <v>41913</v>
      </c>
      <c r="B52" s="126" t="s">
        <v>130</v>
      </c>
      <c r="C52" s="126" t="s">
        <v>128</v>
      </c>
      <c r="D52" s="233">
        <v>181</v>
      </c>
      <c r="E52" s="233">
        <v>176</v>
      </c>
      <c r="F52" s="233">
        <v>5</v>
      </c>
      <c r="G52" s="233">
        <v>543</v>
      </c>
      <c r="H52" s="233">
        <v>528</v>
      </c>
      <c r="I52" s="233">
        <v>15</v>
      </c>
      <c r="J52" s="233">
        <v>949</v>
      </c>
      <c r="K52" s="233">
        <v>914</v>
      </c>
      <c r="L52" s="233">
        <v>35</v>
      </c>
      <c r="M52" s="233">
        <v>274616</v>
      </c>
      <c r="N52" s="195">
        <v>0</v>
      </c>
      <c r="O52" s="233">
        <v>530</v>
      </c>
      <c r="P52" s="230">
        <v>0.19299887120723724</v>
      </c>
      <c r="Q52" s="234">
        <v>0</v>
      </c>
      <c r="R52" s="233">
        <v>56337</v>
      </c>
      <c r="S52" s="230">
        <v>99.799819946289063</v>
      </c>
      <c r="T52" s="195">
        <v>99.607208251953125</v>
      </c>
      <c r="U52" s="233">
        <v>56450</v>
      </c>
      <c r="V52" s="195">
        <v>0</v>
      </c>
      <c r="W52" s="233">
        <v>318</v>
      </c>
      <c r="X52" s="195">
        <v>0.56446027755737305</v>
      </c>
      <c r="Y52" s="234">
        <v>0</v>
      </c>
      <c r="Z52" s="233">
        <v>154843</v>
      </c>
      <c r="AA52" s="195">
        <v>98.745857238769531</v>
      </c>
      <c r="AB52" s="233">
        <v>156600</v>
      </c>
      <c r="AC52" s="195">
        <v>98.683395385742188</v>
      </c>
      <c r="AD52" s="234">
        <v>4.345916748046875</v>
      </c>
      <c r="AE52" s="234">
        <v>25.903213500976563</v>
      </c>
      <c r="AF52" s="233">
        <v>357.83343505859375</v>
      </c>
      <c r="AG52" s="234">
        <v>1107.299560546875</v>
      </c>
      <c r="AH52" s="234">
        <v>554.63232421875</v>
      </c>
      <c r="AI52" s="234">
        <v>50.088733673095703</v>
      </c>
      <c r="AJ52" s="234">
        <v>1064.2384033203125</v>
      </c>
      <c r="AK52" s="234">
        <v>43.061115264892578</v>
      </c>
      <c r="AL52" s="234">
        <v>528</v>
      </c>
      <c r="AM52" s="234">
        <v>15</v>
      </c>
      <c r="AN52" s="235">
        <v>42.734371185302734</v>
      </c>
      <c r="AO52" s="235">
        <v>42.359607696533203</v>
      </c>
      <c r="AP52" s="235">
        <v>54.693279266357422</v>
      </c>
      <c r="AQ52" s="213">
        <v>1.1668067023676238</v>
      </c>
      <c r="AR52" s="234">
        <v>453</v>
      </c>
      <c r="AS52" s="236">
        <v>0</v>
      </c>
      <c r="AT52" s="236">
        <v>0</v>
      </c>
      <c r="AU52" s="236">
        <v>0</v>
      </c>
      <c r="AV52" s="236">
        <v>0</v>
      </c>
      <c r="AW52" s="236">
        <v>0</v>
      </c>
      <c r="AX52" s="236">
        <v>6</v>
      </c>
      <c r="AY52" s="236">
        <v>0</v>
      </c>
      <c r="AZ52" s="236">
        <v>1</v>
      </c>
      <c r="BA52" s="236">
        <v>0</v>
      </c>
      <c r="BB52" s="236">
        <v>43</v>
      </c>
      <c r="BC52" s="236">
        <v>6</v>
      </c>
      <c r="BD52" s="236">
        <v>7</v>
      </c>
      <c r="BE52" s="236">
        <v>5</v>
      </c>
      <c r="BF52" s="236">
        <v>0</v>
      </c>
      <c r="BG52" s="235">
        <v>19.625791549682617</v>
      </c>
      <c r="BH52" s="236">
        <v>306</v>
      </c>
      <c r="BI52" s="235">
        <v>56.353591160220994</v>
      </c>
      <c r="BJ52" s="43">
        <v>0</v>
      </c>
      <c r="BK52" s="43">
        <v>0</v>
      </c>
    </row>
    <row r="53" spans="1:63" s="8" customFormat="1">
      <c r="A53" s="352">
        <v>41913</v>
      </c>
      <c r="B53" s="127" t="s">
        <v>132</v>
      </c>
      <c r="C53" s="127" t="s">
        <v>128</v>
      </c>
      <c r="D53" s="199">
        <v>183</v>
      </c>
      <c r="E53" s="199">
        <v>178</v>
      </c>
      <c r="F53" s="199">
        <v>5</v>
      </c>
      <c r="G53" s="199">
        <v>542</v>
      </c>
      <c r="H53" s="199">
        <v>527</v>
      </c>
      <c r="I53" s="199">
        <v>15</v>
      </c>
      <c r="J53" s="199">
        <v>1120</v>
      </c>
      <c r="K53" s="199">
        <v>1085</v>
      </c>
      <c r="L53" s="199">
        <v>35</v>
      </c>
      <c r="M53" s="199">
        <v>355194</v>
      </c>
      <c r="N53" s="200">
        <v>1.9707540050148964E-2</v>
      </c>
      <c r="O53" s="199">
        <v>723</v>
      </c>
      <c r="P53" s="194">
        <v>0.20361264050006866</v>
      </c>
      <c r="Q53" s="200">
        <v>0</v>
      </c>
      <c r="R53" s="199">
        <v>84578</v>
      </c>
      <c r="S53" s="194">
        <v>99.71234130859375</v>
      </c>
      <c r="T53" s="200">
        <v>99.509315490722656</v>
      </c>
      <c r="U53" s="199">
        <v>84822</v>
      </c>
      <c r="V53" s="201">
        <v>8.2525759935379028E-3</v>
      </c>
      <c r="W53" s="199">
        <v>533</v>
      </c>
      <c r="X53" s="200">
        <v>0.6301875114440918</v>
      </c>
      <c r="Y53" s="200">
        <v>0</v>
      </c>
      <c r="Z53" s="199">
        <v>150782</v>
      </c>
      <c r="AA53" s="201">
        <v>98.751724243164063</v>
      </c>
      <c r="AB53" s="199">
        <v>151187</v>
      </c>
      <c r="AC53" s="201">
        <v>98.779136657714844</v>
      </c>
      <c r="AD53" s="200">
        <v>4.4337468147277832</v>
      </c>
      <c r="AE53" s="200">
        <v>27.804344177246094</v>
      </c>
      <c r="AF53" s="199">
        <v>431.43319702148437</v>
      </c>
      <c r="AG53" s="200">
        <v>1454.2000732421875</v>
      </c>
      <c r="AH53" s="200">
        <v>493.33486938476562</v>
      </c>
      <c r="AI53" s="237">
        <v>33.924827575683594</v>
      </c>
      <c r="AJ53" s="200">
        <v>1411.7720947265625</v>
      </c>
      <c r="AK53" s="200">
        <v>42.427776336669922</v>
      </c>
      <c r="AL53" s="200">
        <v>527</v>
      </c>
      <c r="AM53" s="200">
        <v>15</v>
      </c>
      <c r="AN53" s="200">
        <v>43.24114990234375</v>
      </c>
      <c r="AO53" s="200">
        <v>43.657665252685547</v>
      </c>
      <c r="AP53" s="200">
        <v>32.821563720703125</v>
      </c>
      <c r="AQ53" s="200">
        <v>1.2983929225376674</v>
      </c>
      <c r="AR53" s="200">
        <v>488</v>
      </c>
      <c r="AS53" s="202">
        <v>0</v>
      </c>
      <c r="AT53" s="202">
        <v>2</v>
      </c>
      <c r="AU53" s="202">
        <v>1</v>
      </c>
      <c r="AV53" s="202">
        <v>0</v>
      </c>
      <c r="AW53" s="202">
        <v>0</v>
      </c>
      <c r="AX53" s="202">
        <v>9</v>
      </c>
      <c r="AY53" s="202">
        <v>-1</v>
      </c>
      <c r="AZ53" s="202">
        <v>3</v>
      </c>
      <c r="BA53" s="202">
        <v>0</v>
      </c>
      <c r="BB53" s="202">
        <v>38</v>
      </c>
      <c r="BC53" s="202">
        <v>15</v>
      </c>
      <c r="BD53" s="202">
        <v>21</v>
      </c>
      <c r="BE53" s="202">
        <v>12</v>
      </c>
      <c r="BF53" s="202">
        <v>0</v>
      </c>
      <c r="BG53" s="200">
        <v>19.976053237915039</v>
      </c>
      <c r="BH53" s="202">
        <v>327</v>
      </c>
      <c r="BI53" s="238">
        <v>60.332103321033216</v>
      </c>
      <c r="BJ53" s="43">
        <v>1</v>
      </c>
      <c r="BK53" s="43">
        <v>0</v>
      </c>
    </row>
    <row r="54" spans="1:63" s="8" customFormat="1">
      <c r="A54" s="352">
        <v>41912</v>
      </c>
      <c r="B54" s="126" t="s">
        <v>6</v>
      </c>
      <c r="C54" s="126"/>
      <c r="D54" s="233">
        <v>2181</v>
      </c>
      <c r="E54" s="233">
        <v>1971</v>
      </c>
      <c r="F54" s="233">
        <v>210</v>
      </c>
      <c r="G54" s="233">
        <v>6448</v>
      </c>
      <c r="H54" s="233">
        <v>5844</v>
      </c>
      <c r="I54" s="233">
        <v>604</v>
      </c>
      <c r="J54" s="233">
        <v>19730</v>
      </c>
      <c r="K54" s="233">
        <v>17430</v>
      </c>
      <c r="L54" s="233">
        <v>2300</v>
      </c>
      <c r="M54" s="233">
        <v>12583093</v>
      </c>
      <c r="N54" s="195">
        <v>1.1147656788954754</v>
      </c>
      <c r="O54" s="233">
        <v>15920</v>
      </c>
      <c r="P54" s="230">
        <v>0.12983882052131701</v>
      </c>
      <c r="Q54" s="234"/>
      <c r="R54" s="233">
        <v>4571768</v>
      </c>
      <c r="S54" s="230">
        <v>99.483804462141975</v>
      </c>
      <c r="T54" s="195">
        <v>99.354635863818586</v>
      </c>
      <c r="U54" s="233">
        <v>4595503</v>
      </c>
      <c r="V54" s="195">
        <v>0.16827319912824515</v>
      </c>
      <c r="W54" s="233">
        <v>16215</v>
      </c>
      <c r="X54" s="195">
        <v>0.35467679024832405</v>
      </c>
      <c r="Y54" s="234"/>
      <c r="Z54" s="233">
        <v>3720928</v>
      </c>
      <c r="AA54" s="195">
        <v>98.366218936844291</v>
      </c>
      <c r="AB54" s="233">
        <v>3723686</v>
      </c>
      <c r="AC54" s="195">
        <v>98.351660915469907</v>
      </c>
      <c r="AD54" s="234">
        <v>9.2862347148509929</v>
      </c>
      <c r="AE54" s="234">
        <v>30.336445548428763</v>
      </c>
      <c r="AF54" s="233">
        <v>17586.468353271484</v>
      </c>
      <c r="AG54" s="234">
        <v>65491.96484375</v>
      </c>
      <c r="AH54" s="234">
        <v>45718.673400878906</v>
      </c>
      <c r="AI54" s="234">
        <v>69.808065019814265</v>
      </c>
      <c r="AJ54" s="234">
        <v>54900.877624511719</v>
      </c>
      <c r="AK54" s="234">
        <v>10591.091445922852</v>
      </c>
      <c r="AL54" s="234">
        <v>35805.75732421875</v>
      </c>
      <c r="AM54" s="234">
        <v>8437.9116821289062</v>
      </c>
      <c r="AN54" s="235">
        <v>90.580177125492852</v>
      </c>
      <c r="AO54" s="235">
        <v>87.25241926942364</v>
      </c>
      <c r="AP54" s="235">
        <v>115.13566958892063</v>
      </c>
      <c r="AQ54" s="213">
        <v>3.31941028098074</v>
      </c>
      <c r="AR54" s="234">
        <v>3639</v>
      </c>
      <c r="AS54" s="236">
        <v>140</v>
      </c>
      <c r="AT54" s="236">
        <v>38</v>
      </c>
      <c r="AU54" s="236">
        <v>22</v>
      </c>
      <c r="AV54" s="236">
        <v>25</v>
      </c>
      <c r="AW54" s="236">
        <v>13</v>
      </c>
      <c r="AX54" s="236">
        <v>99</v>
      </c>
      <c r="AY54" s="236">
        <v>2</v>
      </c>
      <c r="AZ54" s="236">
        <v>76</v>
      </c>
      <c r="BA54" s="236">
        <v>16</v>
      </c>
      <c r="BB54" s="236">
        <v>671</v>
      </c>
      <c r="BC54" s="236">
        <v>294</v>
      </c>
      <c r="BD54" s="236">
        <v>307</v>
      </c>
      <c r="BE54" s="236">
        <v>472</v>
      </c>
      <c r="BF54" s="236">
        <v>0</v>
      </c>
      <c r="BG54" s="235">
        <v>44.151011865900692</v>
      </c>
      <c r="BH54" s="236">
        <v>1845</v>
      </c>
      <c r="BI54" s="235">
        <v>28.613523573200993</v>
      </c>
      <c r="BJ54" s="43">
        <v>42</v>
      </c>
      <c r="BK54" s="43">
        <v>94</v>
      </c>
    </row>
    <row r="55" spans="1:63" s="299" customFormat="1">
      <c r="A55" s="352">
        <v>41912</v>
      </c>
      <c r="B55" s="127" t="s">
        <v>134</v>
      </c>
      <c r="C55" s="127"/>
      <c r="D55" s="199">
        <v>782</v>
      </c>
      <c r="E55" s="199">
        <v>674</v>
      </c>
      <c r="F55" s="199">
        <v>108</v>
      </c>
      <c r="G55" s="199">
        <v>2340</v>
      </c>
      <c r="H55" s="199">
        <v>2018</v>
      </c>
      <c r="I55" s="199">
        <v>322</v>
      </c>
      <c r="J55" s="199">
        <v>8218</v>
      </c>
      <c r="K55" s="199">
        <v>6891</v>
      </c>
      <c r="L55" s="199">
        <v>1327</v>
      </c>
      <c r="M55" s="199">
        <v>6479559</v>
      </c>
      <c r="N55" s="200">
        <v>8.1872856428630916E-2</v>
      </c>
      <c r="O55" s="199">
        <v>9133</v>
      </c>
      <c r="P55" s="194">
        <v>0.14108187482584836</v>
      </c>
      <c r="Q55" s="200"/>
      <c r="R55" s="199">
        <v>2550224</v>
      </c>
      <c r="S55" s="194">
        <v>99.480222144534153</v>
      </c>
      <c r="T55" s="200">
        <v>99.339873582051723</v>
      </c>
      <c r="U55" s="199">
        <v>2563557</v>
      </c>
      <c r="V55" s="201">
        <v>0.1467492214146523</v>
      </c>
      <c r="W55" s="199">
        <v>8201</v>
      </c>
      <c r="X55" s="200">
        <v>0.32157959457679008</v>
      </c>
      <c r="Y55" s="200"/>
      <c r="Z55" s="199">
        <v>2362380</v>
      </c>
      <c r="AA55" s="201">
        <v>98.703257841765932</v>
      </c>
      <c r="AB55" s="199">
        <v>2363296</v>
      </c>
      <c r="AC55" s="201">
        <v>98.601529427243477</v>
      </c>
      <c r="AD55" s="200">
        <v>5.2810672374872061</v>
      </c>
      <c r="AE55" s="200">
        <v>30.919386849851691</v>
      </c>
      <c r="AF55" s="199">
        <v>9794.2476806640625</v>
      </c>
      <c r="AG55" s="200">
        <v>37562.954833984375</v>
      </c>
      <c r="AH55" s="200">
        <v>29018.59814453125</v>
      </c>
      <c r="AI55" s="237">
        <v>77.253235994835052</v>
      </c>
      <c r="AJ55" s="200">
        <v>30081.73388671875</v>
      </c>
      <c r="AK55" s="200">
        <v>7481.2259674072266</v>
      </c>
      <c r="AL55" s="200">
        <v>22594.08154296875</v>
      </c>
      <c r="AM55" s="200">
        <v>6424.5059967041016</v>
      </c>
      <c r="AN55" s="200">
        <v>119.28950173358315</v>
      </c>
      <c r="AO55" s="200">
        <v>115.10689570933212</v>
      </c>
      <c r="AP55" s="200">
        <v>139.70102547145308</v>
      </c>
      <c r="AQ55" s="200">
        <v>4.5708146549019686</v>
      </c>
      <c r="AR55" s="200">
        <v>792</v>
      </c>
      <c r="AS55" s="202">
        <v>123</v>
      </c>
      <c r="AT55" s="202">
        <v>31</v>
      </c>
      <c r="AU55" s="202">
        <v>16</v>
      </c>
      <c r="AV55" s="202">
        <v>10</v>
      </c>
      <c r="AW55" s="202">
        <v>8</v>
      </c>
      <c r="AX55" s="202">
        <v>34</v>
      </c>
      <c r="AY55" s="202">
        <v>1</v>
      </c>
      <c r="AZ55" s="202">
        <v>40</v>
      </c>
      <c r="BA55" s="202">
        <v>11</v>
      </c>
      <c r="BB55" s="202">
        <v>150</v>
      </c>
      <c r="BC55" s="202">
        <v>51</v>
      </c>
      <c r="BD55" s="202">
        <v>102</v>
      </c>
      <c r="BE55" s="202">
        <v>216</v>
      </c>
      <c r="BF55" s="202">
        <v>0</v>
      </c>
      <c r="BG55" s="200">
        <v>58.844394420707957</v>
      </c>
      <c r="BH55" s="202">
        <v>172</v>
      </c>
      <c r="BI55" s="238">
        <v>7.350427350427351</v>
      </c>
      <c r="BJ55" s="470">
        <v>9</v>
      </c>
      <c r="BK55" s="470">
        <v>43</v>
      </c>
    </row>
    <row r="56" spans="1:63" s="299" customFormat="1">
      <c r="A56" s="352">
        <v>41912</v>
      </c>
      <c r="B56" s="127" t="s">
        <v>175</v>
      </c>
      <c r="C56" s="127"/>
      <c r="D56" s="199">
        <v>714</v>
      </c>
      <c r="E56" s="199">
        <v>641</v>
      </c>
      <c r="F56" s="199">
        <v>73</v>
      </c>
      <c r="G56" s="199">
        <v>2064</v>
      </c>
      <c r="H56" s="199">
        <v>1869</v>
      </c>
      <c r="I56" s="199">
        <v>195</v>
      </c>
      <c r="J56" s="199">
        <v>6567</v>
      </c>
      <c r="K56" s="199">
        <v>5852</v>
      </c>
      <c r="L56" s="199">
        <v>715</v>
      </c>
      <c r="M56" s="199">
        <v>4118232</v>
      </c>
      <c r="N56" s="200">
        <v>9.4215185286589641E-3</v>
      </c>
      <c r="O56" s="199">
        <v>171</v>
      </c>
      <c r="P56" s="194">
        <v>4.3432629774248785E-3</v>
      </c>
      <c r="Q56" s="200"/>
      <c r="R56" s="199">
        <v>1477072</v>
      </c>
      <c r="S56" s="194">
        <v>99.475920319839986</v>
      </c>
      <c r="T56" s="243">
        <v>99.471599819021279</v>
      </c>
      <c r="U56" s="199">
        <v>1484858</v>
      </c>
      <c r="V56" s="201">
        <v>0.23827194165401289</v>
      </c>
      <c r="W56" s="199">
        <v>4207</v>
      </c>
      <c r="X56" s="200">
        <v>0.2848202389592383</v>
      </c>
      <c r="Y56" s="200"/>
      <c r="Z56" s="199">
        <v>468756</v>
      </c>
      <c r="AA56" s="201">
        <v>95.731679555351306</v>
      </c>
      <c r="AB56" s="199">
        <v>467328</v>
      </c>
      <c r="AC56" s="201">
        <v>95.960865676109179</v>
      </c>
      <c r="AD56" s="200">
        <v>19.2527042202315</v>
      </c>
      <c r="AE56" s="200">
        <v>33.003492343198467</v>
      </c>
      <c r="AF56" s="199">
        <v>5910.164794921875</v>
      </c>
      <c r="AG56" s="200">
        <v>20382.9814453125</v>
      </c>
      <c r="AH56" s="200">
        <v>13181.080810546875</v>
      </c>
      <c r="AI56" s="237">
        <v>64.667089286774299</v>
      </c>
      <c r="AJ56" s="200">
        <v>17734.8154296875</v>
      </c>
      <c r="AK56" s="200">
        <v>2648.1654968261719</v>
      </c>
      <c r="AL56" s="200">
        <v>11254.67578125</v>
      </c>
      <c r="AM56" s="200">
        <v>1926.4056854248047</v>
      </c>
      <c r="AN56" s="200">
        <v>81.79126300258298</v>
      </c>
      <c r="AO56" s="200">
        <v>81.075853593789631</v>
      </c>
      <c r="AP56" s="200">
        <v>92.453793698581023</v>
      </c>
      <c r="AQ56" s="200">
        <v>3.1038497708714026</v>
      </c>
      <c r="AR56" s="200">
        <v>1114</v>
      </c>
      <c r="AS56" s="202">
        <v>14</v>
      </c>
      <c r="AT56" s="202">
        <v>4</v>
      </c>
      <c r="AU56" s="202">
        <v>3</v>
      </c>
      <c r="AV56" s="202">
        <v>10</v>
      </c>
      <c r="AW56" s="202">
        <v>4</v>
      </c>
      <c r="AX56" s="202">
        <v>13</v>
      </c>
      <c r="AY56" s="202">
        <v>0</v>
      </c>
      <c r="AZ56" s="202">
        <v>13</v>
      </c>
      <c r="BA56" s="202">
        <v>3</v>
      </c>
      <c r="BB56" s="202">
        <v>370</v>
      </c>
      <c r="BC56" s="202">
        <v>202</v>
      </c>
      <c r="BD56" s="202">
        <v>58</v>
      </c>
      <c r="BE56" s="202">
        <v>102</v>
      </c>
      <c r="BF56" s="202">
        <v>0</v>
      </c>
      <c r="BG56" s="200">
        <v>39.835055354036911</v>
      </c>
      <c r="BH56" s="202">
        <v>480</v>
      </c>
      <c r="BI56" s="238">
        <v>23.255813953488371</v>
      </c>
      <c r="BJ56" s="470">
        <v>4</v>
      </c>
      <c r="BK56" s="470">
        <v>17</v>
      </c>
    </row>
    <row r="57" spans="1:63" s="299" customFormat="1">
      <c r="A57" s="352">
        <v>41912</v>
      </c>
      <c r="B57" s="126" t="s">
        <v>135</v>
      </c>
      <c r="C57" s="126"/>
      <c r="D57" s="189">
        <v>685</v>
      </c>
      <c r="E57" s="189">
        <v>656</v>
      </c>
      <c r="F57" s="189">
        <v>29</v>
      </c>
      <c r="G57" s="189">
        <v>2044</v>
      </c>
      <c r="H57" s="189">
        <v>1957</v>
      </c>
      <c r="I57" s="189">
        <v>87</v>
      </c>
      <c r="J57" s="189">
        <v>4945</v>
      </c>
      <c r="K57" s="189">
        <v>4687</v>
      </c>
      <c r="L57" s="189">
        <v>258</v>
      </c>
      <c r="M57" s="189">
        <v>1985302</v>
      </c>
      <c r="N57" s="203">
        <v>6.7787672645918589</v>
      </c>
      <c r="O57" s="189">
        <v>6616</v>
      </c>
      <c r="P57" s="192">
        <v>0.35749061428784373</v>
      </c>
      <c r="Q57" s="203"/>
      <c r="R57" s="204">
        <v>544472</v>
      </c>
      <c r="S57" s="192">
        <v>99.521972004600343</v>
      </c>
      <c r="T57" s="203">
        <v>99.166190295529717</v>
      </c>
      <c r="U57" s="204">
        <v>547088</v>
      </c>
      <c r="V57" s="205">
        <v>7.9146314433641313E-2</v>
      </c>
      <c r="W57" s="204">
        <v>3807</v>
      </c>
      <c r="X57" s="203">
        <v>0.69920950939625914</v>
      </c>
      <c r="Y57" s="203"/>
      <c r="Z57" s="204">
        <v>889792</v>
      </c>
      <c r="AA57" s="205">
        <v>98.859302909393278</v>
      </c>
      <c r="AB57" s="204">
        <v>893062</v>
      </c>
      <c r="AC57" s="205">
        <v>98.941510559973366</v>
      </c>
      <c r="AD57" s="203">
        <v>3.8074180993548579</v>
      </c>
      <c r="AE57" s="203">
        <v>26.975942989850324</v>
      </c>
      <c r="AF57" s="204">
        <v>1882.0558776855469</v>
      </c>
      <c r="AG57" s="205">
        <v>7546.028564453125</v>
      </c>
      <c r="AH57" s="205">
        <v>3518.9944458007812</v>
      </c>
      <c r="AI57" s="232">
        <v>46.633728135851676</v>
      </c>
      <c r="AJ57" s="205">
        <v>7084.3283081054687</v>
      </c>
      <c r="AK57" s="205">
        <v>461.69998168945312</v>
      </c>
      <c r="AL57" s="205">
        <v>1957</v>
      </c>
      <c r="AM57" s="205">
        <v>87</v>
      </c>
      <c r="AN57" s="203">
        <v>47.479837934998244</v>
      </c>
      <c r="AO57" s="203">
        <v>47.501799052135674</v>
      </c>
      <c r="AP57" s="203">
        <v>47.145379437507692</v>
      </c>
      <c r="AQ57" s="203">
        <v>1.5259916207185289</v>
      </c>
      <c r="AR57" s="205">
        <v>1733</v>
      </c>
      <c r="AS57" s="204">
        <v>3</v>
      </c>
      <c r="AT57" s="204">
        <v>3</v>
      </c>
      <c r="AU57" s="204">
        <v>3</v>
      </c>
      <c r="AV57" s="204">
        <v>5</v>
      </c>
      <c r="AW57" s="204">
        <v>1</v>
      </c>
      <c r="AX57" s="204">
        <v>52</v>
      </c>
      <c r="AY57" s="204">
        <v>1</v>
      </c>
      <c r="AZ57" s="204">
        <v>23</v>
      </c>
      <c r="BA57" s="204">
        <v>2</v>
      </c>
      <c r="BB57" s="204">
        <v>151</v>
      </c>
      <c r="BC57" s="204">
        <v>41</v>
      </c>
      <c r="BD57" s="204">
        <v>147</v>
      </c>
      <c r="BE57" s="204">
        <v>154</v>
      </c>
      <c r="BF57" s="204">
        <v>0</v>
      </c>
      <c r="BG57" s="203">
        <v>22.638014594428004</v>
      </c>
      <c r="BH57" s="204">
        <v>1193</v>
      </c>
      <c r="BI57" s="239">
        <v>58.365949119373774</v>
      </c>
      <c r="BJ57" s="470">
        <v>29</v>
      </c>
      <c r="BK57" s="470">
        <v>34</v>
      </c>
    </row>
    <row r="58" spans="1:63" s="299" customFormat="1">
      <c r="A58" s="352">
        <v>41912</v>
      </c>
      <c r="B58" s="114" t="s">
        <v>121</v>
      </c>
      <c r="C58" s="114" t="s">
        <v>122</v>
      </c>
      <c r="D58" s="114">
        <v>235</v>
      </c>
      <c r="E58" s="114">
        <v>171</v>
      </c>
      <c r="F58" s="114">
        <v>64</v>
      </c>
      <c r="G58" s="114">
        <v>692</v>
      </c>
      <c r="H58" s="114">
        <v>501</v>
      </c>
      <c r="I58" s="114">
        <v>191</v>
      </c>
      <c r="J58" s="114">
        <v>2704</v>
      </c>
      <c r="K58" s="115">
        <v>1907</v>
      </c>
      <c r="L58" s="115">
        <v>797</v>
      </c>
      <c r="M58" s="115">
        <v>2124354</v>
      </c>
      <c r="N58" s="116">
        <v>6.5007999539375305E-2</v>
      </c>
      <c r="O58" s="115">
        <v>2690</v>
      </c>
      <c r="P58" s="116">
        <v>0.12671931087970734</v>
      </c>
      <c r="Q58" s="116">
        <v>0</v>
      </c>
      <c r="R58" s="117">
        <v>945942</v>
      </c>
      <c r="S58" s="116">
        <v>99.563407897949219</v>
      </c>
      <c r="T58" s="116">
        <v>99.437240600585937</v>
      </c>
      <c r="U58" s="118">
        <v>950090</v>
      </c>
      <c r="V58" s="119">
        <v>0.13735540211200714</v>
      </c>
      <c r="W58" s="117">
        <v>3078</v>
      </c>
      <c r="X58" s="119">
        <v>0.32538992166519165</v>
      </c>
      <c r="Y58" s="119">
        <v>0</v>
      </c>
      <c r="Z58" s="117">
        <v>1193704</v>
      </c>
      <c r="AA58" s="119">
        <v>98.977218627929688</v>
      </c>
      <c r="AB58" s="116">
        <v>1194574</v>
      </c>
      <c r="AC58" s="120">
        <v>98.925643920898438</v>
      </c>
      <c r="AD58" s="116">
        <v>5.1587252616882324</v>
      </c>
      <c r="AE58" s="116">
        <v>28.759536743164062</v>
      </c>
      <c r="AF58" s="116">
        <v>3126.811767578125</v>
      </c>
      <c r="AG58" s="116">
        <v>14727.9208984375</v>
      </c>
      <c r="AH58" s="121">
        <v>12456.587890625</v>
      </c>
      <c r="AI58" s="116">
        <v>84.578048706054687</v>
      </c>
      <c r="AJ58" s="121">
        <v>9794.498046875</v>
      </c>
      <c r="AK58" s="121">
        <v>4933.423828125</v>
      </c>
      <c r="AL58" s="116">
        <v>8051.38671875</v>
      </c>
      <c r="AM58" s="116">
        <v>4405.19091796875</v>
      </c>
      <c r="AN58" s="116">
        <v>135.7789306640625</v>
      </c>
      <c r="AO58" s="116">
        <v>128.88058471679687</v>
      </c>
      <c r="AP58" s="116">
        <v>151.923095703125</v>
      </c>
      <c r="AQ58" s="122">
        <v>5.44671630859375</v>
      </c>
      <c r="AR58" s="118">
        <v>152</v>
      </c>
      <c r="AS58" s="118">
        <v>76</v>
      </c>
      <c r="AT58" s="118">
        <v>7</v>
      </c>
      <c r="AU58" s="118">
        <v>4</v>
      </c>
      <c r="AV58" s="118">
        <v>3</v>
      </c>
      <c r="AW58" s="118">
        <v>3</v>
      </c>
      <c r="AX58" s="118">
        <v>10</v>
      </c>
      <c r="AY58" s="118">
        <v>0</v>
      </c>
      <c r="AZ58" s="118">
        <v>9</v>
      </c>
      <c r="BA58" s="118">
        <v>5</v>
      </c>
      <c r="BB58" s="118">
        <v>19</v>
      </c>
      <c r="BC58" s="118">
        <v>6</v>
      </c>
      <c r="BD58" s="116">
        <v>33</v>
      </c>
      <c r="BE58" s="118">
        <v>51</v>
      </c>
      <c r="BF58" s="118">
        <v>0</v>
      </c>
      <c r="BG58" s="112">
        <v>67.416412353515625</v>
      </c>
      <c r="BH58" s="244">
        <v>36</v>
      </c>
      <c r="BI58" s="240">
        <v>5.202312138728324</v>
      </c>
      <c r="BJ58" s="470">
        <v>3</v>
      </c>
      <c r="BK58" s="470">
        <v>13</v>
      </c>
    </row>
    <row r="59" spans="1:63" s="299" customFormat="1">
      <c r="A59" s="352">
        <v>41912</v>
      </c>
      <c r="B59" s="114" t="s">
        <v>123</v>
      </c>
      <c r="C59" s="114" t="s">
        <v>122</v>
      </c>
      <c r="D59" s="114">
        <v>169</v>
      </c>
      <c r="E59" s="114">
        <v>158</v>
      </c>
      <c r="F59" s="114">
        <v>11</v>
      </c>
      <c r="G59" s="114">
        <v>525</v>
      </c>
      <c r="H59" s="114">
        <v>491</v>
      </c>
      <c r="I59" s="114">
        <v>34</v>
      </c>
      <c r="J59" s="114">
        <v>1612</v>
      </c>
      <c r="K59" s="115">
        <v>1479</v>
      </c>
      <c r="L59" s="115">
        <v>133</v>
      </c>
      <c r="M59" s="115">
        <v>1236730</v>
      </c>
      <c r="N59" s="116">
        <v>0.25009500980377197</v>
      </c>
      <c r="O59" s="115">
        <v>1463</v>
      </c>
      <c r="P59" s="116">
        <v>0.11862040311098099</v>
      </c>
      <c r="Q59" s="116">
        <v>0</v>
      </c>
      <c r="R59" s="117">
        <v>437177</v>
      </c>
      <c r="S59" s="116">
        <v>99.6171875</v>
      </c>
      <c r="T59" s="116">
        <v>99.4990234375</v>
      </c>
      <c r="U59" s="118">
        <v>438857</v>
      </c>
      <c r="V59" s="119">
        <v>6.289064884185791E-2</v>
      </c>
      <c r="W59" s="117">
        <v>1496</v>
      </c>
      <c r="X59" s="119">
        <v>0.34219548106193542</v>
      </c>
      <c r="Y59" s="119">
        <v>0</v>
      </c>
      <c r="Z59" s="117">
        <v>387884</v>
      </c>
      <c r="AA59" s="119">
        <v>98.870025634765625</v>
      </c>
      <c r="AB59" s="116">
        <v>387967</v>
      </c>
      <c r="AC59" s="120">
        <v>98.774894714355469</v>
      </c>
      <c r="AD59" s="116">
        <v>4.9570274353027344</v>
      </c>
      <c r="AE59" s="116">
        <v>30.707229614257813</v>
      </c>
      <c r="AF59" s="116">
        <v>1772.92919921875</v>
      </c>
      <c r="AG59" s="116">
        <v>6673.48388671875</v>
      </c>
      <c r="AH59" s="121">
        <v>4880.70458984375</v>
      </c>
      <c r="AI59" s="116">
        <v>73.135780334472656</v>
      </c>
      <c r="AJ59" s="121">
        <v>5992.58642578125</v>
      </c>
      <c r="AK59" s="121">
        <v>680.8990478515625</v>
      </c>
      <c r="AL59" s="116">
        <v>4328.78759765625</v>
      </c>
      <c r="AM59" s="116">
        <v>551.91705322265625</v>
      </c>
      <c r="AN59" s="116">
        <v>113.90179443359375</v>
      </c>
      <c r="AO59" s="116">
        <v>112.53565979003906</v>
      </c>
      <c r="AP59" s="116">
        <v>127.52684783935547</v>
      </c>
      <c r="AQ59" s="116">
        <v>4.1398783416369414</v>
      </c>
      <c r="AR59" s="118">
        <v>214</v>
      </c>
      <c r="AS59" s="118">
        <v>18</v>
      </c>
      <c r="AT59" s="118">
        <v>16</v>
      </c>
      <c r="AU59" s="118">
        <v>10</v>
      </c>
      <c r="AV59" s="118">
        <v>2</v>
      </c>
      <c r="AW59" s="118">
        <v>0</v>
      </c>
      <c r="AX59" s="118">
        <v>14</v>
      </c>
      <c r="AY59" s="118">
        <v>1</v>
      </c>
      <c r="AZ59" s="118">
        <v>7</v>
      </c>
      <c r="BA59" s="118">
        <v>2</v>
      </c>
      <c r="BB59" s="118">
        <v>30</v>
      </c>
      <c r="BC59" s="118">
        <v>6</v>
      </c>
      <c r="BD59" s="116">
        <v>27</v>
      </c>
      <c r="BE59" s="118">
        <v>29</v>
      </c>
      <c r="BF59" s="118">
        <v>0</v>
      </c>
      <c r="BG59" s="112">
        <v>55.692554473876953</v>
      </c>
      <c r="BH59" s="244">
        <v>48</v>
      </c>
      <c r="BI59" s="240">
        <v>9.1428571428571423</v>
      </c>
      <c r="BJ59" s="470">
        <v>3</v>
      </c>
      <c r="BK59" s="470">
        <v>8</v>
      </c>
    </row>
    <row r="60" spans="1:63" s="299" customFormat="1">
      <c r="A60" s="352">
        <v>41912</v>
      </c>
      <c r="B60" s="114" t="s">
        <v>183</v>
      </c>
      <c r="C60" s="114" t="s">
        <v>122</v>
      </c>
      <c r="D60" s="114">
        <v>140</v>
      </c>
      <c r="E60" s="114">
        <v>130</v>
      </c>
      <c r="F60" s="114">
        <v>10</v>
      </c>
      <c r="G60" s="114">
        <v>421</v>
      </c>
      <c r="H60" s="114">
        <v>391</v>
      </c>
      <c r="I60" s="114">
        <v>30</v>
      </c>
      <c r="J60" s="114">
        <v>1591</v>
      </c>
      <c r="K60" s="115">
        <v>1477</v>
      </c>
      <c r="L60" s="115">
        <v>114</v>
      </c>
      <c r="M60" s="115">
        <v>1244215</v>
      </c>
      <c r="N60" s="116">
        <v>3.2309528440237045E-2</v>
      </c>
      <c r="O60" s="115">
        <v>1441</v>
      </c>
      <c r="P60" s="116">
        <v>0.11586013436317444</v>
      </c>
      <c r="Q60" s="116">
        <v>0</v>
      </c>
      <c r="R60" s="117">
        <v>476840</v>
      </c>
      <c r="S60" s="116">
        <v>99.609992980957031</v>
      </c>
      <c r="T60" s="116">
        <v>99.494583129882813</v>
      </c>
      <c r="U60" s="118">
        <v>478707</v>
      </c>
      <c r="V60" s="119">
        <v>1.9427333027124405E-2</v>
      </c>
      <c r="W60" s="117">
        <v>1577</v>
      </c>
      <c r="X60" s="119">
        <v>0.33071890473365784</v>
      </c>
      <c r="Y60" s="119">
        <v>0</v>
      </c>
      <c r="Z60" s="117">
        <v>330699</v>
      </c>
      <c r="AA60" s="119">
        <v>97.895065307617188</v>
      </c>
      <c r="AB60" s="116">
        <v>330913</v>
      </c>
      <c r="AC60" s="120">
        <v>97.622634887695313</v>
      </c>
      <c r="AD60" s="116">
        <v>5.3714747428894043</v>
      </c>
      <c r="AE60" s="116">
        <v>30.447351455688477</v>
      </c>
      <c r="AF60" s="116">
        <v>1900.1820068359375</v>
      </c>
      <c r="AG60" s="116">
        <v>6649.92578125</v>
      </c>
      <c r="AH60" s="121">
        <v>4731.36083984375</v>
      </c>
      <c r="AI60" s="116">
        <v>71.149078369140625</v>
      </c>
      <c r="AJ60" s="121">
        <v>5988.990234375</v>
      </c>
      <c r="AK60" s="121">
        <v>660.93798828125</v>
      </c>
      <c r="AL60" s="116">
        <v>4147.01953125</v>
      </c>
      <c r="AM60" s="116">
        <v>584.342041015625</v>
      </c>
      <c r="AN60" s="116">
        <v>106.82991027832031</v>
      </c>
      <c r="AO60" s="116">
        <v>103.58464813232422</v>
      </c>
      <c r="AP60" s="116">
        <v>149.18040466308594</v>
      </c>
      <c r="AQ60" s="116">
        <v>4.1797145073852926</v>
      </c>
      <c r="AR60" s="118">
        <v>158</v>
      </c>
      <c r="AS60" s="118">
        <v>11</v>
      </c>
      <c r="AT60" s="118">
        <v>3</v>
      </c>
      <c r="AU60" s="118">
        <v>1</v>
      </c>
      <c r="AV60" s="118">
        <v>0</v>
      </c>
      <c r="AW60" s="118">
        <v>0</v>
      </c>
      <c r="AX60" s="118">
        <v>7</v>
      </c>
      <c r="AY60" s="118">
        <v>0</v>
      </c>
      <c r="AZ60" s="118">
        <v>3</v>
      </c>
      <c r="BA60" s="118">
        <v>0</v>
      </c>
      <c r="BB60" s="118">
        <v>47</v>
      </c>
      <c r="BC60" s="118">
        <v>9</v>
      </c>
      <c r="BD60" s="116">
        <v>14</v>
      </c>
      <c r="BE60" s="118">
        <v>39</v>
      </c>
      <c r="BF60" s="118">
        <v>0</v>
      </c>
      <c r="BG60" s="112">
        <v>52.81817626953125</v>
      </c>
      <c r="BH60" s="244">
        <v>28</v>
      </c>
      <c r="BI60" s="240">
        <v>6.6508313539192399</v>
      </c>
      <c r="BJ60" s="470">
        <v>1</v>
      </c>
      <c r="BK60" s="470">
        <v>6</v>
      </c>
    </row>
    <row r="61" spans="1:63" s="41" customFormat="1">
      <c r="A61" s="352">
        <v>41912</v>
      </c>
      <c r="B61" s="114" t="s">
        <v>126</v>
      </c>
      <c r="C61" s="114" t="s">
        <v>122</v>
      </c>
      <c r="D61" s="114">
        <v>120</v>
      </c>
      <c r="E61" s="114">
        <v>112</v>
      </c>
      <c r="F61" s="114">
        <v>8</v>
      </c>
      <c r="G61" s="114">
        <v>350</v>
      </c>
      <c r="H61" s="114">
        <v>328</v>
      </c>
      <c r="I61" s="114">
        <v>22</v>
      </c>
      <c r="J61" s="114">
        <v>1093</v>
      </c>
      <c r="K61" s="115">
        <v>1005</v>
      </c>
      <c r="L61" s="115">
        <v>88</v>
      </c>
      <c r="M61" s="115">
        <v>700829</v>
      </c>
      <c r="N61" s="116">
        <v>1.4268816448748112E-4</v>
      </c>
      <c r="O61" s="115">
        <v>1785</v>
      </c>
      <c r="P61" s="116">
        <v>0.25471654534339905</v>
      </c>
      <c r="Q61" s="116">
        <v>0</v>
      </c>
      <c r="R61" s="117">
        <v>254917</v>
      </c>
      <c r="S61" s="116">
        <v>99.198371887207031</v>
      </c>
      <c r="T61" s="116">
        <v>98.945693969726563</v>
      </c>
      <c r="U61" s="118">
        <v>256977</v>
      </c>
      <c r="V61" s="119">
        <v>0.32765579223632813</v>
      </c>
      <c r="W61" s="117">
        <v>953</v>
      </c>
      <c r="X61" s="119">
        <v>0.37384718656539917</v>
      </c>
      <c r="Y61" s="119">
        <v>0</v>
      </c>
      <c r="Z61" s="117">
        <v>150440</v>
      </c>
      <c r="AA61" s="119">
        <v>98.579498291015625</v>
      </c>
      <c r="AB61" s="116">
        <v>150511</v>
      </c>
      <c r="AC61" s="120">
        <v>98.35693359375</v>
      </c>
      <c r="AD61" s="116">
        <v>5.6424665451049805</v>
      </c>
      <c r="AE61" s="116">
        <v>35.643962860107422</v>
      </c>
      <c r="AF61" s="116">
        <v>1114.7994384765625</v>
      </c>
      <c r="AG61" s="116">
        <v>3960.266357421875</v>
      </c>
      <c r="AH61" s="121">
        <v>2711.3759765625</v>
      </c>
      <c r="AI61" s="116">
        <v>68.464485168457031</v>
      </c>
      <c r="AJ61" s="121">
        <v>3775.52880859375</v>
      </c>
      <c r="AK61" s="121">
        <v>184.73799133300781</v>
      </c>
      <c r="AL61" s="116">
        <v>2646.438232421875</v>
      </c>
      <c r="AM61" s="116">
        <v>64.938003540039063</v>
      </c>
      <c r="AN61" s="116">
        <v>101.05759429931641</v>
      </c>
      <c r="AO61" s="116">
        <v>105.54479217529297</v>
      </c>
      <c r="AP61" s="116">
        <v>54.073875427246094</v>
      </c>
      <c r="AQ61" s="116">
        <v>3.6232995035881745</v>
      </c>
      <c r="AR61" s="118">
        <v>158</v>
      </c>
      <c r="AS61" s="118">
        <v>4</v>
      </c>
      <c r="AT61" s="118">
        <v>0</v>
      </c>
      <c r="AU61" s="118">
        <v>0</v>
      </c>
      <c r="AV61" s="118">
        <v>2</v>
      </c>
      <c r="AW61" s="118">
        <v>2</v>
      </c>
      <c r="AX61" s="118">
        <v>2</v>
      </c>
      <c r="AY61" s="118">
        <v>0</v>
      </c>
      <c r="AZ61" s="118">
        <v>11</v>
      </c>
      <c r="BA61" s="118">
        <v>2</v>
      </c>
      <c r="BB61" s="118">
        <v>26</v>
      </c>
      <c r="BC61" s="118">
        <v>17</v>
      </c>
      <c r="BD61" s="116">
        <v>19</v>
      </c>
      <c r="BE61" s="118">
        <v>55</v>
      </c>
      <c r="BF61" s="118">
        <v>0</v>
      </c>
      <c r="BG61" s="112">
        <v>49.5074462890625</v>
      </c>
      <c r="BH61" s="244">
        <v>40</v>
      </c>
      <c r="BI61" s="240">
        <v>11.428571428571429</v>
      </c>
      <c r="BJ61" s="470">
        <v>1</v>
      </c>
      <c r="BK61" s="470">
        <v>9</v>
      </c>
    </row>
    <row r="62" spans="1:63" s="7" customFormat="1">
      <c r="A62" s="352">
        <v>41912</v>
      </c>
      <c r="B62" s="114" t="s">
        <v>184</v>
      </c>
      <c r="C62" s="114" t="s">
        <v>122</v>
      </c>
      <c r="D62" s="114">
        <v>118</v>
      </c>
      <c r="E62" s="114">
        <v>103</v>
      </c>
      <c r="F62" s="114">
        <v>15</v>
      </c>
      <c r="G62" s="114">
        <v>352</v>
      </c>
      <c r="H62" s="114">
        <v>307</v>
      </c>
      <c r="I62" s="114">
        <v>45</v>
      </c>
      <c r="J62" s="114">
        <v>1218</v>
      </c>
      <c r="K62" s="115">
        <v>1023</v>
      </c>
      <c r="L62" s="115">
        <v>195</v>
      </c>
      <c r="M62" s="115">
        <v>1173431</v>
      </c>
      <c r="N62" s="116">
        <v>3.6474235355854034E-2</v>
      </c>
      <c r="O62" s="115">
        <v>1754</v>
      </c>
      <c r="P62" s="116">
        <v>0.14954666793346405</v>
      </c>
      <c r="Q62" s="116">
        <v>0</v>
      </c>
      <c r="R62" s="117">
        <v>435348</v>
      </c>
      <c r="S62" s="116">
        <v>99.184829711914063</v>
      </c>
      <c r="T62" s="116">
        <v>99.0364990234375</v>
      </c>
      <c r="U62" s="118">
        <v>438926</v>
      </c>
      <c r="V62" s="119">
        <v>0.28387472033500671</v>
      </c>
      <c r="W62" s="117">
        <v>1097</v>
      </c>
      <c r="X62" s="119">
        <v>0.25198233127593994</v>
      </c>
      <c r="Y62" s="119">
        <v>0</v>
      </c>
      <c r="Z62" s="117">
        <v>299653</v>
      </c>
      <c r="AA62" s="119">
        <v>98.350090026855469</v>
      </c>
      <c r="AB62" s="116">
        <v>299331</v>
      </c>
      <c r="AC62" s="120">
        <v>98.28851318359375</v>
      </c>
      <c r="AD62" s="116">
        <v>5.5374031066894531</v>
      </c>
      <c r="AE62" s="116">
        <v>31.348716735839844</v>
      </c>
      <c r="AF62" s="116">
        <v>1879.5252685546875</v>
      </c>
      <c r="AG62" s="116">
        <v>5551.35791015625</v>
      </c>
      <c r="AH62" s="121">
        <v>4238.56884765625</v>
      </c>
      <c r="AI62" s="116">
        <v>76.3519287109375</v>
      </c>
      <c r="AJ62" s="121">
        <v>4530.13037109375</v>
      </c>
      <c r="AK62" s="121">
        <v>1021.2271118164062</v>
      </c>
      <c r="AL62" s="116">
        <v>3420.449462890625</v>
      </c>
      <c r="AM62" s="116">
        <v>818.11798095703125</v>
      </c>
      <c r="AN62" s="116">
        <v>119.658447265625</v>
      </c>
      <c r="AO62" s="116">
        <v>117.66279602050781</v>
      </c>
      <c r="AP62" s="116">
        <v>129.39369201660156</v>
      </c>
      <c r="AQ62" s="116">
        <v>4.5577651150708132</v>
      </c>
      <c r="AR62" s="118">
        <v>110</v>
      </c>
      <c r="AS62" s="118">
        <v>14</v>
      </c>
      <c r="AT62" s="118">
        <v>5</v>
      </c>
      <c r="AU62" s="118">
        <v>1</v>
      </c>
      <c r="AV62" s="118">
        <v>3</v>
      </c>
      <c r="AW62" s="118">
        <v>3</v>
      </c>
      <c r="AX62" s="118">
        <v>1</v>
      </c>
      <c r="AY62" s="118">
        <v>0</v>
      </c>
      <c r="AZ62" s="118">
        <v>10</v>
      </c>
      <c r="BA62" s="118">
        <v>2</v>
      </c>
      <c r="BB62" s="118">
        <v>28</v>
      </c>
      <c r="BC62" s="118">
        <v>13</v>
      </c>
      <c r="BD62" s="116">
        <v>9</v>
      </c>
      <c r="BE62" s="118">
        <v>42</v>
      </c>
      <c r="BF62" s="118">
        <v>0</v>
      </c>
      <c r="BG62" s="112">
        <v>58.957229614257813</v>
      </c>
      <c r="BH62" s="244">
        <v>20</v>
      </c>
      <c r="BI62" s="240">
        <v>5.6818181818181817</v>
      </c>
      <c r="BJ62" s="471">
        <v>1</v>
      </c>
      <c r="BK62" s="471">
        <v>7</v>
      </c>
    </row>
    <row r="63" spans="1:63" s="7" customFormat="1">
      <c r="A63" s="352">
        <v>41912</v>
      </c>
      <c r="B63" s="114" t="s">
        <v>131</v>
      </c>
      <c r="C63" s="114" t="s">
        <v>176</v>
      </c>
      <c r="D63" s="114">
        <v>194</v>
      </c>
      <c r="E63" s="114">
        <v>174</v>
      </c>
      <c r="F63" s="114">
        <v>20</v>
      </c>
      <c r="G63" s="114">
        <v>557</v>
      </c>
      <c r="H63" s="114">
        <v>507</v>
      </c>
      <c r="I63" s="114">
        <v>50</v>
      </c>
      <c r="J63" s="114">
        <v>1630</v>
      </c>
      <c r="K63" s="115">
        <v>1467</v>
      </c>
      <c r="L63" s="115">
        <v>163</v>
      </c>
      <c r="M63" s="115">
        <v>1137727</v>
      </c>
      <c r="N63" s="116">
        <v>4.482621792703867E-3</v>
      </c>
      <c r="O63" s="115">
        <v>15</v>
      </c>
      <c r="P63" s="116">
        <v>1.3720984570682049E-3</v>
      </c>
      <c r="Q63" s="116">
        <v>0</v>
      </c>
      <c r="R63" s="117">
        <v>399999</v>
      </c>
      <c r="S63" s="116">
        <v>99.628631591796875</v>
      </c>
      <c r="T63" s="116">
        <v>99.627265930175781</v>
      </c>
      <c r="U63" s="118">
        <v>401490</v>
      </c>
      <c r="V63" s="119">
        <v>8.2691974937915802E-2</v>
      </c>
      <c r="W63" s="117">
        <v>1065</v>
      </c>
      <c r="X63" s="119">
        <v>0.26625066995620728</v>
      </c>
      <c r="Y63" s="119">
        <v>0</v>
      </c>
      <c r="Z63" s="117">
        <v>163236</v>
      </c>
      <c r="AA63" s="119">
        <v>94.899406433105469</v>
      </c>
      <c r="AB63" s="116">
        <v>162093</v>
      </c>
      <c r="AC63" s="120">
        <v>95.315650939941406</v>
      </c>
      <c r="AD63" s="116">
        <v>5.0676894187927246</v>
      </c>
      <c r="AE63" s="116">
        <v>29.921419143676758</v>
      </c>
      <c r="AF63" s="116">
        <v>1708.5421142578125</v>
      </c>
      <c r="AG63" s="116">
        <v>5194.341796875</v>
      </c>
      <c r="AH63" s="121">
        <v>3582.34033203125</v>
      </c>
      <c r="AI63" s="116">
        <v>68.966201782226562</v>
      </c>
      <c r="AJ63" s="121">
        <v>4519.2587890625</v>
      </c>
      <c r="AK63" s="121">
        <v>675.08416748046875</v>
      </c>
      <c r="AL63" s="116">
        <v>3054.568603515625</v>
      </c>
      <c r="AM63" s="116">
        <v>527.771728515625</v>
      </c>
      <c r="AN63" s="116">
        <v>85.900924682617188</v>
      </c>
      <c r="AO63" s="116">
        <v>84.033584594726563</v>
      </c>
      <c r="AP63" s="116">
        <v>100.91246795654297</v>
      </c>
      <c r="AQ63" s="116">
        <v>3.1867127588190183</v>
      </c>
      <c r="AR63" s="118">
        <v>271</v>
      </c>
      <c r="AS63" s="118">
        <v>2</v>
      </c>
      <c r="AT63" s="118">
        <v>0</v>
      </c>
      <c r="AU63" s="118">
        <v>0</v>
      </c>
      <c r="AV63" s="118">
        <v>2</v>
      </c>
      <c r="AW63" s="118">
        <v>0</v>
      </c>
      <c r="AX63" s="118">
        <v>4</v>
      </c>
      <c r="AY63" s="118">
        <v>0</v>
      </c>
      <c r="AZ63" s="118">
        <v>5</v>
      </c>
      <c r="BA63" s="118">
        <v>0</v>
      </c>
      <c r="BB63" s="118">
        <v>137</v>
      </c>
      <c r="BC63" s="118">
        <v>87</v>
      </c>
      <c r="BD63" s="116">
        <v>18</v>
      </c>
      <c r="BE63" s="118">
        <v>27</v>
      </c>
      <c r="BF63" s="118">
        <v>0</v>
      </c>
      <c r="BG63" s="112">
        <v>41.602451324462891</v>
      </c>
      <c r="BH63" s="244">
        <v>102</v>
      </c>
      <c r="BI63" s="240">
        <v>18.312387791741472</v>
      </c>
      <c r="BJ63" s="471">
        <v>2</v>
      </c>
      <c r="BK63" s="471">
        <v>7</v>
      </c>
    </row>
    <row r="64" spans="1:63" s="7" customFormat="1">
      <c r="A64" s="352">
        <v>41912</v>
      </c>
      <c r="B64" s="114" t="s">
        <v>124</v>
      </c>
      <c r="C64" s="114" t="s">
        <v>176</v>
      </c>
      <c r="D64" s="114">
        <v>159</v>
      </c>
      <c r="E64" s="114">
        <v>126</v>
      </c>
      <c r="F64" s="114">
        <v>33</v>
      </c>
      <c r="G64" s="114">
        <v>457</v>
      </c>
      <c r="H64" s="114">
        <v>370</v>
      </c>
      <c r="I64" s="114">
        <v>87</v>
      </c>
      <c r="J64" s="114">
        <v>1709</v>
      </c>
      <c r="K64" s="115">
        <v>1364</v>
      </c>
      <c r="L64" s="115">
        <v>345</v>
      </c>
      <c r="M64" s="115">
        <v>1150635</v>
      </c>
      <c r="N64" s="116">
        <v>3.6501584108918905E-3</v>
      </c>
      <c r="O64" s="115">
        <v>114</v>
      </c>
      <c r="P64" s="116">
        <v>1.0328304022550583E-2</v>
      </c>
      <c r="Q64" s="116">
        <v>0</v>
      </c>
      <c r="R64" s="117">
        <v>455456</v>
      </c>
      <c r="S64" s="116">
        <v>99.293869018554688</v>
      </c>
      <c r="T64" s="116">
        <v>99.283615112304688</v>
      </c>
      <c r="U64" s="118">
        <v>458695</v>
      </c>
      <c r="V64" s="119">
        <v>0.41530865430831909</v>
      </c>
      <c r="W64" s="117">
        <v>1504</v>
      </c>
      <c r="X64" s="119">
        <v>0.33021849393844604</v>
      </c>
      <c r="Y64" s="119">
        <v>0</v>
      </c>
      <c r="Z64" s="117">
        <v>141615</v>
      </c>
      <c r="AA64" s="119">
        <v>96.380325317382813</v>
      </c>
      <c r="AB64" s="116">
        <v>141848</v>
      </c>
      <c r="AC64" s="120">
        <v>96.58013916015625</v>
      </c>
      <c r="AD64" s="116">
        <v>4.914339542388916</v>
      </c>
      <c r="AE64" s="116">
        <v>31.918052673339844</v>
      </c>
      <c r="AF64" s="116">
        <v>1643.431884765625</v>
      </c>
      <c r="AG64" s="116">
        <v>5886.2607421875</v>
      </c>
      <c r="AH64" s="121">
        <v>3644.55126953125</v>
      </c>
      <c r="AI64" s="116">
        <v>61.916240692138672</v>
      </c>
      <c r="AJ64" s="121">
        <v>4556.00732421875</v>
      </c>
      <c r="AK64" s="121">
        <v>1330.2545166015625</v>
      </c>
      <c r="AL64" s="116">
        <v>2697.69970703125</v>
      </c>
      <c r="AM64" s="116">
        <v>946.85174560546875</v>
      </c>
      <c r="AN64" s="116">
        <v>84.851943969726563</v>
      </c>
      <c r="AO64" s="116">
        <v>81.524124145507813</v>
      </c>
      <c r="AP64" s="116">
        <v>98.642707824707031</v>
      </c>
      <c r="AQ64" s="116">
        <v>3.4442719380851377</v>
      </c>
      <c r="AR64" s="118">
        <v>232</v>
      </c>
      <c r="AS64" s="118">
        <v>6</v>
      </c>
      <c r="AT64" s="118">
        <v>0</v>
      </c>
      <c r="AU64" s="118">
        <v>0</v>
      </c>
      <c r="AV64" s="118">
        <v>4</v>
      </c>
      <c r="AW64" s="118">
        <v>2</v>
      </c>
      <c r="AX64" s="118">
        <v>1</v>
      </c>
      <c r="AY64" s="118">
        <v>0</v>
      </c>
      <c r="AZ64" s="118">
        <v>2</v>
      </c>
      <c r="BA64" s="118">
        <v>1</v>
      </c>
      <c r="BB64" s="118">
        <v>80</v>
      </c>
      <c r="BC64" s="118">
        <v>35</v>
      </c>
      <c r="BD64" s="116">
        <v>15</v>
      </c>
      <c r="BE64" s="118">
        <v>27</v>
      </c>
      <c r="BF64" s="118">
        <v>0</v>
      </c>
      <c r="BG64" s="112">
        <v>41.892906188964844</v>
      </c>
      <c r="BH64" s="244">
        <v>100</v>
      </c>
      <c r="BI64" s="240">
        <v>21.881838074398249</v>
      </c>
      <c r="BJ64" s="471">
        <v>0</v>
      </c>
      <c r="BK64" s="471">
        <v>2</v>
      </c>
    </row>
    <row r="65" spans="1:63" s="7" customFormat="1">
      <c r="A65" s="352">
        <v>41912</v>
      </c>
      <c r="B65" s="206" t="s">
        <v>133</v>
      </c>
      <c r="C65" s="206" t="s">
        <v>176</v>
      </c>
      <c r="D65" s="206">
        <v>176</v>
      </c>
      <c r="E65" s="206">
        <v>164</v>
      </c>
      <c r="F65" s="206">
        <v>12</v>
      </c>
      <c r="G65" s="206">
        <v>519</v>
      </c>
      <c r="H65" s="206">
        <v>485</v>
      </c>
      <c r="I65" s="206">
        <v>34</v>
      </c>
      <c r="J65" s="206">
        <v>1533</v>
      </c>
      <c r="K65" s="245">
        <v>1419</v>
      </c>
      <c r="L65" s="245">
        <v>114</v>
      </c>
      <c r="M65" s="245">
        <v>913720</v>
      </c>
      <c r="N65" s="246">
        <v>3.0315632000565529E-2</v>
      </c>
      <c r="O65" s="245">
        <v>21</v>
      </c>
      <c r="P65" s="246">
        <v>2.4231122806668282E-3</v>
      </c>
      <c r="Q65" s="246">
        <v>0</v>
      </c>
      <c r="R65" s="247">
        <v>297314</v>
      </c>
      <c r="S65" s="246">
        <v>99.34442138671875</v>
      </c>
      <c r="T65" s="246">
        <v>99.342010498046875</v>
      </c>
      <c r="U65" s="248">
        <v>299276</v>
      </c>
      <c r="V65" s="249">
        <v>0.28368461132049561</v>
      </c>
      <c r="W65" s="248">
        <v>978</v>
      </c>
      <c r="X65" s="246">
        <v>0.32894515991210938</v>
      </c>
      <c r="Y65" s="246">
        <v>0</v>
      </c>
      <c r="Z65" s="247">
        <v>74634</v>
      </c>
      <c r="AA65" s="249">
        <v>94.625770568847656</v>
      </c>
      <c r="AB65" s="246">
        <v>73831</v>
      </c>
      <c r="AC65" s="250">
        <v>94.476577758789063</v>
      </c>
      <c r="AD65" s="246">
        <v>5.1540365219116211</v>
      </c>
      <c r="AE65" s="246">
        <v>36.461105346679688</v>
      </c>
      <c r="AF65" s="246">
        <v>1401.6861572265625</v>
      </c>
      <c r="AG65" s="246">
        <v>4722.17431640625</v>
      </c>
      <c r="AH65" s="251">
        <v>3408.38720703125</v>
      </c>
      <c r="AI65" s="246">
        <v>72.1783447265625</v>
      </c>
      <c r="AJ65" s="251">
        <v>4400.78125</v>
      </c>
      <c r="AK65" s="251">
        <v>321.39129638671875</v>
      </c>
      <c r="AL65" s="246">
        <v>3185.802001953125</v>
      </c>
      <c r="AM65" s="246">
        <v>222.58560180664062</v>
      </c>
      <c r="AN65" s="246">
        <v>85.505882263183594</v>
      </c>
      <c r="AO65" s="246">
        <v>86.906196594238281</v>
      </c>
      <c r="AP65" s="246">
        <v>70.050407409667969</v>
      </c>
      <c r="AQ65" s="246">
        <v>3.080348542991683</v>
      </c>
      <c r="AR65" s="248">
        <v>284</v>
      </c>
      <c r="AS65" s="248">
        <v>5</v>
      </c>
      <c r="AT65" s="248">
        <v>3</v>
      </c>
      <c r="AU65" s="248">
        <v>3</v>
      </c>
      <c r="AV65" s="248">
        <v>2</v>
      </c>
      <c r="AW65" s="248">
        <v>1</v>
      </c>
      <c r="AX65" s="248">
        <v>6</v>
      </c>
      <c r="AY65" s="248">
        <v>0</v>
      </c>
      <c r="AZ65" s="248">
        <v>4</v>
      </c>
      <c r="BA65" s="248">
        <v>2</v>
      </c>
      <c r="BB65" s="248">
        <v>87</v>
      </c>
      <c r="BC65" s="248">
        <v>44</v>
      </c>
      <c r="BD65" s="246">
        <v>19</v>
      </c>
      <c r="BE65" s="248">
        <v>34</v>
      </c>
      <c r="BF65" s="248">
        <v>0</v>
      </c>
      <c r="BG65" s="249">
        <v>41.251285552978516</v>
      </c>
      <c r="BH65" s="252">
        <v>111</v>
      </c>
      <c r="BI65" s="253">
        <v>21.387283236994222</v>
      </c>
      <c r="BJ65" s="43">
        <v>2</v>
      </c>
      <c r="BK65" s="43">
        <v>5</v>
      </c>
    </row>
    <row r="66" spans="1:63" s="7" customFormat="1">
      <c r="A66" s="352">
        <v>41912</v>
      </c>
      <c r="B66" s="206" t="s">
        <v>125</v>
      </c>
      <c r="C66" s="206" t="s">
        <v>176</v>
      </c>
      <c r="D66" s="206">
        <v>185</v>
      </c>
      <c r="E66" s="206">
        <v>177</v>
      </c>
      <c r="F66" s="206">
        <v>8</v>
      </c>
      <c r="G66" s="206">
        <v>531</v>
      </c>
      <c r="H66" s="206">
        <v>507</v>
      </c>
      <c r="I66" s="206">
        <v>24</v>
      </c>
      <c r="J66" s="206">
        <v>1695</v>
      </c>
      <c r="K66" s="245">
        <v>1602</v>
      </c>
      <c r="L66" s="245">
        <v>93</v>
      </c>
      <c r="M66" s="245">
        <v>916150</v>
      </c>
      <c r="N66" s="246">
        <v>1.9647437147796154E-3</v>
      </c>
      <c r="O66" s="245">
        <v>21</v>
      </c>
      <c r="P66" s="246">
        <v>2.4041240103542805E-3</v>
      </c>
      <c r="Q66" s="246">
        <v>0</v>
      </c>
      <c r="R66" s="247">
        <v>324303</v>
      </c>
      <c r="S66" s="246">
        <v>99.663795471191406</v>
      </c>
      <c r="T66" s="246">
        <v>99.661399841308594</v>
      </c>
      <c r="U66" s="248">
        <v>325397</v>
      </c>
      <c r="V66" s="249">
        <v>0.13890723884105682</v>
      </c>
      <c r="W66" s="248">
        <v>660</v>
      </c>
      <c r="X66" s="246">
        <v>0.20351338386535645</v>
      </c>
      <c r="Y66" s="246">
        <v>0</v>
      </c>
      <c r="Z66" s="247">
        <v>89271</v>
      </c>
      <c r="AA66" s="249">
        <v>97.149131774902344</v>
      </c>
      <c r="AB66" s="246">
        <v>89556</v>
      </c>
      <c r="AC66" s="250">
        <v>97.371475219726563</v>
      </c>
      <c r="AD66" s="246">
        <v>4.1378927230834961</v>
      </c>
      <c r="AE66" s="246">
        <v>33.591011047363281</v>
      </c>
      <c r="AF66" s="246">
        <v>1156.504638671875</v>
      </c>
      <c r="AG66" s="246">
        <v>4580.20458984375</v>
      </c>
      <c r="AH66" s="251">
        <v>2545.802001953125</v>
      </c>
      <c r="AI66" s="246">
        <v>55.582714080810547</v>
      </c>
      <c r="AJ66" s="251">
        <v>4258.76806640625</v>
      </c>
      <c r="AK66" s="251">
        <v>321.43551635742187</v>
      </c>
      <c r="AL66" s="246">
        <v>2316.60546875</v>
      </c>
      <c r="AM66" s="246">
        <v>229.19660949707031</v>
      </c>
      <c r="AN66" s="246">
        <v>71.408302307128906</v>
      </c>
      <c r="AO66" s="246">
        <v>70.671684265136719</v>
      </c>
      <c r="AP66" s="246">
        <v>82.849746704101563</v>
      </c>
      <c r="AQ66" s="246">
        <v>2.7021855987278762</v>
      </c>
      <c r="AR66" s="248">
        <v>327</v>
      </c>
      <c r="AS66" s="248">
        <v>1</v>
      </c>
      <c r="AT66" s="248">
        <v>1</v>
      </c>
      <c r="AU66" s="248">
        <v>0</v>
      </c>
      <c r="AV66" s="248">
        <v>2</v>
      </c>
      <c r="AW66" s="248">
        <v>1</v>
      </c>
      <c r="AX66" s="248">
        <v>2</v>
      </c>
      <c r="AY66" s="248">
        <v>0</v>
      </c>
      <c r="AZ66" s="248">
        <v>2</v>
      </c>
      <c r="BA66" s="248">
        <v>0</v>
      </c>
      <c r="BB66" s="248">
        <v>66</v>
      </c>
      <c r="BC66" s="248">
        <v>36</v>
      </c>
      <c r="BD66" s="246">
        <v>6</v>
      </c>
      <c r="BE66" s="248">
        <v>14</v>
      </c>
      <c r="BF66" s="248">
        <v>0</v>
      </c>
      <c r="BG66" s="249">
        <v>34.738739013671875</v>
      </c>
      <c r="BH66" s="252">
        <v>167</v>
      </c>
      <c r="BI66" s="253">
        <v>31.450094161958571</v>
      </c>
      <c r="BJ66" s="43">
        <v>0</v>
      </c>
      <c r="BK66" s="43">
        <v>3</v>
      </c>
    </row>
    <row r="67" spans="1:63" s="7" customFormat="1">
      <c r="A67" s="352">
        <v>41912</v>
      </c>
      <c r="B67" s="107" t="s">
        <v>127</v>
      </c>
      <c r="C67" s="107" t="s">
        <v>128</v>
      </c>
      <c r="D67" s="107">
        <v>166</v>
      </c>
      <c r="E67" s="107">
        <v>150</v>
      </c>
      <c r="F67" s="107">
        <v>16</v>
      </c>
      <c r="G67" s="107">
        <v>498</v>
      </c>
      <c r="H67" s="107">
        <v>450</v>
      </c>
      <c r="I67" s="107">
        <v>48</v>
      </c>
      <c r="J67" s="107">
        <v>1618</v>
      </c>
      <c r="K67" s="108">
        <v>1456</v>
      </c>
      <c r="L67" s="108">
        <v>162</v>
      </c>
      <c r="M67" s="108">
        <v>639924</v>
      </c>
      <c r="N67" s="109">
        <v>7.0477120578289032E-2</v>
      </c>
      <c r="O67" s="108">
        <v>2381</v>
      </c>
      <c r="P67" s="109">
        <v>0.3723442554473877</v>
      </c>
      <c r="Q67" s="109">
        <v>0</v>
      </c>
      <c r="R67" s="110">
        <v>220703</v>
      </c>
      <c r="S67" s="109">
        <v>99.511245727539062</v>
      </c>
      <c r="T67" s="109">
        <v>99.140724182128906</v>
      </c>
      <c r="U67" s="111">
        <v>221787</v>
      </c>
      <c r="V67" s="112">
        <v>9.4234555959701538E-2</v>
      </c>
      <c r="W67" s="111">
        <v>1511</v>
      </c>
      <c r="X67" s="109">
        <v>0.68463045358657837</v>
      </c>
      <c r="Y67" s="109">
        <v>0</v>
      </c>
      <c r="Z67" s="110">
        <v>484910</v>
      </c>
      <c r="AA67" s="112">
        <v>99.058738708496094</v>
      </c>
      <c r="AB67" s="109">
        <v>485350</v>
      </c>
      <c r="AC67" s="182">
        <v>99.222198486328125</v>
      </c>
      <c r="AD67" s="109">
        <v>3.1201851367950439</v>
      </c>
      <c r="AE67" s="109">
        <v>20.728794097900391</v>
      </c>
      <c r="AF67" s="109">
        <v>556.02239990234375</v>
      </c>
      <c r="AG67" s="109">
        <v>2893.650146484375</v>
      </c>
      <c r="AH67" s="113">
        <v>1432.5106201171875</v>
      </c>
      <c r="AI67" s="109">
        <v>49.505313873291016</v>
      </c>
      <c r="AJ67" s="113">
        <v>2598.444580078125</v>
      </c>
      <c r="AK67" s="113">
        <v>295.20553588867188</v>
      </c>
      <c r="AL67" s="109">
        <v>450</v>
      </c>
      <c r="AM67" s="109">
        <v>48</v>
      </c>
      <c r="AN67" s="109">
        <v>48.969406127929688</v>
      </c>
      <c r="AO67" s="109">
        <v>49.857555389404297</v>
      </c>
      <c r="AP67" s="109">
        <v>42.331798553466797</v>
      </c>
      <c r="AQ67" s="109">
        <v>1.7884117098172898</v>
      </c>
      <c r="AR67" s="111">
        <v>426</v>
      </c>
      <c r="AS67" s="111">
        <v>0</v>
      </c>
      <c r="AT67" s="111">
        <v>1</v>
      </c>
      <c r="AU67" s="111">
        <v>1</v>
      </c>
      <c r="AV67" s="111">
        <v>2</v>
      </c>
      <c r="AW67" s="111">
        <v>1</v>
      </c>
      <c r="AX67" s="111">
        <v>14</v>
      </c>
      <c r="AY67" s="111">
        <v>1</v>
      </c>
      <c r="AZ67" s="111">
        <v>8</v>
      </c>
      <c r="BA67" s="111">
        <v>1</v>
      </c>
      <c r="BB67" s="111">
        <v>31</v>
      </c>
      <c r="BC67" s="111">
        <v>10</v>
      </c>
      <c r="BD67" s="109">
        <v>62</v>
      </c>
      <c r="BE67" s="111">
        <v>59</v>
      </c>
      <c r="BF67" s="111">
        <v>0</v>
      </c>
      <c r="BG67" s="112">
        <v>23.986078262329102</v>
      </c>
      <c r="BH67" s="244">
        <v>274</v>
      </c>
      <c r="BI67" s="240">
        <v>55.020080321285135</v>
      </c>
      <c r="BJ67" s="43">
        <v>11</v>
      </c>
      <c r="BK67" s="43">
        <v>14</v>
      </c>
    </row>
    <row r="68" spans="1:63" s="8" customFormat="1">
      <c r="A68" s="352">
        <v>41912</v>
      </c>
      <c r="B68" s="107" t="s">
        <v>129</v>
      </c>
      <c r="C68" s="107" t="s">
        <v>128</v>
      </c>
      <c r="D68" s="107">
        <v>155</v>
      </c>
      <c r="E68" s="107">
        <v>152</v>
      </c>
      <c r="F68" s="107">
        <v>3</v>
      </c>
      <c r="G68" s="107">
        <v>461</v>
      </c>
      <c r="H68" s="107">
        <v>452</v>
      </c>
      <c r="I68" s="107">
        <v>9</v>
      </c>
      <c r="J68" s="107">
        <v>1217</v>
      </c>
      <c r="K68" s="108">
        <v>1188</v>
      </c>
      <c r="L68" s="108">
        <v>29</v>
      </c>
      <c r="M68" s="108">
        <v>625857</v>
      </c>
      <c r="N68" s="109">
        <v>0</v>
      </c>
      <c r="O68" s="108">
        <v>2737</v>
      </c>
      <c r="P68" s="109">
        <v>0.43733084201812744</v>
      </c>
      <c r="Q68" s="109">
        <v>0</v>
      </c>
      <c r="R68" s="110">
        <v>207107</v>
      </c>
      <c r="S68" s="109">
        <v>99.415336608886719</v>
      </c>
      <c r="T68" s="109">
        <v>98.980560302734375</v>
      </c>
      <c r="U68" s="111">
        <v>208325</v>
      </c>
      <c r="V68" s="112">
        <v>0.10752429813146591</v>
      </c>
      <c r="W68" s="111">
        <v>1657</v>
      </c>
      <c r="X68" s="109">
        <v>0.80006951093673706</v>
      </c>
      <c r="Y68" s="109">
        <v>0</v>
      </c>
      <c r="Z68" s="110">
        <v>190568</v>
      </c>
      <c r="AA68" s="112">
        <v>98.460678100585937</v>
      </c>
      <c r="AB68" s="109">
        <v>191116</v>
      </c>
      <c r="AC68" s="182">
        <v>98.593574523925781</v>
      </c>
      <c r="AD68" s="109">
        <v>3.1526546478271484</v>
      </c>
      <c r="AE68" s="109">
        <v>24.420331954956055</v>
      </c>
      <c r="AF68" s="109">
        <v>573.07232666015625</v>
      </c>
      <c r="AG68" s="109">
        <v>2578.0673828125</v>
      </c>
      <c r="AH68" s="113">
        <v>1313.8111572265625</v>
      </c>
      <c r="AI68" s="109">
        <v>50.961086273193359</v>
      </c>
      <c r="AJ68" s="113">
        <v>2493.37841796875</v>
      </c>
      <c r="AK68" s="113">
        <v>84.688896179199219</v>
      </c>
      <c r="AL68" s="109">
        <v>452</v>
      </c>
      <c r="AM68" s="109">
        <v>9</v>
      </c>
      <c r="AN68" s="109">
        <v>65.469711303710938</v>
      </c>
      <c r="AO68" s="109">
        <v>65.115859985351562</v>
      </c>
      <c r="AP68" s="109">
        <v>77.939346313476562</v>
      </c>
      <c r="AQ68" s="109">
        <v>2.118379114882909</v>
      </c>
      <c r="AR68" s="111">
        <v>324</v>
      </c>
      <c r="AS68" s="111">
        <v>3</v>
      </c>
      <c r="AT68" s="111">
        <v>0</v>
      </c>
      <c r="AU68" s="111">
        <v>0</v>
      </c>
      <c r="AV68" s="111">
        <v>3</v>
      </c>
      <c r="AW68" s="111">
        <v>0</v>
      </c>
      <c r="AX68" s="111">
        <v>27</v>
      </c>
      <c r="AY68" s="111">
        <v>1</v>
      </c>
      <c r="AZ68" s="111">
        <v>13</v>
      </c>
      <c r="BA68" s="111">
        <v>1</v>
      </c>
      <c r="BB68" s="111">
        <v>51</v>
      </c>
      <c r="BC68" s="111">
        <v>14</v>
      </c>
      <c r="BD68" s="109">
        <v>72</v>
      </c>
      <c r="BE68" s="111">
        <v>85</v>
      </c>
      <c r="BF68" s="111">
        <v>0</v>
      </c>
      <c r="BG68" s="112">
        <v>31.504579544067383</v>
      </c>
      <c r="BH68" s="244">
        <v>174</v>
      </c>
      <c r="BI68" s="240">
        <v>37.744034707158356</v>
      </c>
      <c r="BJ68" s="43">
        <v>17</v>
      </c>
      <c r="BK68" s="43">
        <v>20</v>
      </c>
    </row>
    <row r="69" spans="1:63" s="41" customFormat="1">
      <c r="A69" s="352">
        <v>41912</v>
      </c>
      <c r="B69" s="126" t="s">
        <v>130</v>
      </c>
      <c r="C69" s="126" t="s">
        <v>128</v>
      </c>
      <c r="D69" s="233">
        <v>181</v>
      </c>
      <c r="E69" s="233">
        <v>176</v>
      </c>
      <c r="F69" s="233">
        <v>5</v>
      </c>
      <c r="G69" s="233">
        <v>543</v>
      </c>
      <c r="H69" s="233">
        <v>528</v>
      </c>
      <c r="I69" s="233">
        <v>15</v>
      </c>
      <c r="J69" s="233">
        <v>974</v>
      </c>
      <c r="K69" s="233">
        <v>941</v>
      </c>
      <c r="L69" s="233">
        <v>33</v>
      </c>
      <c r="M69" s="233">
        <v>264016</v>
      </c>
      <c r="N69" s="195">
        <v>1.8881431818008423</v>
      </c>
      <c r="O69" s="233">
        <v>392</v>
      </c>
      <c r="P69" s="230">
        <v>0.15133382380008698</v>
      </c>
      <c r="Q69" s="234">
        <v>0</v>
      </c>
      <c r="R69" s="233">
        <v>48096</v>
      </c>
      <c r="S69" s="230">
        <v>99.744911193847656</v>
      </c>
      <c r="T69" s="195">
        <v>99.593963623046875</v>
      </c>
      <c r="U69" s="233">
        <v>48219</v>
      </c>
      <c r="V69" s="195">
        <v>0</v>
      </c>
      <c r="W69" s="233">
        <v>253</v>
      </c>
      <c r="X69" s="195">
        <v>0.5260312557220459</v>
      </c>
      <c r="Y69" s="234">
        <v>0</v>
      </c>
      <c r="Z69" s="233">
        <v>117874</v>
      </c>
      <c r="AA69" s="195">
        <v>98.902206420898438</v>
      </c>
      <c r="AB69" s="233">
        <v>119232</v>
      </c>
      <c r="AC69" s="195">
        <v>98.722434997558594</v>
      </c>
      <c r="AD69" s="234">
        <v>4.3827991485595703</v>
      </c>
      <c r="AE69" s="234">
        <v>27.133609771728516</v>
      </c>
      <c r="AF69" s="233">
        <v>349.42764282226562</v>
      </c>
      <c r="AG69" s="234">
        <v>917.6160888671875</v>
      </c>
      <c r="AH69" s="234">
        <v>433.45660400390625</v>
      </c>
      <c r="AI69" s="234">
        <v>47.237251281738281</v>
      </c>
      <c r="AJ69" s="234">
        <v>874.51055908203125</v>
      </c>
      <c r="AK69" s="234">
        <v>43.105552673339844</v>
      </c>
      <c r="AL69" s="234">
        <v>528</v>
      </c>
      <c r="AM69" s="234">
        <v>15</v>
      </c>
      <c r="AN69" s="235">
        <v>34.826683044433594</v>
      </c>
      <c r="AO69" s="235">
        <v>34.262840270996094</v>
      </c>
      <c r="AP69" s="235">
        <v>52.281471252441406</v>
      </c>
      <c r="AQ69" s="213">
        <v>0.94211097419629108</v>
      </c>
      <c r="AR69" s="234">
        <v>470</v>
      </c>
      <c r="AS69" s="236">
        <v>0</v>
      </c>
      <c r="AT69" s="236">
        <v>1</v>
      </c>
      <c r="AU69" s="236">
        <v>1</v>
      </c>
      <c r="AV69" s="236">
        <v>0</v>
      </c>
      <c r="AW69" s="236">
        <v>0</v>
      </c>
      <c r="AX69" s="236">
        <v>5</v>
      </c>
      <c r="AY69" s="236">
        <v>0</v>
      </c>
      <c r="AZ69" s="236">
        <v>2</v>
      </c>
      <c r="BA69" s="236">
        <v>0</v>
      </c>
      <c r="BB69" s="236">
        <v>30</v>
      </c>
      <c r="BC69" s="236">
        <v>5</v>
      </c>
      <c r="BD69" s="236">
        <v>5</v>
      </c>
      <c r="BE69" s="236">
        <v>4</v>
      </c>
      <c r="BF69" s="236">
        <v>0</v>
      </c>
      <c r="BG69" s="235">
        <v>15.996448516845703</v>
      </c>
      <c r="BH69" s="236">
        <v>357</v>
      </c>
      <c r="BI69" s="235">
        <v>65.745856353591165</v>
      </c>
      <c r="BJ69" s="43">
        <v>0</v>
      </c>
      <c r="BK69" s="43">
        <v>0</v>
      </c>
    </row>
    <row r="70" spans="1:63" s="41" customFormat="1">
      <c r="A70" s="352">
        <v>41912</v>
      </c>
      <c r="B70" s="127" t="s">
        <v>132</v>
      </c>
      <c r="C70" s="127" t="s">
        <v>128</v>
      </c>
      <c r="D70" s="199">
        <v>183</v>
      </c>
      <c r="E70" s="199">
        <v>178</v>
      </c>
      <c r="F70" s="199">
        <v>5</v>
      </c>
      <c r="G70" s="199">
        <v>542</v>
      </c>
      <c r="H70" s="199">
        <v>527</v>
      </c>
      <c r="I70" s="199">
        <v>15</v>
      </c>
      <c r="J70" s="199">
        <v>1136</v>
      </c>
      <c r="K70" s="199">
        <v>1102</v>
      </c>
      <c r="L70" s="199">
        <v>34</v>
      </c>
      <c r="M70" s="199">
        <v>455505</v>
      </c>
      <c r="N70" s="200">
        <v>28.35161018371582</v>
      </c>
      <c r="O70" s="199">
        <v>1106</v>
      </c>
      <c r="P70" s="194">
        <v>0.33890619874000549</v>
      </c>
      <c r="Q70" s="200">
        <v>0</v>
      </c>
      <c r="R70" s="199">
        <v>68566</v>
      </c>
      <c r="S70" s="194">
        <v>99.722213745117187</v>
      </c>
      <c r="T70" s="200">
        <v>99.384246826171875</v>
      </c>
      <c r="U70" s="199">
        <v>68757</v>
      </c>
      <c r="V70" s="201">
        <v>0</v>
      </c>
      <c r="W70" s="199">
        <v>386</v>
      </c>
      <c r="X70" s="200">
        <v>0.56296122074127197</v>
      </c>
      <c r="Y70" s="200">
        <v>0</v>
      </c>
      <c r="Z70" s="199">
        <v>96440</v>
      </c>
      <c r="AA70" s="201">
        <v>98.591773986816406</v>
      </c>
      <c r="AB70" s="199">
        <v>97364</v>
      </c>
      <c r="AC70" s="201">
        <v>98.493553161621094</v>
      </c>
      <c r="AD70" s="200">
        <v>4.4193296432495117</v>
      </c>
      <c r="AE70" s="200">
        <v>30.401582717895508</v>
      </c>
      <c r="AF70" s="199">
        <v>403.53350830078125</v>
      </c>
      <c r="AG70" s="200">
        <v>1156.6949462890625</v>
      </c>
      <c r="AH70" s="200">
        <v>339.216064453125</v>
      </c>
      <c r="AI70" s="237">
        <v>29.326320648193359</v>
      </c>
      <c r="AJ70" s="200">
        <v>1117.9947509765625</v>
      </c>
      <c r="AK70" s="200">
        <v>38.699996948242188</v>
      </c>
      <c r="AL70" s="200">
        <v>527</v>
      </c>
      <c r="AM70" s="200">
        <v>15</v>
      </c>
      <c r="AN70" s="200">
        <v>33.906604766845703</v>
      </c>
      <c r="AO70" s="200">
        <v>33.668724060058594</v>
      </c>
      <c r="AP70" s="200">
        <v>42.601905822753906</v>
      </c>
      <c r="AQ70" s="200">
        <v>1.01821738229671</v>
      </c>
      <c r="AR70" s="200">
        <v>513</v>
      </c>
      <c r="AS70" s="202">
        <v>0</v>
      </c>
      <c r="AT70" s="202">
        <v>1</v>
      </c>
      <c r="AU70" s="202">
        <v>1</v>
      </c>
      <c r="AV70" s="202">
        <v>0</v>
      </c>
      <c r="AW70" s="202">
        <v>0</v>
      </c>
      <c r="AX70" s="202">
        <v>6</v>
      </c>
      <c r="AY70" s="202">
        <v>-1</v>
      </c>
      <c r="AZ70" s="202">
        <v>0</v>
      </c>
      <c r="BA70" s="202">
        <v>0</v>
      </c>
      <c r="BB70" s="202">
        <v>39</v>
      </c>
      <c r="BC70" s="202">
        <v>12</v>
      </c>
      <c r="BD70" s="202">
        <v>8</v>
      </c>
      <c r="BE70" s="202">
        <v>6</v>
      </c>
      <c r="BF70" s="202">
        <v>0</v>
      </c>
      <c r="BG70" s="200">
        <v>15.737261772155762</v>
      </c>
      <c r="BH70" s="202">
        <v>388</v>
      </c>
      <c r="BI70" s="238">
        <v>71.586715867158674</v>
      </c>
      <c r="BJ70" s="43">
        <v>1</v>
      </c>
      <c r="BK70" s="43">
        <v>0</v>
      </c>
    </row>
    <row r="71" spans="1:63" s="41" customFormat="1">
      <c r="A71" s="352">
        <v>41911</v>
      </c>
      <c r="B71" s="126" t="s">
        <v>6</v>
      </c>
      <c r="C71" s="126"/>
      <c r="D71" s="233">
        <v>2175</v>
      </c>
      <c r="E71" s="233">
        <v>1966</v>
      </c>
      <c r="F71" s="233">
        <v>209</v>
      </c>
      <c r="G71" s="233">
        <v>6432</v>
      </c>
      <c r="H71" s="233">
        <v>5829</v>
      </c>
      <c r="I71" s="233">
        <v>603</v>
      </c>
      <c r="J71" s="233">
        <v>19701</v>
      </c>
      <c r="K71" s="233">
        <v>17395</v>
      </c>
      <c r="L71" s="233">
        <v>2306</v>
      </c>
      <c r="M71" s="233">
        <v>12278795</v>
      </c>
      <c r="N71" s="195">
        <v>3.7666561827197909E-2</v>
      </c>
      <c r="O71" s="233">
        <v>16704</v>
      </c>
      <c r="P71" s="230">
        <v>0.13817269797543297</v>
      </c>
      <c r="Q71" s="234"/>
      <c r="R71" s="233">
        <v>4541397</v>
      </c>
      <c r="S71" s="230">
        <v>99.474701150148491</v>
      </c>
      <c r="T71" s="195">
        <v>99.337254271766326</v>
      </c>
      <c r="U71" s="233">
        <v>4565427</v>
      </c>
      <c r="V71" s="195">
        <v>0.17908510934774136</v>
      </c>
      <c r="W71" s="233">
        <v>16239</v>
      </c>
      <c r="X71" s="195">
        <v>0.3575771948587626</v>
      </c>
      <c r="Y71" s="234"/>
      <c r="Z71" s="233">
        <v>3859393</v>
      </c>
      <c r="AA71" s="195">
        <v>98.374909436386375</v>
      </c>
      <c r="AB71" s="233">
        <v>3861619</v>
      </c>
      <c r="AC71" s="195">
        <v>98.371345161536951</v>
      </c>
      <c r="AD71" s="234">
        <v>9.5066008389982564</v>
      </c>
      <c r="AE71" s="234">
        <v>29.917361302200266</v>
      </c>
      <c r="AF71" s="233">
        <v>17556.041870117188</v>
      </c>
      <c r="AG71" s="234">
        <v>65319.09912109375</v>
      </c>
      <c r="AH71" s="234">
        <v>45357.823547363281</v>
      </c>
      <c r="AI71" s="234">
        <v>69.440369138091356</v>
      </c>
      <c r="AJ71" s="234">
        <v>55000.435180664063</v>
      </c>
      <c r="AK71" s="234">
        <v>10318.66134262085</v>
      </c>
      <c r="AL71" s="234">
        <v>34724.55517578125</v>
      </c>
      <c r="AM71" s="234">
        <v>7996.0080299377441</v>
      </c>
      <c r="AN71" s="235">
        <v>90.697301208345706</v>
      </c>
      <c r="AO71" s="235">
        <v>87.838118961532359</v>
      </c>
      <c r="AP71" s="235">
        <v>111.88353378038607</v>
      </c>
      <c r="AQ71" s="213">
        <v>3.3155220101057687</v>
      </c>
      <c r="AR71" s="234">
        <v>3583</v>
      </c>
      <c r="AS71" s="236">
        <v>125</v>
      </c>
      <c r="AT71" s="236">
        <v>18</v>
      </c>
      <c r="AU71" s="236">
        <v>14</v>
      </c>
      <c r="AV71" s="236">
        <v>21</v>
      </c>
      <c r="AW71" s="236">
        <v>11</v>
      </c>
      <c r="AX71" s="236">
        <v>95</v>
      </c>
      <c r="AY71" s="236">
        <v>2</v>
      </c>
      <c r="AZ71" s="236">
        <v>71</v>
      </c>
      <c r="BA71" s="236">
        <v>15</v>
      </c>
      <c r="BB71" s="236">
        <v>657</v>
      </c>
      <c r="BC71" s="236">
        <v>281</v>
      </c>
      <c r="BD71" s="236">
        <v>320</v>
      </c>
      <c r="BE71" s="236">
        <v>467</v>
      </c>
      <c r="BF71" s="236">
        <v>0</v>
      </c>
      <c r="BG71" s="235">
        <v>44.20881560985827</v>
      </c>
      <c r="BH71" s="236">
        <v>1682</v>
      </c>
      <c r="BI71" s="235">
        <v>26.150497512437809</v>
      </c>
      <c r="BJ71" s="43">
        <v>39</v>
      </c>
      <c r="BK71" s="43">
        <v>95</v>
      </c>
    </row>
    <row r="72" spans="1:63" s="41" customFormat="1">
      <c r="A72" s="352">
        <v>41911</v>
      </c>
      <c r="B72" s="127" t="s">
        <v>134</v>
      </c>
      <c r="C72" s="127"/>
      <c r="D72" s="199">
        <v>776</v>
      </c>
      <c r="E72" s="199">
        <v>669</v>
      </c>
      <c r="F72" s="199">
        <v>107</v>
      </c>
      <c r="G72" s="199">
        <v>2324</v>
      </c>
      <c r="H72" s="199">
        <v>2003</v>
      </c>
      <c r="I72" s="199">
        <v>321</v>
      </c>
      <c r="J72" s="199">
        <v>8194</v>
      </c>
      <c r="K72" s="199">
        <v>6863</v>
      </c>
      <c r="L72" s="199">
        <v>1331</v>
      </c>
      <c r="M72" s="199">
        <v>6137755</v>
      </c>
      <c r="N72" s="200">
        <v>4.7215959896063121E-2</v>
      </c>
      <c r="O72" s="199">
        <v>7548</v>
      </c>
      <c r="P72" s="194">
        <v>0.12304947375870504</v>
      </c>
      <c r="Q72" s="200"/>
      <c r="R72" s="199">
        <v>2468277</v>
      </c>
      <c r="S72" s="194">
        <v>99.507328726109577</v>
      </c>
      <c r="T72" s="200">
        <v>99.384885481760747</v>
      </c>
      <c r="U72" s="199">
        <v>2480499</v>
      </c>
      <c r="V72" s="201">
        <v>0.1361419636615214</v>
      </c>
      <c r="W72" s="199">
        <v>7107</v>
      </c>
      <c r="X72" s="200">
        <v>0.28793364764165447</v>
      </c>
      <c r="Y72" s="200"/>
      <c r="Z72" s="199">
        <v>2244772</v>
      </c>
      <c r="AA72" s="201">
        <v>98.717242881444037</v>
      </c>
      <c r="AB72" s="199">
        <v>2245911</v>
      </c>
      <c r="AC72" s="201">
        <v>98.636898891239795</v>
      </c>
      <c r="AD72" s="200">
        <v>5.3591917498797024</v>
      </c>
      <c r="AE72" s="200">
        <v>30.814834185188282</v>
      </c>
      <c r="AF72" s="199">
        <v>9420.9354248046875</v>
      </c>
      <c r="AG72" s="200">
        <v>36531.850830078125</v>
      </c>
      <c r="AH72" s="200">
        <v>28298.245849609375</v>
      </c>
      <c r="AI72" s="237">
        <v>77.461845503623664</v>
      </c>
      <c r="AJ72" s="200">
        <v>29316.040283203125</v>
      </c>
      <c r="AK72" s="200">
        <v>7215.8094329833984</v>
      </c>
      <c r="AL72" s="200">
        <v>22170.555419921875</v>
      </c>
      <c r="AM72" s="200">
        <v>6127.6884803771973</v>
      </c>
      <c r="AN72" s="200">
        <v>116.25208111844091</v>
      </c>
      <c r="AO72" s="200">
        <v>112.53716857928393</v>
      </c>
      <c r="AP72" s="200">
        <v>134.25788794036268</v>
      </c>
      <c r="AQ72" s="200">
        <v>4.4583659787744843</v>
      </c>
      <c r="AR72" s="200">
        <v>826</v>
      </c>
      <c r="AS72" s="202">
        <v>112</v>
      </c>
      <c r="AT72" s="202">
        <v>11</v>
      </c>
      <c r="AU72" s="202">
        <v>7</v>
      </c>
      <c r="AV72" s="202">
        <v>9</v>
      </c>
      <c r="AW72" s="202">
        <v>4</v>
      </c>
      <c r="AX72" s="202">
        <v>13</v>
      </c>
      <c r="AY72" s="202">
        <v>1</v>
      </c>
      <c r="AZ72" s="202">
        <v>30</v>
      </c>
      <c r="BA72" s="202">
        <v>12</v>
      </c>
      <c r="BB72" s="202">
        <v>143</v>
      </c>
      <c r="BC72" s="202">
        <v>47</v>
      </c>
      <c r="BD72" s="202">
        <v>78</v>
      </c>
      <c r="BE72" s="202">
        <v>159</v>
      </c>
      <c r="BF72" s="202">
        <v>0</v>
      </c>
      <c r="BG72" s="200">
        <v>57.355462749233212</v>
      </c>
      <c r="BH72" s="202">
        <v>187</v>
      </c>
      <c r="BI72" s="238">
        <v>8.0464716006884682</v>
      </c>
      <c r="BJ72" s="470">
        <v>9</v>
      </c>
      <c r="BK72" s="470">
        <v>45</v>
      </c>
    </row>
    <row r="73" spans="1:63" s="41" customFormat="1">
      <c r="A73" s="352">
        <v>41911</v>
      </c>
      <c r="B73" s="127" t="s">
        <v>175</v>
      </c>
      <c r="C73" s="127"/>
      <c r="D73" s="199">
        <v>714</v>
      </c>
      <c r="E73" s="199">
        <v>641</v>
      </c>
      <c r="F73" s="199">
        <v>73</v>
      </c>
      <c r="G73" s="199">
        <v>2064</v>
      </c>
      <c r="H73" s="199">
        <v>1869</v>
      </c>
      <c r="I73" s="199">
        <v>195</v>
      </c>
      <c r="J73" s="199">
        <v>6567</v>
      </c>
      <c r="K73" s="199">
        <v>5852</v>
      </c>
      <c r="L73" s="199">
        <v>715</v>
      </c>
      <c r="M73" s="199">
        <v>3992184</v>
      </c>
      <c r="N73" s="200">
        <v>3.7523319908715012E-2</v>
      </c>
      <c r="O73" s="199">
        <v>292</v>
      </c>
      <c r="P73" s="194">
        <v>7.6710245998421493E-3</v>
      </c>
      <c r="Q73" s="200"/>
      <c r="R73" s="199">
        <v>1415183</v>
      </c>
      <c r="S73" s="194">
        <v>99.651042189087718</v>
      </c>
      <c r="T73" s="243">
        <v>99.643397933127389</v>
      </c>
      <c r="U73" s="199">
        <v>1420140</v>
      </c>
      <c r="V73" s="201">
        <v>5.9712422896803098E-2</v>
      </c>
      <c r="W73" s="199">
        <v>4012</v>
      </c>
      <c r="X73" s="200">
        <v>0.28349690464060123</v>
      </c>
      <c r="Y73" s="200"/>
      <c r="Z73" s="199">
        <v>447274</v>
      </c>
      <c r="AA73" s="201">
        <v>95.628628853549841</v>
      </c>
      <c r="AB73" s="199">
        <v>445067</v>
      </c>
      <c r="AC73" s="201">
        <v>96.041942930081319</v>
      </c>
      <c r="AD73" s="200">
        <v>19.635091974783915</v>
      </c>
      <c r="AE73" s="200">
        <v>32.990720459820807</v>
      </c>
      <c r="AF73" s="199">
        <v>5877.5343017578125</v>
      </c>
      <c r="AG73" s="200">
        <v>19460.77099609375</v>
      </c>
      <c r="AH73" s="200">
        <v>12378.318359375</v>
      </c>
      <c r="AI73" s="237">
        <v>63.606515702073828</v>
      </c>
      <c r="AJ73" s="200">
        <v>16961.4404296875</v>
      </c>
      <c r="AK73" s="200">
        <v>2499.3296203613281</v>
      </c>
      <c r="AL73" s="200">
        <v>10596.999755859375</v>
      </c>
      <c r="AM73" s="200">
        <v>1781.3195495605469</v>
      </c>
      <c r="AN73" s="200">
        <v>78.090687123723896</v>
      </c>
      <c r="AO73" s="200">
        <v>77.534502573424362</v>
      </c>
      <c r="AP73" s="200">
        <v>87.257579541215975</v>
      </c>
      <c r="AQ73" s="200">
        <v>2.9634187598741817</v>
      </c>
      <c r="AR73" s="200">
        <v>1150</v>
      </c>
      <c r="AS73" s="202">
        <v>7</v>
      </c>
      <c r="AT73" s="202">
        <v>4</v>
      </c>
      <c r="AU73" s="202">
        <v>4</v>
      </c>
      <c r="AV73" s="202">
        <v>4</v>
      </c>
      <c r="AW73" s="202">
        <v>2</v>
      </c>
      <c r="AX73" s="202">
        <v>13</v>
      </c>
      <c r="AY73" s="202">
        <v>0</v>
      </c>
      <c r="AZ73" s="202">
        <v>7</v>
      </c>
      <c r="BA73" s="202">
        <v>2</v>
      </c>
      <c r="BB73" s="202">
        <v>349</v>
      </c>
      <c r="BC73" s="202">
        <v>188</v>
      </c>
      <c r="BD73" s="202">
        <v>59</v>
      </c>
      <c r="BE73" s="202">
        <v>104</v>
      </c>
      <c r="BF73" s="202">
        <v>0</v>
      </c>
      <c r="BG73" s="200">
        <v>38.032752037336834</v>
      </c>
      <c r="BH73" s="202">
        <v>502</v>
      </c>
      <c r="BI73" s="238">
        <v>24.321705426356587</v>
      </c>
      <c r="BJ73" s="470">
        <v>3</v>
      </c>
      <c r="BK73" s="470">
        <v>13</v>
      </c>
    </row>
    <row r="74" spans="1:63" s="41" customFormat="1">
      <c r="A74" s="352">
        <v>41911</v>
      </c>
      <c r="B74" s="126" t="s">
        <v>135</v>
      </c>
      <c r="C74" s="126"/>
      <c r="D74" s="189">
        <v>685</v>
      </c>
      <c r="E74" s="189">
        <v>656</v>
      </c>
      <c r="F74" s="189">
        <v>29</v>
      </c>
      <c r="G74" s="189">
        <v>2044</v>
      </c>
      <c r="H74" s="189">
        <v>1957</v>
      </c>
      <c r="I74" s="189">
        <v>87</v>
      </c>
      <c r="J74" s="189">
        <v>4940</v>
      </c>
      <c r="K74" s="189">
        <v>4680</v>
      </c>
      <c r="L74" s="189">
        <v>260</v>
      </c>
      <c r="M74" s="189">
        <v>2148856</v>
      </c>
      <c r="N74" s="203">
        <v>1.065683309289878E-2</v>
      </c>
      <c r="O74" s="189">
        <v>8864</v>
      </c>
      <c r="P74" s="192">
        <v>0.41255366301195667</v>
      </c>
      <c r="Q74" s="203"/>
      <c r="R74" s="204">
        <v>657937</v>
      </c>
      <c r="S74" s="192">
        <v>98.972998501080809</v>
      </c>
      <c r="T74" s="203">
        <v>98.564681770371834</v>
      </c>
      <c r="U74" s="204">
        <v>664788</v>
      </c>
      <c r="V74" s="205">
        <v>0.5943247900699542</v>
      </c>
      <c r="W74" s="204">
        <v>5120</v>
      </c>
      <c r="X74" s="203">
        <v>0.77819000907381708</v>
      </c>
      <c r="Y74" s="203"/>
      <c r="Z74" s="204">
        <v>1167347</v>
      </c>
      <c r="AA74" s="205">
        <v>98.768862022274405</v>
      </c>
      <c r="AB74" s="204">
        <v>1170641</v>
      </c>
      <c r="AC74" s="205">
        <v>98.747489530576345</v>
      </c>
      <c r="AD74" s="203">
        <v>3.9945524137780626</v>
      </c>
      <c r="AE74" s="203">
        <v>25.793515763358311</v>
      </c>
      <c r="AF74" s="204">
        <v>2257.5721435546875</v>
      </c>
      <c r="AG74" s="205">
        <v>9326.477294921875</v>
      </c>
      <c r="AH74" s="205">
        <v>4681.2593383789062</v>
      </c>
      <c r="AI74" s="232">
        <v>50.193220766513647</v>
      </c>
      <c r="AJ74" s="205">
        <v>8722.9544677734375</v>
      </c>
      <c r="AK74" s="205">
        <v>603.52228927612305</v>
      </c>
      <c r="AL74" s="205">
        <v>1957</v>
      </c>
      <c r="AM74" s="205">
        <v>87</v>
      </c>
      <c r="AN74" s="203">
        <v>59.505235569452083</v>
      </c>
      <c r="AO74" s="203">
        <v>59.381865101328138</v>
      </c>
      <c r="AP74" s="203">
        <v>61.347295726284806</v>
      </c>
      <c r="AQ74" s="203">
        <v>1.8879508694173837</v>
      </c>
      <c r="AR74" s="205">
        <v>1607</v>
      </c>
      <c r="AS74" s="204">
        <v>6</v>
      </c>
      <c r="AT74" s="204">
        <v>3</v>
      </c>
      <c r="AU74" s="204">
        <v>3</v>
      </c>
      <c r="AV74" s="204">
        <v>8</v>
      </c>
      <c r="AW74" s="204">
        <v>5</v>
      </c>
      <c r="AX74" s="204">
        <v>69</v>
      </c>
      <c r="AY74" s="204">
        <v>1</v>
      </c>
      <c r="AZ74" s="204">
        <v>34</v>
      </c>
      <c r="BA74" s="204">
        <v>1</v>
      </c>
      <c r="BB74" s="204">
        <v>165</v>
      </c>
      <c r="BC74" s="204">
        <v>46</v>
      </c>
      <c r="BD74" s="204">
        <v>183</v>
      </c>
      <c r="BE74" s="204">
        <v>204</v>
      </c>
      <c r="BF74" s="204">
        <v>0</v>
      </c>
      <c r="BG74" s="203">
        <v>28.35736317134447</v>
      </c>
      <c r="BH74" s="204">
        <v>993</v>
      </c>
      <c r="BI74" s="239">
        <v>48.581213307240709</v>
      </c>
      <c r="BJ74" s="470">
        <v>27</v>
      </c>
      <c r="BK74" s="470">
        <v>37</v>
      </c>
    </row>
    <row r="75" spans="1:63" s="299" customFormat="1">
      <c r="A75" s="352">
        <v>41911</v>
      </c>
      <c r="B75" s="114" t="s">
        <v>121</v>
      </c>
      <c r="C75" s="114" t="s">
        <v>122</v>
      </c>
      <c r="D75" s="114">
        <v>234</v>
      </c>
      <c r="E75" s="114">
        <v>170</v>
      </c>
      <c r="F75" s="114">
        <v>64</v>
      </c>
      <c r="G75" s="114">
        <v>689</v>
      </c>
      <c r="H75" s="114">
        <v>498</v>
      </c>
      <c r="I75" s="114">
        <v>191</v>
      </c>
      <c r="J75" s="114">
        <v>2704</v>
      </c>
      <c r="K75" s="115">
        <v>1901</v>
      </c>
      <c r="L75" s="115">
        <v>803</v>
      </c>
      <c r="M75" s="115">
        <v>2042688</v>
      </c>
      <c r="N75" s="116">
        <v>0.11651314049959183</v>
      </c>
      <c r="O75" s="115">
        <v>2497</v>
      </c>
      <c r="P75" s="116">
        <v>0.12239409983158112</v>
      </c>
      <c r="Q75" s="116">
        <v>0</v>
      </c>
      <c r="R75" s="117">
        <v>924303</v>
      </c>
      <c r="S75" s="116">
        <v>99.499969482421875</v>
      </c>
      <c r="T75" s="116">
        <v>99.378189086914063</v>
      </c>
      <c r="U75" s="118">
        <v>928948</v>
      </c>
      <c r="V75" s="119">
        <v>0.21712733805179596</v>
      </c>
      <c r="W75" s="117">
        <v>2700</v>
      </c>
      <c r="X75" s="119">
        <v>0.29211199283599854</v>
      </c>
      <c r="Y75" s="119">
        <v>0</v>
      </c>
      <c r="Z75" s="117">
        <v>1132177</v>
      </c>
      <c r="AA75" s="119">
        <v>98.971542358398438</v>
      </c>
      <c r="AB75" s="116">
        <v>1133223</v>
      </c>
      <c r="AC75" s="120">
        <v>98.961189270019531</v>
      </c>
      <c r="AD75" s="116">
        <v>5.2813773155212402</v>
      </c>
      <c r="AE75" s="116">
        <v>28.486909866333008</v>
      </c>
      <c r="AF75" s="116">
        <v>3106.464111328125</v>
      </c>
      <c r="AG75" s="116">
        <v>14363.275390625</v>
      </c>
      <c r="AH75" s="121">
        <v>12193.9599609375</v>
      </c>
      <c r="AI75" s="116">
        <v>84.89678955078125</v>
      </c>
      <c r="AJ75" s="121">
        <v>9562.0771484375</v>
      </c>
      <c r="AK75" s="121">
        <v>4801.1943359375</v>
      </c>
      <c r="AL75" s="116">
        <v>7929.66650390625</v>
      </c>
      <c r="AM75" s="116">
        <v>4264.29443359375</v>
      </c>
      <c r="AN75" s="116">
        <v>132.72981262207031</v>
      </c>
      <c r="AO75" s="116">
        <v>126.57125091552734</v>
      </c>
      <c r="AP75" s="116">
        <v>146.97219848632812</v>
      </c>
      <c r="AQ75" s="122">
        <v>5.3118622006749261</v>
      </c>
      <c r="AR75" s="118">
        <v>164</v>
      </c>
      <c r="AS75" s="118">
        <v>76</v>
      </c>
      <c r="AT75" s="118">
        <v>5</v>
      </c>
      <c r="AU75" s="118">
        <v>4</v>
      </c>
      <c r="AV75" s="118">
        <v>5</v>
      </c>
      <c r="AW75" s="118">
        <v>2</v>
      </c>
      <c r="AX75" s="118">
        <v>2</v>
      </c>
      <c r="AY75" s="118">
        <v>0</v>
      </c>
      <c r="AZ75" s="118">
        <v>8</v>
      </c>
      <c r="BA75" s="118">
        <v>4</v>
      </c>
      <c r="BB75" s="118">
        <v>16</v>
      </c>
      <c r="BC75" s="118">
        <v>5</v>
      </c>
      <c r="BD75" s="116">
        <v>34</v>
      </c>
      <c r="BE75" s="118">
        <v>39</v>
      </c>
      <c r="BF75" s="118">
        <v>0</v>
      </c>
      <c r="BG75" s="112">
        <v>65.917350769042969</v>
      </c>
      <c r="BH75" s="244">
        <v>36</v>
      </c>
      <c r="BI75" s="240">
        <v>5.2249637155297535</v>
      </c>
      <c r="BJ75" s="470">
        <v>4</v>
      </c>
      <c r="BK75" s="470">
        <v>13</v>
      </c>
    </row>
    <row r="76" spans="1:63" s="7" customFormat="1">
      <c r="A76" s="352">
        <v>41911</v>
      </c>
      <c r="B76" s="114" t="s">
        <v>123</v>
      </c>
      <c r="C76" s="114" t="s">
        <v>122</v>
      </c>
      <c r="D76" s="114">
        <v>169</v>
      </c>
      <c r="E76" s="114">
        <v>158</v>
      </c>
      <c r="F76" s="114">
        <v>11</v>
      </c>
      <c r="G76" s="114">
        <v>525</v>
      </c>
      <c r="H76" s="114">
        <v>491</v>
      </c>
      <c r="I76" s="114">
        <v>34</v>
      </c>
      <c r="J76" s="114">
        <v>1612</v>
      </c>
      <c r="K76" s="115">
        <v>1479</v>
      </c>
      <c r="L76" s="115">
        <v>133</v>
      </c>
      <c r="M76" s="115">
        <v>1122068</v>
      </c>
      <c r="N76" s="116">
        <v>2.1299956366419792E-2</v>
      </c>
      <c r="O76" s="115">
        <v>1214</v>
      </c>
      <c r="P76" s="116">
        <v>0.10824469476938248</v>
      </c>
      <c r="Q76" s="116">
        <v>0</v>
      </c>
      <c r="R76" s="117">
        <v>415116</v>
      </c>
      <c r="S76" s="116">
        <v>99.574943542480469</v>
      </c>
      <c r="T76" s="116">
        <v>99.467155456542969</v>
      </c>
      <c r="U76" s="118">
        <v>416888</v>
      </c>
      <c r="V76" s="119">
        <v>9.6668653190135956E-2</v>
      </c>
      <c r="W76" s="117">
        <v>1274</v>
      </c>
      <c r="X76" s="119">
        <v>0.30690217018127441</v>
      </c>
      <c r="Y76" s="119">
        <v>0</v>
      </c>
      <c r="Z76" s="117">
        <v>364568</v>
      </c>
      <c r="AA76" s="119">
        <v>98.897048950195313</v>
      </c>
      <c r="AB76" s="116">
        <v>364635</v>
      </c>
      <c r="AC76" s="120">
        <v>98.812782287597656</v>
      </c>
      <c r="AD76" s="116">
        <v>5.023406982421875</v>
      </c>
      <c r="AE76" s="116">
        <v>30.817272186279297</v>
      </c>
      <c r="AF76" s="116">
        <v>1607.88623046875</v>
      </c>
      <c r="AG76" s="116">
        <v>6392.62451171875</v>
      </c>
      <c r="AH76" s="121">
        <v>4661.68701171875</v>
      </c>
      <c r="AI76" s="116">
        <v>72.922897338867188</v>
      </c>
      <c r="AJ76" s="121">
        <v>5749.85400390625</v>
      </c>
      <c r="AK76" s="121">
        <v>642.77093505859375</v>
      </c>
      <c r="AL76" s="116">
        <v>4166.22265625</v>
      </c>
      <c r="AM76" s="116">
        <v>495.4630126953125</v>
      </c>
      <c r="AN76" s="116">
        <v>109.10812377929687</v>
      </c>
      <c r="AO76" s="116">
        <v>107.97734832763672</v>
      </c>
      <c r="AP76" s="116">
        <v>120.38576507568359</v>
      </c>
      <c r="AQ76" s="116">
        <v>3.9656479601232939</v>
      </c>
      <c r="AR76" s="118">
        <v>226</v>
      </c>
      <c r="AS76" s="118">
        <v>16</v>
      </c>
      <c r="AT76" s="118">
        <v>3</v>
      </c>
      <c r="AU76" s="118">
        <v>2</v>
      </c>
      <c r="AV76" s="118">
        <v>2</v>
      </c>
      <c r="AW76" s="118">
        <v>1</v>
      </c>
      <c r="AX76" s="118">
        <v>5</v>
      </c>
      <c r="AY76" s="118">
        <v>1</v>
      </c>
      <c r="AZ76" s="118">
        <v>9</v>
      </c>
      <c r="BA76" s="118">
        <v>2</v>
      </c>
      <c r="BB76" s="118">
        <v>30</v>
      </c>
      <c r="BC76" s="118">
        <v>9</v>
      </c>
      <c r="BD76" s="116">
        <v>16</v>
      </c>
      <c r="BE76" s="118">
        <v>23</v>
      </c>
      <c r="BF76" s="118">
        <v>0</v>
      </c>
      <c r="BG76" s="112">
        <v>53.348686218261719</v>
      </c>
      <c r="BH76" s="244">
        <v>50</v>
      </c>
      <c r="BI76" s="240">
        <v>9.5238095238095237</v>
      </c>
      <c r="BJ76" s="470">
        <v>2</v>
      </c>
      <c r="BK76" s="470">
        <v>8</v>
      </c>
    </row>
    <row r="77" spans="1:63" s="7" customFormat="1">
      <c r="A77" s="352">
        <v>41911</v>
      </c>
      <c r="B77" s="114" t="s">
        <v>183</v>
      </c>
      <c r="C77" s="114" t="s">
        <v>122</v>
      </c>
      <c r="D77" s="114">
        <v>140</v>
      </c>
      <c r="E77" s="114">
        <v>130</v>
      </c>
      <c r="F77" s="114">
        <v>10</v>
      </c>
      <c r="G77" s="114">
        <v>421</v>
      </c>
      <c r="H77" s="114">
        <v>391</v>
      </c>
      <c r="I77" s="114">
        <v>30</v>
      </c>
      <c r="J77" s="114">
        <v>1591</v>
      </c>
      <c r="K77" s="115">
        <v>1477</v>
      </c>
      <c r="L77" s="115">
        <v>114</v>
      </c>
      <c r="M77" s="115">
        <v>1177640</v>
      </c>
      <c r="N77" s="116">
        <v>1.0359702631831169E-2</v>
      </c>
      <c r="O77" s="115">
        <v>937</v>
      </c>
      <c r="P77" s="116">
        <v>7.9583615064620972E-2</v>
      </c>
      <c r="Q77" s="116">
        <v>0</v>
      </c>
      <c r="R77" s="117">
        <v>467830</v>
      </c>
      <c r="S77" s="116">
        <v>99.591484069824219</v>
      </c>
      <c r="T77" s="116">
        <v>99.512222290039063</v>
      </c>
      <c r="U77" s="118">
        <v>469749</v>
      </c>
      <c r="V77" s="119">
        <v>3.5550899803638458E-2</v>
      </c>
      <c r="W77" s="117">
        <v>1311</v>
      </c>
      <c r="X77" s="119">
        <v>0.28022998571395874</v>
      </c>
      <c r="Y77" s="119">
        <v>0</v>
      </c>
      <c r="Z77" s="117">
        <v>321040</v>
      </c>
      <c r="AA77" s="119">
        <v>97.8043212890625</v>
      </c>
      <c r="AB77" s="116">
        <v>321141</v>
      </c>
      <c r="AC77" s="120">
        <v>97.541580200195313</v>
      </c>
      <c r="AD77" s="116">
        <v>5.4490470886230469</v>
      </c>
      <c r="AE77" s="116">
        <v>30.487884521484375</v>
      </c>
      <c r="AF77" s="116">
        <v>1822.400390625</v>
      </c>
      <c r="AG77" s="116">
        <v>6564.58740234375</v>
      </c>
      <c r="AH77" s="121">
        <v>4649.9248046875</v>
      </c>
      <c r="AI77" s="116">
        <v>70.833465576171875</v>
      </c>
      <c r="AJ77" s="121">
        <v>5934.3544921875</v>
      </c>
      <c r="AK77" s="121">
        <v>630.23406982421875</v>
      </c>
      <c r="AL77" s="116">
        <v>4104.828125</v>
      </c>
      <c r="AM77" s="116">
        <v>545.094970703125</v>
      </c>
      <c r="AN77" s="116">
        <v>105.45893859863281</v>
      </c>
      <c r="AO77" s="116">
        <v>102.63967895507812</v>
      </c>
      <c r="AP77" s="116">
        <v>142.25021362304687</v>
      </c>
      <c r="AQ77" s="116">
        <v>4.1260763056843182</v>
      </c>
      <c r="AR77" s="118">
        <v>155</v>
      </c>
      <c r="AS77" s="118">
        <v>9</v>
      </c>
      <c r="AT77" s="118">
        <v>2</v>
      </c>
      <c r="AU77" s="118">
        <v>1</v>
      </c>
      <c r="AV77" s="118">
        <v>1</v>
      </c>
      <c r="AW77" s="118">
        <v>0</v>
      </c>
      <c r="AX77" s="118">
        <v>3</v>
      </c>
      <c r="AY77" s="118">
        <v>0</v>
      </c>
      <c r="AZ77" s="118">
        <v>3</v>
      </c>
      <c r="BA77" s="118">
        <v>1</v>
      </c>
      <c r="BB77" s="118">
        <v>45</v>
      </c>
      <c r="BC77" s="118">
        <v>9</v>
      </c>
      <c r="BD77" s="116">
        <v>8</v>
      </c>
      <c r="BE77" s="118">
        <v>31</v>
      </c>
      <c r="BF77" s="118">
        <v>0</v>
      </c>
      <c r="BG77" s="112">
        <v>52.140357971191406</v>
      </c>
      <c r="BH77" s="244">
        <v>33</v>
      </c>
      <c r="BI77" s="240">
        <v>7.8384798099762465</v>
      </c>
      <c r="BJ77" s="470">
        <v>1</v>
      </c>
      <c r="BK77" s="470">
        <v>5</v>
      </c>
    </row>
    <row r="78" spans="1:63" s="7" customFormat="1">
      <c r="A78" s="352">
        <v>41911</v>
      </c>
      <c r="B78" s="114" t="s">
        <v>126</v>
      </c>
      <c r="C78" s="114" t="s">
        <v>122</v>
      </c>
      <c r="D78" s="114">
        <v>118</v>
      </c>
      <c r="E78" s="114">
        <v>111</v>
      </c>
      <c r="F78" s="114">
        <v>7</v>
      </c>
      <c r="G78" s="114">
        <v>346</v>
      </c>
      <c r="H78" s="114">
        <v>325</v>
      </c>
      <c r="I78" s="114">
        <v>21</v>
      </c>
      <c r="J78" s="114">
        <v>1087</v>
      </c>
      <c r="K78" s="115">
        <v>1001</v>
      </c>
      <c r="L78" s="115">
        <v>86</v>
      </c>
      <c r="M78" s="115">
        <v>686623</v>
      </c>
      <c r="N78" s="116">
        <v>3.6410081665962934E-3</v>
      </c>
      <c r="O78" s="115">
        <v>1572</v>
      </c>
      <c r="P78" s="116">
        <v>0.22896461188793182</v>
      </c>
      <c r="Q78" s="116">
        <v>0</v>
      </c>
      <c r="R78" s="117">
        <v>251129</v>
      </c>
      <c r="S78" s="116">
        <v>99.337821960449219</v>
      </c>
      <c r="T78" s="116">
        <v>99.110374450683594</v>
      </c>
      <c r="U78" s="118">
        <v>252803</v>
      </c>
      <c r="V78" s="119">
        <v>0.26858857274055481</v>
      </c>
      <c r="W78" s="117">
        <v>888</v>
      </c>
      <c r="X78" s="119">
        <v>0.35360312461853027</v>
      </c>
      <c r="Y78" s="119">
        <v>0</v>
      </c>
      <c r="Z78" s="117">
        <v>144205</v>
      </c>
      <c r="AA78" s="119">
        <v>98.680351257324219</v>
      </c>
      <c r="AB78" s="116">
        <v>143986</v>
      </c>
      <c r="AC78" s="120">
        <v>98.502632141113281</v>
      </c>
      <c r="AD78" s="116">
        <v>5.675447940826416</v>
      </c>
      <c r="AE78" s="116">
        <v>35.328144073486328</v>
      </c>
      <c r="AF78" s="116">
        <v>1097.46630859375</v>
      </c>
      <c r="AG78" s="116">
        <v>3928.785400390625</v>
      </c>
      <c r="AH78" s="121">
        <v>2751.374755859375</v>
      </c>
      <c r="AI78" s="116">
        <v>70.031181335449219</v>
      </c>
      <c r="AJ78" s="121">
        <v>3756.205810546875</v>
      </c>
      <c r="AK78" s="121">
        <v>172.58000183105469</v>
      </c>
      <c r="AL78" s="116">
        <v>2694.452880859375</v>
      </c>
      <c r="AM78" s="116">
        <v>56.922000885009766</v>
      </c>
      <c r="AN78" s="116">
        <v>99.899749755859375</v>
      </c>
      <c r="AO78" s="116">
        <v>104.59797668457031</v>
      </c>
      <c r="AP78" s="116">
        <v>50.515159606933594</v>
      </c>
      <c r="AQ78" s="116">
        <v>3.6143379948395813</v>
      </c>
      <c r="AR78" s="118">
        <v>162</v>
      </c>
      <c r="AS78" s="118">
        <v>2</v>
      </c>
      <c r="AT78" s="118">
        <v>0</v>
      </c>
      <c r="AU78" s="118">
        <v>0</v>
      </c>
      <c r="AV78" s="118">
        <v>1</v>
      </c>
      <c r="AW78" s="118">
        <v>1</v>
      </c>
      <c r="AX78" s="118">
        <v>3</v>
      </c>
      <c r="AY78" s="118">
        <v>0</v>
      </c>
      <c r="AZ78" s="118">
        <v>5</v>
      </c>
      <c r="BA78" s="118">
        <v>2</v>
      </c>
      <c r="BB78" s="118">
        <v>27</v>
      </c>
      <c r="BC78" s="118">
        <v>16</v>
      </c>
      <c r="BD78" s="116">
        <v>15</v>
      </c>
      <c r="BE78" s="118">
        <v>35</v>
      </c>
      <c r="BF78" s="118">
        <v>0</v>
      </c>
      <c r="BG78" s="112">
        <v>48.950397491455078</v>
      </c>
      <c r="BH78" s="244">
        <v>45</v>
      </c>
      <c r="BI78" s="240">
        <v>13.005780346820808</v>
      </c>
      <c r="BJ78" s="470">
        <v>1</v>
      </c>
      <c r="BK78" s="470">
        <v>10</v>
      </c>
    </row>
    <row r="79" spans="1:63" s="7" customFormat="1">
      <c r="A79" s="352">
        <v>41911</v>
      </c>
      <c r="B79" s="114" t="s">
        <v>184</v>
      </c>
      <c r="C79" s="114" t="s">
        <v>122</v>
      </c>
      <c r="D79" s="114">
        <v>115</v>
      </c>
      <c r="E79" s="114">
        <v>100</v>
      </c>
      <c r="F79" s="114">
        <v>15</v>
      </c>
      <c r="G79" s="114">
        <v>343</v>
      </c>
      <c r="H79" s="114">
        <v>298</v>
      </c>
      <c r="I79" s="114">
        <v>45</v>
      </c>
      <c r="J79" s="114">
        <v>1200</v>
      </c>
      <c r="K79" s="115">
        <v>1005</v>
      </c>
      <c r="L79" s="115">
        <v>195</v>
      </c>
      <c r="M79" s="115">
        <v>1108736</v>
      </c>
      <c r="N79" s="116">
        <v>1.1905449442565441E-2</v>
      </c>
      <c r="O79" s="115">
        <v>1328</v>
      </c>
      <c r="P79" s="116">
        <v>0.11980077624320984</v>
      </c>
      <c r="Q79" s="116">
        <v>0</v>
      </c>
      <c r="R79" s="117">
        <v>409899</v>
      </c>
      <c r="S79" s="116">
        <v>99.463249206542969</v>
      </c>
      <c r="T79" s="116">
        <v>99.344093322753906</v>
      </c>
      <c r="U79" s="118">
        <v>412111</v>
      </c>
      <c r="V79" s="119">
        <v>2.6934491470456123E-2</v>
      </c>
      <c r="W79" s="117">
        <v>934</v>
      </c>
      <c r="X79" s="119">
        <v>0.22786101698875427</v>
      </c>
      <c r="Y79" s="119">
        <v>0</v>
      </c>
      <c r="Z79" s="117">
        <v>282782</v>
      </c>
      <c r="AA79" s="119">
        <v>98.522537231445313</v>
      </c>
      <c r="AB79" s="116">
        <v>282926</v>
      </c>
      <c r="AC79" s="120">
        <v>98.42291259765625</v>
      </c>
      <c r="AD79" s="116">
        <v>5.6001462936401367</v>
      </c>
      <c r="AE79" s="116">
        <v>31.335826873779297</v>
      </c>
      <c r="AF79" s="116">
        <v>1786.7183837890625</v>
      </c>
      <c r="AG79" s="116">
        <v>5282.578125</v>
      </c>
      <c r="AH79" s="121">
        <v>4041.29931640625</v>
      </c>
      <c r="AI79" s="116">
        <v>76.502403259277344</v>
      </c>
      <c r="AJ79" s="121">
        <v>4313.548828125</v>
      </c>
      <c r="AK79" s="121">
        <v>969.03009033203125</v>
      </c>
      <c r="AL79" s="116">
        <v>3275.38525390625</v>
      </c>
      <c r="AM79" s="116">
        <v>765.9140625</v>
      </c>
      <c r="AN79" s="116">
        <v>115.17021942138672</v>
      </c>
      <c r="AO79" s="116">
        <v>113.58865356445312</v>
      </c>
      <c r="AP79" s="116">
        <v>122.78012084960937</v>
      </c>
      <c r="AQ79" s="116">
        <v>4.4021484375000002</v>
      </c>
      <c r="AR79" s="118">
        <v>119</v>
      </c>
      <c r="AS79" s="118">
        <v>9</v>
      </c>
      <c r="AT79" s="118">
        <v>1</v>
      </c>
      <c r="AU79" s="118">
        <v>0</v>
      </c>
      <c r="AV79" s="118">
        <v>0</v>
      </c>
      <c r="AW79" s="118">
        <v>0</v>
      </c>
      <c r="AX79" s="118">
        <v>0</v>
      </c>
      <c r="AY79" s="118">
        <v>0</v>
      </c>
      <c r="AZ79" s="118">
        <v>5</v>
      </c>
      <c r="BA79" s="118">
        <v>3</v>
      </c>
      <c r="BB79" s="118">
        <v>25</v>
      </c>
      <c r="BC79" s="118">
        <v>8</v>
      </c>
      <c r="BD79" s="116">
        <v>5</v>
      </c>
      <c r="BE79" s="118">
        <v>31</v>
      </c>
      <c r="BF79" s="118">
        <v>0</v>
      </c>
      <c r="BG79" s="112">
        <v>56.771781921386719</v>
      </c>
      <c r="BH79" s="244">
        <v>23</v>
      </c>
      <c r="BI79" s="240">
        <v>6.7055393586005829</v>
      </c>
      <c r="BJ79" s="471">
        <v>1</v>
      </c>
      <c r="BK79" s="471">
        <v>9</v>
      </c>
    </row>
    <row r="80" spans="1:63" s="7" customFormat="1">
      <c r="A80" s="352">
        <v>41911</v>
      </c>
      <c r="B80" s="114" t="s">
        <v>131</v>
      </c>
      <c r="C80" s="114" t="s">
        <v>176</v>
      </c>
      <c r="D80" s="114">
        <v>194</v>
      </c>
      <c r="E80" s="114">
        <v>174</v>
      </c>
      <c r="F80" s="114">
        <v>20</v>
      </c>
      <c r="G80" s="114">
        <v>557</v>
      </c>
      <c r="H80" s="114">
        <v>507</v>
      </c>
      <c r="I80" s="114">
        <v>50</v>
      </c>
      <c r="J80" s="114">
        <v>1630</v>
      </c>
      <c r="K80" s="115">
        <v>1467</v>
      </c>
      <c r="L80" s="115">
        <v>163</v>
      </c>
      <c r="M80" s="115">
        <v>1137449</v>
      </c>
      <c r="N80" s="116">
        <v>1.0901588015258312E-2</v>
      </c>
      <c r="O80" s="115">
        <v>85</v>
      </c>
      <c r="P80" s="116">
        <v>7.8176232054829597E-3</v>
      </c>
      <c r="Q80" s="116">
        <v>0</v>
      </c>
      <c r="R80" s="117">
        <v>395507</v>
      </c>
      <c r="S80" s="116">
        <v>99.669120788574219</v>
      </c>
      <c r="T80" s="116">
        <v>99.661331176757813</v>
      </c>
      <c r="U80" s="118">
        <v>396820</v>
      </c>
      <c r="V80" s="119">
        <v>3.2004434615373611E-2</v>
      </c>
      <c r="W80" s="117">
        <v>1111</v>
      </c>
      <c r="X80" s="119">
        <v>0.28090527653694153</v>
      </c>
      <c r="Y80" s="119">
        <v>0</v>
      </c>
      <c r="Z80" s="117">
        <v>161219</v>
      </c>
      <c r="AA80" s="119">
        <v>95.130844116210937</v>
      </c>
      <c r="AB80" s="116">
        <v>159990</v>
      </c>
      <c r="AC80" s="120">
        <v>95.842864990234375</v>
      </c>
      <c r="AD80" s="116">
        <v>5.3100934028625488</v>
      </c>
      <c r="AE80" s="116">
        <v>30.455417633056641</v>
      </c>
      <c r="AF80" s="116">
        <v>1768.1866455078125</v>
      </c>
      <c r="AG80" s="116">
        <v>5086.1240234375</v>
      </c>
      <c r="AH80" s="121">
        <v>3463.260498046875</v>
      </c>
      <c r="AI80" s="116">
        <v>68.092330932617188</v>
      </c>
      <c r="AJ80" s="121">
        <v>4422.7080078125</v>
      </c>
      <c r="AK80" s="121">
        <v>663.415283203125</v>
      </c>
      <c r="AL80" s="116">
        <v>2958.47802734375</v>
      </c>
      <c r="AM80" s="116">
        <v>504.78213500976562</v>
      </c>
      <c r="AN80" s="116">
        <v>84.111251831054687</v>
      </c>
      <c r="AO80" s="116">
        <v>82.238265991210938</v>
      </c>
      <c r="AP80" s="116">
        <v>99.168190002441406</v>
      </c>
      <c r="AQ80" s="116">
        <v>3.1203214867714726</v>
      </c>
      <c r="AR80" s="118">
        <v>283</v>
      </c>
      <c r="AS80" s="118">
        <v>2</v>
      </c>
      <c r="AT80" s="118">
        <v>1</v>
      </c>
      <c r="AU80" s="118">
        <v>1</v>
      </c>
      <c r="AV80" s="118">
        <v>0</v>
      </c>
      <c r="AW80" s="118">
        <v>0</v>
      </c>
      <c r="AX80" s="118">
        <v>7</v>
      </c>
      <c r="AY80" s="118">
        <v>0</v>
      </c>
      <c r="AZ80" s="118">
        <v>2</v>
      </c>
      <c r="BA80" s="118">
        <v>0</v>
      </c>
      <c r="BB80" s="118">
        <v>135</v>
      </c>
      <c r="BC80" s="118">
        <v>74</v>
      </c>
      <c r="BD80" s="116">
        <v>22</v>
      </c>
      <c r="BE80" s="118">
        <v>33</v>
      </c>
      <c r="BF80" s="118">
        <v>0</v>
      </c>
      <c r="BG80" s="112">
        <v>40.735702514648438</v>
      </c>
      <c r="BH80" s="244">
        <v>107</v>
      </c>
      <c r="BI80" s="240">
        <v>19.210053859964095</v>
      </c>
      <c r="BJ80" s="471">
        <v>2</v>
      </c>
      <c r="BK80" s="471">
        <v>5</v>
      </c>
    </row>
    <row r="81" spans="1:63" s="7" customFormat="1">
      <c r="A81" s="352">
        <v>41911</v>
      </c>
      <c r="B81" s="114" t="s">
        <v>124</v>
      </c>
      <c r="C81" s="114" t="s">
        <v>176</v>
      </c>
      <c r="D81" s="114">
        <v>159</v>
      </c>
      <c r="E81" s="114">
        <v>126</v>
      </c>
      <c r="F81" s="114">
        <v>33</v>
      </c>
      <c r="G81" s="114">
        <v>457</v>
      </c>
      <c r="H81" s="114">
        <v>370</v>
      </c>
      <c r="I81" s="114">
        <v>87</v>
      </c>
      <c r="J81" s="114">
        <v>1709</v>
      </c>
      <c r="K81" s="115">
        <v>1364</v>
      </c>
      <c r="L81" s="115">
        <v>345</v>
      </c>
      <c r="M81" s="115">
        <v>1074041</v>
      </c>
      <c r="N81" s="116">
        <v>2.8862957842648029E-3</v>
      </c>
      <c r="O81" s="115">
        <v>149</v>
      </c>
      <c r="P81" s="116">
        <v>1.4449185691773891E-2</v>
      </c>
      <c r="Q81" s="116">
        <v>0</v>
      </c>
      <c r="R81" s="117">
        <v>417440</v>
      </c>
      <c r="S81" s="116">
        <v>99.685256958007813</v>
      </c>
      <c r="T81" s="116">
        <v>99.670852661132813</v>
      </c>
      <c r="U81" s="118">
        <v>418758</v>
      </c>
      <c r="V81" s="119">
        <v>4.6566274017095566E-2</v>
      </c>
      <c r="W81" s="117">
        <v>1304</v>
      </c>
      <c r="X81" s="119">
        <v>0.31238022446632385</v>
      </c>
      <c r="Y81" s="119">
        <v>0</v>
      </c>
      <c r="Z81" s="117">
        <v>125912</v>
      </c>
      <c r="AA81" s="119">
        <v>96.325210571289062</v>
      </c>
      <c r="AB81" s="116">
        <v>125984</v>
      </c>
      <c r="AC81" s="120">
        <v>96.555908203125</v>
      </c>
      <c r="AD81" s="116">
        <v>4.9795217514038086</v>
      </c>
      <c r="AE81" s="116">
        <v>31.746610641479492</v>
      </c>
      <c r="AF81" s="116">
        <v>1578.1651611328125</v>
      </c>
      <c r="AG81" s="116">
        <v>5439.94287109375</v>
      </c>
      <c r="AH81" s="121">
        <v>3258.90771484375</v>
      </c>
      <c r="AI81" s="116">
        <v>59.907020568847656</v>
      </c>
      <c r="AJ81" s="121">
        <v>4227.330078125</v>
      </c>
      <c r="AK81" s="121">
        <v>1212.61376953125</v>
      </c>
      <c r="AL81" s="116">
        <v>2418.433349609375</v>
      </c>
      <c r="AM81" s="116">
        <v>840.47491455078125</v>
      </c>
      <c r="AN81" s="116">
        <v>78.418159484863281</v>
      </c>
      <c r="AO81" s="116">
        <v>75.642852783203125</v>
      </c>
      <c r="AP81" s="116">
        <v>89.919265747070313</v>
      </c>
      <c r="AQ81" s="116">
        <v>3.1831146115235516</v>
      </c>
      <c r="AR81" s="118">
        <v>238</v>
      </c>
      <c r="AS81" s="118">
        <v>2</v>
      </c>
      <c r="AT81" s="118">
        <v>0</v>
      </c>
      <c r="AU81" s="118">
        <v>0</v>
      </c>
      <c r="AV81" s="118">
        <v>1</v>
      </c>
      <c r="AW81" s="118">
        <v>1</v>
      </c>
      <c r="AX81" s="118">
        <v>2</v>
      </c>
      <c r="AY81" s="118">
        <v>0</v>
      </c>
      <c r="AZ81" s="118">
        <v>1</v>
      </c>
      <c r="BA81" s="118">
        <v>0</v>
      </c>
      <c r="BB81" s="118">
        <v>65</v>
      </c>
      <c r="BC81" s="118">
        <v>32</v>
      </c>
      <c r="BD81" s="116">
        <v>8</v>
      </c>
      <c r="BE81" s="118">
        <v>22</v>
      </c>
      <c r="BF81" s="118">
        <v>0</v>
      </c>
      <c r="BG81" s="112">
        <v>38.7164306640625</v>
      </c>
      <c r="BH81" s="244">
        <v>102</v>
      </c>
      <c r="BI81" s="240">
        <v>22.319474835886215</v>
      </c>
      <c r="BJ81" s="471">
        <v>0</v>
      </c>
      <c r="BK81" s="471">
        <v>2</v>
      </c>
    </row>
    <row r="82" spans="1:63" s="8" customFormat="1">
      <c r="A82" s="352">
        <v>41911</v>
      </c>
      <c r="B82" s="206" t="s">
        <v>133</v>
      </c>
      <c r="C82" s="206" t="s">
        <v>176</v>
      </c>
      <c r="D82" s="206">
        <v>176</v>
      </c>
      <c r="E82" s="206">
        <v>164</v>
      </c>
      <c r="F82" s="206">
        <v>12</v>
      </c>
      <c r="G82" s="206">
        <v>519</v>
      </c>
      <c r="H82" s="206">
        <v>485</v>
      </c>
      <c r="I82" s="206">
        <v>34</v>
      </c>
      <c r="J82" s="206">
        <v>1533</v>
      </c>
      <c r="K82" s="245">
        <v>1419</v>
      </c>
      <c r="L82" s="245">
        <v>114</v>
      </c>
      <c r="M82" s="245">
        <v>894066</v>
      </c>
      <c r="N82" s="246">
        <v>0.14898228645324707</v>
      </c>
      <c r="O82" s="245">
        <v>45</v>
      </c>
      <c r="P82" s="246">
        <v>5.3208032622933388E-3</v>
      </c>
      <c r="Q82" s="246">
        <v>0</v>
      </c>
      <c r="R82" s="247">
        <v>288302</v>
      </c>
      <c r="S82" s="246">
        <v>99.470390319824219</v>
      </c>
      <c r="T82" s="246">
        <v>99.465095520019531</v>
      </c>
      <c r="U82" s="248">
        <v>289837</v>
      </c>
      <c r="V82" s="249">
        <v>0.15732981264591217</v>
      </c>
      <c r="W82" s="248">
        <v>909</v>
      </c>
      <c r="X82" s="246">
        <v>0.31529438495635986</v>
      </c>
      <c r="Y82" s="246">
        <v>0</v>
      </c>
      <c r="Z82" s="247">
        <v>70888</v>
      </c>
      <c r="AA82" s="249">
        <v>94.125946044921875</v>
      </c>
      <c r="AB82" s="246">
        <v>70015</v>
      </c>
      <c r="AC82" s="250">
        <v>94.264083862304688</v>
      </c>
      <c r="AD82" s="246">
        <v>5.1986627578735352</v>
      </c>
      <c r="AE82" s="246">
        <v>36.144329071044922</v>
      </c>
      <c r="AF82" s="246">
        <v>1384.6337890625</v>
      </c>
      <c r="AG82" s="246">
        <v>4499.3310546875</v>
      </c>
      <c r="AH82" s="251">
        <v>3249.536865234375</v>
      </c>
      <c r="AI82" s="246">
        <v>72.222663879394531</v>
      </c>
      <c r="AJ82" s="251">
        <v>4198.67626953125</v>
      </c>
      <c r="AK82" s="251">
        <v>300.65380859375</v>
      </c>
      <c r="AL82" s="246">
        <v>3040.349365234375</v>
      </c>
      <c r="AM82" s="246">
        <v>209.1875</v>
      </c>
      <c r="AN82" s="246">
        <v>81.470802307128906</v>
      </c>
      <c r="AO82" s="246">
        <v>82.915046691894531</v>
      </c>
      <c r="AP82" s="246">
        <v>65.530471801757813</v>
      </c>
      <c r="AQ82" s="246">
        <v>2.9349843800962168</v>
      </c>
      <c r="AR82" s="248">
        <v>291</v>
      </c>
      <c r="AS82" s="248">
        <v>3</v>
      </c>
      <c r="AT82" s="248">
        <v>3</v>
      </c>
      <c r="AU82" s="248">
        <v>3</v>
      </c>
      <c r="AV82" s="248">
        <v>2</v>
      </c>
      <c r="AW82" s="248">
        <v>1</v>
      </c>
      <c r="AX82" s="248">
        <v>3</v>
      </c>
      <c r="AY82" s="248">
        <v>0</v>
      </c>
      <c r="AZ82" s="248">
        <v>3</v>
      </c>
      <c r="BA82" s="248">
        <v>2</v>
      </c>
      <c r="BB82" s="248">
        <v>78</v>
      </c>
      <c r="BC82" s="248">
        <v>45</v>
      </c>
      <c r="BD82" s="246">
        <v>21</v>
      </c>
      <c r="BE82" s="248">
        <v>32</v>
      </c>
      <c r="BF82" s="248">
        <v>0</v>
      </c>
      <c r="BG82" s="249">
        <v>39.304611206054687</v>
      </c>
      <c r="BH82" s="252">
        <v>120</v>
      </c>
      <c r="BI82" s="253">
        <v>23.121387283236995</v>
      </c>
      <c r="BJ82" s="43">
        <v>1</v>
      </c>
      <c r="BK82" s="43">
        <v>5</v>
      </c>
    </row>
    <row r="83" spans="1:63" s="8" customFormat="1">
      <c r="A83" s="352">
        <v>41911</v>
      </c>
      <c r="B83" s="206" t="s">
        <v>125</v>
      </c>
      <c r="C83" s="206" t="s">
        <v>176</v>
      </c>
      <c r="D83" s="206">
        <v>185</v>
      </c>
      <c r="E83" s="206">
        <v>177</v>
      </c>
      <c r="F83" s="206">
        <v>8</v>
      </c>
      <c r="G83" s="206">
        <v>531</v>
      </c>
      <c r="H83" s="206">
        <v>507</v>
      </c>
      <c r="I83" s="206">
        <v>24</v>
      </c>
      <c r="J83" s="206">
        <v>1695</v>
      </c>
      <c r="K83" s="245">
        <v>1602</v>
      </c>
      <c r="L83" s="245">
        <v>93</v>
      </c>
      <c r="M83" s="245">
        <v>886628</v>
      </c>
      <c r="N83" s="246">
        <v>1.2406556634232402E-3</v>
      </c>
      <c r="O83" s="245">
        <v>13</v>
      </c>
      <c r="P83" s="246">
        <v>1.5433784574270248E-3</v>
      </c>
      <c r="Q83" s="246">
        <v>0</v>
      </c>
      <c r="R83" s="247">
        <v>313934</v>
      </c>
      <c r="S83" s="246">
        <v>99.748672485351563</v>
      </c>
      <c r="T83" s="246">
        <v>99.74713134765625</v>
      </c>
      <c r="U83" s="248">
        <v>314725</v>
      </c>
      <c r="V83" s="249">
        <v>2.2241638973355293E-2</v>
      </c>
      <c r="W83" s="248">
        <v>688</v>
      </c>
      <c r="X83" s="246">
        <v>0.21915434300899506</v>
      </c>
      <c r="Y83" s="246">
        <v>0</v>
      </c>
      <c r="Z83" s="247">
        <v>89255</v>
      </c>
      <c r="AA83" s="249">
        <v>96.738555908203125</v>
      </c>
      <c r="AB83" s="246">
        <v>89078</v>
      </c>
      <c r="AC83" s="250">
        <v>97.069984436035156</v>
      </c>
      <c r="AD83" s="246">
        <v>4.1826357841491699</v>
      </c>
      <c r="AE83" s="246">
        <v>33.488357543945313</v>
      </c>
      <c r="AF83" s="246">
        <v>1146.5487060546875</v>
      </c>
      <c r="AG83" s="246">
        <v>4435.373046875</v>
      </c>
      <c r="AH83" s="251">
        <v>2406.61328125</v>
      </c>
      <c r="AI83" s="246">
        <v>54.259544372558594</v>
      </c>
      <c r="AJ83" s="251">
        <v>4112.72607421875</v>
      </c>
      <c r="AK83" s="251">
        <v>322.64675903320312</v>
      </c>
      <c r="AL83" s="246">
        <v>2179.739013671875</v>
      </c>
      <c r="AM83" s="246">
        <v>226.875</v>
      </c>
      <c r="AN83" s="246">
        <v>69.150299072265625</v>
      </c>
      <c r="AO83" s="246">
        <v>68.248207092285156</v>
      </c>
      <c r="AP83" s="246">
        <v>83.161941528320312</v>
      </c>
      <c r="AQ83" s="246">
        <v>2.6167392606932154</v>
      </c>
      <c r="AR83" s="248">
        <v>338</v>
      </c>
      <c r="AS83" s="248">
        <v>0</v>
      </c>
      <c r="AT83" s="248">
        <v>0</v>
      </c>
      <c r="AU83" s="248">
        <v>0</v>
      </c>
      <c r="AV83" s="248">
        <v>1</v>
      </c>
      <c r="AW83" s="248">
        <v>0</v>
      </c>
      <c r="AX83" s="248">
        <v>1</v>
      </c>
      <c r="AY83" s="248">
        <v>0</v>
      </c>
      <c r="AZ83" s="248">
        <v>1</v>
      </c>
      <c r="BA83" s="248">
        <v>0</v>
      </c>
      <c r="BB83" s="248">
        <v>71</v>
      </c>
      <c r="BC83" s="248">
        <v>37</v>
      </c>
      <c r="BD83" s="246">
        <v>8</v>
      </c>
      <c r="BE83" s="248">
        <v>17</v>
      </c>
      <c r="BF83" s="248">
        <v>0</v>
      </c>
      <c r="BG83" s="249">
        <v>33.640262603759766</v>
      </c>
      <c r="BH83" s="252">
        <v>173</v>
      </c>
      <c r="BI83" s="253">
        <v>32.580037664783426</v>
      </c>
      <c r="BJ83" s="43">
        <v>0</v>
      </c>
      <c r="BK83" s="43">
        <v>1</v>
      </c>
    </row>
    <row r="84" spans="1:63" s="299" customFormat="1">
      <c r="A84" s="352">
        <v>41911</v>
      </c>
      <c r="B84" s="107" t="s">
        <v>127</v>
      </c>
      <c r="C84" s="107" t="s">
        <v>128</v>
      </c>
      <c r="D84" s="107">
        <v>166</v>
      </c>
      <c r="E84" s="107">
        <v>150</v>
      </c>
      <c r="F84" s="107">
        <v>16</v>
      </c>
      <c r="G84" s="107">
        <v>498</v>
      </c>
      <c r="H84" s="107">
        <v>450</v>
      </c>
      <c r="I84" s="107">
        <v>48</v>
      </c>
      <c r="J84" s="107">
        <v>1620</v>
      </c>
      <c r="K84" s="108">
        <v>1458</v>
      </c>
      <c r="L84" s="108">
        <v>162</v>
      </c>
      <c r="M84" s="108">
        <v>868532</v>
      </c>
      <c r="N84" s="109">
        <v>1.5543468296527863E-2</v>
      </c>
      <c r="O84" s="108">
        <v>3839</v>
      </c>
      <c r="P84" s="109">
        <v>0.44209063053131104</v>
      </c>
      <c r="Q84" s="109">
        <v>0</v>
      </c>
      <c r="R84" s="110">
        <v>319962</v>
      </c>
      <c r="S84" s="109">
        <v>98.375381469726563</v>
      </c>
      <c r="T84" s="109">
        <v>97.940475463867188</v>
      </c>
      <c r="U84" s="111">
        <v>325246</v>
      </c>
      <c r="V84" s="112">
        <v>1.1511286497116089</v>
      </c>
      <c r="W84" s="111">
        <v>2671</v>
      </c>
      <c r="X84" s="109">
        <v>0.83478665351867676</v>
      </c>
      <c r="Y84" s="109">
        <v>0</v>
      </c>
      <c r="Z84" s="110">
        <v>679827</v>
      </c>
      <c r="AA84" s="112">
        <v>99.156997680664063</v>
      </c>
      <c r="AB84" s="109">
        <v>679780</v>
      </c>
      <c r="AC84" s="182">
        <v>99.200981140136719</v>
      </c>
      <c r="AD84" s="109">
        <v>3.3741366863250732</v>
      </c>
      <c r="AE84" s="109">
        <v>17.816854476928711</v>
      </c>
      <c r="AF84" s="109">
        <v>824.788818359375</v>
      </c>
      <c r="AG84" s="109">
        <v>4273.3876953125</v>
      </c>
      <c r="AH84" s="113">
        <v>2392.266357421875</v>
      </c>
      <c r="AI84" s="109">
        <v>55.980560302734375</v>
      </c>
      <c r="AJ84" s="113">
        <v>3838.9033203125</v>
      </c>
      <c r="AK84" s="113">
        <v>434.4833984375</v>
      </c>
      <c r="AL84" s="109">
        <v>450</v>
      </c>
      <c r="AM84" s="109">
        <v>48</v>
      </c>
      <c r="AN84" s="109">
        <v>73.880882263183594</v>
      </c>
      <c r="AO84" s="109">
        <v>75.170257568359375</v>
      </c>
      <c r="AP84" s="109">
        <v>64.157402038574219</v>
      </c>
      <c r="AQ84" s="109">
        <v>2.6378936390817902</v>
      </c>
      <c r="AR84" s="111">
        <v>335</v>
      </c>
      <c r="AS84" s="111">
        <v>3</v>
      </c>
      <c r="AT84" s="111">
        <v>2</v>
      </c>
      <c r="AU84" s="111">
        <v>2</v>
      </c>
      <c r="AV84" s="111">
        <v>7</v>
      </c>
      <c r="AW84" s="111">
        <v>4</v>
      </c>
      <c r="AX84" s="111">
        <v>23</v>
      </c>
      <c r="AY84" s="111">
        <v>0</v>
      </c>
      <c r="AZ84" s="111">
        <v>16</v>
      </c>
      <c r="BA84" s="111">
        <v>1</v>
      </c>
      <c r="BB84" s="111">
        <v>27</v>
      </c>
      <c r="BC84" s="111">
        <v>7</v>
      </c>
      <c r="BD84" s="109">
        <v>78</v>
      </c>
      <c r="BE84" s="111">
        <v>96</v>
      </c>
      <c r="BF84" s="111">
        <v>0</v>
      </c>
      <c r="BG84" s="112">
        <v>36.176044464111328</v>
      </c>
      <c r="BH84" s="244">
        <v>178</v>
      </c>
      <c r="BI84" s="240">
        <v>35.742971887550198</v>
      </c>
      <c r="BJ84" s="43">
        <v>13</v>
      </c>
      <c r="BK84" s="43">
        <v>16</v>
      </c>
    </row>
    <row r="85" spans="1:63" s="299" customFormat="1">
      <c r="A85" s="352">
        <v>41911</v>
      </c>
      <c r="B85" s="107" t="s">
        <v>129</v>
      </c>
      <c r="C85" s="107" t="s">
        <v>128</v>
      </c>
      <c r="D85" s="107">
        <v>155</v>
      </c>
      <c r="E85" s="107">
        <v>152</v>
      </c>
      <c r="F85" s="107">
        <v>3</v>
      </c>
      <c r="G85" s="107">
        <v>461</v>
      </c>
      <c r="H85" s="107">
        <v>452</v>
      </c>
      <c r="I85" s="107">
        <v>9</v>
      </c>
      <c r="J85" s="107">
        <v>1222</v>
      </c>
      <c r="K85" s="108">
        <v>1193</v>
      </c>
      <c r="L85" s="108">
        <v>29</v>
      </c>
      <c r="M85" s="108">
        <v>635312</v>
      </c>
      <c r="N85" s="109">
        <v>1.5740297385491431E-4</v>
      </c>
      <c r="O85" s="108">
        <v>2740</v>
      </c>
      <c r="P85" s="109">
        <v>0.43129569292068481</v>
      </c>
      <c r="Q85" s="109">
        <v>0</v>
      </c>
      <c r="R85" s="110">
        <v>203862</v>
      </c>
      <c r="S85" s="109">
        <v>99.40899658203125</v>
      </c>
      <c r="T85" s="109">
        <v>98.980247497558594</v>
      </c>
      <c r="U85" s="111">
        <v>205074</v>
      </c>
      <c r="V85" s="112">
        <v>9.947628527879715E-2</v>
      </c>
      <c r="W85" s="111">
        <v>1591</v>
      </c>
      <c r="X85" s="109">
        <v>0.7804298996925354</v>
      </c>
      <c r="Y85" s="109">
        <v>0</v>
      </c>
      <c r="Z85" s="110">
        <v>189230</v>
      </c>
      <c r="AA85" s="112">
        <v>97.965965270996094</v>
      </c>
      <c r="AB85" s="109">
        <v>190017</v>
      </c>
      <c r="AC85" s="182">
        <v>97.970176696777344</v>
      </c>
      <c r="AD85" s="109">
        <v>3.2223949432373047</v>
      </c>
      <c r="AE85" s="109">
        <v>25.228157043457031</v>
      </c>
      <c r="AF85" s="109">
        <v>593.11663818359375</v>
      </c>
      <c r="AG85" s="109">
        <v>2522.738525390625</v>
      </c>
      <c r="AH85" s="113">
        <v>1250.3243408203125</v>
      </c>
      <c r="AI85" s="109">
        <v>49.562183380126953</v>
      </c>
      <c r="AJ85" s="113">
        <v>2439.755615234375</v>
      </c>
      <c r="AK85" s="113">
        <v>82.98333740234375</v>
      </c>
      <c r="AL85" s="109">
        <v>452</v>
      </c>
      <c r="AM85" s="109">
        <v>9</v>
      </c>
      <c r="AN85" s="109">
        <v>64.200447082519531</v>
      </c>
      <c r="AO85" s="109">
        <v>64.212257385253906</v>
      </c>
      <c r="AP85" s="109">
        <v>63.855438232421875</v>
      </c>
      <c r="AQ85" s="109">
        <v>2.0644341451641774</v>
      </c>
      <c r="AR85" s="111">
        <v>335</v>
      </c>
      <c r="AS85" s="111">
        <v>3</v>
      </c>
      <c r="AT85" s="111">
        <v>0</v>
      </c>
      <c r="AU85" s="111">
        <v>0</v>
      </c>
      <c r="AV85" s="111">
        <v>1</v>
      </c>
      <c r="AW85" s="111">
        <v>1</v>
      </c>
      <c r="AX85" s="111">
        <v>23</v>
      </c>
      <c r="AY85" s="111">
        <v>2</v>
      </c>
      <c r="AZ85" s="111">
        <v>11</v>
      </c>
      <c r="BA85" s="111">
        <v>0</v>
      </c>
      <c r="BB85" s="111">
        <v>54</v>
      </c>
      <c r="BC85" s="111">
        <v>23</v>
      </c>
      <c r="BD85" s="109">
        <v>76</v>
      </c>
      <c r="BE85" s="111">
        <v>85</v>
      </c>
      <c r="BF85" s="111">
        <v>0</v>
      </c>
      <c r="BG85" s="112">
        <v>30.885774612426758</v>
      </c>
      <c r="BH85" s="244">
        <v>174</v>
      </c>
      <c r="BI85" s="240">
        <v>37.744034707158356</v>
      </c>
      <c r="BJ85" s="43">
        <v>13</v>
      </c>
      <c r="BK85" s="43">
        <v>21</v>
      </c>
    </row>
    <row r="86" spans="1:63" s="299" customFormat="1">
      <c r="A86" s="352">
        <v>41911</v>
      </c>
      <c r="B86" s="126" t="s">
        <v>130</v>
      </c>
      <c r="C86" s="126" t="s">
        <v>128</v>
      </c>
      <c r="D86" s="233">
        <v>181</v>
      </c>
      <c r="E86" s="233">
        <v>176</v>
      </c>
      <c r="F86" s="233">
        <v>5</v>
      </c>
      <c r="G86" s="233">
        <v>543</v>
      </c>
      <c r="H86" s="233">
        <v>528</v>
      </c>
      <c r="I86" s="233">
        <v>15</v>
      </c>
      <c r="J86" s="233">
        <v>967</v>
      </c>
      <c r="K86" s="233">
        <v>932</v>
      </c>
      <c r="L86" s="233">
        <v>35</v>
      </c>
      <c r="M86" s="233">
        <v>283538</v>
      </c>
      <c r="N86" s="195">
        <v>1.7634320538491011E-3</v>
      </c>
      <c r="O86" s="233">
        <v>997</v>
      </c>
      <c r="P86" s="230">
        <v>0.35163456201553345</v>
      </c>
      <c r="Q86" s="234">
        <v>0</v>
      </c>
      <c r="R86" s="233">
        <v>53859</v>
      </c>
      <c r="S86" s="230">
        <v>99.796180725097656</v>
      </c>
      <c r="T86" s="195">
        <v>99.445259094238281</v>
      </c>
      <c r="U86" s="233">
        <v>53969</v>
      </c>
      <c r="V86" s="195">
        <v>5.5587468668818474E-3</v>
      </c>
      <c r="W86" s="233">
        <v>334</v>
      </c>
      <c r="X86" s="195">
        <v>0.62013775110244751</v>
      </c>
      <c r="Y86" s="234">
        <v>0</v>
      </c>
      <c r="Z86" s="233">
        <v>144526</v>
      </c>
      <c r="AA86" s="195">
        <v>98.66583251953125</v>
      </c>
      <c r="AB86" s="233">
        <v>146197</v>
      </c>
      <c r="AC86" s="195">
        <v>98.6016845703125</v>
      </c>
      <c r="AD86" s="234">
        <v>4.5661201477050781</v>
      </c>
      <c r="AE86" s="234">
        <v>26.497377395629883</v>
      </c>
      <c r="AF86" s="233">
        <v>384.96670532226562</v>
      </c>
      <c r="AG86" s="234">
        <v>1096.0841064453125</v>
      </c>
      <c r="AH86" s="234">
        <v>538.6416015625</v>
      </c>
      <c r="AI86" s="234">
        <v>49.142360687255859</v>
      </c>
      <c r="AJ86" s="234">
        <v>1052.18408203125</v>
      </c>
      <c r="AK86" s="234">
        <v>43.900001525878906</v>
      </c>
      <c r="AL86" s="234">
        <v>528</v>
      </c>
      <c r="AM86" s="234">
        <v>15</v>
      </c>
      <c r="AN86" s="235">
        <v>42.5189208984375</v>
      </c>
      <c r="AO86" s="235">
        <v>42.117420196533203</v>
      </c>
      <c r="AP86" s="235">
        <v>55.110595703125</v>
      </c>
      <c r="AQ86" s="213">
        <v>1.1334892517531669</v>
      </c>
      <c r="AR86" s="234">
        <v>451</v>
      </c>
      <c r="AS86" s="236">
        <v>0</v>
      </c>
      <c r="AT86" s="236">
        <v>0</v>
      </c>
      <c r="AU86" s="236">
        <v>0</v>
      </c>
      <c r="AV86" s="236">
        <v>0</v>
      </c>
      <c r="AW86" s="236">
        <v>0</v>
      </c>
      <c r="AX86" s="236">
        <v>12</v>
      </c>
      <c r="AY86" s="236">
        <v>0</v>
      </c>
      <c r="AZ86" s="236">
        <v>6</v>
      </c>
      <c r="BA86" s="236">
        <v>0</v>
      </c>
      <c r="BB86" s="236">
        <v>41</v>
      </c>
      <c r="BC86" s="236">
        <v>6</v>
      </c>
      <c r="BD86" s="236">
        <v>12</v>
      </c>
      <c r="BE86" s="236">
        <v>9</v>
      </c>
      <c r="BF86" s="236">
        <v>0</v>
      </c>
      <c r="BG86" s="235">
        <v>19.483623504638672</v>
      </c>
      <c r="BH86" s="236">
        <v>309</v>
      </c>
      <c r="BI86" s="235">
        <v>56.906077348066297</v>
      </c>
      <c r="BJ86" s="43">
        <v>0</v>
      </c>
      <c r="BK86" s="43">
        <v>0</v>
      </c>
    </row>
    <row r="87" spans="1:63" s="299" customFormat="1">
      <c r="A87" s="352">
        <v>41911</v>
      </c>
      <c r="B87" s="127" t="s">
        <v>132</v>
      </c>
      <c r="C87" s="127" t="s">
        <v>128</v>
      </c>
      <c r="D87" s="199">
        <v>183</v>
      </c>
      <c r="E87" s="199">
        <v>178</v>
      </c>
      <c r="F87" s="199">
        <v>5</v>
      </c>
      <c r="G87" s="199">
        <v>542</v>
      </c>
      <c r="H87" s="199">
        <v>527</v>
      </c>
      <c r="I87" s="199">
        <v>15</v>
      </c>
      <c r="J87" s="199">
        <v>1131</v>
      </c>
      <c r="K87" s="199">
        <v>1097</v>
      </c>
      <c r="L87" s="199">
        <v>34</v>
      </c>
      <c r="M87" s="199">
        <v>361474</v>
      </c>
      <c r="N87" s="200">
        <v>2.4344766512513161E-2</v>
      </c>
      <c r="O87" s="199">
        <v>1288</v>
      </c>
      <c r="P87" s="194">
        <v>0.35642436146736145</v>
      </c>
      <c r="Q87" s="200">
        <v>0</v>
      </c>
      <c r="R87" s="199">
        <v>80254</v>
      </c>
      <c r="S87" s="194">
        <v>99.695648193359375</v>
      </c>
      <c r="T87" s="200">
        <v>99.340309143066406</v>
      </c>
      <c r="U87" s="199">
        <v>80499</v>
      </c>
      <c r="V87" s="201">
        <v>0</v>
      </c>
      <c r="W87" s="199">
        <v>524</v>
      </c>
      <c r="X87" s="200">
        <v>0.6529269814491272</v>
      </c>
      <c r="Y87" s="200">
        <v>0</v>
      </c>
      <c r="Z87" s="199">
        <v>153764</v>
      </c>
      <c r="AA87" s="201">
        <v>98.137748718261719</v>
      </c>
      <c r="AB87" s="199">
        <v>154647</v>
      </c>
      <c r="AC87" s="201">
        <v>97.847015380859375</v>
      </c>
      <c r="AD87" s="200">
        <v>4.6487412452697754</v>
      </c>
      <c r="AE87" s="200">
        <v>28.758045196533203</v>
      </c>
      <c r="AF87" s="199">
        <v>454.69998168945312</v>
      </c>
      <c r="AG87" s="200">
        <v>1434.2669677734375</v>
      </c>
      <c r="AH87" s="200">
        <v>500.02703857421875</v>
      </c>
      <c r="AI87" s="237">
        <v>34.862899780273438</v>
      </c>
      <c r="AJ87" s="200">
        <v>1392.1114501953125</v>
      </c>
      <c r="AK87" s="200">
        <v>42.155551910400391</v>
      </c>
      <c r="AL87" s="200">
        <v>527</v>
      </c>
      <c r="AM87" s="200">
        <v>15</v>
      </c>
      <c r="AN87" s="200">
        <v>42.410495758056641</v>
      </c>
      <c r="AO87" s="200">
        <v>42.37890625</v>
      </c>
      <c r="AP87" s="200">
        <v>43.480846405029297</v>
      </c>
      <c r="AQ87" s="200">
        <v>1.2681405550605107</v>
      </c>
      <c r="AR87" s="200">
        <v>486</v>
      </c>
      <c r="AS87" s="202">
        <v>0</v>
      </c>
      <c r="AT87" s="202">
        <v>1</v>
      </c>
      <c r="AU87" s="202">
        <v>1</v>
      </c>
      <c r="AV87" s="202">
        <v>0</v>
      </c>
      <c r="AW87" s="202">
        <v>0</v>
      </c>
      <c r="AX87" s="202">
        <v>11</v>
      </c>
      <c r="AY87" s="202">
        <v>-1</v>
      </c>
      <c r="AZ87" s="202">
        <v>1</v>
      </c>
      <c r="BA87" s="202">
        <v>0</v>
      </c>
      <c r="BB87" s="202">
        <v>43</v>
      </c>
      <c r="BC87" s="202">
        <v>10</v>
      </c>
      <c r="BD87" s="202">
        <v>17</v>
      </c>
      <c r="BE87" s="202">
        <v>14</v>
      </c>
      <c r="BF87" s="202">
        <v>0</v>
      </c>
      <c r="BG87" s="200">
        <v>19.694169998168945</v>
      </c>
      <c r="BH87" s="202">
        <v>332</v>
      </c>
      <c r="BI87" s="238">
        <v>61.254612546125465</v>
      </c>
      <c r="BJ87" s="43">
        <v>1</v>
      </c>
      <c r="BK87" s="43">
        <v>0</v>
      </c>
    </row>
    <row r="88" spans="1:63" s="299" customFormat="1">
      <c r="A88" s="352">
        <v>41910</v>
      </c>
      <c r="B88" s="126" t="s">
        <v>6</v>
      </c>
      <c r="C88" s="126"/>
      <c r="D88" s="233">
        <v>2174</v>
      </c>
      <c r="E88" s="233">
        <v>1965</v>
      </c>
      <c r="F88" s="233">
        <v>209</v>
      </c>
      <c r="G88" s="233">
        <v>6429</v>
      </c>
      <c r="H88" s="233">
        <v>5826</v>
      </c>
      <c r="I88" s="233">
        <v>603</v>
      </c>
      <c r="J88" s="233">
        <v>19661</v>
      </c>
      <c r="K88" s="233">
        <v>17356</v>
      </c>
      <c r="L88" s="233">
        <v>2305</v>
      </c>
      <c r="M88" s="233">
        <v>12328247</v>
      </c>
      <c r="N88" s="195">
        <v>4.1352189097202022E-2</v>
      </c>
      <c r="O88" s="233">
        <v>15795</v>
      </c>
      <c r="P88" s="230">
        <v>0.13028620031829644</v>
      </c>
      <c r="Q88" s="234"/>
      <c r="R88" s="233">
        <v>4582475</v>
      </c>
      <c r="S88" s="230">
        <v>99.579482452251227</v>
      </c>
      <c r="T88" s="195">
        <v>99.449744128267568</v>
      </c>
      <c r="U88" s="233">
        <v>4601833</v>
      </c>
      <c r="V88" s="195">
        <v>8.2249833765633301E-2</v>
      </c>
      <c r="W88" s="233">
        <v>16481</v>
      </c>
      <c r="X88" s="195">
        <v>0.35965280770762525</v>
      </c>
      <c r="Y88" s="234"/>
      <c r="Z88" s="233">
        <v>3879736</v>
      </c>
      <c r="AA88" s="195">
        <v>98.385781181206255</v>
      </c>
      <c r="AB88" s="233">
        <v>3881977</v>
      </c>
      <c r="AC88" s="195">
        <v>98.393415461042068</v>
      </c>
      <c r="AD88" s="234">
        <v>9.4109483265394971</v>
      </c>
      <c r="AE88" s="234">
        <v>30.220335262749323</v>
      </c>
      <c r="AF88" s="233">
        <v>17352.800842285156</v>
      </c>
      <c r="AG88" s="234">
        <v>65834.567138671875</v>
      </c>
      <c r="AH88" s="234">
        <v>45827.466705322266</v>
      </c>
      <c r="AI88" s="234">
        <v>69.610037245012521</v>
      </c>
      <c r="AJ88" s="234">
        <v>55487.496704101563</v>
      </c>
      <c r="AK88" s="234">
        <v>10347.064687728882</v>
      </c>
      <c r="AL88" s="234">
        <v>35384.654541015625</v>
      </c>
      <c r="AM88" s="234">
        <v>8052.341682434082</v>
      </c>
      <c r="AN88" s="235">
        <v>91.377702322460095</v>
      </c>
      <c r="AO88" s="235">
        <v>88.555336125721638</v>
      </c>
      <c r="AP88" s="235">
        <v>112.17028664072404</v>
      </c>
      <c r="AQ88" s="213">
        <v>3.34848518074726</v>
      </c>
      <c r="AR88" s="234">
        <v>3559</v>
      </c>
      <c r="AS88" s="236">
        <v>129</v>
      </c>
      <c r="AT88" s="236">
        <v>24</v>
      </c>
      <c r="AU88" s="236">
        <v>14</v>
      </c>
      <c r="AV88" s="236">
        <v>17</v>
      </c>
      <c r="AW88" s="236">
        <v>3</v>
      </c>
      <c r="AX88" s="236">
        <v>93</v>
      </c>
      <c r="AY88" s="236">
        <v>1</v>
      </c>
      <c r="AZ88" s="236">
        <v>61</v>
      </c>
      <c r="BA88" s="236">
        <v>15</v>
      </c>
      <c r="BB88" s="236">
        <v>667</v>
      </c>
      <c r="BC88" s="236">
        <v>283</v>
      </c>
      <c r="BD88" s="236">
        <v>312</v>
      </c>
      <c r="BE88" s="236">
        <v>427</v>
      </c>
      <c r="BF88" s="236">
        <v>0</v>
      </c>
      <c r="BG88" s="235">
        <v>44.583890956067009</v>
      </c>
      <c r="BH88" s="236">
        <v>1703</v>
      </c>
      <c r="BI88" s="235">
        <v>26.489345154767456</v>
      </c>
      <c r="BJ88" s="43">
        <v>44</v>
      </c>
      <c r="BK88" s="43">
        <v>96</v>
      </c>
    </row>
    <row r="89" spans="1:63" s="41" customFormat="1">
      <c r="A89" s="352">
        <v>41910</v>
      </c>
      <c r="B89" s="127" t="s">
        <v>134</v>
      </c>
      <c r="C89" s="127"/>
      <c r="D89" s="199">
        <v>775</v>
      </c>
      <c r="E89" s="199">
        <v>668</v>
      </c>
      <c r="F89" s="199">
        <v>107</v>
      </c>
      <c r="G89" s="199">
        <v>2321</v>
      </c>
      <c r="H89" s="199">
        <v>2000</v>
      </c>
      <c r="I89" s="199">
        <v>321</v>
      </c>
      <c r="J89" s="199">
        <v>8188</v>
      </c>
      <c r="K89" s="199">
        <v>6857</v>
      </c>
      <c r="L89" s="199">
        <v>1331</v>
      </c>
      <c r="M89" s="199">
        <v>6262481</v>
      </c>
      <c r="N89" s="200">
        <v>3.6199709980080416E-2</v>
      </c>
      <c r="O89" s="199">
        <v>7634</v>
      </c>
      <c r="P89" s="194">
        <v>0.12195766821993624</v>
      </c>
      <c r="Q89" s="200"/>
      <c r="R89" s="199">
        <v>2532265</v>
      </c>
      <c r="S89" s="194">
        <v>99.56879641891372</v>
      </c>
      <c r="T89" s="200">
        <v>99.447364636526558</v>
      </c>
      <c r="U89" s="199">
        <v>2543234</v>
      </c>
      <c r="V89" s="201">
        <v>7.2545428009205951E-2</v>
      </c>
      <c r="W89" s="199">
        <v>7618</v>
      </c>
      <c r="X89" s="200">
        <v>0.30083739261096293</v>
      </c>
      <c r="Y89" s="200"/>
      <c r="Z89" s="199">
        <v>2319021</v>
      </c>
      <c r="AA89" s="201">
        <v>98.680777596357302</v>
      </c>
      <c r="AB89" s="199">
        <v>2321118</v>
      </c>
      <c r="AC89" s="201">
        <v>98.594040642303312</v>
      </c>
      <c r="AD89" s="200">
        <v>5.2459540307547501</v>
      </c>
      <c r="AE89" s="200">
        <v>30.722316931774266</v>
      </c>
      <c r="AF89" s="199">
        <v>9375.9681396484375</v>
      </c>
      <c r="AG89" s="200">
        <v>37367.670166015625</v>
      </c>
      <c r="AH89" s="200">
        <v>29031.5556640625</v>
      </c>
      <c r="AI89" s="237">
        <v>77.691639685006422</v>
      </c>
      <c r="AJ89" s="200">
        <v>30069.552001953125</v>
      </c>
      <c r="AK89" s="200">
        <v>7298.1094665527344</v>
      </c>
      <c r="AL89" s="200">
        <v>22820.54345703125</v>
      </c>
      <c r="AM89" s="200">
        <v>6211.0151443481445</v>
      </c>
      <c r="AN89" s="200">
        <v>119.06361357333569</v>
      </c>
      <c r="AO89" s="200">
        <v>115.65492257312999</v>
      </c>
      <c r="AP89" s="200">
        <v>135.52036721597418</v>
      </c>
      <c r="AQ89" s="200">
        <v>4.5637115493424067</v>
      </c>
      <c r="AR89" s="200">
        <v>787</v>
      </c>
      <c r="AS89" s="202">
        <v>115</v>
      </c>
      <c r="AT89" s="202">
        <v>15</v>
      </c>
      <c r="AU89" s="202">
        <v>7</v>
      </c>
      <c r="AV89" s="202">
        <v>7</v>
      </c>
      <c r="AW89" s="202">
        <v>1</v>
      </c>
      <c r="AX89" s="202">
        <v>18</v>
      </c>
      <c r="AY89" s="202">
        <v>1</v>
      </c>
      <c r="AZ89" s="202">
        <v>32</v>
      </c>
      <c r="BA89" s="202">
        <v>11</v>
      </c>
      <c r="BB89" s="202">
        <v>155</v>
      </c>
      <c r="BC89" s="202">
        <v>50</v>
      </c>
      <c r="BD89" s="202">
        <v>93</v>
      </c>
      <c r="BE89" s="202">
        <v>166</v>
      </c>
      <c r="BF89" s="202">
        <v>0</v>
      </c>
      <c r="BG89" s="200">
        <v>58.745035270098775</v>
      </c>
      <c r="BH89" s="202">
        <v>174</v>
      </c>
      <c r="BI89" s="238">
        <v>7.4967686342093929</v>
      </c>
      <c r="BJ89" s="470">
        <v>11</v>
      </c>
      <c r="BK89" s="470">
        <v>46</v>
      </c>
    </row>
    <row r="90" spans="1:63" s="7" customFormat="1">
      <c r="A90" s="352">
        <v>41910</v>
      </c>
      <c r="B90" s="127" t="s">
        <v>175</v>
      </c>
      <c r="C90" s="127"/>
      <c r="D90" s="199">
        <v>714</v>
      </c>
      <c r="E90" s="199">
        <v>641</v>
      </c>
      <c r="F90" s="199">
        <v>73</v>
      </c>
      <c r="G90" s="199">
        <v>2064</v>
      </c>
      <c r="H90" s="199">
        <v>1869</v>
      </c>
      <c r="I90" s="199">
        <v>195</v>
      </c>
      <c r="J90" s="199">
        <v>6567</v>
      </c>
      <c r="K90" s="199">
        <v>5852</v>
      </c>
      <c r="L90" s="199">
        <v>715</v>
      </c>
      <c r="M90" s="199">
        <v>4039381</v>
      </c>
      <c r="N90" s="200">
        <v>6.3772148559260652E-2</v>
      </c>
      <c r="O90" s="199">
        <v>238</v>
      </c>
      <c r="P90" s="194">
        <v>6.2016569810155967E-3</v>
      </c>
      <c r="Q90" s="200"/>
      <c r="R90" s="199">
        <v>1429651</v>
      </c>
      <c r="S90" s="194">
        <v>99.615637510863081</v>
      </c>
      <c r="T90" s="243">
        <v>99.609459690725203</v>
      </c>
      <c r="U90" s="199">
        <v>1435170</v>
      </c>
      <c r="V90" s="201">
        <v>0.10653790188542443</v>
      </c>
      <c r="W90" s="199">
        <v>4142</v>
      </c>
      <c r="X90" s="200">
        <v>0.28972105779662305</v>
      </c>
      <c r="Y90" s="200"/>
      <c r="Z90" s="199">
        <v>443888</v>
      </c>
      <c r="AA90" s="201">
        <v>95.831830798438787</v>
      </c>
      <c r="AB90" s="199">
        <v>443643</v>
      </c>
      <c r="AC90" s="201">
        <v>96.07477316728685</v>
      </c>
      <c r="AD90" s="200">
        <v>19.326227728570942</v>
      </c>
      <c r="AE90" s="200">
        <v>33.490707679339913</v>
      </c>
      <c r="AF90" s="199">
        <v>5844.0941162109375</v>
      </c>
      <c r="AG90" s="200">
        <v>19532.47509765625</v>
      </c>
      <c r="AH90" s="200">
        <v>12361.4375</v>
      </c>
      <c r="AI90" s="237">
        <v>63.286590348620386</v>
      </c>
      <c r="AJ90" s="200">
        <v>17053.08984375</v>
      </c>
      <c r="AK90" s="200">
        <v>2479.3885803222656</v>
      </c>
      <c r="AL90" s="200">
        <v>10607.111083984375</v>
      </c>
      <c r="AM90" s="200">
        <v>1754.3265380859375</v>
      </c>
      <c r="AN90" s="200">
        <v>78.378432353300624</v>
      </c>
      <c r="AO90" s="200">
        <v>77.8937375903879</v>
      </c>
      <c r="AP90" s="200">
        <v>86.561390262673555</v>
      </c>
      <c r="AQ90" s="200">
        <v>2.9743376119470457</v>
      </c>
      <c r="AR90" s="200">
        <v>1140</v>
      </c>
      <c r="AS90" s="202">
        <v>10</v>
      </c>
      <c r="AT90" s="202">
        <v>5</v>
      </c>
      <c r="AU90" s="202">
        <v>3</v>
      </c>
      <c r="AV90" s="202">
        <v>7</v>
      </c>
      <c r="AW90" s="202">
        <v>2</v>
      </c>
      <c r="AX90" s="202">
        <v>11</v>
      </c>
      <c r="AY90" s="202">
        <v>0</v>
      </c>
      <c r="AZ90" s="202">
        <v>8</v>
      </c>
      <c r="BA90" s="202">
        <v>2</v>
      </c>
      <c r="BB90" s="202">
        <v>366</v>
      </c>
      <c r="BC90" s="202">
        <v>190</v>
      </c>
      <c r="BD90" s="202">
        <v>60</v>
      </c>
      <c r="BE90" s="202">
        <v>83</v>
      </c>
      <c r="BF90" s="202">
        <v>0</v>
      </c>
      <c r="BG90" s="200">
        <v>38.172893876365833</v>
      </c>
      <c r="BH90" s="202">
        <v>516</v>
      </c>
      <c r="BI90" s="238">
        <v>25</v>
      </c>
      <c r="BJ90" s="470">
        <v>4</v>
      </c>
      <c r="BK90" s="470">
        <v>11</v>
      </c>
    </row>
    <row r="91" spans="1:63" s="7" customFormat="1">
      <c r="A91" s="352">
        <v>41910</v>
      </c>
      <c r="B91" s="126" t="s">
        <v>135</v>
      </c>
      <c r="C91" s="126"/>
      <c r="D91" s="189">
        <v>685</v>
      </c>
      <c r="E91" s="189">
        <v>656</v>
      </c>
      <c r="F91" s="189">
        <v>29</v>
      </c>
      <c r="G91" s="189">
        <v>2044</v>
      </c>
      <c r="H91" s="189">
        <v>1957</v>
      </c>
      <c r="I91" s="189">
        <v>87</v>
      </c>
      <c r="J91" s="189">
        <v>4906</v>
      </c>
      <c r="K91" s="189">
        <v>4647</v>
      </c>
      <c r="L91" s="189">
        <v>259</v>
      </c>
      <c r="M91" s="189">
        <v>2026385</v>
      </c>
      <c r="N91" s="203">
        <v>1.258398577061846E-2</v>
      </c>
      <c r="O91" s="189">
        <v>7923</v>
      </c>
      <c r="P91" s="192">
        <v>0.39105127771142484</v>
      </c>
      <c r="Q91" s="203"/>
      <c r="R91" s="204">
        <v>620559</v>
      </c>
      <c r="S91" s="192">
        <v>99.539793643467419</v>
      </c>
      <c r="T91" s="203">
        <v>99.15054200859332</v>
      </c>
      <c r="U91" s="204">
        <v>623429</v>
      </c>
      <c r="V91" s="205">
        <v>6.5925710162241608E-2</v>
      </c>
      <c r="W91" s="204">
        <v>4721</v>
      </c>
      <c r="X91" s="203">
        <v>0.76076569673471828</v>
      </c>
      <c r="Y91" s="203"/>
      <c r="Z91" s="204">
        <v>1116827</v>
      </c>
      <c r="AA91" s="205">
        <v>98.78831894743675</v>
      </c>
      <c r="AB91" s="204">
        <v>1117216</v>
      </c>
      <c r="AC91" s="205">
        <v>98.897324019145174</v>
      </c>
      <c r="AD91" s="203">
        <v>4.1280789893200716</v>
      </c>
      <c r="AE91" s="203">
        <v>26.347953598537064</v>
      </c>
      <c r="AF91" s="204">
        <v>2132.7385864257812</v>
      </c>
      <c r="AG91" s="205">
        <v>8934.421875</v>
      </c>
      <c r="AH91" s="205">
        <v>4434.4735412597656</v>
      </c>
      <c r="AI91" s="232">
        <v>49.63358125799008</v>
      </c>
      <c r="AJ91" s="205">
        <v>8364.8548583984375</v>
      </c>
      <c r="AK91" s="205">
        <v>569.56664085388184</v>
      </c>
      <c r="AL91" s="205">
        <v>1957</v>
      </c>
      <c r="AM91" s="205">
        <v>87</v>
      </c>
      <c r="AN91" s="203">
        <v>56.757876235331416</v>
      </c>
      <c r="AO91" s="203">
        <v>56.647794506890193</v>
      </c>
      <c r="AP91" s="203">
        <v>58.425233328389012</v>
      </c>
      <c r="AQ91" s="203">
        <v>1.8211214584182633</v>
      </c>
      <c r="AR91" s="205">
        <v>1632</v>
      </c>
      <c r="AS91" s="204">
        <v>4</v>
      </c>
      <c r="AT91" s="204">
        <v>4</v>
      </c>
      <c r="AU91" s="204">
        <v>4</v>
      </c>
      <c r="AV91" s="204">
        <v>3</v>
      </c>
      <c r="AW91" s="204">
        <v>0</v>
      </c>
      <c r="AX91" s="204">
        <v>64</v>
      </c>
      <c r="AY91" s="204">
        <v>0</v>
      </c>
      <c r="AZ91" s="204">
        <v>21</v>
      </c>
      <c r="BA91" s="204">
        <v>2</v>
      </c>
      <c r="BB91" s="204">
        <v>146</v>
      </c>
      <c r="BC91" s="204">
        <v>43</v>
      </c>
      <c r="BD91" s="204">
        <v>159</v>
      </c>
      <c r="BE91" s="204">
        <v>178</v>
      </c>
      <c r="BF91" s="204">
        <v>0</v>
      </c>
      <c r="BG91" s="203">
        <v>27.167767875821902</v>
      </c>
      <c r="BH91" s="204">
        <v>1013</v>
      </c>
      <c r="BI91" s="239">
        <v>49.55968688845401</v>
      </c>
      <c r="BJ91" s="470">
        <v>29</v>
      </c>
      <c r="BK91" s="470">
        <v>39</v>
      </c>
    </row>
    <row r="92" spans="1:63" s="7" customFormat="1">
      <c r="A92" s="352">
        <v>41910</v>
      </c>
      <c r="B92" s="114" t="s">
        <v>121</v>
      </c>
      <c r="C92" s="114" t="s">
        <v>122</v>
      </c>
      <c r="D92" s="114">
        <v>234</v>
      </c>
      <c r="E92" s="114">
        <v>170</v>
      </c>
      <c r="F92" s="114">
        <v>64</v>
      </c>
      <c r="G92" s="114">
        <v>689</v>
      </c>
      <c r="H92" s="114">
        <v>498</v>
      </c>
      <c r="I92" s="114">
        <v>191</v>
      </c>
      <c r="J92" s="114">
        <v>2704</v>
      </c>
      <c r="K92" s="115">
        <v>1901</v>
      </c>
      <c r="L92" s="115">
        <v>803</v>
      </c>
      <c r="M92" s="115">
        <v>2070242</v>
      </c>
      <c r="N92" s="116">
        <v>6.5596193075180054E-2</v>
      </c>
      <c r="O92" s="115">
        <v>2472</v>
      </c>
      <c r="P92" s="116">
        <v>0.11949574202299118</v>
      </c>
      <c r="Q92" s="116">
        <v>0</v>
      </c>
      <c r="R92" s="117">
        <v>943392</v>
      </c>
      <c r="S92" s="116">
        <v>99.57305908203125</v>
      </c>
      <c r="T92" s="116">
        <v>99.454071044921875</v>
      </c>
      <c r="U92" s="118">
        <v>947437</v>
      </c>
      <c r="V92" s="119">
        <v>0.13890105485916138</v>
      </c>
      <c r="W92" s="117">
        <v>2987</v>
      </c>
      <c r="X92" s="119">
        <v>0.31662341952323914</v>
      </c>
      <c r="Y92" s="119">
        <v>0</v>
      </c>
      <c r="Z92" s="117">
        <v>1163915</v>
      </c>
      <c r="AA92" s="119">
        <v>98.934799194335938</v>
      </c>
      <c r="AB92" s="116">
        <v>1165662</v>
      </c>
      <c r="AC92" s="120">
        <v>98.886215209960937</v>
      </c>
      <c r="AD92" s="116">
        <v>5.1232905387878418</v>
      </c>
      <c r="AE92" s="116">
        <v>28.623401641845703</v>
      </c>
      <c r="AF92" s="116">
        <v>3027.385498046875</v>
      </c>
      <c r="AG92" s="116">
        <v>14676.3115234375</v>
      </c>
      <c r="AH92" s="121">
        <v>12503.2412109375</v>
      </c>
      <c r="AI92" s="116">
        <v>85.193351745605469</v>
      </c>
      <c r="AJ92" s="121">
        <v>9808.755859375</v>
      </c>
      <c r="AK92" s="121">
        <v>4867.54931640625</v>
      </c>
      <c r="AL92" s="116">
        <v>8155.02197265625</v>
      </c>
      <c r="AM92" s="116">
        <v>4348.22021484375</v>
      </c>
      <c r="AN92" s="116">
        <v>135.21940612792969</v>
      </c>
      <c r="AO92" s="116">
        <v>129.46629333496094</v>
      </c>
      <c r="AP92" s="116">
        <v>148.51876831054687</v>
      </c>
      <c r="AQ92" s="122">
        <v>5.4276300012712646</v>
      </c>
      <c r="AR92" s="118">
        <v>156</v>
      </c>
      <c r="AS92" s="118">
        <v>76</v>
      </c>
      <c r="AT92" s="118">
        <v>6</v>
      </c>
      <c r="AU92" s="118">
        <v>4</v>
      </c>
      <c r="AV92" s="118">
        <v>5</v>
      </c>
      <c r="AW92" s="118">
        <v>1</v>
      </c>
      <c r="AX92" s="118">
        <v>8</v>
      </c>
      <c r="AY92" s="118">
        <v>0</v>
      </c>
      <c r="AZ92" s="118">
        <v>11</v>
      </c>
      <c r="BA92" s="118">
        <v>4</v>
      </c>
      <c r="BB92" s="118">
        <v>22</v>
      </c>
      <c r="BC92" s="118">
        <v>9</v>
      </c>
      <c r="BD92" s="116">
        <v>41</v>
      </c>
      <c r="BE92" s="118">
        <v>43</v>
      </c>
      <c r="BF92" s="118">
        <v>0</v>
      </c>
      <c r="BG92" s="112">
        <v>67.150016784667969</v>
      </c>
      <c r="BH92" s="244">
        <v>37</v>
      </c>
      <c r="BI92" s="240">
        <v>5.3701015965166912</v>
      </c>
      <c r="BJ92" s="470">
        <v>5</v>
      </c>
      <c r="BK92" s="470">
        <v>14</v>
      </c>
    </row>
    <row r="93" spans="1:63" s="7" customFormat="1">
      <c r="A93" s="352">
        <v>41910</v>
      </c>
      <c r="B93" s="114" t="s">
        <v>123</v>
      </c>
      <c r="C93" s="114" t="s">
        <v>122</v>
      </c>
      <c r="D93" s="114">
        <v>169</v>
      </c>
      <c r="E93" s="114">
        <v>158</v>
      </c>
      <c r="F93" s="114">
        <v>11</v>
      </c>
      <c r="G93" s="114">
        <v>525</v>
      </c>
      <c r="H93" s="114">
        <v>491</v>
      </c>
      <c r="I93" s="114">
        <v>34</v>
      </c>
      <c r="J93" s="114">
        <v>1612</v>
      </c>
      <c r="K93" s="115">
        <v>1479</v>
      </c>
      <c r="L93" s="115">
        <v>133</v>
      </c>
      <c r="M93" s="115">
        <v>1134027</v>
      </c>
      <c r="N93" s="116">
        <v>1.4549918472766876E-2</v>
      </c>
      <c r="O93" s="115">
        <v>1084</v>
      </c>
      <c r="P93" s="116">
        <v>9.560878574848175E-2</v>
      </c>
      <c r="Q93" s="116">
        <v>0</v>
      </c>
      <c r="R93" s="117">
        <v>422375</v>
      </c>
      <c r="S93" s="116">
        <v>99.718582153320312</v>
      </c>
      <c r="T93" s="116">
        <v>99.623245239257813</v>
      </c>
      <c r="U93" s="118">
        <v>423567</v>
      </c>
      <c r="V93" s="119">
        <v>4.6037580817937851E-2</v>
      </c>
      <c r="W93" s="117">
        <v>1197</v>
      </c>
      <c r="X93" s="119">
        <v>0.28339746594429016</v>
      </c>
      <c r="Y93" s="119">
        <v>0</v>
      </c>
      <c r="Z93" s="117">
        <v>375963</v>
      </c>
      <c r="AA93" s="119">
        <v>98.699607849121094</v>
      </c>
      <c r="AB93" s="116">
        <v>376137</v>
      </c>
      <c r="AC93" s="120">
        <v>98.657402038574219</v>
      </c>
      <c r="AD93" s="116">
        <v>4.8796195983886719</v>
      </c>
      <c r="AE93" s="116">
        <v>30.539161682128906</v>
      </c>
      <c r="AF93" s="116">
        <v>1576.1236572265625</v>
      </c>
      <c r="AG93" s="116">
        <v>6494.0068359375</v>
      </c>
      <c r="AH93" s="121">
        <v>4674.525390625</v>
      </c>
      <c r="AI93" s="116">
        <v>71.982147216796875</v>
      </c>
      <c r="AJ93" s="121">
        <v>5857.04638671875</v>
      </c>
      <c r="AK93" s="121">
        <v>636.95916748046875</v>
      </c>
      <c r="AL93" s="116">
        <v>4197.77001953125</v>
      </c>
      <c r="AM93" s="116">
        <v>476.75503540039062</v>
      </c>
      <c r="AN93" s="116">
        <v>110.94908905029297</v>
      </c>
      <c r="AO93" s="116">
        <v>110.11112976074219</v>
      </c>
      <c r="AP93" s="116">
        <v>119.29727172851562</v>
      </c>
      <c r="AQ93" s="116">
        <v>4.028540220804901</v>
      </c>
      <c r="AR93" s="118">
        <v>216</v>
      </c>
      <c r="AS93" s="118">
        <v>16</v>
      </c>
      <c r="AT93" s="118">
        <v>1</v>
      </c>
      <c r="AU93" s="118">
        <v>1</v>
      </c>
      <c r="AV93" s="118">
        <v>1</v>
      </c>
      <c r="AW93" s="118">
        <v>0</v>
      </c>
      <c r="AX93" s="118">
        <v>4</v>
      </c>
      <c r="AY93" s="118">
        <v>1</v>
      </c>
      <c r="AZ93" s="118">
        <v>5</v>
      </c>
      <c r="BA93" s="118">
        <v>2</v>
      </c>
      <c r="BB93" s="118">
        <v>33</v>
      </c>
      <c r="BC93" s="118">
        <v>8</v>
      </c>
      <c r="BD93" s="116">
        <v>15</v>
      </c>
      <c r="BE93" s="118">
        <v>24</v>
      </c>
      <c r="BF93" s="118">
        <v>0</v>
      </c>
      <c r="BG93" s="112">
        <v>54.250579833984375</v>
      </c>
      <c r="BH93" s="244">
        <v>45</v>
      </c>
      <c r="BI93" s="240">
        <v>8.5714285714285712</v>
      </c>
      <c r="BJ93" s="470">
        <v>2</v>
      </c>
      <c r="BK93" s="470">
        <v>8</v>
      </c>
    </row>
    <row r="94" spans="1:63" s="7" customFormat="1">
      <c r="A94" s="352">
        <v>41910</v>
      </c>
      <c r="B94" s="114" t="s">
        <v>183</v>
      </c>
      <c r="C94" s="114" t="s">
        <v>122</v>
      </c>
      <c r="D94" s="114">
        <v>140</v>
      </c>
      <c r="E94" s="114">
        <v>130</v>
      </c>
      <c r="F94" s="114">
        <v>10</v>
      </c>
      <c r="G94" s="114">
        <v>421</v>
      </c>
      <c r="H94" s="114">
        <v>391</v>
      </c>
      <c r="I94" s="114">
        <v>30</v>
      </c>
      <c r="J94" s="114">
        <v>1591</v>
      </c>
      <c r="K94" s="115">
        <v>1477</v>
      </c>
      <c r="L94" s="115">
        <v>114</v>
      </c>
      <c r="M94" s="115">
        <v>1188481</v>
      </c>
      <c r="N94" s="116">
        <v>2.5074023753404617E-2</v>
      </c>
      <c r="O94" s="115">
        <v>868</v>
      </c>
      <c r="P94" s="116">
        <v>7.3056779801845551E-2</v>
      </c>
      <c r="Q94" s="116">
        <v>0</v>
      </c>
      <c r="R94" s="117">
        <v>477940</v>
      </c>
      <c r="S94" s="116">
        <v>99.629158020019531</v>
      </c>
      <c r="T94" s="116">
        <v>99.556373596191406</v>
      </c>
      <c r="U94" s="118">
        <v>479719</v>
      </c>
      <c r="V94" s="119">
        <v>2.5640010833740234E-2</v>
      </c>
      <c r="W94" s="117">
        <v>1246</v>
      </c>
      <c r="X94" s="119">
        <v>0.26070219278335571</v>
      </c>
      <c r="Y94" s="119">
        <v>0</v>
      </c>
      <c r="Z94" s="117">
        <v>320809</v>
      </c>
      <c r="AA94" s="119">
        <v>97.945503234863281</v>
      </c>
      <c r="AB94" s="116">
        <v>321014</v>
      </c>
      <c r="AC94" s="120">
        <v>97.747138977050781</v>
      </c>
      <c r="AD94" s="116">
        <v>5.316627025604248</v>
      </c>
      <c r="AE94" s="116">
        <v>30.385435104370117</v>
      </c>
      <c r="AF94" s="116">
        <v>1785.8917236328125</v>
      </c>
      <c r="AG94" s="116">
        <v>6590.955078125</v>
      </c>
      <c r="AH94" s="121">
        <v>4694.6708984375</v>
      </c>
      <c r="AI94" s="116">
        <v>71.228996276855469</v>
      </c>
      <c r="AJ94" s="121">
        <v>5966.30908203125</v>
      </c>
      <c r="AK94" s="121">
        <v>624.64691162109375</v>
      </c>
      <c r="AL94" s="116">
        <v>4154.62646484375</v>
      </c>
      <c r="AM94" s="116">
        <v>540.04498291015625</v>
      </c>
      <c r="AN94" s="116">
        <v>105.88253021240234</v>
      </c>
      <c r="AO94" s="116">
        <v>103.19235992431641</v>
      </c>
      <c r="AP94" s="116">
        <v>140.9891357421875</v>
      </c>
      <c r="AQ94" s="116">
        <v>4.142649326288498</v>
      </c>
      <c r="AR94" s="118">
        <v>159</v>
      </c>
      <c r="AS94" s="118">
        <v>8</v>
      </c>
      <c r="AT94" s="118">
        <v>4</v>
      </c>
      <c r="AU94" s="118">
        <v>2</v>
      </c>
      <c r="AV94" s="118">
        <v>1</v>
      </c>
      <c r="AW94" s="118">
        <v>0</v>
      </c>
      <c r="AX94" s="118">
        <v>2</v>
      </c>
      <c r="AY94" s="118">
        <v>0</v>
      </c>
      <c r="AZ94" s="118">
        <v>3</v>
      </c>
      <c r="BA94" s="118">
        <v>0</v>
      </c>
      <c r="BB94" s="118">
        <v>41</v>
      </c>
      <c r="BC94" s="118">
        <v>8</v>
      </c>
      <c r="BD94" s="116">
        <v>8</v>
      </c>
      <c r="BE94" s="118">
        <v>26</v>
      </c>
      <c r="BF94" s="118">
        <v>0</v>
      </c>
      <c r="BG94" s="112">
        <v>52.349788665771484</v>
      </c>
      <c r="BH94" s="244">
        <v>34</v>
      </c>
      <c r="BI94" s="240">
        <v>8.0760095011876487</v>
      </c>
      <c r="BJ94" s="470">
        <v>1</v>
      </c>
      <c r="BK94" s="470">
        <v>5</v>
      </c>
    </row>
    <row r="95" spans="1:63" s="7" customFormat="1">
      <c r="A95" s="352">
        <v>41910</v>
      </c>
      <c r="B95" s="114" t="s">
        <v>126</v>
      </c>
      <c r="C95" s="114" t="s">
        <v>122</v>
      </c>
      <c r="D95" s="114">
        <v>118</v>
      </c>
      <c r="E95" s="114">
        <v>111</v>
      </c>
      <c r="F95" s="114">
        <v>7</v>
      </c>
      <c r="G95" s="114">
        <v>346</v>
      </c>
      <c r="H95" s="114">
        <v>325</v>
      </c>
      <c r="I95" s="114">
        <v>21</v>
      </c>
      <c r="J95" s="114">
        <v>1087</v>
      </c>
      <c r="K95" s="115">
        <v>1001</v>
      </c>
      <c r="L95" s="115">
        <v>86</v>
      </c>
      <c r="M95" s="115">
        <v>702054</v>
      </c>
      <c r="N95" s="116">
        <v>8.5463508730754256E-4</v>
      </c>
      <c r="O95" s="115">
        <v>1653</v>
      </c>
      <c r="P95" s="116">
        <v>0.23550598323345184</v>
      </c>
      <c r="Q95" s="116">
        <v>0</v>
      </c>
      <c r="R95" s="117">
        <v>255125</v>
      </c>
      <c r="S95" s="116">
        <v>99.444549560546875</v>
      </c>
      <c r="T95" s="116">
        <v>99.210350036621094</v>
      </c>
      <c r="U95" s="118">
        <v>256550</v>
      </c>
      <c r="V95" s="119">
        <v>3.6250244826078415E-2</v>
      </c>
      <c r="W95" s="117">
        <v>984</v>
      </c>
      <c r="X95" s="119">
        <v>0.38569328188896179</v>
      </c>
      <c r="Y95" s="119">
        <v>0</v>
      </c>
      <c r="Z95" s="117">
        <v>153176</v>
      </c>
      <c r="AA95" s="119">
        <v>98.760902404785156</v>
      </c>
      <c r="AB95" s="116">
        <v>153039</v>
      </c>
      <c r="AC95" s="120">
        <v>98.547431945800781</v>
      </c>
      <c r="AD95" s="116">
        <v>5.6509485244750977</v>
      </c>
      <c r="AE95" s="116">
        <v>35.487174987792969</v>
      </c>
      <c r="AF95" s="116">
        <v>1121.806640625</v>
      </c>
      <c r="AG95" s="116">
        <v>4051.891357421875</v>
      </c>
      <c r="AH95" s="121">
        <v>2835.64306640625</v>
      </c>
      <c r="AI95" s="116">
        <v>69.983192443847656</v>
      </c>
      <c r="AJ95" s="121">
        <v>3868.605712890625</v>
      </c>
      <c r="AK95" s="121">
        <v>183.28500366210937</v>
      </c>
      <c r="AL95" s="116">
        <v>2769.78271484375</v>
      </c>
      <c r="AM95" s="116">
        <v>65.861000061035156</v>
      </c>
      <c r="AN95" s="116">
        <v>104.32881927490234</v>
      </c>
      <c r="AO95" s="116">
        <v>109.21694946289063</v>
      </c>
      <c r="AP95" s="116">
        <v>53.648574829101562</v>
      </c>
      <c r="AQ95" s="116">
        <v>3.7275909451903173</v>
      </c>
      <c r="AR95" s="118">
        <v>150</v>
      </c>
      <c r="AS95" s="118">
        <v>4</v>
      </c>
      <c r="AT95" s="118">
        <v>0</v>
      </c>
      <c r="AU95" s="118">
        <v>0</v>
      </c>
      <c r="AV95" s="118">
        <v>0</v>
      </c>
      <c r="AW95" s="118">
        <v>0</v>
      </c>
      <c r="AX95" s="118">
        <v>4</v>
      </c>
      <c r="AY95" s="118">
        <v>0</v>
      </c>
      <c r="AZ95" s="118">
        <v>6</v>
      </c>
      <c r="BA95" s="118">
        <v>2</v>
      </c>
      <c r="BB95" s="118">
        <v>23</v>
      </c>
      <c r="BC95" s="118">
        <v>18</v>
      </c>
      <c r="BD95" s="116">
        <v>17</v>
      </c>
      <c r="BE95" s="118">
        <v>36</v>
      </c>
      <c r="BF95" s="118">
        <v>0</v>
      </c>
      <c r="BG95" s="112">
        <v>51.125682830810547</v>
      </c>
      <c r="BH95" s="244">
        <v>39</v>
      </c>
      <c r="BI95" s="240">
        <v>11.271676300578035</v>
      </c>
      <c r="BJ95" s="470">
        <v>2</v>
      </c>
      <c r="BK95" s="470">
        <v>10</v>
      </c>
    </row>
    <row r="96" spans="1:63" s="8" customFormat="1">
      <c r="A96" s="352">
        <v>41910</v>
      </c>
      <c r="B96" s="114" t="s">
        <v>184</v>
      </c>
      <c r="C96" s="114" t="s">
        <v>122</v>
      </c>
      <c r="D96" s="114">
        <v>114</v>
      </c>
      <c r="E96" s="114">
        <v>99</v>
      </c>
      <c r="F96" s="114">
        <v>15</v>
      </c>
      <c r="G96" s="114">
        <v>340</v>
      </c>
      <c r="H96" s="114">
        <v>295</v>
      </c>
      <c r="I96" s="114">
        <v>45</v>
      </c>
      <c r="J96" s="114">
        <v>1194</v>
      </c>
      <c r="K96" s="115">
        <v>999</v>
      </c>
      <c r="L96" s="115">
        <v>195</v>
      </c>
      <c r="M96" s="115">
        <v>1167677</v>
      </c>
      <c r="N96" s="116">
        <v>3.7681654095649719E-2</v>
      </c>
      <c r="O96" s="115">
        <v>1557</v>
      </c>
      <c r="P96" s="116">
        <v>0.13341227173805237</v>
      </c>
      <c r="Q96" s="116">
        <v>0</v>
      </c>
      <c r="R96" s="117">
        <v>433433</v>
      </c>
      <c r="S96" s="116">
        <v>99.420127868652344</v>
      </c>
      <c r="T96" s="116">
        <v>99.287490844726563</v>
      </c>
      <c r="U96" s="118">
        <v>435961</v>
      </c>
      <c r="V96" s="119">
        <v>2.7066640555858612E-2</v>
      </c>
      <c r="W96" s="117">
        <v>1204</v>
      </c>
      <c r="X96" s="119">
        <v>0.27778226137161255</v>
      </c>
      <c r="Y96" s="119">
        <v>0</v>
      </c>
      <c r="Z96" s="117">
        <v>305158</v>
      </c>
      <c r="AA96" s="119">
        <v>98.421470642089844</v>
      </c>
      <c r="AB96" s="116">
        <v>305266</v>
      </c>
      <c r="AC96" s="120">
        <v>98.314254760742188</v>
      </c>
      <c r="AD96" s="116">
        <v>5.5605401992797852</v>
      </c>
      <c r="AE96" s="116">
        <v>30.826715469360352</v>
      </c>
      <c r="AF96" s="116">
        <v>1864.7606201171875</v>
      </c>
      <c r="AG96" s="116">
        <v>5554.50537109375</v>
      </c>
      <c r="AH96" s="121">
        <v>4323.47509765625</v>
      </c>
      <c r="AI96" s="116">
        <v>77.837265014648438</v>
      </c>
      <c r="AJ96" s="121">
        <v>4568.8349609375</v>
      </c>
      <c r="AK96" s="121">
        <v>985.6690673828125</v>
      </c>
      <c r="AL96" s="116">
        <v>3543.34228515625</v>
      </c>
      <c r="AM96" s="116">
        <v>780.1339111328125</v>
      </c>
      <c r="AN96" s="116">
        <v>121.56320190429687</v>
      </c>
      <c r="AO96" s="116">
        <v>120.86892700195312</v>
      </c>
      <c r="AP96" s="116">
        <v>124.88834381103516</v>
      </c>
      <c r="AQ96" s="116">
        <v>4.6520145486547317</v>
      </c>
      <c r="AR96" s="118">
        <v>106</v>
      </c>
      <c r="AS96" s="118">
        <v>11</v>
      </c>
      <c r="AT96" s="118">
        <v>4</v>
      </c>
      <c r="AU96" s="118">
        <v>0</v>
      </c>
      <c r="AV96" s="118">
        <v>0</v>
      </c>
      <c r="AW96" s="118">
        <v>0</v>
      </c>
      <c r="AX96" s="118">
        <v>0</v>
      </c>
      <c r="AY96" s="118">
        <v>0</v>
      </c>
      <c r="AZ96" s="118">
        <v>7</v>
      </c>
      <c r="BA96" s="118">
        <v>3</v>
      </c>
      <c r="BB96" s="118">
        <v>36</v>
      </c>
      <c r="BC96" s="118">
        <v>7</v>
      </c>
      <c r="BD96" s="116">
        <v>12</v>
      </c>
      <c r="BE96" s="118">
        <v>37</v>
      </c>
      <c r="BF96" s="118">
        <v>0</v>
      </c>
      <c r="BG96" s="112">
        <v>59.932430267333984</v>
      </c>
      <c r="BH96" s="244">
        <v>19</v>
      </c>
      <c r="BI96" s="240">
        <v>5.5882352941176476</v>
      </c>
      <c r="BJ96" s="471">
        <v>1</v>
      </c>
      <c r="BK96" s="471">
        <v>9</v>
      </c>
    </row>
    <row r="97" spans="1:63" s="8" customFormat="1">
      <c r="A97" s="352">
        <v>41910</v>
      </c>
      <c r="B97" s="114" t="s">
        <v>131</v>
      </c>
      <c r="C97" s="114" t="s">
        <v>176</v>
      </c>
      <c r="D97" s="114">
        <v>194</v>
      </c>
      <c r="E97" s="114">
        <v>174</v>
      </c>
      <c r="F97" s="114">
        <v>20</v>
      </c>
      <c r="G97" s="114">
        <v>557</v>
      </c>
      <c r="H97" s="114">
        <v>507</v>
      </c>
      <c r="I97" s="114">
        <v>50</v>
      </c>
      <c r="J97" s="114">
        <v>1630</v>
      </c>
      <c r="K97" s="115">
        <v>1467</v>
      </c>
      <c r="L97" s="115">
        <v>163</v>
      </c>
      <c r="M97" s="115">
        <v>1117638</v>
      </c>
      <c r="N97" s="116">
        <v>1.4942226000130177E-2</v>
      </c>
      <c r="O97" s="115">
        <v>48</v>
      </c>
      <c r="P97" s="116">
        <v>4.4871848076581955E-3</v>
      </c>
      <c r="Q97" s="116">
        <v>0</v>
      </c>
      <c r="R97" s="117">
        <v>381297</v>
      </c>
      <c r="S97" s="116">
        <v>99.638862609863281</v>
      </c>
      <c r="T97" s="116">
        <v>99.634391784667969</v>
      </c>
      <c r="U97" s="118">
        <v>382679</v>
      </c>
      <c r="V97" s="119">
        <v>6.0102593153715134E-2</v>
      </c>
      <c r="W97" s="117">
        <v>1087</v>
      </c>
      <c r="X97" s="119">
        <v>0.28507959842681885</v>
      </c>
      <c r="Y97" s="119">
        <v>0</v>
      </c>
      <c r="Z97" s="117">
        <v>157113</v>
      </c>
      <c r="AA97" s="119">
        <v>95.130889892578125</v>
      </c>
      <c r="AB97" s="116">
        <v>156557</v>
      </c>
      <c r="AC97" s="120">
        <v>95.618850708007812</v>
      </c>
      <c r="AD97" s="116">
        <v>5.2120585441589355</v>
      </c>
      <c r="AE97" s="116">
        <v>30.250116348266602</v>
      </c>
      <c r="AF97" s="116">
        <v>1733.3531494140625</v>
      </c>
      <c r="AG97" s="116">
        <v>4921.75341796875</v>
      </c>
      <c r="AH97" s="121">
        <v>3376.244873046875</v>
      </c>
      <c r="AI97" s="116">
        <v>68.598419189453125</v>
      </c>
      <c r="AJ97" s="121">
        <v>4295.18701171875</v>
      </c>
      <c r="AK97" s="121">
        <v>626.56671142578125</v>
      </c>
      <c r="AL97" s="116">
        <v>2898.835205078125</v>
      </c>
      <c r="AM97" s="116">
        <v>477.41094970703125</v>
      </c>
      <c r="AN97" s="116">
        <v>81.39300537109375</v>
      </c>
      <c r="AO97" s="116">
        <v>79.8670654296875</v>
      </c>
      <c r="AP97" s="116">
        <v>93.660018920898438</v>
      </c>
      <c r="AQ97" s="116">
        <v>3.0194806245207055</v>
      </c>
      <c r="AR97" s="118">
        <v>285</v>
      </c>
      <c r="AS97" s="118">
        <v>2</v>
      </c>
      <c r="AT97" s="118">
        <v>2</v>
      </c>
      <c r="AU97" s="118">
        <v>0</v>
      </c>
      <c r="AV97" s="118">
        <v>1</v>
      </c>
      <c r="AW97" s="118">
        <v>0</v>
      </c>
      <c r="AX97" s="118">
        <v>5</v>
      </c>
      <c r="AY97" s="118">
        <v>0</v>
      </c>
      <c r="AZ97" s="118">
        <v>3</v>
      </c>
      <c r="BA97" s="118">
        <v>0</v>
      </c>
      <c r="BB97" s="118">
        <v>137</v>
      </c>
      <c r="BC97" s="118">
        <v>75</v>
      </c>
      <c r="BD97" s="116">
        <v>20</v>
      </c>
      <c r="BE97" s="118">
        <v>22</v>
      </c>
      <c r="BF97" s="118">
        <v>0</v>
      </c>
      <c r="BG97" s="112">
        <v>39.419235229492188</v>
      </c>
      <c r="BH97" s="244">
        <v>117</v>
      </c>
      <c r="BI97" s="240">
        <v>21.005385996409338</v>
      </c>
      <c r="BJ97" s="471">
        <v>2</v>
      </c>
      <c r="BK97" s="471">
        <v>5</v>
      </c>
    </row>
    <row r="98" spans="1:63" s="41" customFormat="1">
      <c r="A98" s="352">
        <v>41910</v>
      </c>
      <c r="B98" s="114" t="s">
        <v>124</v>
      </c>
      <c r="C98" s="114" t="s">
        <v>176</v>
      </c>
      <c r="D98" s="114">
        <v>159</v>
      </c>
      <c r="E98" s="114">
        <v>126</v>
      </c>
      <c r="F98" s="114">
        <v>33</v>
      </c>
      <c r="G98" s="114">
        <v>457</v>
      </c>
      <c r="H98" s="114">
        <v>370</v>
      </c>
      <c r="I98" s="114">
        <v>87</v>
      </c>
      <c r="J98" s="114">
        <v>1709</v>
      </c>
      <c r="K98" s="115">
        <v>1364</v>
      </c>
      <c r="L98" s="115">
        <v>345</v>
      </c>
      <c r="M98" s="115">
        <v>1137492</v>
      </c>
      <c r="N98" s="116">
        <v>0.19068266451358795</v>
      </c>
      <c r="O98" s="115">
        <v>122</v>
      </c>
      <c r="P98" s="116">
        <v>1.1380448006093502E-2</v>
      </c>
      <c r="Q98" s="116">
        <v>0</v>
      </c>
      <c r="R98" s="117">
        <v>441146</v>
      </c>
      <c r="S98" s="116">
        <v>99.697837829589844</v>
      </c>
      <c r="T98" s="116">
        <v>99.686492919921875</v>
      </c>
      <c r="U98" s="118">
        <v>442483</v>
      </c>
      <c r="V98" s="119">
        <v>5.9437312185764313E-2</v>
      </c>
      <c r="W98" s="117">
        <v>1343</v>
      </c>
      <c r="X98" s="119">
        <v>0.30443435907363892</v>
      </c>
      <c r="Y98" s="119">
        <v>0</v>
      </c>
      <c r="Z98" s="117">
        <v>129510</v>
      </c>
      <c r="AA98" s="119">
        <v>96.4095458984375</v>
      </c>
      <c r="AB98" s="116">
        <v>130282</v>
      </c>
      <c r="AC98" s="120">
        <v>96.498367309570313</v>
      </c>
      <c r="AD98" s="116">
        <v>4.7986950874328613</v>
      </c>
      <c r="AE98" s="116">
        <v>31.704681396484375</v>
      </c>
      <c r="AF98" s="116">
        <v>1605.480224609375</v>
      </c>
      <c r="AG98" s="116">
        <v>5608.0126953125</v>
      </c>
      <c r="AH98" s="121">
        <v>3355.613037109375</v>
      </c>
      <c r="AI98" s="116">
        <v>59.836044311523438</v>
      </c>
      <c r="AJ98" s="121">
        <v>4370.29541015625</v>
      </c>
      <c r="AK98" s="121">
        <v>1237.7196044921875</v>
      </c>
      <c r="AL98" s="116">
        <v>2499.5263671875</v>
      </c>
      <c r="AM98" s="116">
        <v>856.08551025390625</v>
      </c>
      <c r="AN98" s="116">
        <v>80.840950012207031</v>
      </c>
      <c r="AO98" s="116">
        <v>78.201042175292969</v>
      </c>
      <c r="AP98" s="116">
        <v>91.78094482421875</v>
      </c>
      <c r="AQ98" s="116">
        <v>3.28145856952165</v>
      </c>
      <c r="AR98" s="118">
        <v>228</v>
      </c>
      <c r="AS98" s="118">
        <v>4</v>
      </c>
      <c r="AT98" s="118">
        <v>2</v>
      </c>
      <c r="AU98" s="118">
        <v>2</v>
      </c>
      <c r="AV98" s="118">
        <v>2</v>
      </c>
      <c r="AW98" s="118">
        <v>1</v>
      </c>
      <c r="AX98" s="118">
        <v>2</v>
      </c>
      <c r="AY98" s="118">
        <v>0</v>
      </c>
      <c r="AZ98" s="118">
        <v>1</v>
      </c>
      <c r="BA98" s="118">
        <v>0</v>
      </c>
      <c r="BB98" s="118">
        <v>74</v>
      </c>
      <c r="BC98" s="118">
        <v>35</v>
      </c>
      <c r="BD98" s="116">
        <v>18</v>
      </c>
      <c r="BE98" s="118">
        <v>18</v>
      </c>
      <c r="BF98" s="118">
        <v>0</v>
      </c>
      <c r="BG98" s="112">
        <v>39.912605285644531</v>
      </c>
      <c r="BH98" s="244">
        <v>100</v>
      </c>
      <c r="BI98" s="240">
        <v>21.881838074398249</v>
      </c>
      <c r="BJ98" s="471">
        <v>0</v>
      </c>
      <c r="BK98" s="471">
        <v>1</v>
      </c>
    </row>
    <row r="99" spans="1:63" s="41" customFormat="1">
      <c r="A99" s="352">
        <v>41910</v>
      </c>
      <c r="B99" s="206" t="s">
        <v>133</v>
      </c>
      <c r="C99" s="206" t="s">
        <v>176</v>
      </c>
      <c r="D99" s="206">
        <v>176</v>
      </c>
      <c r="E99" s="206">
        <v>164</v>
      </c>
      <c r="F99" s="206">
        <v>12</v>
      </c>
      <c r="G99" s="206">
        <v>519</v>
      </c>
      <c r="H99" s="206">
        <v>485</v>
      </c>
      <c r="I99" s="206">
        <v>34</v>
      </c>
      <c r="J99" s="206">
        <v>1533</v>
      </c>
      <c r="K99" s="245">
        <v>1419</v>
      </c>
      <c r="L99" s="245">
        <v>114</v>
      </c>
      <c r="M99" s="245">
        <v>879000</v>
      </c>
      <c r="N99" s="246">
        <v>2.2980660200119019E-2</v>
      </c>
      <c r="O99" s="245">
        <v>57</v>
      </c>
      <c r="P99" s="246">
        <v>6.8208170123398304E-3</v>
      </c>
      <c r="Q99" s="246">
        <v>0</v>
      </c>
      <c r="R99" s="247">
        <v>286780</v>
      </c>
      <c r="S99" s="246">
        <v>99.346305847167969</v>
      </c>
      <c r="T99" s="246">
        <v>99.339530944824219</v>
      </c>
      <c r="U99" s="248">
        <v>288667</v>
      </c>
      <c r="V99" s="249">
        <v>0.27332532405853271</v>
      </c>
      <c r="W99" s="248">
        <v>963</v>
      </c>
      <c r="X99" s="246">
        <v>0.33579748868942261</v>
      </c>
      <c r="Y99" s="246">
        <v>0</v>
      </c>
      <c r="Z99" s="247">
        <v>68328</v>
      </c>
      <c r="AA99" s="249">
        <v>94.729835510253906</v>
      </c>
      <c r="AB99" s="246">
        <v>67502</v>
      </c>
      <c r="AC99" s="250">
        <v>94.614974975585938</v>
      </c>
      <c r="AD99" s="246">
        <v>5.2021369934082031</v>
      </c>
      <c r="AE99" s="246">
        <v>38.035205841064453</v>
      </c>
      <c r="AF99" s="246">
        <v>1361.7044677734375</v>
      </c>
      <c r="AG99" s="246">
        <v>4510.75048828125</v>
      </c>
      <c r="AH99" s="251">
        <v>3209.025146484375</v>
      </c>
      <c r="AI99" s="246">
        <v>71.141716003417969</v>
      </c>
      <c r="AJ99" s="251">
        <v>4212.23828125</v>
      </c>
      <c r="AK99" s="251">
        <v>298.5118408203125</v>
      </c>
      <c r="AL99" s="246">
        <v>3007.31689453125</v>
      </c>
      <c r="AM99" s="246">
        <v>201.70848083496094</v>
      </c>
      <c r="AN99" s="246">
        <v>81.677581787109375</v>
      </c>
      <c r="AO99" s="246">
        <v>83.182868957519531</v>
      </c>
      <c r="AP99" s="246">
        <v>65.063606262207031</v>
      </c>
      <c r="AQ99" s="246">
        <v>2.9424334561521528</v>
      </c>
      <c r="AR99" s="248">
        <v>297</v>
      </c>
      <c r="AS99" s="248">
        <v>2</v>
      </c>
      <c r="AT99" s="248">
        <v>1</v>
      </c>
      <c r="AU99" s="248">
        <v>1</v>
      </c>
      <c r="AV99" s="248">
        <v>1</v>
      </c>
      <c r="AW99" s="248">
        <v>1</v>
      </c>
      <c r="AX99" s="248">
        <v>4</v>
      </c>
      <c r="AY99" s="248">
        <v>0</v>
      </c>
      <c r="AZ99" s="248">
        <v>2</v>
      </c>
      <c r="BA99" s="248">
        <v>2</v>
      </c>
      <c r="BB99" s="248">
        <v>91</v>
      </c>
      <c r="BC99" s="248">
        <v>50</v>
      </c>
      <c r="BD99" s="246">
        <v>12</v>
      </c>
      <c r="BE99" s="248">
        <v>30</v>
      </c>
      <c r="BF99" s="248">
        <v>0</v>
      </c>
      <c r="BG99" s="249">
        <v>39.404373168945313</v>
      </c>
      <c r="BH99" s="252">
        <v>129</v>
      </c>
      <c r="BI99" s="253">
        <v>24.855491329479769</v>
      </c>
      <c r="BJ99" s="43">
        <v>2</v>
      </c>
      <c r="BK99" s="43">
        <v>5</v>
      </c>
    </row>
    <row r="100" spans="1:63" s="41" customFormat="1">
      <c r="A100" s="352">
        <v>41910</v>
      </c>
      <c r="B100" s="206" t="s">
        <v>125</v>
      </c>
      <c r="C100" s="206" t="s">
        <v>176</v>
      </c>
      <c r="D100" s="206">
        <v>185</v>
      </c>
      <c r="E100" s="206">
        <v>177</v>
      </c>
      <c r="F100" s="206">
        <v>8</v>
      </c>
      <c r="G100" s="206">
        <v>531</v>
      </c>
      <c r="H100" s="206">
        <v>507</v>
      </c>
      <c r="I100" s="206">
        <v>24</v>
      </c>
      <c r="J100" s="206">
        <v>1695</v>
      </c>
      <c r="K100" s="245">
        <v>1602</v>
      </c>
      <c r="L100" s="245">
        <v>93</v>
      </c>
      <c r="M100" s="245">
        <v>905251</v>
      </c>
      <c r="N100" s="246">
        <v>4.1977306827902794E-3</v>
      </c>
      <c r="O100" s="245">
        <v>11</v>
      </c>
      <c r="P100" s="246">
        <v>1.2786535080522299E-3</v>
      </c>
      <c r="Q100" s="246">
        <v>0</v>
      </c>
      <c r="R100" s="247">
        <v>320428</v>
      </c>
      <c r="S100" s="246">
        <v>99.71588134765625</v>
      </c>
      <c r="T100" s="246">
        <v>99.714607238769531</v>
      </c>
      <c r="U100" s="248">
        <v>321341</v>
      </c>
      <c r="V100" s="249">
        <v>7.6865382492542267E-2</v>
      </c>
      <c r="W100" s="248">
        <v>749</v>
      </c>
      <c r="X100" s="246">
        <v>0.2337498664855957</v>
      </c>
      <c r="Y100" s="246">
        <v>0</v>
      </c>
      <c r="Z100" s="247">
        <v>88937</v>
      </c>
      <c r="AA100" s="249">
        <v>97.075454711914063</v>
      </c>
      <c r="AB100" s="246">
        <v>89302</v>
      </c>
      <c r="AC100" s="250">
        <v>97.359519958496094</v>
      </c>
      <c r="AD100" s="246">
        <v>4.140587329864502</v>
      </c>
      <c r="AE100" s="246">
        <v>33.709762573242188</v>
      </c>
      <c r="AF100" s="246">
        <v>1143.5562744140625</v>
      </c>
      <c r="AG100" s="246">
        <v>4491.95849609375</v>
      </c>
      <c r="AH100" s="251">
        <v>2420.554443359375</v>
      </c>
      <c r="AI100" s="246">
        <v>53.886394500732422</v>
      </c>
      <c r="AJ100" s="251">
        <v>4175.369140625</v>
      </c>
      <c r="AK100" s="251">
        <v>316.59042358398437</v>
      </c>
      <c r="AL100" s="246">
        <v>2201.4326171875</v>
      </c>
      <c r="AM100" s="246">
        <v>219.12159729003906</v>
      </c>
      <c r="AN100" s="246">
        <v>70.032524108886719</v>
      </c>
      <c r="AO100" s="246">
        <v>69.287727355957031</v>
      </c>
      <c r="AP100" s="246">
        <v>81.600929260253906</v>
      </c>
      <c r="AQ100" s="246">
        <v>2.6501230065449852</v>
      </c>
      <c r="AR100" s="248">
        <v>330</v>
      </c>
      <c r="AS100" s="248">
        <v>2</v>
      </c>
      <c r="AT100" s="248">
        <v>0</v>
      </c>
      <c r="AU100" s="248">
        <v>0</v>
      </c>
      <c r="AV100" s="248">
        <v>3</v>
      </c>
      <c r="AW100" s="248">
        <v>0</v>
      </c>
      <c r="AX100" s="248">
        <v>0</v>
      </c>
      <c r="AY100" s="248">
        <v>0</v>
      </c>
      <c r="AZ100" s="248">
        <v>2</v>
      </c>
      <c r="BA100" s="248">
        <v>0</v>
      </c>
      <c r="BB100" s="248">
        <v>64</v>
      </c>
      <c r="BC100" s="248">
        <v>30</v>
      </c>
      <c r="BD100" s="246">
        <v>10</v>
      </c>
      <c r="BE100" s="248">
        <v>13</v>
      </c>
      <c r="BF100" s="248">
        <v>0</v>
      </c>
      <c r="BG100" s="249">
        <v>34.069446563720703</v>
      </c>
      <c r="BH100" s="252">
        <v>170</v>
      </c>
      <c r="BI100" s="253">
        <v>32.015065913370996</v>
      </c>
      <c r="BJ100" s="43">
        <v>0</v>
      </c>
      <c r="BK100" s="43">
        <v>0</v>
      </c>
    </row>
    <row r="101" spans="1:63" s="41" customFormat="1">
      <c r="A101" s="352">
        <v>41910</v>
      </c>
      <c r="B101" s="107" t="s">
        <v>127</v>
      </c>
      <c r="C101" s="107" t="s">
        <v>128</v>
      </c>
      <c r="D101" s="107">
        <v>166</v>
      </c>
      <c r="E101" s="107">
        <v>150</v>
      </c>
      <c r="F101" s="107">
        <v>16</v>
      </c>
      <c r="G101" s="107">
        <v>498</v>
      </c>
      <c r="H101" s="107">
        <v>450</v>
      </c>
      <c r="I101" s="107">
        <v>48</v>
      </c>
      <c r="J101" s="107">
        <v>1610</v>
      </c>
      <c r="K101" s="108">
        <v>1448</v>
      </c>
      <c r="L101" s="108">
        <v>162</v>
      </c>
      <c r="M101" s="108">
        <v>783780</v>
      </c>
      <c r="N101" s="109">
        <v>0</v>
      </c>
      <c r="O101" s="108">
        <v>3169</v>
      </c>
      <c r="P101" s="109">
        <v>0.4043329656124115</v>
      </c>
      <c r="Q101" s="109">
        <v>0</v>
      </c>
      <c r="R101" s="110">
        <v>292869</v>
      </c>
      <c r="S101" s="109">
        <v>99.476577758789063</v>
      </c>
      <c r="T101" s="109">
        <v>99.074363708496094</v>
      </c>
      <c r="U101" s="111">
        <v>294410</v>
      </c>
      <c r="V101" s="112">
        <v>8.9670866727828979E-2</v>
      </c>
      <c r="W101" s="111">
        <v>2309</v>
      </c>
      <c r="X101" s="109">
        <v>0.7884070873260498</v>
      </c>
      <c r="Y101" s="109">
        <v>0</v>
      </c>
      <c r="Z101" s="110">
        <v>616052</v>
      </c>
      <c r="AA101" s="112">
        <v>99.136734008789063</v>
      </c>
      <c r="AB101" s="109">
        <v>614816</v>
      </c>
      <c r="AC101" s="182">
        <v>99.317634582519531</v>
      </c>
      <c r="AD101" s="109">
        <v>3.4327821731567383</v>
      </c>
      <c r="AE101" s="109">
        <v>20.828287124633789</v>
      </c>
      <c r="AF101" s="109">
        <v>718.4111328125</v>
      </c>
      <c r="AG101" s="109">
        <v>3987.28857421875</v>
      </c>
      <c r="AH101" s="113">
        <v>2207.4853515625</v>
      </c>
      <c r="AI101" s="109">
        <v>55.363071441650391</v>
      </c>
      <c r="AJ101" s="113">
        <v>3574.538330078125</v>
      </c>
      <c r="AK101" s="113">
        <v>412.74996948242187</v>
      </c>
      <c r="AL101" s="109">
        <v>450</v>
      </c>
      <c r="AM101" s="109">
        <v>48</v>
      </c>
      <c r="AN101" s="109">
        <v>68.340278625488281</v>
      </c>
      <c r="AO101" s="109">
        <v>69.40960693359375</v>
      </c>
      <c r="AP101" s="109">
        <v>60.295509338378906</v>
      </c>
      <c r="AQ101" s="109">
        <v>2.4765767541731365</v>
      </c>
      <c r="AR101" s="111">
        <v>353</v>
      </c>
      <c r="AS101" s="111">
        <v>2</v>
      </c>
      <c r="AT101" s="111">
        <v>0</v>
      </c>
      <c r="AU101" s="111">
        <v>0</v>
      </c>
      <c r="AV101" s="111">
        <v>3</v>
      </c>
      <c r="AW101" s="111">
        <v>0</v>
      </c>
      <c r="AX101" s="111">
        <v>23</v>
      </c>
      <c r="AY101" s="111">
        <v>0</v>
      </c>
      <c r="AZ101" s="111">
        <v>11</v>
      </c>
      <c r="BA101" s="111">
        <v>1</v>
      </c>
      <c r="BB101" s="111">
        <v>22</v>
      </c>
      <c r="BC101" s="111">
        <v>4</v>
      </c>
      <c r="BD101" s="109">
        <v>62</v>
      </c>
      <c r="BE101" s="111">
        <v>89</v>
      </c>
      <c r="BF101" s="111">
        <v>0</v>
      </c>
      <c r="BG101" s="112">
        <v>33.740898132324219</v>
      </c>
      <c r="BH101" s="244">
        <v>195</v>
      </c>
      <c r="BI101" s="240">
        <v>39.156626506024097</v>
      </c>
      <c r="BJ101" s="43">
        <v>13</v>
      </c>
      <c r="BK101" s="43">
        <v>19</v>
      </c>
    </row>
    <row r="102" spans="1:63" s="41" customFormat="1">
      <c r="A102" s="352">
        <v>41910</v>
      </c>
      <c r="B102" s="107" t="s">
        <v>129</v>
      </c>
      <c r="C102" s="107" t="s">
        <v>128</v>
      </c>
      <c r="D102" s="107">
        <v>155</v>
      </c>
      <c r="E102" s="107">
        <v>152</v>
      </c>
      <c r="F102" s="107">
        <v>3</v>
      </c>
      <c r="G102" s="107">
        <v>461</v>
      </c>
      <c r="H102" s="107">
        <v>452</v>
      </c>
      <c r="I102" s="107">
        <v>9</v>
      </c>
      <c r="J102" s="107">
        <v>1219</v>
      </c>
      <c r="K102" s="108">
        <v>1190</v>
      </c>
      <c r="L102" s="108">
        <v>29</v>
      </c>
      <c r="M102" s="108">
        <v>613057</v>
      </c>
      <c r="N102" s="109">
        <v>0</v>
      </c>
      <c r="O102" s="108">
        <v>2616</v>
      </c>
      <c r="P102" s="109">
        <v>0.42672303318977356</v>
      </c>
      <c r="Q102" s="109">
        <v>0</v>
      </c>
      <c r="R102" s="110">
        <v>195909</v>
      </c>
      <c r="S102" s="109">
        <v>99.475479125976563</v>
      </c>
      <c r="T102" s="109">
        <v>99.050994873046875</v>
      </c>
      <c r="U102" s="111">
        <v>196942</v>
      </c>
      <c r="V102" s="112">
        <v>7.3625735938549042E-2</v>
      </c>
      <c r="W102" s="111">
        <v>1579</v>
      </c>
      <c r="X102" s="109">
        <v>0.80598646402359009</v>
      </c>
      <c r="Y102" s="109">
        <v>0</v>
      </c>
      <c r="Z102" s="110">
        <v>187854</v>
      </c>
      <c r="AA102" s="112">
        <v>98.015518188476562</v>
      </c>
      <c r="AB102" s="109">
        <v>187858</v>
      </c>
      <c r="AC102" s="182">
        <v>98.225852966308594</v>
      </c>
      <c r="AD102" s="109">
        <v>3.230565071105957</v>
      </c>
      <c r="AE102" s="109">
        <v>25.176408767700195</v>
      </c>
      <c r="AF102" s="109">
        <v>568.81109619140625</v>
      </c>
      <c r="AG102" s="109">
        <v>2457.628173828125</v>
      </c>
      <c r="AH102" s="113">
        <v>1246.7945556640625</v>
      </c>
      <c r="AI102" s="109">
        <v>50.731616973876953</v>
      </c>
      <c r="AJ102" s="113">
        <v>2374.21142578125</v>
      </c>
      <c r="AK102" s="113">
        <v>83.416671752929688</v>
      </c>
      <c r="AL102" s="109">
        <v>452</v>
      </c>
      <c r="AM102" s="109">
        <v>9</v>
      </c>
      <c r="AN102" s="109">
        <v>62.353897094726563</v>
      </c>
      <c r="AO102" s="109">
        <v>62.373920440673828</v>
      </c>
      <c r="AP102" s="109">
        <v>61.789211273193359</v>
      </c>
      <c r="AQ102" s="109">
        <v>2.016101865322498</v>
      </c>
      <c r="AR102" s="111">
        <v>338</v>
      </c>
      <c r="AS102" s="111">
        <v>1</v>
      </c>
      <c r="AT102" s="111">
        <v>0</v>
      </c>
      <c r="AU102" s="111">
        <v>0</v>
      </c>
      <c r="AV102" s="111">
        <v>0</v>
      </c>
      <c r="AW102" s="111">
        <v>0</v>
      </c>
      <c r="AX102" s="111">
        <v>25</v>
      </c>
      <c r="AY102" s="111">
        <v>1</v>
      </c>
      <c r="AZ102" s="111">
        <v>6</v>
      </c>
      <c r="BA102" s="111">
        <v>1</v>
      </c>
      <c r="BB102" s="111">
        <v>45</v>
      </c>
      <c r="BC102" s="111">
        <v>21</v>
      </c>
      <c r="BD102" s="109">
        <v>72</v>
      </c>
      <c r="BE102" s="111">
        <v>75</v>
      </c>
      <c r="BF102" s="111">
        <v>0</v>
      </c>
      <c r="BG102" s="112">
        <v>29.972042083740234</v>
      </c>
      <c r="BH102" s="244">
        <v>178</v>
      </c>
      <c r="BI102" s="240">
        <v>38.611713665943604</v>
      </c>
      <c r="BJ102" s="43">
        <v>15</v>
      </c>
      <c r="BK102" s="43">
        <v>20</v>
      </c>
    </row>
    <row r="103" spans="1:63" s="299" customFormat="1">
      <c r="A103" s="352">
        <v>41910</v>
      </c>
      <c r="B103" s="126" t="s">
        <v>130</v>
      </c>
      <c r="C103" s="126" t="s">
        <v>128</v>
      </c>
      <c r="D103" s="233">
        <v>181</v>
      </c>
      <c r="E103" s="233">
        <v>176</v>
      </c>
      <c r="F103" s="233">
        <v>5</v>
      </c>
      <c r="G103" s="233">
        <v>543</v>
      </c>
      <c r="H103" s="233">
        <v>528</v>
      </c>
      <c r="I103" s="233">
        <v>15</v>
      </c>
      <c r="J103" s="233">
        <v>963</v>
      </c>
      <c r="K103" s="233">
        <v>928</v>
      </c>
      <c r="L103" s="233">
        <v>35</v>
      </c>
      <c r="M103" s="233">
        <v>258351</v>
      </c>
      <c r="N103" s="195">
        <v>1.0450897738337517E-2</v>
      </c>
      <c r="O103" s="233">
        <v>662</v>
      </c>
      <c r="P103" s="230">
        <v>0.25626730918884277</v>
      </c>
      <c r="Q103" s="234">
        <v>0</v>
      </c>
      <c r="R103" s="233">
        <v>51154</v>
      </c>
      <c r="S103" s="230">
        <v>99.81268310546875</v>
      </c>
      <c r="T103" s="195">
        <v>99.556892395019531</v>
      </c>
      <c r="U103" s="233">
        <v>51250</v>
      </c>
      <c r="V103" s="195">
        <v>3.9024390280246735E-3</v>
      </c>
      <c r="W103" s="233">
        <v>318</v>
      </c>
      <c r="X103" s="195">
        <v>0.62165224552154541</v>
      </c>
      <c r="Y103" s="234">
        <v>0</v>
      </c>
      <c r="Z103" s="233">
        <v>149742</v>
      </c>
      <c r="AA103" s="195">
        <v>98.632896423339844</v>
      </c>
      <c r="AB103" s="233">
        <v>151141</v>
      </c>
      <c r="AC103" s="195">
        <v>98.524360656738281</v>
      </c>
      <c r="AD103" s="234">
        <v>4.7097234725952148</v>
      </c>
      <c r="AE103" s="234">
        <v>27.597702026367188</v>
      </c>
      <c r="AF103" s="233">
        <v>354.30538940429688</v>
      </c>
      <c r="AG103" s="234">
        <v>1053.27783203125</v>
      </c>
      <c r="AH103" s="234">
        <v>482.3009033203125</v>
      </c>
      <c r="AI103" s="234">
        <v>45.790473937988281</v>
      </c>
      <c r="AJ103" s="234">
        <v>1021.54443359375</v>
      </c>
      <c r="AK103" s="234">
        <v>31.733331680297852</v>
      </c>
      <c r="AL103" s="234">
        <v>528</v>
      </c>
      <c r="AM103" s="234">
        <v>15</v>
      </c>
      <c r="AN103" s="235">
        <v>40.24383544921875</v>
      </c>
      <c r="AO103" s="235">
        <v>40.253242492675781</v>
      </c>
      <c r="AP103" s="235">
        <v>39.943271636962891</v>
      </c>
      <c r="AQ103" s="213">
        <v>1.0937464507074248</v>
      </c>
      <c r="AR103" s="234">
        <v>455</v>
      </c>
      <c r="AS103" s="236">
        <v>1</v>
      </c>
      <c r="AT103" s="236">
        <v>1</v>
      </c>
      <c r="AU103" s="236">
        <v>1</v>
      </c>
      <c r="AV103" s="236">
        <v>0</v>
      </c>
      <c r="AW103" s="236">
        <v>0</v>
      </c>
      <c r="AX103" s="236">
        <v>5</v>
      </c>
      <c r="AY103" s="236">
        <v>0</v>
      </c>
      <c r="AZ103" s="236">
        <v>2</v>
      </c>
      <c r="BA103" s="236">
        <v>0</v>
      </c>
      <c r="BB103" s="236">
        <v>41</v>
      </c>
      <c r="BC103" s="236">
        <v>7</v>
      </c>
      <c r="BD103" s="236">
        <v>8</v>
      </c>
      <c r="BE103" s="236">
        <v>6</v>
      </c>
      <c r="BF103" s="236">
        <v>0</v>
      </c>
      <c r="BG103" s="235">
        <v>18.732536315917969</v>
      </c>
      <c r="BH103" s="236">
        <v>319</v>
      </c>
      <c r="BI103" s="235">
        <v>58.747697974217317</v>
      </c>
      <c r="BJ103" s="43">
        <v>0</v>
      </c>
      <c r="BK103" s="43">
        <v>0</v>
      </c>
    </row>
    <row r="104" spans="1:63" s="7" customFormat="1">
      <c r="A104" s="352">
        <v>41910</v>
      </c>
      <c r="B104" s="127" t="s">
        <v>132</v>
      </c>
      <c r="C104" s="127" t="s">
        <v>128</v>
      </c>
      <c r="D104" s="199">
        <v>183</v>
      </c>
      <c r="E104" s="199">
        <v>178</v>
      </c>
      <c r="F104" s="199">
        <v>5</v>
      </c>
      <c r="G104" s="199">
        <v>542</v>
      </c>
      <c r="H104" s="199">
        <v>527</v>
      </c>
      <c r="I104" s="199">
        <v>15</v>
      </c>
      <c r="J104" s="199">
        <v>1114</v>
      </c>
      <c r="K104" s="199">
        <v>1081</v>
      </c>
      <c r="L104" s="199">
        <v>33</v>
      </c>
      <c r="M104" s="199">
        <v>371197</v>
      </c>
      <c r="N104" s="200">
        <v>6.1422910541296005E-2</v>
      </c>
      <c r="O104" s="199">
        <v>1476</v>
      </c>
      <c r="P104" s="194">
        <v>0.39789837598800659</v>
      </c>
      <c r="Q104" s="200">
        <v>0</v>
      </c>
      <c r="R104" s="199">
        <v>80627</v>
      </c>
      <c r="S104" s="194">
        <v>99.752555847167969</v>
      </c>
      <c r="T104" s="200">
        <v>99.355644226074219</v>
      </c>
      <c r="U104" s="199">
        <v>80827</v>
      </c>
      <c r="V104" s="201">
        <v>0</v>
      </c>
      <c r="W104" s="199">
        <v>515</v>
      </c>
      <c r="X104" s="200">
        <v>0.6387438178062439</v>
      </c>
      <c r="Y104" s="200">
        <v>0</v>
      </c>
      <c r="Z104" s="199">
        <v>163179</v>
      </c>
      <c r="AA104" s="201">
        <v>98.505226135253906</v>
      </c>
      <c r="AB104" s="199">
        <v>163401</v>
      </c>
      <c r="AC104" s="201">
        <v>98.432807922363281</v>
      </c>
      <c r="AD104" s="200">
        <v>4.9475970268249512</v>
      </c>
      <c r="AE104" s="200">
        <v>26.934652328491211</v>
      </c>
      <c r="AF104" s="199">
        <v>491.21096801757812</v>
      </c>
      <c r="AG104" s="200">
        <v>1436.227294921875</v>
      </c>
      <c r="AH104" s="200">
        <v>497.89273071289062</v>
      </c>
      <c r="AI104" s="237">
        <v>34.666709899902344</v>
      </c>
      <c r="AJ104" s="200">
        <v>1394.5606689453125</v>
      </c>
      <c r="AK104" s="200">
        <v>41.666667938232422</v>
      </c>
      <c r="AL104" s="200">
        <v>527</v>
      </c>
      <c r="AM104" s="200">
        <v>15</v>
      </c>
      <c r="AN104" s="200">
        <v>42.895919799804688</v>
      </c>
      <c r="AO104" s="200">
        <v>42.617183685302734</v>
      </c>
      <c r="AP104" s="200">
        <v>54.917778015136719</v>
      </c>
      <c r="AQ104" s="200">
        <v>1.2892525089065305</v>
      </c>
      <c r="AR104" s="200">
        <v>486</v>
      </c>
      <c r="AS104" s="202">
        <v>0</v>
      </c>
      <c r="AT104" s="202">
        <v>3</v>
      </c>
      <c r="AU104" s="202">
        <v>3</v>
      </c>
      <c r="AV104" s="202">
        <v>0</v>
      </c>
      <c r="AW104" s="202">
        <v>0</v>
      </c>
      <c r="AX104" s="202">
        <v>11</v>
      </c>
      <c r="AY104" s="202">
        <v>-1</v>
      </c>
      <c r="AZ104" s="202">
        <v>2</v>
      </c>
      <c r="BA104" s="202">
        <v>0</v>
      </c>
      <c r="BB104" s="202">
        <v>38</v>
      </c>
      <c r="BC104" s="202">
        <v>11</v>
      </c>
      <c r="BD104" s="202">
        <v>17</v>
      </c>
      <c r="BE104" s="202">
        <v>8</v>
      </c>
      <c r="BF104" s="202">
        <v>0</v>
      </c>
      <c r="BG104" s="200">
        <v>19.820201873779297</v>
      </c>
      <c r="BH104" s="202">
        <v>321</v>
      </c>
      <c r="BI104" s="238">
        <v>59.225092250922508</v>
      </c>
      <c r="BJ104" s="43">
        <v>1</v>
      </c>
      <c r="BK104" s="43">
        <v>0</v>
      </c>
    </row>
    <row r="105" spans="1:63" s="7" customFormat="1">
      <c r="A105" s="352">
        <v>41909</v>
      </c>
      <c r="B105" s="126" t="s">
        <v>6</v>
      </c>
      <c r="C105" s="126"/>
      <c r="D105" s="233">
        <v>2174</v>
      </c>
      <c r="E105" s="233">
        <v>1965</v>
      </c>
      <c r="F105" s="233">
        <v>209</v>
      </c>
      <c r="G105" s="233">
        <v>6429</v>
      </c>
      <c r="H105" s="233">
        <v>5826</v>
      </c>
      <c r="I105" s="233">
        <v>603</v>
      </c>
      <c r="J105" s="233">
        <v>19639</v>
      </c>
      <c r="K105" s="233">
        <v>17333</v>
      </c>
      <c r="L105" s="233">
        <v>2306</v>
      </c>
      <c r="M105" s="233">
        <v>12181927</v>
      </c>
      <c r="N105" s="195">
        <v>4.5854813255023302E-2</v>
      </c>
      <c r="O105" s="233">
        <v>17810</v>
      </c>
      <c r="P105" s="230">
        <v>0.14872381825343559</v>
      </c>
      <c r="Q105" s="234"/>
      <c r="R105" s="233">
        <v>4445414</v>
      </c>
      <c r="S105" s="230">
        <v>99.553907189164974</v>
      </c>
      <c r="T105" s="195">
        <v>99.405846817172758</v>
      </c>
      <c r="U105" s="233">
        <v>4465342</v>
      </c>
      <c r="V105" s="195">
        <v>9.6297215728126925E-2</v>
      </c>
      <c r="W105" s="233">
        <v>15986</v>
      </c>
      <c r="X105" s="195">
        <v>0.35960655183071816</v>
      </c>
      <c r="Y105" s="234"/>
      <c r="Z105" s="233">
        <v>3892080</v>
      </c>
      <c r="AA105" s="195">
        <v>98.403242802745879</v>
      </c>
      <c r="AB105" s="233">
        <v>3891804</v>
      </c>
      <c r="AC105" s="195">
        <v>98.396102498848535</v>
      </c>
      <c r="AD105" s="234">
        <v>9.798550255025491</v>
      </c>
      <c r="AE105" s="234">
        <v>29.28891851982053</v>
      </c>
      <c r="AF105" s="233">
        <v>17882.2080078125</v>
      </c>
      <c r="AG105" s="234">
        <v>63582.094604492187</v>
      </c>
      <c r="AH105" s="234">
        <v>44070.315338134766</v>
      </c>
      <c r="AI105" s="234">
        <v>69.312462277738675</v>
      </c>
      <c r="AJ105" s="234">
        <v>53507.264038085938</v>
      </c>
      <c r="AK105" s="234">
        <v>10074.829071044922</v>
      </c>
      <c r="AL105" s="234">
        <v>33566.33544921875</v>
      </c>
      <c r="AM105" s="234">
        <v>7814.0576515197754</v>
      </c>
      <c r="AN105" s="235">
        <v>90.924386124922677</v>
      </c>
      <c r="AO105" s="235">
        <v>88.110495254177906</v>
      </c>
      <c r="AP105" s="235">
        <v>112.25968284017715</v>
      </c>
      <c r="AQ105" s="213">
        <v>3.2375423700031667</v>
      </c>
      <c r="AR105" s="234">
        <v>3460</v>
      </c>
      <c r="AS105" s="236">
        <v>121</v>
      </c>
      <c r="AT105" s="236">
        <v>18</v>
      </c>
      <c r="AU105" s="236">
        <v>10</v>
      </c>
      <c r="AV105" s="236">
        <v>18</v>
      </c>
      <c r="AW105" s="236">
        <v>8</v>
      </c>
      <c r="AX105" s="236">
        <v>102</v>
      </c>
      <c r="AY105" s="236">
        <v>1</v>
      </c>
      <c r="AZ105" s="236">
        <v>76</v>
      </c>
      <c r="BA105" s="236">
        <v>18</v>
      </c>
      <c r="BB105" s="236">
        <v>616</v>
      </c>
      <c r="BC105" s="236">
        <v>258</v>
      </c>
      <c r="BD105" s="236">
        <v>334</v>
      </c>
      <c r="BE105" s="236">
        <v>495</v>
      </c>
      <c r="BF105" s="236">
        <v>0</v>
      </c>
      <c r="BG105" s="235">
        <v>44.276600304730479</v>
      </c>
      <c r="BH105" s="236">
        <v>1668</v>
      </c>
      <c r="BI105" s="235">
        <v>25.944937004199719</v>
      </c>
      <c r="BJ105" s="43">
        <v>41</v>
      </c>
      <c r="BK105" s="43">
        <v>91</v>
      </c>
    </row>
    <row r="106" spans="1:63" s="7" customFormat="1">
      <c r="A106" s="352">
        <v>41909</v>
      </c>
      <c r="B106" s="127" t="s">
        <v>134</v>
      </c>
      <c r="C106" s="127"/>
      <c r="D106" s="199">
        <v>775</v>
      </c>
      <c r="E106" s="199">
        <v>668</v>
      </c>
      <c r="F106" s="199">
        <v>107</v>
      </c>
      <c r="G106" s="199">
        <v>2321</v>
      </c>
      <c r="H106" s="199">
        <v>2000</v>
      </c>
      <c r="I106" s="199">
        <v>321</v>
      </c>
      <c r="J106" s="199">
        <v>8188</v>
      </c>
      <c r="K106" s="199">
        <v>6857</v>
      </c>
      <c r="L106" s="199">
        <v>1331</v>
      </c>
      <c r="M106" s="199">
        <v>5877590</v>
      </c>
      <c r="N106" s="200">
        <v>3.6902879699870349E-2</v>
      </c>
      <c r="O106" s="199">
        <v>7452</v>
      </c>
      <c r="P106" s="194">
        <v>0.12684941965384394</v>
      </c>
      <c r="Q106" s="200"/>
      <c r="R106" s="199">
        <v>2344414</v>
      </c>
      <c r="S106" s="194">
        <v>99.550163046817516</v>
      </c>
      <c r="T106" s="200">
        <v>99.423884242728178</v>
      </c>
      <c r="U106" s="199">
        <v>2355009</v>
      </c>
      <c r="V106" s="201">
        <v>8.0594173279012499E-2</v>
      </c>
      <c r="W106" s="199">
        <v>7107</v>
      </c>
      <c r="X106" s="200">
        <v>0.30314611668416924</v>
      </c>
      <c r="Y106" s="200"/>
      <c r="Z106" s="199">
        <v>2185684</v>
      </c>
      <c r="AA106" s="201">
        <v>98.72881693107179</v>
      </c>
      <c r="AB106" s="199">
        <v>2184767</v>
      </c>
      <c r="AC106" s="201">
        <v>98.622875125068987</v>
      </c>
      <c r="AD106" s="200">
        <v>5.4428098145254413</v>
      </c>
      <c r="AE106" s="200">
        <v>30.26518334648004</v>
      </c>
      <c r="AF106" s="199">
        <v>9213.7155151367187</v>
      </c>
      <c r="AG106" s="200">
        <v>34645.148681640625</v>
      </c>
      <c r="AH106" s="200">
        <v>27000.41015625</v>
      </c>
      <c r="AI106" s="237">
        <v>77.934173134486301</v>
      </c>
      <c r="AJ106" s="200">
        <v>27683.992431640625</v>
      </c>
      <c r="AK106" s="200">
        <v>6961.1582489013672</v>
      </c>
      <c r="AL106" s="200">
        <v>21037.833740234375</v>
      </c>
      <c r="AM106" s="200">
        <v>5962.5645484924316</v>
      </c>
      <c r="AN106" s="200">
        <v>118.28290067760406</v>
      </c>
      <c r="AO106" s="200">
        <v>114.66802986565997</v>
      </c>
      <c r="AP106" s="200">
        <v>135.23783817813435</v>
      </c>
      <c r="AQ106" s="200">
        <v>4.2312101467563048</v>
      </c>
      <c r="AR106" s="200">
        <v>705</v>
      </c>
      <c r="AS106" s="202">
        <v>109</v>
      </c>
      <c r="AT106" s="202">
        <v>8</v>
      </c>
      <c r="AU106" s="202">
        <v>4</v>
      </c>
      <c r="AV106" s="202">
        <v>4</v>
      </c>
      <c r="AW106" s="202">
        <v>3</v>
      </c>
      <c r="AX106" s="202">
        <v>22</v>
      </c>
      <c r="AY106" s="202">
        <v>1</v>
      </c>
      <c r="AZ106" s="202">
        <v>29</v>
      </c>
      <c r="BA106" s="202">
        <v>11</v>
      </c>
      <c r="BB106" s="202">
        <v>129</v>
      </c>
      <c r="BC106" s="202">
        <v>53</v>
      </c>
      <c r="BD106" s="202">
        <v>81</v>
      </c>
      <c r="BE106" s="202">
        <v>178</v>
      </c>
      <c r="BF106" s="202">
        <v>0</v>
      </c>
      <c r="BG106" s="200">
        <v>58.374486535395278</v>
      </c>
      <c r="BH106" s="202">
        <v>183</v>
      </c>
      <c r="BI106" s="238">
        <v>7.8845325290822919</v>
      </c>
      <c r="BJ106" s="470">
        <v>11</v>
      </c>
      <c r="BK106" s="470">
        <v>40</v>
      </c>
    </row>
    <row r="107" spans="1:63" s="7" customFormat="1">
      <c r="A107" s="352">
        <v>41909</v>
      </c>
      <c r="B107" s="127" t="s">
        <v>175</v>
      </c>
      <c r="C107" s="127"/>
      <c r="D107" s="199">
        <v>714</v>
      </c>
      <c r="E107" s="199">
        <v>641</v>
      </c>
      <c r="F107" s="199">
        <v>73</v>
      </c>
      <c r="G107" s="199">
        <v>2064</v>
      </c>
      <c r="H107" s="199">
        <v>1869</v>
      </c>
      <c r="I107" s="199">
        <v>195</v>
      </c>
      <c r="J107" s="199">
        <v>6562</v>
      </c>
      <c r="K107" s="199">
        <v>5847</v>
      </c>
      <c r="L107" s="199">
        <v>715</v>
      </c>
      <c r="M107" s="199">
        <v>4110910</v>
      </c>
      <c r="N107" s="200">
        <v>7.0495338540388863E-2</v>
      </c>
      <c r="O107" s="199">
        <v>373</v>
      </c>
      <c r="P107" s="194">
        <v>9.5452861091083578E-3</v>
      </c>
      <c r="Q107" s="200"/>
      <c r="R107" s="199">
        <v>1430333</v>
      </c>
      <c r="S107" s="194">
        <v>99.618015437861175</v>
      </c>
      <c r="T107" s="243">
        <v>99.608506613271416</v>
      </c>
      <c r="U107" s="199">
        <v>1435820</v>
      </c>
      <c r="V107" s="201">
        <v>9.1933528693040972E-2</v>
      </c>
      <c r="W107" s="199">
        <v>3985</v>
      </c>
      <c r="X107" s="200">
        <v>0.27860645038602899</v>
      </c>
      <c r="Y107" s="200"/>
      <c r="Z107" s="199">
        <v>454754</v>
      </c>
      <c r="AA107" s="201">
        <v>95.855340340475564</v>
      </c>
      <c r="AB107" s="199">
        <v>453943</v>
      </c>
      <c r="AC107" s="201">
        <v>96.006327614893792</v>
      </c>
      <c r="AD107" s="200">
        <v>20.170966183030924</v>
      </c>
      <c r="AE107" s="200">
        <v>32.867605678763738</v>
      </c>
      <c r="AF107" s="199">
        <v>6261.30419921875</v>
      </c>
      <c r="AG107" s="200">
        <v>19525.21923828125</v>
      </c>
      <c r="AH107" s="200">
        <v>12335.9951171875</v>
      </c>
      <c r="AI107" s="237">
        <v>63.179803343777472</v>
      </c>
      <c r="AJ107" s="200">
        <v>17017.540283203125</v>
      </c>
      <c r="AK107" s="200">
        <v>2507.6763610839844</v>
      </c>
      <c r="AL107" s="200">
        <v>10571.501708984375</v>
      </c>
      <c r="AM107" s="200">
        <v>1764.4931030273437</v>
      </c>
      <c r="AN107" s="200">
        <v>78.372873792958273</v>
      </c>
      <c r="AO107" s="200">
        <v>77.981925574840986</v>
      </c>
      <c r="AP107" s="200">
        <v>87.5489840862287</v>
      </c>
      <c r="AQ107" s="200">
        <v>2.9754982076015315</v>
      </c>
      <c r="AR107" s="200">
        <v>1128</v>
      </c>
      <c r="AS107" s="202">
        <v>9</v>
      </c>
      <c r="AT107" s="202">
        <v>7</v>
      </c>
      <c r="AU107" s="202">
        <v>4</v>
      </c>
      <c r="AV107" s="202">
        <v>4</v>
      </c>
      <c r="AW107" s="202">
        <v>2</v>
      </c>
      <c r="AX107" s="202">
        <v>17</v>
      </c>
      <c r="AY107" s="202">
        <v>0</v>
      </c>
      <c r="AZ107" s="202">
        <v>10</v>
      </c>
      <c r="BA107" s="202">
        <v>2</v>
      </c>
      <c r="BB107" s="202">
        <v>339</v>
      </c>
      <c r="BC107" s="202">
        <v>164</v>
      </c>
      <c r="BD107" s="202">
        <v>71</v>
      </c>
      <c r="BE107" s="202">
        <v>105</v>
      </c>
      <c r="BF107" s="202">
        <v>0</v>
      </c>
      <c r="BG107" s="200">
        <v>38.169384320191064</v>
      </c>
      <c r="BH107" s="202">
        <v>510</v>
      </c>
      <c r="BI107" s="238">
        <v>24.709302325581394</v>
      </c>
      <c r="BJ107" s="470">
        <v>4</v>
      </c>
      <c r="BK107" s="470">
        <v>10</v>
      </c>
    </row>
    <row r="108" spans="1:63" s="7" customFormat="1">
      <c r="A108" s="352">
        <v>41909</v>
      </c>
      <c r="B108" s="126" t="s">
        <v>135</v>
      </c>
      <c r="C108" s="126"/>
      <c r="D108" s="189">
        <v>685</v>
      </c>
      <c r="E108" s="189">
        <v>656</v>
      </c>
      <c r="F108" s="189">
        <v>29</v>
      </c>
      <c r="G108" s="189">
        <v>2044</v>
      </c>
      <c r="H108" s="189">
        <v>1957</v>
      </c>
      <c r="I108" s="189">
        <v>87</v>
      </c>
      <c r="J108" s="189">
        <v>4889</v>
      </c>
      <c r="K108" s="189">
        <v>4629</v>
      </c>
      <c r="L108" s="189">
        <v>260</v>
      </c>
      <c r="M108" s="189">
        <v>2193427</v>
      </c>
      <c r="N108" s="203">
        <v>2.3661602969734255E-2</v>
      </c>
      <c r="O108" s="189">
        <v>9985</v>
      </c>
      <c r="P108" s="192">
        <v>0.45534411749862336</v>
      </c>
      <c r="Q108" s="203"/>
      <c r="R108" s="204">
        <v>670667</v>
      </c>
      <c r="S108" s="192">
        <v>99.430271578727869</v>
      </c>
      <c r="T108" s="203">
        <v>98.977521686081232</v>
      </c>
      <c r="U108" s="204">
        <v>674513</v>
      </c>
      <c r="V108" s="205">
        <v>0.16041202954752493</v>
      </c>
      <c r="W108" s="204">
        <v>4894</v>
      </c>
      <c r="X108" s="203">
        <v>0.72972130729557294</v>
      </c>
      <c r="Y108" s="203"/>
      <c r="Z108" s="204">
        <v>1251642</v>
      </c>
      <c r="AA108" s="205">
        <v>98.76042694424271</v>
      </c>
      <c r="AB108" s="204">
        <v>1253094</v>
      </c>
      <c r="AC108" s="205">
        <v>98.866439305087567</v>
      </c>
      <c r="AD108" s="203">
        <v>4.2706672251807731</v>
      </c>
      <c r="AE108" s="203">
        <v>24.566647992063434</v>
      </c>
      <c r="AF108" s="204">
        <v>2407.1882934570312</v>
      </c>
      <c r="AG108" s="205">
        <v>9411.7266845703125</v>
      </c>
      <c r="AH108" s="205">
        <v>4733.9100646972656</v>
      </c>
      <c r="AI108" s="232">
        <v>50.297997629468881</v>
      </c>
      <c r="AJ108" s="205">
        <v>8805.7313232421875</v>
      </c>
      <c r="AK108" s="205">
        <v>605.99446105957031</v>
      </c>
      <c r="AL108" s="205">
        <v>1957</v>
      </c>
      <c r="AM108" s="205">
        <v>87</v>
      </c>
      <c r="AN108" s="203">
        <v>59.851126912678389</v>
      </c>
      <c r="AO108" s="203">
        <v>59.650081516003794</v>
      </c>
      <c r="AP108" s="203">
        <v>62.933183313385733</v>
      </c>
      <c r="AQ108" s="203">
        <v>1.9250821608857256</v>
      </c>
      <c r="AR108" s="205">
        <v>1627</v>
      </c>
      <c r="AS108" s="204">
        <v>3</v>
      </c>
      <c r="AT108" s="204">
        <v>3</v>
      </c>
      <c r="AU108" s="204">
        <v>2</v>
      </c>
      <c r="AV108" s="204">
        <v>10</v>
      </c>
      <c r="AW108" s="204">
        <v>3</v>
      </c>
      <c r="AX108" s="204">
        <v>63</v>
      </c>
      <c r="AY108" s="204">
        <v>0</v>
      </c>
      <c r="AZ108" s="204">
        <v>37</v>
      </c>
      <c r="BA108" s="204">
        <v>5</v>
      </c>
      <c r="BB108" s="204">
        <v>148</v>
      </c>
      <c r="BC108" s="204">
        <v>41</v>
      </c>
      <c r="BD108" s="204">
        <v>182</v>
      </c>
      <c r="BE108" s="204">
        <v>212</v>
      </c>
      <c r="BF108" s="204">
        <v>0</v>
      </c>
      <c r="BG108" s="203">
        <v>28.435873732647181</v>
      </c>
      <c r="BH108" s="204">
        <v>975</v>
      </c>
      <c r="BI108" s="239">
        <v>47.700587084148729</v>
      </c>
      <c r="BJ108" s="470">
        <v>26</v>
      </c>
      <c r="BK108" s="470">
        <v>41</v>
      </c>
    </row>
    <row r="109" spans="1:63" s="7" customFormat="1">
      <c r="A109" s="352">
        <v>41909</v>
      </c>
      <c r="B109" s="114" t="s">
        <v>121</v>
      </c>
      <c r="C109" s="114" t="s">
        <v>122</v>
      </c>
      <c r="D109" s="114">
        <v>234</v>
      </c>
      <c r="E109" s="114">
        <v>170</v>
      </c>
      <c r="F109" s="114">
        <v>64</v>
      </c>
      <c r="G109" s="114">
        <v>689</v>
      </c>
      <c r="H109" s="114">
        <v>498</v>
      </c>
      <c r="I109" s="114">
        <v>191</v>
      </c>
      <c r="J109" s="114">
        <v>2704</v>
      </c>
      <c r="K109" s="115">
        <v>1901</v>
      </c>
      <c r="L109" s="115">
        <v>803</v>
      </c>
      <c r="M109" s="115">
        <v>2073908</v>
      </c>
      <c r="N109" s="116">
        <v>9.5182619988918304E-2</v>
      </c>
      <c r="O109" s="115">
        <v>2568</v>
      </c>
      <c r="P109" s="116">
        <v>0.12395963817834854</v>
      </c>
      <c r="Q109" s="116">
        <v>0</v>
      </c>
      <c r="R109" s="117">
        <v>925559</v>
      </c>
      <c r="S109" s="116">
        <v>99.530502319335938</v>
      </c>
      <c r="T109" s="116">
        <v>99.407127380371094</v>
      </c>
      <c r="U109" s="118">
        <v>929925</v>
      </c>
      <c r="V109" s="119">
        <v>0.15753959119319916</v>
      </c>
      <c r="W109" s="117">
        <v>2854</v>
      </c>
      <c r="X109" s="119">
        <v>0.30835419893264771</v>
      </c>
      <c r="Y109" s="119">
        <v>0</v>
      </c>
      <c r="Z109" s="117">
        <v>1154959</v>
      </c>
      <c r="AA109" s="119">
        <v>98.943855285644531</v>
      </c>
      <c r="AB109" s="116">
        <v>1154786</v>
      </c>
      <c r="AC109" s="120">
        <v>98.886375427246094</v>
      </c>
      <c r="AD109" s="116">
        <v>5.3584861755371094</v>
      </c>
      <c r="AE109" s="116">
        <v>28.38153076171875</v>
      </c>
      <c r="AF109" s="116">
        <v>3176.590576171875</v>
      </c>
      <c r="AG109" s="116">
        <v>14416.8369140625</v>
      </c>
      <c r="AH109" s="121">
        <v>12254.17578125</v>
      </c>
      <c r="AI109" s="116">
        <v>84.999061584472656</v>
      </c>
      <c r="AJ109" s="121">
        <v>9593.59765625</v>
      </c>
      <c r="AK109" s="121">
        <v>4823.2392578125</v>
      </c>
      <c r="AL109" s="116">
        <v>7942.60595703125</v>
      </c>
      <c r="AM109" s="116">
        <v>4311.5615234375</v>
      </c>
      <c r="AN109" s="116">
        <v>132.75733947753906</v>
      </c>
      <c r="AO109" s="116">
        <v>126.52883911132812</v>
      </c>
      <c r="AP109" s="116">
        <v>147.16677856445312</v>
      </c>
      <c r="AQ109" s="122">
        <v>5.3316704563840602</v>
      </c>
      <c r="AR109" s="118">
        <v>163</v>
      </c>
      <c r="AS109" s="118">
        <v>72</v>
      </c>
      <c r="AT109" s="118">
        <v>4</v>
      </c>
      <c r="AU109" s="118">
        <v>3</v>
      </c>
      <c r="AV109" s="118">
        <v>3</v>
      </c>
      <c r="AW109" s="118">
        <v>2</v>
      </c>
      <c r="AX109" s="118">
        <v>7</v>
      </c>
      <c r="AY109" s="118">
        <v>0</v>
      </c>
      <c r="AZ109" s="118">
        <v>10</v>
      </c>
      <c r="BA109" s="118">
        <v>4</v>
      </c>
      <c r="BB109" s="118">
        <v>20</v>
      </c>
      <c r="BC109" s="118">
        <v>9</v>
      </c>
      <c r="BD109" s="116">
        <v>31</v>
      </c>
      <c r="BE109" s="118">
        <v>53</v>
      </c>
      <c r="BF109" s="118">
        <v>0</v>
      </c>
      <c r="BG109" s="112">
        <v>65.925621032714844</v>
      </c>
      <c r="BH109" s="244">
        <v>44</v>
      </c>
      <c r="BI109" s="240">
        <v>6.3860667634252533</v>
      </c>
      <c r="BJ109" s="470">
        <v>5</v>
      </c>
      <c r="BK109" s="470">
        <v>11</v>
      </c>
    </row>
    <row r="110" spans="1:63" s="8" customFormat="1">
      <c r="A110" s="352">
        <v>41909</v>
      </c>
      <c r="B110" s="114" t="s">
        <v>123</v>
      </c>
      <c r="C110" s="114" t="s">
        <v>122</v>
      </c>
      <c r="D110" s="114">
        <v>169</v>
      </c>
      <c r="E110" s="114">
        <v>158</v>
      </c>
      <c r="F110" s="114">
        <v>11</v>
      </c>
      <c r="G110" s="114">
        <v>525</v>
      </c>
      <c r="H110" s="114">
        <v>491</v>
      </c>
      <c r="I110" s="114">
        <v>34</v>
      </c>
      <c r="J110" s="114">
        <v>1612</v>
      </c>
      <c r="K110" s="115">
        <v>1479</v>
      </c>
      <c r="L110" s="115">
        <v>133</v>
      </c>
      <c r="M110" s="115">
        <v>705979</v>
      </c>
      <c r="N110" s="116">
        <v>8.2155419513583183E-3</v>
      </c>
      <c r="O110" s="115">
        <v>867</v>
      </c>
      <c r="P110" s="116">
        <v>0.12284193933010101</v>
      </c>
      <c r="Q110" s="116">
        <v>0</v>
      </c>
      <c r="R110" s="117">
        <v>250484</v>
      </c>
      <c r="S110" s="116">
        <v>99.689964294433594</v>
      </c>
      <c r="T110" s="116">
        <v>99.5675048828125</v>
      </c>
      <c r="U110" s="118">
        <v>251263</v>
      </c>
      <c r="V110" s="119">
        <v>3.7808988243341446E-2</v>
      </c>
      <c r="W110" s="117">
        <v>873</v>
      </c>
      <c r="X110" s="119">
        <v>0.34852525591850281</v>
      </c>
      <c r="Y110" s="119">
        <v>0</v>
      </c>
      <c r="Z110" s="117">
        <v>246271</v>
      </c>
      <c r="AA110" s="119">
        <v>99.148902893066406</v>
      </c>
      <c r="AB110" s="116">
        <v>245833</v>
      </c>
      <c r="AC110" s="120">
        <v>99.059928894042969</v>
      </c>
      <c r="AD110" s="116">
        <v>5.0114521980285645</v>
      </c>
      <c r="AE110" s="116">
        <v>29.954814910888672</v>
      </c>
      <c r="AF110" s="116">
        <v>1001.0320434570312</v>
      </c>
      <c r="AG110" s="116">
        <v>4029.066650390625</v>
      </c>
      <c r="AH110" s="121">
        <v>2894.028076171875</v>
      </c>
      <c r="AI110" s="116">
        <v>71.828742980957031</v>
      </c>
      <c r="AJ110" s="121">
        <v>3698.822998046875</v>
      </c>
      <c r="AK110" s="121">
        <v>330.24404907226562</v>
      </c>
      <c r="AL110" s="116">
        <v>2654.056396484375</v>
      </c>
      <c r="AM110" s="116">
        <v>239.97100830078125</v>
      </c>
      <c r="AN110" s="116">
        <v>110.11919403076172</v>
      </c>
      <c r="AO110" s="116">
        <v>109.9923095703125</v>
      </c>
      <c r="AP110" s="116">
        <v>111.56065368652344</v>
      </c>
      <c r="AQ110" s="116">
        <v>2.4994209990016283</v>
      </c>
      <c r="AR110" s="118">
        <v>143</v>
      </c>
      <c r="AS110" s="118">
        <v>11</v>
      </c>
      <c r="AT110" s="118">
        <v>2</v>
      </c>
      <c r="AU110" s="118">
        <v>1</v>
      </c>
      <c r="AV110" s="118">
        <v>0</v>
      </c>
      <c r="AW110" s="118">
        <v>0</v>
      </c>
      <c r="AX110" s="118">
        <v>9</v>
      </c>
      <c r="AY110" s="118">
        <v>1</v>
      </c>
      <c r="AZ110" s="118">
        <v>3</v>
      </c>
      <c r="BA110" s="118">
        <v>2</v>
      </c>
      <c r="BB110" s="118">
        <v>9</v>
      </c>
      <c r="BC110" s="118">
        <v>2</v>
      </c>
      <c r="BD110" s="116">
        <v>18</v>
      </c>
      <c r="BE110" s="118">
        <v>16</v>
      </c>
      <c r="BF110" s="118">
        <v>0</v>
      </c>
      <c r="BG110" s="112">
        <v>53.694522857666016</v>
      </c>
      <c r="BH110" s="244">
        <v>37</v>
      </c>
      <c r="BI110" s="240">
        <v>7.0476190476190474</v>
      </c>
      <c r="BJ110" s="470">
        <v>2</v>
      </c>
      <c r="BK110" s="470">
        <v>8</v>
      </c>
    </row>
    <row r="111" spans="1:63" s="8" customFormat="1">
      <c r="A111" s="352">
        <v>41909</v>
      </c>
      <c r="B111" s="114" t="s">
        <v>183</v>
      </c>
      <c r="C111" s="114" t="s">
        <v>122</v>
      </c>
      <c r="D111" s="114">
        <v>140</v>
      </c>
      <c r="E111" s="114">
        <v>130</v>
      </c>
      <c r="F111" s="114">
        <v>10</v>
      </c>
      <c r="G111" s="114">
        <v>421</v>
      </c>
      <c r="H111" s="114">
        <v>391</v>
      </c>
      <c r="I111" s="114">
        <v>30</v>
      </c>
      <c r="J111" s="114">
        <v>1591</v>
      </c>
      <c r="K111" s="115">
        <v>1477</v>
      </c>
      <c r="L111" s="115">
        <v>114</v>
      </c>
      <c r="M111" s="115">
        <v>1215363</v>
      </c>
      <c r="N111" s="116">
        <v>2.0569986663758755E-3</v>
      </c>
      <c r="O111" s="115">
        <v>1031</v>
      </c>
      <c r="P111" s="116">
        <v>8.484109491109848E-2</v>
      </c>
      <c r="Q111" s="116">
        <v>0</v>
      </c>
      <c r="R111" s="117">
        <v>478845</v>
      </c>
      <c r="S111" s="116">
        <v>99.623428344726563</v>
      </c>
      <c r="T111" s="116">
        <v>99.538909912109375</v>
      </c>
      <c r="U111" s="118">
        <v>480655</v>
      </c>
      <c r="V111" s="119">
        <v>3.9737440645694733E-2</v>
      </c>
      <c r="W111" s="117">
        <v>1279</v>
      </c>
      <c r="X111" s="119">
        <v>0.26710104942321777</v>
      </c>
      <c r="Y111" s="119">
        <v>0</v>
      </c>
      <c r="Z111" s="117">
        <v>330145</v>
      </c>
      <c r="AA111" s="119">
        <v>98.020866394042969</v>
      </c>
      <c r="AB111" s="116">
        <v>330101</v>
      </c>
      <c r="AC111" s="120">
        <v>97.773109436035156</v>
      </c>
      <c r="AD111" s="116">
        <v>5.6129307746887207</v>
      </c>
      <c r="AE111" s="116">
        <v>30.388278961181641</v>
      </c>
      <c r="AF111" s="116">
        <v>1923.046142578125</v>
      </c>
      <c r="AG111" s="116">
        <v>6652.72265625</v>
      </c>
      <c r="AH111" s="121">
        <v>4762.65966796875</v>
      </c>
      <c r="AI111" s="116">
        <v>71.589630126953125</v>
      </c>
      <c r="AJ111" s="121">
        <v>6011.01611328125</v>
      </c>
      <c r="AK111" s="121">
        <v>641.70697021484375</v>
      </c>
      <c r="AL111" s="116">
        <v>4203.07666015625</v>
      </c>
      <c r="AM111" s="116">
        <v>559.58209228515625</v>
      </c>
      <c r="AN111" s="116">
        <v>106.87480926513672</v>
      </c>
      <c r="AO111" s="116">
        <v>103.96560668945312</v>
      </c>
      <c r="AP111" s="116">
        <v>144.83976745605469</v>
      </c>
      <c r="AQ111" s="116">
        <v>4.1814724426461343</v>
      </c>
      <c r="AR111" s="118">
        <v>148</v>
      </c>
      <c r="AS111" s="118">
        <v>9</v>
      </c>
      <c r="AT111" s="118">
        <v>0</v>
      </c>
      <c r="AU111" s="118">
        <v>0</v>
      </c>
      <c r="AV111" s="118">
        <v>1</v>
      </c>
      <c r="AW111" s="118">
        <v>1</v>
      </c>
      <c r="AX111" s="118">
        <v>1</v>
      </c>
      <c r="AY111" s="118">
        <v>0</v>
      </c>
      <c r="AZ111" s="118">
        <v>4</v>
      </c>
      <c r="BA111" s="118">
        <v>0</v>
      </c>
      <c r="BB111" s="118">
        <v>42</v>
      </c>
      <c r="BC111" s="118">
        <v>12</v>
      </c>
      <c r="BD111" s="116">
        <v>10</v>
      </c>
      <c r="BE111" s="118">
        <v>29</v>
      </c>
      <c r="BF111" s="118">
        <v>0</v>
      </c>
      <c r="BG111" s="112">
        <v>52.840389251708984</v>
      </c>
      <c r="BH111" s="244">
        <v>33</v>
      </c>
      <c r="BI111" s="240">
        <v>7.8384798099762465</v>
      </c>
      <c r="BJ111" s="470">
        <v>1</v>
      </c>
      <c r="BK111" s="470">
        <v>3</v>
      </c>
    </row>
    <row r="112" spans="1:63" s="299" customFormat="1">
      <c r="A112" s="352">
        <v>41909</v>
      </c>
      <c r="B112" s="114" t="s">
        <v>126</v>
      </c>
      <c r="C112" s="114" t="s">
        <v>122</v>
      </c>
      <c r="D112" s="114">
        <v>118</v>
      </c>
      <c r="E112" s="114">
        <v>111</v>
      </c>
      <c r="F112" s="114">
        <v>7</v>
      </c>
      <c r="G112" s="114">
        <v>346</v>
      </c>
      <c r="H112" s="114">
        <v>325</v>
      </c>
      <c r="I112" s="114">
        <v>21</v>
      </c>
      <c r="J112" s="114">
        <v>1087</v>
      </c>
      <c r="K112" s="115">
        <v>1001</v>
      </c>
      <c r="L112" s="115">
        <v>86</v>
      </c>
      <c r="M112" s="115">
        <v>701366</v>
      </c>
      <c r="N112" s="116">
        <v>1.4257890870794654E-4</v>
      </c>
      <c r="O112" s="115">
        <v>1495</v>
      </c>
      <c r="P112" s="116">
        <v>0.21317857503890991</v>
      </c>
      <c r="Q112" s="116">
        <v>0</v>
      </c>
      <c r="R112" s="117">
        <v>254965</v>
      </c>
      <c r="S112" s="116">
        <v>99.527275085449219</v>
      </c>
      <c r="T112" s="116">
        <v>99.315101623535156</v>
      </c>
      <c r="U112" s="118">
        <v>256176</v>
      </c>
      <c r="V112" s="119">
        <v>1.4443195424973965E-2</v>
      </c>
      <c r="W112" s="117">
        <v>897</v>
      </c>
      <c r="X112" s="119">
        <v>0.35181298851966858</v>
      </c>
      <c r="Y112" s="119">
        <v>0</v>
      </c>
      <c r="Z112" s="117">
        <v>151569</v>
      </c>
      <c r="AA112" s="119">
        <v>98.644844055175781</v>
      </c>
      <c r="AB112" s="116">
        <v>151196</v>
      </c>
      <c r="AC112" s="120">
        <v>98.603134155273438</v>
      </c>
      <c r="AD112" s="116">
        <v>5.6916966438293457</v>
      </c>
      <c r="AE112" s="116">
        <v>33.890445709228516</v>
      </c>
      <c r="AF112" s="116">
        <v>1151.3236083984375</v>
      </c>
      <c r="AG112" s="116">
        <v>3968.59228515625</v>
      </c>
      <c r="AH112" s="121">
        <v>2743.526611328125</v>
      </c>
      <c r="AI112" s="116">
        <v>69.130973815917969</v>
      </c>
      <c r="AJ112" s="121">
        <v>3798.7373046875</v>
      </c>
      <c r="AK112" s="121">
        <v>169.85499572753906</v>
      </c>
      <c r="AL112" s="116">
        <v>2686.108642578125</v>
      </c>
      <c r="AM112" s="116">
        <v>57.418003082275391</v>
      </c>
      <c r="AN112" s="116">
        <v>99.771064758300781</v>
      </c>
      <c r="AO112" s="116">
        <v>104.47403717041016</v>
      </c>
      <c r="AP112" s="116">
        <v>49.717536926269531</v>
      </c>
      <c r="AQ112" s="116">
        <v>3.6509588639891906</v>
      </c>
      <c r="AR112" s="118">
        <v>149</v>
      </c>
      <c r="AS112" s="118">
        <v>2</v>
      </c>
      <c r="AT112" s="118">
        <v>0</v>
      </c>
      <c r="AU112" s="118">
        <v>0</v>
      </c>
      <c r="AV112" s="118">
        <v>0</v>
      </c>
      <c r="AW112" s="118">
        <v>0</v>
      </c>
      <c r="AX112" s="118">
        <v>2</v>
      </c>
      <c r="AY112" s="118">
        <v>0</v>
      </c>
      <c r="AZ112" s="118">
        <v>6</v>
      </c>
      <c r="BA112" s="118">
        <v>2</v>
      </c>
      <c r="BB112" s="118">
        <v>23</v>
      </c>
      <c r="BC112" s="118">
        <v>15</v>
      </c>
      <c r="BD112" s="116">
        <v>10</v>
      </c>
      <c r="BE112" s="118">
        <v>43</v>
      </c>
      <c r="BF112" s="118">
        <v>0</v>
      </c>
      <c r="BG112" s="112">
        <v>48.876548767089844</v>
      </c>
      <c r="BH112" s="244">
        <v>51</v>
      </c>
      <c r="BI112" s="240">
        <v>14.739884393063585</v>
      </c>
      <c r="BJ112" s="470">
        <v>2</v>
      </c>
      <c r="BK112" s="470">
        <v>8</v>
      </c>
    </row>
    <row r="113" spans="1:63" s="299" customFormat="1">
      <c r="A113" s="352">
        <v>41909</v>
      </c>
      <c r="B113" s="114" t="s">
        <v>184</v>
      </c>
      <c r="C113" s="114" t="s">
        <v>122</v>
      </c>
      <c r="D113" s="114">
        <v>114</v>
      </c>
      <c r="E113" s="114">
        <v>99</v>
      </c>
      <c r="F113" s="114">
        <v>15</v>
      </c>
      <c r="G113" s="114">
        <v>340</v>
      </c>
      <c r="H113" s="114">
        <v>295</v>
      </c>
      <c r="I113" s="114">
        <v>45</v>
      </c>
      <c r="J113" s="114">
        <v>1194</v>
      </c>
      <c r="K113" s="115">
        <v>999</v>
      </c>
      <c r="L113" s="115">
        <v>195</v>
      </c>
      <c r="M113" s="115">
        <v>1180974</v>
      </c>
      <c r="N113" s="116">
        <v>9.3990210443735123E-3</v>
      </c>
      <c r="O113" s="115">
        <v>1491</v>
      </c>
      <c r="P113" s="116">
        <v>0.12627546489238739</v>
      </c>
      <c r="Q113" s="116">
        <v>0</v>
      </c>
      <c r="R113" s="117">
        <v>434561</v>
      </c>
      <c r="S113" s="116">
        <v>99.44415283203125</v>
      </c>
      <c r="T113" s="116">
        <v>99.318580627441406</v>
      </c>
      <c r="U113" s="118">
        <v>436990</v>
      </c>
      <c r="V113" s="119">
        <v>2.5172200053930283E-2</v>
      </c>
      <c r="W113" s="117">
        <v>1204</v>
      </c>
      <c r="X113" s="119">
        <v>0.27706122398376465</v>
      </c>
      <c r="Y113" s="119">
        <v>0</v>
      </c>
      <c r="Z113" s="117">
        <v>302740</v>
      </c>
      <c r="AA113" s="119">
        <v>98.380790710449219</v>
      </c>
      <c r="AB113" s="116">
        <v>302851</v>
      </c>
      <c r="AC113" s="120">
        <v>98.199447631835938</v>
      </c>
      <c r="AD113" s="116">
        <v>5.8158273696899414</v>
      </c>
      <c r="AE113" s="116">
        <v>30.719936370849609</v>
      </c>
      <c r="AF113" s="116">
        <v>1961.72314453125</v>
      </c>
      <c r="AG113" s="116">
        <v>5577.93017578125</v>
      </c>
      <c r="AH113" s="121">
        <v>4346.02001953125</v>
      </c>
      <c r="AI113" s="116">
        <v>77.914566040039063</v>
      </c>
      <c r="AJ113" s="121">
        <v>4581.818359375</v>
      </c>
      <c r="AK113" s="121">
        <v>996.11297607421875</v>
      </c>
      <c r="AL113" s="116">
        <v>3551.986083984375</v>
      </c>
      <c r="AM113" s="116">
        <v>794.03192138671875</v>
      </c>
      <c r="AN113" s="116">
        <v>122.07592010498047</v>
      </c>
      <c r="AO113" s="116">
        <v>121.21240997314453</v>
      </c>
      <c r="AP113" s="116">
        <v>126.21163177490234</v>
      </c>
      <c r="AQ113" s="116">
        <v>4.6716333130496235</v>
      </c>
      <c r="AR113" s="118">
        <v>102</v>
      </c>
      <c r="AS113" s="118">
        <v>15</v>
      </c>
      <c r="AT113" s="118">
        <v>2</v>
      </c>
      <c r="AU113" s="118">
        <v>0</v>
      </c>
      <c r="AV113" s="118">
        <v>0</v>
      </c>
      <c r="AW113" s="118">
        <v>0</v>
      </c>
      <c r="AX113" s="118">
        <v>3</v>
      </c>
      <c r="AY113" s="118">
        <v>0</v>
      </c>
      <c r="AZ113" s="118">
        <v>6</v>
      </c>
      <c r="BA113" s="118">
        <v>3</v>
      </c>
      <c r="BB113" s="118">
        <v>35</v>
      </c>
      <c r="BC113" s="118">
        <v>15</v>
      </c>
      <c r="BD113" s="116">
        <v>12</v>
      </c>
      <c r="BE113" s="118">
        <v>37</v>
      </c>
      <c r="BF113" s="118">
        <v>0</v>
      </c>
      <c r="BG113" s="112">
        <v>60.1851806640625</v>
      </c>
      <c r="BH113" s="244">
        <v>18</v>
      </c>
      <c r="BI113" s="240">
        <v>5.2941176470588234</v>
      </c>
      <c r="BJ113" s="471">
        <v>1</v>
      </c>
      <c r="BK113" s="471">
        <v>10</v>
      </c>
    </row>
    <row r="114" spans="1:63" s="299" customFormat="1">
      <c r="A114" s="352">
        <v>41909</v>
      </c>
      <c r="B114" s="114" t="s">
        <v>131</v>
      </c>
      <c r="C114" s="114" t="s">
        <v>176</v>
      </c>
      <c r="D114" s="114">
        <v>194</v>
      </c>
      <c r="E114" s="114">
        <v>174</v>
      </c>
      <c r="F114" s="114">
        <v>20</v>
      </c>
      <c r="G114" s="114">
        <v>557</v>
      </c>
      <c r="H114" s="114">
        <v>507</v>
      </c>
      <c r="I114" s="114">
        <v>50</v>
      </c>
      <c r="J114" s="114">
        <v>1628</v>
      </c>
      <c r="K114" s="115">
        <v>1465</v>
      </c>
      <c r="L114" s="115">
        <v>163</v>
      </c>
      <c r="M114" s="115">
        <v>1154966</v>
      </c>
      <c r="N114" s="116">
        <v>5.8443278074264526E-2</v>
      </c>
      <c r="O114" s="115">
        <v>73</v>
      </c>
      <c r="P114" s="116">
        <v>6.6068908199667931E-3</v>
      </c>
      <c r="Q114" s="116">
        <v>0</v>
      </c>
      <c r="R114" s="117">
        <v>393812</v>
      </c>
      <c r="S114" s="116">
        <v>99.630126953125</v>
      </c>
      <c r="T114" s="116">
        <v>99.623542785644531</v>
      </c>
      <c r="U114" s="118">
        <v>395274</v>
      </c>
      <c r="V114" s="119">
        <v>4.7814931720495224E-2</v>
      </c>
      <c r="W114" s="117">
        <v>1099</v>
      </c>
      <c r="X114" s="119">
        <v>0.27906715869903564</v>
      </c>
      <c r="Y114" s="119">
        <v>0</v>
      </c>
      <c r="Z114" s="117">
        <v>162978</v>
      </c>
      <c r="AA114" s="119">
        <v>95.088905334472656</v>
      </c>
      <c r="AB114" s="116">
        <v>162848</v>
      </c>
      <c r="AC114" s="120">
        <v>95.521591186523438</v>
      </c>
      <c r="AD114" s="116">
        <v>5.4640870094299316</v>
      </c>
      <c r="AE114" s="116">
        <v>30.056520462036133</v>
      </c>
      <c r="AF114" s="116">
        <v>1888.53515625</v>
      </c>
      <c r="AG114" s="116">
        <v>5060.44580078125</v>
      </c>
      <c r="AH114" s="121">
        <v>3507.988037109375</v>
      </c>
      <c r="AI114" s="116">
        <v>69.32171630859375</v>
      </c>
      <c r="AJ114" s="121">
        <v>4406.64453125</v>
      </c>
      <c r="AK114" s="121">
        <v>653.79986572265625</v>
      </c>
      <c r="AL114" s="116">
        <v>3001.185302734375</v>
      </c>
      <c r="AM114" s="116">
        <v>506.80233764648437</v>
      </c>
      <c r="AN114" s="116">
        <v>83.686592102050781</v>
      </c>
      <c r="AO114" s="116">
        <v>81.939567565917969</v>
      </c>
      <c r="AP114" s="116">
        <v>97.730865478515625</v>
      </c>
      <c r="AQ114" s="116">
        <v>3.1083819415118241</v>
      </c>
      <c r="AR114" s="118">
        <v>277</v>
      </c>
      <c r="AS114" s="118">
        <v>2</v>
      </c>
      <c r="AT114" s="118">
        <v>4</v>
      </c>
      <c r="AU114" s="118">
        <v>3</v>
      </c>
      <c r="AV114" s="118">
        <v>1</v>
      </c>
      <c r="AW114" s="118">
        <v>0</v>
      </c>
      <c r="AX114" s="118">
        <v>7</v>
      </c>
      <c r="AY114" s="118">
        <v>0</v>
      </c>
      <c r="AZ114" s="118">
        <v>3</v>
      </c>
      <c r="BA114" s="118">
        <v>0</v>
      </c>
      <c r="BB114" s="118">
        <v>123</v>
      </c>
      <c r="BC114" s="118">
        <v>63</v>
      </c>
      <c r="BD114" s="116">
        <v>19</v>
      </c>
      <c r="BE114" s="118">
        <v>34</v>
      </c>
      <c r="BF114" s="118">
        <v>0</v>
      </c>
      <c r="BG114" s="112">
        <v>40.530033111572266</v>
      </c>
      <c r="BH114" s="244">
        <v>104</v>
      </c>
      <c r="BI114" s="240">
        <v>18.671454219030519</v>
      </c>
      <c r="BJ114" s="471">
        <v>2</v>
      </c>
      <c r="BK114" s="471">
        <v>4</v>
      </c>
    </row>
    <row r="115" spans="1:63" s="299" customFormat="1">
      <c r="A115" s="352">
        <v>41909</v>
      </c>
      <c r="B115" s="114" t="s">
        <v>124</v>
      </c>
      <c r="C115" s="114" t="s">
        <v>176</v>
      </c>
      <c r="D115" s="114">
        <v>159</v>
      </c>
      <c r="E115" s="114">
        <v>126</v>
      </c>
      <c r="F115" s="114">
        <v>33</v>
      </c>
      <c r="G115" s="114">
        <v>457</v>
      </c>
      <c r="H115" s="114">
        <v>370</v>
      </c>
      <c r="I115" s="114">
        <v>87</v>
      </c>
      <c r="J115" s="114">
        <v>1706</v>
      </c>
      <c r="K115" s="115">
        <v>1361</v>
      </c>
      <c r="L115" s="115">
        <v>345</v>
      </c>
      <c r="M115" s="115">
        <v>1149375</v>
      </c>
      <c r="N115" s="116">
        <v>0.18636214733123779</v>
      </c>
      <c r="O115" s="115">
        <v>202</v>
      </c>
      <c r="P115" s="116">
        <v>1.8624069169163704E-2</v>
      </c>
      <c r="Q115" s="116">
        <v>0</v>
      </c>
      <c r="R115" s="117">
        <v>435901</v>
      </c>
      <c r="S115" s="116">
        <v>99.703567504882813</v>
      </c>
      <c r="T115" s="116">
        <v>99.68499755859375</v>
      </c>
      <c r="U115" s="118">
        <v>437197</v>
      </c>
      <c r="V115" s="119">
        <v>3.1107258051633835E-2</v>
      </c>
      <c r="W115" s="117">
        <v>1299</v>
      </c>
      <c r="X115" s="119">
        <v>0.2980034351348877</v>
      </c>
      <c r="Y115" s="119">
        <v>0</v>
      </c>
      <c r="Z115" s="117">
        <v>133054</v>
      </c>
      <c r="AA115" s="119">
        <v>96.516448974609375</v>
      </c>
      <c r="AB115" s="116">
        <v>133323</v>
      </c>
      <c r="AC115" s="120">
        <v>96.672744750976563</v>
      </c>
      <c r="AD115" s="116">
        <v>5.0171313285827637</v>
      </c>
      <c r="AE115" s="116">
        <v>30.905294418334961</v>
      </c>
      <c r="AF115" s="116">
        <v>1720.986083984375</v>
      </c>
      <c r="AG115" s="116">
        <v>5619.1689453125</v>
      </c>
      <c r="AH115" s="121">
        <v>3377.24609375</v>
      </c>
      <c r="AI115" s="116">
        <v>60.10223388671875</v>
      </c>
      <c r="AJ115" s="121">
        <v>4376.53515625</v>
      </c>
      <c r="AK115" s="121">
        <v>1242.6324462890625</v>
      </c>
      <c r="AL115" s="116">
        <v>2519.60400390625</v>
      </c>
      <c r="AM115" s="116">
        <v>857.64312744140625</v>
      </c>
      <c r="AN115" s="116">
        <v>81.08935546875</v>
      </c>
      <c r="AO115" s="116">
        <v>78.417900085449219</v>
      </c>
      <c r="AP115" s="116">
        <v>92.145248413085938</v>
      </c>
      <c r="AQ115" s="116">
        <v>3.2937684321878664</v>
      </c>
      <c r="AR115" s="118">
        <v>221</v>
      </c>
      <c r="AS115" s="118">
        <v>4</v>
      </c>
      <c r="AT115" s="118">
        <v>1</v>
      </c>
      <c r="AU115" s="118">
        <v>1</v>
      </c>
      <c r="AV115" s="118">
        <v>1</v>
      </c>
      <c r="AW115" s="118">
        <v>0</v>
      </c>
      <c r="AX115" s="118">
        <v>4</v>
      </c>
      <c r="AY115" s="118">
        <v>0</v>
      </c>
      <c r="AZ115" s="118">
        <v>1</v>
      </c>
      <c r="BA115" s="118">
        <v>0</v>
      </c>
      <c r="BB115" s="118">
        <v>68</v>
      </c>
      <c r="BC115" s="118">
        <v>33</v>
      </c>
      <c r="BD115" s="116">
        <v>19</v>
      </c>
      <c r="BE115" s="118">
        <v>23</v>
      </c>
      <c r="BF115" s="118">
        <v>0</v>
      </c>
      <c r="BG115" s="112">
        <v>40.032779693603516</v>
      </c>
      <c r="BH115" s="244">
        <v>106</v>
      </c>
      <c r="BI115" s="240">
        <v>23.194748358862142</v>
      </c>
      <c r="BJ115" s="471">
        <v>0</v>
      </c>
      <c r="BK115" s="471">
        <v>1</v>
      </c>
    </row>
    <row r="116" spans="1:63" s="299" customFormat="1">
      <c r="A116" s="352">
        <v>41909</v>
      </c>
      <c r="B116" s="206" t="s">
        <v>133</v>
      </c>
      <c r="C116" s="206" t="s">
        <v>176</v>
      </c>
      <c r="D116" s="206">
        <v>176</v>
      </c>
      <c r="E116" s="206">
        <v>164</v>
      </c>
      <c r="F116" s="206">
        <v>12</v>
      </c>
      <c r="G116" s="206">
        <v>519</v>
      </c>
      <c r="H116" s="206">
        <v>485</v>
      </c>
      <c r="I116" s="206">
        <v>34</v>
      </c>
      <c r="J116" s="206">
        <v>1533</v>
      </c>
      <c r="K116" s="245">
        <v>1419</v>
      </c>
      <c r="L116" s="245">
        <v>114</v>
      </c>
      <c r="M116" s="245">
        <v>912385</v>
      </c>
      <c r="N116" s="246">
        <v>6.9049797020852566E-3</v>
      </c>
      <c r="O116" s="245">
        <v>86</v>
      </c>
      <c r="P116" s="246">
        <v>9.9316677078604698E-3</v>
      </c>
      <c r="Q116" s="246">
        <v>0</v>
      </c>
      <c r="R116" s="247">
        <v>288143</v>
      </c>
      <c r="S116" s="246">
        <v>99.370277404785156</v>
      </c>
      <c r="T116" s="246">
        <v>99.360404968261719</v>
      </c>
      <c r="U116" s="248">
        <v>289969</v>
      </c>
      <c r="V116" s="249">
        <v>0.24795754253864288</v>
      </c>
      <c r="W116" s="248">
        <v>924</v>
      </c>
      <c r="X116" s="246">
        <v>0.32067412137985229</v>
      </c>
      <c r="Y116" s="246">
        <v>0</v>
      </c>
      <c r="Z116" s="247">
        <v>70618</v>
      </c>
      <c r="AA116" s="249">
        <v>94.858253479003906</v>
      </c>
      <c r="AB116" s="246">
        <v>69743</v>
      </c>
      <c r="AC116" s="250">
        <v>94.310539245605469</v>
      </c>
      <c r="AD116" s="246">
        <v>5.3361191749572754</v>
      </c>
      <c r="AE116" s="246">
        <v>36.808155059814453</v>
      </c>
      <c r="AF116" s="246">
        <v>1453.0478515625</v>
      </c>
      <c r="AG116" s="246">
        <v>4501.28466796875</v>
      </c>
      <c r="AH116" s="251">
        <v>3164.087890625</v>
      </c>
      <c r="AI116" s="246">
        <v>70.292999267578125</v>
      </c>
      <c r="AJ116" s="251">
        <v>4189.97021484375</v>
      </c>
      <c r="AK116" s="251">
        <v>311.31463623046875</v>
      </c>
      <c r="AL116" s="246">
        <v>2963.27392578125</v>
      </c>
      <c r="AM116" s="246">
        <v>200.81382751464844</v>
      </c>
      <c r="AN116" s="246">
        <v>81.506195068359375</v>
      </c>
      <c r="AO116" s="246">
        <v>82.743118286132813</v>
      </c>
      <c r="AP116" s="246">
        <v>67.854103088378906</v>
      </c>
      <c r="AQ116" s="246">
        <v>2.9362587527519568</v>
      </c>
      <c r="AR116" s="248">
        <v>288</v>
      </c>
      <c r="AS116" s="248">
        <v>2</v>
      </c>
      <c r="AT116" s="248">
        <v>1</v>
      </c>
      <c r="AU116" s="248">
        <v>0</v>
      </c>
      <c r="AV116" s="248">
        <v>1</v>
      </c>
      <c r="AW116" s="248">
        <v>1</v>
      </c>
      <c r="AX116" s="248">
        <v>4</v>
      </c>
      <c r="AY116" s="248">
        <v>0</v>
      </c>
      <c r="AZ116" s="248">
        <v>5</v>
      </c>
      <c r="BA116" s="248">
        <v>2</v>
      </c>
      <c r="BB116" s="248">
        <v>85</v>
      </c>
      <c r="BC116" s="248">
        <v>43</v>
      </c>
      <c r="BD116" s="246">
        <v>21</v>
      </c>
      <c r="BE116" s="248">
        <v>31</v>
      </c>
      <c r="BF116" s="248">
        <v>0</v>
      </c>
      <c r="BG116" s="249">
        <v>39.321685791015625</v>
      </c>
      <c r="BH116" s="252">
        <v>121</v>
      </c>
      <c r="BI116" s="253">
        <v>23.314065510597302</v>
      </c>
      <c r="BJ116" s="43">
        <v>2</v>
      </c>
      <c r="BK116" s="43">
        <v>5</v>
      </c>
    </row>
    <row r="117" spans="1:63" s="41" customFormat="1">
      <c r="A117" s="352">
        <v>41909</v>
      </c>
      <c r="B117" s="206" t="s">
        <v>125</v>
      </c>
      <c r="C117" s="206" t="s">
        <v>176</v>
      </c>
      <c r="D117" s="206">
        <v>185</v>
      </c>
      <c r="E117" s="206">
        <v>177</v>
      </c>
      <c r="F117" s="206">
        <v>8</v>
      </c>
      <c r="G117" s="206">
        <v>531</v>
      </c>
      <c r="H117" s="206">
        <v>507</v>
      </c>
      <c r="I117" s="206">
        <v>24</v>
      </c>
      <c r="J117" s="206">
        <v>1695</v>
      </c>
      <c r="K117" s="245">
        <v>1602</v>
      </c>
      <c r="L117" s="245">
        <v>93</v>
      </c>
      <c r="M117" s="245">
        <v>894184</v>
      </c>
      <c r="N117" s="246">
        <v>2.013008575886488E-3</v>
      </c>
      <c r="O117" s="245">
        <v>12</v>
      </c>
      <c r="P117" s="246">
        <v>1.4080441324040294E-3</v>
      </c>
      <c r="Q117" s="246">
        <v>0</v>
      </c>
      <c r="R117" s="247">
        <v>312477</v>
      </c>
      <c r="S117" s="246">
        <v>99.71185302734375</v>
      </c>
      <c r="T117" s="246">
        <v>99.71044921875</v>
      </c>
      <c r="U117" s="248">
        <v>313380</v>
      </c>
      <c r="V117" s="249">
        <v>8.807198703289032E-2</v>
      </c>
      <c r="W117" s="248">
        <v>663</v>
      </c>
      <c r="X117" s="246">
        <v>0.21217562258243561</v>
      </c>
      <c r="Y117" s="246">
        <v>0</v>
      </c>
      <c r="Z117" s="247">
        <v>88104</v>
      </c>
      <c r="AA117" s="249">
        <v>97.07391357421875</v>
      </c>
      <c r="AB117" s="246">
        <v>88029</v>
      </c>
      <c r="AC117" s="250">
        <v>97.237274169921875</v>
      </c>
      <c r="AD117" s="246">
        <v>4.3844294548034668</v>
      </c>
      <c r="AE117" s="246">
        <v>33.589614868164062</v>
      </c>
      <c r="AF117" s="246">
        <v>1198.735107421875</v>
      </c>
      <c r="AG117" s="246">
        <v>4344.31982421875</v>
      </c>
      <c r="AH117" s="251">
        <v>2286.673095703125</v>
      </c>
      <c r="AI117" s="246">
        <v>52.635929107666016</v>
      </c>
      <c r="AJ117" s="251">
        <v>4044.390380859375</v>
      </c>
      <c r="AK117" s="251">
        <v>299.92941284179687</v>
      </c>
      <c r="AL117" s="246">
        <v>2087.4384765625</v>
      </c>
      <c r="AM117" s="246">
        <v>199.23381042480469</v>
      </c>
      <c r="AN117" s="246">
        <v>67.730728149414062</v>
      </c>
      <c r="AO117" s="246">
        <v>67.114212036132813</v>
      </c>
      <c r="AP117" s="246">
        <v>77.306564331054687</v>
      </c>
      <c r="AQ117" s="246">
        <v>2.5630205452617996</v>
      </c>
      <c r="AR117" s="248">
        <v>342</v>
      </c>
      <c r="AS117" s="248">
        <v>1</v>
      </c>
      <c r="AT117" s="248">
        <v>1</v>
      </c>
      <c r="AU117" s="248">
        <v>0</v>
      </c>
      <c r="AV117" s="248">
        <v>1</v>
      </c>
      <c r="AW117" s="248">
        <v>1</v>
      </c>
      <c r="AX117" s="248">
        <v>2</v>
      </c>
      <c r="AY117" s="248">
        <v>0</v>
      </c>
      <c r="AZ117" s="248">
        <v>1</v>
      </c>
      <c r="BA117" s="248">
        <v>0</v>
      </c>
      <c r="BB117" s="248">
        <v>63</v>
      </c>
      <c r="BC117" s="248">
        <v>25</v>
      </c>
      <c r="BD117" s="246">
        <v>12</v>
      </c>
      <c r="BE117" s="248">
        <v>17</v>
      </c>
      <c r="BF117" s="248">
        <v>0</v>
      </c>
      <c r="BG117" s="249">
        <v>32.949668884277344</v>
      </c>
      <c r="BH117" s="252">
        <v>179</v>
      </c>
      <c r="BI117" s="253">
        <v>33.709981167608291</v>
      </c>
      <c r="BJ117" s="43">
        <v>0</v>
      </c>
      <c r="BK117" s="43">
        <v>0</v>
      </c>
    </row>
    <row r="118" spans="1:63" s="7" customFormat="1">
      <c r="A118" s="352">
        <v>41909</v>
      </c>
      <c r="B118" s="107" t="s">
        <v>127</v>
      </c>
      <c r="C118" s="107" t="s">
        <v>128</v>
      </c>
      <c r="D118" s="107">
        <v>166</v>
      </c>
      <c r="E118" s="107">
        <v>150</v>
      </c>
      <c r="F118" s="107">
        <v>16</v>
      </c>
      <c r="G118" s="107">
        <v>498</v>
      </c>
      <c r="H118" s="107">
        <v>450</v>
      </c>
      <c r="I118" s="107">
        <v>48</v>
      </c>
      <c r="J118" s="107">
        <v>1607</v>
      </c>
      <c r="K118" s="108">
        <v>1446</v>
      </c>
      <c r="L118" s="108">
        <v>161</v>
      </c>
      <c r="M118" s="108">
        <v>883632</v>
      </c>
      <c r="N118" s="109">
        <v>8.6008654907345772E-3</v>
      </c>
      <c r="O118" s="108">
        <v>4081</v>
      </c>
      <c r="P118" s="109">
        <v>0.46189558506011963</v>
      </c>
      <c r="Q118" s="109">
        <v>0</v>
      </c>
      <c r="R118" s="110">
        <v>325523</v>
      </c>
      <c r="S118" s="109">
        <v>99.378738403320313</v>
      </c>
      <c r="T118" s="109">
        <v>98.919715881347656</v>
      </c>
      <c r="U118" s="111">
        <v>327558</v>
      </c>
      <c r="V118" s="112">
        <v>0.17706787586212158</v>
      </c>
      <c r="W118" s="111">
        <v>2465</v>
      </c>
      <c r="X118" s="109">
        <v>0.75724297761917114</v>
      </c>
      <c r="Y118" s="109">
        <v>0</v>
      </c>
      <c r="Z118" s="110">
        <v>732019</v>
      </c>
      <c r="AA118" s="112">
        <v>99.073043823242188</v>
      </c>
      <c r="AB118" s="109">
        <v>730907</v>
      </c>
      <c r="AC118" s="182">
        <v>99.232597351074219</v>
      </c>
      <c r="AD118" s="109">
        <v>3.5590946674346924</v>
      </c>
      <c r="AE118" s="109">
        <v>17.253028869628906</v>
      </c>
      <c r="AF118" s="109">
        <v>852.800048828125</v>
      </c>
      <c r="AG118" s="109">
        <v>4352.34912109375</v>
      </c>
      <c r="AH118" s="113">
        <v>2487.78173828125</v>
      </c>
      <c r="AI118" s="109">
        <v>57.159515380859375</v>
      </c>
      <c r="AJ118" s="113">
        <v>3908.209716796875</v>
      </c>
      <c r="AK118" s="113">
        <v>444.138916015625</v>
      </c>
      <c r="AL118" s="109">
        <v>450</v>
      </c>
      <c r="AM118" s="109">
        <v>48</v>
      </c>
      <c r="AN118" s="109">
        <v>74.771705627441406</v>
      </c>
      <c r="AO118" s="109">
        <v>75.44580078125</v>
      </c>
      <c r="AP118" s="109">
        <v>69.321403503417969</v>
      </c>
      <c r="AQ118" s="109">
        <v>2.7083690859326386</v>
      </c>
      <c r="AR118" s="111">
        <v>332</v>
      </c>
      <c r="AS118" s="111">
        <v>1</v>
      </c>
      <c r="AT118" s="111">
        <v>1</v>
      </c>
      <c r="AU118" s="111">
        <v>1</v>
      </c>
      <c r="AV118" s="111">
        <v>7</v>
      </c>
      <c r="AW118" s="111">
        <v>2</v>
      </c>
      <c r="AX118" s="111">
        <v>28</v>
      </c>
      <c r="AY118" s="111">
        <v>0</v>
      </c>
      <c r="AZ118" s="111">
        <v>14</v>
      </c>
      <c r="BA118" s="111">
        <v>2</v>
      </c>
      <c r="BB118" s="111">
        <v>25</v>
      </c>
      <c r="BC118" s="111">
        <v>9</v>
      </c>
      <c r="BD118" s="109">
        <v>85</v>
      </c>
      <c r="BE118" s="111">
        <v>103</v>
      </c>
      <c r="BF118" s="111">
        <v>0</v>
      </c>
      <c r="BG118" s="112">
        <v>36.541465759277344</v>
      </c>
      <c r="BH118" s="244">
        <v>175</v>
      </c>
      <c r="BI118" s="240">
        <v>35.140562248995984</v>
      </c>
      <c r="BJ118" s="43">
        <v>12</v>
      </c>
      <c r="BK118" s="43">
        <v>21</v>
      </c>
    </row>
    <row r="119" spans="1:63" s="7" customFormat="1">
      <c r="A119" s="352">
        <v>41909</v>
      </c>
      <c r="B119" s="107" t="s">
        <v>129</v>
      </c>
      <c r="C119" s="107" t="s">
        <v>128</v>
      </c>
      <c r="D119" s="107">
        <v>155</v>
      </c>
      <c r="E119" s="107">
        <v>152</v>
      </c>
      <c r="F119" s="107">
        <v>3</v>
      </c>
      <c r="G119" s="107">
        <v>461</v>
      </c>
      <c r="H119" s="107">
        <v>452</v>
      </c>
      <c r="I119" s="107">
        <v>9</v>
      </c>
      <c r="J119" s="107">
        <v>1219</v>
      </c>
      <c r="K119" s="108">
        <v>1190</v>
      </c>
      <c r="L119" s="108">
        <v>29</v>
      </c>
      <c r="M119" s="108">
        <v>650175</v>
      </c>
      <c r="N119" s="109">
        <v>0</v>
      </c>
      <c r="O119" s="108">
        <v>3516</v>
      </c>
      <c r="P119" s="109">
        <v>0.54078495502471924</v>
      </c>
      <c r="Q119" s="109">
        <v>0</v>
      </c>
      <c r="R119" s="110">
        <v>203951</v>
      </c>
      <c r="S119" s="109">
        <v>99.238983154296875</v>
      </c>
      <c r="T119" s="109">
        <v>98.702316284179688</v>
      </c>
      <c r="U119" s="111">
        <v>205515</v>
      </c>
      <c r="V119" s="112">
        <v>0.24426440894603729</v>
      </c>
      <c r="W119" s="111">
        <v>1635</v>
      </c>
      <c r="X119" s="109">
        <v>0.80166316032409668</v>
      </c>
      <c r="Y119" s="109">
        <v>0</v>
      </c>
      <c r="Z119" s="110">
        <v>191535</v>
      </c>
      <c r="AA119" s="112">
        <v>97.880035400390625</v>
      </c>
      <c r="AB119" s="109">
        <v>191818</v>
      </c>
      <c r="AC119" s="182">
        <v>98.022994995117188</v>
      </c>
      <c r="AD119" s="109">
        <v>3.3891186714172363</v>
      </c>
      <c r="AE119" s="109">
        <v>24.856884002685547</v>
      </c>
      <c r="AF119" s="109">
        <v>633.98846435546875</v>
      </c>
      <c r="AG119" s="109">
        <v>2491.771240234375</v>
      </c>
      <c r="AH119" s="113">
        <v>1244.9718017578125</v>
      </c>
      <c r="AI119" s="109">
        <v>49.963325500488281</v>
      </c>
      <c r="AJ119" s="113">
        <v>2413.565673828125</v>
      </c>
      <c r="AK119" s="113">
        <v>78.205551147460938</v>
      </c>
      <c r="AL119" s="109">
        <v>452</v>
      </c>
      <c r="AM119" s="109">
        <v>9</v>
      </c>
      <c r="AN119" s="109">
        <v>63.605579376220703</v>
      </c>
      <c r="AO119" s="109">
        <v>64.036346435546875</v>
      </c>
      <c r="AP119" s="109">
        <v>52.670761108398438</v>
      </c>
      <c r="AQ119" s="109">
        <v>2.0441109435884948</v>
      </c>
      <c r="AR119" s="111">
        <v>339</v>
      </c>
      <c r="AS119" s="111">
        <v>1</v>
      </c>
      <c r="AT119" s="111">
        <v>0</v>
      </c>
      <c r="AU119" s="111">
        <v>0</v>
      </c>
      <c r="AV119" s="111">
        <v>3</v>
      </c>
      <c r="AW119" s="111">
        <v>1</v>
      </c>
      <c r="AX119" s="111">
        <v>27</v>
      </c>
      <c r="AY119" s="111">
        <v>2</v>
      </c>
      <c r="AZ119" s="111">
        <v>18</v>
      </c>
      <c r="BA119" s="111">
        <v>3</v>
      </c>
      <c r="BB119" s="111">
        <v>56</v>
      </c>
      <c r="BC119" s="111">
        <v>17</v>
      </c>
      <c r="BD119" s="109">
        <v>77</v>
      </c>
      <c r="BE119" s="111">
        <v>98</v>
      </c>
      <c r="BF119" s="111">
        <v>0</v>
      </c>
      <c r="BG119" s="112">
        <v>30.574657440185547</v>
      </c>
      <c r="BH119" s="244">
        <v>172</v>
      </c>
      <c r="BI119" s="240">
        <v>37.310195227765725</v>
      </c>
      <c r="BJ119" s="43">
        <v>14</v>
      </c>
      <c r="BK119" s="43">
        <v>20</v>
      </c>
    </row>
    <row r="120" spans="1:63" s="7" customFormat="1">
      <c r="A120" s="352">
        <v>41909</v>
      </c>
      <c r="B120" s="126" t="s">
        <v>130</v>
      </c>
      <c r="C120" s="126" t="s">
        <v>128</v>
      </c>
      <c r="D120" s="233">
        <v>181</v>
      </c>
      <c r="E120" s="233">
        <v>176</v>
      </c>
      <c r="F120" s="233">
        <v>5</v>
      </c>
      <c r="G120" s="233">
        <v>543</v>
      </c>
      <c r="H120" s="233">
        <v>528</v>
      </c>
      <c r="I120" s="233">
        <v>15</v>
      </c>
      <c r="J120" s="233">
        <v>955</v>
      </c>
      <c r="K120" s="233">
        <v>920</v>
      </c>
      <c r="L120" s="233">
        <v>35</v>
      </c>
      <c r="M120" s="233">
        <v>276389</v>
      </c>
      <c r="N120" s="195">
        <v>1.8090445082634687E-3</v>
      </c>
      <c r="O120" s="233">
        <v>993</v>
      </c>
      <c r="P120" s="230">
        <v>0.35928404331207275</v>
      </c>
      <c r="Q120" s="234">
        <v>0</v>
      </c>
      <c r="R120" s="233">
        <v>54994</v>
      </c>
      <c r="S120" s="230">
        <v>99.891014099121094</v>
      </c>
      <c r="T120" s="195">
        <v>99.532119750976563</v>
      </c>
      <c r="U120" s="233">
        <v>55054</v>
      </c>
      <c r="V120" s="195">
        <v>0</v>
      </c>
      <c r="W120" s="233">
        <v>320</v>
      </c>
      <c r="X120" s="195">
        <v>0.58188164234161377</v>
      </c>
      <c r="Y120" s="234">
        <v>0</v>
      </c>
      <c r="Z120" s="233">
        <v>154476</v>
      </c>
      <c r="AA120" s="195">
        <v>98.557807922363281</v>
      </c>
      <c r="AB120" s="233">
        <v>156141</v>
      </c>
      <c r="AC120" s="195">
        <v>98.53399658203125</v>
      </c>
      <c r="AD120" s="234">
        <v>4.8569979667663574</v>
      </c>
      <c r="AE120" s="234">
        <v>25.968442916870117</v>
      </c>
      <c r="AF120" s="233">
        <v>392.6722412109375</v>
      </c>
      <c r="AG120" s="234">
        <v>1074.9002685546875</v>
      </c>
      <c r="AH120" s="234">
        <v>481.97348022460937</v>
      </c>
      <c r="AI120" s="234">
        <v>44.838901519775391</v>
      </c>
      <c r="AJ120" s="234">
        <v>1032.433349609375</v>
      </c>
      <c r="AK120" s="234">
        <v>42.466663360595703</v>
      </c>
      <c r="AL120" s="234">
        <v>528</v>
      </c>
      <c r="AM120" s="234">
        <v>15</v>
      </c>
      <c r="AN120" s="235">
        <v>41.226947784423828</v>
      </c>
      <c r="AO120" s="235">
        <v>40.572467803955078</v>
      </c>
      <c r="AP120" s="235">
        <v>67.826202392578125</v>
      </c>
      <c r="AQ120" s="213">
        <v>1.1255500194289922</v>
      </c>
      <c r="AR120" s="234">
        <v>469</v>
      </c>
      <c r="AS120" s="236">
        <v>1</v>
      </c>
      <c r="AT120" s="236">
        <v>1</v>
      </c>
      <c r="AU120" s="236">
        <v>0</v>
      </c>
      <c r="AV120" s="236">
        <v>0</v>
      </c>
      <c r="AW120" s="236">
        <v>0</v>
      </c>
      <c r="AX120" s="236">
        <v>5</v>
      </c>
      <c r="AY120" s="236">
        <v>0</v>
      </c>
      <c r="AZ120" s="236">
        <v>3</v>
      </c>
      <c r="BA120" s="236">
        <v>0</v>
      </c>
      <c r="BB120" s="236">
        <v>40</v>
      </c>
      <c r="BC120" s="236">
        <v>6</v>
      </c>
      <c r="BD120" s="236">
        <v>7</v>
      </c>
      <c r="BE120" s="236">
        <v>3</v>
      </c>
      <c r="BF120" s="236">
        <v>0</v>
      </c>
      <c r="BG120" s="235">
        <v>18.761484146118164</v>
      </c>
      <c r="BH120" s="236">
        <v>310</v>
      </c>
      <c r="BI120" s="235">
        <v>57.090239410681399</v>
      </c>
      <c r="BJ120" s="43">
        <v>0</v>
      </c>
      <c r="BK120" s="43">
        <v>0</v>
      </c>
    </row>
    <row r="121" spans="1:63" s="7" customFormat="1">
      <c r="A121" s="352">
        <v>41909</v>
      </c>
      <c r="B121" s="127" t="s">
        <v>132</v>
      </c>
      <c r="C121" s="127" t="s">
        <v>128</v>
      </c>
      <c r="D121" s="199">
        <v>183</v>
      </c>
      <c r="E121" s="199">
        <v>178</v>
      </c>
      <c r="F121" s="199">
        <v>5</v>
      </c>
      <c r="G121" s="199">
        <v>542</v>
      </c>
      <c r="H121" s="199">
        <v>527</v>
      </c>
      <c r="I121" s="199">
        <v>15</v>
      </c>
      <c r="J121" s="199">
        <v>1108</v>
      </c>
      <c r="K121" s="199">
        <v>1073</v>
      </c>
      <c r="L121" s="199">
        <v>35</v>
      </c>
      <c r="M121" s="199">
        <v>383231</v>
      </c>
      <c r="N121" s="200">
        <v>0.11429137736558914</v>
      </c>
      <c r="O121" s="199">
        <v>1395</v>
      </c>
      <c r="P121" s="194">
        <v>0.36445337533950806</v>
      </c>
      <c r="Q121" s="200">
        <v>0</v>
      </c>
      <c r="R121" s="199">
        <v>86199</v>
      </c>
      <c r="S121" s="194">
        <v>99.783531188964844</v>
      </c>
      <c r="T121" s="200">
        <v>99.419868469238281</v>
      </c>
      <c r="U121" s="199">
        <v>86386</v>
      </c>
      <c r="V121" s="201">
        <v>0</v>
      </c>
      <c r="W121" s="199">
        <v>474</v>
      </c>
      <c r="X121" s="200">
        <v>0.54989039897918701</v>
      </c>
      <c r="Y121" s="200">
        <v>0</v>
      </c>
      <c r="Z121" s="199">
        <v>173612</v>
      </c>
      <c r="AA121" s="201">
        <v>98.5938720703125</v>
      </c>
      <c r="AB121" s="199">
        <v>174228</v>
      </c>
      <c r="AC121" s="201">
        <v>98.556892395019531</v>
      </c>
      <c r="AD121" s="200">
        <v>5.0868654251098633</v>
      </c>
      <c r="AE121" s="200">
        <v>25.691944122314453</v>
      </c>
      <c r="AF121" s="199">
        <v>527.7275390625</v>
      </c>
      <c r="AG121" s="200">
        <v>1492.7060546875</v>
      </c>
      <c r="AH121" s="200">
        <v>519.18304443359375</v>
      </c>
      <c r="AI121" s="237">
        <v>34.781330108642578</v>
      </c>
      <c r="AJ121" s="200">
        <v>1451.5225830078125</v>
      </c>
      <c r="AK121" s="200">
        <v>41.183330535888672</v>
      </c>
      <c r="AL121" s="200">
        <v>527</v>
      </c>
      <c r="AM121" s="200">
        <v>15</v>
      </c>
      <c r="AN121" s="200">
        <v>44.168560028076172</v>
      </c>
      <c r="AO121" s="200">
        <v>44.410308837890625</v>
      </c>
      <c r="AP121" s="200">
        <v>37.058364868164062</v>
      </c>
      <c r="AQ121" s="200">
        <v>1.3472076305843863</v>
      </c>
      <c r="AR121" s="200">
        <v>487</v>
      </c>
      <c r="AS121" s="202">
        <v>0</v>
      </c>
      <c r="AT121" s="202">
        <v>1</v>
      </c>
      <c r="AU121" s="202">
        <v>1</v>
      </c>
      <c r="AV121" s="202">
        <v>0</v>
      </c>
      <c r="AW121" s="202">
        <v>0</v>
      </c>
      <c r="AX121" s="202">
        <v>3</v>
      </c>
      <c r="AY121" s="202">
        <v>-2</v>
      </c>
      <c r="AZ121" s="202">
        <v>2</v>
      </c>
      <c r="BA121" s="202">
        <v>0</v>
      </c>
      <c r="BB121" s="202">
        <v>27</v>
      </c>
      <c r="BC121" s="202">
        <v>9</v>
      </c>
      <c r="BD121" s="202">
        <v>13</v>
      </c>
      <c r="BE121" s="202">
        <v>8</v>
      </c>
      <c r="BF121" s="202">
        <v>0</v>
      </c>
      <c r="BG121" s="200">
        <v>20.424871444702148</v>
      </c>
      <c r="BH121" s="202">
        <v>318</v>
      </c>
      <c r="BI121" s="238">
        <v>58.671586715867164</v>
      </c>
      <c r="BJ121" s="43">
        <v>0</v>
      </c>
      <c r="BK121" s="43">
        <v>0</v>
      </c>
    </row>
    <row r="122" spans="1:63" s="7" customFormat="1">
      <c r="A122" s="352">
        <v>41908</v>
      </c>
      <c r="B122" s="126" t="s">
        <v>6</v>
      </c>
      <c r="C122" s="126"/>
      <c r="D122" s="233">
        <v>2174</v>
      </c>
      <c r="E122" s="233">
        <v>1965</v>
      </c>
      <c r="F122" s="233">
        <v>209</v>
      </c>
      <c r="G122" s="233">
        <v>6429</v>
      </c>
      <c r="H122" s="233">
        <v>5826</v>
      </c>
      <c r="I122" s="233">
        <v>603</v>
      </c>
      <c r="J122" s="233">
        <v>19696</v>
      </c>
      <c r="K122" s="233">
        <v>17392</v>
      </c>
      <c r="L122" s="233">
        <v>2304</v>
      </c>
      <c r="M122" s="233">
        <v>12331378</v>
      </c>
      <c r="N122" s="195">
        <v>0.15265933910505075</v>
      </c>
      <c r="O122" s="233">
        <v>16159</v>
      </c>
      <c r="P122" s="230">
        <v>0.13342075706531603</v>
      </c>
      <c r="Q122" s="234"/>
      <c r="R122" s="233">
        <v>4590058</v>
      </c>
      <c r="S122" s="230">
        <v>99.490097312925528</v>
      </c>
      <c r="T122" s="195">
        <v>99.3573568718856</v>
      </c>
      <c r="U122" s="233">
        <v>4613595</v>
      </c>
      <c r="V122" s="195">
        <v>0.15549696010247646</v>
      </c>
      <c r="W122" s="233">
        <v>16409</v>
      </c>
      <c r="X122" s="195">
        <v>0.35749003607361823</v>
      </c>
      <c r="Y122" s="234"/>
      <c r="Z122" s="233">
        <v>3888098</v>
      </c>
      <c r="AA122" s="195">
        <v>98.391496508740445</v>
      </c>
      <c r="AB122" s="233">
        <v>3888632</v>
      </c>
      <c r="AC122" s="195">
        <v>98.39442741909555</v>
      </c>
      <c r="AD122" s="234">
        <v>9.4689989662805338</v>
      </c>
      <c r="AE122" s="234">
        <v>29.883666096654764</v>
      </c>
      <c r="AF122" s="233">
        <v>17571.530670166016</v>
      </c>
      <c r="AG122" s="234">
        <v>65226.756042480469</v>
      </c>
      <c r="AH122" s="234">
        <v>45386.390930175781</v>
      </c>
      <c r="AI122" s="234">
        <v>69.582474560925306</v>
      </c>
      <c r="AJ122" s="234">
        <v>54930.162353515625</v>
      </c>
      <c r="AK122" s="234">
        <v>10296.597026824951</v>
      </c>
      <c r="AL122" s="234">
        <v>34979.30029296875</v>
      </c>
      <c r="AM122" s="234">
        <v>7989.7283630371094</v>
      </c>
      <c r="AN122" s="235">
        <v>90.64802065741253</v>
      </c>
      <c r="AO122" s="235">
        <v>87.784392047651707</v>
      </c>
      <c r="AP122" s="235">
        <v>112.54077393217864</v>
      </c>
      <c r="AQ122" s="213">
        <v>3.3116752661698046</v>
      </c>
      <c r="AR122" s="234">
        <v>3578</v>
      </c>
      <c r="AS122" s="236">
        <v>126</v>
      </c>
      <c r="AT122" s="236">
        <v>39</v>
      </c>
      <c r="AU122" s="236">
        <v>26</v>
      </c>
      <c r="AV122" s="236">
        <v>28</v>
      </c>
      <c r="AW122" s="236">
        <v>13</v>
      </c>
      <c r="AX122" s="236">
        <v>89</v>
      </c>
      <c r="AY122" s="236">
        <v>0</v>
      </c>
      <c r="AZ122" s="236">
        <v>83</v>
      </c>
      <c r="BA122" s="236">
        <v>20</v>
      </c>
      <c r="BB122" s="236">
        <v>619</v>
      </c>
      <c r="BC122" s="236">
        <v>272</v>
      </c>
      <c r="BD122" s="236">
        <v>304</v>
      </c>
      <c r="BE122" s="236">
        <v>473</v>
      </c>
      <c r="BF122" s="236">
        <v>0</v>
      </c>
      <c r="BG122" s="235">
        <v>44.165582313603558</v>
      </c>
      <c r="BH122" s="236">
        <v>1810</v>
      </c>
      <c r="BI122" s="235">
        <v>28.153678643645978</v>
      </c>
      <c r="BJ122" s="43">
        <v>43</v>
      </c>
      <c r="BK122" s="43">
        <v>87</v>
      </c>
    </row>
    <row r="123" spans="1:63" s="7" customFormat="1">
      <c r="A123" s="352">
        <v>41908</v>
      </c>
      <c r="B123" s="127" t="s">
        <v>134</v>
      </c>
      <c r="C123" s="127"/>
      <c r="D123" s="199">
        <v>775</v>
      </c>
      <c r="E123" s="199">
        <v>668</v>
      </c>
      <c r="F123" s="199">
        <v>107</v>
      </c>
      <c r="G123" s="199">
        <v>2321</v>
      </c>
      <c r="H123" s="199">
        <v>2000</v>
      </c>
      <c r="I123" s="199">
        <v>321</v>
      </c>
      <c r="J123" s="199">
        <v>8172</v>
      </c>
      <c r="K123" s="199">
        <v>6841</v>
      </c>
      <c r="L123" s="199">
        <v>1331</v>
      </c>
      <c r="M123" s="199">
        <v>6219107</v>
      </c>
      <c r="N123" s="200">
        <v>0.14617854582496148</v>
      </c>
      <c r="O123" s="199">
        <v>7970</v>
      </c>
      <c r="P123" s="194">
        <v>0.12837878454789942</v>
      </c>
      <c r="Q123" s="200"/>
      <c r="R123" s="199">
        <v>2501461</v>
      </c>
      <c r="S123" s="194">
        <v>99.478094681094831</v>
      </c>
      <c r="T123" s="200">
        <v>99.350385912251838</v>
      </c>
      <c r="U123" s="199">
        <v>2514588</v>
      </c>
      <c r="V123" s="201">
        <v>0.13755732360568712</v>
      </c>
      <c r="W123" s="199">
        <v>7595</v>
      </c>
      <c r="X123" s="200">
        <v>0.30362256297419787</v>
      </c>
      <c r="Y123" s="200"/>
      <c r="Z123" s="199">
        <v>2295876</v>
      </c>
      <c r="AA123" s="201">
        <v>98.686992454232723</v>
      </c>
      <c r="AB123" s="199">
        <v>2296249</v>
      </c>
      <c r="AC123" s="201">
        <v>98.570801695485272</v>
      </c>
      <c r="AD123" s="200">
        <v>5.2803817680815799</v>
      </c>
      <c r="AE123" s="200">
        <v>30.522678067898863</v>
      </c>
      <c r="AF123" s="199">
        <v>9445.70947265625</v>
      </c>
      <c r="AG123" s="200">
        <v>36687.98193359375</v>
      </c>
      <c r="AH123" s="200">
        <v>28343.646240234375</v>
      </c>
      <c r="AI123" s="237">
        <v>77.255942535997619</v>
      </c>
      <c r="AJ123" s="200">
        <v>29455.2666015625</v>
      </c>
      <c r="AK123" s="200">
        <v>7232.7198333740234</v>
      </c>
      <c r="AL123" s="200">
        <v>22201.9345703125</v>
      </c>
      <c r="AM123" s="200">
        <v>6141.7209777832031</v>
      </c>
      <c r="AN123" s="200">
        <v>117.15997612665856</v>
      </c>
      <c r="AO123" s="200">
        <v>113.52987697932195</v>
      </c>
      <c r="AP123" s="200">
        <v>134.7003334404163</v>
      </c>
      <c r="AQ123" s="200">
        <v>4.4894740496321281</v>
      </c>
      <c r="AR123" s="200">
        <v>808</v>
      </c>
      <c r="AS123" s="202">
        <v>112</v>
      </c>
      <c r="AT123" s="202">
        <v>25</v>
      </c>
      <c r="AU123" s="202">
        <v>16</v>
      </c>
      <c r="AV123" s="202">
        <v>14</v>
      </c>
      <c r="AW123" s="202">
        <v>7</v>
      </c>
      <c r="AX123" s="202">
        <v>26</v>
      </c>
      <c r="AY123" s="202">
        <v>0</v>
      </c>
      <c r="AZ123" s="202">
        <v>44</v>
      </c>
      <c r="BA123" s="202">
        <v>11</v>
      </c>
      <c r="BB123" s="202">
        <v>155</v>
      </c>
      <c r="BC123" s="202">
        <v>55</v>
      </c>
      <c r="BD123" s="202">
        <v>88</v>
      </c>
      <c r="BE123" s="202">
        <v>206</v>
      </c>
      <c r="BF123" s="202">
        <v>0</v>
      </c>
      <c r="BG123" s="200">
        <v>57.801879411512992</v>
      </c>
      <c r="BH123" s="202">
        <v>196</v>
      </c>
      <c r="BI123" s="238">
        <v>8.4446359327875911</v>
      </c>
      <c r="BJ123" s="470">
        <v>12</v>
      </c>
      <c r="BK123" s="470">
        <v>39</v>
      </c>
    </row>
    <row r="124" spans="1:63" s="8" customFormat="1">
      <c r="A124" s="352">
        <v>41908</v>
      </c>
      <c r="B124" s="127" t="s">
        <v>175</v>
      </c>
      <c r="C124" s="127"/>
      <c r="D124" s="199">
        <v>714</v>
      </c>
      <c r="E124" s="199">
        <v>641</v>
      </c>
      <c r="F124" s="199">
        <v>73</v>
      </c>
      <c r="G124" s="199">
        <v>2064</v>
      </c>
      <c r="H124" s="199">
        <v>1869</v>
      </c>
      <c r="I124" s="199">
        <v>195</v>
      </c>
      <c r="J124" s="199">
        <v>6557</v>
      </c>
      <c r="K124" s="199">
        <v>5842</v>
      </c>
      <c r="L124" s="199">
        <v>715</v>
      </c>
      <c r="M124" s="199">
        <v>4070435</v>
      </c>
      <c r="N124" s="200">
        <v>0.23577332595777126</v>
      </c>
      <c r="O124" s="199">
        <v>271</v>
      </c>
      <c r="P124" s="194">
        <v>7.0180726977105978E-3</v>
      </c>
      <c r="Q124" s="200"/>
      <c r="R124" s="199">
        <v>1444909</v>
      </c>
      <c r="S124" s="194">
        <v>99.502524566887473</v>
      </c>
      <c r="T124" s="243">
        <v>99.495541407377317</v>
      </c>
      <c r="U124" s="199">
        <v>1452141</v>
      </c>
      <c r="V124" s="201">
        <v>0.21003470384817036</v>
      </c>
      <c r="W124" s="199">
        <v>4157</v>
      </c>
      <c r="X124" s="200">
        <v>0.28769977901722532</v>
      </c>
      <c r="Y124" s="200"/>
      <c r="Z124" s="199">
        <v>453430</v>
      </c>
      <c r="AA124" s="201">
        <v>95.741790132552239</v>
      </c>
      <c r="AB124" s="199">
        <v>451373</v>
      </c>
      <c r="AC124" s="201">
        <v>96.056700565710429</v>
      </c>
      <c r="AD124" s="200">
        <v>19.451826209900926</v>
      </c>
      <c r="AE124" s="200">
        <v>33.075225387996184</v>
      </c>
      <c r="AF124" s="199">
        <v>5953.8492431640625</v>
      </c>
      <c r="AG124" s="200">
        <v>19684.99853515625</v>
      </c>
      <c r="AH124" s="200">
        <v>12581.3720703125</v>
      </c>
      <c r="AI124" s="237">
        <v>63.913502700256288</v>
      </c>
      <c r="AJ124" s="200">
        <v>17199.68505859375</v>
      </c>
      <c r="AK124" s="200">
        <v>2485.310546875</v>
      </c>
      <c r="AL124" s="200">
        <v>10820.36572265625</v>
      </c>
      <c r="AM124" s="200">
        <v>1761.0073852539062</v>
      </c>
      <c r="AN124" s="200">
        <v>79.148215194804465</v>
      </c>
      <c r="AO124" s="200">
        <v>78.99244617721952</v>
      </c>
      <c r="AP124" s="200">
        <v>86.768139410185313</v>
      </c>
      <c r="AQ124" s="200">
        <v>3.0021348993680417</v>
      </c>
      <c r="AR124" s="200">
        <v>1115</v>
      </c>
      <c r="AS124" s="202">
        <v>9</v>
      </c>
      <c r="AT124" s="202">
        <v>12</v>
      </c>
      <c r="AU124" s="202">
        <v>8</v>
      </c>
      <c r="AV124" s="202">
        <v>8</v>
      </c>
      <c r="AW124" s="202">
        <v>5</v>
      </c>
      <c r="AX124" s="202">
        <v>10</v>
      </c>
      <c r="AY124" s="202">
        <v>1</v>
      </c>
      <c r="AZ124" s="202">
        <v>15</v>
      </c>
      <c r="BA124" s="202">
        <v>2</v>
      </c>
      <c r="BB124" s="202">
        <v>336</v>
      </c>
      <c r="BC124" s="202">
        <v>183</v>
      </c>
      <c r="BD124" s="202">
        <v>54</v>
      </c>
      <c r="BE124" s="202">
        <v>92</v>
      </c>
      <c r="BF124" s="202">
        <v>0</v>
      </c>
      <c r="BG124" s="200">
        <v>38.543532328307187</v>
      </c>
      <c r="BH124" s="202">
        <v>504</v>
      </c>
      <c r="BI124" s="238">
        <v>24.418604651162788</v>
      </c>
      <c r="BJ124" s="470">
        <v>5</v>
      </c>
      <c r="BK124" s="470">
        <v>13</v>
      </c>
    </row>
    <row r="125" spans="1:63" s="8" customFormat="1">
      <c r="A125" s="352">
        <v>41908</v>
      </c>
      <c r="B125" s="126" t="s">
        <v>135</v>
      </c>
      <c r="C125" s="126"/>
      <c r="D125" s="189">
        <v>685</v>
      </c>
      <c r="E125" s="189">
        <v>656</v>
      </c>
      <c r="F125" s="189">
        <v>29</v>
      </c>
      <c r="G125" s="189">
        <v>2044</v>
      </c>
      <c r="H125" s="189">
        <v>1957</v>
      </c>
      <c r="I125" s="189">
        <v>87</v>
      </c>
      <c r="J125" s="189">
        <v>4967</v>
      </c>
      <c r="K125" s="189">
        <v>4709</v>
      </c>
      <c r="L125" s="189">
        <v>258</v>
      </c>
      <c r="M125" s="189">
        <v>2041836</v>
      </c>
      <c r="N125" s="203">
        <v>6.7096476405564993E-3</v>
      </c>
      <c r="O125" s="189">
        <v>7918</v>
      </c>
      <c r="P125" s="192">
        <v>0.38782186559232468</v>
      </c>
      <c r="Q125" s="203"/>
      <c r="R125" s="204">
        <v>643688</v>
      </c>
      <c r="S125" s="192">
        <v>99.508845315571179</v>
      </c>
      <c r="T125" s="203">
        <v>99.122928255238961</v>
      </c>
      <c r="U125" s="204">
        <v>646866</v>
      </c>
      <c r="V125" s="205">
        <v>0.10280335882890944</v>
      </c>
      <c r="W125" s="204">
        <v>4657</v>
      </c>
      <c r="X125" s="203">
        <v>0.72348715526776952</v>
      </c>
      <c r="Y125" s="203"/>
      <c r="Z125" s="204">
        <v>1138792</v>
      </c>
      <c r="AA125" s="205">
        <v>98.850785222396652</v>
      </c>
      <c r="AB125" s="204">
        <v>1141010</v>
      </c>
      <c r="AC125" s="205">
        <v>98.96426250135373</v>
      </c>
      <c r="AD125" s="203">
        <v>4.1447450945521984</v>
      </c>
      <c r="AE125" s="203">
        <v>25.935268267600829</v>
      </c>
      <c r="AF125" s="204">
        <v>2171.9719543457031</v>
      </c>
      <c r="AG125" s="205">
        <v>8853.7755737304687</v>
      </c>
      <c r="AH125" s="205">
        <v>4461.3726196289062</v>
      </c>
      <c r="AI125" s="232">
        <v>50.389492962369516</v>
      </c>
      <c r="AJ125" s="205">
        <v>8275.210693359375</v>
      </c>
      <c r="AK125" s="205">
        <v>578.56664657592773</v>
      </c>
      <c r="AL125" s="205">
        <v>1957</v>
      </c>
      <c r="AM125" s="205">
        <v>87</v>
      </c>
      <c r="AN125" s="203">
        <v>56.14108201926463</v>
      </c>
      <c r="AO125" s="203">
        <v>55.705936259942696</v>
      </c>
      <c r="AP125" s="203">
        <v>63.202789781149605</v>
      </c>
      <c r="AQ125" s="203">
        <v>1.7825197450635129</v>
      </c>
      <c r="AR125" s="205">
        <v>1655</v>
      </c>
      <c r="AS125" s="204">
        <v>5</v>
      </c>
      <c r="AT125" s="204">
        <v>2</v>
      </c>
      <c r="AU125" s="204">
        <v>2</v>
      </c>
      <c r="AV125" s="204">
        <v>6</v>
      </c>
      <c r="AW125" s="204">
        <v>1</v>
      </c>
      <c r="AX125" s="204">
        <v>53</v>
      </c>
      <c r="AY125" s="204">
        <v>-1</v>
      </c>
      <c r="AZ125" s="204">
        <v>24</v>
      </c>
      <c r="BA125" s="204">
        <v>7</v>
      </c>
      <c r="BB125" s="204">
        <v>128</v>
      </c>
      <c r="BC125" s="204">
        <v>34</v>
      </c>
      <c r="BD125" s="204">
        <v>162</v>
      </c>
      <c r="BE125" s="204">
        <v>175</v>
      </c>
      <c r="BF125" s="204">
        <v>0</v>
      </c>
      <c r="BG125" s="203">
        <v>26.714044056083868</v>
      </c>
      <c r="BH125" s="204">
        <v>1110</v>
      </c>
      <c r="BI125" s="239">
        <v>54.30528375733855</v>
      </c>
      <c r="BJ125" s="470">
        <v>26</v>
      </c>
      <c r="BK125" s="470">
        <v>35</v>
      </c>
    </row>
    <row r="126" spans="1:63" s="41" customFormat="1">
      <c r="A126" s="352">
        <v>41908</v>
      </c>
      <c r="B126" s="114" t="s">
        <v>121</v>
      </c>
      <c r="C126" s="114" t="s">
        <v>122</v>
      </c>
      <c r="D126" s="114">
        <v>234</v>
      </c>
      <c r="E126" s="114">
        <v>170</v>
      </c>
      <c r="F126" s="114">
        <v>64</v>
      </c>
      <c r="G126" s="114">
        <v>689</v>
      </c>
      <c r="H126" s="114">
        <v>498</v>
      </c>
      <c r="I126" s="114">
        <v>191</v>
      </c>
      <c r="J126" s="114">
        <v>2696</v>
      </c>
      <c r="K126" s="115">
        <v>1893</v>
      </c>
      <c r="L126" s="115">
        <v>803</v>
      </c>
      <c r="M126" s="115">
        <v>2046546</v>
      </c>
      <c r="N126" s="116">
        <v>0.28794857859611511</v>
      </c>
      <c r="O126" s="115">
        <v>2754</v>
      </c>
      <c r="P126" s="116">
        <v>0.13497023284435272</v>
      </c>
      <c r="Q126" s="116">
        <v>0</v>
      </c>
      <c r="R126" s="117">
        <v>933657</v>
      </c>
      <c r="S126" s="116">
        <v>99.470291137695313</v>
      </c>
      <c r="T126" s="116">
        <v>99.336036682128906</v>
      </c>
      <c r="U126" s="118">
        <v>938629</v>
      </c>
      <c r="V126" s="119">
        <v>0.22852478921413422</v>
      </c>
      <c r="W126" s="117">
        <v>2963</v>
      </c>
      <c r="X126" s="119">
        <v>0.3173542320728302</v>
      </c>
      <c r="Y126" s="119">
        <v>0</v>
      </c>
      <c r="Z126" s="117">
        <v>1158481</v>
      </c>
      <c r="AA126" s="119">
        <v>98.935501098632813</v>
      </c>
      <c r="AB126" s="116">
        <v>1157505</v>
      </c>
      <c r="AC126" s="120">
        <v>98.874824523925781</v>
      </c>
      <c r="AD126" s="116">
        <v>5.204066276550293</v>
      </c>
      <c r="AE126" s="116">
        <v>28.230632781982422</v>
      </c>
      <c r="AF126" s="116">
        <v>3032.615966796875</v>
      </c>
      <c r="AG126" s="116">
        <v>14441.0498046875</v>
      </c>
      <c r="AH126" s="121">
        <v>12258.587890625</v>
      </c>
      <c r="AI126" s="116">
        <v>84.887100219726563</v>
      </c>
      <c r="AJ126" s="121">
        <v>9608.859375</v>
      </c>
      <c r="AK126" s="121">
        <v>4832.19482421875</v>
      </c>
      <c r="AL126" s="116">
        <v>7966.99560546875</v>
      </c>
      <c r="AM126" s="116">
        <v>4291.60595703125</v>
      </c>
      <c r="AN126" s="116">
        <v>133.73493957519531</v>
      </c>
      <c r="AO126" s="116">
        <v>127.49544525146484</v>
      </c>
      <c r="AP126" s="116">
        <v>148.15245056152344</v>
      </c>
      <c r="AQ126" s="122">
        <v>5.3564724794834939</v>
      </c>
      <c r="AR126" s="118">
        <v>161</v>
      </c>
      <c r="AS126" s="118">
        <v>72</v>
      </c>
      <c r="AT126" s="118">
        <v>11</v>
      </c>
      <c r="AU126" s="118">
        <v>8</v>
      </c>
      <c r="AV126" s="118">
        <v>7</v>
      </c>
      <c r="AW126" s="118">
        <v>3</v>
      </c>
      <c r="AX126" s="118">
        <v>12</v>
      </c>
      <c r="AY126" s="118">
        <v>0</v>
      </c>
      <c r="AZ126" s="118">
        <v>14</v>
      </c>
      <c r="BA126" s="118">
        <v>4</v>
      </c>
      <c r="BB126" s="118">
        <v>18</v>
      </c>
      <c r="BC126" s="118">
        <v>10</v>
      </c>
      <c r="BD126" s="116">
        <v>32</v>
      </c>
      <c r="BE126" s="118">
        <v>58</v>
      </c>
      <c r="BF126" s="118">
        <v>0</v>
      </c>
      <c r="BG126" s="112">
        <v>66.408676147460938</v>
      </c>
      <c r="BH126" s="244">
        <v>38</v>
      </c>
      <c r="BI126" s="240">
        <v>5.5152394775036289</v>
      </c>
      <c r="BJ126" s="470">
        <v>5</v>
      </c>
      <c r="BK126" s="470">
        <v>10</v>
      </c>
    </row>
    <row r="127" spans="1:63" s="41" customFormat="1">
      <c r="A127" s="352">
        <v>41908</v>
      </c>
      <c r="B127" s="114" t="s">
        <v>123</v>
      </c>
      <c r="C127" s="114" t="s">
        <v>122</v>
      </c>
      <c r="D127" s="114">
        <v>169</v>
      </c>
      <c r="E127" s="114">
        <v>158</v>
      </c>
      <c r="F127" s="114">
        <v>11</v>
      </c>
      <c r="G127" s="114">
        <v>525</v>
      </c>
      <c r="H127" s="114">
        <v>491</v>
      </c>
      <c r="I127" s="114">
        <v>34</v>
      </c>
      <c r="J127" s="114">
        <v>1612</v>
      </c>
      <c r="K127" s="115">
        <v>1479</v>
      </c>
      <c r="L127" s="115">
        <v>133</v>
      </c>
      <c r="M127" s="115">
        <v>1106253</v>
      </c>
      <c r="N127" s="116">
        <v>5.3604375571012497E-2</v>
      </c>
      <c r="O127" s="115">
        <v>1185</v>
      </c>
      <c r="P127" s="116">
        <v>0.10719189792871475</v>
      </c>
      <c r="Q127" s="116">
        <v>0</v>
      </c>
      <c r="R127" s="117">
        <v>411439</v>
      </c>
      <c r="S127" s="116">
        <v>99.710395812988281</v>
      </c>
      <c r="T127" s="116">
        <v>99.603515625</v>
      </c>
      <c r="U127" s="118">
        <v>412634</v>
      </c>
      <c r="V127" s="119">
        <v>1.8660604953765869E-2</v>
      </c>
      <c r="W127" s="117">
        <v>1228</v>
      </c>
      <c r="X127" s="119">
        <v>0.29846465587615967</v>
      </c>
      <c r="Y127" s="119">
        <v>0</v>
      </c>
      <c r="Z127" s="117">
        <v>362428</v>
      </c>
      <c r="AA127" s="119">
        <v>98.983245849609375</v>
      </c>
      <c r="AB127" s="116">
        <v>362694</v>
      </c>
      <c r="AC127" s="120">
        <v>98.88446044921875</v>
      </c>
      <c r="AD127" s="116">
        <v>4.8977813720703125</v>
      </c>
      <c r="AE127" s="116">
        <v>30.59028434753418</v>
      </c>
      <c r="AF127" s="116">
        <v>1542.197265625</v>
      </c>
      <c r="AG127" s="116">
        <v>6293.453125</v>
      </c>
      <c r="AH127" s="121">
        <v>4498.23095703125</v>
      </c>
      <c r="AI127" s="116">
        <v>71.474769592285156</v>
      </c>
      <c r="AJ127" s="121">
        <v>5694.75</v>
      </c>
      <c r="AK127" s="121">
        <v>598.70196533203125</v>
      </c>
      <c r="AL127" s="116">
        <v>4056.02099609375</v>
      </c>
      <c r="AM127" s="116">
        <v>442.20700073242187</v>
      </c>
      <c r="AN127" s="116">
        <v>107.64432525634766</v>
      </c>
      <c r="AO127" s="116">
        <v>107.19330596923828</v>
      </c>
      <c r="AP127" s="116">
        <v>112.13200378417969</v>
      </c>
      <c r="AQ127" s="116">
        <v>3.9041272487593051</v>
      </c>
      <c r="AR127" s="118">
        <v>228</v>
      </c>
      <c r="AS127" s="118">
        <v>14</v>
      </c>
      <c r="AT127" s="118">
        <v>5</v>
      </c>
      <c r="AU127" s="118">
        <v>3</v>
      </c>
      <c r="AV127" s="118">
        <v>0</v>
      </c>
      <c r="AW127" s="118">
        <v>0</v>
      </c>
      <c r="AX127" s="118">
        <v>7</v>
      </c>
      <c r="AY127" s="118">
        <v>0</v>
      </c>
      <c r="AZ127" s="118">
        <v>7</v>
      </c>
      <c r="BA127" s="118">
        <v>2</v>
      </c>
      <c r="BB127" s="118">
        <v>28</v>
      </c>
      <c r="BC127" s="118">
        <v>5</v>
      </c>
      <c r="BD127" s="116">
        <v>19</v>
      </c>
      <c r="BE127" s="118">
        <v>25</v>
      </c>
      <c r="BF127" s="118">
        <v>0</v>
      </c>
      <c r="BG127" s="112">
        <v>52.636898040771484</v>
      </c>
      <c r="BH127" s="244">
        <v>59</v>
      </c>
      <c r="BI127" s="240">
        <v>11.238095238095239</v>
      </c>
      <c r="BJ127" s="470">
        <v>3</v>
      </c>
      <c r="BK127" s="470">
        <v>8</v>
      </c>
    </row>
    <row r="128" spans="1:63" s="41" customFormat="1">
      <c r="A128" s="352">
        <v>41908</v>
      </c>
      <c r="B128" s="114" t="s">
        <v>183</v>
      </c>
      <c r="C128" s="114" t="s">
        <v>122</v>
      </c>
      <c r="D128" s="114">
        <v>140</v>
      </c>
      <c r="E128" s="114">
        <v>130</v>
      </c>
      <c r="F128" s="114">
        <v>10</v>
      </c>
      <c r="G128" s="114">
        <v>421</v>
      </c>
      <c r="H128" s="114">
        <v>391</v>
      </c>
      <c r="I128" s="114">
        <v>30</v>
      </c>
      <c r="J128" s="114">
        <v>1591</v>
      </c>
      <c r="K128" s="115">
        <v>1477</v>
      </c>
      <c r="L128" s="115">
        <v>114</v>
      </c>
      <c r="M128" s="115">
        <v>1247070</v>
      </c>
      <c r="N128" s="116">
        <v>0.18194648623466492</v>
      </c>
      <c r="O128" s="115">
        <v>1033</v>
      </c>
      <c r="P128" s="116">
        <v>8.3056412637233734E-2</v>
      </c>
      <c r="Q128" s="116">
        <v>0</v>
      </c>
      <c r="R128" s="117">
        <v>479891</v>
      </c>
      <c r="S128" s="116">
        <v>99.461128234863281</v>
      </c>
      <c r="T128" s="116">
        <v>99.378517150878906</v>
      </c>
      <c r="U128" s="118">
        <v>482491</v>
      </c>
      <c r="V128" s="119">
        <v>0.11792965978384018</v>
      </c>
      <c r="W128" s="117">
        <v>1320</v>
      </c>
      <c r="X128" s="119">
        <v>0.27506247162818909</v>
      </c>
      <c r="Y128" s="119">
        <v>0</v>
      </c>
      <c r="Z128" s="117">
        <v>339311</v>
      </c>
      <c r="AA128" s="119">
        <v>97.901626586914063</v>
      </c>
      <c r="AB128" s="116">
        <v>341154</v>
      </c>
      <c r="AC128" s="120">
        <v>97.548614501953125</v>
      </c>
      <c r="AD128" s="116">
        <v>5.3773193359375</v>
      </c>
      <c r="AE128" s="116">
        <v>30.709714889526367</v>
      </c>
      <c r="AF128" s="116">
        <v>1957.6455078125</v>
      </c>
      <c r="AG128" s="116">
        <v>6695.02197265625</v>
      </c>
      <c r="AH128" s="121">
        <v>4752.033203125</v>
      </c>
      <c r="AI128" s="116">
        <v>70.978607177734375</v>
      </c>
      <c r="AJ128" s="121">
        <v>6038.44384765625</v>
      </c>
      <c r="AK128" s="121">
        <v>656.5799560546875</v>
      </c>
      <c r="AL128" s="116">
        <v>4181.29931640625</v>
      </c>
      <c r="AM128" s="116">
        <v>570.7330322265625</v>
      </c>
      <c r="AN128" s="116">
        <v>107.65538787841797</v>
      </c>
      <c r="AO128" s="116">
        <v>104.54562377929687</v>
      </c>
      <c r="AP128" s="116">
        <v>148.19674682617187</v>
      </c>
      <c r="AQ128" s="116">
        <v>4.2080590651516339</v>
      </c>
      <c r="AR128" s="118">
        <v>149</v>
      </c>
      <c r="AS128" s="118">
        <v>13</v>
      </c>
      <c r="AT128" s="118">
        <v>4</v>
      </c>
      <c r="AU128" s="118">
        <v>3</v>
      </c>
      <c r="AV128" s="118">
        <v>2</v>
      </c>
      <c r="AW128" s="118">
        <v>2</v>
      </c>
      <c r="AX128" s="118">
        <v>1</v>
      </c>
      <c r="AY128" s="118">
        <v>0</v>
      </c>
      <c r="AZ128" s="118">
        <v>7</v>
      </c>
      <c r="BA128" s="118">
        <v>0</v>
      </c>
      <c r="BB128" s="118">
        <v>46</v>
      </c>
      <c r="BC128" s="118">
        <v>15</v>
      </c>
      <c r="BD128" s="116">
        <v>9</v>
      </c>
      <c r="BE128" s="118">
        <v>29</v>
      </c>
      <c r="BF128" s="118">
        <v>0</v>
      </c>
      <c r="BG128" s="112">
        <v>53.228488922119141</v>
      </c>
      <c r="BH128" s="244">
        <v>32</v>
      </c>
      <c r="BI128" s="240">
        <v>7.6009501187648461</v>
      </c>
      <c r="BJ128" s="470">
        <v>1</v>
      </c>
      <c r="BK128" s="470">
        <v>3</v>
      </c>
    </row>
    <row r="129" spans="1:63" s="41" customFormat="1">
      <c r="A129" s="352">
        <v>41908</v>
      </c>
      <c r="B129" s="114" t="s">
        <v>126</v>
      </c>
      <c r="C129" s="114" t="s">
        <v>122</v>
      </c>
      <c r="D129" s="114">
        <v>118</v>
      </c>
      <c r="E129" s="114">
        <v>111</v>
      </c>
      <c r="F129" s="114">
        <v>7</v>
      </c>
      <c r="G129" s="114">
        <v>346</v>
      </c>
      <c r="H129" s="114">
        <v>325</v>
      </c>
      <c r="I129" s="114">
        <v>21</v>
      </c>
      <c r="J129" s="114">
        <v>1083</v>
      </c>
      <c r="K129" s="115">
        <v>997</v>
      </c>
      <c r="L129" s="115">
        <v>86</v>
      </c>
      <c r="M129" s="115">
        <v>692739</v>
      </c>
      <c r="N129" s="116">
        <v>3.1757992692291737E-3</v>
      </c>
      <c r="O129" s="115">
        <v>1546</v>
      </c>
      <c r="P129" s="116">
        <v>0.22325457632541656</v>
      </c>
      <c r="Q129" s="116">
        <v>0</v>
      </c>
      <c r="R129" s="117">
        <v>255764</v>
      </c>
      <c r="S129" s="116">
        <v>99.386810302734375</v>
      </c>
      <c r="T129" s="116">
        <v>99.164924621582031</v>
      </c>
      <c r="U129" s="118">
        <v>257342</v>
      </c>
      <c r="V129" s="119">
        <v>7.1111597120761871E-2</v>
      </c>
      <c r="W129" s="117">
        <v>988</v>
      </c>
      <c r="X129" s="119">
        <v>0.38629361987113953</v>
      </c>
      <c r="Y129" s="119">
        <v>0</v>
      </c>
      <c r="Z129" s="117">
        <v>145744</v>
      </c>
      <c r="AA129" s="119">
        <v>98.535789489746094</v>
      </c>
      <c r="AB129" s="116">
        <v>145550</v>
      </c>
      <c r="AC129" s="120">
        <v>98.425971984863281</v>
      </c>
      <c r="AD129" s="116">
        <v>5.5854301452636719</v>
      </c>
      <c r="AE129" s="116">
        <v>34.355472564697266</v>
      </c>
      <c r="AF129" s="116">
        <v>1101.9141845703125</v>
      </c>
      <c r="AG129" s="116">
        <v>3884.37646484375</v>
      </c>
      <c r="AH129" s="121">
        <v>2682.868408203125</v>
      </c>
      <c r="AI129" s="116">
        <v>69.068183898925781</v>
      </c>
      <c r="AJ129" s="121">
        <v>3706.04150390625</v>
      </c>
      <c r="AK129" s="121">
        <v>178.33500671386719</v>
      </c>
      <c r="AL129" s="116">
        <v>2619.95458984375</v>
      </c>
      <c r="AM129" s="116">
        <v>62.91400146484375</v>
      </c>
      <c r="AN129" s="116">
        <v>99.565940856933594</v>
      </c>
      <c r="AO129" s="116">
        <v>104.11193084716797</v>
      </c>
      <c r="AP129" s="116">
        <v>52.199684143066406</v>
      </c>
      <c r="AQ129" s="116">
        <v>3.586681869661819</v>
      </c>
      <c r="AR129" s="118">
        <v>158</v>
      </c>
      <c r="AS129" s="118">
        <v>1</v>
      </c>
      <c r="AT129" s="118">
        <v>0</v>
      </c>
      <c r="AU129" s="118">
        <v>0</v>
      </c>
      <c r="AV129" s="118">
        <v>1</v>
      </c>
      <c r="AW129" s="118">
        <v>0</v>
      </c>
      <c r="AX129" s="118">
        <v>3</v>
      </c>
      <c r="AY129" s="118">
        <v>0</v>
      </c>
      <c r="AZ129" s="118">
        <v>7</v>
      </c>
      <c r="BA129" s="118">
        <v>2</v>
      </c>
      <c r="BB129" s="118">
        <v>30</v>
      </c>
      <c r="BC129" s="118">
        <v>17</v>
      </c>
      <c r="BD129" s="116">
        <v>15</v>
      </c>
      <c r="BE129" s="118">
        <v>55</v>
      </c>
      <c r="BF129" s="118">
        <v>0</v>
      </c>
      <c r="BG129" s="112">
        <v>48.779003143310547</v>
      </c>
      <c r="BH129" s="244">
        <v>46</v>
      </c>
      <c r="BI129" s="240">
        <v>13.294797687861271</v>
      </c>
      <c r="BJ129" s="470">
        <v>2</v>
      </c>
      <c r="BK129" s="470">
        <v>9</v>
      </c>
    </row>
    <row r="130" spans="1:63" s="41" customFormat="1">
      <c r="A130" s="352">
        <v>41908</v>
      </c>
      <c r="B130" s="114" t="s">
        <v>184</v>
      </c>
      <c r="C130" s="114" t="s">
        <v>122</v>
      </c>
      <c r="D130" s="114">
        <v>114</v>
      </c>
      <c r="E130" s="114">
        <v>99</v>
      </c>
      <c r="F130" s="114">
        <v>15</v>
      </c>
      <c r="G130" s="114">
        <v>340</v>
      </c>
      <c r="H130" s="114">
        <v>295</v>
      </c>
      <c r="I130" s="114">
        <v>45</v>
      </c>
      <c r="J130" s="114">
        <v>1190</v>
      </c>
      <c r="K130" s="115">
        <v>995</v>
      </c>
      <c r="L130" s="115">
        <v>195</v>
      </c>
      <c r="M130" s="115">
        <v>1126499</v>
      </c>
      <c r="N130" s="116">
        <v>2.7873970568180084E-2</v>
      </c>
      <c r="O130" s="115">
        <v>1452</v>
      </c>
      <c r="P130" s="116">
        <v>0.12894849479198456</v>
      </c>
      <c r="Q130" s="116">
        <v>0</v>
      </c>
      <c r="R130" s="117">
        <v>420710</v>
      </c>
      <c r="S130" s="116">
        <v>99.34307861328125</v>
      </c>
      <c r="T130" s="116">
        <v>99.214973449707031</v>
      </c>
      <c r="U130" s="118">
        <v>423492</v>
      </c>
      <c r="V130" s="119">
        <v>0.11452400684356689</v>
      </c>
      <c r="W130" s="117">
        <v>1096</v>
      </c>
      <c r="X130" s="119">
        <v>0.26051199436187744</v>
      </c>
      <c r="Y130" s="119">
        <v>0</v>
      </c>
      <c r="Z130" s="117">
        <v>289912</v>
      </c>
      <c r="AA130" s="119">
        <v>98.318801879882813</v>
      </c>
      <c r="AB130" s="116">
        <v>289346</v>
      </c>
      <c r="AC130" s="120">
        <v>98.239479064941406</v>
      </c>
      <c r="AD130" s="116">
        <v>5.5953497886657715</v>
      </c>
      <c r="AE130" s="116">
        <v>30.931020736694336</v>
      </c>
      <c r="AF130" s="116">
        <v>1811.3365478515625</v>
      </c>
      <c r="AG130" s="116">
        <v>5374.08056640625</v>
      </c>
      <c r="AH130" s="121">
        <v>4151.92578125</v>
      </c>
      <c r="AI130" s="116">
        <v>77.258346557617188</v>
      </c>
      <c r="AJ130" s="121">
        <v>4407.171875</v>
      </c>
      <c r="AK130" s="121">
        <v>966.9080810546875</v>
      </c>
      <c r="AL130" s="116">
        <v>3377.6640625</v>
      </c>
      <c r="AM130" s="116">
        <v>774.260986328125</v>
      </c>
      <c r="AN130" s="116">
        <v>118.12734222412109</v>
      </c>
      <c r="AO130" s="116">
        <v>117.20717620849609</v>
      </c>
      <c r="AP130" s="116">
        <v>122.51125335693359</v>
      </c>
      <c r="AQ130" s="116">
        <v>4.5160340894170172</v>
      </c>
      <c r="AR130" s="118">
        <v>112</v>
      </c>
      <c r="AS130" s="118">
        <v>12</v>
      </c>
      <c r="AT130" s="118">
        <v>5</v>
      </c>
      <c r="AU130" s="118">
        <v>2</v>
      </c>
      <c r="AV130" s="118">
        <v>4</v>
      </c>
      <c r="AW130" s="118">
        <v>2</v>
      </c>
      <c r="AX130" s="118">
        <v>3</v>
      </c>
      <c r="AY130" s="118">
        <v>0</v>
      </c>
      <c r="AZ130" s="118">
        <v>9</v>
      </c>
      <c r="BA130" s="118">
        <v>3</v>
      </c>
      <c r="BB130" s="118">
        <v>33</v>
      </c>
      <c r="BC130" s="118">
        <v>8</v>
      </c>
      <c r="BD130" s="116">
        <v>13</v>
      </c>
      <c r="BE130" s="118">
        <v>39</v>
      </c>
      <c r="BF130" s="118">
        <v>0</v>
      </c>
      <c r="BG130" s="112">
        <v>58.231838226318359</v>
      </c>
      <c r="BH130" s="244">
        <v>21</v>
      </c>
      <c r="BI130" s="240">
        <v>6.1764705882352944</v>
      </c>
      <c r="BJ130" s="471">
        <v>1</v>
      </c>
      <c r="BK130" s="471">
        <v>9</v>
      </c>
    </row>
    <row r="131" spans="1:63" s="41" customFormat="1">
      <c r="A131" s="352">
        <v>41908</v>
      </c>
      <c r="B131" s="114" t="s">
        <v>131</v>
      </c>
      <c r="C131" s="114" t="s">
        <v>176</v>
      </c>
      <c r="D131" s="114">
        <v>194</v>
      </c>
      <c r="E131" s="114">
        <v>174</v>
      </c>
      <c r="F131" s="114">
        <v>20</v>
      </c>
      <c r="G131" s="114">
        <v>557</v>
      </c>
      <c r="H131" s="114">
        <v>507</v>
      </c>
      <c r="I131" s="114">
        <v>50</v>
      </c>
      <c r="J131" s="114">
        <v>1626</v>
      </c>
      <c r="K131" s="115">
        <v>1463</v>
      </c>
      <c r="L131" s="115">
        <v>163</v>
      </c>
      <c r="M131" s="115">
        <v>1168978</v>
      </c>
      <c r="N131" s="116">
        <v>0.70497477054595947</v>
      </c>
      <c r="O131" s="115">
        <v>62</v>
      </c>
      <c r="P131" s="116">
        <v>5.5901985615491867E-3</v>
      </c>
      <c r="Q131" s="116">
        <v>0</v>
      </c>
      <c r="R131" s="117">
        <v>400939</v>
      </c>
      <c r="S131" s="116">
        <v>99.183403015136719</v>
      </c>
      <c r="T131" s="116">
        <v>99.1778564453125</v>
      </c>
      <c r="U131" s="118">
        <v>404240</v>
      </c>
      <c r="V131" s="119">
        <v>0.481149822473526</v>
      </c>
      <c r="W131" s="117">
        <v>1109</v>
      </c>
      <c r="X131" s="119">
        <v>0.27660068869590759</v>
      </c>
      <c r="Y131" s="119">
        <v>0</v>
      </c>
      <c r="Z131" s="117">
        <v>162746</v>
      </c>
      <c r="AA131" s="119">
        <v>95.074531555175781</v>
      </c>
      <c r="AB131" s="116">
        <v>161877</v>
      </c>
      <c r="AC131" s="120">
        <v>95.581832885742187</v>
      </c>
      <c r="AD131" s="116">
        <v>5.3008008003234863</v>
      </c>
      <c r="AE131" s="116">
        <v>30.20146369934082</v>
      </c>
      <c r="AF131" s="116">
        <v>1846.412841796875</v>
      </c>
      <c r="AG131" s="116">
        <v>5119.587890625</v>
      </c>
      <c r="AH131" s="121">
        <v>3572.497802734375</v>
      </c>
      <c r="AI131" s="116">
        <v>69.780967712402344</v>
      </c>
      <c r="AJ131" s="121">
        <v>4473.1337890625</v>
      </c>
      <c r="AK131" s="121">
        <v>646.45294189453125</v>
      </c>
      <c r="AL131" s="116">
        <v>3066.80419921875</v>
      </c>
      <c r="AM131" s="116">
        <v>505.6943359375</v>
      </c>
      <c r="AN131" s="116">
        <v>84.946029663085938</v>
      </c>
      <c r="AO131" s="116">
        <v>83.486854553222656</v>
      </c>
      <c r="AP131" s="116">
        <v>96.632637023925781</v>
      </c>
      <c r="AQ131" s="116">
        <v>3.1485780385147604</v>
      </c>
      <c r="AR131" s="118">
        <v>272</v>
      </c>
      <c r="AS131" s="118">
        <v>2</v>
      </c>
      <c r="AT131" s="118">
        <v>4</v>
      </c>
      <c r="AU131" s="118">
        <v>3</v>
      </c>
      <c r="AV131" s="118">
        <v>3</v>
      </c>
      <c r="AW131" s="118">
        <v>2</v>
      </c>
      <c r="AX131" s="118">
        <v>5</v>
      </c>
      <c r="AY131" s="118">
        <v>1</v>
      </c>
      <c r="AZ131" s="118">
        <v>6</v>
      </c>
      <c r="BA131" s="118">
        <v>0</v>
      </c>
      <c r="BB131" s="118">
        <v>134</v>
      </c>
      <c r="BC131" s="118">
        <v>75</v>
      </c>
      <c r="BD131" s="116">
        <v>17</v>
      </c>
      <c r="BE131" s="118">
        <v>34</v>
      </c>
      <c r="BF131" s="118">
        <v>0</v>
      </c>
      <c r="BG131" s="112">
        <v>41.133647918701172</v>
      </c>
      <c r="BH131" s="244">
        <v>108</v>
      </c>
      <c r="BI131" s="240">
        <v>19.389587073608617</v>
      </c>
      <c r="BJ131" s="471">
        <v>2</v>
      </c>
      <c r="BK131" s="471">
        <v>4</v>
      </c>
    </row>
    <row r="132" spans="1:63" s="299" customFormat="1">
      <c r="A132" s="352">
        <v>41908</v>
      </c>
      <c r="B132" s="114" t="s">
        <v>124</v>
      </c>
      <c r="C132" s="114" t="s">
        <v>176</v>
      </c>
      <c r="D132" s="114">
        <v>159</v>
      </c>
      <c r="E132" s="114">
        <v>126</v>
      </c>
      <c r="F132" s="114">
        <v>33</v>
      </c>
      <c r="G132" s="114">
        <v>457</v>
      </c>
      <c r="H132" s="114">
        <v>370</v>
      </c>
      <c r="I132" s="114">
        <v>87</v>
      </c>
      <c r="J132" s="114">
        <v>1703</v>
      </c>
      <c r="K132" s="115">
        <v>1358</v>
      </c>
      <c r="L132" s="115">
        <v>345</v>
      </c>
      <c r="M132" s="115">
        <v>1108226</v>
      </c>
      <c r="N132" s="116">
        <v>6.866830587387085E-2</v>
      </c>
      <c r="O132" s="115">
        <v>134</v>
      </c>
      <c r="P132" s="116">
        <v>1.2794048525393009E-2</v>
      </c>
      <c r="Q132" s="116">
        <v>0</v>
      </c>
      <c r="R132" s="117">
        <v>428889</v>
      </c>
      <c r="S132" s="116">
        <v>99.676490783691406</v>
      </c>
      <c r="T132" s="116">
        <v>99.663734436035156</v>
      </c>
      <c r="U132" s="118">
        <v>430281</v>
      </c>
      <c r="V132" s="119">
        <v>6.7862629890441895E-2</v>
      </c>
      <c r="W132" s="117">
        <v>1381</v>
      </c>
      <c r="X132" s="119">
        <v>0.32199472188949585</v>
      </c>
      <c r="Y132" s="119">
        <v>0</v>
      </c>
      <c r="Z132" s="117">
        <v>127449</v>
      </c>
      <c r="AA132" s="119">
        <v>96.634735107421875</v>
      </c>
      <c r="AB132" s="116">
        <v>127292</v>
      </c>
      <c r="AC132" s="120">
        <v>96.735069274902344</v>
      </c>
      <c r="AD132" s="116">
        <v>4.8006734848022461</v>
      </c>
      <c r="AE132" s="116">
        <v>31.341032028198242</v>
      </c>
      <c r="AF132" s="116">
        <v>1578.780517578125</v>
      </c>
      <c r="AG132" s="116">
        <v>5558.021484375</v>
      </c>
      <c r="AH132" s="121">
        <v>3350.4296875</v>
      </c>
      <c r="AI132" s="116">
        <v>60.280979156494141</v>
      </c>
      <c r="AJ132" s="121">
        <v>4342.91455078125</v>
      </c>
      <c r="AK132" s="121">
        <v>1215.1070556640625</v>
      </c>
      <c r="AL132" s="116">
        <v>2504.479736328125</v>
      </c>
      <c r="AM132" s="116">
        <v>845.95013427734375</v>
      </c>
      <c r="AN132" s="116">
        <v>80.464157104492188</v>
      </c>
      <c r="AO132" s="116">
        <v>78.125541687011719</v>
      </c>
      <c r="AP132" s="116">
        <v>90.104148864746094</v>
      </c>
      <c r="AQ132" s="116">
        <v>3.2636649937610098</v>
      </c>
      <c r="AR132" s="118">
        <v>222</v>
      </c>
      <c r="AS132" s="118">
        <v>2</v>
      </c>
      <c r="AT132" s="118">
        <v>1</v>
      </c>
      <c r="AU132" s="118">
        <v>1</v>
      </c>
      <c r="AV132" s="118">
        <v>2</v>
      </c>
      <c r="AW132" s="118">
        <v>1</v>
      </c>
      <c r="AX132" s="118">
        <v>1</v>
      </c>
      <c r="AY132" s="118">
        <v>0</v>
      </c>
      <c r="AZ132" s="118">
        <v>1</v>
      </c>
      <c r="BA132" s="118">
        <v>0</v>
      </c>
      <c r="BB132" s="118">
        <v>69</v>
      </c>
      <c r="BC132" s="118">
        <v>35</v>
      </c>
      <c r="BD132" s="116">
        <v>12</v>
      </c>
      <c r="BE132" s="118">
        <v>25</v>
      </c>
      <c r="BF132" s="118">
        <v>0</v>
      </c>
      <c r="BG132" s="112">
        <v>39.717639923095703</v>
      </c>
      <c r="BH132" s="244">
        <v>109</v>
      </c>
      <c r="BI132" s="240">
        <v>23.851203501094094</v>
      </c>
      <c r="BJ132" s="471">
        <v>0</v>
      </c>
      <c r="BK132" s="471">
        <v>3</v>
      </c>
    </row>
    <row r="133" spans="1:63" s="7" customFormat="1">
      <c r="A133" s="352">
        <v>41908</v>
      </c>
      <c r="B133" s="206" t="s">
        <v>133</v>
      </c>
      <c r="C133" s="206" t="s">
        <v>176</v>
      </c>
      <c r="D133" s="206">
        <v>176</v>
      </c>
      <c r="E133" s="206">
        <v>164</v>
      </c>
      <c r="F133" s="206">
        <v>12</v>
      </c>
      <c r="G133" s="206">
        <v>519</v>
      </c>
      <c r="H133" s="206">
        <v>485</v>
      </c>
      <c r="I133" s="206">
        <v>34</v>
      </c>
      <c r="J133" s="206">
        <v>1533</v>
      </c>
      <c r="K133" s="245">
        <v>1419</v>
      </c>
      <c r="L133" s="245">
        <v>114</v>
      </c>
      <c r="M133" s="245">
        <v>908078</v>
      </c>
      <c r="N133" s="246">
        <v>6.3210427761077881E-2</v>
      </c>
      <c r="O133" s="245">
        <v>59</v>
      </c>
      <c r="P133" s="246">
        <v>6.8327845074236393E-3</v>
      </c>
      <c r="Q133" s="246">
        <v>0</v>
      </c>
      <c r="R133" s="247">
        <v>299309</v>
      </c>
      <c r="S133" s="246">
        <v>99.401878356933594</v>
      </c>
      <c r="T133" s="246">
        <v>99.395088195800781</v>
      </c>
      <c r="U133" s="248">
        <v>301110</v>
      </c>
      <c r="V133" s="249">
        <v>0.21952110528945923</v>
      </c>
      <c r="W133" s="248">
        <v>974</v>
      </c>
      <c r="X133" s="246">
        <v>0.3254162073135376</v>
      </c>
      <c r="Y133" s="246">
        <v>0</v>
      </c>
      <c r="Z133" s="247">
        <v>73709</v>
      </c>
      <c r="AA133" s="249">
        <v>94.715705871582031</v>
      </c>
      <c r="AB133" s="246">
        <v>72984</v>
      </c>
      <c r="AC133" s="250">
        <v>94.435768127441406</v>
      </c>
      <c r="AD133" s="246">
        <v>5.185828685760498</v>
      </c>
      <c r="AE133" s="246">
        <v>36.051975250244141</v>
      </c>
      <c r="AF133" s="246">
        <v>1402.1600341796875</v>
      </c>
      <c r="AG133" s="246">
        <v>4598.7294921875</v>
      </c>
      <c r="AH133" s="251">
        <v>3326.583984375</v>
      </c>
      <c r="AI133" s="246">
        <v>72.337020874023438</v>
      </c>
      <c r="AJ133" s="251">
        <v>4285.2373046875</v>
      </c>
      <c r="AK133" s="251">
        <v>313.49136352539062</v>
      </c>
      <c r="AL133" s="246">
        <v>3118.3447265625</v>
      </c>
      <c r="AM133" s="246">
        <v>208.23951721191406</v>
      </c>
      <c r="AN133" s="246">
        <v>83.270637512207031</v>
      </c>
      <c r="AO133" s="246">
        <v>84.624443054199219</v>
      </c>
      <c r="AP133" s="246">
        <v>68.328544616699219</v>
      </c>
      <c r="AQ133" s="246">
        <v>2.9998235435013045</v>
      </c>
      <c r="AR133" s="248">
        <v>287</v>
      </c>
      <c r="AS133" s="248">
        <v>4</v>
      </c>
      <c r="AT133" s="248">
        <v>5</v>
      </c>
      <c r="AU133" s="248">
        <v>4</v>
      </c>
      <c r="AV133" s="248">
        <v>1</v>
      </c>
      <c r="AW133" s="248">
        <v>1</v>
      </c>
      <c r="AX133" s="248">
        <v>4</v>
      </c>
      <c r="AY133" s="248">
        <v>0</v>
      </c>
      <c r="AZ133" s="248">
        <v>6</v>
      </c>
      <c r="BA133" s="248">
        <v>2</v>
      </c>
      <c r="BB133" s="248">
        <v>80</v>
      </c>
      <c r="BC133" s="248">
        <v>52</v>
      </c>
      <c r="BD133" s="246">
        <v>19</v>
      </c>
      <c r="BE133" s="248">
        <v>27</v>
      </c>
      <c r="BF133" s="248">
        <v>0</v>
      </c>
      <c r="BG133" s="249">
        <v>40.172924041748047</v>
      </c>
      <c r="BH133" s="252">
        <v>113</v>
      </c>
      <c r="BI133" s="253">
        <v>21.772639691714836</v>
      </c>
      <c r="BJ133" s="43">
        <v>3</v>
      </c>
      <c r="BK133" s="43">
        <v>5</v>
      </c>
    </row>
    <row r="134" spans="1:63" s="7" customFormat="1">
      <c r="A134" s="352">
        <v>41908</v>
      </c>
      <c r="B134" s="206" t="s">
        <v>125</v>
      </c>
      <c r="C134" s="206" t="s">
        <v>176</v>
      </c>
      <c r="D134" s="206">
        <v>185</v>
      </c>
      <c r="E134" s="206">
        <v>177</v>
      </c>
      <c r="F134" s="206">
        <v>8</v>
      </c>
      <c r="G134" s="206">
        <v>531</v>
      </c>
      <c r="H134" s="206">
        <v>507</v>
      </c>
      <c r="I134" s="206">
        <v>24</v>
      </c>
      <c r="J134" s="206">
        <v>1695</v>
      </c>
      <c r="K134" s="245">
        <v>1602</v>
      </c>
      <c r="L134" s="245">
        <v>93</v>
      </c>
      <c r="M134" s="245">
        <v>885153</v>
      </c>
      <c r="N134" s="246">
        <v>2.3724711500108242E-3</v>
      </c>
      <c r="O134" s="245">
        <v>16</v>
      </c>
      <c r="P134" s="246">
        <v>1.9013010896742344E-3</v>
      </c>
      <c r="Q134" s="246">
        <v>0</v>
      </c>
      <c r="R134" s="247">
        <v>315772</v>
      </c>
      <c r="S134" s="246">
        <v>99.766830444335937</v>
      </c>
      <c r="T134" s="246">
        <v>99.764930725097656</v>
      </c>
      <c r="U134" s="248">
        <v>316510</v>
      </c>
      <c r="V134" s="249">
        <v>4.8023760318756104E-2</v>
      </c>
      <c r="W134" s="248">
        <v>693</v>
      </c>
      <c r="X134" s="246">
        <v>0.21946214139461517</v>
      </c>
      <c r="Y134" s="246">
        <v>0</v>
      </c>
      <c r="Z134" s="247">
        <v>89526</v>
      </c>
      <c r="AA134" s="249">
        <v>96.52838134765625</v>
      </c>
      <c r="AB134" s="246">
        <v>89220</v>
      </c>
      <c r="AC134" s="250">
        <v>97.276397705078125</v>
      </c>
      <c r="AD134" s="246">
        <v>4.1911172866821289</v>
      </c>
      <c r="AE134" s="246">
        <v>34.803169250488281</v>
      </c>
      <c r="AF134" s="246">
        <v>1126.495849609375</v>
      </c>
      <c r="AG134" s="246">
        <v>4408.65966796875</v>
      </c>
      <c r="AH134" s="251">
        <v>2331.860595703125</v>
      </c>
      <c r="AI134" s="246">
        <v>52.892734527587891</v>
      </c>
      <c r="AJ134" s="251">
        <v>4098.3994140625</v>
      </c>
      <c r="AK134" s="251">
        <v>310.25918579101563</v>
      </c>
      <c r="AL134" s="246">
        <v>2130.737060546875</v>
      </c>
      <c r="AM134" s="246">
        <v>201.12339782714844</v>
      </c>
      <c r="AN134" s="246">
        <v>68.733810424804687</v>
      </c>
      <c r="AO134" s="246">
        <v>68.010459899902344</v>
      </c>
      <c r="AP134" s="246">
        <v>79.96905517578125</v>
      </c>
      <c r="AQ134" s="246">
        <v>2.6009791551438055</v>
      </c>
      <c r="AR134" s="248">
        <v>334</v>
      </c>
      <c r="AS134" s="248">
        <v>1</v>
      </c>
      <c r="AT134" s="248">
        <v>2</v>
      </c>
      <c r="AU134" s="248">
        <v>0</v>
      </c>
      <c r="AV134" s="248">
        <v>2</v>
      </c>
      <c r="AW134" s="248">
        <v>1</v>
      </c>
      <c r="AX134" s="248">
        <v>0</v>
      </c>
      <c r="AY134" s="248">
        <v>0</v>
      </c>
      <c r="AZ134" s="248">
        <v>2</v>
      </c>
      <c r="BA134" s="248">
        <v>0</v>
      </c>
      <c r="BB134" s="248">
        <v>53</v>
      </c>
      <c r="BC134" s="248">
        <v>21</v>
      </c>
      <c r="BD134" s="246">
        <v>6</v>
      </c>
      <c r="BE134" s="248">
        <v>6</v>
      </c>
      <c r="BF134" s="248">
        <v>0</v>
      </c>
      <c r="BG134" s="249">
        <v>33.437648773193359</v>
      </c>
      <c r="BH134" s="252">
        <v>174</v>
      </c>
      <c r="BI134" s="253">
        <v>32.7683615819209</v>
      </c>
      <c r="BJ134" s="43">
        <v>0</v>
      </c>
      <c r="BK134" s="43">
        <v>1</v>
      </c>
    </row>
    <row r="135" spans="1:63" s="7" customFormat="1">
      <c r="A135" s="352">
        <v>41908</v>
      </c>
      <c r="B135" s="107" t="s">
        <v>127</v>
      </c>
      <c r="C135" s="107" t="s">
        <v>128</v>
      </c>
      <c r="D135" s="107">
        <v>166</v>
      </c>
      <c r="E135" s="107">
        <v>150</v>
      </c>
      <c r="F135" s="107">
        <v>16</v>
      </c>
      <c r="G135" s="107">
        <v>498</v>
      </c>
      <c r="H135" s="107">
        <v>450</v>
      </c>
      <c r="I135" s="107">
        <v>48</v>
      </c>
      <c r="J135" s="107">
        <v>1606</v>
      </c>
      <c r="K135" s="108">
        <v>1446</v>
      </c>
      <c r="L135" s="108">
        <v>160</v>
      </c>
      <c r="M135" s="108">
        <v>800431</v>
      </c>
      <c r="N135" s="109">
        <v>0</v>
      </c>
      <c r="O135" s="108">
        <v>3198</v>
      </c>
      <c r="P135" s="109">
        <v>0.39954224228858948</v>
      </c>
      <c r="Q135" s="109">
        <v>0</v>
      </c>
      <c r="R135" s="110">
        <v>318476</v>
      </c>
      <c r="S135" s="109">
        <v>99.454132080078125</v>
      </c>
      <c r="T135" s="109">
        <v>99.056770324707031</v>
      </c>
      <c r="U135" s="111">
        <v>320224</v>
      </c>
      <c r="V135" s="112">
        <v>0.15333016216754913</v>
      </c>
      <c r="W135" s="111">
        <v>2294</v>
      </c>
      <c r="X135" s="109">
        <v>0.72030544281005859</v>
      </c>
      <c r="Y135" s="109">
        <v>0</v>
      </c>
      <c r="Z135" s="110">
        <v>704667</v>
      </c>
      <c r="AA135" s="112">
        <v>99.164054870605469</v>
      </c>
      <c r="AB135" s="109">
        <v>704677</v>
      </c>
      <c r="AC135" s="182">
        <v>99.310768127441406</v>
      </c>
      <c r="AD135" s="109">
        <v>3.4804821014404297</v>
      </c>
      <c r="AE135" s="109">
        <v>18.007949829101562</v>
      </c>
      <c r="AF135" s="109">
        <v>745.7108154296875</v>
      </c>
      <c r="AG135" s="109">
        <v>4247.685546875</v>
      </c>
      <c r="AH135" s="113">
        <v>2412.622802734375</v>
      </c>
      <c r="AI135" s="109">
        <v>56.798526763916016</v>
      </c>
      <c r="AJ135" s="113">
        <v>3823.825927734375</v>
      </c>
      <c r="AK135" s="113">
        <v>423.861083984375</v>
      </c>
      <c r="AL135" s="109">
        <v>450</v>
      </c>
      <c r="AM135" s="109">
        <v>48</v>
      </c>
      <c r="AN135" s="109">
        <v>73.317573547363281</v>
      </c>
      <c r="AO135" s="109">
        <v>73.911033630371094</v>
      </c>
      <c r="AP135" s="109">
        <v>68.365669250488281</v>
      </c>
      <c r="AQ135" s="109">
        <v>2.6448851474937736</v>
      </c>
      <c r="AR135" s="111">
        <v>332</v>
      </c>
      <c r="AS135" s="111">
        <v>3</v>
      </c>
      <c r="AT135" s="111">
        <v>0</v>
      </c>
      <c r="AU135" s="111">
        <v>0</v>
      </c>
      <c r="AV135" s="111">
        <v>5</v>
      </c>
      <c r="AW135" s="111">
        <v>1</v>
      </c>
      <c r="AX135" s="111">
        <v>15</v>
      </c>
      <c r="AY135" s="111">
        <v>0</v>
      </c>
      <c r="AZ135" s="111">
        <v>10</v>
      </c>
      <c r="BA135" s="111">
        <v>1</v>
      </c>
      <c r="BB135" s="111">
        <v>17</v>
      </c>
      <c r="BC135" s="111">
        <v>3</v>
      </c>
      <c r="BD135" s="109">
        <v>61</v>
      </c>
      <c r="BE135" s="111">
        <v>80</v>
      </c>
      <c r="BF135" s="111">
        <v>0</v>
      </c>
      <c r="BG135" s="112">
        <v>35.850830078125</v>
      </c>
      <c r="BH135" s="244">
        <v>178</v>
      </c>
      <c r="BI135" s="240">
        <v>35.742971887550198</v>
      </c>
      <c r="BJ135" s="43">
        <v>11</v>
      </c>
      <c r="BK135" s="43">
        <v>17</v>
      </c>
    </row>
    <row r="136" spans="1:63" s="7" customFormat="1">
      <c r="A136" s="352">
        <v>41908</v>
      </c>
      <c r="B136" s="107" t="s">
        <v>129</v>
      </c>
      <c r="C136" s="107" t="s">
        <v>128</v>
      </c>
      <c r="D136" s="107">
        <v>155</v>
      </c>
      <c r="E136" s="107">
        <v>152</v>
      </c>
      <c r="F136" s="107">
        <v>3</v>
      </c>
      <c r="G136" s="107">
        <v>461</v>
      </c>
      <c r="H136" s="107">
        <v>452</v>
      </c>
      <c r="I136" s="107">
        <v>9</v>
      </c>
      <c r="J136" s="107">
        <v>1221</v>
      </c>
      <c r="K136" s="108">
        <v>1192</v>
      </c>
      <c r="L136" s="108">
        <v>29</v>
      </c>
      <c r="M136" s="108">
        <v>631877</v>
      </c>
      <c r="N136" s="109">
        <v>0</v>
      </c>
      <c r="O136" s="108">
        <v>2946</v>
      </c>
      <c r="P136" s="109">
        <v>0.4662395715713501</v>
      </c>
      <c r="Q136" s="109">
        <v>0</v>
      </c>
      <c r="R136" s="110">
        <v>206282</v>
      </c>
      <c r="S136" s="109">
        <v>99.453269958496094</v>
      </c>
      <c r="T136" s="109">
        <v>98.989578247070313</v>
      </c>
      <c r="U136" s="111">
        <v>207416</v>
      </c>
      <c r="V136" s="112">
        <v>8.3889380097389221E-2</v>
      </c>
      <c r="W136" s="111">
        <v>1757</v>
      </c>
      <c r="X136" s="109">
        <v>0.85174661874771118</v>
      </c>
      <c r="Y136" s="109">
        <v>0</v>
      </c>
      <c r="Z136" s="110">
        <v>200453</v>
      </c>
      <c r="AA136" s="112">
        <v>98.113578796386719</v>
      </c>
      <c r="AB136" s="109">
        <v>200949</v>
      </c>
      <c r="AC136" s="182">
        <v>98.192893981933594</v>
      </c>
      <c r="AD136" s="109">
        <v>3.2609097957611084</v>
      </c>
      <c r="AE136" s="109">
        <v>24.264135360717773</v>
      </c>
      <c r="AF136" s="109">
        <v>596.2332763671875</v>
      </c>
      <c r="AG136" s="109">
        <v>2496.895751953125</v>
      </c>
      <c r="AH136" s="113">
        <v>1271.8258056640625</v>
      </c>
      <c r="AI136" s="109">
        <v>50.936279296875</v>
      </c>
      <c r="AJ136" s="113">
        <v>2420.95703125</v>
      </c>
      <c r="AK136" s="113">
        <v>75.938896179199219</v>
      </c>
      <c r="AL136" s="109">
        <v>452</v>
      </c>
      <c r="AM136" s="109">
        <v>9</v>
      </c>
      <c r="AN136" s="109">
        <v>63.940032958984375</v>
      </c>
      <c r="AO136" s="109">
        <v>63.712020874023438</v>
      </c>
      <c r="AP136" s="109">
        <v>72.174964904785156</v>
      </c>
      <c r="AQ136" s="109">
        <v>2.0449596658092752</v>
      </c>
      <c r="AR136" s="111">
        <v>323</v>
      </c>
      <c r="AS136" s="111">
        <v>1</v>
      </c>
      <c r="AT136" s="111">
        <v>0</v>
      </c>
      <c r="AU136" s="111">
        <v>0</v>
      </c>
      <c r="AV136" s="111">
        <v>1</v>
      </c>
      <c r="AW136" s="111">
        <v>0</v>
      </c>
      <c r="AX136" s="111">
        <v>34</v>
      </c>
      <c r="AY136" s="111">
        <v>1</v>
      </c>
      <c r="AZ136" s="111">
        <v>12</v>
      </c>
      <c r="BA136" s="111">
        <v>6</v>
      </c>
      <c r="BB136" s="111">
        <v>48</v>
      </c>
      <c r="BC136" s="111">
        <v>15</v>
      </c>
      <c r="BD136" s="109">
        <v>88</v>
      </c>
      <c r="BE136" s="111">
        <v>87</v>
      </c>
      <c r="BF136" s="111">
        <v>0</v>
      </c>
      <c r="BG136" s="112">
        <v>30.728187561035156</v>
      </c>
      <c r="BH136" s="244">
        <v>166</v>
      </c>
      <c r="BI136" s="240">
        <v>36.008676789587852</v>
      </c>
      <c r="BJ136" s="43">
        <v>15</v>
      </c>
      <c r="BK136" s="43">
        <v>17</v>
      </c>
    </row>
    <row r="137" spans="1:63" s="7" customFormat="1">
      <c r="A137" s="352">
        <v>41908</v>
      </c>
      <c r="B137" s="126" t="s">
        <v>130</v>
      </c>
      <c r="C137" s="126" t="s">
        <v>128</v>
      </c>
      <c r="D137" s="233">
        <v>181</v>
      </c>
      <c r="E137" s="233">
        <v>176</v>
      </c>
      <c r="F137" s="233">
        <v>5</v>
      </c>
      <c r="G137" s="233">
        <v>543</v>
      </c>
      <c r="H137" s="233">
        <v>528</v>
      </c>
      <c r="I137" s="233">
        <v>15</v>
      </c>
      <c r="J137" s="233">
        <v>983</v>
      </c>
      <c r="K137" s="233">
        <v>948</v>
      </c>
      <c r="L137" s="233">
        <v>35</v>
      </c>
      <c r="M137" s="233">
        <v>275621</v>
      </c>
      <c r="N137" s="195">
        <v>1.1247328482568264E-2</v>
      </c>
      <c r="O137" s="233">
        <v>642</v>
      </c>
      <c r="P137" s="230">
        <v>0.23295475542545319</v>
      </c>
      <c r="Q137" s="234">
        <v>0</v>
      </c>
      <c r="R137" s="233">
        <v>48219</v>
      </c>
      <c r="S137" s="230">
        <v>99.811630249023438</v>
      </c>
      <c r="T137" s="195">
        <v>99.579116821289063</v>
      </c>
      <c r="U137" s="233">
        <v>48310</v>
      </c>
      <c r="V137" s="195">
        <v>0</v>
      </c>
      <c r="W137" s="233">
        <v>238</v>
      </c>
      <c r="X137" s="195">
        <v>0.49358135461807251</v>
      </c>
      <c r="Y137" s="234">
        <v>0</v>
      </c>
      <c r="Z137" s="233">
        <v>110634</v>
      </c>
      <c r="AA137" s="195">
        <v>98.683944702148438</v>
      </c>
      <c r="AB137" s="233">
        <v>111545</v>
      </c>
      <c r="AC137" s="195">
        <v>98.723579406738281</v>
      </c>
      <c r="AD137" s="234">
        <v>4.6825647354125977</v>
      </c>
      <c r="AE137" s="234">
        <v>27.751996994018555</v>
      </c>
      <c r="AF137" s="233">
        <v>385.67767333984375</v>
      </c>
      <c r="AG137" s="234">
        <v>921.46075439453125</v>
      </c>
      <c r="AH137" s="234">
        <v>385.75607299804687</v>
      </c>
      <c r="AI137" s="234">
        <v>41.863536834716797</v>
      </c>
      <c r="AJ137" s="234">
        <v>877.7220458984375</v>
      </c>
      <c r="AK137" s="234">
        <v>43.738887786865234</v>
      </c>
      <c r="AL137" s="234">
        <v>528</v>
      </c>
      <c r="AM137" s="234">
        <v>15</v>
      </c>
      <c r="AN137" s="235">
        <v>35.074619293212891</v>
      </c>
      <c r="AO137" s="235">
        <v>34.598323822021484</v>
      </c>
      <c r="AP137" s="235">
        <v>48.463062286376953</v>
      </c>
      <c r="AQ137" s="213">
        <v>0.93739649480623732</v>
      </c>
      <c r="AR137" s="234">
        <v>491</v>
      </c>
      <c r="AS137" s="236">
        <v>1</v>
      </c>
      <c r="AT137" s="236">
        <v>1</v>
      </c>
      <c r="AU137" s="236">
        <v>1</v>
      </c>
      <c r="AV137" s="236">
        <v>0</v>
      </c>
      <c r="AW137" s="236">
        <v>0</v>
      </c>
      <c r="AX137" s="236">
        <v>1</v>
      </c>
      <c r="AY137" s="236">
        <v>0</v>
      </c>
      <c r="AZ137" s="236">
        <v>0</v>
      </c>
      <c r="BA137" s="236">
        <v>0</v>
      </c>
      <c r="BB137" s="236">
        <v>30</v>
      </c>
      <c r="BC137" s="236">
        <v>5</v>
      </c>
      <c r="BD137" s="236">
        <v>2</v>
      </c>
      <c r="BE137" s="236">
        <v>0</v>
      </c>
      <c r="BF137" s="236">
        <v>0</v>
      </c>
      <c r="BG137" s="235">
        <v>16.071937561035156</v>
      </c>
      <c r="BH137" s="236">
        <v>360</v>
      </c>
      <c r="BI137" s="235">
        <v>66.298342541436455</v>
      </c>
      <c r="BJ137" s="43">
        <v>0</v>
      </c>
      <c r="BK137" s="43">
        <v>0</v>
      </c>
    </row>
    <row r="138" spans="1:63" s="7" customFormat="1">
      <c r="A138" s="352">
        <v>41908</v>
      </c>
      <c r="B138" s="127" t="s">
        <v>132</v>
      </c>
      <c r="C138" s="127" t="s">
        <v>128</v>
      </c>
      <c r="D138" s="199">
        <v>183</v>
      </c>
      <c r="E138" s="199">
        <v>178</v>
      </c>
      <c r="F138" s="199">
        <v>5</v>
      </c>
      <c r="G138" s="199">
        <v>542</v>
      </c>
      <c r="H138" s="199">
        <v>527</v>
      </c>
      <c r="I138" s="199">
        <v>15</v>
      </c>
      <c r="J138" s="199">
        <v>1157</v>
      </c>
      <c r="K138" s="199">
        <v>1123</v>
      </c>
      <c r="L138" s="199">
        <v>34</v>
      </c>
      <c r="M138" s="199">
        <v>333907</v>
      </c>
      <c r="N138" s="200">
        <v>3.1745366752147675E-2</v>
      </c>
      <c r="O138" s="199">
        <v>1132</v>
      </c>
      <c r="P138" s="194">
        <v>0.33913639187812805</v>
      </c>
      <c r="Q138" s="200">
        <v>0</v>
      </c>
      <c r="R138" s="199">
        <v>70711</v>
      </c>
      <c r="S138" s="194">
        <v>99.710922241210938</v>
      </c>
      <c r="T138" s="200">
        <v>99.372764587402344</v>
      </c>
      <c r="U138" s="199">
        <v>70916</v>
      </c>
      <c r="V138" s="201">
        <v>0</v>
      </c>
      <c r="W138" s="199">
        <v>368</v>
      </c>
      <c r="X138" s="200">
        <v>0.52042824029922485</v>
      </c>
      <c r="Y138" s="200">
        <v>0</v>
      </c>
      <c r="Z138" s="199">
        <v>123038</v>
      </c>
      <c r="AA138" s="201">
        <v>98.407691955566406</v>
      </c>
      <c r="AB138" s="199">
        <v>123839</v>
      </c>
      <c r="AC138" s="201">
        <v>98.461013793945313</v>
      </c>
      <c r="AD138" s="200">
        <v>4.968019962310791</v>
      </c>
      <c r="AE138" s="200">
        <v>28.657306671142578</v>
      </c>
      <c r="AF138" s="199">
        <v>444.35018920898437</v>
      </c>
      <c r="AG138" s="200">
        <v>1187.7335205078125</v>
      </c>
      <c r="AH138" s="200">
        <v>391.16793823242187</v>
      </c>
      <c r="AI138" s="237">
        <v>32.933982849121094</v>
      </c>
      <c r="AJ138" s="200">
        <v>1152.7056884765625</v>
      </c>
      <c r="AK138" s="200">
        <v>35.027778625488281</v>
      </c>
      <c r="AL138" s="200">
        <v>527</v>
      </c>
      <c r="AM138" s="200">
        <v>15</v>
      </c>
      <c r="AN138" s="200">
        <v>34.478664398193359</v>
      </c>
      <c r="AO138" s="200">
        <v>34.461784362792969</v>
      </c>
      <c r="AP138" s="200">
        <v>35.043548583984375</v>
      </c>
      <c r="AQ138" s="200">
        <v>1.0265631119341507</v>
      </c>
      <c r="AR138" s="200">
        <v>509</v>
      </c>
      <c r="AS138" s="202">
        <v>0</v>
      </c>
      <c r="AT138" s="202">
        <v>1</v>
      </c>
      <c r="AU138" s="202">
        <v>1</v>
      </c>
      <c r="AV138" s="202">
        <v>0</v>
      </c>
      <c r="AW138" s="202">
        <v>0</v>
      </c>
      <c r="AX138" s="202">
        <v>3</v>
      </c>
      <c r="AY138" s="202">
        <v>-2</v>
      </c>
      <c r="AZ138" s="202">
        <v>2</v>
      </c>
      <c r="BA138" s="202">
        <v>0</v>
      </c>
      <c r="BB138" s="202">
        <v>33</v>
      </c>
      <c r="BC138" s="202">
        <v>11</v>
      </c>
      <c r="BD138" s="202">
        <v>11</v>
      </c>
      <c r="BE138" s="202">
        <v>8</v>
      </c>
      <c r="BF138" s="202">
        <v>0</v>
      </c>
      <c r="BG138" s="200">
        <v>15.97392463684082</v>
      </c>
      <c r="BH138" s="202">
        <v>406</v>
      </c>
      <c r="BI138" s="238">
        <v>74.907749077490777</v>
      </c>
      <c r="BJ138" s="43">
        <v>0</v>
      </c>
      <c r="BK138" s="43">
        <v>1</v>
      </c>
    </row>
    <row r="139" spans="1:63" s="8" customFormat="1">
      <c r="A139" s="352">
        <v>41907</v>
      </c>
      <c r="B139" s="126" t="s">
        <v>6</v>
      </c>
      <c r="C139" s="126"/>
      <c r="D139" s="233">
        <v>2173</v>
      </c>
      <c r="E139" s="233">
        <v>1964</v>
      </c>
      <c r="F139" s="233">
        <v>209</v>
      </c>
      <c r="G139" s="233">
        <v>6426</v>
      </c>
      <c r="H139" s="233">
        <v>5823</v>
      </c>
      <c r="I139" s="233">
        <v>603</v>
      </c>
      <c r="J139" s="233">
        <v>19590</v>
      </c>
      <c r="K139" s="233">
        <v>17287</v>
      </c>
      <c r="L139" s="233">
        <v>2303</v>
      </c>
      <c r="M139" s="233">
        <v>12387211</v>
      </c>
      <c r="N139" s="195">
        <v>0.20121559313939769</v>
      </c>
      <c r="O139" s="233">
        <v>17002</v>
      </c>
      <c r="P139" s="230">
        <v>0.13960695827660266</v>
      </c>
      <c r="Q139" s="234"/>
      <c r="R139" s="233">
        <v>4624828</v>
      </c>
      <c r="S139" s="230">
        <v>99.38985858369341</v>
      </c>
      <c r="T139" s="195">
        <v>99.251103425289301</v>
      </c>
      <c r="U139" s="233">
        <v>4653267</v>
      </c>
      <c r="V139" s="195">
        <v>0.26710266297860563</v>
      </c>
      <c r="W139" s="233">
        <v>16396</v>
      </c>
      <c r="X139" s="195">
        <v>0.35452129246752528</v>
      </c>
      <c r="Y139" s="234"/>
      <c r="Z139" s="233">
        <v>3958336</v>
      </c>
      <c r="AA139" s="195">
        <v>98.344594470274927</v>
      </c>
      <c r="AB139" s="233">
        <v>3957576</v>
      </c>
      <c r="AC139" s="195">
        <v>98.353492342418505</v>
      </c>
      <c r="AD139" s="234">
        <v>9.8165093214661816</v>
      </c>
      <c r="AE139" s="234">
        <v>29.983346363160397</v>
      </c>
      <c r="AF139" s="233">
        <v>18287.976531982422</v>
      </c>
      <c r="AG139" s="234">
        <v>66367.587158203125</v>
      </c>
      <c r="AH139" s="234">
        <v>44997.537750244141</v>
      </c>
      <c r="AI139" s="234">
        <v>67.800472605673718</v>
      </c>
      <c r="AJ139" s="234">
        <v>55664.762451171875</v>
      </c>
      <c r="AK139" s="234">
        <v>10702.826583862305</v>
      </c>
      <c r="AL139" s="234">
        <v>34208.05322265625</v>
      </c>
      <c r="AM139" s="234">
        <v>8193.8002700805664</v>
      </c>
      <c r="AN139" s="235">
        <v>92.444314849544526</v>
      </c>
      <c r="AO139" s="235">
        <v>89.268600526871481</v>
      </c>
      <c r="AP139" s="235">
        <v>116.67411565775217</v>
      </c>
      <c r="AQ139" s="213">
        <v>3.3878298702502869</v>
      </c>
      <c r="AR139" s="234">
        <v>3545</v>
      </c>
      <c r="AS139" s="236">
        <v>148</v>
      </c>
      <c r="AT139" s="236">
        <v>45</v>
      </c>
      <c r="AU139" s="236">
        <v>31</v>
      </c>
      <c r="AV139" s="236">
        <v>29</v>
      </c>
      <c r="AW139" s="236">
        <v>15</v>
      </c>
      <c r="AX139" s="236">
        <v>86</v>
      </c>
      <c r="AY139" s="236">
        <v>1</v>
      </c>
      <c r="AZ139" s="236">
        <v>95</v>
      </c>
      <c r="BA139" s="236">
        <v>21</v>
      </c>
      <c r="BB139" s="236">
        <v>633</v>
      </c>
      <c r="BC139" s="236">
        <v>273</v>
      </c>
      <c r="BD139" s="236">
        <v>307</v>
      </c>
      <c r="BE139" s="236">
        <v>514</v>
      </c>
      <c r="BF139" s="236">
        <v>0</v>
      </c>
      <c r="BG139" s="235">
        <v>45.037560197184312</v>
      </c>
      <c r="BH139" s="236">
        <v>1707</v>
      </c>
      <c r="BI139" s="235">
        <v>26.563958916900095</v>
      </c>
      <c r="BJ139" s="43">
        <v>41</v>
      </c>
      <c r="BK139" s="43">
        <v>90</v>
      </c>
    </row>
    <row r="140" spans="1:63" s="8" customFormat="1">
      <c r="A140" s="352">
        <v>41907</v>
      </c>
      <c r="B140" s="127" t="s">
        <v>134</v>
      </c>
      <c r="C140" s="127"/>
      <c r="D140" s="199">
        <v>774</v>
      </c>
      <c r="E140" s="199">
        <v>667</v>
      </c>
      <c r="F140" s="199">
        <v>107</v>
      </c>
      <c r="G140" s="199">
        <v>2318</v>
      </c>
      <c r="H140" s="199">
        <v>1997</v>
      </c>
      <c r="I140" s="199">
        <v>321</v>
      </c>
      <c r="J140" s="199">
        <v>8166</v>
      </c>
      <c r="K140" s="199">
        <v>6835</v>
      </c>
      <c r="L140" s="199">
        <v>1331</v>
      </c>
      <c r="M140" s="199">
        <v>6194049</v>
      </c>
      <c r="N140" s="200">
        <v>0.18130305517617207</v>
      </c>
      <c r="O140" s="199">
        <v>7798</v>
      </c>
      <c r="P140" s="194">
        <v>0.12615601805935164</v>
      </c>
      <c r="Q140" s="200"/>
      <c r="R140" s="199">
        <v>2495022</v>
      </c>
      <c r="S140" s="194">
        <v>99.328168867983479</v>
      </c>
      <c r="T140" s="200">
        <v>99.202860405328366</v>
      </c>
      <c r="U140" s="199">
        <v>2511934</v>
      </c>
      <c r="V140" s="201">
        <v>0.30398887914305628</v>
      </c>
      <c r="W140" s="199">
        <v>7409</v>
      </c>
      <c r="X140" s="200">
        <v>0.29695128940746818</v>
      </c>
      <c r="Y140" s="200"/>
      <c r="Z140" s="199">
        <v>2324479</v>
      </c>
      <c r="AA140" s="201">
        <v>98.64477184782973</v>
      </c>
      <c r="AB140" s="199">
        <v>2324103</v>
      </c>
      <c r="AC140" s="201">
        <v>98.551956151211641</v>
      </c>
      <c r="AD140" s="200">
        <v>5.5069694128192843</v>
      </c>
      <c r="AE140" s="200">
        <v>30.852459396546621</v>
      </c>
      <c r="AF140" s="199">
        <v>9770.0406494140625</v>
      </c>
      <c r="AG140" s="200">
        <v>36974.13525390625</v>
      </c>
      <c r="AH140" s="200">
        <v>27798.340087890625</v>
      </c>
      <c r="AI140" s="237">
        <v>75.183205494856793</v>
      </c>
      <c r="AJ140" s="200">
        <v>29549.224365234375</v>
      </c>
      <c r="AK140" s="200">
        <v>7424.9151306152344</v>
      </c>
      <c r="AL140" s="200">
        <v>21575.663818359375</v>
      </c>
      <c r="AM140" s="200">
        <v>6222.680549621582</v>
      </c>
      <c r="AN140" s="200">
        <v>118.09289680230431</v>
      </c>
      <c r="AO140" s="200">
        <v>113.98353085668128</v>
      </c>
      <c r="AP140" s="200">
        <v>137.87505394251178</v>
      </c>
      <c r="AQ140" s="200">
        <v>4.5278147506620439</v>
      </c>
      <c r="AR140" s="200">
        <v>830</v>
      </c>
      <c r="AS140" s="202">
        <v>130</v>
      </c>
      <c r="AT140" s="202">
        <v>25</v>
      </c>
      <c r="AU140" s="202">
        <v>15</v>
      </c>
      <c r="AV140" s="202">
        <v>13</v>
      </c>
      <c r="AW140" s="202">
        <v>7</v>
      </c>
      <c r="AX140" s="202">
        <v>17</v>
      </c>
      <c r="AY140" s="202">
        <v>0</v>
      </c>
      <c r="AZ140" s="202">
        <v>40</v>
      </c>
      <c r="BA140" s="202">
        <v>13</v>
      </c>
      <c r="BB140" s="202">
        <v>152</v>
      </c>
      <c r="BC140" s="202">
        <v>56</v>
      </c>
      <c r="BD140" s="202">
        <v>84</v>
      </c>
      <c r="BE140" s="202">
        <v>200</v>
      </c>
      <c r="BF140" s="202">
        <v>0</v>
      </c>
      <c r="BG140" s="200">
        <v>58.262463987449131</v>
      </c>
      <c r="BH140" s="202">
        <v>206</v>
      </c>
      <c r="BI140" s="238">
        <v>8.8869715271786021</v>
      </c>
      <c r="BJ140" s="470">
        <v>12</v>
      </c>
      <c r="BK140" s="470">
        <v>40</v>
      </c>
    </row>
    <row r="141" spans="1:63" s="299" customFormat="1">
      <c r="A141" s="352">
        <v>41907</v>
      </c>
      <c r="B141" s="127" t="s">
        <v>175</v>
      </c>
      <c r="C141" s="127"/>
      <c r="D141" s="199">
        <v>714</v>
      </c>
      <c r="E141" s="199">
        <v>641</v>
      </c>
      <c r="F141" s="199">
        <v>73</v>
      </c>
      <c r="G141" s="199">
        <v>2064</v>
      </c>
      <c r="H141" s="199">
        <v>1869</v>
      </c>
      <c r="I141" s="199">
        <v>195</v>
      </c>
      <c r="J141" s="199">
        <v>6557</v>
      </c>
      <c r="K141" s="199">
        <v>5842</v>
      </c>
      <c r="L141" s="199">
        <v>715</v>
      </c>
      <c r="M141" s="199">
        <v>4077441</v>
      </c>
      <c r="N141" s="200">
        <v>0.19659389171082239</v>
      </c>
      <c r="O141" s="199">
        <v>332</v>
      </c>
      <c r="P141" s="194">
        <v>8.5407201277398551E-3</v>
      </c>
      <c r="Q141" s="200"/>
      <c r="R141" s="199">
        <v>1480578</v>
      </c>
      <c r="S141" s="194">
        <v>99.437583441520388</v>
      </c>
      <c r="T141" s="243">
        <v>99.429090755816858</v>
      </c>
      <c r="U141" s="199">
        <v>1488960</v>
      </c>
      <c r="V141" s="201">
        <v>0.28832205294126478</v>
      </c>
      <c r="W141" s="199">
        <v>4201</v>
      </c>
      <c r="X141" s="200">
        <v>0.2837405391678115</v>
      </c>
      <c r="Y141" s="200"/>
      <c r="Z141" s="199">
        <v>473103</v>
      </c>
      <c r="AA141" s="201">
        <v>95.729894179571033</v>
      </c>
      <c r="AB141" s="199">
        <v>470760</v>
      </c>
      <c r="AC141" s="201">
        <v>96.069760788460442</v>
      </c>
      <c r="AD141" s="200">
        <v>20.169438253856232</v>
      </c>
      <c r="AE141" s="200">
        <v>32.596056794666595</v>
      </c>
      <c r="AF141" s="199">
        <v>6209.5631103515625</v>
      </c>
      <c r="AG141" s="200">
        <v>20236.06005859375</v>
      </c>
      <c r="AH141" s="200">
        <v>12559.508056640625</v>
      </c>
      <c r="AI141" s="237">
        <v>62.064987059113399</v>
      </c>
      <c r="AJ141" s="200">
        <v>17567.03076171875</v>
      </c>
      <c r="AK141" s="200">
        <v>2669.0281372070312</v>
      </c>
      <c r="AL141" s="200">
        <v>10675.389404296875</v>
      </c>
      <c r="AM141" s="200">
        <v>1884.1197204589844</v>
      </c>
      <c r="AN141" s="200">
        <v>81.363896848654193</v>
      </c>
      <c r="AO141" s="200">
        <v>80.788271374647266</v>
      </c>
      <c r="AP141" s="200">
        <v>93.182160186969654</v>
      </c>
      <c r="AQ141" s="200">
        <v>3.0861766140908573</v>
      </c>
      <c r="AR141" s="200">
        <v>1106</v>
      </c>
      <c r="AS141" s="202">
        <v>15</v>
      </c>
      <c r="AT141" s="202">
        <v>9</v>
      </c>
      <c r="AU141" s="202">
        <v>6</v>
      </c>
      <c r="AV141" s="202">
        <v>12</v>
      </c>
      <c r="AW141" s="202">
        <v>7</v>
      </c>
      <c r="AX141" s="202">
        <v>12</v>
      </c>
      <c r="AY141" s="202">
        <v>1</v>
      </c>
      <c r="AZ141" s="202">
        <v>16</v>
      </c>
      <c r="BA141" s="202">
        <v>2</v>
      </c>
      <c r="BB141" s="202">
        <v>339</v>
      </c>
      <c r="BC141" s="202">
        <v>180</v>
      </c>
      <c r="BD141" s="202">
        <v>54</v>
      </c>
      <c r="BE141" s="202">
        <v>94</v>
      </c>
      <c r="BF141" s="202">
        <v>0</v>
      </c>
      <c r="BG141" s="200">
        <v>39.622523621661983</v>
      </c>
      <c r="BH141" s="202">
        <v>490</v>
      </c>
      <c r="BI141" s="238">
        <v>23.740310077519382</v>
      </c>
      <c r="BJ141" s="470">
        <v>4</v>
      </c>
      <c r="BK141" s="470">
        <v>13</v>
      </c>
    </row>
    <row r="142" spans="1:63" s="299" customFormat="1">
      <c r="A142" s="352">
        <v>41907</v>
      </c>
      <c r="B142" s="126" t="s">
        <v>135</v>
      </c>
      <c r="C142" s="126"/>
      <c r="D142" s="189">
        <v>685</v>
      </c>
      <c r="E142" s="189">
        <v>656</v>
      </c>
      <c r="F142" s="189">
        <v>29</v>
      </c>
      <c r="G142" s="189">
        <v>2044</v>
      </c>
      <c r="H142" s="189">
        <v>1957</v>
      </c>
      <c r="I142" s="189">
        <v>87</v>
      </c>
      <c r="J142" s="189">
        <v>4867</v>
      </c>
      <c r="K142" s="189">
        <v>4610</v>
      </c>
      <c r="L142" s="189">
        <v>257</v>
      </c>
      <c r="M142" s="189">
        <v>2115721</v>
      </c>
      <c r="N142" s="203">
        <v>0.26841913781906546</v>
      </c>
      <c r="O142" s="189">
        <v>8872</v>
      </c>
      <c r="P142" s="192">
        <v>0.42047772228237851</v>
      </c>
      <c r="Q142" s="203"/>
      <c r="R142" s="204">
        <v>649228</v>
      </c>
      <c r="S142" s="192">
        <v>99.518098313523751</v>
      </c>
      <c r="T142" s="203">
        <v>99.099646880476314</v>
      </c>
      <c r="U142" s="204">
        <v>652373</v>
      </c>
      <c r="V142" s="205">
        <v>7.6643273344708829E-2</v>
      </c>
      <c r="W142" s="204">
        <v>4786</v>
      </c>
      <c r="X142" s="203">
        <v>0.73718323917021444</v>
      </c>
      <c r="Y142" s="203"/>
      <c r="Z142" s="204">
        <v>1160754</v>
      </c>
      <c r="AA142" s="205">
        <v>98.809177440681779</v>
      </c>
      <c r="AB142" s="204">
        <v>1162713</v>
      </c>
      <c r="AC142" s="205">
        <v>98.881429273487257</v>
      </c>
      <c r="AD142" s="203">
        <v>4.2495172430857755</v>
      </c>
      <c r="AE142" s="203">
        <v>26.359452849452936</v>
      </c>
      <c r="AF142" s="204">
        <v>2308.3727722167969</v>
      </c>
      <c r="AG142" s="205">
        <v>9157.391845703125</v>
      </c>
      <c r="AH142" s="205">
        <v>4639.6896057128906</v>
      </c>
      <c r="AI142" s="232">
        <v>50.666059549367738</v>
      </c>
      <c r="AJ142" s="205">
        <v>8548.50732421875</v>
      </c>
      <c r="AK142" s="205">
        <v>608.88331604003906</v>
      </c>
      <c r="AL142" s="205">
        <v>1957</v>
      </c>
      <c r="AM142" s="205">
        <v>87</v>
      </c>
      <c r="AN142" s="203">
        <v>58.657831167267112</v>
      </c>
      <c r="AO142" s="203">
        <v>58.20126526879281</v>
      </c>
      <c r="AP142" s="203">
        <v>65.91756700820639</v>
      </c>
      <c r="AQ142" s="203">
        <v>1.8815269869946836</v>
      </c>
      <c r="AR142" s="205">
        <v>1609</v>
      </c>
      <c r="AS142" s="204">
        <v>3</v>
      </c>
      <c r="AT142" s="204">
        <v>11</v>
      </c>
      <c r="AU142" s="204">
        <v>10</v>
      </c>
      <c r="AV142" s="204">
        <v>4</v>
      </c>
      <c r="AW142" s="204">
        <v>1</v>
      </c>
      <c r="AX142" s="204">
        <v>57</v>
      </c>
      <c r="AY142" s="204">
        <v>0</v>
      </c>
      <c r="AZ142" s="204">
        <v>39</v>
      </c>
      <c r="BA142" s="204">
        <v>6</v>
      </c>
      <c r="BB142" s="204">
        <v>142</v>
      </c>
      <c r="BC142" s="204">
        <v>37</v>
      </c>
      <c r="BD142" s="204">
        <v>169</v>
      </c>
      <c r="BE142" s="204">
        <v>220</v>
      </c>
      <c r="BF142" s="204">
        <v>0</v>
      </c>
      <c r="BG142" s="203">
        <v>27.895842104303316</v>
      </c>
      <c r="BH142" s="204">
        <v>1011</v>
      </c>
      <c r="BI142" s="239">
        <v>49.461839530332682</v>
      </c>
      <c r="BJ142" s="470">
        <v>25</v>
      </c>
      <c r="BK142" s="470">
        <v>37</v>
      </c>
    </row>
    <row r="143" spans="1:63" s="299" customFormat="1">
      <c r="A143" s="352">
        <v>41907</v>
      </c>
      <c r="B143" s="114" t="s">
        <v>121</v>
      </c>
      <c r="C143" s="114" t="s">
        <v>122</v>
      </c>
      <c r="D143" s="114">
        <v>234</v>
      </c>
      <c r="E143" s="114">
        <v>170</v>
      </c>
      <c r="F143" s="114">
        <v>64</v>
      </c>
      <c r="G143" s="114">
        <v>689</v>
      </c>
      <c r="H143" s="114">
        <v>498</v>
      </c>
      <c r="I143" s="114">
        <v>191</v>
      </c>
      <c r="J143" s="114">
        <v>2696</v>
      </c>
      <c r="K143" s="115">
        <v>1893</v>
      </c>
      <c r="L143" s="115">
        <v>803</v>
      </c>
      <c r="M143" s="115">
        <v>2051971</v>
      </c>
      <c r="N143" s="116">
        <v>0.2155001163482666</v>
      </c>
      <c r="O143" s="115">
        <v>2566</v>
      </c>
      <c r="P143" s="116">
        <v>0.12533843517303467</v>
      </c>
      <c r="Q143" s="116">
        <v>0</v>
      </c>
      <c r="R143" s="117">
        <v>934036</v>
      </c>
      <c r="S143" s="116">
        <v>99.312492370605469</v>
      </c>
      <c r="T143" s="116">
        <v>99.188018798828125</v>
      </c>
      <c r="U143" s="118">
        <v>940502</v>
      </c>
      <c r="V143" s="119">
        <v>0.37384289503097534</v>
      </c>
      <c r="W143" s="117">
        <v>2918</v>
      </c>
      <c r="X143" s="119">
        <v>0.31240767240524292</v>
      </c>
      <c r="Y143" s="119">
        <v>0</v>
      </c>
      <c r="Z143" s="117">
        <v>1171157</v>
      </c>
      <c r="AA143" s="119">
        <v>98.924224853515625</v>
      </c>
      <c r="AB143" s="116">
        <v>1171254</v>
      </c>
      <c r="AC143" s="120">
        <v>98.875648498535156</v>
      </c>
      <c r="AD143" s="116">
        <v>5.4144582748413086</v>
      </c>
      <c r="AE143" s="116">
        <v>28.638816833496094</v>
      </c>
      <c r="AF143" s="116">
        <v>3168.85888671875</v>
      </c>
      <c r="AG143" s="116">
        <v>14609.888671875</v>
      </c>
      <c r="AH143" s="121">
        <v>12143.6279296875</v>
      </c>
      <c r="AI143" s="116">
        <v>83.119239807128906</v>
      </c>
      <c r="AJ143" s="121">
        <v>9680.1025390625</v>
      </c>
      <c r="AK143" s="121">
        <v>4929.7890625</v>
      </c>
      <c r="AL143" s="116">
        <v>7834.43212890625</v>
      </c>
      <c r="AM143" s="116">
        <v>4309.19970703125</v>
      </c>
      <c r="AN143" s="116">
        <v>135.02836608886719</v>
      </c>
      <c r="AO143" s="116">
        <v>128.34126281738281</v>
      </c>
      <c r="AP143" s="116">
        <v>150.41783142089844</v>
      </c>
      <c r="AQ143" s="122">
        <v>5.4190981720604601</v>
      </c>
      <c r="AR143" s="118">
        <v>160</v>
      </c>
      <c r="AS143" s="118">
        <v>83</v>
      </c>
      <c r="AT143" s="118">
        <v>7</v>
      </c>
      <c r="AU143" s="118">
        <v>6</v>
      </c>
      <c r="AV143" s="118">
        <v>8</v>
      </c>
      <c r="AW143" s="118">
        <v>4</v>
      </c>
      <c r="AX143" s="118">
        <v>6</v>
      </c>
      <c r="AY143" s="118">
        <v>0</v>
      </c>
      <c r="AZ143" s="118">
        <v>15</v>
      </c>
      <c r="BA143" s="118">
        <v>4</v>
      </c>
      <c r="BB143" s="118">
        <v>21</v>
      </c>
      <c r="BC143" s="118">
        <v>8</v>
      </c>
      <c r="BD143" s="116">
        <v>36</v>
      </c>
      <c r="BE143" s="118">
        <v>55</v>
      </c>
      <c r="BF143" s="118">
        <v>0</v>
      </c>
      <c r="BG143" s="112">
        <v>67.048667907714844</v>
      </c>
      <c r="BH143" s="244">
        <v>44</v>
      </c>
      <c r="BI143" s="240">
        <v>6.3860667634252533</v>
      </c>
      <c r="BJ143" s="470">
        <v>5</v>
      </c>
      <c r="BK143" s="470">
        <v>9</v>
      </c>
    </row>
    <row r="144" spans="1:63" s="299" customFormat="1">
      <c r="A144" s="352">
        <v>41907</v>
      </c>
      <c r="B144" s="114" t="s">
        <v>123</v>
      </c>
      <c r="C144" s="114" t="s">
        <v>122</v>
      </c>
      <c r="D144" s="114">
        <v>169</v>
      </c>
      <c r="E144" s="114">
        <v>158</v>
      </c>
      <c r="F144" s="114">
        <v>11</v>
      </c>
      <c r="G144" s="114">
        <v>525</v>
      </c>
      <c r="H144" s="114">
        <v>491</v>
      </c>
      <c r="I144" s="114">
        <v>34</v>
      </c>
      <c r="J144" s="114">
        <v>1612</v>
      </c>
      <c r="K144" s="115">
        <v>1479</v>
      </c>
      <c r="L144" s="115">
        <v>133</v>
      </c>
      <c r="M144" s="115">
        <v>1089920</v>
      </c>
      <c r="N144" s="116">
        <v>2.6607457548379898E-2</v>
      </c>
      <c r="O144" s="115">
        <v>1221</v>
      </c>
      <c r="P144" s="116">
        <v>0.11210258305072784</v>
      </c>
      <c r="Q144" s="116">
        <v>0</v>
      </c>
      <c r="R144" s="117">
        <v>403662</v>
      </c>
      <c r="S144" s="116">
        <v>99.706802368164063</v>
      </c>
      <c r="T144" s="116">
        <v>99.59503173828125</v>
      </c>
      <c r="U144" s="118">
        <v>404849</v>
      </c>
      <c r="V144" s="119">
        <v>1.358531229197979E-2</v>
      </c>
      <c r="W144" s="117">
        <v>1115</v>
      </c>
      <c r="X144" s="119">
        <v>0.27622118592262268</v>
      </c>
      <c r="Y144" s="119">
        <v>0</v>
      </c>
      <c r="Z144" s="117">
        <v>361171</v>
      </c>
      <c r="AA144" s="119">
        <v>98.906890869140625</v>
      </c>
      <c r="AB144" s="116">
        <v>361505</v>
      </c>
      <c r="AC144" s="120">
        <v>98.806930541992188</v>
      </c>
      <c r="AD144" s="116">
        <v>5.1263456344604492</v>
      </c>
      <c r="AE144" s="116">
        <v>30.997331619262695</v>
      </c>
      <c r="AF144" s="116">
        <v>1588.5240478515625</v>
      </c>
      <c r="AG144" s="116">
        <v>6258.93701171875</v>
      </c>
      <c r="AH144" s="121">
        <v>4405.03125</v>
      </c>
      <c r="AI144" s="116">
        <v>70.379859924316406</v>
      </c>
      <c r="AJ144" s="121">
        <v>5641.10986328125</v>
      </c>
      <c r="AK144" s="121">
        <v>617.82806396484375</v>
      </c>
      <c r="AL144" s="116">
        <v>3950.431640625</v>
      </c>
      <c r="AM144" s="116">
        <v>454.60098266601562</v>
      </c>
      <c r="AN144" s="116">
        <v>107.03984069824219</v>
      </c>
      <c r="AO144" s="116">
        <v>106.16818237304687</v>
      </c>
      <c r="AP144" s="116">
        <v>115.71417236328125</v>
      </c>
      <c r="AQ144" s="116">
        <v>3.8827152678156018</v>
      </c>
      <c r="AR144" s="118">
        <v>243</v>
      </c>
      <c r="AS144" s="118">
        <v>16</v>
      </c>
      <c r="AT144" s="118">
        <v>2</v>
      </c>
      <c r="AU144" s="118">
        <v>2</v>
      </c>
      <c r="AV144" s="118">
        <v>0</v>
      </c>
      <c r="AW144" s="118">
        <v>0</v>
      </c>
      <c r="AX144" s="118">
        <v>5</v>
      </c>
      <c r="AY144" s="118">
        <v>0</v>
      </c>
      <c r="AZ144" s="118">
        <v>6</v>
      </c>
      <c r="BA144" s="118">
        <v>2</v>
      </c>
      <c r="BB144" s="118">
        <v>25</v>
      </c>
      <c r="BC144" s="118">
        <v>6</v>
      </c>
      <c r="BD144" s="116">
        <v>11</v>
      </c>
      <c r="BE144" s="118">
        <v>23</v>
      </c>
      <c r="BF144" s="118">
        <v>0</v>
      </c>
      <c r="BG144" s="112">
        <v>52.340728759765625</v>
      </c>
      <c r="BH144" s="244">
        <v>65</v>
      </c>
      <c r="BI144" s="240">
        <v>12.380952380952381</v>
      </c>
      <c r="BJ144" s="470">
        <v>3</v>
      </c>
      <c r="BK144" s="470">
        <v>8</v>
      </c>
    </row>
    <row r="145" spans="1:63" s="299" customFormat="1">
      <c r="A145" s="352">
        <v>41907</v>
      </c>
      <c r="B145" s="114" t="s">
        <v>183</v>
      </c>
      <c r="C145" s="114" t="s">
        <v>122</v>
      </c>
      <c r="D145" s="114">
        <v>140</v>
      </c>
      <c r="E145" s="114">
        <v>130</v>
      </c>
      <c r="F145" s="114">
        <v>10</v>
      </c>
      <c r="G145" s="114">
        <v>421</v>
      </c>
      <c r="H145" s="114">
        <v>391</v>
      </c>
      <c r="I145" s="114">
        <v>30</v>
      </c>
      <c r="J145" s="114">
        <v>1591</v>
      </c>
      <c r="K145" s="115">
        <v>1477</v>
      </c>
      <c r="L145" s="115">
        <v>114</v>
      </c>
      <c r="M145" s="115">
        <v>1194607</v>
      </c>
      <c r="N145" s="116">
        <v>5.9098932892084122E-2</v>
      </c>
      <c r="O145" s="115">
        <v>1094</v>
      </c>
      <c r="P145" s="116">
        <v>9.1665558516979218E-2</v>
      </c>
      <c r="Q145" s="116">
        <v>0</v>
      </c>
      <c r="R145" s="117">
        <v>465182</v>
      </c>
      <c r="S145" s="116">
        <v>99.572967529296875</v>
      </c>
      <c r="T145" s="116">
        <v>99.481697082519531</v>
      </c>
      <c r="U145" s="118">
        <v>467177</v>
      </c>
      <c r="V145" s="119">
        <v>5.7793941348791122E-2</v>
      </c>
      <c r="W145" s="117">
        <v>1303</v>
      </c>
      <c r="X145" s="119">
        <v>0.28010541200637817</v>
      </c>
      <c r="Y145" s="119">
        <v>0</v>
      </c>
      <c r="Z145" s="117">
        <v>332701</v>
      </c>
      <c r="AA145" s="119">
        <v>97.82928466796875</v>
      </c>
      <c r="AB145" s="116">
        <v>333564</v>
      </c>
      <c r="AC145" s="120">
        <v>97.53900146484375</v>
      </c>
      <c r="AD145" s="116">
        <v>5.6150741577148437</v>
      </c>
      <c r="AE145" s="116">
        <v>30.932674407958984</v>
      </c>
      <c r="AF145" s="116">
        <v>1917.2208251953125</v>
      </c>
      <c r="AG145" s="116">
        <v>6564.3701171875</v>
      </c>
      <c r="AH145" s="121">
        <v>4463.45263671875</v>
      </c>
      <c r="AI145" s="116">
        <v>67.995140075683594</v>
      </c>
      <c r="AJ145" s="121">
        <v>5913.22802734375</v>
      </c>
      <c r="AK145" s="121">
        <v>651.14202880859375</v>
      </c>
      <c r="AL145" s="116">
        <v>3899.5234375</v>
      </c>
      <c r="AM145" s="116">
        <v>563.927978515625</v>
      </c>
      <c r="AN145" s="116">
        <v>105.45542907714844</v>
      </c>
      <c r="AO145" s="116">
        <v>102.27427673339844</v>
      </c>
      <c r="AP145" s="116">
        <v>146.9693603515625</v>
      </c>
      <c r="AQ145" s="116">
        <v>4.1259397342473285</v>
      </c>
      <c r="AR145" s="118">
        <v>162</v>
      </c>
      <c r="AS145" s="118">
        <v>10</v>
      </c>
      <c r="AT145" s="118">
        <v>4</v>
      </c>
      <c r="AU145" s="118">
        <v>2</v>
      </c>
      <c r="AV145" s="118">
        <v>1</v>
      </c>
      <c r="AW145" s="118">
        <v>0</v>
      </c>
      <c r="AX145" s="118">
        <v>2</v>
      </c>
      <c r="AY145" s="118">
        <v>0</v>
      </c>
      <c r="AZ145" s="118">
        <v>4</v>
      </c>
      <c r="BA145" s="118">
        <v>0</v>
      </c>
      <c r="BB145" s="118">
        <v>47</v>
      </c>
      <c r="BC145" s="118">
        <v>14</v>
      </c>
      <c r="BD145" s="116">
        <v>9</v>
      </c>
      <c r="BE145" s="118">
        <v>35</v>
      </c>
      <c r="BF145" s="118">
        <v>0</v>
      </c>
      <c r="BG145" s="112">
        <v>52.138633728027344</v>
      </c>
      <c r="BH145" s="244">
        <v>31</v>
      </c>
      <c r="BI145" s="240">
        <v>7.3634204275534438</v>
      </c>
      <c r="BJ145" s="470">
        <v>1</v>
      </c>
      <c r="BK145" s="470">
        <v>3</v>
      </c>
    </row>
    <row r="146" spans="1:63" s="299" customFormat="1">
      <c r="A146" s="352">
        <v>41907</v>
      </c>
      <c r="B146" s="114" t="s">
        <v>126</v>
      </c>
      <c r="C146" s="114" t="s">
        <v>122</v>
      </c>
      <c r="D146" s="114">
        <v>118</v>
      </c>
      <c r="E146" s="114">
        <v>111</v>
      </c>
      <c r="F146" s="114">
        <v>7</v>
      </c>
      <c r="G146" s="114">
        <v>346</v>
      </c>
      <c r="H146" s="114">
        <v>325</v>
      </c>
      <c r="I146" s="114">
        <v>21</v>
      </c>
      <c r="J146" s="114">
        <v>1083</v>
      </c>
      <c r="K146" s="115">
        <v>997</v>
      </c>
      <c r="L146" s="115">
        <v>86</v>
      </c>
      <c r="M146" s="115">
        <v>700592</v>
      </c>
      <c r="N146" s="116">
        <v>0.6789972186088562</v>
      </c>
      <c r="O146" s="115">
        <v>1483</v>
      </c>
      <c r="P146" s="116">
        <v>0.21315710246562958</v>
      </c>
      <c r="Q146" s="116">
        <v>0</v>
      </c>
      <c r="R146" s="117">
        <v>258311</v>
      </c>
      <c r="S146" s="116">
        <v>98.311309814453125</v>
      </c>
      <c r="T146" s="116">
        <v>98.101753234863281</v>
      </c>
      <c r="U146" s="118">
        <v>262748</v>
      </c>
      <c r="V146" s="119">
        <v>1.247583270072937</v>
      </c>
      <c r="W146" s="117">
        <v>923</v>
      </c>
      <c r="X146" s="119">
        <v>0.35732120275497437</v>
      </c>
      <c r="Y146" s="119">
        <v>0</v>
      </c>
      <c r="Z146" s="117">
        <v>150128</v>
      </c>
      <c r="AA146" s="119">
        <v>98.61651611328125</v>
      </c>
      <c r="AB146" s="116">
        <v>148576</v>
      </c>
      <c r="AC146" s="120">
        <v>98.581871032714844</v>
      </c>
      <c r="AD146" s="116">
        <v>5.8595900535583496</v>
      </c>
      <c r="AE146" s="116">
        <v>34.840415954589844</v>
      </c>
      <c r="AF146" s="116">
        <v>1155.720947265625</v>
      </c>
      <c r="AG146" s="116">
        <v>3996.64208984375</v>
      </c>
      <c r="AH146" s="121">
        <v>2636.901611328125</v>
      </c>
      <c r="AI146" s="116">
        <v>65.977928161621094</v>
      </c>
      <c r="AJ146" s="121">
        <v>3803.850341796875</v>
      </c>
      <c r="AK146" s="121">
        <v>192.79098510742187</v>
      </c>
      <c r="AL146" s="116">
        <v>2571.94677734375</v>
      </c>
      <c r="AM146" s="116">
        <v>64.954994201660156</v>
      </c>
      <c r="AN146" s="116">
        <v>102.44355773925781</v>
      </c>
      <c r="AO146" s="116">
        <v>106.859619140625</v>
      </c>
      <c r="AP146" s="116">
        <v>56.4310302734375</v>
      </c>
      <c r="AQ146" s="116">
        <v>3.6903435732629268</v>
      </c>
      <c r="AR146" s="118">
        <v>155</v>
      </c>
      <c r="AS146" s="118">
        <v>3</v>
      </c>
      <c r="AT146" s="118">
        <v>2</v>
      </c>
      <c r="AU146" s="118">
        <v>2</v>
      </c>
      <c r="AV146" s="118">
        <v>2</v>
      </c>
      <c r="AW146" s="118">
        <v>2</v>
      </c>
      <c r="AX146" s="118">
        <v>3</v>
      </c>
      <c r="AY146" s="118">
        <v>0</v>
      </c>
      <c r="AZ146" s="118">
        <v>9</v>
      </c>
      <c r="BA146" s="118">
        <v>4</v>
      </c>
      <c r="BB146" s="118">
        <v>29</v>
      </c>
      <c r="BC146" s="118">
        <v>17</v>
      </c>
      <c r="BD146" s="116">
        <v>17</v>
      </c>
      <c r="BE146" s="118">
        <v>44</v>
      </c>
      <c r="BF146" s="118">
        <v>0</v>
      </c>
      <c r="BG146" s="112">
        <v>50.188804626464844</v>
      </c>
      <c r="BH146" s="244">
        <v>42</v>
      </c>
      <c r="BI146" s="240">
        <v>12.138728323699421</v>
      </c>
      <c r="BJ146" s="470">
        <v>2</v>
      </c>
      <c r="BK146" s="470">
        <v>11</v>
      </c>
    </row>
    <row r="147" spans="1:63" s="41" customFormat="1">
      <c r="A147" s="352">
        <v>41907</v>
      </c>
      <c r="B147" s="114" t="s">
        <v>184</v>
      </c>
      <c r="C147" s="114" t="s">
        <v>122</v>
      </c>
      <c r="D147" s="114">
        <v>113</v>
      </c>
      <c r="E147" s="114">
        <v>98</v>
      </c>
      <c r="F147" s="114">
        <v>15</v>
      </c>
      <c r="G147" s="114">
        <v>337</v>
      </c>
      <c r="H147" s="114">
        <v>292</v>
      </c>
      <c r="I147" s="114">
        <v>45</v>
      </c>
      <c r="J147" s="114">
        <v>1184</v>
      </c>
      <c r="K147" s="115">
        <v>989</v>
      </c>
      <c r="L147" s="115">
        <v>195</v>
      </c>
      <c r="M147" s="115">
        <v>1156959</v>
      </c>
      <c r="N147" s="116">
        <v>9.1187328100204468E-2</v>
      </c>
      <c r="O147" s="115">
        <v>1434</v>
      </c>
      <c r="P147" s="116">
        <v>0.12409169971942902</v>
      </c>
      <c r="Q147" s="116">
        <v>0</v>
      </c>
      <c r="R147" s="117">
        <v>433831</v>
      </c>
      <c r="S147" s="116">
        <v>99.352584838867188</v>
      </c>
      <c r="T147" s="116">
        <v>99.229293823242188</v>
      </c>
      <c r="U147" s="118">
        <v>436658</v>
      </c>
      <c r="V147" s="119">
        <v>0.11839929968118668</v>
      </c>
      <c r="W147" s="117">
        <v>1150</v>
      </c>
      <c r="X147" s="119">
        <v>0.26508018374443054</v>
      </c>
      <c r="Y147" s="119">
        <v>0</v>
      </c>
      <c r="Z147" s="117">
        <v>309322</v>
      </c>
      <c r="AA147" s="119">
        <v>98.171485900878906</v>
      </c>
      <c r="AB147" s="116">
        <v>309204</v>
      </c>
      <c r="AC147" s="120">
        <v>98.106101989746094</v>
      </c>
      <c r="AD147" s="116">
        <v>5.7919807434082031</v>
      </c>
      <c r="AE147" s="116">
        <v>30.957914352416992</v>
      </c>
      <c r="AF147" s="116">
        <v>1939.7159423828125</v>
      </c>
      <c r="AG147" s="116">
        <v>5544.29736328125</v>
      </c>
      <c r="AH147" s="121">
        <v>4149.32666015625</v>
      </c>
      <c r="AI147" s="116">
        <v>74.83953857421875</v>
      </c>
      <c r="AJ147" s="121">
        <v>4510.93359375</v>
      </c>
      <c r="AK147" s="121">
        <v>1033.364990234375</v>
      </c>
      <c r="AL147" s="116">
        <v>3319.329833984375</v>
      </c>
      <c r="AM147" s="116">
        <v>829.99688720703125</v>
      </c>
      <c r="AN147" s="116">
        <v>122.76714324951172</v>
      </c>
      <c r="AO147" s="116">
        <v>121.03815460205078</v>
      </c>
      <c r="AP147" s="116">
        <v>130.93161010742187</v>
      </c>
      <c r="AQ147" s="116">
        <v>4.6826835838524072</v>
      </c>
      <c r="AR147" s="118">
        <v>110</v>
      </c>
      <c r="AS147" s="118">
        <v>18</v>
      </c>
      <c r="AT147" s="118">
        <v>10</v>
      </c>
      <c r="AU147" s="118">
        <v>3</v>
      </c>
      <c r="AV147" s="118">
        <v>2</v>
      </c>
      <c r="AW147" s="118">
        <v>1</v>
      </c>
      <c r="AX147" s="118">
        <v>1</v>
      </c>
      <c r="AY147" s="118">
        <v>0</v>
      </c>
      <c r="AZ147" s="118">
        <v>6</v>
      </c>
      <c r="BA147" s="118">
        <v>3</v>
      </c>
      <c r="BB147" s="118">
        <v>30</v>
      </c>
      <c r="BC147" s="118">
        <v>11</v>
      </c>
      <c r="BD147" s="116">
        <v>11</v>
      </c>
      <c r="BE147" s="118">
        <v>43</v>
      </c>
      <c r="BF147" s="118">
        <v>0</v>
      </c>
      <c r="BG147" s="112">
        <v>60.528217315673828</v>
      </c>
      <c r="BH147" s="244">
        <v>24</v>
      </c>
      <c r="BI147" s="240">
        <v>7.1216617210682491</v>
      </c>
      <c r="BJ147" s="471">
        <v>1</v>
      </c>
      <c r="BK147" s="471">
        <v>9</v>
      </c>
    </row>
    <row r="148" spans="1:63" s="7" customFormat="1">
      <c r="A148" s="352">
        <v>41907</v>
      </c>
      <c r="B148" s="114" t="s">
        <v>131</v>
      </c>
      <c r="C148" s="114" t="s">
        <v>176</v>
      </c>
      <c r="D148" s="114">
        <v>194</v>
      </c>
      <c r="E148" s="114">
        <v>174</v>
      </c>
      <c r="F148" s="114">
        <v>20</v>
      </c>
      <c r="G148" s="114">
        <v>557</v>
      </c>
      <c r="H148" s="114">
        <v>507</v>
      </c>
      <c r="I148" s="114">
        <v>50</v>
      </c>
      <c r="J148" s="114">
        <v>1626</v>
      </c>
      <c r="K148" s="115">
        <v>1463</v>
      </c>
      <c r="L148" s="115">
        <v>163</v>
      </c>
      <c r="M148" s="115">
        <v>1175626</v>
      </c>
      <c r="N148" s="116">
        <v>0.60997289419174194</v>
      </c>
      <c r="O148" s="115">
        <v>74</v>
      </c>
      <c r="P148" s="116">
        <v>6.6005303524434566E-3</v>
      </c>
      <c r="Q148" s="116">
        <v>0</v>
      </c>
      <c r="R148" s="117">
        <v>416322</v>
      </c>
      <c r="S148" s="116">
        <v>99.492172241210937</v>
      </c>
      <c r="T148" s="116">
        <v>99.485603332519531</v>
      </c>
      <c r="U148" s="118">
        <v>418447</v>
      </c>
      <c r="V148" s="119">
        <v>0.22679096460342407</v>
      </c>
      <c r="W148" s="117">
        <v>1150</v>
      </c>
      <c r="X148" s="119">
        <v>0.27622848749160767</v>
      </c>
      <c r="Y148" s="119">
        <v>0</v>
      </c>
      <c r="Z148" s="117">
        <v>172928</v>
      </c>
      <c r="AA148" s="119">
        <v>95.338523864746094</v>
      </c>
      <c r="AB148" s="116">
        <v>171526</v>
      </c>
      <c r="AC148" s="120">
        <v>95.828041076660156</v>
      </c>
      <c r="AD148" s="116">
        <v>5.4489836692810059</v>
      </c>
      <c r="AE148" s="116">
        <v>29.46522331237793</v>
      </c>
      <c r="AF148" s="116">
        <v>1899.9647216796875</v>
      </c>
      <c r="AG148" s="116">
        <v>5300.708984375</v>
      </c>
      <c r="AH148" s="121">
        <v>3587.470703125</v>
      </c>
      <c r="AI148" s="116">
        <v>67.679069519042969</v>
      </c>
      <c r="AJ148" s="121">
        <v>4595.7041015625</v>
      </c>
      <c r="AK148" s="121">
        <v>705.0032958984375</v>
      </c>
      <c r="AL148" s="116">
        <v>3047.252685546875</v>
      </c>
      <c r="AM148" s="116">
        <v>540.21923828125</v>
      </c>
      <c r="AN148" s="116">
        <v>87.951248168945313</v>
      </c>
      <c r="AO148" s="116">
        <v>85.774513244628906</v>
      </c>
      <c r="AP148" s="116">
        <v>105.38481903076172</v>
      </c>
      <c r="AQ148" s="116">
        <v>3.2599686250768758</v>
      </c>
      <c r="AR148" s="118">
        <v>272</v>
      </c>
      <c r="AS148" s="118">
        <v>4</v>
      </c>
      <c r="AT148" s="118">
        <v>4</v>
      </c>
      <c r="AU148" s="118">
        <v>2</v>
      </c>
      <c r="AV148" s="118">
        <v>3</v>
      </c>
      <c r="AW148" s="118">
        <v>2</v>
      </c>
      <c r="AX148" s="118">
        <v>6</v>
      </c>
      <c r="AY148" s="118">
        <v>1</v>
      </c>
      <c r="AZ148" s="118">
        <v>4</v>
      </c>
      <c r="BA148" s="118">
        <v>0</v>
      </c>
      <c r="BB148" s="118">
        <v>113</v>
      </c>
      <c r="BC148" s="118">
        <v>64</v>
      </c>
      <c r="BD148" s="116">
        <v>14</v>
      </c>
      <c r="BE148" s="118">
        <v>28</v>
      </c>
      <c r="BF148" s="118">
        <v>0</v>
      </c>
      <c r="BG148" s="112">
        <v>42.588874816894531</v>
      </c>
      <c r="BH148" s="244">
        <v>102</v>
      </c>
      <c r="BI148" s="240">
        <v>18.312387791741472</v>
      </c>
      <c r="BJ148" s="471">
        <v>2</v>
      </c>
      <c r="BK148" s="471">
        <v>3</v>
      </c>
    </row>
    <row r="149" spans="1:63" s="7" customFormat="1">
      <c r="A149" s="352">
        <v>41907</v>
      </c>
      <c r="B149" s="114" t="s">
        <v>124</v>
      </c>
      <c r="C149" s="114" t="s">
        <v>176</v>
      </c>
      <c r="D149" s="114">
        <v>159</v>
      </c>
      <c r="E149" s="114">
        <v>126</v>
      </c>
      <c r="F149" s="114">
        <v>33</v>
      </c>
      <c r="G149" s="114">
        <v>457</v>
      </c>
      <c r="H149" s="114">
        <v>370</v>
      </c>
      <c r="I149" s="114">
        <v>87</v>
      </c>
      <c r="J149" s="114">
        <v>1703</v>
      </c>
      <c r="K149" s="115">
        <v>1358</v>
      </c>
      <c r="L149" s="115">
        <v>345</v>
      </c>
      <c r="M149" s="115">
        <v>1116886</v>
      </c>
      <c r="N149" s="116">
        <v>4.5394070446491241E-2</v>
      </c>
      <c r="O149" s="115">
        <v>158</v>
      </c>
      <c r="P149" s="116">
        <v>1.4799259603023529E-2</v>
      </c>
      <c r="Q149" s="116">
        <v>0</v>
      </c>
      <c r="R149" s="117">
        <v>443659</v>
      </c>
      <c r="S149" s="116">
        <v>99.262344360351563</v>
      </c>
      <c r="T149" s="116">
        <v>99.247657775878906</v>
      </c>
      <c r="U149" s="118">
        <v>446956</v>
      </c>
      <c r="V149" s="119">
        <v>0.4351658821105957</v>
      </c>
      <c r="W149" s="117">
        <v>1413</v>
      </c>
      <c r="X149" s="119">
        <v>0.31848785281181335</v>
      </c>
      <c r="Y149" s="119">
        <v>0</v>
      </c>
      <c r="Z149" s="117">
        <v>136469</v>
      </c>
      <c r="AA149" s="119">
        <v>96.521553039550781</v>
      </c>
      <c r="AB149" s="116">
        <v>136633</v>
      </c>
      <c r="AC149" s="120">
        <v>96.803115844726563</v>
      </c>
      <c r="AD149" s="116">
        <v>5.0453715324401855</v>
      </c>
      <c r="AE149" s="116">
        <v>30.804780960083008</v>
      </c>
      <c r="AF149" s="116">
        <v>1691.0380859375</v>
      </c>
      <c r="AG149" s="116">
        <v>5728.9755859375</v>
      </c>
      <c r="AH149" s="121">
        <v>3385.435546875</v>
      </c>
      <c r="AI149" s="116">
        <v>59.093208312988281</v>
      </c>
      <c r="AJ149" s="121">
        <v>4407.76904296875</v>
      </c>
      <c r="AK149" s="121">
        <v>1321.2056884765625</v>
      </c>
      <c r="AL149" s="116">
        <v>2453.853271484375</v>
      </c>
      <c r="AM149" s="116">
        <v>931.58258056640625</v>
      </c>
      <c r="AN149" s="116">
        <v>82.939064025878906</v>
      </c>
      <c r="AO149" s="116">
        <v>79.292221069335937</v>
      </c>
      <c r="AP149" s="116">
        <v>97.971710205078125</v>
      </c>
      <c r="AQ149" s="116">
        <v>3.3640490815839694</v>
      </c>
      <c r="AR149" s="118">
        <v>220</v>
      </c>
      <c r="AS149" s="118">
        <v>9</v>
      </c>
      <c r="AT149" s="118">
        <v>2</v>
      </c>
      <c r="AU149" s="118">
        <v>1</v>
      </c>
      <c r="AV149" s="118">
        <v>8</v>
      </c>
      <c r="AW149" s="118">
        <v>4</v>
      </c>
      <c r="AX149" s="118">
        <v>1</v>
      </c>
      <c r="AY149" s="118">
        <v>0</v>
      </c>
      <c r="AZ149" s="118">
        <v>8</v>
      </c>
      <c r="BA149" s="118">
        <v>0</v>
      </c>
      <c r="BB149" s="118">
        <v>66</v>
      </c>
      <c r="BC149" s="118">
        <v>30</v>
      </c>
      <c r="BD149" s="116">
        <v>13</v>
      </c>
      <c r="BE149" s="118">
        <v>27</v>
      </c>
      <c r="BF149" s="118">
        <v>0</v>
      </c>
      <c r="BG149" s="112">
        <v>40.939273834228516</v>
      </c>
      <c r="BH149" s="244">
        <v>113</v>
      </c>
      <c r="BI149" s="240">
        <v>24.726477024070022</v>
      </c>
      <c r="BJ149" s="471">
        <v>0</v>
      </c>
      <c r="BK149" s="471">
        <v>3</v>
      </c>
    </row>
    <row r="150" spans="1:63" s="7" customFormat="1">
      <c r="A150" s="352">
        <v>41907</v>
      </c>
      <c r="B150" s="206" t="s">
        <v>133</v>
      </c>
      <c r="C150" s="206" t="s">
        <v>176</v>
      </c>
      <c r="D150" s="206">
        <v>176</v>
      </c>
      <c r="E150" s="206">
        <v>164</v>
      </c>
      <c r="F150" s="206">
        <v>12</v>
      </c>
      <c r="G150" s="206">
        <v>519</v>
      </c>
      <c r="H150" s="206">
        <v>485</v>
      </c>
      <c r="I150" s="206">
        <v>34</v>
      </c>
      <c r="J150" s="206">
        <v>1533</v>
      </c>
      <c r="K150" s="245">
        <v>1419</v>
      </c>
      <c r="L150" s="245">
        <v>114</v>
      </c>
      <c r="M150" s="245">
        <v>905217</v>
      </c>
      <c r="N150" s="246">
        <v>2.2536031901836395E-2</v>
      </c>
      <c r="O150" s="245">
        <v>81</v>
      </c>
      <c r="P150" s="246">
        <v>9.3960864469408989E-3</v>
      </c>
      <c r="Q150" s="246">
        <v>0</v>
      </c>
      <c r="R150" s="247">
        <v>305010</v>
      </c>
      <c r="S150" s="246">
        <v>99.216056823730469</v>
      </c>
      <c r="T150" s="246">
        <v>99.206733703613281</v>
      </c>
      <c r="U150" s="248">
        <v>307420</v>
      </c>
      <c r="V150" s="249">
        <v>0.42157310247421265</v>
      </c>
      <c r="W150" s="248">
        <v>1002</v>
      </c>
      <c r="X150" s="246">
        <v>0.32851383090019226</v>
      </c>
      <c r="Y150" s="246">
        <v>0</v>
      </c>
      <c r="Z150" s="247">
        <v>75499</v>
      </c>
      <c r="AA150" s="249">
        <v>94.337677001953125</v>
      </c>
      <c r="AB150" s="246">
        <v>74884</v>
      </c>
      <c r="AC150" s="250">
        <v>94.259117126464844</v>
      </c>
      <c r="AD150" s="246">
        <v>5.3565058708190918</v>
      </c>
      <c r="AE150" s="246">
        <v>36.625164031982422</v>
      </c>
      <c r="AF150" s="246">
        <v>1446.298828125</v>
      </c>
      <c r="AG150" s="246">
        <v>4749.2197265625</v>
      </c>
      <c r="AH150" s="251">
        <v>3338.205078125</v>
      </c>
      <c r="AI150" s="246">
        <v>70.28955078125</v>
      </c>
      <c r="AJ150" s="251">
        <v>4422.58740234375</v>
      </c>
      <c r="AK150" s="251">
        <v>326.63348388671875</v>
      </c>
      <c r="AL150" s="246">
        <v>3121.90625</v>
      </c>
      <c r="AM150" s="246">
        <v>216.29911804199219</v>
      </c>
      <c r="AN150" s="246">
        <v>85.995651245117188</v>
      </c>
      <c r="AO150" s="246">
        <v>87.336822509765625</v>
      </c>
      <c r="AP150" s="246">
        <v>71.193000793457031</v>
      </c>
      <c r="AQ150" s="246">
        <v>3.0979906892123288</v>
      </c>
      <c r="AR150" s="248">
        <v>277</v>
      </c>
      <c r="AS150" s="248">
        <v>2</v>
      </c>
      <c r="AT150" s="248">
        <v>1</v>
      </c>
      <c r="AU150" s="248">
        <v>1</v>
      </c>
      <c r="AV150" s="248">
        <v>1</v>
      </c>
      <c r="AW150" s="248">
        <v>1</v>
      </c>
      <c r="AX150" s="248">
        <v>4</v>
      </c>
      <c r="AY150" s="248">
        <v>0</v>
      </c>
      <c r="AZ150" s="248">
        <v>4</v>
      </c>
      <c r="BA150" s="248">
        <v>2</v>
      </c>
      <c r="BB150" s="248">
        <v>88</v>
      </c>
      <c r="BC150" s="248">
        <v>49</v>
      </c>
      <c r="BD150" s="246">
        <v>20</v>
      </c>
      <c r="BE150" s="248">
        <v>32</v>
      </c>
      <c r="BF150" s="248">
        <v>0</v>
      </c>
      <c r="BG150" s="249">
        <v>41.487571716308594</v>
      </c>
      <c r="BH150" s="252">
        <v>112</v>
      </c>
      <c r="BI150" s="253">
        <v>21.579961464354529</v>
      </c>
      <c r="BJ150" s="43">
        <v>2</v>
      </c>
      <c r="BK150" s="43">
        <v>7</v>
      </c>
    </row>
    <row r="151" spans="1:63" s="7" customFormat="1">
      <c r="A151" s="352">
        <v>41907</v>
      </c>
      <c r="B151" s="206" t="s">
        <v>125</v>
      </c>
      <c r="C151" s="206" t="s">
        <v>176</v>
      </c>
      <c r="D151" s="206">
        <v>185</v>
      </c>
      <c r="E151" s="206">
        <v>177</v>
      </c>
      <c r="F151" s="206">
        <v>8</v>
      </c>
      <c r="G151" s="206">
        <v>531</v>
      </c>
      <c r="H151" s="206">
        <v>507</v>
      </c>
      <c r="I151" s="206">
        <v>24</v>
      </c>
      <c r="J151" s="206">
        <v>1695</v>
      </c>
      <c r="K151" s="245">
        <v>1602</v>
      </c>
      <c r="L151" s="245">
        <v>93</v>
      </c>
      <c r="M151" s="245">
        <v>879712</v>
      </c>
      <c r="N151" s="246">
        <v>1.5232257544994354E-2</v>
      </c>
      <c r="O151" s="245">
        <v>19</v>
      </c>
      <c r="P151" s="246">
        <v>2.2714883089065552E-3</v>
      </c>
      <c r="Q151" s="246">
        <v>0</v>
      </c>
      <c r="R151" s="247">
        <v>315587</v>
      </c>
      <c r="S151" s="246">
        <v>99.826026916503906</v>
      </c>
      <c r="T151" s="246">
        <v>99.823760986328125</v>
      </c>
      <c r="U151" s="248">
        <v>316137</v>
      </c>
      <c r="V151" s="249">
        <v>3.2580811530351639E-2</v>
      </c>
      <c r="W151" s="248">
        <v>636</v>
      </c>
      <c r="X151" s="246">
        <v>0.20152921974658966</v>
      </c>
      <c r="Y151" s="246">
        <v>0</v>
      </c>
      <c r="Z151" s="247">
        <v>88207</v>
      </c>
      <c r="AA151" s="249">
        <v>96.463996887207031</v>
      </c>
      <c r="AB151" s="246">
        <v>87717</v>
      </c>
      <c r="AC151" s="250">
        <v>96.94586181640625</v>
      </c>
      <c r="AD151" s="246">
        <v>4.3550128936767578</v>
      </c>
      <c r="AE151" s="246">
        <v>33.360214233398437</v>
      </c>
      <c r="AF151" s="246">
        <v>1172.261474609375</v>
      </c>
      <c r="AG151" s="246">
        <v>4457.15576171875</v>
      </c>
      <c r="AH151" s="251">
        <v>2248.396728515625</v>
      </c>
      <c r="AI151" s="246">
        <v>50.444652557373047</v>
      </c>
      <c r="AJ151" s="251">
        <v>4140.97021484375</v>
      </c>
      <c r="AK151" s="251">
        <v>316.1856689453125</v>
      </c>
      <c r="AL151" s="246">
        <v>2052.377197265625</v>
      </c>
      <c r="AM151" s="246">
        <v>196.01878356933594</v>
      </c>
      <c r="AN151" s="246">
        <v>69.489913940429688</v>
      </c>
      <c r="AO151" s="246">
        <v>68.716896057128906</v>
      </c>
      <c r="AP151" s="246">
        <v>81.496597290039063</v>
      </c>
      <c r="AQ151" s="246">
        <v>2.6295904198930677</v>
      </c>
      <c r="AR151" s="248">
        <v>337</v>
      </c>
      <c r="AS151" s="248">
        <v>0</v>
      </c>
      <c r="AT151" s="248">
        <v>2</v>
      </c>
      <c r="AU151" s="248">
        <v>2</v>
      </c>
      <c r="AV151" s="248">
        <v>0</v>
      </c>
      <c r="AW151" s="248">
        <v>0</v>
      </c>
      <c r="AX151" s="248">
        <v>1</v>
      </c>
      <c r="AY151" s="248">
        <v>0</v>
      </c>
      <c r="AZ151" s="248">
        <v>0</v>
      </c>
      <c r="BA151" s="248">
        <v>0</v>
      </c>
      <c r="BB151" s="248">
        <v>72</v>
      </c>
      <c r="BC151" s="248">
        <v>37</v>
      </c>
      <c r="BD151" s="246">
        <v>7</v>
      </c>
      <c r="BE151" s="248">
        <v>7</v>
      </c>
      <c r="BF151" s="248">
        <v>0</v>
      </c>
      <c r="BG151" s="249">
        <v>33.805477142333984</v>
      </c>
      <c r="BH151" s="252">
        <v>163</v>
      </c>
      <c r="BI151" s="253">
        <v>30.696798493408661</v>
      </c>
      <c r="BJ151" s="43">
        <v>0</v>
      </c>
      <c r="BK151" s="43">
        <v>0</v>
      </c>
    </row>
    <row r="152" spans="1:63" s="7" customFormat="1">
      <c r="A152" s="352">
        <v>41907</v>
      </c>
      <c r="B152" s="107" t="s">
        <v>127</v>
      </c>
      <c r="C152" s="107" t="s">
        <v>128</v>
      </c>
      <c r="D152" s="107">
        <v>166</v>
      </c>
      <c r="E152" s="107">
        <v>150</v>
      </c>
      <c r="F152" s="107">
        <v>16</v>
      </c>
      <c r="G152" s="107">
        <v>498</v>
      </c>
      <c r="H152" s="107">
        <v>450</v>
      </c>
      <c r="I152" s="107">
        <v>48</v>
      </c>
      <c r="J152" s="107">
        <v>1609</v>
      </c>
      <c r="K152" s="108">
        <v>1449</v>
      </c>
      <c r="L152" s="108">
        <v>160</v>
      </c>
      <c r="M152" s="108">
        <v>849885</v>
      </c>
      <c r="N152" s="109">
        <v>0.5241885781288147</v>
      </c>
      <c r="O152" s="108">
        <v>3985</v>
      </c>
      <c r="P152" s="109">
        <v>0.47137060761451721</v>
      </c>
      <c r="Q152" s="109">
        <v>0</v>
      </c>
      <c r="R152" s="110">
        <v>314619</v>
      </c>
      <c r="S152" s="109">
        <v>99.426109313964844</v>
      </c>
      <c r="T152" s="109">
        <v>98.957443237304688</v>
      </c>
      <c r="U152" s="111">
        <v>316435</v>
      </c>
      <c r="V152" s="112">
        <v>0.13336072862148285</v>
      </c>
      <c r="W152" s="111">
        <v>2395</v>
      </c>
      <c r="X152" s="109">
        <v>0.7612382173538208</v>
      </c>
      <c r="Y152" s="109">
        <v>0</v>
      </c>
      <c r="Z152" s="110">
        <v>686135</v>
      </c>
      <c r="AA152" s="112">
        <v>99.125717163085938</v>
      </c>
      <c r="AB152" s="109">
        <v>685588</v>
      </c>
      <c r="AC152" s="182">
        <v>99.202445983886719</v>
      </c>
      <c r="AD152" s="109">
        <v>3.6012380123138428</v>
      </c>
      <c r="AE152" s="109">
        <v>17.963003158569336</v>
      </c>
      <c r="AF152" s="109">
        <v>824.699951171875</v>
      </c>
      <c r="AG152" s="109">
        <v>4209.7900390625</v>
      </c>
      <c r="AH152" s="113">
        <v>2416.1005859375</v>
      </c>
      <c r="AI152" s="109">
        <v>57.392425537109375</v>
      </c>
      <c r="AJ152" s="113">
        <v>3763.089599609375</v>
      </c>
      <c r="AK152" s="113">
        <v>446.69998168945312</v>
      </c>
      <c r="AL152" s="109">
        <v>450</v>
      </c>
      <c r="AM152" s="109">
        <v>48</v>
      </c>
      <c r="AN152" s="109">
        <v>72.688270568847656</v>
      </c>
      <c r="AO152" s="109">
        <v>72.452629089355469</v>
      </c>
      <c r="AP152" s="109">
        <v>74.73583984375</v>
      </c>
      <c r="AQ152" s="109">
        <v>2.6164015158871972</v>
      </c>
      <c r="AR152" s="111">
        <v>335</v>
      </c>
      <c r="AS152" s="111">
        <v>2</v>
      </c>
      <c r="AT152" s="111">
        <v>7</v>
      </c>
      <c r="AU152" s="111">
        <v>7</v>
      </c>
      <c r="AV152" s="111">
        <v>4</v>
      </c>
      <c r="AW152" s="111">
        <v>1</v>
      </c>
      <c r="AX152" s="111">
        <v>21</v>
      </c>
      <c r="AY152" s="111">
        <v>0</v>
      </c>
      <c r="AZ152" s="111">
        <v>17</v>
      </c>
      <c r="BA152" s="111">
        <v>0</v>
      </c>
      <c r="BB152" s="111">
        <v>23</v>
      </c>
      <c r="BC152" s="111">
        <v>7</v>
      </c>
      <c r="BD152" s="109">
        <v>76</v>
      </c>
      <c r="BE152" s="111">
        <v>107</v>
      </c>
      <c r="BF152" s="111">
        <v>0</v>
      </c>
      <c r="BG152" s="112">
        <v>35.574871063232422</v>
      </c>
      <c r="BH152" s="244">
        <v>179</v>
      </c>
      <c r="BI152" s="240">
        <v>35.943775100401602</v>
      </c>
      <c r="BJ152" s="43">
        <v>11</v>
      </c>
      <c r="BK152" s="43">
        <v>20</v>
      </c>
    </row>
    <row r="153" spans="1:63" s="7" customFormat="1">
      <c r="A153" s="352">
        <v>41907</v>
      </c>
      <c r="B153" s="107" t="s">
        <v>129</v>
      </c>
      <c r="C153" s="107" t="s">
        <v>128</v>
      </c>
      <c r="D153" s="107">
        <v>155</v>
      </c>
      <c r="E153" s="107">
        <v>152</v>
      </c>
      <c r="F153" s="107">
        <v>3</v>
      </c>
      <c r="G153" s="107">
        <v>461</v>
      </c>
      <c r="H153" s="107">
        <v>452</v>
      </c>
      <c r="I153" s="107">
        <v>9</v>
      </c>
      <c r="J153" s="107">
        <v>1216</v>
      </c>
      <c r="K153" s="108">
        <v>1187</v>
      </c>
      <c r="L153" s="108">
        <v>29</v>
      </c>
      <c r="M153" s="108">
        <v>631174</v>
      </c>
      <c r="N153" s="109">
        <v>0.18014049530029297</v>
      </c>
      <c r="O153" s="108">
        <v>2950</v>
      </c>
      <c r="P153" s="109">
        <v>0.46823093295097351</v>
      </c>
      <c r="Q153" s="109">
        <v>0</v>
      </c>
      <c r="R153" s="110">
        <v>199048</v>
      </c>
      <c r="S153" s="109">
        <v>99.487686157226563</v>
      </c>
      <c r="T153" s="109">
        <v>99.0218505859375</v>
      </c>
      <c r="U153" s="111">
        <v>200073</v>
      </c>
      <c r="V153" s="112">
        <v>3.898577019572258E-2</v>
      </c>
      <c r="W153" s="111">
        <v>1578</v>
      </c>
      <c r="X153" s="109">
        <v>0.79277360439300537</v>
      </c>
      <c r="Y153" s="109">
        <v>0</v>
      </c>
      <c r="Z153" s="110">
        <v>179813</v>
      </c>
      <c r="AA153" s="112">
        <v>97.897552490234375</v>
      </c>
      <c r="AB153" s="109">
        <v>180054</v>
      </c>
      <c r="AC153" s="182">
        <v>98.068862915039063</v>
      </c>
      <c r="AD153" s="109">
        <v>3.4004518985748291</v>
      </c>
      <c r="AE153" s="109">
        <v>26.563457489013672</v>
      </c>
      <c r="AF153" s="109">
        <v>608.0728759765625</v>
      </c>
      <c r="AG153" s="109">
        <v>2442.3681640625</v>
      </c>
      <c r="AH153" s="113">
        <v>1229.8001708984375</v>
      </c>
      <c r="AI153" s="109">
        <v>50.352775573730469</v>
      </c>
      <c r="AJ153" s="113">
        <v>2364.634521484375</v>
      </c>
      <c r="AK153" s="113">
        <v>77.733329772949219</v>
      </c>
      <c r="AL153" s="109">
        <v>452</v>
      </c>
      <c r="AM153" s="109">
        <v>9</v>
      </c>
      <c r="AN153" s="109">
        <v>62.374122619628906</v>
      </c>
      <c r="AO153" s="109">
        <v>62.615550994873047</v>
      </c>
      <c r="AP153" s="109">
        <v>55.826065063476563</v>
      </c>
      <c r="AQ153" s="109">
        <v>2.0085264507092928</v>
      </c>
      <c r="AR153" s="111">
        <v>336</v>
      </c>
      <c r="AS153" s="111">
        <v>1</v>
      </c>
      <c r="AT153" s="111">
        <v>1</v>
      </c>
      <c r="AU153" s="111">
        <v>1</v>
      </c>
      <c r="AV153" s="111">
        <v>0</v>
      </c>
      <c r="AW153" s="111">
        <v>0</v>
      </c>
      <c r="AX153" s="111">
        <v>25</v>
      </c>
      <c r="AY153" s="111">
        <v>2</v>
      </c>
      <c r="AZ153" s="111">
        <v>19</v>
      </c>
      <c r="BA153" s="111">
        <v>6</v>
      </c>
      <c r="BB153" s="111">
        <v>46</v>
      </c>
      <c r="BC153" s="111">
        <v>14</v>
      </c>
      <c r="BD153" s="109">
        <v>70</v>
      </c>
      <c r="BE153" s="111">
        <v>100</v>
      </c>
      <c r="BF153" s="111">
        <v>0</v>
      </c>
      <c r="BG153" s="112">
        <v>30.00324821472168</v>
      </c>
      <c r="BH153" s="244">
        <v>180</v>
      </c>
      <c r="BI153" s="240">
        <v>39.045553145336228</v>
      </c>
      <c r="BJ153" s="43">
        <v>13</v>
      </c>
      <c r="BK153" s="43">
        <v>16</v>
      </c>
    </row>
    <row r="154" spans="1:63" s="8" customFormat="1">
      <c r="A154" s="352">
        <v>41907</v>
      </c>
      <c r="B154" s="126" t="s">
        <v>130</v>
      </c>
      <c r="C154" s="126" t="s">
        <v>128</v>
      </c>
      <c r="D154" s="233">
        <v>181</v>
      </c>
      <c r="E154" s="233">
        <v>176</v>
      </c>
      <c r="F154" s="233">
        <v>5</v>
      </c>
      <c r="G154" s="233">
        <v>543</v>
      </c>
      <c r="H154" s="233">
        <v>528</v>
      </c>
      <c r="I154" s="233">
        <v>15</v>
      </c>
      <c r="J154" s="233">
        <v>944</v>
      </c>
      <c r="K154" s="233">
        <v>910</v>
      </c>
      <c r="L154" s="233">
        <v>34</v>
      </c>
      <c r="M154" s="233">
        <v>266438</v>
      </c>
      <c r="N154" s="195">
        <v>6.3804714009165764E-3</v>
      </c>
      <c r="O154" s="233">
        <v>599</v>
      </c>
      <c r="P154" s="230">
        <v>0.22483296692371368</v>
      </c>
      <c r="Q154" s="234">
        <v>0</v>
      </c>
      <c r="R154" s="233">
        <v>52610</v>
      </c>
      <c r="S154" s="230">
        <v>99.761070251464844</v>
      </c>
      <c r="T154" s="195">
        <v>99.536773681640625</v>
      </c>
      <c r="U154" s="233">
        <v>52736</v>
      </c>
      <c r="V154" s="195">
        <v>0</v>
      </c>
      <c r="W154" s="233">
        <v>339</v>
      </c>
      <c r="X154" s="195">
        <v>0.64436417818069458</v>
      </c>
      <c r="Y154" s="234">
        <v>0</v>
      </c>
      <c r="Z154" s="233">
        <v>137255</v>
      </c>
      <c r="AA154" s="195">
        <v>98.668968200683594</v>
      </c>
      <c r="AB154" s="233">
        <v>138903</v>
      </c>
      <c r="AC154" s="195">
        <v>98.570350646972656</v>
      </c>
      <c r="AD154" s="234">
        <v>4.7758402824401855</v>
      </c>
      <c r="AE154" s="234">
        <v>29.496227264404297</v>
      </c>
      <c r="AF154" s="233">
        <v>371.82229614257812</v>
      </c>
      <c r="AG154" s="234">
        <v>1051.583740234375</v>
      </c>
      <c r="AH154" s="234">
        <v>487.44439697265625</v>
      </c>
      <c r="AI154" s="234">
        <v>46.353359222412109</v>
      </c>
      <c r="AJ154" s="234">
        <v>1009.4725341796875</v>
      </c>
      <c r="AK154" s="234">
        <v>42.111114501953125</v>
      </c>
      <c r="AL154" s="234">
        <v>528</v>
      </c>
      <c r="AM154" s="234">
        <v>15</v>
      </c>
      <c r="AN154" s="235">
        <v>41.233608245849609</v>
      </c>
      <c r="AO154" s="235">
        <v>40.770881652832031</v>
      </c>
      <c r="AP154" s="235">
        <v>56.644359588623047</v>
      </c>
      <c r="AQ154" s="213">
        <v>1.113965826519465</v>
      </c>
      <c r="AR154" s="234">
        <v>455</v>
      </c>
      <c r="AS154" s="236">
        <v>0</v>
      </c>
      <c r="AT154" s="236">
        <v>1</v>
      </c>
      <c r="AU154" s="236">
        <v>1</v>
      </c>
      <c r="AV154" s="236">
        <v>0</v>
      </c>
      <c r="AW154" s="236">
        <v>0</v>
      </c>
      <c r="AX154" s="236">
        <v>6</v>
      </c>
      <c r="AY154" s="236">
        <v>0</v>
      </c>
      <c r="AZ154" s="236">
        <v>2</v>
      </c>
      <c r="BA154" s="236">
        <v>0</v>
      </c>
      <c r="BB154" s="236">
        <v>39</v>
      </c>
      <c r="BC154" s="236">
        <v>8</v>
      </c>
      <c r="BD154" s="236">
        <v>9</v>
      </c>
      <c r="BE154" s="236">
        <v>3</v>
      </c>
      <c r="BF154" s="236">
        <v>0</v>
      </c>
      <c r="BG154" s="235">
        <v>18.783681869506836</v>
      </c>
      <c r="BH154" s="236">
        <v>325</v>
      </c>
      <c r="BI154" s="235">
        <v>59.852670349907925</v>
      </c>
      <c r="BJ154" s="43">
        <v>0</v>
      </c>
      <c r="BK154" s="43">
        <v>0</v>
      </c>
    </row>
    <row r="155" spans="1:63" s="8" customFormat="1">
      <c r="A155" s="352">
        <v>41907</v>
      </c>
      <c r="B155" s="127" t="s">
        <v>132</v>
      </c>
      <c r="C155" s="127" t="s">
        <v>128</v>
      </c>
      <c r="D155" s="199">
        <v>183</v>
      </c>
      <c r="E155" s="199">
        <v>178</v>
      </c>
      <c r="F155" s="199">
        <v>5</v>
      </c>
      <c r="G155" s="199">
        <v>542</v>
      </c>
      <c r="H155" s="199">
        <v>527</v>
      </c>
      <c r="I155" s="199">
        <v>15</v>
      </c>
      <c r="J155" s="199">
        <v>1098</v>
      </c>
      <c r="K155" s="199">
        <v>1064</v>
      </c>
      <c r="L155" s="199">
        <v>34</v>
      </c>
      <c r="M155" s="199">
        <v>368224</v>
      </c>
      <c r="N155" s="200">
        <v>1.9010167568922043E-2</v>
      </c>
      <c r="O155" s="199">
        <v>1338</v>
      </c>
      <c r="P155" s="194">
        <v>0.36346545815467834</v>
      </c>
      <c r="Q155" s="200">
        <v>0</v>
      </c>
      <c r="R155" s="199">
        <v>82951</v>
      </c>
      <c r="S155" s="194">
        <v>99.785873413085938</v>
      </c>
      <c r="T155" s="200">
        <v>99.423187255859375</v>
      </c>
      <c r="U155" s="199">
        <v>83129</v>
      </c>
      <c r="V155" s="201">
        <v>0</v>
      </c>
      <c r="W155" s="199">
        <v>474</v>
      </c>
      <c r="X155" s="200">
        <v>0.57142168283462524</v>
      </c>
      <c r="Y155" s="200">
        <v>0</v>
      </c>
      <c r="Z155" s="199">
        <v>157551</v>
      </c>
      <c r="AA155" s="201">
        <v>98.593231201171875</v>
      </c>
      <c r="AB155" s="199">
        <v>158168</v>
      </c>
      <c r="AC155" s="201">
        <v>98.688156127929688</v>
      </c>
      <c r="AD155" s="200">
        <v>5.0400500297546387</v>
      </c>
      <c r="AE155" s="200">
        <v>26.527063369750977</v>
      </c>
      <c r="AF155" s="199">
        <v>503.77764892578125</v>
      </c>
      <c r="AG155" s="200">
        <v>1453.64990234375</v>
      </c>
      <c r="AH155" s="200">
        <v>506.34445190429687</v>
      </c>
      <c r="AI155" s="237">
        <v>34.832626342773437</v>
      </c>
      <c r="AJ155" s="200">
        <v>1411.3106689453125</v>
      </c>
      <c r="AK155" s="200">
        <v>42.338890075683594</v>
      </c>
      <c r="AL155" s="200">
        <v>527</v>
      </c>
      <c r="AM155" s="200">
        <v>15</v>
      </c>
      <c r="AN155" s="200">
        <v>43.340888977050781</v>
      </c>
      <c r="AO155" s="200">
        <v>43.537769317626953</v>
      </c>
      <c r="AP155" s="200">
        <v>37.663360595703125</v>
      </c>
      <c r="AQ155" s="200">
        <v>1.3239070148850183</v>
      </c>
      <c r="AR155" s="200">
        <v>483</v>
      </c>
      <c r="AS155" s="202">
        <v>0</v>
      </c>
      <c r="AT155" s="202">
        <v>2</v>
      </c>
      <c r="AU155" s="202">
        <v>1</v>
      </c>
      <c r="AV155" s="202">
        <v>0</v>
      </c>
      <c r="AW155" s="202">
        <v>0</v>
      </c>
      <c r="AX155" s="202">
        <v>5</v>
      </c>
      <c r="AY155" s="202">
        <v>-2</v>
      </c>
      <c r="AZ155" s="202">
        <v>1</v>
      </c>
      <c r="BA155" s="202">
        <v>0</v>
      </c>
      <c r="BB155" s="202">
        <v>34</v>
      </c>
      <c r="BC155" s="202">
        <v>8</v>
      </c>
      <c r="BD155" s="202">
        <v>14</v>
      </c>
      <c r="BE155" s="202">
        <v>10</v>
      </c>
      <c r="BF155" s="202">
        <v>0</v>
      </c>
      <c r="BG155" s="200">
        <v>20.037233352661133</v>
      </c>
      <c r="BH155" s="202">
        <v>327</v>
      </c>
      <c r="BI155" s="238">
        <v>60.332103321033216</v>
      </c>
      <c r="BJ155" s="43">
        <v>1</v>
      </c>
      <c r="BK155" s="43">
        <v>1</v>
      </c>
    </row>
    <row r="156" spans="1:63" s="41" customFormat="1">
      <c r="A156" s="352">
        <v>41906</v>
      </c>
      <c r="B156" s="126" t="s">
        <v>6</v>
      </c>
      <c r="C156" s="126"/>
      <c r="D156" s="233">
        <v>2171</v>
      </c>
      <c r="E156" s="233">
        <v>1962</v>
      </c>
      <c r="F156" s="233">
        <v>209</v>
      </c>
      <c r="G156" s="233">
        <v>6420</v>
      </c>
      <c r="H156" s="233">
        <v>5817</v>
      </c>
      <c r="I156" s="233">
        <v>603</v>
      </c>
      <c r="J156" s="233">
        <v>19626</v>
      </c>
      <c r="K156" s="233">
        <v>17323</v>
      </c>
      <c r="L156" s="233">
        <v>2303</v>
      </c>
      <c r="M156" s="233">
        <v>12317895</v>
      </c>
      <c r="N156" s="195">
        <v>0.12727823862400028</v>
      </c>
      <c r="O156" s="233">
        <v>16226</v>
      </c>
      <c r="P156" s="230">
        <v>0.13383324245823219</v>
      </c>
      <c r="Q156" s="234"/>
      <c r="R156" s="233">
        <v>4460844</v>
      </c>
      <c r="S156" s="230">
        <v>99.555977884255896</v>
      </c>
      <c r="T156" s="195">
        <v>99.422738890992392</v>
      </c>
      <c r="U156" s="233">
        <v>4480748</v>
      </c>
      <c r="V156" s="195">
        <v>0.10815158586472504</v>
      </c>
      <c r="W156" s="233">
        <v>15854</v>
      </c>
      <c r="X156" s="195">
        <v>0.35540359627012286</v>
      </c>
      <c r="Y156" s="234"/>
      <c r="Z156" s="233">
        <v>3733605</v>
      </c>
      <c r="AA156" s="195">
        <v>98.44228533904176</v>
      </c>
      <c r="AB156" s="233">
        <v>3730455</v>
      </c>
      <c r="AC156" s="195">
        <v>98.487234925847247</v>
      </c>
      <c r="AD156" s="234">
        <v>9.8807581332921153</v>
      </c>
      <c r="AE156" s="234">
        <v>29.74223498868378</v>
      </c>
      <c r="AF156" s="233">
        <v>18160.294891357422</v>
      </c>
      <c r="AG156" s="234">
        <v>63281.6416015625</v>
      </c>
      <c r="AH156" s="234">
        <v>41910.879211425781</v>
      </c>
      <c r="AI156" s="234">
        <v>66.229127675459907</v>
      </c>
      <c r="AJ156" s="234">
        <v>53354.306274414063</v>
      </c>
      <c r="AK156" s="234">
        <v>9927.3340911865234</v>
      </c>
      <c r="AL156" s="234">
        <v>31859.726318359375</v>
      </c>
      <c r="AM156" s="234">
        <v>7470.7447509765625</v>
      </c>
      <c r="AN156" s="235">
        <v>87.968363330766891</v>
      </c>
      <c r="AO156" s="235">
        <v>85.4534765386434</v>
      </c>
      <c r="AP156" s="235">
        <v>107.27927806829156</v>
      </c>
      <c r="AQ156" s="213">
        <v>3.2243779477001171</v>
      </c>
      <c r="AR156" s="234">
        <v>3666</v>
      </c>
      <c r="AS156" s="236">
        <v>111</v>
      </c>
      <c r="AT156" s="236">
        <v>51</v>
      </c>
      <c r="AU156" s="236">
        <v>34</v>
      </c>
      <c r="AV156" s="236">
        <v>16</v>
      </c>
      <c r="AW156" s="236">
        <v>7</v>
      </c>
      <c r="AX156" s="236">
        <v>99</v>
      </c>
      <c r="AY156" s="236">
        <v>0</v>
      </c>
      <c r="AZ156" s="236">
        <v>69</v>
      </c>
      <c r="BA156" s="236">
        <v>21</v>
      </c>
      <c r="BB156" s="236">
        <v>638</v>
      </c>
      <c r="BC156" s="236">
        <v>270</v>
      </c>
      <c r="BD156" s="236">
        <v>302</v>
      </c>
      <c r="BE156" s="236">
        <v>440</v>
      </c>
      <c r="BF156" s="236">
        <v>0</v>
      </c>
      <c r="BG156" s="235">
        <v>42.961907506944968</v>
      </c>
      <c r="BH156" s="236">
        <v>1710</v>
      </c>
      <c r="BI156" s="235">
        <v>26.635514018691588</v>
      </c>
      <c r="BJ156" s="43">
        <v>38</v>
      </c>
      <c r="BK156" s="43">
        <v>94</v>
      </c>
    </row>
    <row r="157" spans="1:63" s="41" customFormat="1">
      <c r="A157" s="352">
        <v>41906</v>
      </c>
      <c r="B157" s="127" t="s">
        <v>134</v>
      </c>
      <c r="C157" s="127"/>
      <c r="D157" s="199">
        <v>772</v>
      </c>
      <c r="E157" s="199">
        <v>665</v>
      </c>
      <c r="F157" s="199">
        <v>107</v>
      </c>
      <c r="G157" s="199">
        <v>2312</v>
      </c>
      <c r="H157" s="199">
        <v>1991</v>
      </c>
      <c r="I157" s="199">
        <v>321</v>
      </c>
      <c r="J157" s="199">
        <v>8154</v>
      </c>
      <c r="K157" s="199">
        <v>6823</v>
      </c>
      <c r="L157" s="199">
        <v>1331</v>
      </c>
      <c r="M157" s="199">
        <v>6120905</v>
      </c>
      <c r="N157" s="200">
        <v>3.5582972510988325E-2</v>
      </c>
      <c r="O157" s="199">
        <v>7585</v>
      </c>
      <c r="P157" s="194">
        <v>0.12397706474877825</v>
      </c>
      <c r="Q157" s="200"/>
      <c r="R157" s="199">
        <v>2405377</v>
      </c>
      <c r="S157" s="194">
        <v>99.572295769123087</v>
      </c>
      <c r="T157" s="200">
        <v>99.448848959525549</v>
      </c>
      <c r="U157" s="199">
        <v>2415712</v>
      </c>
      <c r="V157" s="201">
        <v>8.2004809232812961E-2</v>
      </c>
      <c r="W157" s="199">
        <v>7151</v>
      </c>
      <c r="X157" s="200">
        <v>0.29729227476607617</v>
      </c>
      <c r="Y157" s="200"/>
      <c r="Z157" s="199">
        <v>2184630</v>
      </c>
      <c r="AA157" s="201">
        <v>98.785239508432895</v>
      </c>
      <c r="AB157" s="199">
        <v>2184770</v>
      </c>
      <c r="AC157" s="201">
        <v>98.69277040041591</v>
      </c>
      <c r="AD157" s="200">
        <v>5.5175313953709848</v>
      </c>
      <c r="AE157" s="200">
        <v>30.504479795178739</v>
      </c>
      <c r="AF157" s="199">
        <v>9620.2872314453125</v>
      </c>
      <c r="AG157" s="200">
        <v>35129.07177734375</v>
      </c>
      <c r="AH157" s="200">
        <v>25899.66845703125</v>
      </c>
      <c r="AI157" s="237">
        <v>73.727164273480923</v>
      </c>
      <c r="AJ157" s="200">
        <v>28177.558349609375</v>
      </c>
      <c r="AK157" s="200">
        <v>6951.5097961425781</v>
      </c>
      <c r="AL157" s="200">
        <v>20144.8115234375</v>
      </c>
      <c r="AM157" s="200">
        <v>5754.8654174804687</v>
      </c>
      <c r="AN157" s="200">
        <v>112.24814156905698</v>
      </c>
      <c r="AO157" s="200">
        <v>108.74893294652713</v>
      </c>
      <c r="AP157" s="200">
        <v>129.08427902111293</v>
      </c>
      <c r="AQ157" s="200">
        <v>4.3082011009742152</v>
      </c>
      <c r="AR157" s="200">
        <v>881</v>
      </c>
      <c r="AS157" s="202">
        <v>100</v>
      </c>
      <c r="AT157" s="202">
        <v>16</v>
      </c>
      <c r="AU157" s="202">
        <v>9</v>
      </c>
      <c r="AV157" s="202">
        <v>4</v>
      </c>
      <c r="AW157" s="202">
        <v>2</v>
      </c>
      <c r="AX157" s="202">
        <v>22</v>
      </c>
      <c r="AY157" s="202">
        <v>0</v>
      </c>
      <c r="AZ157" s="202">
        <v>28</v>
      </c>
      <c r="BA157" s="202">
        <v>12</v>
      </c>
      <c r="BB157" s="202">
        <v>131</v>
      </c>
      <c r="BC157" s="202">
        <v>45</v>
      </c>
      <c r="BD157" s="202">
        <v>73</v>
      </c>
      <c r="BE157" s="202">
        <v>161</v>
      </c>
      <c r="BF157" s="202">
        <v>0</v>
      </c>
      <c r="BG157" s="200">
        <v>55.381785428037482</v>
      </c>
      <c r="BH157" s="202">
        <v>200</v>
      </c>
      <c r="BI157" s="238">
        <v>8.6505190311418687</v>
      </c>
      <c r="BJ157" s="470">
        <v>10</v>
      </c>
      <c r="BK157" s="470">
        <v>45</v>
      </c>
    </row>
    <row r="158" spans="1:63" s="41" customFormat="1">
      <c r="A158" s="352">
        <v>41906</v>
      </c>
      <c r="B158" s="127" t="s">
        <v>175</v>
      </c>
      <c r="C158" s="127"/>
      <c r="D158" s="199">
        <v>714</v>
      </c>
      <c r="E158" s="199">
        <v>641</v>
      </c>
      <c r="F158" s="199">
        <v>73</v>
      </c>
      <c r="G158" s="199">
        <v>2064</v>
      </c>
      <c r="H158" s="199">
        <v>1869</v>
      </c>
      <c r="I158" s="199">
        <v>195</v>
      </c>
      <c r="J158" s="199">
        <v>6557</v>
      </c>
      <c r="K158" s="199">
        <v>5842</v>
      </c>
      <c r="L158" s="199">
        <v>715</v>
      </c>
      <c r="M158" s="199">
        <v>4076566</v>
      </c>
      <c r="N158" s="200">
        <v>0.30268122353877608</v>
      </c>
      <c r="O158" s="199">
        <v>265</v>
      </c>
      <c r="P158" s="194">
        <v>6.8179812233159021E-3</v>
      </c>
      <c r="Q158" s="200"/>
      <c r="R158" s="199">
        <v>1403570</v>
      </c>
      <c r="S158" s="194">
        <v>99.54791448193302</v>
      </c>
      <c r="T158" s="243">
        <v>99.541127323815445</v>
      </c>
      <c r="U158" s="199">
        <v>1409948</v>
      </c>
      <c r="V158" s="201">
        <v>0.1783753732167864</v>
      </c>
      <c r="W158" s="199">
        <v>4026</v>
      </c>
      <c r="X158" s="200">
        <v>0.2868399866055843</v>
      </c>
      <c r="Y158" s="200"/>
      <c r="Z158" s="199">
        <v>435934</v>
      </c>
      <c r="AA158" s="201">
        <v>95.780094788447244</v>
      </c>
      <c r="AB158" s="199">
        <v>433454</v>
      </c>
      <c r="AC158" s="201">
        <v>96.158760653741339</v>
      </c>
      <c r="AD158" s="200">
        <v>20.346813263337253</v>
      </c>
      <c r="AE158" s="200">
        <v>32.313026408236617</v>
      </c>
      <c r="AF158" s="199">
        <v>6217.952392578125</v>
      </c>
      <c r="AG158" s="200">
        <v>19019.458984375</v>
      </c>
      <c r="AH158" s="200">
        <v>11386.79443359375</v>
      </c>
      <c r="AI158" s="237">
        <v>59.86918157318938</v>
      </c>
      <c r="AJ158" s="200">
        <v>16605.0859375</v>
      </c>
      <c r="AK158" s="200">
        <v>2414.3742980957031</v>
      </c>
      <c r="AL158" s="200">
        <v>9757.914794921875</v>
      </c>
      <c r="AM158" s="200">
        <v>1628.8793334960937</v>
      </c>
      <c r="AN158" s="200">
        <v>76.472271580517187</v>
      </c>
      <c r="AO158" s="200">
        <v>76.308993941028305</v>
      </c>
      <c r="AP158" s="200">
        <v>84.291586948196411</v>
      </c>
      <c r="AQ158" s="200">
        <v>2.900634281588379</v>
      </c>
      <c r="AR158" s="200">
        <v>1170</v>
      </c>
      <c r="AS158" s="202">
        <v>7</v>
      </c>
      <c r="AT158" s="202">
        <v>29</v>
      </c>
      <c r="AU158" s="202">
        <v>20</v>
      </c>
      <c r="AV158" s="202">
        <v>8</v>
      </c>
      <c r="AW158" s="202">
        <v>5</v>
      </c>
      <c r="AX158" s="202">
        <v>18</v>
      </c>
      <c r="AY158" s="202">
        <v>0</v>
      </c>
      <c r="AZ158" s="202">
        <v>12</v>
      </c>
      <c r="BA158" s="202">
        <v>2</v>
      </c>
      <c r="BB158" s="202">
        <v>353</v>
      </c>
      <c r="BC158" s="202">
        <v>173</v>
      </c>
      <c r="BD158" s="202">
        <v>68</v>
      </c>
      <c r="BE158" s="202">
        <v>96</v>
      </c>
      <c r="BF158" s="202">
        <v>0</v>
      </c>
      <c r="BG158" s="200">
        <v>37.240404241281695</v>
      </c>
      <c r="BH158" s="202">
        <v>515</v>
      </c>
      <c r="BI158" s="238">
        <v>24.9515503875969</v>
      </c>
      <c r="BJ158" s="470">
        <v>3</v>
      </c>
      <c r="BK158" s="470">
        <v>13</v>
      </c>
    </row>
    <row r="159" spans="1:63" s="41" customFormat="1">
      <c r="A159" s="352">
        <v>41906</v>
      </c>
      <c r="B159" s="126" t="s">
        <v>135</v>
      </c>
      <c r="C159" s="126"/>
      <c r="D159" s="189">
        <v>685</v>
      </c>
      <c r="E159" s="189">
        <v>656</v>
      </c>
      <c r="F159" s="189">
        <v>29</v>
      </c>
      <c r="G159" s="189">
        <v>2044</v>
      </c>
      <c r="H159" s="189">
        <v>1957</v>
      </c>
      <c r="I159" s="189">
        <v>87</v>
      </c>
      <c r="J159" s="189">
        <v>4915</v>
      </c>
      <c r="K159" s="189">
        <v>4658</v>
      </c>
      <c r="L159" s="189">
        <v>257</v>
      </c>
      <c r="M159" s="189">
        <v>2120424</v>
      </c>
      <c r="N159" s="203">
        <v>5.4753200341740541E-2</v>
      </c>
      <c r="O159" s="189">
        <v>8376</v>
      </c>
      <c r="P159" s="192">
        <v>0.39524442219457384</v>
      </c>
      <c r="Q159" s="203"/>
      <c r="R159" s="204">
        <v>651897</v>
      </c>
      <c r="S159" s="192">
        <v>99.513128913713189</v>
      </c>
      <c r="T159" s="203">
        <v>99.119808822330441</v>
      </c>
      <c r="U159" s="204">
        <v>655088</v>
      </c>
      <c r="V159" s="205">
        <v>5.3427935823150988E-2</v>
      </c>
      <c r="W159" s="204">
        <v>4677</v>
      </c>
      <c r="X159" s="203">
        <v>0.71744462698861933</v>
      </c>
      <c r="Y159" s="203"/>
      <c r="Z159" s="204">
        <v>1113041</v>
      </c>
      <c r="AA159" s="205">
        <v>98.811823755331844</v>
      </c>
      <c r="AB159" s="204">
        <v>1112231</v>
      </c>
      <c r="AC159" s="205">
        <v>98.990942112904634</v>
      </c>
      <c r="AD159" s="203">
        <v>4.2476086370399084</v>
      </c>
      <c r="AE159" s="203">
        <v>26.284102169420869</v>
      </c>
      <c r="AF159" s="204">
        <v>2322.0552673339844</v>
      </c>
      <c r="AG159" s="205">
        <v>9133.11083984375</v>
      </c>
      <c r="AH159" s="205">
        <v>4624.4163208007812</v>
      </c>
      <c r="AI159" s="232">
        <v>50.633528946418615</v>
      </c>
      <c r="AJ159" s="205">
        <v>8571.6619873046875</v>
      </c>
      <c r="AK159" s="205">
        <v>561.44999694824219</v>
      </c>
      <c r="AL159" s="205">
        <v>1957</v>
      </c>
      <c r="AM159" s="205">
        <v>87</v>
      </c>
      <c r="AN159" s="203">
        <v>57.914975652779383</v>
      </c>
      <c r="AO159" s="203">
        <v>58.051202119581866</v>
      </c>
      <c r="AP159" s="203">
        <v>55.911951501004431</v>
      </c>
      <c r="AQ159" s="203">
        <v>1.858211768025178</v>
      </c>
      <c r="AR159" s="205">
        <v>1615</v>
      </c>
      <c r="AS159" s="204">
        <v>4</v>
      </c>
      <c r="AT159" s="204">
        <v>6</v>
      </c>
      <c r="AU159" s="204">
        <v>5</v>
      </c>
      <c r="AV159" s="204">
        <v>4</v>
      </c>
      <c r="AW159" s="204">
        <v>0</v>
      </c>
      <c r="AX159" s="204">
        <v>59</v>
      </c>
      <c r="AY159" s="204">
        <v>0</v>
      </c>
      <c r="AZ159" s="204">
        <v>29</v>
      </c>
      <c r="BA159" s="204">
        <v>7</v>
      </c>
      <c r="BB159" s="204">
        <v>154</v>
      </c>
      <c r="BC159" s="204">
        <v>52</v>
      </c>
      <c r="BD159" s="204">
        <v>161</v>
      </c>
      <c r="BE159" s="204">
        <v>183</v>
      </c>
      <c r="BF159" s="204">
        <v>0</v>
      </c>
      <c r="BG159" s="203">
        <v>27.849727000888514</v>
      </c>
      <c r="BH159" s="204">
        <v>995</v>
      </c>
      <c r="BI159" s="239">
        <v>48.679060665362037</v>
      </c>
      <c r="BJ159" s="470">
        <v>25</v>
      </c>
      <c r="BK159" s="470">
        <v>36</v>
      </c>
    </row>
    <row r="160" spans="1:63" s="41" customFormat="1">
      <c r="A160" s="352">
        <v>41906</v>
      </c>
      <c r="B160" s="114" t="s">
        <v>121</v>
      </c>
      <c r="C160" s="114" t="s">
        <v>122</v>
      </c>
      <c r="D160" s="114">
        <v>234</v>
      </c>
      <c r="E160" s="114">
        <v>170</v>
      </c>
      <c r="F160" s="114">
        <v>64</v>
      </c>
      <c r="G160" s="114">
        <v>689</v>
      </c>
      <c r="H160" s="114">
        <v>498</v>
      </c>
      <c r="I160" s="114">
        <v>191</v>
      </c>
      <c r="J160" s="114">
        <v>2696</v>
      </c>
      <c r="K160" s="115">
        <v>1893</v>
      </c>
      <c r="L160" s="115">
        <v>803</v>
      </c>
      <c r="M160" s="115">
        <v>2045432</v>
      </c>
      <c r="N160" s="116">
        <v>6.1454009264707565E-2</v>
      </c>
      <c r="O160" s="115">
        <v>2413</v>
      </c>
      <c r="P160" s="116">
        <v>0.11805249005556107</v>
      </c>
      <c r="Q160" s="116">
        <v>0</v>
      </c>
      <c r="R160" s="117">
        <v>900628</v>
      </c>
      <c r="S160" s="116">
        <v>99.544181823730469</v>
      </c>
      <c r="T160" s="116">
        <v>99.426666259765625</v>
      </c>
      <c r="U160" s="118">
        <v>904752</v>
      </c>
      <c r="V160" s="119">
        <v>0.19508108496665955</v>
      </c>
      <c r="W160" s="117">
        <v>2500</v>
      </c>
      <c r="X160" s="119">
        <v>0.27758407592773438</v>
      </c>
      <c r="Y160" s="119">
        <v>0</v>
      </c>
      <c r="Z160" s="117">
        <v>1116066</v>
      </c>
      <c r="AA160" s="119">
        <v>99.034286499023438</v>
      </c>
      <c r="AB160" s="116">
        <v>1116117</v>
      </c>
      <c r="AC160" s="120">
        <v>98.977798461914063</v>
      </c>
      <c r="AD160" s="116">
        <v>5.4187178611755371</v>
      </c>
      <c r="AE160" s="116">
        <v>28.751068115234375</v>
      </c>
      <c r="AF160" s="116">
        <v>3144.783935546875</v>
      </c>
      <c r="AG160" s="116">
        <v>14027.3359375</v>
      </c>
      <c r="AH160" s="121">
        <v>11516.4033203125</v>
      </c>
      <c r="AI160" s="116">
        <v>82.099716186523438</v>
      </c>
      <c r="AJ160" s="121">
        <v>9330.7890625</v>
      </c>
      <c r="AK160" s="121">
        <v>4696.544921875</v>
      </c>
      <c r="AL160" s="116">
        <v>7447.12548828125</v>
      </c>
      <c r="AM160" s="116">
        <v>4069.286376953125</v>
      </c>
      <c r="AN160" s="116">
        <v>129.64422607421875</v>
      </c>
      <c r="AO160" s="116">
        <v>123.70997619628906</v>
      </c>
      <c r="AP160" s="116">
        <v>143.30108642578125</v>
      </c>
      <c r="AQ160" s="122">
        <v>5.2030177809718099</v>
      </c>
      <c r="AR160" s="118">
        <v>176</v>
      </c>
      <c r="AS160" s="118">
        <v>66</v>
      </c>
      <c r="AT160" s="118">
        <v>6</v>
      </c>
      <c r="AU160" s="118">
        <v>4</v>
      </c>
      <c r="AV160" s="118">
        <v>4</v>
      </c>
      <c r="AW160" s="118">
        <v>2</v>
      </c>
      <c r="AX160" s="118">
        <v>4</v>
      </c>
      <c r="AY160" s="118">
        <v>0</v>
      </c>
      <c r="AZ160" s="118">
        <v>8</v>
      </c>
      <c r="BA160" s="118">
        <v>3</v>
      </c>
      <c r="BB160" s="118">
        <v>19</v>
      </c>
      <c r="BC160" s="118">
        <v>7</v>
      </c>
      <c r="BD160" s="116">
        <v>23</v>
      </c>
      <c r="BE160" s="118">
        <v>40</v>
      </c>
      <c r="BF160" s="118">
        <v>0</v>
      </c>
      <c r="BG160" s="112">
        <v>64.375175476074219</v>
      </c>
      <c r="BH160" s="244">
        <v>35</v>
      </c>
      <c r="BI160" s="240">
        <v>5.0798258345428158</v>
      </c>
      <c r="BJ160" s="470">
        <v>6</v>
      </c>
      <c r="BK160" s="470">
        <v>8</v>
      </c>
    </row>
    <row r="161" spans="1:63" s="41" customFormat="1">
      <c r="A161" s="352">
        <v>41906</v>
      </c>
      <c r="B161" s="114" t="s">
        <v>123</v>
      </c>
      <c r="C161" s="114" t="s">
        <v>122</v>
      </c>
      <c r="D161" s="114">
        <v>169</v>
      </c>
      <c r="E161" s="114">
        <v>158</v>
      </c>
      <c r="F161" s="114">
        <v>11</v>
      </c>
      <c r="G161" s="114">
        <v>525</v>
      </c>
      <c r="H161" s="114">
        <v>491</v>
      </c>
      <c r="I161" s="114">
        <v>34</v>
      </c>
      <c r="J161" s="114">
        <v>1612</v>
      </c>
      <c r="K161" s="115">
        <v>1479</v>
      </c>
      <c r="L161" s="115">
        <v>133</v>
      </c>
      <c r="M161" s="115">
        <v>1114860</v>
      </c>
      <c r="N161" s="116">
        <v>4.4310495257377625E-2</v>
      </c>
      <c r="O161" s="115">
        <v>1257</v>
      </c>
      <c r="P161" s="116">
        <v>0.11281505227088928</v>
      </c>
      <c r="Q161" s="116">
        <v>0</v>
      </c>
      <c r="R161" s="117">
        <v>397629</v>
      </c>
      <c r="S161" s="116">
        <v>99.72161865234375</v>
      </c>
      <c r="T161" s="116">
        <v>99.609115600585937</v>
      </c>
      <c r="U161" s="118">
        <v>398739</v>
      </c>
      <c r="V161" s="119">
        <v>1.4295064844191074E-2</v>
      </c>
      <c r="W161" s="117">
        <v>1281</v>
      </c>
      <c r="X161" s="119">
        <v>0.32215958833694458</v>
      </c>
      <c r="Y161" s="119">
        <v>0</v>
      </c>
      <c r="Z161" s="117">
        <v>346049</v>
      </c>
      <c r="AA161" s="119">
        <v>98.977020263671875</v>
      </c>
      <c r="AB161" s="116">
        <v>346497</v>
      </c>
      <c r="AC161" s="120">
        <v>98.873870849609375</v>
      </c>
      <c r="AD161" s="116">
        <v>5.1677031517028809</v>
      </c>
      <c r="AE161" s="116">
        <v>30.543430328369141</v>
      </c>
      <c r="AF161" s="116">
        <v>1637.22021484375</v>
      </c>
      <c r="AG161" s="116">
        <v>6067.54638671875</v>
      </c>
      <c r="AH161" s="121">
        <v>4215.1904296875</v>
      </c>
      <c r="AI161" s="116">
        <v>69.471084594726562</v>
      </c>
      <c r="AJ161" s="121">
        <v>5494.0888671875</v>
      </c>
      <c r="AK161" s="121">
        <v>573.4580078125</v>
      </c>
      <c r="AL161" s="116">
        <v>3795.957763671875</v>
      </c>
      <c r="AM161" s="116">
        <v>419.2320556640625</v>
      </c>
      <c r="AN161" s="116">
        <v>103.66310882568359</v>
      </c>
      <c r="AO161" s="116">
        <v>103.28761291503906</v>
      </c>
      <c r="AP161" s="116">
        <v>107.40402221679687</v>
      </c>
      <c r="AQ161" s="116">
        <v>3.763986592257289</v>
      </c>
      <c r="AR161" s="118">
        <v>245</v>
      </c>
      <c r="AS161" s="118">
        <v>13</v>
      </c>
      <c r="AT161" s="118">
        <v>6</v>
      </c>
      <c r="AU161" s="118">
        <v>3</v>
      </c>
      <c r="AV161" s="118">
        <v>0</v>
      </c>
      <c r="AW161" s="118">
        <v>0</v>
      </c>
      <c r="AX161" s="118">
        <v>10</v>
      </c>
      <c r="AY161" s="118">
        <v>0</v>
      </c>
      <c r="AZ161" s="118">
        <v>6</v>
      </c>
      <c r="BA161" s="118">
        <v>2</v>
      </c>
      <c r="BB161" s="118">
        <v>23</v>
      </c>
      <c r="BC161" s="118">
        <v>5</v>
      </c>
      <c r="BD161" s="116">
        <v>17</v>
      </c>
      <c r="BE161" s="118">
        <v>22</v>
      </c>
      <c r="BF161" s="118">
        <v>0</v>
      </c>
      <c r="BG161" s="112">
        <v>50.687953948974609</v>
      </c>
      <c r="BH161" s="244">
        <v>68</v>
      </c>
      <c r="BI161" s="240">
        <v>12.952380952380951</v>
      </c>
      <c r="BJ161" s="470">
        <v>2</v>
      </c>
      <c r="BK161" s="470">
        <v>10</v>
      </c>
    </row>
    <row r="162" spans="1:63" s="299" customFormat="1">
      <c r="A162" s="352">
        <v>41906</v>
      </c>
      <c r="B162" s="114" t="s">
        <v>183</v>
      </c>
      <c r="C162" s="114" t="s">
        <v>122</v>
      </c>
      <c r="D162" s="114">
        <v>140</v>
      </c>
      <c r="E162" s="114">
        <v>130</v>
      </c>
      <c r="F162" s="114">
        <v>10</v>
      </c>
      <c r="G162" s="114">
        <v>421</v>
      </c>
      <c r="H162" s="114">
        <v>391</v>
      </c>
      <c r="I162" s="114">
        <v>30</v>
      </c>
      <c r="J162" s="114">
        <v>1591</v>
      </c>
      <c r="K162" s="115">
        <v>1477</v>
      </c>
      <c r="L162" s="115">
        <v>114</v>
      </c>
      <c r="M162" s="115">
        <v>1156978</v>
      </c>
      <c r="N162" s="116">
        <v>1.3829130912199616E-3</v>
      </c>
      <c r="O162" s="115">
        <v>1025</v>
      </c>
      <c r="P162" s="116">
        <v>8.8597461581230164E-2</v>
      </c>
      <c r="Q162" s="116">
        <v>0</v>
      </c>
      <c r="R162" s="117">
        <v>451536</v>
      </c>
      <c r="S162" s="116">
        <v>99.693328857421875</v>
      </c>
      <c r="T162" s="116">
        <v>99.605003356933594</v>
      </c>
      <c r="U162" s="118">
        <v>452925</v>
      </c>
      <c r="V162" s="119">
        <v>6.6236131824553013E-3</v>
      </c>
      <c r="W162" s="117">
        <v>1287</v>
      </c>
      <c r="X162" s="119">
        <v>0.28502711653709412</v>
      </c>
      <c r="Y162" s="119">
        <v>0</v>
      </c>
      <c r="Z162" s="117">
        <v>306115</v>
      </c>
      <c r="AA162" s="119">
        <v>98.131744384765625</v>
      </c>
      <c r="AB162" s="116">
        <v>306087</v>
      </c>
      <c r="AC162" s="120">
        <v>97.88262939453125</v>
      </c>
      <c r="AD162" s="116">
        <v>5.6379632949829102</v>
      </c>
      <c r="AE162" s="116">
        <v>30.22258186340332</v>
      </c>
      <c r="AF162" s="116">
        <v>1844.2962646484375</v>
      </c>
      <c r="AG162" s="116">
        <v>6207.1474609375</v>
      </c>
      <c r="AH162" s="121">
        <v>4087.98583984375</v>
      </c>
      <c r="AI162" s="116">
        <v>65.859329223632812</v>
      </c>
      <c r="AJ162" s="121">
        <v>5588.64599609375</v>
      </c>
      <c r="AK162" s="121">
        <v>618.50201416015625</v>
      </c>
      <c r="AL162" s="116">
        <v>3567.83154296875</v>
      </c>
      <c r="AM162" s="116">
        <v>520.15496826171875</v>
      </c>
      <c r="AN162" s="116">
        <v>99.716720581054688</v>
      </c>
      <c r="AO162" s="116">
        <v>96.660354614257813</v>
      </c>
      <c r="AP162" s="116">
        <v>139.6021728515625</v>
      </c>
      <c r="AQ162" s="116">
        <v>3.9014126090116279</v>
      </c>
      <c r="AR162" s="118">
        <v>175</v>
      </c>
      <c r="AS162" s="118">
        <v>8</v>
      </c>
      <c r="AT162" s="118">
        <v>0</v>
      </c>
      <c r="AU162" s="118">
        <v>0</v>
      </c>
      <c r="AV162" s="118">
        <v>0</v>
      </c>
      <c r="AW162" s="118">
        <v>0</v>
      </c>
      <c r="AX162" s="118">
        <v>3</v>
      </c>
      <c r="AY162" s="118">
        <v>0</v>
      </c>
      <c r="AZ162" s="118">
        <v>3</v>
      </c>
      <c r="BA162" s="118">
        <v>0</v>
      </c>
      <c r="BB162" s="118">
        <v>42</v>
      </c>
      <c r="BC162" s="118">
        <v>12</v>
      </c>
      <c r="BD162" s="116">
        <v>10</v>
      </c>
      <c r="BE162" s="118">
        <v>22</v>
      </c>
      <c r="BF162" s="118">
        <v>0</v>
      </c>
      <c r="BG162" s="112">
        <v>49.30133056640625</v>
      </c>
      <c r="BH162" s="244">
        <v>29</v>
      </c>
      <c r="BI162" s="240">
        <v>6.8883610451306403</v>
      </c>
      <c r="BJ162" s="470">
        <v>0</v>
      </c>
      <c r="BK162" s="470">
        <v>4</v>
      </c>
    </row>
    <row r="163" spans="1:63" s="7" customFormat="1">
      <c r="A163" s="352">
        <v>41906</v>
      </c>
      <c r="B163" s="114" t="s">
        <v>126</v>
      </c>
      <c r="C163" s="114" t="s">
        <v>122</v>
      </c>
      <c r="D163" s="114">
        <v>117</v>
      </c>
      <c r="E163" s="114">
        <v>110</v>
      </c>
      <c r="F163" s="114">
        <v>7</v>
      </c>
      <c r="G163" s="114">
        <v>343</v>
      </c>
      <c r="H163" s="114">
        <v>322</v>
      </c>
      <c r="I163" s="114">
        <v>21</v>
      </c>
      <c r="J163" s="114">
        <v>1077</v>
      </c>
      <c r="K163" s="115">
        <v>991</v>
      </c>
      <c r="L163" s="115">
        <v>86</v>
      </c>
      <c r="M163" s="115">
        <v>682144</v>
      </c>
      <c r="N163" s="116">
        <v>2.4921423755586147E-3</v>
      </c>
      <c r="O163" s="115">
        <v>1483</v>
      </c>
      <c r="P163" s="116">
        <v>0.21744135022163391</v>
      </c>
      <c r="Q163" s="116">
        <v>0</v>
      </c>
      <c r="R163" s="117">
        <v>245434</v>
      </c>
      <c r="S163" s="116">
        <v>99.482795715332031</v>
      </c>
      <c r="T163" s="116">
        <v>99.2664794921875</v>
      </c>
      <c r="U163" s="118">
        <v>246710</v>
      </c>
      <c r="V163" s="119">
        <v>7.2960155084729195E-3</v>
      </c>
      <c r="W163" s="117">
        <v>995</v>
      </c>
      <c r="X163" s="119">
        <v>0.40540429949760437</v>
      </c>
      <c r="Y163" s="119">
        <v>0</v>
      </c>
      <c r="Z163" s="117">
        <v>137863</v>
      </c>
      <c r="AA163" s="119">
        <v>98.691452026367188</v>
      </c>
      <c r="AB163" s="116">
        <v>137542</v>
      </c>
      <c r="AC163" s="120">
        <v>98.656410217285156</v>
      </c>
      <c r="AD163" s="116">
        <v>5.8434906005859375</v>
      </c>
      <c r="AE163" s="116">
        <v>34.570564270019531</v>
      </c>
      <c r="AF163" s="116">
        <v>1120.0472412109375</v>
      </c>
      <c r="AG163" s="116">
        <v>3701.109375</v>
      </c>
      <c r="AH163" s="121">
        <v>2360.434326171875</v>
      </c>
      <c r="AI163" s="116">
        <v>63.776401519775391</v>
      </c>
      <c r="AJ163" s="121">
        <v>3557.446533203125</v>
      </c>
      <c r="AK163" s="121">
        <v>143.66299438476562</v>
      </c>
      <c r="AL163" s="116">
        <v>2328.5849609375</v>
      </c>
      <c r="AM163" s="116">
        <v>31.8489990234375</v>
      </c>
      <c r="AN163" s="116">
        <v>95.296836853027344</v>
      </c>
      <c r="AO163" s="116">
        <v>100.43242645263672</v>
      </c>
      <c r="AP163" s="116">
        <v>42.050987243652344</v>
      </c>
      <c r="AQ163" s="116">
        <v>3.4364989554317549</v>
      </c>
      <c r="AR163" s="118">
        <v>162</v>
      </c>
      <c r="AS163" s="118">
        <v>0</v>
      </c>
      <c r="AT163" s="118">
        <v>0</v>
      </c>
      <c r="AU163" s="118">
        <v>0</v>
      </c>
      <c r="AV163" s="118">
        <v>0</v>
      </c>
      <c r="AW163" s="118">
        <v>0</v>
      </c>
      <c r="AX163" s="118">
        <v>3</v>
      </c>
      <c r="AY163" s="118">
        <v>0</v>
      </c>
      <c r="AZ163" s="118">
        <v>7</v>
      </c>
      <c r="BA163" s="118">
        <v>4</v>
      </c>
      <c r="BB163" s="118">
        <v>24</v>
      </c>
      <c r="BC163" s="118">
        <v>14</v>
      </c>
      <c r="BD163" s="116">
        <v>13</v>
      </c>
      <c r="BE163" s="118">
        <v>40</v>
      </c>
      <c r="BF163" s="118">
        <v>0</v>
      </c>
      <c r="BG163" s="112">
        <v>46.699607849121094</v>
      </c>
      <c r="BH163" s="244">
        <v>45</v>
      </c>
      <c r="BI163" s="240">
        <v>13.119533527696792</v>
      </c>
      <c r="BJ163" s="470">
        <v>2</v>
      </c>
      <c r="BK163" s="470">
        <v>12</v>
      </c>
    </row>
    <row r="164" spans="1:63" s="7" customFormat="1">
      <c r="A164" s="352">
        <v>41906</v>
      </c>
      <c r="B164" s="114" t="s">
        <v>184</v>
      </c>
      <c r="C164" s="114" t="s">
        <v>122</v>
      </c>
      <c r="D164" s="114">
        <v>112</v>
      </c>
      <c r="E164" s="114">
        <v>97</v>
      </c>
      <c r="F164" s="114">
        <v>15</v>
      </c>
      <c r="G164" s="114">
        <v>334</v>
      </c>
      <c r="H164" s="114">
        <v>289</v>
      </c>
      <c r="I164" s="114">
        <v>45</v>
      </c>
      <c r="J164" s="114">
        <v>1178</v>
      </c>
      <c r="K164" s="115">
        <v>983</v>
      </c>
      <c r="L164" s="115">
        <v>195</v>
      </c>
      <c r="M164" s="115">
        <v>1121491</v>
      </c>
      <c r="N164" s="116">
        <v>3.5131800919771194E-2</v>
      </c>
      <c r="O164" s="115">
        <v>1407</v>
      </c>
      <c r="P164" s="116">
        <v>0.12552334368228912</v>
      </c>
      <c r="Q164" s="116">
        <v>0</v>
      </c>
      <c r="R164" s="117">
        <v>410150</v>
      </c>
      <c r="S164" s="116">
        <v>99.409576416015625</v>
      </c>
      <c r="T164" s="116">
        <v>99.284797668457031</v>
      </c>
      <c r="U164" s="118">
        <v>412586</v>
      </c>
      <c r="V164" s="119">
        <v>2.6903482154011726E-2</v>
      </c>
      <c r="W164" s="117">
        <v>1088</v>
      </c>
      <c r="X164" s="119">
        <v>0.26526880264282227</v>
      </c>
      <c r="Y164" s="119">
        <v>0</v>
      </c>
      <c r="Z164" s="117">
        <v>278537</v>
      </c>
      <c r="AA164" s="119">
        <v>98.313690185546875</v>
      </c>
      <c r="AB164" s="116">
        <v>278527</v>
      </c>
      <c r="AC164" s="120">
        <v>98.233566284179688</v>
      </c>
      <c r="AD164" s="116">
        <v>5.7847065925598145</v>
      </c>
      <c r="AE164" s="116">
        <v>30.239999771118164</v>
      </c>
      <c r="AF164" s="116">
        <v>1873.9395751953125</v>
      </c>
      <c r="AG164" s="116">
        <v>5125.9326171875</v>
      </c>
      <c r="AH164" s="121">
        <v>3719.654541015625</v>
      </c>
      <c r="AI164" s="116">
        <v>72.565422058105469</v>
      </c>
      <c r="AJ164" s="121">
        <v>4206.587890625</v>
      </c>
      <c r="AK164" s="121">
        <v>919.34185791015625</v>
      </c>
      <c r="AL164" s="116">
        <v>3005.311767578125</v>
      </c>
      <c r="AM164" s="116">
        <v>714.343017578125</v>
      </c>
      <c r="AN164" s="116">
        <v>113.54763031005859</v>
      </c>
      <c r="AO164" s="116">
        <v>112.92540740966797</v>
      </c>
      <c r="AP164" s="116">
        <v>116.48441314697266</v>
      </c>
      <c r="AQ164" s="116">
        <v>4.3513859229095928</v>
      </c>
      <c r="AR164" s="118">
        <v>123</v>
      </c>
      <c r="AS164" s="118">
        <v>13</v>
      </c>
      <c r="AT164" s="118">
        <v>4</v>
      </c>
      <c r="AU164" s="118">
        <v>2</v>
      </c>
      <c r="AV164" s="118">
        <v>0</v>
      </c>
      <c r="AW164" s="118">
        <v>0</v>
      </c>
      <c r="AX164" s="118">
        <v>2</v>
      </c>
      <c r="AY164" s="118">
        <v>0</v>
      </c>
      <c r="AZ164" s="118">
        <v>4</v>
      </c>
      <c r="BA164" s="118">
        <v>3</v>
      </c>
      <c r="BB164" s="118">
        <v>23</v>
      </c>
      <c r="BC164" s="118">
        <v>7</v>
      </c>
      <c r="BD164" s="116">
        <v>10</v>
      </c>
      <c r="BE164" s="118">
        <v>37</v>
      </c>
      <c r="BF164" s="118">
        <v>0</v>
      </c>
      <c r="BG164" s="112">
        <v>55.991832733154297</v>
      </c>
      <c r="BH164" s="244">
        <v>23</v>
      </c>
      <c r="BI164" s="240">
        <v>6.88622754491018</v>
      </c>
      <c r="BJ164" s="471">
        <v>0</v>
      </c>
      <c r="BK164" s="471">
        <v>11</v>
      </c>
    </row>
    <row r="165" spans="1:63" s="7" customFormat="1">
      <c r="A165" s="352">
        <v>41906</v>
      </c>
      <c r="B165" s="114" t="s">
        <v>131</v>
      </c>
      <c r="C165" s="114" t="s">
        <v>176</v>
      </c>
      <c r="D165" s="114">
        <v>194</v>
      </c>
      <c r="E165" s="114">
        <v>174</v>
      </c>
      <c r="F165" s="114">
        <v>20</v>
      </c>
      <c r="G165" s="114">
        <v>557</v>
      </c>
      <c r="H165" s="114">
        <v>507</v>
      </c>
      <c r="I165" s="114">
        <v>50</v>
      </c>
      <c r="J165" s="114">
        <v>1626</v>
      </c>
      <c r="K165" s="115">
        <v>1463</v>
      </c>
      <c r="L165" s="115">
        <v>163</v>
      </c>
      <c r="M165" s="115">
        <v>1130832</v>
      </c>
      <c r="N165" s="116">
        <v>4.8990476876497269E-2</v>
      </c>
      <c r="O165" s="115">
        <v>63</v>
      </c>
      <c r="P165" s="116">
        <v>5.8072865940630436E-3</v>
      </c>
      <c r="Q165" s="116">
        <v>0</v>
      </c>
      <c r="R165" s="117">
        <v>382640</v>
      </c>
      <c r="S165" s="116">
        <v>99.645317077636719</v>
      </c>
      <c r="T165" s="116">
        <v>99.639533996582031</v>
      </c>
      <c r="U165" s="118">
        <v>384002</v>
      </c>
      <c r="V165" s="119">
        <v>5.0780985504388809E-2</v>
      </c>
      <c r="W165" s="117">
        <v>1036</v>
      </c>
      <c r="X165" s="119">
        <v>0.27075058221817017</v>
      </c>
      <c r="Y165" s="119">
        <v>0</v>
      </c>
      <c r="Z165" s="117">
        <v>158999</v>
      </c>
      <c r="AA165" s="119">
        <v>95.355316162109375</v>
      </c>
      <c r="AB165" s="116">
        <v>158289</v>
      </c>
      <c r="AC165" s="120">
        <v>95.922645568847656</v>
      </c>
      <c r="AD165" s="116">
        <v>5.4615511894226074</v>
      </c>
      <c r="AE165" s="116">
        <v>29.367654800415039</v>
      </c>
      <c r="AF165" s="116">
        <v>1845.4420166015625</v>
      </c>
      <c r="AG165" s="116">
        <v>4916.61279296875</v>
      </c>
      <c r="AH165" s="121">
        <v>3239.056396484375</v>
      </c>
      <c r="AI165" s="116">
        <v>65.879837036132812</v>
      </c>
      <c r="AJ165" s="121">
        <v>4283.55322265625</v>
      </c>
      <c r="AK165" s="121">
        <v>633.06134033203125</v>
      </c>
      <c r="AL165" s="116">
        <v>2769.41943359375</v>
      </c>
      <c r="AM165" s="116">
        <v>469.6370849609375</v>
      </c>
      <c r="AN165" s="116">
        <v>81.578239440917969</v>
      </c>
      <c r="AO165" s="116">
        <v>79.948509216308594</v>
      </c>
      <c r="AP165" s="116">
        <v>94.630844116210937</v>
      </c>
      <c r="AQ165" s="116">
        <v>3.0237471051468328</v>
      </c>
      <c r="AR165" s="118">
        <v>285</v>
      </c>
      <c r="AS165" s="118">
        <v>2</v>
      </c>
      <c r="AT165" s="118">
        <v>2</v>
      </c>
      <c r="AU165" s="118">
        <v>2</v>
      </c>
      <c r="AV165" s="118">
        <v>1</v>
      </c>
      <c r="AW165" s="118">
        <v>0</v>
      </c>
      <c r="AX165" s="118">
        <v>7</v>
      </c>
      <c r="AY165" s="118">
        <v>0</v>
      </c>
      <c r="AZ165" s="118">
        <v>2</v>
      </c>
      <c r="BA165" s="118">
        <v>0</v>
      </c>
      <c r="BB165" s="118">
        <v>137</v>
      </c>
      <c r="BC165" s="118">
        <v>63</v>
      </c>
      <c r="BD165" s="116">
        <v>21</v>
      </c>
      <c r="BE165" s="118">
        <v>26</v>
      </c>
      <c r="BF165" s="118">
        <v>0</v>
      </c>
      <c r="BG165" s="112">
        <v>39.502857208251953</v>
      </c>
      <c r="BH165" s="244">
        <v>116</v>
      </c>
      <c r="BI165" s="240">
        <v>20.825852782764812</v>
      </c>
      <c r="BJ165" s="471">
        <v>2</v>
      </c>
      <c r="BK165" s="471">
        <v>5</v>
      </c>
    </row>
    <row r="166" spans="1:63" s="7" customFormat="1">
      <c r="A166" s="352">
        <v>41906</v>
      </c>
      <c r="B166" s="114" t="s">
        <v>124</v>
      </c>
      <c r="C166" s="114" t="s">
        <v>176</v>
      </c>
      <c r="D166" s="114">
        <v>159</v>
      </c>
      <c r="E166" s="114">
        <v>126</v>
      </c>
      <c r="F166" s="114">
        <v>33</v>
      </c>
      <c r="G166" s="114">
        <v>457</v>
      </c>
      <c r="H166" s="114">
        <v>370</v>
      </c>
      <c r="I166" s="114">
        <v>87</v>
      </c>
      <c r="J166" s="114">
        <v>1703</v>
      </c>
      <c r="K166" s="115">
        <v>1358</v>
      </c>
      <c r="L166" s="115">
        <v>345</v>
      </c>
      <c r="M166" s="115">
        <v>1167561</v>
      </c>
      <c r="N166" s="116">
        <v>0.99720698595046997</v>
      </c>
      <c r="O166" s="115">
        <v>127</v>
      </c>
      <c r="P166" s="116">
        <v>1.1472427286207676E-2</v>
      </c>
      <c r="Q166" s="116">
        <v>0</v>
      </c>
      <c r="R166" s="117">
        <v>430260</v>
      </c>
      <c r="S166" s="116">
        <v>99.480934143066406</v>
      </c>
      <c r="T166" s="116">
        <v>99.469520568847656</v>
      </c>
      <c r="U166" s="118">
        <v>432505</v>
      </c>
      <c r="V166" s="119">
        <v>0.25525715947151184</v>
      </c>
      <c r="W166" s="117">
        <v>1409</v>
      </c>
      <c r="X166" s="119">
        <v>0.32747641205787659</v>
      </c>
      <c r="Y166" s="119">
        <v>0</v>
      </c>
      <c r="Z166" s="117">
        <v>124756</v>
      </c>
      <c r="AA166" s="119">
        <v>96.549263000488281</v>
      </c>
      <c r="AB166" s="116">
        <v>123660</v>
      </c>
      <c r="AC166" s="120">
        <v>96.717613220214844</v>
      </c>
      <c r="AD166" s="116">
        <v>5.1430988311767578</v>
      </c>
      <c r="AE166" s="116">
        <v>30.458969116210938</v>
      </c>
      <c r="AF166" s="116">
        <v>1753.865966796875</v>
      </c>
      <c r="AG166" s="116">
        <v>5440.9052734375</v>
      </c>
      <c r="AH166" s="121">
        <v>3099.108642578125</v>
      </c>
      <c r="AI166" s="116">
        <v>56.959430694580078</v>
      </c>
      <c r="AJ166" s="121">
        <v>4251.96484375</v>
      </c>
      <c r="AK166" s="121">
        <v>1188.939697265625</v>
      </c>
      <c r="AL166" s="116">
        <v>2309.8525390625</v>
      </c>
      <c r="AM166" s="116">
        <v>789.25555419921875</v>
      </c>
      <c r="AN166" s="116">
        <v>78.768638610839844</v>
      </c>
      <c r="AO166" s="116">
        <v>76.489425659179688</v>
      </c>
      <c r="AP166" s="116">
        <v>88.16375732421875</v>
      </c>
      <c r="AQ166" s="116">
        <v>3.1948944647313566</v>
      </c>
      <c r="AR166" s="118">
        <v>240</v>
      </c>
      <c r="AS166" s="118">
        <v>2</v>
      </c>
      <c r="AT166" s="118">
        <v>22</v>
      </c>
      <c r="AU166" s="118">
        <v>17</v>
      </c>
      <c r="AV166" s="118">
        <v>4</v>
      </c>
      <c r="AW166" s="118">
        <v>4</v>
      </c>
      <c r="AX166" s="118">
        <v>4</v>
      </c>
      <c r="AY166" s="118">
        <v>0</v>
      </c>
      <c r="AZ166" s="118">
        <v>4</v>
      </c>
      <c r="BA166" s="118">
        <v>0</v>
      </c>
      <c r="BB166" s="118">
        <v>70</v>
      </c>
      <c r="BC166" s="118">
        <v>34</v>
      </c>
      <c r="BD166" s="116">
        <v>16</v>
      </c>
      <c r="BE166" s="118">
        <v>28</v>
      </c>
      <c r="BF166" s="118">
        <v>0</v>
      </c>
      <c r="BG166" s="112">
        <v>38.880722045898438</v>
      </c>
      <c r="BH166" s="244">
        <v>107</v>
      </c>
      <c r="BI166" s="240">
        <v>23.413566739606125</v>
      </c>
      <c r="BJ166" s="471">
        <v>0</v>
      </c>
      <c r="BK166" s="471">
        <v>2</v>
      </c>
    </row>
    <row r="167" spans="1:63" s="7" customFormat="1">
      <c r="A167" s="352">
        <v>41906</v>
      </c>
      <c r="B167" s="206" t="s">
        <v>133</v>
      </c>
      <c r="C167" s="206" t="s">
        <v>176</v>
      </c>
      <c r="D167" s="206">
        <v>176</v>
      </c>
      <c r="E167" s="206">
        <v>164</v>
      </c>
      <c r="F167" s="206">
        <v>12</v>
      </c>
      <c r="G167" s="206">
        <v>519</v>
      </c>
      <c r="H167" s="206">
        <v>485</v>
      </c>
      <c r="I167" s="206">
        <v>34</v>
      </c>
      <c r="J167" s="206">
        <v>1533</v>
      </c>
      <c r="K167" s="245">
        <v>1419</v>
      </c>
      <c r="L167" s="245">
        <v>114</v>
      </c>
      <c r="M167" s="245">
        <v>891554</v>
      </c>
      <c r="N167" s="246">
        <v>1.3010989874601364E-2</v>
      </c>
      <c r="O167" s="245">
        <v>63</v>
      </c>
      <c r="P167" s="246">
        <v>7.3967622593045235E-3</v>
      </c>
      <c r="Q167" s="246">
        <v>0</v>
      </c>
      <c r="R167" s="247">
        <v>284196</v>
      </c>
      <c r="S167" s="246">
        <v>99.29180908203125</v>
      </c>
      <c r="T167" s="246">
        <v>99.284461975097656</v>
      </c>
      <c r="U167" s="248">
        <v>286223</v>
      </c>
      <c r="V167" s="249">
        <v>0.3483298122882843</v>
      </c>
      <c r="W167" s="248">
        <v>973</v>
      </c>
      <c r="X167" s="246">
        <v>0.34236934781074524</v>
      </c>
      <c r="Y167" s="246">
        <v>0</v>
      </c>
      <c r="Z167" s="247">
        <v>70552</v>
      </c>
      <c r="AA167" s="249">
        <v>93.580619812011719</v>
      </c>
      <c r="AB167" s="246">
        <v>69878</v>
      </c>
      <c r="AC167" s="250">
        <v>94.086837768554688</v>
      </c>
      <c r="AD167" s="246">
        <v>5.3603320121765137</v>
      </c>
      <c r="AE167" s="246">
        <v>35.936386108398438</v>
      </c>
      <c r="AF167" s="246">
        <v>1422.4097900390625</v>
      </c>
      <c r="AG167" s="246">
        <v>4397.02392578125</v>
      </c>
      <c r="AH167" s="251">
        <v>2986.733642578125</v>
      </c>
      <c r="AI167" s="246">
        <v>67.926254272460938</v>
      </c>
      <c r="AJ167" s="251">
        <v>4101.24853515625</v>
      </c>
      <c r="AK167" s="251">
        <v>295.7752685546875</v>
      </c>
      <c r="AL167" s="246">
        <v>2794.77685546875</v>
      </c>
      <c r="AM167" s="246">
        <v>191.95700073242187</v>
      </c>
      <c r="AN167" s="246">
        <v>79.618309020996094</v>
      </c>
      <c r="AO167" s="246">
        <v>80.991050720214844</v>
      </c>
      <c r="AP167" s="246">
        <v>64.467147827148437</v>
      </c>
      <c r="AQ167" s="246">
        <v>2.8682478315598501</v>
      </c>
      <c r="AR167" s="248">
        <v>297</v>
      </c>
      <c r="AS167" s="248">
        <v>2</v>
      </c>
      <c r="AT167" s="248">
        <v>4</v>
      </c>
      <c r="AU167" s="248">
        <v>1</v>
      </c>
      <c r="AV167" s="248">
        <v>2</v>
      </c>
      <c r="AW167" s="248">
        <v>1</v>
      </c>
      <c r="AX167" s="248">
        <v>6</v>
      </c>
      <c r="AY167" s="248">
        <v>0</v>
      </c>
      <c r="AZ167" s="248">
        <v>5</v>
      </c>
      <c r="BA167" s="248">
        <v>2</v>
      </c>
      <c r="BB167" s="248">
        <v>88</v>
      </c>
      <c r="BC167" s="248">
        <v>47</v>
      </c>
      <c r="BD167" s="246">
        <v>22</v>
      </c>
      <c r="BE167" s="248">
        <v>31</v>
      </c>
      <c r="BF167" s="248">
        <v>0</v>
      </c>
      <c r="BG167" s="249">
        <v>38.410896301269531</v>
      </c>
      <c r="BH167" s="252">
        <v>126</v>
      </c>
      <c r="BI167" s="253">
        <v>24.277456647398843</v>
      </c>
      <c r="BJ167" s="43">
        <v>1</v>
      </c>
      <c r="BK167" s="43">
        <v>6</v>
      </c>
    </row>
    <row r="168" spans="1:63" s="7" customFormat="1">
      <c r="A168" s="352">
        <v>41906</v>
      </c>
      <c r="B168" s="206" t="s">
        <v>125</v>
      </c>
      <c r="C168" s="206" t="s">
        <v>176</v>
      </c>
      <c r="D168" s="206">
        <v>185</v>
      </c>
      <c r="E168" s="206">
        <v>177</v>
      </c>
      <c r="F168" s="206">
        <v>8</v>
      </c>
      <c r="G168" s="206">
        <v>531</v>
      </c>
      <c r="H168" s="206">
        <v>507</v>
      </c>
      <c r="I168" s="206">
        <v>24</v>
      </c>
      <c r="J168" s="206">
        <v>1695</v>
      </c>
      <c r="K168" s="245">
        <v>1602</v>
      </c>
      <c r="L168" s="245">
        <v>93</v>
      </c>
      <c r="M168" s="245">
        <v>886619</v>
      </c>
      <c r="N168" s="246">
        <v>2.9324884526431561E-3</v>
      </c>
      <c r="O168" s="245">
        <v>12</v>
      </c>
      <c r="P168" s="246">
        <v>1.4231313252821565E-3</v>
      </c>
      <c r="Q168" s="246">
        <v>0</v>
      </c>
      <c r="R168" s="247">
        <v>306474</v>
      </c>
      <c r="S168" s="246">
        <v>99.757827758789063</v>
      </c>
      <c r="T168" s="246">
        <v>99.75640869140625</v>
      </c>
      <c r="U168" s="248">
        <v>307218</v>
      </c>
      <c r="V168" s="249">
        <v>7.1284882724285126E-2</v>
      </c>
      <c r="W168" s="248">
        <v>608</v>
      </c>
      <c r="X168" s="246">
        <v>0.19838550686836243</v>
      </c>
      <c r="Y168" s="246">
        <v>0</v>
      </c>
      <c r="Z168" s="247">
        <v>81627</v>
      </c>
      <c r="AA168" s="249">
        <v>97.332992553710938</v>
      </c>
      <c r="AB168" s="246">
        <v>81627</v>
      </c>
      <c r="AC168" s="250">
        <v>97.543701171875</v>
      </c>
      <c r="AD168" s="246">
        <v>4.4172301292419434</v>
      </c>
      <c r="AE168" s="246">
        <v>33.457553863525391</v>
      </c>
      <c r="AF168" s="246">
        <v>1196.234619140625</v>
      </c>
      <c r="AG168" s="246">
        <v>4264.9169921875</v>
      </c>
      <c r="AH168" s="251">
        <v>2061.895751953125</v>
      </c>
      <c r="AI168" s="246">
        <v>48.345508575439453</v>
      </c>
      <c r="AJ168" s="251">
        <v>3968.3193359375</v>
      </c>
      <c r="AK168" s="251">
        <v>296.59799194335937</v>
      </c>
      <c r="AL168" s="246">
        <v>1883.865966796875</v>
      </c>
      <c r="AM168" s="246">
        <v>178.02969360351562</v>
      </c>
      <c r="AN168" s="246">
        <v>66.492790222167969</v>
      </c>
      <c r="AO168" s="246">
        <v>65.851860046386719</v>
      </c>
      <c r="AP168" s="246">
        <v>76.447891235351563</v>
      </c>
      <c r="AQ168" s="246">
        <v>2.5161752166297937</v>
      </c>
      <c r="AR168" s="248">
        <v>348</v>
      </c>
      <c r="AS168" s="248">
        <v>1</v>
      </c>
      <c r="AT168" s="248">
        <v>1</v>
      </c>
      <c r="AU168" s="248">
        <v>0</v>
      </c>
      <c r="AV168" s="248">
        <v>1</v>
      </c>
      <c r="AW168" s="248">
        <v>0</v>
      </c>
      <c r="AX168" s="248">
        <v>1</v>
      </c>
      <c r="AY168" s="248">
        <v>0</v>
      </c>
      <c r="AZ168" s="248">
        <v>1</v>
      </c>
      <c r="BA168" s="248">
        <v>0</v>
      </c>
      <c r="BB168" s="248">
        <v>58</v>
      </c>
      <c r="BC168" s="248">
        <v>29</v>
      </c>
      <c r="BD168" s="246">
        <v>9</v>
      </c>
      <c r="BE168" s="248">
        <v>11</v>
      </c>
      <c r="BF168" s="248">
        <v>0</v>
      </c>
      <c r="BG168" s="249">
        <v>32.347438812255859</v>
      </c>
      <c r="BH168" s="252">
        <v>166</v>
      </c>
      <c r="BI168" s="253">
        <v>31.26177024482109</v>
      </c>
      <c r="BJ168" s="43">
        <v>0</v>
      </c>
      <c r="BK168" s="43">
        <v>0</v>
      </c>
    </row>
    <row r="169" spans="1:63" s="8" customFormat="1">
      <c r="A169" s="352">
        <v>41906</v>
      </c>
      <c r="B169" s="107" t="s">
        <v>127</v>
      </c>
      <c r="C169" s="107" t="s">
        <v>128</v>
      </c>
      <c r="D169" s="107">
        <v>166</v>
      </c>
      <c r="E169" s="107">
        <v>150</v>
      </c>
      <c r="F169" s="107">
        <v>16</v>
      </c>
      <c r="G169" s="107">
        <v>498</v>
      </c>
      <c r="H169" s="107">
        <v>450</v>
      </c>
      <c r="I169" s="107">
        <v>48</v>
      </c>
      <c r="J169" s="107">
        <v>1609</v>
      </c>
      <c r="K169" s="108">
        <v>1449</v>
      </c>
      <c r="L169" s="108">
        <v>160</v>
      </c>
      <c r="M169" s="108">
        <v>808480</v>
      </c>
      <c r="N169" s="109">
        <v>0</v>
      </c>
      <c r="O169" s="108">
        <v>3377</v>
      </c>
      <c r="P169" s="109">
        <v>0.41771343350410461</v>
      </c>
      <c r="Q169" s="109">
        <v>0</v>
      </c>
      <c r="R169" s="110">
        <v>306952</v>
      </c>
      <c r="S169" s="109">
        <v>99.547584533691406</v>
      </c>
      <c r="T169" s="109">
        <v>99.131759643554688</v>
      </c>
      <c r="U169" s="111">
        <v>308347</v>
      </c>
      <c r="V169" s="112">
        <v>6.551060825586319E-2</v>
      </c>
      <c r="W169" s="111">
        <v>2265</v>
      </c>
      <c r="X169" s="109">
        <v>0.73790037631988525</v>
      </c>
      <c r="Y169" s="109">
        <v>0</v>
      </c>
      <c r="Z169" s="110">
        <v>689777</v>
      </c>
      <c r="AA169" s="112">
        <v>99.09454345703125</v>
      </c>
      <c r="AB169" s="109">
        <v>686318</v>
      </c>
      <c r="AC169" s="182">
        <v>99.455718994140625</v>
      </c>
      <c r="AD169" s="109">
        <v>3.5169045925140381</v>
      </c>
      <c r="AE169" s="109">
        <v>18.192249298095703</v>
      </c>
      <c r="AF169" s="109">
        <v>777.7276611328125</v>
      </c>
      <c r="AG169" s="109">
        <v>4141.65673828125</v>
      </c>
      <c r="AH169" s="113">
        <v>2366.305419921875</v>
      </c>
      <c r="AI169" s="109">
        <v>57.134273529052734</v>
      </c>
      <c r="AJ169" s="113">
        <v>3738.640625</v>
      </c>
      <c r="AK169" s="113">
        <v>403.01666259765625</v>
      </c>
      <c r="AL169" s="109">
        <v>450</v>
      </c>
      <c r="AM169" s="109">
        <v>48</v>
      </c>
      <c r="AN169" s="109">
        <v>69.88043212890625</v>
      </c>
      <c r="AO169" s="109">
        <v>71.475341796875</v>
      </c>
      <c r="AP169" s="109">
        <v>57.896030426025391</v>
      </c>
      <c r="AQ169" s="109">
        <v>2.5740563942083594</v>
      </c>
      <c r="AR169" s="111">
        <v>327</v>
      </c>
      <c r="AS169" s="111">
        <v>2</v>
      </c>
      <c r="AT169" s="111">
        <v>0</v>
      </c>
      <c r="AU169" s="111">
        <v>0</v>
      </c>
      <c r="AV169" s="111">
        <v>3</v>
      </c>
      <c r="AW169" s="111">
        <v>0</v>
      </c>
      <c r="AX169" s="111">
        <v>22</v>
      </c>
      <c r="AY169" s="111">
        <v>0</v>
      </c>
      <c r="AZ169" s="111">
        <v>10</v>
      </c>
      <c r="BA169" s="111">
        <v>1</v>
      </c>
      <c r="BB169" s="111">
        <v>25</v>
      </c>
      <c r="BC169" s="111">
        <v>6</v>
      </c>
      <c r="BD169" s="109">
        <v>67</v>
      </c>
      <c r="BE169" s="111">
        <v>77</v>
      </c>
      <c r="BF169" s="111">
        <v>0</v>
      </c>
      <c r="BG169" s="112">
        <v>35.180503845214844</v>
      </c>
      <c r="BH169" s="244">
        <v>181</v>
      </c>
      <c r="BI169" s="240">
        <v>36.345381526104418</v>
      </c>
      <c r="BJ169" s="43">
        <v>11</v>
      </c>
      <c r="BK169" s="43">
        <v>18</v>
      </c>
    </row>
    <row r="170" spans="1:63" s="8" customFormat="1">
      <c r="A170" s="352">
        <v>41906</v>
      </c>
      <c r="B170" s="107" t="s">
        <v>129</v>
      </c>
      <c r="C170" s="107" t="s">
        <v>128</v>
      </c>
      <c r="D170" s="107">
        <v>155</v>
      </c>
      <c r="E170" s="107">
        <v>152</v>
      </c>
      <c r="F170" s="107">
        <v>3</v>
      </c>
      <c r="G170" s="107">
        <v>461</v>
      </c>
      <c r="H170" s="107">
        <v>452</v>
      </c>
      <c r="I170" s="107">
        <v>9</v>
      </c>
      <c r="J170" s="107">
        <v>1221</v>
      </c>
      <c r="K170" s="108">
        <v>1192</v>
      </c>
      <c r="L170" s="108">
        <v>29</v>
      </c>
      <c r="M170" s="108">
        <v>651357</v>
      </c>
      <c r="N170" s="109">
        <v>2.9016345739364624E-2</v>
      </c>
      <c r="O170" s="108">
        <v>2864</v>
      </c>
      <c r="P170" s="109">
        <v>0.4398365318775177</v>
      </c>
      <c r="Q170" s="109">
        <v>0</v>
      </c>
      <c r="R170" s="110">
        <v>208145</v>
      </c>
      <c r="S170" s="109">
        <v>99.314346313476563</v>
      </c>
      <c r="T170" s="109">
        <v>98.877525329589844</v>
      </c>
      <c r="U170" s="111">
        <v>209582</v>
      </c>
      <c r="V170" s="112">
        <v>7.0616751909255981E-2</v>
      </c>
      <c r="W170" s="111">
        <v>1646</v>
      </c>
      <c r="X170" s="109">
        <v>0.79079484939575195</v>
      </c>
      <c r="Y170" s="109">
        <v>0</v>
      </c>
      <c r="Z170" s="110">
        <v>140795</v>
      </c>
      <c r="AA170" s="112">
        <v>97.458648681640625</v>
      </c>
      <c r="AB170" s="109">
        <v>141196</v>
      </c>
      <c r="AC170" s="182">
        <v>97.369613647460938</v>
      </c>
      <c r="AD170" s="109">
        <v>3.3690111637115479</v>
      </c>
      <c r="AE170" s="109">
        <v>27.512166976928711</v>
      </c>
      <c r="AF170" s="109">
        <v>626.83331298828125</v>
      </c>
      <c r="AG170" s="109">
        <v>2499.66552734375</v>
      </c>
      <c r="AH170" s="113">
        <v>1265.1834716796875</v>
      </c>
      <c r="AI170" s="109">
        <v>50.614109039306641</v>
      </c>
      <c r="AJ170" s="113">
        <v>2429.921630859375</v>
      </c>
      <c r="AK170" s="113">
        <v>69.74444580078125</v>
      </c>
      <c r="AL170" s="109">
        <v>452</v>
      </c>
      <c r="AM170" s="109">
        <v>9</v>
      </c>
      <c r="AN170" s="109">
        <v>63.382381439208984</v>
      </c>
      <c r="AO170" s="109">
        <v>63.380386352539063</v>
      </c>
      <c r="AP170" s="109">
        <v>63.452491760253906</v>
      </c>
      <c r="AQ170" s="109">
        <v>2.0472281141226452</v>
      </c>
      <c r="AR170" s="111">
        <v>346</v>
      </c>
      <c r="AS170" s="111">
        <v>1</v>
      </c>
      <c r="AT170" s="111">
        <v>1</v>
      </c>
      <c r="AU170" s="111">
        <v>1</v>
      </c>
      <c r="AV170" s="111">
        <v>1</v>
      </c>
      <c r="AW170" s="111">
        <v>0</v>
      </c>
      <c r="AX170" s="111">
        <v>26</v>
      </c>
      <c r="AY170" s="111">
        <v>2</v>
      </c>
      <c r="AZ170" s="111">
        <v>14</v>
      </c>
      <c r="BA170" s="111">
        <v>6</v>
      </c>
      <c r="BB170" s="111">
        <v>61</v>
      </c>
      <c r="BC170" s="111">
        <v>28</v>
      </c>
      <c r="BD170" s="109">
        <v>72</v>
      </c>
      <c r="BE170" s="111">
        <v>88</v>
      </c>
      <c r="BF170" s="111">
        <v>0</v>
      </c>
      <c r="BG170" s="112">
        <v>30.502895355224609</v>
      </c>
      <c r="BH170" s="244">
        <v>176</v>
      </c>
      <c r="BI170" s="240">
        <v>38.177874186550973</v>
      </c>
      <c r="BJ170" s="43">
        <v>13</v>
      </c>
      <c r="BK170" s="43">
        <v>18</v>
      </c>
    </row>
    <row r="171" spans="1:63" s="299" customFormat="1">
      <c r="A171" s="352">
        <v>41906</v>
      </c>
      <c r="B171" s="126" t="s">
        <v>130</v>
      </c>
      <c r="C171" s="126" t="s">
        <v>128</v>
      </c>
      <c r="D171" s="233">
        <v>181</v>
      </c>
      <c r="E171" s="233">
        <v>176</v>
      </c>
      <c r="F171" s="233">
        <v>5</v>
      </c>
      <c r="G171" s="233">
        <v>543</v>
      </c>
      <c r="H171" s="233">
        <v>528</v>
      </c>
      <c r="I171" s="233">
        <v>15</v>
      </c>
      <c r="J171" s="233">
        <v>957</v>
      </c>
      <c r="K171" s="233">
        <v>923</v>
      </c>
      <c r="L171" s="233">
        <v>34</v>
      </c>
      <c r="M171" s="233">
        <v>284667</v>
      </c>
      <c r="N171" s="195">
        <v>0.15878202021121979</v>
      </c>
      <c r="O171" s="233">
        <v>655</v>
      </c>
      <c r="P171" s="230">
        <v>0.23045933246612549</v>
      </c>
      <c r="Q171" s="234">
        <v>0</v>
      </c>
      <c r="R171" s="233">
        <v>53123</v>
      </c>
      <c r="S171" s="230">
        <v>99.780242919921875</v>
      </c>
      <c r="T171" s="195">
        <v>99.55029296875</v>
      </c>
      <c r="U171" s="233">
        <v>53240</v>
      </c>
      <c r="V171" s="195">
        <v>0</v>
      </c>
      <c r="W171" s="233">
        <v>309</v>
      </c>
      <c r="X171" s="195">
        <v>0.58166897296905518</v>
      </c>
      <c r="Y171" s="234">
        <v>0</v>
      </c>
      <c r="Z171" s="233">
        <v>140030</v>
      </c>
      <c r="AA171" s="195">
        <v>98.747749328613281</v>
      </c>
      <c r="AB171" s="233">
        <v>141050</v>
      </c>
      <c r="AC171" s="195">
        <v>98.737030029296875</v>
      </c>
      <c r="AD171" s="234">
        <v>4.8726649284362793</v>
      </c>
      <c r="AE171" s="234">
        <v>27.069982528686523</v>
      </c>
      <c r="AF171" s="233">
        <v>410.98324584960937</v>
      </c>
      <c r="AG171" s="234">
        <v>1078.310791015625</v>
      </c>
      <c r="AH171" s="234">
        <v>517.87750244140625</v>
      </c>
      <c r="AI171" s="234">
        <v>48.026737213134766</v>
      </c>
      <c r="AJ171" s="234">
        <v>1030.41650390625</v>
      </c>
      <c r="AK171" s="234">
        <v>47.894443511962891</v>
      </c>
      <c r="AL171" s="234">
        <v>528</v>
      </c>
      <c r="AM171" s="234">
        <v>15</v>
      </c>
      <c r="AN171" s="235">
        <v>42.3787841796875</v>
      </c>
      <c r="AO171" s="235">
        <v>41.738372802734375</v>
      </c>
      <c r="AP171" s="235">
        <v>63.262069702148438</v>
      </c>
      <c r="AQ171" s="213">
        <v>1.1267615371114159</v>
      </c>
      <c r="AR171" s="234">
        <v>448</v>
      </c>
      <c r="AS171" s="236">
        <v>1</v>
      </c>
      <c r="AT171" s="236">
        <v>2</v>
      </c>
      <c r="AU171" s="236">
        <v>2</v>
      </c>
      <c r="AV171" s="236">
        <v>0</v>
      </c>
      <c r="AW171" s="236">
        <v>0</v>
      </c>
      <c r="AX171" s="236">
        <v>5</v>
      </c>
      <c r="AY171" s="236">
        <v>0</v>
      </c>
      <c r="AZ171" s="236">
        <v>2</v>
      </c>
      <c r="BA171" s="236">
        <v>0</v>
      </c>
      <c r="BB171" s="236">
        <v>31</v>
      </c>
      <c r="BC171" s="236">
        <v>7</v>
      </c>
      <c r="BD171" s="236">
        <v>8</v>
      </c>
      <c r="BE171" s="236">
        <v>4</v>
      </c>
      <c r="BF171" s="236">
        <v>0</v>
      </c>
      <c r="BG171" s="235">
        <v>19.336965560913086</v>
      </c>
      <c r="BH171" s="236">
        <v>306</v>
      </c>
      <c r="BI171" s="235">
        <v>56.353591160220994</v>
      </c>
      <c r="BJ171" s="43">
        <v>0</v>
      </c>
      <c r="BK171" s="43">
        <v>0</v>
      </c>
    </row>
    <row r="172" spans="1:63" s="299" customFormat="1">
      <c r="A172" s="352">
        <v>41906</v>
      </c>
      <c r="B172" s="127" t="s">
        <v>132</v>
      </c>
      <c r="C172" s="127" t="s">
        <v>128</v>
      </c>
      <c r="D172" s="199">
        <v>183</v>
      </c>
      <c r="E172" s="199">
        <v>178</v>
      </c>
      <c r="F172" s="199">
        <v>5</v>
      </c>
      <c r="G172" s="199">
        <v>542</v>
      </c>
      <c r="H172" s="199">
        <v>527</v>
      </c>
      <c r="I172" s="199">
        <v>15</v>
      </c>
      <c r="J172" s="199">
        <v>1128</v>
      </c>
      <c r="K172" s="199">
        <v>1094</v>
      </c>
      <c r="L172" s="199">
        <v>34</v>
      </c>
      <c r="M172" s="199">
        <v>375920</v>
      </c>
      <c r="N172" s="200">
        <v>0.13832730054855347</v>
      </c>
      <c r="O172" s="199">
        <v>1480</v>
      </c>
      <c r="P172" s="194">
        <v>0.39426714181900024</v>
      </c>
      <c r="Q172" s="200">
        <v>0</v>
      </c>
      <c r="R172" s="199">
        <v>83677</v>
      </c>
      <c r="S172" s="194">
        <v>99.711624145507813</v>
      </c>
      <c r="T172" s="200">
        <v>99.318496704101563</v>
      </c>
      <c r="U172" s="199">
        <v>83919</v>
      </c>
      <c r="V172" s="201">
        <v>0</v>
      </c>
      <c r="W172" s="199">
        <v>457</v>
      </c>
      <c r="X172" s="200">
        <v>0.54614770412445068</v>
      </c>
      <c r="Y172" s="200">
        <v>0</v>
      </c>
      <c r="Z172" s="199">
        <v>142439</v>
      </c>
      <c r="AA172" s="201">
        <v>98.843269348144531</v>
      </c>
      <c r="AB172" s="199">
        <v>143667</v>
      </c>
      <c r="AC172" s="201">
        <v>98.613365173339844</v>
      </c>
      <c r="AD172" s="200">
        <v>5.0400781631469727</v>
      </c>
      <c r="AE172" s="200">
        <v>27.66815185546875</v>
      </c>
      <c r="AF172" s="199">
        <v>506.51104736328125</v>
      </c>
      <c r="AG172" s="200">
        <v>1413.477783203125</v>
      </c>
      <c r="AH172" s="200">
        <v>475.0499267578125</v>
      </c>
      <c r="AI172" s="237">
        <v>33.608589172363281</v>
      </c>
      <c r="AJ172" s="200">
        <v>1372.6832275390625</v>
      </c>
      <c r="AK172" s="200">
        <v>40.794445037841797</v>
      </c>
      <c r="AL172" s="200">
        <v>527</v>
      </c>
      <c r="AM172" s="200">
        <v>15</v>
      </c>
      <c r="AN172" s="200">
        <v>42.132503509521484</v>
      </c>
      <c r="AO172" s="200">
        <v>42.466384887695313</v>
      </c>
      <c r="AP172" s="200">
        <v>33.317909240722656</v>
      </c>
      <c r="AQ172" s="200">
        <v>1.2530831411375221</v>
      </c>
      <c r="AR172" s="200">
        <v>494</v>
      </c>
      <c r="AS172" s="202">
        <v>0</v>
      </c>
      <c r="AT172" s="202">
        <v>3</v>
      </c>
      <c r="AU172" s="202">
        <v>2</v>
      </c>
      <c r="AV172" s="202">
        <v>0</v>
      </c>
      <c r="AW172" s="202">
        <v>0</v>
      </c>
      <c r="AX172" s="202">
        <v>6</v>
      </c>
      <c r="AY172" s="202">
        <v>-2</v>
      </c>
      <c r="AZ172" s="202">
        <v>3</v>
      </c>
      <c r="BA172" s="202">
        <v>0</v>
      </c>
      <c r="BB172" s="202">
        <v>37</v>
      </c>
      <c r="BC172" s="202">
        <v>11</v>
      </c>
      <c r="BD172" s="202">
        <v>14</v>
      </c>
      <c r="BE172" s="202">
        <v>14</v>
      </c>
      <c r="BF172" s="202">
        <v>0</v>
      </c>
      <c r="BG172" s="200">
        <v>19.49517822265625</v>
      </c>
      <c r="BH172" s="202">
        <v>332</v>
      </c>
      <c r="BI172" s="238">
        <v>61.254612546125465</v>
      </c>
      <c r="BJ172" s="43">
        <v>1</v>
      </c>
      <c r="BK172" s="43">
        <v>0</v>
      </c>
    </row>
    <row r="173" spans="1:63" s="299" customFormat="1">
      <c r="A173" s="352">
        <v>41905</v>
      </c>
      <c r="B173" s="126" t="s">
        <v>6</v>
      </c>
      <c r="C173" s="126"/>
      <c r="D173" s="233">
        <v>2172</v>
      </c>
      <c r="E173" s="233">
        <v>1963</v>
      </c>
      <c r="F173" s="233">
        <v>209</v>
      </c>
      <c r="G173" s="233">
        <v>6423</v>
      </c>
      <c r="H173" s="233">
        <v>5820</v>
      </c>
      <c r="I173" s="233">
        <v>603</v>
      </c>
      <c r="J173" s="233">
        <v>19591</v>
      </c>
      <c r="K173" s="233">
        <v>17290</v>
      </c>
      <c r="L173" s="233">
        <v>2301</v>
      </c>
      <c r="M173" s="233">
        <v>11880236</v>
      </c>
      <c r="N173" s="195">
        <v>4.0142299329519959E-2</v>
      </c>
      <c r="O173" s="233">
        <v>18155</v>
      </c>
      <c r="P173" s="230">
        <v>0.15513932814259201</v>
      </c>
      <c r="Q173" s="234"/>
      <c r="R173" s="233">
        <v>4355904</v>
      </c>
      <c r="S173" s="230">
        <v>99.484053290268093</v>
      </c>
      <c r="T173" s="195">
        <v>99.329714398384553</v>
      </c>
      <c r="U173" s="233">
        <v>4378512</v>
      </c>
      <c r="V173" s="195">
        <v>6.6346740132198684E-2</v>
      </c>
      <c r="W173" s="233">
        <v>20654</v>
      </c>
      <c r="X173" s="195">
        <v>0.47416104670810011</v>
      </c>
      <c r="Y173" s="234"/>
      <c r="Z173" s="233">
        <v>3612215</v>
      </c>
      <c r="AA173" s="195">
        <v>98.393260411037247</v>
      </c>
      <c r="AB173" s="233">
        <v>3610674</v>
      </c>
      <c r="AC173" s="195">
        <v>98.411101263267412</v>
      </c>
      <c r="AD173" s="234">
        <v>10.969541548991682</v>
      </c>
      <c r="AE173" s="234">
        <v>30.263173333340685</v>
      </c>
      <c r="AF173" s="233">
        <v>19932.807922363281</v>
      </c>
      <c r="AG173" s="234">
        <v>60549.074462890625</v>
      </c>
      <c r="AH173" s="234">
        <v>39869.810455322266</v>
      </c>
      <c r="AI173" s="234">
        <v>65.847101395014235</v>
      </c>
      <c r="AJ173" s="234">
        <v>51128.552124023438</v>
      </c>
      <c r="AK173" s="234">
        <v>9420.5196266174316</v>
      </c>
      <c r="AL173" s="234">
        <v>30089.723754882813</v>
      </c>
      <c r="AM173" s="234">
        <v>7114.8707122802734</v>
      </c>
      <c r="AN173" s="235">
        <v>86.75326876461115</v>
      </c>
      <c r="AO173" s="235">
        <v>84.480554794676024</v>
      </c>
      <c r="AP173" s="235">
        <v>105.23543069477655</v>
      </c>
      <c r="AQ173" s="213">
        <v>3.0906576725481409</v>
      </c>
      <c r="AR173" s="234">
        <v>3569</v>
      </c>
      <c r="AS173" s="236">
        <v>93</v>
      </c>
      <c r="AT173" s="236">
        <v>34</v>
      </c>
      <c r="AU173" s="236">
        <v>12</v>
      </c>
      <c r="AV173" s="236">
        <v>13</v>
      </c>
      <c r="AW173" s="236">
        <v>2</v>
      </c>
      <c r="AX173" s="236">
        <v>91</v>
      </c>
      <c r="AY173" s="236">
        <v>0</v>
      </c>
      <c r="AZ173" s="236">
        <v>81</v>
      </c>
      <c r="BA173" s="236">
        <v>21</v>
      </c>
      <c r="BB173" s="236">
        <v>639</v>
      </c>
      <c r="BC173" s="236">
        <v>300</v>
      </c>
      <c r="BD173" s="236">
        <v>422</v>
      </c>
      <c r="BE173" s="236">
        <v>572</v>
      </c>
      <c r="BF173" s="236">
        <v>0</v>
      </c>
      <c r="BG173" s="235">
        <v>42.321940427919735</v>
      </c>
      <c r="BH173" s="236">
        <v>1723</v>
      </c>
      <c r="BI173" s="235">
        <v>26.825470963724118</v>
      </c>
      <c r="BJ173" s="43">
        <v>36</v>
      </c>
      <c r="BK173" s="43">
        <v>89</v>
      </c>
    </row>
    <row r="174" spans="1:63" s="299" customFormat="1">
      <c r="A174" s="352">
        <v>41905</v>
      </c>
      <c r="B174" s="127" t="s">
        <v>134</v>
      </c>
      <c r="C174" s="127"/>
      <c r="D174" s="199">
        <v>773</v>
      </c>
      <c r="E174" s="199">
        <v>666</v>
      </c>
      <c r="F174" s="199">
        <v>107</v>
      </c>
      <c r="G174" s="199">
        <v>2315</v>
      </c>
      <c r="H174" s="199">
        <v>1994</v>
      </c>
      <c r="I174" s="199">
        <v>321</v>
      </c>
      <c r="J174" s="199">
        <v>8160</v>
      </c>
      <c r="K174" s="199">
        <v>6829</v>
      </c>
      <c r="L174" s="199">
        <v>1331</v>
      </c>
      <c r="M174" s="199">
        <v>5707049</v>
      </c>
      <c r="N174" s="200">
        <v>5.0428863484369653E-2</v>
      </c>
      <c r="O174" s="199">
        <v>8716</v>
      </c>
      <c r="P174" s="194">
        <v>0.1528234025537013</v>
      </c>
      <c r="Q174" s="200"/>
      <c r="R174" s="199">
        <v>2266160</v>
      </c>
      <c r="S174" s="194">
        <v>99.393139454787104</v>
      </c>
      <c r="T174" s="200">
        <v>99.241243477167345</v>
      </c>
      <c r="U174" s="199">
        <v>2280000</v>
      </c>
      <c r="V174" s="201">
        <v>4.1359650283342785E-2</v>
      </c>
      <c r="W174" s="199">
        <v>11956</v>
      </c>
      <c r="X174" s="200">
        <v>0.5275885197867759</v>
      </c>
      <c r="Y174" s="200"/>
      <c r="Z174" s="199">
        <v>2030753</v>
      </c>
      <c r="AA174" s="201">
        <v>98.72801057189541</v>
      </c>
      <c r="AB174" s="199">
        <v>2028532</v>
      </c>
      <c r="AC174" s="201">
        <v>98.650504276565471</v>
      </c>
      <c r="AD174" s="200">
        <v>6.5150752555731817</v>
      </c>
      <c r="AE174" s="200">
        <v>29.538070819599323</v>
      </c>
      <c r="AF174" s="199">
        <v>10684.296752929688</v>
      </c>
      <c r="AG174" s="200">
        <v>32251.581787109375</v>
      </c>
      <c r="AH174" s="200">
        <v>23741.811279296875</v>
      </c>
      <c r="AI174" s="237">
        <v>73.614408856021541</v>
      </c>
      <c r="AJ174" s="200">
        <v>25698.896240234375</v>
      </c>
      <c r="AK174" s="200">
        <v>6552.6855773925781</v>
      </c>
      <c r="AL174" s="200">
        <v>18308.884033203125</v>
      </c>
      <c r="AM174" s="200">
        <v>5432.9229278564453</v>
      </c>
      <c r="AN174" s="200">
        <v>110.54236551231497</v>
      </c>
      <c r="AO174" s="200">
        <v>106.95208090396811</v>
      </c>
      <c r="AP174" s="200">
        <v>127.30223842542119</v>
      </c>
      <c r="AQ174" s="200">
        <v>3.9523997288124235</v>
      </c>
      <c r="AR174" s="200">
        <v>797</v>
      </c>
      <c r="AS174" s="202">
        <v>82</v>
      </c>
      <c r="AT174" s="202">
        <v>18</v>
      </c>
      <c r="AU174" s="202">
        <v>6</v>
      </c>
      <c r="AV174" s="202">
        <v>4</v>
      </c>
      <c r="AW174" s="202">
        <v>0</v>
      </c>
      <c r="AX174" s="202">
        <v>35</v>
      </c>
      <c r="AY174" s="202">
        <v>0</v>
      </c>
      <c r="AZ174" s="202">
        <v>30</v>
      </c>
      <c r="BA174" s="202">
        <v>10</v>
      </c>
      <c r="BB174" s="202">
        <v>117</v>
      </c>
      <c r="BC174" s="202">
        <v>48</v>
      </c>
      <c r="BD174" s="202">
        <v>208</v>
      </c>
      <c r="BE174" s="202">
        <v>299</v>
      </c>
      <c r="BF174" s="202">
        <v>0</v>
      </c>
      <c r="BG174" s="200">
        <v>54.553442017331918</v>
      </c>
      <c r="BH174" s="202">
        <v>208</v>
      </c>
      <c r="BI174" s="238">
        <v>8.9848812095032393</v>
      </c>
      <c r="BJ174" s="470">
        <v>10</v>
      </c>
      <c r="BK174" s="470">
        <v>41</v>
      </c>
    </row>
    <row r="175" spans="1:63" s="299" customFormat="1">
      <c r="A175" s="352">
        <v>41905</v>
      </c>
      <c r="B175" s="127" t="s">
        <v>175</v>
      </c>
      <c r="C175" s="127"/>
      <c r="D175" s="199">
        <v>714</v>
      </c>
      <c r="E175" s="199">
        <v>641</v>
      </c>
      <c r="F175" s="199">
        <v>73</v>
      </c>
      <c r="G175" s="199">
        <v>2064</v>
      </c>
      <c r="H175" s="199">
        <v>1869</v>
      </c>
      <c r="I175" s="199">
        <v>195</v>
      </c>
      <c r="J175" s="199">
        <v>6557</v>
      </c>
      <c r="K175" s="199">
        <v>5842</v>
      </c>
      <c r="L175" s="199">
        <v>715</v>
      </c>
      <c r="M175" s="199">
        <v>4064597</v>
      </c>
      <c r="N175" s="200">
        <v>4.4653872153599374E-2</v>
      </c>
      <c r="O175" s="199">
        <v>770</v>
      </c>
      <c r="P175" s="194">
        <v>1.9790966015442227E-2</v>
      </c>
      <c r="Q175" s="200"/>
      <c r="R175" s="199">
        <v>1431836</v>
      </c>
      <c r="S175" s="194">
        <v>99.63579922153427</v>
      </c>
      <c r="T175" s="243">
        <v>99.616080334371119</v>
      </c>
      <c r="U175" s="199">
        <v>1437076</v>
      </c>
      <c r="V175" s="201">
        <v>9.8463822701648732E-2</v>
      </c>
      <c r="W175" s="199">
        <v>3858</v>
      </c>
      <c r="X175" s="200">
        <v>0.26944426596342042</v>
      </c>
      <c r="Y175" s="200"/>
      <c r="Z175" s="199">
        <v>432705</v>
      </c>
      <c r="AA175" s="201">
        <v>95.561642306677555</v>
      </c>
      <c r="AB175" s="199">
        <v>431816</v>
      </c>
      <c r="AC175" s="201">
        <v>95.767640213372985</v>
      </c>
      <c r="AD175" s="200">
        <v>22.612549343703581</v>
      </c>
      <c r="AE175" s="200">
        <v>33.669867595619799</v>
      </c>
      <c r="AF175" s="199">
        <v>6960.599609375</v>
      </c>
      <c r="AG175" s="200">
        <v>19008.4169921875</v>
      </c>
      <c r="AH175" s="200">
        <v>11418.786743164063</v>
      </c>
      <c r="AI175" s="237">
        <v>60.072265606637352</v>
      </c>
      <c r="AJ175" s="200">
        <v>16646.213134765625</v>
      </c>
      <c r="AK175" s="200">
        <v>2362.2007141113281</v>
      </c>
      <c r="AL175" s="200">
        <v>9823.8397216796875</v>
      </c>
      <c r="AM175" s="200">
        <v>1594.9477844238281</v>
      </c>
      <c r="AN175" s="200">
        <v>76.42785746878161</v>
      </c>
      <c r="AO175" s="200">
        <v>76.763323583928994</v>
      </c>
      <c r="AP175" s="200">
        <v>82.470080431894573</v>
      </c>
      <c r="AQ175" s="200">
        <v>2.8989502809497485</v>
      </c>
      <c r="AR175" s="200">
        <v>1159</v>
      </c>
      <c r="AS175" s="202">
        <v>8</v>
      </c>
      <c r="AT175" s="202">
        <v>12</v>
      </c>
      <c r="AU175" s="202">
        <v>5</v>
      </c>
      <c r="AV175" s="202">
        <v>3</v>
      </c>
      <c r="AW175" s="202">
        <v>1</v>
      </c>
      <c r="AX175" s="202">
        <v>7</v>
      </c>
      <c r="AY175" s="202">
        <v>0</v>
      </c>
      <c r="AZ175" s="202">
        <v>9</v>
      </c>
      <c r="BA175" s="202">
        <v>2</v>
      </c>
      <c r="BB175" s="202">
        <v>360</v>
      </c>
      <c r="BC175" s="202">
        <v>190</v>
      </c>
      <c r="BD175" s="202">
        <v>48</v>
      </c>
      <c r="BE175" s="202">
        <v>84</v>
      </c>
      <c r="BF175" s="202">
        <v>0</v>
      </c>
      <c r="BG175" s="200">
        <v>37.218774529517134</v>
      </c>
      <c r="BH175" s="202">
        <v>521</v>
      </c>
      <c r="BI175" s="238">
        <v>25.242248062015506</v>
      </c>
      <c r="BJ175" s="470">
        <v>3</v>
      </c>
      <c r="BK175" s="470">
        <v>12</v>
      </c>
    </row>
    <row r="176" spans="1:63" s="299" customFormat="1">
      <c r="A176" s="352">
        <v>41905</v>
      </c>
      <c r="B176" s="126" t="s">
        <v>135</v>
      </c>
      <c r="C176" s="126"/>
      <c r="D176" s="189">
        <v>685</v>
      </c>
      <c r="E176" s="189">
        <v>656</v>
      </c>
      <c r="F176" s="189">
        <v>29</v>
      </c>
      <c r="G176" s="189">
        <v>2044</v>
      </c>
      <c r="H176" s="189">
        <v>1957</v>
      </c>
      <c r="I176" s="189">
        <v>87</v>
      </c>
      <c r="J176" s="189">
        <v>4874</v>
      </c>
      <c r="K176" s="189">
        <v>4619</v>
      </c>
      <c r="L176" s="189">
        <v>255</v>
      </c>
      <c r="M176" s="189">
        <v>2108590</v>
      </c>
      <c r="N176" s="203">
        <v>3.6043042525227636E-3</v>
      </c>
      <c r="O176" s="189">
        <v>8669</v>
      </c>
      <c r="P176" s="192">
        <v>0.41116388307541302</v>
      </c>
      <c r="Q176" s="203"/>
      <c r="R176" s="204">
        <v>657908</v>
      </c>
      <c r="S176" s="192">
        <v>99.466953650460013</v>
      </c>
      <c r="T176" s="203">
        <v>99.057981461453963</v>
      </c>
      <c r="U176" s="204">
        <v>661436</v>
      </c>
      <c r="V176" s="205">
        <v>8.2698853269095429E-2</v>
      </c>
      <c r="W176" s="204">
        <v>4840</v>
      </c>
      <c r="X176" s="203">
        <v>0.73566516899019307</v>
      </c>
      <c r="Y176" s="203"/>
      <c r="Z176" s="204">
        <v>1148757</v>
      </c>
      <c r="AA176" s="205">
        <v>98.868087044027305</v>
      </c>
      <c r="AB176" s="204">
        <v>1150326</v>
      </c>
      <c r="AC176" s="205">
        <v>98.981245816506814</v>
      </c>
      <c r="AD176" s="203">
        <v>4.2576635553412245</v>
      </c>
      <c r="AE176" s="203">
        <v>27.644384371485099</v>
      </c>
      <c r="AF176" s="204">
        <v>2287.9115600585937</v>
      </c>
      <c r="AG176" s="205">
        <v>9289.07568359375</v>
      </c>
      <c r="AH176" s="205">
        <v>4709.2124328613281</v>
      </c>
      <c r="AI176" s="232">
        <v>50.69624355821194</v>
      </c>
      <c r="AJ176" s="205">
        <v>8783.4427490234375</v>
      </c>
      <c r="AK176" s="205">
        <v>505.63333511352539</v>
      </c>
      <c r="AL176" s="205">
        <v>1957</v>
      </c>
      <c r="AM176" s="205">
        <v>87</v>
      </c>
      <c r="AN176" s="203">
        <v>58.986685340462998</v>
      </c>
      <c r="AO176" s="203">
        <v>59.317302700695059</v>
      </c>
      <c r="AP176" s="203">
        <v>53.779673462149191</v>
      </c>
      <c r="AQ176" s="203">
        <v>1.9058423642990869</v>
      </c>
      <c r="AR176" s="205">
        <v>1613</v>
      </c>
      <c r="AS176" s="204">
        <v>3</v>
      </c>
      <c r="AT176" s="204">
        <v>4</v>
      </c>
      <c r="AU176" s="204">
        <v>1</v>
      </c>
      <c r="AV176" s="204">
        <v>6</v>
      </c>
      <c r="AW176" s="204">
        <v>1</v>
      </c>
      <c r="AX176" s="204">
        <v>49</v>
      </c>
      <c r="AY176" s="204">
        <v>0</v>
      </c>
      <c r="AZ176" s="204">
        <v>42</v>
      </c>
      <c r="BA176" s="204">
        <v>9</v>
      </c>
      <c r="BB176" s="204">
        <v>162</v>
      </c>
      <c r="BC176" s="204">
        <v>62</v>
      </c>
      <c r="BD176" s="204">
        <v>166</v>
      </c>
      <c r="BE176" s="204">
        <v>189</v>
      </c>
      <c r="BF176" s="204">
        <v>0</v>
      </c>
      <c r="BG176" s="203">
        <v>28.254496859485663</v>
      </c>
      <c r="BH176" s="204">
        <v>994</v>
      </c>
      <c r="BI176" s="239">
        <v>48.630136986301373</v>
      </c>
      <c r="BJ176" s="470">
        <v>23</v>
      </c>
      <c r="BK176" s="470">
        <v>36</v>
      </c>
    </row>
    <row r="177" spans="1:63" s="41" customFormat="1">
      <c r="A177" s="352">
        <v>41905</v>
      </c>
      <c r="B177" s="114" t="s">
        <v>121</v>
      </c>
      <c r="C177" s="114" t="s">
        <v>122</v>
      </c>
      <c r="D177" s="114">
        <v>234</v>
      </c>
      <c r="E177" s="114">
        <v>170</v>
      </c>
      <c r="F177" s="114">
        <v>64</v>
      </c>
      <c r="G177" s="114">
        <v>689</v>
      </c>
      <c r="H177" s="114">
        <v>498</v>
      </c>
      <c r="I177" s="114">
        <v>191</v>
      </c>
      <c r="J177" s="114">
        <v>2696</v>
      </c>
      <c r="K177" s="115">
        <v>1893</v>
      </c>
      <c r="L177" s="115">
        <v>803</v>
      </c>
      <c r="M177" s="115">
        <v>2034701</v>
      </c>
      <c r="N177" s="116">
        <v>5.9173312038183212E-2</v>
      </c>
      <c r="O177" s="115">
        <v>2931</v>
      </c>
      <c r="P177" s="116">
        <v>0.14416082203388214</v>
      </c>
      <c r="Q177" s="116">
        <v>0</v>
      </c>
      <c r="R177" s="117">
        <v>904078</v>
      </c>
      <c r="S177" s="116">
        <v>99.452072143554688</v>
      </c>
      <c r="T177" s="116">
        <v>99.308700561523438</v>
      </c>
      <c r="U177" s="118">
        <v>909059</v>
      </c>
      <c r="V177" s="119">
        <v>6.7542374134063721E-2</v>
      </c>
      <c r="W177" s="117">
        <v>4466</v>
      </c>
      <c r="X177" s="119">
        <v>0.4939839243888855</v>
      </c>
      <c r="Y177" s="119">
        <v>0</v>
      </c>
      <c r="Z177" s="117">
        <v>1095294</v>
      </c>
      <c r="AA177" s="119">
        <v>98.935630798339844</v>
      </c>
      <c r="AB177" s="116">
        <v>1094783</v>
      </c>
      <c r="AC177" s="120">
        <v>98.905174255371094</v>
      </c>
      <c r="AD177" s="116">
        <v>6.4835720062255859</v>
      </c>
      <c r="AE177" s="116">
        <v>27.917840957641602</v>
      </c>
      <c r="AF177" s="116">
        <v>3745.361083984375</v>
      </c>
      <c r="AG177" s="116">
        <v>13658.5341796875</v>
      </c>
      <c r="AH177" s="121">
        <v>11157.6328125</v>
      </c>
      <c r="AI177" s="116">
        <v>81.689826965332031</v>
      </c>
      <c r="AJ177" s="121">
        <v>9058.8310546875</v>
      </c>
      <c r="AK177" s="121">
        <v>4599.70654296875</v>
      </c>
      <c r="AL177" s="116">
        <v>7167.8955078125</v>
      </c>
      <c r="AM177" s="116">
        <v>3989.73193359375</v>
      </c>
      <c r="AN177" s="116">
        <v>126.2357177734375</v>
      </c>
      <c r="AO177" s="116">
        <v>120.10428619384766</v>
      </c>
      <c r="AP177" s="116">
        <v>140.34634399414062</v>
      </c>
      <c r="AQ177" s="122">
        <v>5.0662218767386866</v>
      </c>
      <c r="AR177" s="118">
        <v>175</v>
      </c>
      <c r="AS177" s="118">
        <v>59</v>
      </c>
      <c r="AT177" s="118">
        <v>11</v>
      </c>
      <c r="AU177" s="118">
        <v>2</v>
      </c>
      <c r="AV177" s="118">
        <v>4</v>
      </c>
      <c r="AW177" s="118">
        <v>0</v>
      </c>
      <c r="AX177" s="118">
        <v>10</v>
      </c>
      <c r="AY177" s="118">
        <v>0</v>
      </c>
      <c r="AZ177" s="118">
        <v>8</v>
      </c>
      <c r="BA177" s="118">
        <v>3</v>
      </c>
      <c r="BB177" s="118">
        <v>16</v>
      </c>
      <c r="BC177" s="118">
        <v>9</v>
      </c>
      <c r="BD177" s="116">
        <v>59</v>
      </c>
      <c r="BE177" s="118">
        <v>60</v>
      </c>
      <c r="BF177" s="118">
        <v>0</v>
      </c>
      <c r="BG177" s="112">
        <v>62.682647705078125</v>
      </c>
      <c r="BH177" s="244">
        <v>46</v>
      </c>
      <c r="BI177" s="240">
        <v>6.6763425253991286</v>
      </c>
      <c r="BJ177" s="470">
        <v>6</v>
      </c>
      <c r="BK177" s="470">
        <v>8</v>
      </c>
    </row>
    <row r="178" spans="1:63" s="7" customFormat="1">
      <c r="A178" s="352">
        <v>41905</v>
      </c>
      <c r="B178" s="114" t="s">
        <v>123</v>
      </c>
      <c r="C178" s="114" t="s">
        <v>122</v>
      </c>
      <c r="D178" s="114">
        <v>169</v>
      </c>
      <c r="E178" s="114">
        <v>158</v>
      </c>
      <c r="F178" s="114">
        <v>11</v>
      </c>
      <c r="G178" s="114">
        <v>525</v>
      </c>
      <c r="H178" s="114">
        <v>491</v>
      </c>
      <c r="I178" s="114">
        <v>34</v>
      </c>
      <c r="J178" s="114">
        <v>1612</v>
      </c>
      <c r="K178" s="115">
        <v>1479</v>
      </c>
      <c r="L178" s="115">
        <v>133</v>
      </c>
      <c r="M178" s="115">
        <v>689988</v>
      </c>
      <c r="N178" s="116">
        <v>3.1884612981230021E-3</v>
      </c>
      <c r="O178" s="115">
        <v>988</v>
      </c>
      <c r="P178" s="116">
        <v>0.14320459961891174</v>
      </c>
      <c r="Q178" s="116">
        <v>0</v>
      </c>
      <c r="R178" s="117">
        <v>245443</v>
      </c>
      <c r="S178" s="116">
        <v>99.592208862304688</v>
      </c>
      <c r="T178" s="116">
        <v>99.4495849609375</v>
      </c>
      <c r="U178" s="118">
        <v>246448</v>
      </c>
      <c r="V178" s="119">
        <v>1.8665194511413574E-2</v>
      </c>
      <c r="W178" s="117">
        <v>1280</v>
      </c>
      <c r="X178" s="119">
        <v>0.52150601148605347</v>
      </c>
      <c r="Y178" s="119">
        <v>0</v>
      </c>
      <c r="Z178" s="117">
        <v>232682</v>
      </c>
      <c r="AA178" s="119">
        <v>99.158935546875</v>
      </c>
      <c r="AB178" s="116">
        <v>231520</v>
      </c>
      <c r="AC178" s="120">
        <v>99.105476379394531</v>
      </c>
      <c r="AD178" s="116">
        <v>5.8924250602722168</v>
      </c>
      <c r="AE178" s="116">
        <v>29.078062057495117</v>
      </c>
      <c r="AF178" s="116">
        <v>1139.1773681640625</v>
      </c>
      <c r="AG178" s="116">
        <v>3769.157958984375</v>
      </c>
      <c r="AH178" s="121">
        <v>2599.2421875</v>
      </c>
      <c r="AI178" s="116">
        <v>68.9608154296875</v>
      </c>
      <c r="AJ178" s="121">
        <v>3453.925537109375</v>
      </c>
      <c r="AK178" s="121">
        <v>315.23300170898437</v>
      </c>
      <c r="AL178" s="116">
        <v>2376.7431640625</v>
      </c>
      <c r="AM178" s="116">
        <v>222.49899291992187</v>
      </c>
      <c r="AN178" s="116">
        <v>103.01558685302734</v>
      </c>
      <c r="AO178" s="116">
        <v>102.70976257324219</v>
      </c>
      <c r="AP178" s="116">
        <v>106.48973083496094</v>
      </c>
      <c r="AQ178" s="116">
        <v>2.3381873194692151</v>
      </c>
      <c r="AR178" s="118">
        <v>157</v>
      </c>
      <c r="AS178" s="118">
        <v>5</v>
      </c>
      <c r="AT178" s="118">
        <v>0</v>
      </c>
      <c r="AU178" s="118">
        <v>0</v>
      </c>
      <c r="AV178" s="118">
        <v>0</v>
      </c>
      <c r="AW178" s="118">
        <v>0</v>
      </c>
      <c r="AX178" s="118">
        <v>7</v>
      </c>
      <c r="AY178" s="118">
        <v>0</v>
      </c>
      <c r="AZ178" s="118">
        <v>3</v>
      </c>
      <c r="BA178" s="118">
        <v>1</v>
      </c>
      <c r="BB178" s="118">
        <v>13</v>
      </c>
      <c r="BC178" s="118">
        <v>2</v>
      </c>
      <c r="BD178" s="116">
        <v>32</v>
      </c>
      <c r="BE178" s="118">
        <v>26</v>
      </c>
      <c r="BF178" s="118">
        <v>0</v>
      </c>
      <c r="BG178" s="112">
        <v>50.23077392578125</v>
      </c>
      <c r="BH178" s="244">
        <v>45</v>
      </c>
      <c r="BI178" s="240">
        <v>8.5714285714285712</v>
      </c>
      <c r="BJ178" s="470">
        <v>2</v>
      </c>
      <c r="BK178" s="470">
        <v>8</v>
      </c>
    </row>
    <row r="179" spans="1:63" s="7" customFormat="1">
      <c r="A179" s="352">
        <v>41905</v>
      </c>
      <c r="B179" s="114" t="s">
        <v>183</v>
      </c>
      <c r="C179" s="114" t="s">
        <v>122</v>
      </c>
      <c r="D179" s="114">
        <v>140</v>
      </c>
      <c r="E179" s="114">
        <v>130</v>
      </c>
      <c r="F179" s="114">
        <v>10</v>
      </c>
      <c r="G179" s="114">
        <v>421</v>
      </c>
      <c r="H179" s="114">
        <v>391</v>
      </c>
      <c r="I179" s="114">
        <v>30</v>
      </c>
      <c r="J179" s="114">
        <v>1591</v>
      </c>
      <c r="K179" s="115">
        <v>1477</v>
      </c>
      <c r="L179" s="115">
        <v>114</v>
      </c>
      <c r="M179" s="115">
        <v>1156726</v>
      </c>
      <c r="N179" s="116">
        <v>1.4091496355831623E-2</v>
      </c>
      <c r="O179" s="115">
        <v>1494</v>
      </c>
      <c r="P179" s="116">
        <v>0.12918925285339355</v>
      </c>
      <c r="Q179" s="116">
        <v>0</v>
      </c>
      <c r="R179" s="117">
        <v>452578</v>
      </c>
      <c r="S179" s="116">
        <v>99.399749755859375</v>
      </c>
      <c r="T179" s="116">
        <v>99.271339416503906</v>
      </c>
      <c r="U179" s="118">
        <v>455311</v>
      </c>
      <c r="V179" s="119">
        <v>2.3939680308103561E-2</v>
      </c>
      <c r="W179" s="117">
        <v>2340</v>
      </c>
      <c r="X179" s="119">
        <v>0.51703792810440063</v>
      </c>
      <c r="Y179" s="119">
        <v>0</v>
      </c>
      <c r="Z179" s="117">
        <v>297434</v>
      </c>
      <c r="AA179" s="119">
        <v>98.04864501953125</v>
      </c>
      <c r="AB179" s="116">
        <v>297558</v>
      </c>
      <c r="AC179" s="120">
        <v>97.827987670898438</v>
      </c>
      <c r="AD179" s="116">
        <v>6.6910648345947266</v>
      </c>
      <c r="AE179" s="116">
        <v>30.147882461547852</v>
      </c>
      <c r="AF179" s="116">
        <v>2189.74365234375</v>
      </c>
      <c r="AG179" s="116">
        <v>6153.41552734375</v>
      </c>
      <c r="AH179" s="121">
        <v>4036.0283203125</v>
      </c>
      <c r="AI179" s="116">
        <v>65.590049743652344</v>
      </c>
      <c r="AJ179" s="121">
        <v>5561.3076171875</v>
      </c>
      <c r="AK179" s="121">
        <v>592.1070556640625</v>
      </c>
      <c r="AL179" s="116">
        <v>3545.76708984375</v>
      </c>
      <c r="AM179" s="116">
        <v>490.26199340820312</v>
      </c>
      <c r="AN179" s="116">
        <v>98.853507995605469</v>
      </c>
      <c r="AO179" s="116">
        <v>96.187515258789063</v>
      </c>
      <c r="AP179" s="116">
        <v>133.64456176757813</v>
      </c>
      <c r="AQ179" s="116">
        <v>3.867640180605751</v>
      </c>
      <c r="AR179" s="118">
        <v>174</v>
      </c>
      <c r="AS179" s="118">
        <v>7</v>
      </c>
      <c r="AT179" s="118">
        <v>1</v>
      </c>
      <c r="AU179" s="118">
        <v>0</v>
      </c>
      <c r="AV179" s="118">
        <v>0</v>
      </c>
      <c r="AW179" s="118">
        <v>0</v>
      </c>
      <c r="AX179" s="118">
        <v>9</v>
      </c>
      <c r="AY179" s="118">
        <v>0</v>
      </c>
      <c r="AZ179" s="118">
        <v>3</v>
      </c>
      <c r="BA179" s="118">
        <v>0</v>
      </c>
      <c r="BB179" s="118">
        <v>38</v>
      </c>
      <c r="BC179" s="118">
        <v>11</v>
      </c>
      <c r="BD179" s="116">
        <v>40</v>
      </c>
      <c r="BE179" s="118">
        <v>68</v>
      </c>
      <c r="BF179" s="118">
        <v>0</v>
      </c>
      <c r="BG179" s="112">
        <v>48.874557495117188</v>
      </c>
      <c r="BH179" s="244">
        <v>34</v>
      </c>
      <c r="BI179" s="240">
        <v>8.0760095011876487</v>
      </c>
      <c r="BJ179" s="470">
        <v>0</v>
      </c>
      <c r="BK179" s="470">
        <v>4</v>
      </c>
    </row>
    <row r="180" spans="1:63" s="7" customFormat="1">
      <c r="A180" s="352">
        <v>41905</v>
      </c>
      <c r="B180" s="114" t="s">
        <v>126</v>
      </c>
      <c r="C180" s="114" t="s">
        <v>122</v>
      </c>
      <c r="D180" s="114">
        <v>117</v>
      </c>
      <c r="E180" s="114">
        <v>110</v>
      </c>
      <c r="F180" s="114">
        <v>7</v>
      </c>
      <c r="G180" s="114">
        <v>343</v>
      </c>
      <c r="H180" s="114">
        <v>322</v>
      </c>
      <c r="I180" s="114">
        <v>21</v>
      </c>
      <c r="J180" s="114">
        <v>1077</v>
      </c>
      <c r="K180" s="115">
        <v>991</v>
      </c>
      <c r="L180" s="115">
        <v>86</v>
      </c>
      <c r="M180" s="115">
        <v>691123</v>
      </c>
      <c r="N180" s="116">
        <v>0</v>
      </c>
      <c r="O180" s="115">
        <v>1607</v>
      </c>
      <c r="P180" s="116">
        <v>0.23255746066570282</v>
      </c>
      <c r="Q180" s="116">
        <v>0</v>
      </c>
      <c r="R180" s="117">
        <v>250911</v>
      </c>
      <c r="S180" s="116">
        <v>99.353775024414063</v>
      </c>
      <c r="T180" s="116">
        <v>99.122718811035156</v>
      </c>
      <c r="U180" s="118">
        <v>252543</v>
      </c>
      <c r="V180" s="119">
        <v>1.3067081570625305E-2</v>
      </c>
      <c r="W180" s="117">
        <v>1850</v>
      </c>
      <c r="X180" s="119">
        <v>0.73731321096420288</v>
      </c>
      <c r="Y180" s="119">
        <v>0</v>
      </c>
      <c r="Z180" s="117">
        <v>138097</v>
      </c>
      <c r="AA180" s="119">
        <v>98.627777099609375</v>
      </c>
      <c r="AB180" s="116">
        <v>137787</v>
      </c>
      <c r="AC180" s="120">
        <v>98.397529602050781</v>
      </c>
      <c r="AD180" s="116">
        <v>6.9398865699768066</v>
      </c>
      <c r="AE180" s="116">
        <v>32.532379150390625</v>
      </c>
      <c r="AF180" s="116">
        <v>1366.88134765625</v>
      </c>
      <c r="AG180" s="116">
        <v>3636.0986328125</v>
      </c>
      <c r="AH180" s="121">
        <v>2317.289794921875</v>
      </c>
      <c r="AI180" s="116">
        <v>63.730113983154297</v>
      </c>
      <c r="AJ180" s="121">
        <v>3488.8583984375</v>
      </c>
      <c r="AK180" s="121">
        <v>147.239990234375</v>
      </c>
      <c r="AL180" s="116">
        <v>2279.437255859375</v>
      </c>
      <c r="AM180" s="116">
        <v>37.852005004882812</v>
      </c>
      <c r="AN180" s="116">
        <v>92.276840209960938</v>
      </c>
      <c r="AO180" s="116">
        <v>96.945487976074219</v>
      </c>
      <c r="AP180" s="116">
        <v>43.097991943359375</v>
      </c>
      <c r="AQ180" s="116">
        <v>3.3761361493152275</v>
      </c>
      <c r="AR180" s="118">
        <v>167</v>
      </c>
      <c r="AS180" s="118">
        <v>1</v>
      </c>
      <c r="AT180" s="118">
        <v>0</v>
      </c>
      <c r="AU180" s="118">
        <v>0</v>
      </c>
      <c r="AV180" s="118">
        <v>0</v>
      </c>
      <c r="AW180" s="118">
        <v>0</v>
      </c>
      <c r="AX180" s="118">
        <v>6</v>
      </c>
      <c r="AY180" s="118">
        <v>0</v>
      </c>
      <c r="AZ180" s="118">
        <v>8</v>
      </c>
      <c r="BA180" s="118">
        <v>3</v>
      </c>
      <c r="BB180" s="118">
        <v>25</v>
      </c>
      <c r="BC180" s="118">
        <v>17</v>
      </c>
      <c r="BD180" s="116">
        <v>48</v>
      </c>
      <c r="BE180" s="118">
        <v>65</v>
      </c>
      <c r="BF180" s="118">
        <v>0</v>
      </c>
      <c r="BG180" s="112">
        <v>45.204952239990234</v>
      </c>
      <c r="BH180" s="244">
        <v>55</v>
      </c>
      <c r="BI180" s="240">
        <v>16.034985422740526</v>
      </c>
      <c r="BJ180" s="470">
        <v>2</v>
      </c>
      <c r="BK180" s="470">
        <v>11</v>
      </c>
    </row>
    <row r="181" spans="1:63" s="7" customFormat="1">
      <c r="A181" s="352">
        <v>41905</v>
      </c>
      <c r="B181" s="114" t="s">
        <v>184</v>
      </c>
      <c r="C181" s="114" t="s">
        <v>122</v>
      </c>
      <c r="D181" s="114">
        <v>113</v>
      </c>
      <c r="E181" s="114">
        <v>98</v>
      </c>
      <c r="F181" s="114">
        <v>15</v>
      </c>
      <c r="G181" s="114">
        <v>337</v>
      </c>
      <c r="H181" s="114">
        <v>292</v>
      </c>
      <c r="I181" s="114">
        <v>45</v>
      </c>
      <c r="J181" s="114">
        <v>1184</v>
      </c>
      <c r="K181" s="115">
        <v>989</v>
      </c>
      <c r="L181" s="115">
        <v>195</v>
      </c>
      <c r="M181" s="115">
        <v>1134511</v>
      </c>
      <c r="N181" s="116">
        <v>0.13124597072601318</v>
      </c>
      <c r="O181" s="115">
        <v>1696</v>
      </c>
      <c r="P181" s="116">
        <v>0.14971856772899628</v>
      </c>
      <c r="Q181" s="116">
        <v>0</v>
      </c>
      <c r="R181" s="117">
        <v>413150</v>
      </c>
      <c r="S181" s="116">
        <v>99.162582397460937</v>
      </c>
      <c r="T181" s="116">
        <v>99.014114379882813</v>
      </c>
      <c r="U181" s="118">
        <v>416639</v>
      </c>
      <c r="V181" s="119">
        <v>3.3842246979475021E-2</v>
      </c>
      <c r="W181" s="117">
        <v>2020</v>
      </c>
      <c r="X181" s="119">
        <v>0.48892652988433838</v>
      </c>
      <c r="Y181" s="119">
        <v>0</v>
      </c>
      <c r="Z181" s="117">
        <v>267246</v>
      </c>
      <c r="AA181" s="119">
        <v>98.309799194335938</v>
      </c>
      <c r="AB181" s="116">
        <v>266884</v>
      </c>
      <c r="AC181" s="120">
        <v>98.258796691894531</v>
      </c>
      <c r="AD181" s="116">
        <v>6.8972568511962891</v>
      </c>
      <c r="AE181" s="116">
        <v>29.757846832275391</v>
      </c>
      <c r="AF181" s="116">
        <v>2243.13330078125</v>
      </c>
      <c r="AG181" s="116">
        <v>5034.37548828125</v>
      </c>
      <c r="AH181" s="121">
        <v>3631.6181640625</v>
      </c>
      <c r="AI181" s="116">
        <v>72.136421203613281</v>
      </c>
      <c r="AJ181" s="121">
        <v>4135.9736328125</v>
      </c>
      <c r="AK181" s="121">
        <v>898.39898681640625</v>
      </c>
      <c r="AL181" s="116">
        <v>2939.041015625</v>
      </c>
      <c r="AM181" s="116">
        <v>692.5780029296875</v>
      </c>
      <c r="AN181" s="116">
        <v>111.08821105957031</v>
      </c>
      <c r="AO181" s="116">
        <v>110.50984191894531</v>
      </c>
      <c r="AP181" s="116">
        <v>113.83086395263672</v>
      </c>
      <c r="AQ181" s="116">
        <v>4.2520063245618669</v>
      </c>
      <c r="AR181" s="118">
        <v>124</v>
      </c>
      <c r="AS181" s="118">
        <v>10</v>
      </c>
      <c r="AT181" s="118">
        <v>6</v>
      </c>
      <c r="AU181" s="118">
        <v>4</v>
      </c>
      <c r="AV181" s="118">
        <v>0</v>
      </c>
      <c r="AW181" s="118">
        <v>0</v>
      </c>
      <c r="AX181" s="118">
        <v>3</v>
      </c>
      <c r="AY181" s="118">
        <v>0</v>
      </c>
      <c r="AZ181" s="118">
        <v>8</v>
      </c>
      <c r="BA181" s="118">
        <v>3</v>
      </c>
      <c r="BB181" s="118">
        <v>25</v>
      </c>
      <c r="BC181" s="118">
        <v>9</v>
      </c>
      <c r="BD181" s="116">
        <v>29</v>
      </c>
      <c r="BE181" s="118">
        <v>80</v>
      </c>
      <c r="BF181" s="118">
        <v>0</v>
      </c>
      <c r="BG181" s="112">
        <v>54.770431518554688</v>
      </c>
      <c r="BH181" s="244">
        <v>28</v>
      </c>
      <c r="BI181" s="240">
        <v>8.3086053412462899</v>
      </c>
      <c r="BJ181" s="471">
        <v>0</v>
      </c>
      <c r="BK181" s="471">
        <v>10</v>
      </c>
    </row>
    <row r="182" spans="1:63" s="7" customFormat="1">
      <c r="A182" s="352">
        <v>41905</v>
      </c>
      <c r="B182" s="114" t="s">
        <v>131</v>
      </c>
      <c r="C182" s="114" t="s">
        <v>176</v>
      </c>
      <c r="D182" s="114">
        <v>194</v>
      </c>
      <c r="E182" s="114">
        <v>174</v>
      </c>
      <c r="F182" s="114">
        <v>20</v>
      </c>
      <c r="G182" s="114">
        <v>557</v>
      </c>
      <c r="H182" s="114">
        <v>507</v>
      </c>
      <c r="I182" s="114">
        <v>50</v>
      </c>
      <c r="J182" s="114">
        <v>1626</v>
      </c>
      <c r="K182" s="115">
        <v>1463</v>
      </c>
      <c r="L182" s="115">
        <v>163</v>
      </c>
      <c r="M182" s="115">
        <v>1138484</v>
      </c>
      <c r="N182" s="116">
        <v>2.0465811714529991E-2</v>
      </c>
      <c r="O182" s="115">
        <v>48</v>
      </c>
      <c r="P182" s="116">
        <v>4.3885833583772182E-3</v>
      </c>
      <c r="Q182" s="116">
        <v>0</v>
      </c>
      <c r="R182" s="117">
        <v>395753</v>
      </c>
      <c r="S182" s="116">
        <v>99.678611755371094</v>
      </c>
      <c r="T182" s="116">
        <v>99.674240112304688</v>
      </c>
      <c r="U182" s="118">
        <v>397029</v>
      </c>
      <c r="V182" s="119">
        <v>2.4683335795998573E-2</v>
      </c>
      <c r="W182" s="117">
        <v>1187</v>
      </c>
      <c r="X182" s="119">
        <v>0.29993456602096558</v>
      </c>
      <c r="Y182" s="119">
        <v>0</v>
      </c>
      <c r="Z182" s="117">
        <v>162283</v>
      </c>
      <c r="AA182" s="119">
        <v>95.181877136230469</v>
      </c>
      <c r="AB182" s="116">
        <v>162799</v>
      </c>
      <c r="AC182" s="120">
        <v>95.115447998046875</v>
      </c>
      <c r="AD182" s="116">
        <v>5.2734270095825195</v>
      </c>
      <c r="AE182" s="116">
        <v>28.986486434936523</v>
      </c>
      <c r="AF182" s="116">
        <v>1790.7781982421875</v>
      </c>
      <c r="AG182" s="116">
        <v>5079.359375</v>
      </c>
      <c r="AH182" s="121">
        <v>3382.057373046875</v>
      </c>
      <c r="AI182" s="116">
        <v>66.584327697753906</v>
      </c>
      <c r="AJ182" s="121">
        <v>4429.06005859375</v>
      </c>
      <c r="AK182" s="121">
        <v>650.2994384765625</v>
      </c>
      <c r="AL182" s="116">
        <v>2893.3994140625</v>
      </c>
      <c r="AM182" s="116">
        <v>488.65875244140625</v>
      </c>
      <c r="AN182" s="116">
        <v>84.278564453125</v>
      </c>
      <c r="AO182" s="116">
        <v>82.664253234863281</v>
      </c>
      <c r="AP182" s="116">
        <v>97.207618713378906</v>
      </c>
      <c r="AQ182" s="116">
        <v>3.1238372539975399</v>
      </c>
      <c r="AR182" s="118">
        <v>272</v>
      </c>
      <c r="AS182" s="118">
        <v>3</v>
      </c>
      <c r="AT182" s="118">
        <v>4</v>
      </c>
      <c r="AU182" s="118">
        <v>2</v>
      </c>
      <c r="AV182" s="118">
        <v>0</v>
      </c>
      <c r="AW182" s="118">
        <v>0</v>
      </c>
      <c r="AX182" s="118">
        <v>3</v>
      </c>
      <c r="AY182" s="118">
        <v>0</v>
      </c>
      <c r="AZ182" s="118">
        <v>3</v>
      </c>
      <c r="BA182" s="118">
        <v>0</v>
      </c>
      <c r="BB182" s="118">
        <v>137</v>
      </c>
      <c r="BC182" s="118">
        <v>78</v>
      </c>
      <c r="BD182" s="116">
        <v>22</v>
      </c>
      <c r="BE182" s="118">
        <v>23</v>
      </c>
      <c r="BF182" s="118">
        <v>0</v>
      </c>
      <c r="BG182" s="112">
        <v>40.810440063476563</v>
      </c>
      <c r="BH182" s="244">
        <v>106</v>
      </c>
      <c r="BI182" s="240">
        <v>19.03052064631957</v>
      </c>
      <c r="BJ182" s="471">
        <v>2</v>
      </c>
      <c r="BK182" s="471">
        <v>5</v>
      </c>
    </row>
    <row r="183" spans="1:63" s="7" customFormat="1">
      <c r="A183" s="352">
        <v>41905</v>
      </c>
      <c r="B183" s="114" t="s">
        <v>124</v>
      </c>
      <c r="C183" s="114" t="s">
        <v>176</v>
      </c>
      <c r="D183" s="114">
        <v>159</v>
      </c>
      <c r="E183" s="114">
        <v>126</v>
      </c>
      <c r="F183" s="114">
        <v>33</v>
      </c>
      <c r="G183" s="114">
        <v>457</v>
      </c>
      <c r="H183" s="114">
        <v>370</v>
      </c>
      <c r="I183" s="114">
        <v>87</v>
      </c>
      <c r="J183" s="114">
        <v>1703</v>
      </c>
      <c r="K183" s="115">
        <v>1358</v>
      </c>
      <c r="L183" s="115">
        <v>345</v>
      </c>
      <c r="M183" s="115">
        <v>1123148</v>
      </c>
      <c r="N183" s="116">
        <v>0.12740974128246307</v>
      </c>
      <c r="O183" s="115">
        <v>167</v>
      </c>
      <c r="P183" s="116">
        <v>1.5476533211767673E-2</v>
      </c>
      <c r="Q183" s="116">
        <v>0</v>
      </c>
      <c r="R183" s="117">
        <v>430178</v>
      </c>
      <c r="S183" s="116">
        <v>99.747489929199219</v>
      </c>
      <c r="T183" s="116">
        <v>99.7320556640625</v>
      </c>
      <c r="U183" s="118">
        <v>431267</v>
      </c>
      <c r="V183" s="119">
        <v>2.1100617945194244E-2</v>
      </c>
      <c r="W183" s="117">
        <v>1235</v>
      </c>
      <c r="X183" s="119">
        <v>0.28709045052528381</v>
      </c>
      <c r="Y183" s="119">
        <v>0</v>
      </c>
      <c r="Z183" s="117">
        <v>119895</v>
      </c>
      <c r="AA183" s="119">
        <v>96.416862487792969</v>
      </c>
      <c r="AB183" s="116">
        <v>119677</v>
      </c>
      <c r="AC183" s="120">
        <v>96.638450622558594</v>
      </c>
      <c r="AD183" s="116">
        <v>6.3377084732055664</v>
      </c>
      <c r="AE183" s="116">
        <v>37.188610076904297</v>
      </c>
      <c r="AF183" s="116">
        <v>2129.755126953125</v>
      </c>
      <c r="AG183" s="116">
        <v>5209.07763671875</v>
      </c>
      <c r="AH183" s="121">
        <v>2890.57568359375</v>
      </c>
      <c r="AI183" s="116">
        <v>55.491123199462891</v>
      </c>
      <c r="AJ183" s="121">
        <v>4085.24853515625</v>
      </c>
      <c r="AK183" s="121">
        <v>1123.8265380859375</v>
      </c>
      <c r="AL183" s="116">
        <v>2154.212890625</v>
      </c>
      <c r="AM183" s="116">
        <v>736.36334228515625</v>
      </c>
      <c r="AN183" s="116">
        <v>75.41241455078125</v>
      </c>
      <c r="AO183" s="116">
        <v>73.490333557128906</v>
      </c>
      <c r="AP183" s="116">
        <v>83.335403442382812</v>
      </c>
      <c r="AQ183" s="116">
        <v>3.058765494256459</v>
      </c>
      <c r="AR183" s="118">
        <v>235</v>
      </c>
      <c r="AS183" s="118">
        <v>2</v>
      </c>
      <c r="AT183" s="118">
        <v>6</v>
      </c>
      <c r="AU183" s="118">
        <v>2</v>
      </c>
      <c r="AV183" s="118">
        <v>0</v>
      </c>
      <c r="AW183" s="118">
        <v>0</v>
      </c>
      <c r="AX183" s="118">
        <v>0</v>
      </c>
      <c r="AY183" s="118">
        <v>0</v>
      </c>
      <c r="AZ183" s="118">
        <v>0</v>
      </c>
      <c r="BA183" s="118">
        <v>0</v>
      </c>
      <c r="BB183" s="118">
        <v>72</v>
      </c>
      <c r="BC183" s="118">
        <v>34</v>
      </c>
      <c r="BD183" s="116">
        <v>7</v>
      </c>
      <c r="BE183" s="118">
        <v>13</v>
      </c>
      <c r="BF183" s="118">
        <v>0</v>
      </c>
      <c r="BG183" s="112">
        <v>37.224067687988281</v>
      </c>
      <c r="BH183" s="244">
        <v>120</v>
      </c>
      <c r="BI183" s="240">
        <v>26.258205689277897</v>
      </c>
      <c r="BJ183" s="471">
        <v>0</v>
      </c>
      <c r="BK183" s="471">
        <v>2</v>
      </c>
    </row>
    <row r="184" spans="1:63" s="8" customFormat="1">
      <c r="A184" s="352">
        <v>41905</v>
      </c>
      <c r="B184" s="206" t="s">
        <v>133</v>
      </c>
      <c r="C184" s="206" t="s">
        <v>176</v>
      </c>
      <c r="D184" s="206">
        <v>176</v>
      </c>
      <c r="E184" s="206">
        <v>164</v>
      </c>
      <c r="F184" s="206">
        <v>12</v>
      </c>
      <c r="G184" s="206">
        <v>519</v>
      </c>
      <c r="H184" s="206">
        <v>485</v>
      </c>
      <c r="I184" s="206">
        <v>34</v>
      </c>
      <c r="J184" s="206">
        <v>1533</v>
      </c>
      <c r="K184" s="245">
        <v>1419</v>
      </c>
      <c r="L184" s="245">
        <v>114</v>
      </c>
      <c r="M184" s="245">
        <v>908793</v>
      </c>
      <c r="N184" s="246">
        <v>4.4014421291649342E-3</v>
      </c>
      <c r="O184" s="245">
        <v>59</v>
      </c>
      <c r="P184" s="246">
        <v>6.8135387264192104E-3</v>
      </c>
      <c r="Q184" s="246">
        <v>0</v>
      </c>
      <c r="R184" s="247">
        <v>299576</v>
      </c>
      <c r="S184" s="246">
        <v>99.243682861328125</v>
      </c>
      <c r="T184" s="246">
        <v>99.236923217773438</v>
      </c>
      <c r="U184" s="248">
        <v>301859</v>
      </c>
      <c r="V184" s="249">
        <v>0.38958585262298584</v>
      </c>
      <c r="W184" s="248">
        <v>902</v>
      </c>
      <c r="X184" s="246">
        <v>0.30109220743179321</v>
      </c>
      <c r="Y184" s="246">
        <v>0</v>
      </c>
      <c r="Z184" s="247">
        <v>72951</v>
      </c>
      <c r="AA184" s="249">
        <v>94.061767578125</v>
      </c>
      <c r="AB184" s="246">
        <v>72134</v>
      </c>
      <c r="AC184" s="250">
        <v>94.353561401367188</v>
      </c>
      <c r="AD184" s="246">
        <v>5.3575482368469238</v>
      </c>
      <c r="AE184" s="246">
        <v>35.327121734619141</v>
      </c>
      <c r="AF184" s="246">
        <v>1446.33984375</v>
      </c>
      <c r="AG184" s="246">
        <v>4581.78515625</v>
      </c>
      <c r="AH184" s="251">
        <v>3148.679443359375</v>
      </c>
      <c r="AI184" s="246">
        <v>68.721672058105469</v>
      </c>
      <c r="AJ184" s="251">
        <v>4272.83447265625</v>
      </c>
      <c r="AK184" s="251">
        <v>308.95022583007812</v>
      </c>
      <c r="AL184" s="246">
        <v>2943.2998046875</v>
      </c>
      <c r="AM184" s="246">
        <v>205.37939453125</v>
      </c>
      <c r="AN184" s="246">
        <v>82.963829040527344</v>
      </c>
      <c r="AO184" s="246">
        <v>84.3795166015625</v>
      </c>
      <c r="AP184" s="246">
        <v>67.338752746582031</v>
      </c>
      <c r="AQ184" s="246">
        <v>2.9887704867906066</v>
      </c>
      <c r="AR184" s="248">
        <v>295</v>
      </c>
      <c r="AS184" s="248">
        <v>3</v>
      </c>
      <c r="AT184" s="248">
        <v>1</v>
      </c>
      <c r="AU184" s="248">
        <v>0</v>
      </c>
      <c r="AV184" s="248">
        <v>3</v>
      </c>
      <c r="AW184" s="248">
        <v>1</v>
      </c>
      <c r="AX184" s="248">
        <v>3</v>
      </c>
      <c r="AY184" s="248">
        <v>0</v>
      </c>
      <c r="AZ184" s="248">
        <v>6</v>
      </c>
      <c r="BA184" s="248">
        <v>2</v>
      </c>
      <c r="BB184" s="248">
        <v>90</v>
      </c>
      <c r="BC184" s="248">
        <v>46</v>
      </c>
      <c r="BD184" s="246">
        <v>14</v>
      </c>
      <c r="BE184" s="248">
        <v>32</v>
      </c>
      <c r="BF184" s="248">
        <v>0</v>
      </c>
      <c r="BG184" s="249">
        <v>40.024906158447266</v>
      </c>
      <c r="BH184" s="252">
        <v>116</v>
      </c>
      <c r="BI184" s="253">
        <v>22.350674373795762</v>
      </c>
      <c r="BJ184" s="43">
        <v>1</v>
      </c>
      <c r="BK184" s="43">
        <v>5</v>
      </c>
    </row>
    <row r="185" spans="1:63" s="8" customFormat="1">
      <c r="A185" s="352">
        <v>41905</v>
      </c>
      <c r="B185" s="206" t="s">
        <v>125</v>
      </c>
      <c r="C185" s="206" t="s">
        <v>176</v>
      </c>
      <c r="D185" s="206">
        <v>185</v>
      </c>
      <c r="E185" s="206">
        <v>177</v>
      </c>
      <c r="F185" s="206">
        <v>8</v>
      </c>
      <c r="G185" s="206">
        <v>531</v>
      </c>
      <c r="H185" s="206">
        <v>507</v>
      </c>
      <c r="I185" s="206">
        <v>24</v>
      </c>
      <c r="J185" s="206">
        <v>1695</v>
      </c>
      <c r="K185" s="245">
        <v>1602</v>
      </c>
      <c r="L185" s="245">
        <v>93</v>
      </c>
      <c r="M185" s="245">
        <v>894172</v>
      </c>
      <c r="N185" s="246">
        <v>1.2413718737661839E-2</v>
      </c>
      <c r="O185" s="245">
        <v>496</v>
      </c>
      <c r="P185" s="246">
        <v>5.8219995349645615E-2</v>
      </c>
      <c r="Q185" s="246">
        <v>0</v>
      </c>
      <c r="R185" s="247">
        <v>306329</v>
      </c>
      <c r="S185" s="246">
        <v>99.807113647460938</v>
      </c>
      <c r="T185" s="246">
        <v>99.749008178710937</v>
      </c>
      <c r="U185" s="248">
        <v>306921</v>
      </c>
      <c r="V185" s="249">
        <v>1.6290837898850441E-2</v>
      </c>
      <c r="W185" s="248">
        <v>534</v>
      </c>
      <c r="X185" s="246">
        <v>0.17432238161563873</v>
      </c>
      <c r="Y185" s="246">
        <v>0</v>
      </c>
      <c r="Z185" s="247">
        <v>77576</v>
      </c>
      <c r="AA185" s="249">
        <v>96.444778442382813</v>
      </c>
      <c r="AB185" s="246">
        <v>77206</v>
      </c>
      <c r="AC185" s="250">
        <v>97.114212036132813</v>
      </c>
      <c r="AD185" s="246">
        <v>5.6222052574157715</v>
      </c>
      <c r="AE185" s="246">
        <v>32.646636962890625</v>
      </c>
      <c r="AF185" s="246">
        <v>1593.7264404296875</v>
      </c>
      <c r="AG185" s="246">
        <v>4138.19482421875</v>
      </c>
      <c r="AH185" s="251">
        <v>1997.4742431640625</v>
      </c>
      <c r="AI185" s="246">
        <v>48.269218444824219</v>
      </c>
      <c r="AJ185" s="251">
        <v>3859.070068359375</v>
      </c>
      <c r="AK185" s="251">
        <v>279.12451171875</v>
      </c>
      <c r="AL185" s="246">
        <v>1832.9276123046875</v>
      </c>
      <c r="AM185" s="246">
        <v>164.54629516601562</v>
      </c>
      <c r="AN185" s="246">
        <v>64.517105102539063</v>
      </c>
      <c r="AO185" s="246">
        <v>64.038932800292969</v>
      </c>
      <c r="AP185" s="246">
        <v>71.944114685058594</v>
      </c>
      <c r="AQ185" s="246">
        <v>2.4414128756452804</v>
      </c>
      <c r="AR185" s="248">
        <v>357</v>
      </c>
      <c r="AS185" s="248">
        <v>0</v>
      </c>
      <c r="AT185" s="248">
        <v>1</v>
      </c>
      <c r="AU185" s="248">
        <v>1</v>
      </c>
      <c r="AV185" s="248">
        <v>0</v>
      </c>
      <c r="AW185" s="248">
        <v>0</v>
      </c>
      <c r="AX185" s="248">
        <v>1</v>
      </c>
      <c r="AY185" s="248">
        <v>0</v>
      </c>
      <c r="AZ185" s="248">
        <v>0</v>
      </c>
      <c r="BA185" s="248">
        <v>0</v>
      </c>
      <c r="BB185" s="248">
        <v>61</v>
      </c>
      <c r="BC185" s="248">
        <v>32</v>
      </c>
      <c r="BD185" s="246">
        <v>5</v>
      </c>
      <c r="BE185" s="248">
        <v>16</v>
      </c>
      <c r="BF185" s="248">
        <v>0</v>
      </c>
      <c r="BG185" s="249">
        <v>31.386302947998047</v>
      </c>
      <c r="BH185" s="252">
        <v>179</v>
      </c>
      <c r="BI185" s="253">
        <v>33.709981167608291</v>
      </c>
      <c r="BJ185" s="43">
        <v>0</v>
      </c>
      <c r="BK185" s="43">
        <v>0</v>
      </c>
    </row>
    <row r="186" spans="1:63" s="41" customFormat="1">
      <c r="A186" s="352">
        <v>41905</v>
      </c>
      <c r="B186" s="107" t="s">
        <v>127</v>
      </c>
      <c r="C186" s="107" t="s">
        <v>128</v>
      </c>
      <c r="D186" s="107">
        <v>166</v>
      </c>
      <c r="E186" s="107">
        <v>150</v>
      </c>
      <c r="F186" s="107">
        <v>16</v>
      </c>
      <c r="G186" s="107">
        <v>498</v>
      </c>
      <c r="H186" s="107">
        <v>450</v>
      </c>
      <c r="I186" s="107">
        <v>48</v>
      </c>
      <c r="J186" s="107">
        <v>1603</v>
      </c>
      <c r="K186" s="108">
        <v>1443</v>
      </c>
      <c r="L186" s="108">
        <v>160</v>
      </c>
      <c r="M186" s="108">
        <v>813290</v>
      </c>
      <c r="N186" s="109">
        <v>4.1805505752563477E-3</v>
      </c>
      <c r="O186" s="108">
        <v>3433</v>
      </c>
      <c r="P186" s="109">
        <v>0.42214483022689819</v>
      </c>
      <c r="Q186" s="109">
        <v>0</v>
      </c>
      <c r="R186" s="110">
        <v>312133</v>
      </c>
      <c r="S186" s="109">
        <v>99.458625793457031</v>
      </c>
      <c r="T186" s="109">
        <v>99.038764953613281</v>
      </c>
      <c r="U186" s="111">
        <v>313832</v>
      </c>
      <c r="V186" s="112">
        <v>0.13765326142311096</v>
      </c>
      <c r="W186" s="111">
        <v>2357</v>
      </c>
      <c r="X186" s="109">
        <v>0.75512683391571045</v>
      </c>
      <c r="Y186" s="109">
        <v>0</v>
      </c>
      <c r="Z186" s="110">
        <v>705514</v>
      </c>
      <c r="AA186" s="112">
        <v>99.344207763671875</v>
      </c>
      <c r="AB186" s="109">
        <v>704905</v>
      </c>
      <c r="AC186" s="182">
        <v>99.487800598144531</v>
      </c>
      <c r="AD186" s="109">
        <v>3.4669206142425537</v>
      </c>
      <c r="AE186" s="109">
        <v>18.769329071044922</v>
      </c>
      <c r="AF186" s="109">
        <v>753.00567626953125</v>
      </c>
      <c r="AG186" s="109">
        <v>4230.36474609375</v>
      </c>
      <c r="AH186" s="113">
        <v>2389.901123046875</v>
      </c>
      <c r="AI186" s="109">
        <v>56.493972778320312</v>
      </c>
      <c r="AJ186" s="113">
        <v>3872.070556640625</v>
      </c>
      <c r="AK186" s="113">
        <v>358.29443359375</v>
      </c>
      <c r="AL186" s="109">
        <v>450</v>
      </c>
      <c r="AM186" s="109">
        <v>48</v>
      </c>
      <c r="AN186" s="109">
        <v>72.559547424316406</v>
      </c>
      <c r="AO186" s="109">
        <v>74.672653198242188</v>
      </c>
      <c r="AP186" s="109">
        <v>55.566398620605469</v>
      </c>
      <c r="AQ186" s="109">
        <v>2.6390297854608544</v>
      </c>
      <c r="AR186" s="111">
        <v>333</v>
      </c>
      <c r="AS186" s="111">
        <v>2</v>
      </c>
      <c r="AT186" s="111">
        <v>1</v>
      </c>
      <c r="AU186" s="111">
        <v>0</v>
      </c>
      <c r="AV186" s="111">
        <v>4</v>
      </c>
      <c r="AW186" s="111">
        <v>1</v>
      </c>
      <c r="AX186" s="111">
        <v>21</v>
      </c>
      <c r="AY186" s="111">
        <v>0</v>
      </c>
      <c r="AZ186" s="111">
        <v>15</v>
      </c>
      <c r="BA186" s="111">
        <v>1</v>
      </c>
      <c r="BB186" s="111">
        <v>23</v>
      </c>
      <c r="BC186" s="111">
        <v>5</v>
      </c>
      <c r="BD186" s="109">
        <v>65</v>
      </c>
      <c r="BE186" s="111">
        <v>91</v>
      </c>
      <c r="BF186" s="111">
        <v>0</v>
      </c>
      <c r="BG186" s="112">
        <v>35.471012115478516</v>
      </c>
      <c r="BH186" s="244">
        <v>176</v>
      </c>
      <c r="BI186" s="240">
        <v>35.341365461847388</v>
      </c>
      <c r="BJ186" s="43">
        <v>10</v>
      </c>
      <c r="BK186" s="43">
        <v>17</v>
      </c>
    </row>
    <row r="187" spans="1:63" s="41" customFormat="1">
      <c r="A187" s="352">
        <v>41905</v>
      </c>
      <c r="B187" s="107" t="s">
        <v>129</v>
      </c>
      <c r="C187" s="107" t="s">
        <v>128</v>
      </c>
      <c r="D187" s="107">
        <v>155</v>
      </c>
      <c r="E187" s="107">
        <v>152</v>
      </c>
      <c r="F187" s="107">
        <v>3</v>
      </c>
      <c r="G187" s="107">
        <v>461</v>
      </c>
      <c r="H187" s="107">
        <v>452</v>
      </c>
      <c r="I187" s="107">
        <v>9</v>
      </c>
      <c r="J187" s="107">
        <v>1222</v>
      </c>
      <c r="K187" s="108">
        <v>1193</v>
      </c>
      <c r="L187" s="108">
        <v>29</v>
      </c>
      <c r="M187" s="108">
        <v>639266</v>
      </c>
      <c r="N187" s="109">
        <v>0</v>
      </c>
      <c r="O187" s="108">
        <v>2859</v>
      </c>
      <c r="P187" s="109">
        <v>0.44724985957145691</v>
      </c>
      <c r="Q187" s="109">
        <v>0</v>
      </c>
      <c r="R187" s="110">
        <v>207312</v>
      </c>
      <c r="S187" s="109">
        <v>99.267860412597656</v>
      </c>
      <c r="T187" s="109">
        <v>98.823883056640625</v>
      </c>
      <c r="U187" s="111">
        <v>208841</v>
      </c>
      <c r="V187" s="112">
        <v>5.4586984217166901E-2</v>
      </c>
      <c r="W187" s="111">
        <v>1675</v>
      </c>
      <c r="X187" s="109">
        <v>0.80796092748641968</v>
      </c>
      <c r="Y187" s="109">
        <v>0</v>
      </c>
      <c r="Z187" s="110">
        <v>149292</v>
      </c>
      <c r="AA187" s="112">
        <v>97.26263427734375</v>
      </c>
      <c r="AB187" s="109">
        <v>149441</v>
      </c>
      <c r="AC187" s="182">
        <v>97.499671936035156</v>
      </c>
      <c r="AD187" s="109">
        <v>3.3469481468200684</v>
      </c>
      <c r="AE187" s="109">
        <v>31.934543609619141</v>
      </c>
      <c r="AF187" s="109">
        <v>601.5279541015625</v>
      </c>
      <c r="AG187" s="109">
        <v>2539.92236328125</v>
      </c>
      <c r="AH187" s="113">
        <v>1302.833984375</v>
      </c>
      <c r="AI187" s="109">
        <v>51.294242858886719</v>
      </c>
      <c r="AJ187" s="113">
        <v>2481.494384765625</v>
      </c>
      <c r="AK187" s="113">
        <v>58.427783966064453</v>
      </c>
      <c r="AL187" s="109">
        <v>452</v>
      </c>
      <c r="AM187" s="109">
        <v>9</v>
      </c>
      <c r="AN187" s="109">
        <v>62.918758392333984</v>
      </c>
      <c r="AO187" s="109">
        <v>63.201713562011719</v>
      </c>
      <c r="AP187" s="109">
        <v>52.866252899169922</v>
      </c>
      <c r="AQ187" s="109">
        <v>2.0784962056311374</v>
      </c>
      <c r="AR187" s="111">
        <v>337</v>
      </c>
      <c r="AS187" s="111">
        <v>1</v>
      </c>
      <c r="AT187" s="111">
        <v>0</v>
      </c>
      <c r="AU187" s="111">
        <v>0</v>
      </c>
      <c r="AV187" s="111">
        <v>2</v>
      </c>
      <c r="AW187" s="111">
        <v>0</v>
      </c>
      <c r="AX187" s="111">
        <v>19</v>
      </c>
      <c r="AY187" s="111">
        <v>2</v>
      </c>
      <c r="AZ187" s="111">
        <v>19</v>
      </c>
      <c r="BA187" s="111">
        <v>8</v>
      </c>
      <c r="BB187" s="111">
        <v>64</v>
      </c>
      <c r="BC187" s="111">
        <v>32</v>
      </c>
      <c r="BD187" s="109">
        <v>82</v>
      </c>
      <c r="BE187" s="111">
        <v>80</v>
      </c>
      <c r="BF187" s="111">
        <v>0</v>
      </c>
      <c r="BG187" s="112">
        <v>30.796453475952148</v>
      </c>
      <c r="BH187" s="244">
        <v>185</v>
      </c>
      <c r="BI187" s="240">
        <v>40.130151843817785</v>
      </c>
      <c r="BJ187" s="43">
        <v>12</v>
      </c>
      <c r="BK187" s="43">
        <v>19</v>
      </c>
    </row>
    <row r="188" spans="1:63" s="41" customFormat="1">
      <c r="A188" s="352">
        <v>41905</v>
      </c>
      <c r="B188" s="126" t="s">
        <v>130</v>
      </c>
      <c r="C188" s="126" t="s">
        <v>128</v>
      </c>
      <c r="D188" s="233">
        <v>181</v>
      </c>
      <c r="E188" s="233">
        <v>176</v>
      </c>
      <c r="F188" s="233">
        <v>5</v>
      </c>
      <c r="G188" s="233">
        <v>543</v>
      </c>
      <c r="H188" s="233">
        <v>528</v>
      </c>
      <c r="I188" s="233">
        <v>15</v>
      </c>
      <c r="J188" s="233">
        <v>923</v>
      </c>
      <c r="K188" s="233">
        <v>890</v>
      </c>
      <c r="L188" s="233">
        <v>33</v>
      </c>
      <c r="M188" s="233">
        <v>283381</v>
      </c>
      <c r="N188" s="195">
        <v>1.4115272089838982E-2</v>
      </c>
      <c r="O188" s="233">
        <v>979</v>
      </c>
      <c r="P188" s="230">
        <v>0.34552127122879028</v>
      </c>
      <c r="Q188" s="234">
        <v>0</v>
      </c>
      <c r="R188" s="233">
        <v>53727</v>
      </c>
      <c r="S188" s="230">
        <v>99.823493957519531</v>
      </c>
      <c r="T188" s="195">
        <v>99.478584289550781</v>
      </c>
      <c r="U188" s="233">
        <v>53822</v>
      </c>
      <c r="V188" s="195">
        <v>0</v>
      </c>
      <c r="W188" s="233">
        <v>343</v>
      </c>
      <c r="X188" s="195">
        <v>0.6384127140045166</v>
      </c>
      <c r="Y188" s="234">
        <v>0</v>
      </c>
      <c r="Z188" s="233">
        <v>136255</v>
      </c>
      <c r="AA188" s="195">
        <v>98.656112670898437</v>
      </c>
      <c r="AB188" s="233">
        <v>137630</v>
      </c>
      <c r="AC188" s="195">
        <v>98.518943786621094</v>
      </c>
      <c r="AD188" s="234">
        <v>4.9371457099914551</v>
      </c>
      <c r="AE188" s="234">
        <v>27.838840484619141</v>
      </c>
      <c r="AF188" s="233">
        <v>418.49456787109375</v>
      </c>
      <c r="AG188" s="234">
        <v>1075.7667236328125</v>
      </c>
      <c r="AH188" s="234">
        <v>515.27215576171875</v>
      </c>
      <c r="AI188" s="234">
        <v>47.89813232421875</v>
      </c>
      <c r="AJ188" s="234">
        <v>1028.0892333984375</v>
      </c>
      <c r="AK188" s="234">
        <v>47.677783966064453</v>
      </c>
      <c r="AL188" s="234">
        <v>528</v>
      </c>
      <c r="AM188" s="234">
        <v>15</v>
      </c>
      <c r="AN188" s="235">
        <v>43.181663513183594</v>
      </c>
      <c r="AO188" s="235">
        <v>42.484233856201172</v>
      </c>
      <c r="AP188" s="235">
        <v>66.843948364257813</v>
      </c>
      <c r="AQ188" s="213">
        <v>1.1655110765252572</v>
      </c>
      <c r="AR188" s="234">
        <v>451</v>
      </c>
      <c r="AS188" s="236">
        <v>0</v>
      </c>
      <c r="AT188" s="236">
        <v>3</v>
      </c>
      <c r="AU188" s="236">
        <v>1</v>
      </c>
      <c r="AV188" s="236">
        <v>0</v>
      </c>
      <c r="AW188" s="236">
        <v>0</v>
      </c>
      <c r="AX188" s="236">
        <v>5</v>
      </c>
      <c r="AY188" s="236">
        <v>0</v>
      </c>
      <c r="AZ188" s="236">
        <v>4</v>
      </c>
      <c r="BA188" s="236">
        <v>0</v>
      </c>
      <c r="BB188" s="236">
        <v>35</v>
      </c>
      <c r="BC188" s="236">
        <v>7</v>
      </c>
      <c r="BD188" s="236">
        <v>8</v>
      </c>
      <c r="BE188" s="236">
        <v>5</v>
      </c>
      <c r="BF188" s="236">
        <v>0</v>
      </c>
      <c r="BG188" s="235">
        <v>19.888193130493164</v>
      </c>
      <c r="BH188" s="236">
        <v>298</v>
      </c>
      <c r="BI188" s="235">
        <v>54.880294659300191</v>
      </c>
      <c r="BJ188" s="43">
        <v>0</v>
      </c>
      <c r="BK188" s="43">
        <v>0</v>
      </c>
    </row>
    <row r="189" spans="1:63" s="41" customFormat="1">
      <c r="A189" s="352">
        <v>41905</v>
      </c>
      <c r="B189" s="127" t="s">
        <v>132</v>
      </c>
      <c r="C189" s="127" t="s">
        <v>128</v>
      </c>
      <c r="D189" s="199">
        <v>183</v>
      </c>
      <c r="E189" s="199">
        <v>178</v>
      </c>
      <c r="F189" s="199">
        <v>5</v>
      </c>
      <c r="G189" s="199">
        <v>542</v>
      </c>
      <c r="H189" s="199">
        <v>527</v>
      </c>
      <c r="I189" s="199">
        <v>15</v>
      </c>
      <c r="J189" s="199">
        <v>1126</v>
      </c>
      <c r="K189" s="199">
        <v>1093</v>
      </c>
      <c r="L189" s="199">
        <v>33</v>
      </c>
      <c r="M189" s="199">
        <v>372653</v>
      </c>
      <c r="N189" s="200">
        <v>5.3669232875108719E-4</v>
      </c>
      <c r="O189" s="199">
        <v>1398</v>
      </c>
      <c r="P189" s="194">
        <v>0.37520429491996765</v>
      </c>
      <c r="Q189" s="200">
        <v>0</v>
      </c>
      <c r="R189" s="199">
        <v>84736</v>
      </c>
      <c r="S189" s="194">
        <v>99.758659362792969</v>
      </c>
      <c r="T189" s="200">
        <v>99.384361267089844</v>
      </c>
      <c r="U189" s="199">
        <v>84941</v>
      </c>
      <c r="V189" s="201">
        <v>1.1772877769544721E-3</v>
      </c>
      <c r="W189" s="199">
        <v>465</v>
      </c>
      <c r="X189" s="200">
        <v>0.5487632155418396</v>
      </c>
      <c r="Y189" s="200">
        <v>0</v>
      </c>
      <c r="Z189" s="199">
        <v>157696</v>
      </c>
      <c r="AA189" s="201">
        <v>98.441024780273438</v>
      </c>
      <c r="AB189" s="199">
        <v>158350</v>
      </c>
      <c r="AC189" s="201">
        <v>98.526313781738281</v>
      </c>
      <c r="AD189" s="200">
        <v>5.078089714050293</v>
      </c>
      <c r="AE189" s="200">
        <v>27.51774787902832</v>
      </c>
      <c r="AF189" s="199">
        <v>514.88336181640625</v>
      </c>
      <c r="AG189" s="200">
        <v>1443.0218505859375</v>
      </c>
      <c r="AH189" s="200">
        <v>501.20516967773438</v>
      </c>
      <c r="AI189" s="237">
        <v>34.733028411865234</v>
      </c>
      <c r="AJ189" s="200">
        <v>1401.78857421875</v>
      </c>
      <c r="AK189" s="200">
        <v>41.233333587646484</v>
      </c>
      <c r="AL189" s="200">
        <v>527</v>
      </c>
      <c r="AM189" s="200">
        <v>15</v>
      </c>
      <c r="AN189" s="200">
        <v>42.573722839355469</v>
      </c>
      <c r="AO189" s="200">
        <v>42.790645599365234</v>
      </c>
      <c r="AP189" s="200">
        <v>36.315170288085937</v>
      </c>
      <c r="AQ189" s="200">
        <v>1.2815469365772092</v>
      </c>
      <c r="AR189" s="200">
        <v>492</v>
      </c>
      <c r="AS189" s="202">
        <v>0</v>
      </c>
      <c r="AT189" s="202">
        <v>0</v>
      </c>
      <c r="AU189" s="202">
        <v>0</v>
      </c>
      <c r="AV189" s="202">
        <v>0</v>
      </c>
      <c r="AW189" s="202">
        <v>0</v>
      </c>
      <c r="AX189" s="202">
        <v>4</v>
      </c>
      <c r="AY189" s="202">
        <v>-2</v>
      </c>
      <c r="AZ189" s="202">
        <v>4</v>
      </c>
      <c r="BA189" s="202">
        <v>0</v>
      </c>
      <c r="BB189" s="202">
        <v>40</v>
      </c>
      <c r="BC189" s="202">
        <v>18</v>
      </c>
      <c r="BD189" s="202">
        <v>11</v>
      </c>
      <c r="BE189" s="202">
        <v>13</v>
      </c>
      <c r="BF189" s="202">
        <v>0</v>
      </c>
      <c r="BG189" s="200">
        <v>19.784582138061523</v>
      </c>
      <c r="BH189" s="202">
        <v>335</v>
      </c>
      <c r="BI189" s="238">
        <v>61.808118081180808</v>
      </c>
      <c r="BJ189" s="43">
        <v>1</v>
      </c>
      <c r="BK189" s="43">
        <v>0</v>
      </c>
    </row>
    <row r="190" spans="1:63">
      <c r="A190" s="352">
        <v>41904</v>
      </c>
      <c r="B190" s="126" t="s">
        <v>6</v>
      </c>
      <c r="C190" s="126"/>
      <c r="D190" s="233">
        <v>2170</v>
      </c>
      <c r="E190" s="233">
        <v>1961</v>
      </c>
      <c r="F190" s="233">
        <v>209</v>
      </c>
      <c r="G190" s="233">
        <v>6417</v>
      </c>
      <c r="H190" s="233">
        <v>5814</v>
      </c>
      <c r="I190" s="233">
        <v>603</v>
      </c>
      <c r="J190" s="233">
        <v>19593</v>
      </c>
      <c r="K190" s="233">
        <v>17292</v>
      </c>
      <c r="L190" s="233">
        <v>2301</v>
      </c>
      <c r="M190" s="233">
        <v>12343820</v>
      </c>
      <c r="N190" s="195">
        <v>0.12999217513142658</v>
      </c>
      <c r="O190" s="233">
        <v>19557</v>
      </c>
      <c r="P190" s="230">
        <v>0.16082691632011578</v>
      </c>
      <c r="Q190" s="234"/>
      <c r="R190" s="233">
        <v>4396062</v>
      </c>
      <c r="S190" s="230">
        <v>99.393050404858499</v>
      </c>
      <c r="T190" s="195">
        <v>99.233199626855878</v>
      </c>
      <c r="U190" s="233">
        <v>4422930</v>
      </c>
      <c r="V190" s="195">
        <v>9.7288450117441708E-2</v>
      </c>
      <c r="W190" s="233">
        <v>14737</v>
      </c>
      <c r="X190" s="195">
        <v>0.33523185068818412</v>
      </c>
      <c r="Y190" s="234"/>
      <c r="Z190" s="233">
        <v>3557769</v>
      </c>
      <c r="AA190" s="195">
        <v>98.447528750766082</v>
      </c>
      <c r="AB190" s="233">
        <v>3553873</v>
      </c>
      <c r="AC190" s="195">
        <v>98.448239001950796</v>
      </c>
      <c r="AD190" s="234">
        <v>11.994782885229236</v>
      </c>
      <c r="AE190" s="234">
        <v>29.649428702770638</v>
      </c>
      <c r="AF190" s="233">
        <v>22955.318145751953</v>
      </c>
      <c r="AG190" s="234">
        <v>60110.464477539063</v>
      </c>
      <c r="AH190" s="234">
        <v>39976.207336425781</v>
      </c>
      <c r="AI190" s="234">
        <v>66.504572346738939</v>
      </c>
      <c r="AJ190" s="234">
        <v>50815.14111328125</v>
      </c>
      <c r="AK190" s="234">
        <v>9295.3146934509277</v>
      </c>
      <c r="AL190" s="234">
        <v>30409.339477539063</v>
      </c>
      <c r="AM190" s="234">
        <v>7026.7628974914551</v>
      </c>
      <c r="AN190" s="235">
        <v>83.792810127900509</v>
      </c>
      <c r="AO190" s="235">
        <v>81.539810914492818</v>
      </c>
      <c r="AP190" s="235">
        <v>100.79796380112052</v>
      </c>
      <c r="AQ190" s="213">
        <v>3.0679561311457695</v>
      </c>
      <c r="AR190" s="234">
        <v>3802</v>
      </c>
      <c r="AS190" s="236">
        <v>86</v>
      </c>
      <c r="AT190" s="236">
        <v>32</v>
      </c>
      <c r="AU190" s="236">
        <v>22</v>
      </c>
      <c r="AV190" s="236">
        <v>12</v>
      </c>
      <c r="AW190" s="236">
        <v>4</v>
      </c>
      <c r="AX190" s="236">
        <v>84</v>
      </c>
      <c r="AY190" s="236">
        <v>0</v>
      </c>
      <c r="AZ190" s="236">
        <v>82</v>
      </c>
      <c r="BA190" s="236">
        <v>21</v>
      </c>
      <c r="BB190" s="236">
        <v>632</v>
      </c>
      <c r="BC190" s="236">
        <v>267</v>
      </c>
      <c r="BD190" s="236">
        <v>274</v>
      </c>
      <c r="BE190" s="236">
        <v>772</v>
      </c>
      <c r="BF190" s="236">
        <v>0</v>
      </c>
      <c r="BG190" s="235">
        <v>40.847351112413691</v>
      </c>
      <c r="BH190" s="236">
        <v>1779</v>
      </c>
      <c r="BI190" s="235">
        <v>27.723235156615239</v>
      </c>
      <c r="BJ190" s="43">
        <v>36</v>
      </c>
      <c r="BK190" s="43">
        <v>92</v>
      </c>
    </row>
    <row r="191" spans="1:63">
      <c r="A191" s="352">
        <v>41904</v>
      </c>
      <c r="B191" s="127" t="s">
        <v>134</v>
      </c>
      <c r="C191" s="127"/>
      <c r="D191" s="199">
        <v>771</v>
      </c>
      <c r="E191" s="199">
        <v>664</v>
      </c>
      <c r="F191" s="199">
        <v>107</v>
      </c>
      <c r="G191" s="199">
        <v>2309</v>
      </c>
      <c r="H191" s="199">
        <v>1988</v>
      </c>
      <c r="I191" s="199">
        <v>321</v>
      </c>
      <c r="J191" s="199">
        <v>8148</v>
      </c>
      <c r="K191" s="199">
        <v>6817</v>
      </c>
      <c r="L191" s="199">
        <v>1331</v>
      </c>
      <c r="M191" s="199">
        <v>6155141</v>
      </c>
      <c r="N191" s="200">
        <v>7.7691153365533699E-2</v>
      </c>
      <c r="O191" s="199">
        <v>10569</v>
      </c>
      <c r="P191" s="194">
        <v>0.17189832629532226</v>
      </c>
      <c r="Q191" s="200"/>
      <c r="R191" s="199">
        <v>2366894</v>
      </c>
      <c r="S191" s="194">
        <v>99.301872496792697</v>
      </c>
      <c r="T191" s="200">
        <v>99.131174239990784</v>
      </c>
      <c r="U191" s="199">
        <v>2383545</v>
      </c>
      <c r="V191" s="201">
        <v>5.076472313381445E-2</v>
      </c>
      <c r="W191" s="199">
        <v>6451</v>
      </c>
      <c r="X191" s="200">
        <v>0.27255128451041744</v>
      </c>
      <c r="Y191" s="200"/>
      <c r="Z191" s="199">
        <v>2024968</v>
      </c>
      <c r="AA191" s="201">
        <v>98.744127857102555</v>
      </c>
      <c r="AB191" s="199">
        <v>2021440</v>
      </c>
      <c r="AC191" s="201">
        <v>98.659123847815593</v>
      </c>
      <c r="AD191" s="200">
        <v>7.314815563162254</v>
      </c>
      <c r="AE191" s="200">
        <v>29.976557409056031</v>
      </c>
      <c r="AF191" s="199">
        <v>12906.074096679688</v>
      </c>
      <c r="AG191" s="200">
        <v>32985.408203125</v>
      </c>
      <c r="AH191" s="200">
        <v>24642.693115234375</v>
      </c>
      <c r="AI191" s="237">
        <v>74.707861620156507</v>
      </c>
      <c r="AJ191" s="200">
        <v>26483.576171875</v>
      </c>
      <c r="AK191" s="200">
        <v>6501.8237152099609</v>
      </c>
      <c r="AL191" s="200">
        <v>19222.844482421875</v>
      </c>
      <c r="AM191" s="200">
        <v>5419.845645904541</v>
      </c>
      <c r="AN191" s="200">
        <v>105.68455697100946</v>
      </c>
      <c r="AO191" s="200">
        <v>102.54644017236406</v>
      </c>
      <c r="AP191" s="200">
        <v>120.73394604477964</v>
      </c>
      <c r="AQ191" s="200">
        <v>4.0482827937070445</v>
      </c>
      <c r="AR191" s="200">
        <v>954</v>
      </c>
      <c r="AS191" s="202">
        <v>74</v>
      </c>
      <c r="AT191" s="202">
        <v>16</v>
      </c>
      <c r="AU191" s="202">
        <v>10</v>
      </c>
      <c r="AV191" s="202">
        <v>5</v>
      </c>
      <c r="AW191" s="202">
        <v>2</v>
      </c>
      <c r="AX191" s="202">
        <v>16</v>
      </c>
      <c r="AY191" s="202">
        <v>0</v>
      </c>
      <c r="AZ191" s="202">
        <v>38</v>
      </c>
      <c r="BA191" s="202">
        <v>10</v>
      </c>
      <c r="BB191" s="202">
        <v>125</v>
      </c>
      <c r="BC191" s="202">
        <v>44</v>
      </c>
      <c r="BD191" s="202">
        <v>75</v>
      </c>
      <c r="BE191" s="202">
        <v>482</v>
      </c>
      <c r="BF191" s="202">
        <v>0</v>
      </c>
      <c r="BG191" s="200">
        <v>52.14361280624307</v>
      </c>
      <c r="BH191" s="202">
        <v>218</v>
      </c>
      <c r="BI191" s="238">
        <v>9.4413165872672149</v>
      </c>
      <c r="BJ191" s="470">
        <v>10</v>
      </c>
      <c r="BK191" s="470">
        <v>41</v>
      </c>
    </row>
    <row r="192" spans="1:63">
      <c r="A192" s="352">
        <v>41904</v>
      </c>
      <c r="B192" s="127" t="s">
        <v>175</v>
      </c>
      <c r="C192" s="127"/>
      <c r="D192" s="199">
        <v>714</v>
      </c>
      <c r="E192" s="199">
        <v>641</v>
      </c>
      <c r="F192" s="199">
        <v>73</v>
      </c>
      <c r="G192" s="199">
        <v>2064</v>
      </c>
      <c r="H192" s="199">
        <v>1869</v>
      </c>
      <c r="I192" s="199">
        <v>195</v>
      </c>
      <c r="J192" s="199">
        <v>6557</v>
      </c>
      <c r="K192" s="199">
        <v>5842</v>
      </c>
      <c r="L192" s="199">
        <v>715</v>
      </c>
      <c r="M192" s="199">
        <v>4017649</v>
      </c>
      <c r="N192" s="200">
        <v>0.26697205400660123</v>
      </c>
      <c r="O192" s="199">
        <v>437</v>
      </c>
      <c r="P192" s="194">
        <v>1.1375844607786158E-2</v>
      </c>
      <c r="Q192" s="200"/>
      <c r="R192" s="199">
        <v>1368191</v>
      </c>
      <c r="S192" s="194">
        <v>99.520546248490433</v>
      </c>
      <c r="T192" s="243">
        <v>99.50922494579639</v>
      </c>
      <c r="U192" s="199">
        <v>1374788</v>
      </c>
      <c r="V192" s="201">
        <v>0.19268425590966645</v>
      </c>
      <c r="W192" s="199">
        <v>3744</v>
      </c>
      <c r="X192" s="200">
        <v>0.27364600410322826</v>
      </c>
      <c r="Y192" s="200"/>
      <c r="Z192" s="199">
        <v>400055</v>
      </c>
      <c r="AA192" s="201">
        <v>95.88456672771153</v>
      </c>
      <c r="AB192" s="199">
        <v>398218</v>
      </c>
      <c r="AC192" s="201">
        <v>96.028809295921448</v>
      </c>
      <c r="AD192" s="200">
        <v>24.77758127704373</v>
      </c>
      <c r="AE192" s="200">
        <v>31.447646857841672</v>
      </c>
      <c r="AF192" s="199">
        <v>7606.8665771484375</v>
      </c>
      <c r="AG192" s="200">
        <v>17867.212890625</v>
      </c>
      <c r="AH192" s="200">
        <v>10749.4111328125</v>
      </c>
      <c r="AI192" s="237">
        <v>60.162775238732166</v>
      </c>
      <c r="AJ192" s="200">
        <v>15609.476318359375</v>
      </c>
      <c r="AK192" s="200">
        <v>2257.7353515625</v>
      </c>
      <c r="AL192" s="200">
        <v>9229.4949951171875</v>
      </c>
      <c r="AM192" s="200">
        <v>1519.9172515869141</v>
      </c>
      <c r="AN192" s="200">
        <v>71.839380505614173</v>
      </c>
      <c r="AO192" s="200">
        <v>71.567368444347778</v>
      </c>
      <c r="AP192" s="200">
        <v>78.822943648720724</v>
      </c>
      <c r="AQ192" s="200">
        <v>2.7249066479525696</v>
      </c>
      <c r="AR192" s="200">
        <v>1239</v>
      </c>
      <c r="AS192" s="202">
        <v>6</v>
      </c>
      <c r="AT192" s="202">
        <v>14</v>
      </c>
      <c r="AU192" s="202">
        <v>10</v>
      </c>
      <c r="AV192" s="202">
        <v>2</v>
      </c>
      <c r="AW192" s="202">
        <v>2</v>
      </c>
      <c r="AX192" s="202">
        <v>17</v>
      </c>
      <c r="AY192" s="202">
        <v>0</v>
      </c>
      <c r="AZ192" s="202">
        <v>7</v>
      </c>
      <c r="BA192" s="202">
        <v>2</v>
      </c>
      <c r="BB192" s="202">
        <v>335</v>
      </c>
      <c r="BC192" s="202">
        <v>168</v>
      </c>
      <c r="BD192" s="202">
        <v>58</v>
      </c>
      <c r="BE192" s="202">
        <v>101</v>
      </c>
      <c r="BF192" s="202">
        <v>0</v>
      </c>
      <c r="BG192" s="200">
        <v>34.984283211396168</v>
      </c>
      <c r="BH192" s="202">
        <v>595</v>
      </c>
      <c r="BI192" s="238">
        <v>28.827519379844961</v>
      </c>
      <c r="BJ192" s="470">
        <v>3</v>
      </c>
      <c r="BK192" s="470">
        <v>13</v>
      </c>
    </row>
    <row r="193" spans="1:63">
      <c r="A193" s="352">
        <v>41904</v>
      </c>
      <c r="B193" s="126" t="s">
        <v>135</v>
      </c>
      <c r="C193" s="126"/>
      <c r="D193" s="189">
        <v>685</v>
      </c>
      <c r="E193" s="189">
        <v>656</v>
      </c>
      <c r="F193" s="189">
        <v>29</v>
      </c>
      <c r="G193" s="189">
        <v>2044</v>
      </c>
      <c r="H193" s="189">
        <v>1957</v>
      </c>
      <c r="I193" s="189">
        <v>87</v>
      </c>
      <c r="J193" s="189">
        <v>4888</v>
      </c>
      <c r="K193" s="189">
        <v>4633</v>
      </c>
      <c r="L193" s="189">
        <v>255</v>
      </c>
      <c r="M193" s="189">
        <v>2171030</v>
      </c>
      <c r="N193" s="203">
        <v>2.4780865306215961E-2</v>
      </c>
      <c r="O193" s="189">
        <v>8551</v>
      </c>
      <c r="P193" s="192">
        <v>0.39398213281056532</v>
      </c>
      <c r="Q193" s="203"/>
      <c r="R193" s="204">
        <v>660977</v>
      </c>
      <c r="S193" s="192">
        <v>99.455639235844885</v>
      </c>
      <c r="T193" s="203">
        <v>99.063801787183124</v>
      </c>
      <c r="U193" s="204">
        <v>664597</v>
      </c>
      <c r="V193" s="205">
        <v>6.6807403377400335E-2</v>
      </c>
      <c r="W193" s="204">
        <v>4542</v>
      </c>
      <c r="X193" s="203">
        <v>0.6871646063327469</v>
      </c>
      <c r="Y193" s="203"/>
      <c r="Z193" s="204">
        <v>1132746</v>
      </c>
      <c r="AA193" s="205">
        <v>98.822477832884331</v>
      </c>
      <c r="AB193" s="204">
        <v>1134215</v>
      </c>
      <c r="AC193" s="205">
        <v>98.921843561801154</v>
      </c>
      <c r="AD193" s="203">
        <v>4.373622741367952</v>
      </c>
      <c r="AE193" s="203">
        <v>27.464075251263992</v>
      </c>
      <c r="AF193" s="204">
        <v>2442.3774719238281</v>
      </c>
      <c r="AG193" s="205">
        <v>9257.8433837890625</v>
      </c>
      <c r="AH193" s="205">
        <v>4584.1030883789062</v>
      </c>
      <c r="AI193" s="232">
        <v>49.515885053811729</v>
      </c>
      <c r="AJ193" s="205">
        <v>8722.088623046875</v>
      </c>
      <c r="AK193" s="205">
        <v>535.7556266784668</v>
      </c>
      <c r="AL193" s="205">
        <v>1957</v>
      </c>
      <c r="AM193" s="205">
        <v>87</v>
      </c>
      <c r="AN193" s="203">
        <v>59.137514106825066</v>
      </c>
      <c r="AO193" s="203">
        <v>59.404228356156104</v>
      </c>
      <c r="AP193" s="203">
        <v>55.10941436582651</v>
      </c>
      <c r="AQ193" s="203">
        <v>1.8939941456196936</v>
      </c>
      <c r="AR193" s="205">
        <v>1609</v>
      </c>
      <c r="AS193" s="204">
        <v>6</v>
      </c>
      <c r="AT193" s="204">
        <v>2</v>
      </c>
      <c r="AU193" s="204">
        <v>2</v>
      </c>
      <c r="AV193" s="204">
        <v>5</v>
      </c>
      <c r="AW193" s="204">
        <v>0</v>
      </c>
      <c r="AX193" s="204">
        <v>51</v>
      </c>
      <c r="AY193" s="204">
        <v>0</v>
      </c>
      <c r="AZ193" s="204">
        <v>37</v>
      </c>
      <c r="BA193" s="204">
        <v>9</v>
      </c>
      <c r="BB193" s="204">
        <v>172</v>
      </c>
      <c r="BC193" s="204">
        <v>55</v>
      </c>
      <c r="BD193" s="204">
        <v>141</v>
      </c>
      <c r="BE193" s="204">
        <v>189</v>
      </c>
      <c r="BF193" s="204">
        <v>0</v>
      </c>
      <c r="BG193" s="203">
        <v>28.201145505084511</v>
      </c>
      <c r="BH193" s="204">
        <v>966</v>
      </c>
      <c r="BI193" s="239">
        <v>47.260273972602739</v>
      </c>
      <c r="BJ193" s="470">
        <v>23</v>
      </c>
      <c r="BK193" s="470">
        <v>38</v>
      </c>
    </row>
    <row r="194" spans="1:63">
      <c r="A194" s="352">
        <v>41904</v>
      </c>
      <c r="B194" s="114" t="s">
        <v>121</v>
      </c>
      <c r="C194" s="114" t="s">
        <v>122</v>
      </c>
      <c r="D194" s="114">
        <v>232</v>
      </c>
      <c r="E194" s="114">
        <v>168</v>
      </c>
      <c r="F194" s="114">
        <v>64</v>
      </c>
      <c r="G194" s="114">
        <v>683</v>
      </c>
      <c r="H194" s="114">
        <v>492</v>
      </c>
      <c r="I194" s="114">
        <v>191</v>
      </c>
      <c r="J194" s="114">
        <v>2684</v>
      </c>
      <c r="K194" s="115">
        <v>1881</v>
      </c>
      <c r="L194" s="115">
        <v>803</v>
      </c>
      <c r="M194" s="115">
        <v>2026988</v>
      </c>
      <c r="N194" s="116">
        <v>4.5732881873846054E-2</v>
      </c>
      <c r="O194" s="115">
        <v>3196</v>
      </c>
      <c r="P194" s="116">
        <v>0.15776070952415466</v>
      </c>
      <c r="Q194" s="116">
        <v>0</v>
      </c>
      <c r="R194" s="117">
        <v>882686</v>
      </c>
      <c r="S194" s="116">
        <v>99.436065673828125</v>
      </c>
      <c r="T194" s="116">
        <v>99.279197692871094</v>
      </c>
      <c r="U194" s="118">
        <v>887692</v>
      </c>
      <c r="V194" s="119">
        <v>4.2582336813211441E-2</v>
      </c>
      <c r="W194" s="117">
        <v>2651</v>
      </c>
      <c r="X194" s="119">
        <v>0.30033329129219055</v>
      </c>
      <c r="Y194" s="119">
        <v>0</v>
      </c>
      <c r="Z194" s="117">
        <v>1031560</v>
      </c>
      <c r="AA194" s="119">
        <v>98.914749145507813</v>
      </c>
      <c r="AB194" s="116">
        <v>1029116</v>
      </c>
      <c r="AC194" s="120">
        <v>98.865142822265625</v>
      </c>
      <c r="AD194" s="116">
        <v>7.1080536842346191</v>
      </c>
      <c r="AE194" s="116">
        <v>28.117635726928711</v>
      </c>
      <c r="AF194" s="116">
        <v>4122.39111328125</v>
      </c>
      <c r="AG194" s="116">
        <v>13072.5078125</v>
      </c>
      <c r="AH194" s="121">
        <v>10885.09765625</v>
      </c>
      <c r="AI194" s="116">
        <v>83.267097473144531</v>
      </c>
      <c r="AJ194" s="121">
        <v>8696.82421875</v>
      </c>
      <c r="AK194" s="121">
        <v>4375.6796875</v>
      </c>
      <c r="AL194" s="116">
        <v>7050.40869140625</v>
      </c>
      <c r="AM194" s="116">
        <v>3834.686767578125</v>
      </c>
      <c r="AN194" s="116">
        <v>121.21211242675781</v>
      </c>
      <c r="AO194" s="116">
        <v>115.84304809570312</v>
      </c>
      <c r="AP194" s="116">
        <v>133.51083374023437</v>
      </c>
      <c r="AQ194" s="122">
        <v>4.870531971870343</v>
      </c>
      <c r="AR194" s="118">
        <v>191</v>
      </c>
      <c r="AS194" s="118">
        <v>48</v>
      </c>
      <c r="AT194" s="118">
        <v>2</v>
      </c>
      <c r="AU194" s="118">
        <v>2</v>
      </c>
      <c r="AV194" s="118">
        <v>1</v>
      </c>
      <c r="AW194" s="118">
        <v>0</v>
      </c>
      <c r="AX194" s="118">
        <v>10</v>
      </c>
      <c r="AY194" s="118">
        <v>0</v>
      </c>
      <c r="AZ194" s="118">
        <v>7</v>
      </c>
      <c r="BA194" s="118">
        <v>3</v>
      </c>
      <c r="BB194" s="118">
        <v>19</v>
      </c>
      <c r="BC194" s="118">
        <v>7</v>
      </c>
      <c r="BD194" s="116">
        <v>36</v>
      </c>
      <c r="BE194" s="118">
        <v>112</v>
      </c>
      <c r="BF194" s="118">
        <v>0</v>
      </c>
      <c r="BG194" s="112">
        <v>60.197597503662109</v>
      </c>
      <c r="BH194" s="244">
        <v>43</v>
      </c>
      <c r="BI194" s="240">
        <v>6.2957540263543192</v>
      </c>
      <c r="BJ194" s="470">
        <v>5</v>
      </c>
      <c r="BK194" s="470">
        <v>8</v>
      </c>
    </row>
    <row r="195" spans="1:63">
      <c r="A195" s="352">
        <v>41904</v>
      </c>
      <c r="B195" s="114" t="s">
        <v>123</v>
      </c>
      <c r="C195" s="114" t="s">
        <v>122</v>
      </c>
      <c r="D195" s="114">
        <v>169</v>
      </c>
      <c r="E195" s="114">
        <v>158</v>
      </c>
      <c r="F195" s="114">
        <v>11</v>
      </c>
      <c r="G195" s="114">
        <v>525</v>
      </c>
      <c r="H195" s="114">
        <v>491</v>
      </c>
      <c r="I195" s="114">
        <v>34</v>
      </c>
      <c r="J195" s="114">
        <v>1612</v>
      </c>
      <c r="K195" s="115">
        <v>1479</v>
      </c>
      <c r="L195" s="115">
        <v>133</v>
      </c>
      <c r="M195" s="115">
        <v>1122036</v>
      </c>
      <c r="N195" s="116">
        <v>4.0105663239955902E-2</v>
      </c>
      <c r="O195" s="115">
        <v>1649</v>
      </c>
      <c r="P195" s="116">
        <v>0.14705096185207367</v>
      </c>
      <c r="Q195" s="116">
        <v>0</v>
      </c>
      <c r="R195" s="117">
        <v>401734</v>
      </c>
      <c r="S195" s="116">
        <v>99.483680725097656</v>
      </c>
      <c r="T195" s="116">
        <v>99.337387084960938</v>
      </c>
      <c r="U195" s="118">
        <v>403819</v>
      </c>
      <c r="V195" s="119">
        <v>2.0058492198586464E-2</v>
      </c>
      <c r="W195" s="117">
        <v>1020</v>
      </c>
      <c r="X195" s="119">
        <v>0.25389933586120605</v>
      </c>
      <c r="Y195" s="119">
        <v>0</v>
      </c>
      <c r="Z195" s="117">
        <v>328227</v>
      </c>
      <c r="AA195" s="119">
        <v>98.858413696289063</v>
      </c>
      <c r="AB195" s="116">
        <v>328644</v>
      </c>
      <c r="AC195" s="120">
        <v>98.793830871582031</v>
      </c>
      <c r="AD195" s="116">
        <v>6.5272059440612793</v>
      </c>
      <c r="AE195" s="116">
        <v>30.252614974975586</v>
      </c>
      <c r="AF195" s="116">
        <v>2072.952880859375</v>
      </c>
      <c r="AG195" s="116">
        <v>5923.115234375</v>
      </c>
      <c r="AH195" s="121">
        <v>4198.5927734375</v>
      </c>
      <c r="AI195" s="116">
        <v>70.884872436523438</v>
      </c>
      <c r="AJ195" s="121">
        <v>5355.4677734375</v>
      </c>
      <c r="AK195" s="121">
        <v>567.64691162109375</v>
      </c>
      <c r="AL195" s="116">
        <v>3777.68603515625</v>
      </c>
      <c r="AM195" s="116">
        <v>420.905029296875</v>
      </c>
      <c r="AN195" s="116">
        <v>101.19551086425781</v>
      </c>
      <c r="AO195" s="116">
        <v>100.68156433105469</v>
      </c>
      <c r="AP195" s="116">
        <v>106.31565093994141</v>
      </c>
      <c r="AQ195" s="116">
        <v>3.6743891032102978</v>
      </c>
      <c r="AR195" s="118">
        <v>250</v>
      </c>
      <c r="AS195" s="118">
        <v>11</v>
      </c>
      <c r="AT195" s="118">
        <v>3</v>
      </c>
      <c r="AU195" s="118">
        <v>1</v>
      </c>
      <c r="AV195" s="118">
        <v>0</v>
      </c>
      <c r="AW195" s="118">
        <v>0</v>
      </c>
      <c r="AX195" s="118">
        <v>3</v>
      </c>
      <c r="AY195" s="118">
        <v>0</v>
      </c>
      <c r="AZ195" s="118">
        <v>8</v>
      </c>
      <c r="BA195" s="118">
        <v>1</v>
      </c>
      <c r="BB195" s="118">
        <v>23</v>
      </c>
      <c r="BC195" s="118">
        <v>7</v>
      </c>
      <c r="BD195" s="116">
        <v>11</v>
      </c>
      <c r="BE195" s="118">
        <v>50</v>
      </c>
      <c r="BF195" s="118">
        <v>0</v>
      </c>
      <c r="BG195" s="112">
        <v>49.481380462646484</v>
      </c>
      <c r="BH195" s="244">
        <v>68</v>
      </c>
      <c r="BI195" s="240">
        <v>12.952380952380951</v>
      </c>
      <c r="BJ195" s="470">
        <v>3</v>
      </c>
      <c r="BK195" s="470">
        <v>8</v>
      </c>
    </row>
    <row r="196" spans="1:63">
      <c r="A196" s="352">
        <v>41904</v>
      </c>
      <c r="B196" s="114" t="s">
        <v>183</v>
      </c>
      <c r="C196" s="114" t="s">
        <v>122</v>
      </c>
      <c r="D196" s="114">
        <v>140</v>
      </c>
      <c r="E196" s="114">
        <v>130</v>
      </c>
      <c r="F196" s="114">
        <v>10</v>
      </c>
      <c r="G196" s="114">
        <v>421</v>
      </c>
      <c r="H196" s="114">
        <v>391</v>
      </c>
      <c r="I196" s="114">
        <v>30</v>
      </c>
      <c r="J196" s="114">
        <v>1591</v>
      </c>
      <c r="K196" s="115">
        <v>1477</v>
      </c>
      <c r="L196" s="115">
        <v>114</v>
      </c>
      <c r="M196" s="115">
        <v>1182751</v>
      </c>
      <c r="N196" s="116">
        <v>8.5563234984874725E-2</v>
      </c>
      <c r="O196" s="115">
        <v>1709</v>
      </c>
      <c r="P196" s="116">
        <v>0.14477075636386871</v>
      </c>
      <c r="Q196" s="116">
        <v>0</v>
      </c>
      <c r="R196" s="117">
        <v>447339</v>
      </c>
      <c r="S196" s="116">
        <v>99.358985900878906</v>
      </c>
      <c r="T196" s="116">
        <v>99.215141296386719</v>
      </c>
      <c r="U196" s="118">
        <v>450225</v>
      </c>
      <c r="V196" s="119">
        <v>9.5507800579071045E-3</v>
      </c>
      <c r="W196" s="117">
        <v>1127</v>
      </c>
      <c r="X196" s="119">
        <v>0.2519342303276062</v>
      </c>
      <c r="Y196" s="119">
        <v>0</v>
      </c>
      <c r="Z196" s="117">
        <v>289034</v>
      </c>
      <c r="AA196" s="119">
        <v>98.190521240234375</v>
      </c>
      <c r="AB196" s="116">
        <v>288949</v>
      </c>
      <c r="AC196" s="120">
        <v>97.933891296386719</v>
      </c>
      <c r="AD196" s="116">
        <v>7.5371842384338379</v>
      </c>
      <c r="AE196" s="116">
        <v>29.878400802612305</v>
      </c>
      <c r="AF196" s="116">
        <v>2558.086669921875</v>
      </c>
      <c r="AG196" s="116">
        <v>5939.15087890625</v>
      </c>
      <c r="AH196" s="121">
        <v>3987.990966796875</v>
      </c>
      <c r="AI196" s="116">
        <v>67.147491455078125</v>
      </c>
      <c r="AJ196" s="121">
        <v>5359.91650390625</v>
      </c>
      <c r="AK196" s="121">
        <v>579.23309326171875</v>
      </c>
      <c r="AL196" s="116">
        <v>3504.83349609375</v>
      </c>
      <c r="AM196" s="116">
        <v>483.15792846679687</v>
      </c>
      <c r="AN196" s="116">
        <v>95.503768920898438</v>
      </c>
      <c r="AO196" s="116">
        <v>92.800941467285156</v>
      </c>
      <c r="AP196" s="116">
        <v>130.73878479003906</v>
      </c>
      <c r="AQ196" s="116">
        <v>3.7329672400416403</v>
      </c>
      <c r="AR196" s="118">
        <v>191</v>
      </c>
      <c r="AS196" s="118">
        <v>7</v>
      </c>
      <c r="AT196" s="118">
        <v>3</v>
      </c>
      <c r="AU196" s="118">
        <v>1</v>
      </c>
      <c r="AV196" s="118">
        <v>0</v>
      </c>
      <c r="AW196" s="118">
        <v>0</v>
      </c>
      <c r="AX196" s="118">
        <v>1</v>
      </c>
      <c r="AY196" s="118">
        <v>0</v>
      </c>
      <c r="AZ196" s="118">
        <v>3</v>
      </c>
      <c r="BA196" s="118">
        <v>0</v>
      </c>
      <c r="BB196" s="118">
        <v>35</v>
      </c>
      <c r="BC196" s="118">
        <v>7</v>
      </c>
      <c r="BD196" s="116">
        <v>11</v>
      </c>
      <c r="BE196" s="118">
        <v>94</v>
      </c>
      <c r="BF196" s="118">
        <v>0</v>
      </c>
      <c r="BG196" s="112">
        <v>47.219757080078125</v>
      </c>
      <c r="BH196" s="244">
        <v>32</v>
      </c>
      <c r="BI196" s="240">
        <v>7.6009501187648461</v>
      </c>
      <c r="BJ196" s="470">
        <v>0</v>
      </c>
      <c r="BK196" s="470">
        <v>4</v>
      </c>
    </row>
    <row r="197" spans="1:63">
      <c r="A197" s="352">
        <v>41904</v>
      </c>
      <c r="B197" s="114" t="s">
        <v>126</v>
      </c>
      <c r="C197" s="114" t="s">
        <v>122</v>
      </c>
      <c r="D197" s="114">
        <v>117</v>
      </c>
      <c r="E197" s="114">
        <v>110</v>
      </c>
      <c r="F197" s="114">
        <v>7</v>
      </c>
      <c r="G197" s="114">
        <v>343</v>
      </c>
      <c r="H197" s="114">
        <v>322</v>
      </c>
      <c r="I197" s="114">
        <v>21</v>
      </c>
      <c r="J197" s="114">
        <v>1077</v>
      </c>
      <c r="K197" s="115">
        <v>991</v>
      </c>
      <c r="L197" s="115">
        <v>86</v>
      </c>
      <c r="M197" s="115">
        <v>688982</v>
      </c>
      <c r="N197" s="116">
        <v>0.150657057762146</v>
      </c>
      <c r="O197" s="115">
        <v>1993</v>
      </c>
      <c r="P197" s="116">
        <v>0.28972530364990234</v>
      </c>
      <c r="Q197" s="116">
        <v>0</v>
      </c>
      <c r="R197" s="117">
        <v>238563</v>
      </c>
      <c r="S197" s="116">
        <v>98.89605712890625</v>
      </c>
      <c r="T197" s="116">
        <v>98.609527587890625</v>
      </c>
      <c r="U197" s="118">
        <v>241226</v>
      </c>
      <c r="V197" s="119">
        <v>0.270285964012146</v>
      </c>
      <c r="W197" s="117">
        <v>827</v>
      </c>
      <c r="X197" s="119">
        <v>0.34665894508361816</v>
      </c>
      <c r="Y197" s="119">
        <v>0</v>
      </c>
      <c r="Z197" s="117">
        <v>126376</v>
      </c>
      <c r="AA197" s="119">
        <v>98.836013793945313</v>
      </c>
      <c r="AB197" s="116">
        <v>126317</v>
      </c>
      <c r="AC197" s="120">
        <v>98.653388977050781</v>
      </c>
      <c r="AD197" s="116">
        <v>8.1193361282348633</v>
      </c>
      <c r="AE197" s="116">
        <v>34.013614654541016</v>
      </c>
      <c r="AF197" s="116">
        <v>1595.3138427734375</v>
      </c>
      <c r="AG197" s="116">
        <v>3414.89892578125</v>
      </c>
      <c r="AH197" s="121">
        <v>2221.73095703125</v>
      </c>
      <c r="AI197" s="116">
        <v>65.0599365234375</v>
      </c>
      <c r="AJ197" s="121">
        <v>3277.2734375</v>
      </c>
      <c r="AK197" s="121">
        <v>137.62498474121094</v>
      </c>
      <c r="AL197" s="116">
        <v>2191.27880859375</v>
      </c>
      <c r="AM197" s="116">
        <v>30.451999664306641</v>
      </c>
      <c r="AN197" s="116">
        <v>89.081886291503906</v>
      </c>
      <c r="AO197" s="116">
        <v>93.856346130371094</v>
      </c>
      <c r="AP197" s="116">
        <v>40.283626556396484</v>
      </c>
      <c r="AQ197" s="116">
        <v>3.1707510917188952</v>
      </c>
      <c r="AR197" s="118">
        <v>178</v>
      </c>
      <c r="AS197" s="118">
        <v>2</v>
      </c>
      <c r="AT197" s="118">
        <v>3</v>
      </c>
      <c r="AU197" s="118">
        <v>2</v>
      </c>
      <c r="AV197" s="118">
        <v>4</v>
      </c>
      <c r="AW197" s="118">
        <v>2</v>
      </c>
      <c r="AX197" s="118">
        <v>2</v>
      </c>
      <c r="AY197" s="118">
        <v>0</v>
      </c>
      <c r="AZ197" s="118">
        <v>11</v>
      </c>
      <c r="BA197" s="118">
        <v>3</v>
      </c>
      <c r="BB197" s="118">
        <v>27</v>
      </c>
      <c r="BC197" s="118">
        <v>17</v>
      </c>
      <c r="BD197" s="116">
        <v>11</v>
      </c>
      <c r="BE197" s="118">
        <v>102</v>
      </c>
      <c r="BF197" s="118">
        <v>0</v>
      </c>
      <c r="BG197" s="112">
        <v>43.640522003173828</v>
      </c>
      <c r="BH197" s="244">
        <v>49</v>
      </c>
      <c r="BI197" s="240">
        <v>14.285714285714285</v>
      </c>
      <c r="BJ197" s="470">
        <v>2</v>
      </c>
      <c r="BK197" s="470">
        <v>11</v>
      </c>
    </row>
    <row r="198" spans="1:63">
      <c r="A198" s="352">
        <v>41904</v>
      </c>
      <c r="B198" s="114" t="s">
        <v>184</v>
      </c>
      <c r="C198" s="114" t="s">
        <v>122</v>
      </c>
      <c r="D198" s="114">
        <v>113</v>
      </c>
      <c r="E198" s="114">
        <v>98</v>
      </c>
      <c r="F198" s="114">
        <v>15</v>
      </c>
      <c r="G198" s="114">
        <v>337</v>
      </c>
      <c r="H198" s="114">
        <v>292</v>
      </c>
      <c r="I198" s="114">
        <v>45</v>
      </c>
      <c r="J198" s="114">
        <v>1184</v>
      </c>
      <c r="K198" s="115">
        <v>989</v>
      </c>
      <c r="L198" s="115">
        <v>195</v>
      </c>
      <c r="M198" s="115">
        <v>1134384</v>
      </c>
      <c r="N198" s="116">
        <v>0.11944808810949326</v>
      </c>
      <c r="O198" s="115">
        <v>2022</v>
      </c>
      <c r="P198" s="116">
        <v>0.17849749326705933</v>
      </c>
      <c r="Q198" s="116">
        <v>0</v>
      </c>
      <c r="R198" s="117">
        <v>396572</v>
      </c>
      <c r="S198" s="116">
        <v>98.998710632324219</v>
      </c>
      <c r="T198" s="116">
        <v>98.821998596191406</v>
      </c>
      <c r="U198" s="118">
        <v>400583</v>
      </c>
      <c r="V198" s="119">
        <v>1.3979624956846237E-2</v>
      </c>
      <c r="W198" s="117">
        <v>826</v>
      </c>
      <c r="X198" s="119">
        <v>0.20828500390052795</v>
      </c>
      <c r="Y198" s="119">
        <v>0</v>
      </c>
      <c r="Z198" s="117">
        <v>249771</v>
      </c>
      <c r="AA198" s="119">
        <v>98.483413696289063</v>
      </c>
      <c r="AB198" s="116">
        <v>248414</v>
      </c>
      <c r="AC198" s="120">
        <v>98.473915100097656</v>
      </c>
      <c r="AD198" s="116">
        <v>7.8642091751098633</v>
      </c>
      <c r="AE198" s="116">
        <v>29.327674865722656</v>
      </c>
      <c r="AF198" s="116">
        <v>2557.32958984375</v>
      </c>
      <c r="AG198" s="116">
        <v>4635.7353515625</v>
      </c>
      <c r="AH198" s="121">
        <v>3349.28076171875</v>
      </c>
      <c r="AI198" s="116">
        <v>72.249176025390625</v>
      </c>
      <c r="AJ198" s="121">
        <v>3794.09423828125</v>
      </c>
      <c r="AK198" s="121">
        <v>841.6390380859375</v>
      </c>
      <c r="AL198" s="116">
        <v>2698.637451171875</v>
      </c>
      <c r="AM198" s="116">
        <v>650.6439208984375</v>
      </c>
      <c r="AN198" s="116">
        <v>102.53711700439453</v>
      </c>
      <c r="AO198" s="116">
        <v>101.66957092285156</v>
      </c>
      <c r="AP198" s="116">
        <v>106.63914489746094</v>
      </c>
      <c r="AQ198" s="116">
        <v>3.9153170199007601</v>
      </c>
      <c r="AR198" s="118">
        <v>144</v>
      </c>
      <c r="AS198" s="118">
        <v>6</v>
      </c>
      <c r="AT198" s="118">
        <v>5</v>
      </c>
      <c r="AU198" s="118">
        <v>4</v>
      </c>
      <c r="AV198" s="118">
        <v>0</v>
      </c>
      <c r="AW198" s="118">
        <v>0</v>
      </c>
      <c r="AX198" s="118">
        <v>0</v>
      </c>
      <c r="AY198" s="118">
        <v>0</v>
      </c>
      <c r="AZ198" s="118">
        <v>9</v>
      </c>
      <c r="BA198" s="118">
        <v>3</v>
      </c>
      <c r="BB198" s="118">
        <v>21</v>
      </c>
      <c r="BC198" s="118">
        <v>6</v>
      </c>
      <c r="BD198" s="116">
        <v>6</v>
      </c>
      <c r="BE198" s="118">
        <v>124</v>
      </c>
      <c r="BF198" s="118">
        <v>0</v>
      </c>
      <c r="BG198" s="112">
        <v>50.555282592773438</v>
      </c>
      <c r="BH198" s="244">
        <v>26</v>
      </c>
      <c r="BI198" s="240">
        <v>7.71513353115727</v>
      </c>
      <c r="BJ198" s="471">
        <v>0</v>
      </c>
      <c r="BK198" s="471">
        <v>10</v>
      </c>
    </row>
    <row r="199" spans="1:63">
      <c r="A199" s="352">
        <v>41904</v>
      </c>
      <c r="B199" s="114" t="s">
        <v>131</v>
      </c>
      <c r="C199" s="114" t="s">
        <v>176</v>
      </c>
      <c r="D199" s="114">
        <v>194</v>
      </c>
      <c r="E199" s="114">
        <v>174</v>
      </c>
      <c r="F199" s="114">
        <v>20</v>
      </c>
      <c r="G199" s="114">
        <v>557</v>
      </c>
      <c r="H199" s="114">
        <v>507</v>
      </c>
      <c r="I199" s="114">
        <v>50</v>
      </c>
      <c r="J199" s="114">
        <v>1626</v>
      </c>
      <c r="K199" s="115">
        <v>1463</v>
      </c>
      <c r="L199" s="115">
        <v>163</v>
      </c>
      <c r="M199" s="115">
        <v>1115159</v>
      </c>
      <c r="N199" s="116">
        <v>0.88023322820663452</v>
      </c>
      <c r="O199" s="115">
        <v>141</v>
      </c>
      <c r="P199" s="116">
        <v>1.3298035599291325E-2</v>
      </c>
      <c r="Q199" s="116">
        <v>0</v>
      </c>
      <c r="R199" s="117">
        <v>364935</v>
      </c>
      <c r="S199" s="116">
        <v>99.275299072265625</v>
      </c>
      <c r="T199" s="116">
        <v>99.262100219726563</v>
      </c>
      <c r="U199" s="118">
        <v>367599</v>
      </c>
      <c r="V199" s="119">
        <v>0.43498486280441284</v>
      </c>
      <c r="W199" s="117">
        <v>1132</v>
      </c>
      <c r="X199" s="119">
        <v>0.31019222736358643</v>
      </c>
      <c r="Y199" s="119">
        <v>0</v>
      </c>
      <c r="Z199" s="117">
        <v>139151</v>
      </c>
      <c r="AA199" s="119">
        <v>95.156341552734375</v>
      </c>
      <c r="AB199" s="116">
        <v>137610</v>
      </c>
      <c r="AC199" s="120">
        <v>95.447280883789063</v>
      </c>
      <c r="AD199" s="116">
        <v>5.5543270111083984</v>
      </c>
      <c r="AE199" s="116">
        <v>29.508113861083984</v>
      </c>
      <c r="AF199" s="116">
        <v>1863.900634765625</v>
      </c>
      <c r="AG199" s="116">
        <v>4613.240234375</v>
      </c>
      <c r="AH199" s="121">
        <v>2940.97314453125</v>
      </c>
      <c r="AI199" s="116">
        <v>63.750705718994141</v>
      </c>
      <c r="AJ199" s="121">
        <v>4013.64013671875</v>
      </c>
      <c r="AK199" s="121">
        <v>599.60040283203125</v>
      </c>
      <c r="AL199" s="116">
        <v>2513.33935546875</v>
      </c>
      <c r="AM199" s="116">
        <v>427.63473510742187</v>
      </c>
      <c r="AN199" s="116">
        <v>76.544548034667969</v>
      </c>
      <c r="AO199" s="116">
        <v>74.910835266113281</v>
      </c>
      <c r="AP199" s="116">
        <v>89.629058837890625</v>
      </c>
      <c r="AQ199" s="116">
        <v>2.8371711158517834</v>
      </c>
      <c r="AR199" s="118">
        <v>310</v>
      </c>
      <c r="AS199" s="118">
        <v>3</v>
      </c>
      <c r="AT199" s="118">
        <v>6</v>
      </c>
      <c r="AU199" s="118">
        <v>5</v>
      </c>
      <c r="AV199" s="118">
        <v>1</v>
      </c>
      <c r="AW199" s="118">
        <v>1</v>
      </c>
      <c r="AX199" s="118">
        <v>7</v>
      </c>
      <c r="AY199" s="118">
        <v>0</v>
      </c>
      <c r="AZ199" s="118">
        <v>3</v>
      </c>
      <c r="BA199" s="118">
        <v>0</v>
      </c>
      <c r="BB199" s="118">
        <v>120</v>
      </c>
      <c r="BC199" s="118">
        <v>71</v>
      </c>
      <c r="BD199" s="116">
        <v>25</v>
      </c>
      <c r="BE199" s="118">
        <v>27</v>
      </c>
      <c r="BF199" s="118">
        <v>0</v>
      </c>
      <c r="BG199" s="112">
        <v>37.065376281738281</v>
      </c>
      <c r="BH199" s="244">
        <v>139</v>
      </c>
      <c r="BI199" s="240">
        <v>24.95511669658887</v>
      </c>
      <c r="BJ199" s="471">
        <v>2</v>
      </c>
      <c r="BK199" s="471">
        <v>6</v>
      </c>
    </row>
    <row r="200" spans="1:63">
      <c r="A200" s="352">
        <v>41904</v>
      </c>
      <c r="B200" s="114" t="s">
        <v>124</v>
      </c>
      <c r="C200" s="114" t="s">
        <v>176</v>
      </c>
      <c r="D200" s="114">
        <v>159</v>
      </c>
      <c r="E200" s="114">
        <v>126</v>
      </c>
      <c r="F200" s="114">
        <v>33</v>
      </c>
      <c r="G200" s="114">
        <v>457</v>
      </c>
      <c r="H200" s="114">
        <v>370</v>
      </c>
      <c r="I200" s="114">
        <v>87</v>
      </c>
      <c r="J200" s="114">
        <v>1703</v>
      </c>
      <c r="K200" s="115">
        <v>1358</v>
      </c>
      <c r="L200" s="115">
        <v>345</v>
      </c>
      <c r="M200" s="115">
        <v>1144900</v>
      </c>
      <c r="N200" s="116">
        <v>5.3541794419288635E-2</v>
      </c>
      <c r="O200" s="115">
        <v>200</v>
      </c>
      <c r="P200" s="116">
        <v>1.813197135925293E-2</v>
      </c>
      <c r="Q200" s="116">
        <v>0</v>
      </c>
      <c r="R200" s="117">
        <v>423851</v>
      </c>
      <c r="S200" s="116">
        <v>99.684844970703125</v>
      </c>
      <c r="T200" s="116">
        <v>99.666770935058594</v>
      </c>
      <c r="U200" s="118">
        <v>425191</v>
      </c>
      <c r="V200" s="119">
        <v>3.1280059367418289E-2</v>
      </c>
      <c r="W200" s="117">
        <v>1080</v>
      </c>
      <c r="X200" s="119">
        <v>0.2548065185546875</v>
      </c>
      <c r="Y200" s="119">
        <v>0</v>
      </c>
      <c r="Z200" s="117">
        <v>113476</v>
      </c>
      <c r="AA200" s="119">
        <v>96.885688781738281</v>
      </c>
      <c r="AB200" s="116">
        <v>113772</v>
      </c>
      <c r="AC200" s="120">
        <v>96.87005615234375</v>
      </c>
      <c r="AD200" s="116">
        <v>7.5974574089050293</v>
      </c>
      <c r="AE200" s="116">
        <v>29.533985137939453</v>
      </c>
      <c r="AF200" s="116">
        <v>2611.850341796875</v>
      </c>
      <c r="AG200" s="116">
        <v>4953.703125</v>
      </c>
      <c r="AH200" s="121">
        <v>2866.37939453125</v>
      </c>
      <c r="AI200" s="116">
        <v>57.863365173339844</v>
      </c>
      <c r="AJ200" s="121">
        <v>3866.033935546875</v>
      </c>
      <c r="AK200" s="121">
        <v>1087.6683349609375</v>
      </c>
      <c r="AL200" s="116">
        <v>2133.883056640625</v>
      </c>
      <c r="AM200" s="116">
        <v>732.49603271484375</v>
      </c>
      <c r="AN200" s="116">
        <v>71.715347290039063</v>
      </c>
      <c r="AO200" s="116">
        <v>69.546844482421875</v>
      </c>
      <c r="AP200" s="116">
        <v>80.654151916503906</v>
      </c>
      <c r="AQ200" s="116">
        <v>2.9088098209042865</v>
      </c>
      <c r="AR200" s="118">
        <v>261</v>
      </c>
      <c r="AS200" s="118">
        <v>1</v>
      </c>
      <c r="AT200" s="118">
        <v>4</v>
      </c>
      <c r="AU200" s="118">
        <v>2</v>
      </c>
      <c r="AV200" s="118">
        <v>0</v>
      </c>
      <c r="AW200" s="118">
        <v>0</v>
      </c>
      <c r="AX200" s="118">
        <v>2</v>
      </c>
      <c r="AY200" s="118">
        <v>0</v>
      </c>
      <c r="AZ200" s="118">
        <v>0</v>
      </c>
      <c r="BA200" s="118">
        <v>0</v>
      </c>
      <c r="BB200" s="118">
        <v>73</v>
      </c>
      <c r="BC200" s="118">
        <v>31</v>
      </c>
      <c r="BD200" s="116">
        <v>7</v>
      </c>
      <c r="BE200" s="118">
        <v>22</v>
      </c>
      <c r="BF200" s="118">
        <v>0</v>
      </c>
      <c r="BG200" s="112">
        <v>35.399173736572266</v>
      </c>
      <c r="BH200" s="244">
        <v>133</v>
      </c>
      <c r="BI200" s="240">
        <v>29.102844638949669</v>
      </c>
      <c r="BJ200" s="471">
        <v>0</v>
      </c>
      <c r="BK200" s="471">
        <v>2</v>
      </c>
    </row>
    <row r="201" spans="1:63">
      <c r="A201" s="352">
        <v>41904</v>
      </c>
      <c r="B201" s="206" t="s">
        <v>133</v>
      </c>
      <c r="C201" s="206" t="s">
        <v>176</v>
      </c>
      <c r="D201" s="206">
        <v>176</v>
      </c>
      <c r="E201" s="206">
        <v>164</v>
      </c>
      <c r="F201" s="206">
        <v>12</v>
      </c>
      <c r="G201" s="206">
        <v>519</v>
      </c>
      <c r="H201" s="206">
        <v>485</v>
      </c>
      <c r="I201" s="206">
        <v>34</v>
      </c>
      <c r="J201" s="206">
        <v>1533</v>
      </c>
      <c r="K201" s="245">
        <v>1419</v>
      </c>
      <c r="L201" s="245">
        <v>114</v>
      </c>
      <c r="M201" s="245">
        <v>880376</v>
      </c>
      <c r="N201" s="246">
        <v>2.453497052192688E-2</v>
      </c>
      <c r="O201" s="245">
        <v>61</v>
      </c>
      <c r="P201" s="246">
        <v>7.2521576657891273E-3</v>
      </c>
      <c r="Q201" s="246">
        <v>0</v>
      </c>
      <c r="R201" s="247">
        <v>278890</v>
      </c>
      <c r="S201" s="246">
        <v>99.358367919921875</v>
      </c>
      <c r="T201" s="246">
        <v>99.351165771484375</v>
      </c>
      <c r="U201" s="248">
        <v>280691</v>
      </c>
      <c r="V201" s="249">
        <v>0.31707465648651123</v>
      </c>
      <c r="W201" s="248">
        <v>984</v>
      </c>
      <c r="X201" s="246">
        <v>0.3528272807598114</v>
      </c>
      <c r="Y201" s="246">
        <v>0</v>
      </c>
      <c r="Z201" s="247">
        <v>69440</v>
      </c>
      <c r="AA201" s="249">
        <v>94.161865234375</v>
      </c>
      <c r="AB201" s="246">
        <v>68657</v>
      </c>
      <c r="AC201" s="250">
        <v>94.441932678222656</v>
      </c>
      <c r="AD201" s="246">
        <v>5.5593762397766113</v>
      </c>
      <c r="AE201" s="246">
        <v>35.280956268310547</v>
      </c>
      <c r="AF201" s="246">
        <v>1450.5218505859375</v>
      </c>
      <c r="AG201" s="246">
        <v>4276.93505859375</v>
      </c>
      <c r="AH201" s="251">
        <v>2896.267333984375</v>
      </c>
      <c r="AI201" s="246">
        <v>67.718292236328125</v>
      </c>
      <c r="AJ201" s="251">
        <v>3983.2568359375</v>
      </c>
      <c r="AK201" s="251">
        <v>293.67752075195312</v>
      </c>
      <c r="AL201" s="246">
        <v>2707.34033203125</v>
      </c>
      <c r="AM201" s="246">
        <v>188.92729187011719</v>
      </c>
      <c r="AN201" s="246">
        <v>77.443809509277344</v>
      </c>
      <c r="AO201" s="246">
        <v>78.660964965820313</v>
      </c>
      <c r="AP201" s="246">
        <v>64.009918212890625</v>
      </c>
      <c r="AQ201" s="246">
        <v>2.7899119755993151</v>
      </c>
      <c r="AR201" s="248">
        <v>307</v>
      </c>
      <c r="AS201" s="248">
        <v>2</v>
      </c>
      <c r="AT201" s="248">
        <v>3</v>
      </c>
      <c r="AU201" s="248">
        <v>2</v>
      </c>
      <c r="AV201" s="248">
        <v>1</v>
      </c>
      <c r="AW201" s="248">
        <v>1</v>
      </c>
      <c r="AX201" s="248">
        <v>8</v>
      </c>
      <c r="AY201" s="248">
        <v>0</v>
      </c>
      <c r="AZ201" s="248">
        <v>3</v>
      </c>
      <c r="BA201" s="248">
        <v>2</v>
      </c>
      <c r="BB201" s="248">
        <v>85</v>
      </c>
      <c r="BC201" s="248">
        <v>42</v>
      </c>
      <c r="BD201" s="246">
        <v>22</v>
      </c>
      <c r="BE201" s="248">
        <v>27</v>
      </c>
      <c r="BF201" s="248">
        <v>0</v>
      </c>
      <c r="BG201" s="249">
        <v>37.361839294433594</v>
      </c>
      <c r="BH201" s="252">
        <v>133</v>
      </c>
      <c r="BI201" s="253">
        <v>25.626204238921002</v>
      </c>
      <c r="BJ201" s="43">
        <v>1</v>
      </c>
      <c r="BK201" s="43">
        <v>4</v>
      </c>
    </row>
    <row r="202" spans="1:63">
      <c r="A202" s="352">
        <v>41904</v>
      </c>
      <c r="B202" s="206" t="s">
        <v>125</v>
      </c>
      <c r="C202" s="206" t="s">
        <v>176</v>
      </c>
      <c r="D202" s="206">
        <v>185</v>
      </c>
      <c r="E202" s="206">
        <v>177</v>
      </c>
      <c r="F202" s="206">
        <v>8</v>
      </c>
      <c r="G202" s="206">
        <v>531</v>
      </c>
      <c r="H202" s="206">
        <v>507</v>
      </c>
      <c r="I202" s="206">
        <v>24</v>
      </c>
      <c r="J202" s="206">
        <v>1695</v>
      </c>
      <c r="K202" s="245">
        <v>1602</v>
      </c>
      <c r="L202" s="245">
        <v>93</v>
      </c>
      <c r="M202" s="245">
        <v>877214</v>
      </c>
      <c r="N202" s="246">
        <v>9.2337783426046371E-3</v>
      </c>
      <c r="O202" s="245">
        <v>35</v>
      </c>
      <c r="P202" s="246">
        <v>4.1815359145402908E-3</v>
      </c>
      <c r="Q202" s="246">
        <v>0</v>
      </c>
      <c r="R202" s="247">
        <v>300515</v>
      </c>
      <c r="S202" s="246">
        <v>99.737144470214844</v>
      </c>
      <c r="T202" s="246">
        <v>99.73297119140625</v>
      </c>
      <c r="U202" s="248">
        <v>301307</v>
      </c>
      <c r="V202" s="249">
        <v>8.9609604328870773E-3</v>
      </c>
      <c r="W202" s="248">
        <v>548</v>
      </c>
      <c r="X202" s="246">
        <v>0.18235363066196442</v>
      </c>
      <c r="Y202" s="246">
        <v>0</v>
      </c>
      <c r="Z202" s="247">
        <v>77988</v>
      </c>
      <c r="AA202" s="249">
        <v>97.261116027832031</v>
      </c>
      <c r="AB202" s="246">
        <v>78179</v>
      </c>
      <c r="AC202" s="250">
        <v>97.221763610839844</v>
      </c>
      <c r="AD202" s="246">
        <v>6.0502076148986816</v>
      </c>
      <c r="AE202" s="246">
        <v>32.193210601806641</v>
      </c>
      <c r="AF202" s="246">
        <v>1680.59375</v>
      </c>
      <c r="AG202" s="246">
        <v>4023.33447265625</v>
      </c>
      <c r="AH202" s="251">
        <v>2045.791259765625</v>
      </c>
      <c r="AI202" s="246">
        <v>50.848152160644531</v>
      </c>
      <c r="AJ202" s="251">
        <v>3746.54541015625</v>
      </c>
      <c r="AK202" s="251">
        <v>276.78909301757813</v>
      </c>
      <c r="AL202" s="246">
        <v>1874.9322509765625</v>
      </c>
      <c r="AM202" s="246">
        <v>170.85919189453125</v>
      </c>
      <c r="AN202" s="246">
        <v>62.726360321044922</v>
      </c>
      <c r="AO202" s="246">
        <v>62.171657562255859</v>
      </c>
      <c r="AP202" s="246">
        <v>71.3421630859375</v>
      </c>
      <c r="AQ202" s="246">
        <v>2.3736486564343657</v>
      </c>
      <c r="AR202" s="248">
        <v>361</v>
      </c>
      <c r="AS202" s="248">
        <v>0</v>
      </c>
      <c r="AT202" s="248">
        <v>1</v>
      </c>
      <c r="AU202" s="248">
        <v>1</v>
      </c>
      <c r="AV202" s="248">
        <v>0</v>
      </c>
      <c r="AW202" s="248">
        <v>0</v>
      </c>
      <c r="AX202" s="248">
        <v>0</v>
      </c>
      <c r="AY202" s="248">
        <v>0</v>
      </c>
      <c r="AZ202" s="248">
        <v>1</v>
      </c>
      <c r="BA202" s="248">
        <v>0</v>
      </c>
      <c r="BB202" s="248">
        <v>57</v>
      </c>
      <c r="BC202" s="248">
        <v>24</v>
      </c>
      <c r="BD202" s="246">
        <v>4</v>
      </c>
      <c r="BE202" s="248">
        <v>25</v>
      </c>
      <c r="BF202" s="248">
        <v>0</v>
      </c>
      <c r="BG202" s="249">
        <v>30.515142440795898</v>
      </c>
      <c r="BH202" s="252">
        <v>190</v>
      </c>
      <c r="BI202" s="253">
        <v>35.781544256120526</v>
      </c>
      <c r="BJ202" s="43">
        <v>0</v>
      </c>
      <c r="BK202" s="43">
        <v>1</v>
      </c>
    </row>
    <row r="203" spans="1:63">
      <c r="A203" s="352">
        <v>41904</v>
      </c>
      <c r="B203" s="107" t="s">
        <v>127</v>
      </c>
      <c r="C203" s="107" t="s">
        <v>128</v>
      </c>
      <c r="D203" s="107">
        <v>166</v>
      </c>
      <c r="E203" s="107">
        <v>150</v>
      </c>
      <c r="F203" s="107">
        <v>16</v>
      </c>
      <c r="G203" s="107">
        <v>498</v>
      </c>
      <c r="H203" s="107">
        <v>450</v>
      </c>
      <c r="I203" s="107">
        <v>48</v>
      </c>
      <c r="J203" s="107">
        <v>1607</v>
      </c>
      <c r="K203" s="108">
        <v>1447</v>
      </c>
      <c r="L203" s="108">
        <v>160</v>
      </c>
      <c r="M203" s="108">
        <v>838469</v>
      </c>
      <c r="N203" s="109">
        <v>0</v>
      </c>
      <c r="O203" s="108">
        <v>3670</v>
      </c>
      <c r="P203" s="109">
        <v>0.43771401047706604</v>
      </c>
      <c r="Q203" s="109">
        <v>0</v>
      </c>
      <c r="R203" s="110">
        <v>313842</v>
      </c>
      <c r="S203" s="109">
        <v>99.446434020996094</v>
      </c>
      <c r="T203" s="109">
        <v>99.011146545410156</v>
      </c>
      <c r="U203" s="111">
        <v>315589</v>
      </c>
      <c r="V203" s="112">
        <v>8.4920577704906464E-2</v>
      </c>
      <c r="W203" s="111">
        <v>2238</v>
      </c>
      <c r="X203" s="109">
        <v>0.71309769153594971</v>
      </c>
      <c r="Y203" s="109">
        <v>0</v>
      </c>
      <c r="Z203" s="110">
        <v>694287</v>
      </c>
      <c r="AA203" s="112">
        <v>99.311759948730469</v>
      </c>
      <c r="AB203" s="109">
        <v>693905</v>
      </c>
      <c r="AC203" s="182">
        <v>99.434577941894531</v>
      </c>
      <c r="AD203" s="109">
        <v>3.5626025199890137</v>
      </c>
      <c r="AE203" s="109">
        <v>18.671823501586914</v>
      </c>
      <c r="AF203" s="109">
        <v>812.34442138671875</v>
      </c>
      <c r="AG203" s="109">
        <v>4207.84375</v>
      </c>
      <c r="AH203" s="113">
        <v>2288.5380859375</v>
      </c>
      <c r="AI203" s="109">
        <v>54.387432098388672</v>
      </c>
      <c r="AJ203" s="113">
        <v>3828.489013671875</v>
      </c>
      <c r="AK203" s="113">
        <v>379.35562133789062</v>
      </c>
      <c r="AL203" s="109">
        <v>450</v>
      </c>
      <c r="AM203" s="109">
        <v>48</v>
      </c>
      <c r="AN203" s="109">
        <v>72.326255798339844</v>
      </c>
      <c r="AO203" s="109">
        <v>74.4283447265625</v>
      </c>
      <c r="AP203" s="109">
        <v>56.283702850341797</v>
      </c>
      <c r="AQ203" s="109">
        <v>2.6184466397013066</v>
      </c>
      <c r="AR203" s="111">
        <v>341</v>
      </c>
      <c r="AS203" s="111">
        <v>3</v>
      </c>
      <c r="AT203" s="111">
        <v>0</v>
      </c>
      <c r="AU203" s="111">
        <v>0</v>
      </c>
      <c r="AV203" s="111">
        <v>4</v>
      </c>
      <c r="AW203" s="111">
        <v>0</v>
      </c>
      <c r="AX203" s="111">
        <v>17</v>
      </c>
      <c r="AY203" s="111">
        <v>0</v>
      </c>
      <c r="AZ203" s="111">
        <v>15</v>
      </c>
      <c r="BA203" s="111">
        <v>1</v>
      </c>
      <c r="BB203" s="111">
        <v>25</v>
      </c>
      <c r="BC203" s="111">
        <v>7</v>
      </c>
      <c r="BD203" s="109">
        <v>61</v>
      </c>
      <c r="BE203" s="111">
        <v>87</v>
      </c>
      <c r="BF203" s="111">
        <v>0</v>
      </c>
      <c r="BG203" s="112">
        <v>35.399761199951172</v>
      </c>
      <c r="BH203" s="244">
        <v>170</v>
      </c>
      <c r="BI203" s="240">
        <v>34.136546184738961</v>
      </c>
      <c r="BJ203" s="43">
        <v>8</v>
      </c>
      <c r="BK203" s="43">
        <v>15</v>
      </c>
    </row>
    <row r="204" spans="1:63">
      <c r="A204" s="352">
        <v>41904</v>
      </c>
      <c r="B204" s="107" t="s">
        <v>129</v>
      </c>
      <c r="C204" s="107" t="s">
        <v>128</v>
      </c>
      <c r="D204" s="107">
        <v>155</v>
      </c>
      <c r="E204" s="107">
        <v>152</v>
      </c>
      <c r="F204" s="107">
        <v>3</v>
      </c>
      <c r="G204" s="107">
        <v>461</v>
      </c>
      <c r="H204" s="107">
        <v>452</v>
      </c>
      <c r="I204" s="107">
        <v>9</v>
      </c>
      <c r="J204" s="107">
        <v>1219</v>
      </c>
      <c r="K204" s="108">
        <v>1190</v>
      </c>
      <c r="L204" s="108">
        <v>29</v>
      </c>
      <c r="M204" s="108">
        <v>644642</v>
      </c>
      <c r="N204" s="109">
        <v>0</v>
      </c>
      <c r="O204" s="108">
        <v>2807</v>
      </c>
      <c r="P204" s="109">
        <v>0.43544965982437134</v>
      </c>
      <c r="Q204" s="109">
        <v>0</v>
      </c>
      <c r="R204" s="110">
        <v>204496</v>
      </c>
      <c r="S204" s="109">
        <v>99.257858276367188</v>
      </c>
      <c r="T204" s="109">
        <v>98.825637817382813</v>
      </c>
      <c r="U204" s="111">
        <v>206025</v>
      </c>
      <c r="V204" s="112">
        <v>8.542652428150177E-2</v>
      </c>
      <c r="W204" s="111">
        <v>1521</v>
      </c>
      <c r="X204" s="109">
        <v>0.74377983808517456</v>
      </c>
      <c r="Y204" s="109">
        <v>0</v>
      </c>
      <c r="Z204" s="110">
        <v>138740</v>
      </c>
      <c r="AA204" s="112">
        <v>97.407562255859375</v>
      </c>
      <c r="AB204" s="109">
        <v>139129</v>
      </c>
      <c r="AC204" s="182">
        <v>97.533370971679688</v>
      </c>
      <c r="AD204" s="109">
        <v>3.5883414745330811</v>
      </c>
      <c r="AE204" s="109">
        <v>29.75193977355957</v>
      </c>
      <c r="AF204" s="109">
        <v>644.8721923828125</v>
      </c>
      <c r="AG204" s="109">
        <v>2497.082763671875</v>
      </c>
      <c r="AH204" s="113">
        <v>1215.5830078125</v>
      </c>
      <c r="AI204" s="109">
        <v>48.680126190185547</v>
      </c>
      <c r="AJ204" s="113">
        <v>2435.160400390625</v>
      </c>
      <c r="AK204" s="113">
        <v>61.922222137451172</v>
      </c>
      <c r="AL204" s="109">
        <v>452</v>
      </c>
      <c r="AM204" s="109">
        <v>9</v>
      </c>
      <c r="AN204" s="109">
        <v>62.917385101318359</v>
      </c>
      <c r="AO204" s="109">
        <v>63.302566528320313</v>
      </c>
      <c r="AP204" s="109">
        <v>50.768821716308594</v>
      </c>
      <c r="AQ204" s="109">
        <v>2.0484682228645408</v>
      </c>
      <c r="AR204" s="111">
        <v>337</v>
      </c>
      <c r="AS204" s="111">
        <v>1</v>
      </c>
      <c r="AT204" s="111">
        <v>0</v>
      </c>
      <c r="AU204" s="111">
        <v>0</v>
      </c>
      <c r="AV204" s="111">
        <v>1</v>
      </c>
      <c r="AW204" s="111">
        <v>0</v>
      </c>
      <c r="AX204" s="111">
        <v>22</v>
      </c>
      <c r="AY204" s="111">
        <v>2</v>
      </c>
      <c r="AZ204" s="111">
        <v>16</v>
      </c>
      <c r="BA204" s="111">
        <v>7</v>
      </c>
      <c r="BB204" s="111">
        <v>70</v>
      </c>
      <c r="BC204" s="111">
        <v>33</v>
      </c>
      <c r="BD204" s="109">
        <v>63</v>
      </c>
      <c r="BE204" s="111">
        <v>82</v>
      </c>
      <c r="BF204" s="111">
        <v>0</v>
      </c>
      <c r="BG204" s="112">
        <v>30.265542984008789</v>
      </c>
      <c r="BH204" s="244">
        <v>186</v>
      </c>
      <c r="BI204" s="240">
        <v>40.347071583514101</v>
      </c>
      <c r="BJ204" s="43">
        <v>14</v>
      </c>
      <c r="BK204" s="43">
        <v>21</v>
      </c>
    </row>
    <row r="205" spans="1:63">
      <c r="A205" s="352">
        <v>41904</v>
      </c>
      <c r="B205" s="126" t="s">
        <v>130</v>
      </c>
      <c r="C205" s="126" t="s">
        <v>128</v>
      </c>
      <c r="D205" s="233">
        <v>181</v>
      </c>
      <c r="E205" s="233">
        <v>176</v>
      </c>
      <c r="F205" s="233">
        <v>5</v>
      </c>
      <c r="G205" s="233">
        <v>543</v>
      </c>
      <c r="H205" s="233">
        <v>528</v>
      </c>
      <c r="I205" s="233">
        <v>15</v>
      </c>
      <c r="J205" s="233">
        <v>934</v>
      </c>
      <c r="K205" s="233">
        <v>903</v>
      </c>
      <c r="L205" s="233">
        <v>31</v>
      </c>
      <c r="M205" s="233">
        <v>297686</v>
      </c>
      <c r="N205" s="195">
        <v>1.4780675061047077E-2</v>
      </c>
      <c r="O205" s="233">
        <v>762</v>
      </c>
      <c r="P205" s="230">
        <v>0.25601398944854736</v>
      </c>
      <c r="Q205" s="234">
        <v>0</v>
      </c>
      <c r="R205" s="233">
        <v>55887</v>
      </c>
      <c r="S205" s="230">
        <v>99.828521728515625</v>
      </c>
      <c r="T205" s="195">
        <v>99.572944641113281</v>
      </c>
      <c r="U205" s="233">
        <v>55983</v>
      </c>
      <c r="V205" s="195">
        <v>0</v>
      </c>
      <c r="W205" s="233">
        <v>311</v>
      </c>
      <c r="X205" s="195">
        <v>0.5564800500869751</v>
      </c>
      <c r="Y205" s="234">
        <v>0</v>
      </c>
      <c r="Z205" s="233">
        <v>139101</v>
      </c>
      <c r="AA205" s="195">
        <v>98.781021118164062</v>
      </c>
      <c r="AB205" s="233">
        <v>140524</v>
      </c>
      <c r="AC205" s="195">
        <v>98.643760681152344</v>
      </c>
      <c r="AD205" s="234">
        <v>5.0155129432678223</v>
      </c>
      <c r="AE205" s="234">
        <v>27.858175277709961</v>
      </c>
      <c r="AF205" s="233">
        <v>444.17758178710937</v>
      </c>
      <c r="AG205" s="234">
        <v>1081.4110107421875</v>
      </c>
      <c r="AH205" s="234">
        <v>531.62652587890625</v>
      </c>
      <c r="AI205" s="234">
        <v>49.160449981689453</v>
      </c>
      <c r="AJ205" s="234">
        <v>1031.45556640625</v>
      </c>
      <c r="AK205" s="234">
        <v>49.955558776855469</v>
      </c>
      <c r="AL205" s="234">
        <v>528</v>
      </c>
      <c r="AM205" s="234">
        <v>15</v>
      </c>
      <c r="AN205" s="235">
        <v>43.213893890380859</v>
      </c>
      <c r="AO205" s="235">
        <v>42.381126403808594</v>
      </c>
      <c r="AP205" s="235">
        <v>72.715507507324219</v>
      </c>
      <c r="AQ205" s="213">
        <v>1.1578276346276097</v>
      </c>
      <c r="AR205" s="234">
        <v>451</v>
      </c>
      <c r="AS205" s="236">
        <v>1</v>
      </c>
      <c r="AT205" s="236">
        <v>1</v>
      </c>
      <c r="AU205" s="236">
        <v>1</v>
      </c>
      <c r="AV205" s="236">
        <v>0</v>
      </c>
      <c r="AW205" s="236">
        <v>0</v>
      </c>
      <c r="AX205" s="236">
        <v>4</v>
      </c>
      <c r="AY205" s="236">
        <v>0</v>
      </c>
      <c r="AZ205" s="236">
        <v>1</v>
      </c>
      <c r="BA205" s="236">
        <v>0</v>
      </c>
      <c r="BB205" s="236">
        <v>36</v>
      </c>
      <c r="BC205" s="236">
        <v>4</v>
      </c>
      <c r="BD205" s="236">
        <v>5</v>
      </c>
      <c r="BE205" s="236">
        <v>1</v>
      </c>
      <c r="BF205" s="236">
        <v>0</v>
      </c>
      <c r="BG205" s="235">
        <v>19.873874664306641</v>
      </c>
      <c r="BH205" s="236">
        <v>291</v>
      </c>
      <c r="BI205" s="235">
        <v>53.591160220994475</v>
      </c>
      <c r="BJ205" s="43">
        <v>0</v>
      </c>
      <c r="BK205" s="43">
        <v>0</v>
      </c>
    </row>
    <row r="206" spans="1:63">
      <c r="A206" s="352">
        <v>41904</v>
      </c>
      <c r="B206" s="127" t="s">
        <v>132</v>
      </c>
      <c r="C206" s="127" t="s">
        <v>128</v>
      </c>
      <c r="D206" s="199">
        <v>183</v>
      </c>
      <c r="E206" s="199">
        <v>178</v>
      </c>
      <c r="F206" s="199">
        <v>5</v>
      </c>
      <c r="G206" s="199">
        <v>542</v>
      </c>
      <c r="H206" s="199">
        <v>527</v>
      </c>
      <c r="I206" s="199">
        <v>15</v>
      </c>
      <c r="J206" s="199">
        <v>1128</v>
      </c>
      <c r="K206" s="199">
        <v>1093</v>
      </c>
      <c r="L206" s="199">
        <v>35</v>
      </c>
      <c r="M206" s="199">
        <v>390233</v>
      </c>
      <c r="N206" s="200">
        <v>0.1265910416841507</v>
      </c>
      <c r="O206" s="199">
        <v>1312</v>
      </c>
      <c r="P206" s="194">
        <v>0.3366735577583313</v>
      </c>
      <c r="Q206" s="200">
        <v>0</v>
      </c>
      <c r="R206" s="199">
        <v>86752</v>
      </c>
      <c r="S206" s="194">
        <v>99.714942932128906</v>
      </c>
      <c r="T206" s="200">
        <v>99.379226684570313</v>
      </c>
      <c r="U206" s="199">
        <v>87000</v>
      </c>
      <c r="V206" s="201">
        <v>0</v>
      </c>
      <c r="W206" s="199">
        <v>472</v>
      </c>
      <c r="X206" s="200">
        <v>0.54407966136932373</v>
      </c>
      <c r="Y206" s="200">
        <v>0</v>
      </c>
      <c r="Z206" s="199">
        <v>160618</v>
      </c>
      <c r="AA206" s="201">
        <v>97.965599060058594</v>
      </c>
      <c r="AB206" s="199">
        <v>160657</v>
      </c>
      <c r="AC206" s="201">
        <v>98.152908325195313</v>
      </c>
      <c r="AD206" s="200">
        <v>5.1436529159545898</v>
      </c>
      <c r="AE206" s="200">
        <v>28.793346405029297</v>
      </c>
      <c r="AF206" s="199">
        <v>540.9832763671875</v>
      </c>
      <c r="AG206" s="200">
        <v>1471.505859375</v>
      </c>
      <c r="AH206" s="200">
        <v>548.35546875</v>
      </c>
      <c r="AI206" s="237">
        <v>37.264919281005859</v>
      </c>
      <c r="AJ206" s="200">
        <v>1426.983642578125</v>
      </c>
      <c r="AK206" s="200">
        <v>44.522224426269531</v>
      </c>
      <c r="AL206" s="200">
        <v>527</v>
      </c>
      <c r="AM206" s="200">
        <v>15</v>
      </c>
      <c r="AN206" s="200">
        <v>43.721706390380859</v>
      </c>
      <c r="AO206" s="200">
        <v>43.797676086425781</v>
      </c>
      <c r="AP206" s="200">
        <v>41.419105529785156</v>
      </c>
      <c r="AQ206" s="200">
        <v>1.3045264710771276</v>
      </c>
      <c r="AR206" s="200">
        <v>480</v>
      </c>
      <c r="AS206" s="202">
        <v>1</v>
      </c>
      <c r="AT206" s="202">
        <v>1</v>
      </c>
      <c r="AU206" s="202">
        <v>1</v>
      </c>
      <c r="AV206" s="202">
        <v>0</v>
      </c>
      <c r="AW206" s="202">
        <v>0</v>
      </c>
      <c r="AX206" s="202">
        <v>8</v>
      </c>
      <c r="AY206" s="202">
        <v>-2</v>
      </c>
      <c r="AZ206" s="202">
        <v>5</v>
      </c>
      <c r="BA206" s="202">
        <v>1</v>
      </c>
      <c r="BB206" s="202">
        <v>41</v>
      </c>
      <c r="BC206" s="202">
        <v>11</v>
      </c>
      <c r="BD206" s="202">
        <v>12</v>
      </c>
      <c r="BE206" s="202">
        <v>19</v>
      </c>
      <c r="BF206" s="202">
        <v>0</v>
      </c>
      <c r="BG206" s="200">
        <v>20.298580169677734</v>
      </c>
      <c r="BH206" s="202">
        <v>319</v>
      </c>
      <c r="BI206" s="238">
        <v>58.85608856088561</v>
      </c>
      <c r="BJ206" s="43">
        <v>1</v>
      </c>
      <c r="BK206" s="43">
        <v>2</v>
      </c>
    </row>
    <row r="207" spans="1:63">
      <c r="A207" s="352">
        <v>41903</v>
      </c>
      <c r="B207" s="126" t="s">
        <v>6</v>
      </c>
      <c r="C207" s="126"/>
      <c r="D207" s="233">
        <v>2170</v>
      </c>
      <c r="E207" s="233">
        <v>1961</v>
      </c>
      <c r="F207" s="233">
        <v>209</v>
      </c>
      <c r="G207" s="233">
        <v>6417</v>
      </c>
      <c r="H207" s="233">
        <v>5814</v>
      </c>
      <c r="I207" s="233">
        <v>603</v>
      </c>
      <c r="J207" s="233">
        <v>19537</v>
      </c>
      <c r="K207" s="233">
        <v>17236</v>
      </c>
      <c r="L207" s="233">
        <v>2301</v>
      </c>
      <c r="M207" s="233">
        <v>11846596</v>
      </c>
      <c r="N207" s="195">
        <v>3.4465596465052366E-2</v>
      </c>
      <c r="O207" s="233">
        <v>16170</v>
      </c>
      <c r="P207" s="230">
        <v>0.13843663463946443</v>
      </c>
      <c r="Q207" s="234"/>
      <c r="R207" s="233">
        <v>4435959</v>
      </c>
      <c r="S207" s="230">
        <v>99.562758794226866</v>
      </c>
      <c r="T207" s="195">
        <v>99.424927461597932</v>
      </c>
      <c r="U207" s="233">
        <v>4455457</v>
      </c>
      <c r="V207" s="195">
        <v>8.4076672145121739E-2</v>
      </c>
      <c r="W207" s="233">
        <v>16039</v>
      </c>
      <c r="X207" s="195">
        <v>0.36156781431027657</v>
      </c>
      <c r="Y207" s="234"/>
      <c r="Z207" s="233">
        <v>3765848</v>
      </c>
      <c r="AA207" s="195">
        <v>98.396823253036899</v>
      </c>
      <c r="AB207" s="233">
        <v>3762662</v>
      </c>
      <c r="AC207" s="195">
        <v>98.431362724158916</v>
      </c>
      <c r="AD207" s="234">
        <v>9.6734588084081548</v>
      </c>
      <c r="AE207" s="234">
        <v>30.503178195311776</v>
      </c>
      <c r="AF207" s="233">
        <v>17269.107666015625</v>
      </c>
      <c r="AG207" s="234">
        <v>63655.227294921875</v>
      </c>
      <c r="AH207" s="234">
        <v>43804.972412109375</v>
      </c>
      <c r="AI207" s="234">
        <v>68.815986170555917</v>
      </c>
      <c r="AJ207" s="234">
        <v>53806.051513671875</v>
      </c>
      <c r="AK207" s="234">
        <v>9849.1723403930664</v>
      </c>
      <c r="AL207" s="234">
        <v>33851.895263671875</v>
      </c>
      <c r="AM207" s="234">
        <v>7600.5930328369141</v>
      </c>
      <c r="AN207" s="235">
        <v>88.848714686405216</v>
      </c>
      <c r="AO207" s="235">
        <v>86.323649747753066</v>
      </c>
      <c r="AP207" s="235">
        <v>107.04774425150225</v>
      </c>
      <c r="AQ207" s="213">
        <v>3.2581884268271422</v>
      </c>
      <c r="AR207" s="234">
        <v>3644</v>
      </c>
      <c r="AS207" s="236">
        <v>115</v>
      </c>
      <c r="AT207" s="236">
        <v>20</v>
      </c>
      <c r="AU207" s="236">
        <v>12</v>
      </c>
      <c r="AV207" s="236">
        <v>13</v>
      </c>
      <c r="AW207" s="236">
        <v>7</v>
      </c>
      <c r="AX207" s="236">
        <v>97</v>
      </c>
      <c r="AY207" s="236">
        <v>0</v>
      </c>
      <c r="AZ207" s="236">
        <v>75</v>
      </c>
      <c r="BA207" s="236">
        <v>18</v>
      </c>
      <c r="BB207" s="236">
        <v>628</v>
      </c>
      <c r="BC207" s="236">
        <v>268</v>
      </c>
      <c r="BD207" s="236">
        <v>292</v>
      </c>
      <c r="BE207" s="236">
        <v>456</v>
      </c>
      <c r="BF207" s="236">
        <v>0</v>
      </c>
      <c r="BG207" s="235">
        <v>43.293646527869406</v>
      </c>
      <c r="BH207" s="236">
        <v>1738</v>
      </c>
      <c r="BI207" s="235">
        <v>27.084307308711235</v>
      </c>
      <c r="BJ207" s="43">
        <v>34</v>
      </c>
      <c r="BK207" s="43">
        <v>96</v>
      </c>
    </row>
    <row r="208" spans="1:63">
      <c r="A208" s="352">
        <v>41903</v>
      </c>
      <c r="B208" s="127" t="s">
        <v>134</v>
      </c>
      <c r="C208" s="127"/>
      <c r="D208" s="199">
        <v>771</v>
      </c>
      <c r="E208" s="199">
        <v>664</v>
      </c>
      <c r="F208" s="199">
        <v>107</v>
      </c>
      <c r="G208" s="199">
        <v>2309</v>
      </c>
      <c r="H208" s="199">
        <v>1988</v>
      </c>
      <c r="I208" s="199">
        <v>321</v>
      </c>
      <c r="J208" s="199">
        <v>8140</v>
      </c>
      <c r="K208" s="199">
        <v>6809</v>
      </c>
      <c r="L208" s="199">
        <v>1331</v>
      </c>
      <c r="M208" s="199">
        <v>6047889</v>
      </c>
      <c r="N208" s="200">
        <v>5.4101521303120896E-2</v>
      </c>
      <c r="O208" s="199">
        <v>7831</v>
      </c>
      <c r="P208" s="194">
        <v>0.12956974690568465</v>
      </c>
      <c r="Q208" s="200"/>
      <c r="R208" s="199">
        <v>2450499</v>
      </c>
      <c r="S208" s="194">
        <v>99.525584024401994</v>
      </c>
      <c r="T208" s="200">
        <v>99.396628977075167</v>
      </c>
      <c r="U208" s="199">
        <v>2462191</v>
      </c>
      <c r="V208" s="201">
        <v>0.11059255624256301</v>
      </c>
      <c r="W208" s="199">
        <v>7437</v>
      </c>
      <c r="X208" s="200">
        <v>0.30348920770830756</v>
      </c>
      <c r="Y208" s="200"/>
      <c r="Z208" s="199">
        <v>2232720</v>
      </c>
      <c r="AA208" s="201">
        <v>98.657602291909512</v>
      </c>
      <c r="AB208" s="199">
        <v>2231383</v>
      </c>
      <c r="AC208" s="201">
        <v>98.590423553820784</v>
      </c>
      <c r="AD208" s="200">
        <v>5.4906738773988613</v>
      </c>
      <c r="AE208" s="200">
        <v>30.956872862414809</v>
      </c>
      <c r="AF208" s="199">
        <v>9452.5186767578125</v>
      </c>
      <c r="AG208" s="200">
        <v>36040.81640625</v>
      </c>
      <c r="AH208" s="200">
        <v>27607.152587890625</v>
      </c>
      <c r="AI208" s="237">
        <v>76.599687078961793</v>
      </c>
      <c r="AJ208" s="200">
        <v>29020.142333984375</v>
      </c>
      <c r="AK208" s="200">
        <v>7020.6721038818359</v>
      </c>
      <c r="AL208" s="200">
        <v>21726.509521484375</v>
      </c>
      <c r="AM208" s="200">
        <v>5880.6417388916016</v>
      </c>
      <c r="AN208" s="200">
        <v>115.56875525512095</v>
      </c>
      <c r="AO208" s="200">
        <v>112.47962586272028</v>
      </c>
      <c r="AP208" s="200">
        <v>130.36856986652478</v>
      </c>
      <c r="AQ208" s="200">
        <v>4.4276187231265354</v>
      </c>
      <c r="AR208" s="200">
        <v>838</v>
      </c>
      <c r="AS208" s="202">
        <v>105</v>
      </c>
      <c r="AT208" s="202">
        <v>15</v>
      </c>
      <c r="AU208" s="202">
        <v>8</v>
      </c>
      <c r="AV208" s="202">
        <v>6</v>
      </c>
      <c r="AW208" s="202">
        <v>5</v>
      </c>
      <c r="AX208" s="202">
        <v>18</v>
      </c>
      <c r="AY208" s="202">
        <v>0</v>
      </c>
      <c r="AZ208" s="202">
        <v>27</v>
      </c>
      <c r="BA208" s="202">
        <v>9</v>
      </c>
      <c r="BB208" s="202">
        <v>129</v>
      </c>
      <c r="BC208" s="202">
        <v>47</v>
      </c>
      <c r="BD208" s="202">
        <v>70</v>
      </c>
      <c r="BE208" s="202">
        <v>182</v>
      </c>
      <c r="BF208" s="202">
        <v>0</v>
      </c>
      <c r="BG208" s="200">
        <v>57.019272557522882</v>
      </c>
      <c r="BH208" s="202">
        <v>188</v>
      </c>
      <c r="BI208" s="238">
        <v>8.1420528367258544</v>
      </c>
      <c r="BJ208" s="470">
        <v>9</v>
      </c>
      <c r="BK208" s="470">
        <v>40</v>
      </c>
    </row>
    <row r="209" spans="1:63">
      <c r="A209" s="352">
        <v>41903</v>
      </c>
      <c r="B209" s="127" t="s">
        <v>175</v>
      </c>
      <c r="C209" s="127"/>
      <c r="D209" s="199">
        <v>714</v>
      </c>
      <c r="E209" s="199">
        <v>641</v>
      </c>
      <c r="F209" s="199">
        <v>73</v>
      </c>
      <c r="G209" s="199">
        <v>2064</v>
      </c>
      <c r="H209" s="199">
        <v>1869</v>
      </c>
      <c r="I209" s="199">
        <v>195</v>
      </c>
      <c r="J209" s="199">
        <v>6557</v>
      </c>
      <c r="K209" s="199">
        <v>5842</v>
      </c>
      <c r="L209" s="199">
        <v>715</v>
      </c>
      <c r="M209" s="199">
        <v>3836637</v>
      </c>
      <c r="N209" s="200">
        <v>2.0773401723546889E-2</v>
      </c>
      <c r="O209" s="199">
        <v>308</v>
      </c>
      <c r="P209" s="194">
        <v>8.3818713027360905E-3</v>
      </c>
      <c r="Q209" s="200"/>
      <c r="R209" s="199">
        <v>1367476</v>
      </c>
      <c r="S209" s="194">
        <v>99.668155707418194</v>
      </c>
      <c r="T209" s="243">
        <v>99.659801650876986</v>
      </c>
      <c r="U209" s="199">
        <v>1372030</v>
      </c>
      <c r="V209" s="201">
        <v>4.2418897384419604E-2</v>
      </c>
      <c r="W209" s="199">
        <v>4043</v>
      </c>
      <c r="X209" s="200">
        <v>0.29565418332753191</v>
      </c>
      <c r="Y209" s="200"/>
      <c r="Z209" s="199">
        <v>425904</v>
      </c>
      <c r="AA209" s="201">
        <v>95.726032633010973</v>
      </c>
      <c r="AB209" s="199">
        <v>423532</v>
      </c>
      <c r="AC209" s="201">
        <v>96.086956305076157</v>
      </c>
      <c r="AD209" s="200">
        <v>19.778279843693436</v>
      </c>
      <c r="AE209" s="200">
        <v>33.048057567240996</v>
      </c>
      <c r="AF209" s="199">
        <v>5710.510986328125</v>
      </c>
      <c r="AG209" s="200">
        <v>18769.6318359375</v>
      </c>
      <c r="AH209" s="200">
        <v>11801.336669921875</v>
      </c>
      <c r="AI209" s="237">
        <v>62.874630536579332</v>
      </c>
      <c r="AJ209" s="200">
        <v>16435.135498046875</v>
      </c>
      <c r="AK209" s="200">
        <v>2334.4947509765625</v>
      </c>
      <c r="AL209" s="200">
        <v>10168.3857421875</v>
      </c>
      <c r="AM209" s="200">
        <v>1632.9512939453125</v>
      </c>
      <c r="AN209" s="200">
        <v>75.46776913434995</v>
      </c>
      <c r="AO209" s="200">
        <v>75.068332008418508</v>
      </c>
      <c r="AP209" s="200">
        <v>81.502800687377146</v>
      </c>
      <c r="AQ209" s="200">
        <v>2.8625334506538813</v>
      </c>
      <c r="AR209" s="200">
        <v>1178</v>
      </c>
      <c r="AS209" s="202">
        <v>7</v>
      </c>
      <c r="AT209" s="202">
        <v>4</v>
      </c>
      <c r="AU209" s="202">
        <v>3</v>
      </c>
      <c r="AV209" s="202">
        <v>3</v>
      </c>
      <c r="AW209" s="202">
        <v>2</v>
      </c>
      <c r="AX209" s="202">
        <v>14</v>
      </c>
      <c r="AY209" s="202">
        <v>0</v>
      </c>
      <c r="AZ209" s="202">
        <v>13</v>
      </c>
      <c r="BA209" s="202">
        <v>1</v>
      </c>
      <c r="BB209" s="202">
        <v>332</v>
      </c>
      <c r="BC209" s="202">
        <v>164</v>
      </c>
      <c r="BD209" s="202">
        <v>57</v>
      </c>
      <c r="BE209" s="202">
        <v>87</v>
      </c>
      <c r="BF209" s="202">
        <v>0</v>
      </c>
      <c r="BG209" s="200">
        <v>36.751233635463898</v>
      </c>
      <c r="BH209" s="202">
        <v>535</v>
      </c>
      <c r="BI209" s="238">
        <v>25.920542635658915</v>
      </c>
      <c r="BJ209" s="470">
        <v>3</v>
      </c>
      <c r="BK209" s="470">
        <v>13</v>
      </c>
    </row>
    <row r="210" spans="1:63">
      <c r="A210" s="352">
        <v>41903</v>
      </c>
      <c r="B210" s="126" t="s">
        <v>135</v>
      </c>
      <c r="C210" s="126"/>
      <c r="D210" s="189">
        <v>685</v>
      </c>
      <c r="E210" s="189">
        <v>656</v>
      </c>
      <c r="F210" s="189">
        <v>29</v>
      </c>
      <c r="G210" s="189">
        <v>2044</v>
      </c>
      <c r="H210" s="189">
        <v>1957</v>
      </c>
      <c r="I210" s="189">
        <v>87</v>
      </c>
      <c r="J210" s="189">
        <v>4840</v>
      </c>
      <c r="K210" s="189">
        <v>4585</v>
      </c>
      <c r="L210" s="189">
        <v>255</v>
      </c>
      <c r="M210" s="189">
        <v>1962070</v>
      </c>
      <c r="N210" s="203">
        <v>7.1353212661588435E-4</v>
      </c>
      <c r="O210" s="189">
        <v>8031</v>
      </c>
      <c r="P210" s="192">
        <v>0.40932972666598766</v>
      </c>
      <c r="Q210" s="203"/>
      <c r="R210" s="204">
        <v>617984</v>
      </c>
      <c r="S210" s="192">
        <v>99.476945871914722</v>
      </c>
      <c r="T210" s="203">
        <v>99.069757161281544</v>
      </c>
      <c r="U210" s="204">
        <v>621236</v>
      </c>
      <c r="V210" s="205">
        <v>7.0987516853353597E-2</v>
      </c>
      <c r="W210" s="204">
        <v>4559</v>
      </c>
      <c r="X210" s="203">
        <v>0.73772136495443252</v>
      </c>
      <c r="Y210" s="203"/>
      <c r="Z210" s="204">
        <v>1107224</v>
      </c>
      <c r="AA210" s="205">
        <v>98.898306089897247</v>
      </c>
      <c r="AB210" s="204">
        <v>1107747</v>
      </c>
      <c r="AC210" s="205">
        <v>99.007311481604049</v>
      </c>
      <c r="AD210" s="203">
        <v>4.1948383528659026</v>
      </c>
      <c r="AE210" s="203">
        <v>27.420882691396518</v>
      </c>
      <c r="AF210" s="204">
        <v>2106.0780029296875</v>
      </c>
      <c r="AG210" s="205">
        <v>8844.779052734375</v>
      </c>
      <c r="AH210" s="205">
        <v>4396.483154296875</v>
      </c>
      <c r="AI210" s="232">
        <v>49.707099839172315</v>
      </c>
      <c r="AJ210" s="205">
        <v>8350.773681640625</v>
      </c>
      <c r="AK210" s="205">
        <v>494.00548553466797</v>
      </c>
      <c r="AL210" s="205">
        <v>1957</v>
      </c>
      <c r="AM210" s="205">
        <v>87</v>
      </c>
      <c r="AN210" s="203">
        <v>56.741500227287041</v>
      </c>
      <c r="AO210" s="203">
        <v>57.053736057606045</v>
      </c>
      <c r="AP210" s="203">
        <v>51.936765280900907</v>
      </c>
      <c r="AQ210" s="203">
        <v>1.8274336885814824</v>
      </c>
      <c r="AR210" s="205">
        <v>1628</v>
      </c>
      <c r="AS210" s="204">
        <v>3</v>
      </c>
      <c r="AT210" s="204">
        <v>1</v>
      </c>
      <c r="AU210" s="204">
        <v>1</v>
      </c>
      <c r="AV210" s="204">
        <v>4</v>
      </c>
      <c r="AW210" s="204">
        <v>0</v>
      </c>
      <c r="AX210" s="204">
        <v>65</v>
      </c>
      <c r="AY210" s="204">
        <v>0</v>
      </c>
      <c r="AZ210" s="204">
        <v>35</v>
      </c>
      <c r="BA210" s="204">
        <v>8</v>
      </c>
      <c r="BB210" s="204">
        <v>167</v>
      </c>
      <c r="BC210" s="204">
        <v>57</v>
      </c>
      <c r="BD210" s="204">
        <v>165</v>
      </c>
      <c r="BE210" s="204">
        <v>187</v>
      </c>
      <c r="BF210" s="204">
        <v>0</v>
      </c>
      <c r="BG210" s="203">
        <v>27.006058165350623</v>
      </c>
      <c r="BH210" s="204">
        <v>1015</v>
      </c>
      <c r="BI210" s="239">
        <v>49.657534246575338</v>
      </c>
      <c r="BJ210" s="470">
        <v>22</v>
      </c>
      <c r="BK210" s="470">
        <v>43</v>
      </c>
    </row>
    <row r="211" spans="1:63">
      <c r="A211" s="352">
        <v>41903</v>
      </c>
      <c r="B211" s="114" t="s">
        <v>121</v>
      </c>
      <c r="C211" s="114" t="s">
        <v>122</v>
      </c>
      <c r="D211" s="114">
        <v>232</v>
      </c>
      <c r="E211" s="114">
        <v>168</v>
      </c>
      <c r="F211" s="114">
        <v>64</v>
      </c>
      <c r="G211" s="114">
        <v>683</v>
      </c>
      <c r="H211" s="114">
        <v>492</v>
      </c>
      <c r="I211" s="114">
        <v>191</v>
      </c>
      <c r="J211" s="114">
        <v>2684</v>
      </c>
      <c r="K211" s="115">
        <v>1881</v>
      </c>
      <c r="L211" s="115">
        <v>803</v>
      </c>
      <c r="M211" s="115">
        <v>2007295</v>
      </c>
      <c r="N211" s="116">
        <v>6.770305335521698E-2</v>
      </c>
      <c r="O211" s="115">
        <v>2572</v>
      </c>
      <c r="P211" s="116">
        <v>0.12822698056697845</v>
      </c>
      <c r="Q211" s="116">
        <v>0</v>
      </c>
      <c r="R211" s="117">
        <v>911211</v>
      </c>
      <c r="S211" s="116">
        <v>99.5966796875</v>
      </c>
      <c r="T211" s="116">
        <v>99.468971252441406</v>
      </c>
      <c r="U211" s="118">
        <v>914901</v>
      </c>
      <c r="V211" s="119">
        <v>0.11006655544042587</v>
      </c>
      <c r="W211" s="117">
        <v>3039</v>
      </c>
      <c r="X211" s="119">
        <v>0.33351221680641174</v>
      </c>
      <c r="Y211" s="119">
        <v>0</v>
      </c>
      <c r="Z211" s="117">
        <v>1142876</v>
      </c>
      <c r="AA211" s="119">
        <v>98.775810241699219</v>
      </c>
      <c r="AB211" s="116">
        <v>1142741</v>
      </c>
      <c r="AC211" s="120">
        <v>98.759208679199219</v>
      </c>
      <c r="AD211" s="116">
        <v>5.3941187858581543</v>
      </c>
      <c r="AE211" s="116">
        <v>28.987813949584961</v>
      </c>
      <c r="AF211" s="116">
        <v>3075.975341796875</v>
      </c>
      <c r="AG211" s="116">
        <v>14277.5478515625</v>
      </c>
      <c r="AH211" s="121">
        <v>12009.28125</v>
      </c>
      <c r="AI211" s="116">
        <v>84.113052368164062</v>
      </c>
      <c r="AJ211" s="121">
        <v>9537.2119140625</v>
      </c>
      <c r="AK211" s="121">
        <v>4740.3369140625</v>
      </c>
      <c r="AL211" s="116">
        <v>7836.29443359375</v>
      </c>
      <c r="AM211" s="116">
        <v>4172.98583984375</v>
      </c>
      <c r="AN211" s="116">
        <v>132.6407470703125</v>
      </c>
      <c r="AO211" s="116">
        <v>127.38910675048828</v>
      </c>
      <c r="AP211" s="116">
        <v>144.63726806640625</v>
      </c>
      <c r="AQ211" s="122">
        <v>5.3195036704778316</v>
      </c>
      <c r="AR211" s="118">
        <v>163</v>
      </c>
      <c r="AS211" s="118">
        <v>68</v>
      </c>
      <c r="AT211" s="118">
        <v>5</v>
      </c>
      <c r="AU211" s="118">
        <v>3</v>
      </c>
      <c r="AV211" s="118">
        <v>2</v>
      </c>
      <c r="AW211" s="118">
        <v>2</v>
      </c>
      <c r="AX211" s="118">
        <v>8</v>
      </c>
      <c r="AY211" s="118">
        <v>0</v>
      </c>
      <c r="AZ211" s="118">
        <v>3</v>
      </c>
      <c r="BA211" s="118">
        <v>2</v>
      </c>
      <c r="BB211" s="118">
        <v>19</v>
      </c>
      <c r="BC211" s="118">
        <v>7</v>
      </c>
      <c r="BD211" s="116">
        <v>37</v>
      </c>
      <c r="BE211" s="118">
        <v>47</v>
      </c>
      <c r="BF211" s="118">
        <v>0</v>
      </c>
      <c r="BG211" s="112">
        <v>65.875335693359375</v>
      </c>
      <c r="BH211" s="244">
        <v>37</v>
      </c>
      <c r="BI211" s="240">
        <v>5.4172767203513912</v>
      </c>
      <c r="BJ211" s="470">
        <v>3</v>
      </c>
      <c r="BK211" s="470">
        <v>8</v>
      </c>
    </row>
    <row r="212" spans="1:63">
      <c r="A212" s="352">
        <v>41903</v>
      </c>
      <c r="B212" s="114" t="s">
        <v>123</v>
      </c>
      <c r="C212" s="114" t="s">
        <v>122</v>
      </c>
      <c r="D212" s="114">
        <v>169</v>
      </c>
      <c r="E212" s="114">
        <v>158</v>
      </c>
      <c r="F212" s="114">
        <v>11</v>
      </c>
      <c r="G212" s="114">
        <v>525</v>
      </c>
      <c r="H212" s="114">
        <v>491</v>
      </c>
      <c r="I212" s="114">
        <v>34</v>
      </c>
      <c r="J212" s="114">
        <v>1612</v>
      </c>
      <c r="K212" s="115">
        <v>1479</v>
      </c>
      <c r="L212" s="115">
        <v>133</v>
      </c>
      <c r="M212" s="115">
        <v>1100318</v>
      </c>
      <c r="N212" s="116">
        <v>3.1354572623968124E-2</v>
      </c>
      <c r="O212" s="115">
        <v>1273</v>
      </c>
      <c r="P212" s="116">
        <v>0.11576274037361145</v>
      </c>
      <c r="Q212" s="116">
        <v>0</v>
      </c>
      <c r="R212" s="117">
        <v>411799</v>
      </c>
      <c r="S212" s="116">
        <v>99.70147705078125</v>
      </c>
      <c r="T212" s="116">
        <v>99.5860595703125</v>
      </c>
      <c r="U212" s="118">
        <v>413032</v>
      </c>
      <c r="V212" s="119">
        <v>9.200255386531353E-3</v>
      </c>
      <c r="W212" s="117">
        <v>1109</v>
      </c>
      <c r="X212" s="119">
        <v>0.26930615305900574</v>
      </c>
      <c r="Y212" s="119">
        <v>0</v>
      </c>
      <c r="Z212" s="117">
        <v>352920</v>
      </c>
      <c r="AA212" s="119">
        <v>98.975685119628906</v>
      </c>
      <c r="AB212" s="116">
        <v>352621</v>
      </c>
      <c r="AC212" s="120">
        <v>98.9013671875</v>
      </c>
      <c r="AD212" s="116">
        <v>5.1324973106384277</v>
      </c>
      <c r="AE212" s="116">
        <v>30.593605041503906</v>
      </c>
      <c r="AF212" s="116">
        <v>1598.6468505859375</v>
      </c>
      <c r="AG212" s="116">
        <v>6243.27001953125</v>
      </c>
      <c r="AH212" s="121">
        <v>4493.71875</v>
      </c>
      <c r="AI212" s="116">
        <v>71.977005004882813</v>
      </c>
      <c r="AJ212" s="121">
        <v>5653.85546875</v>
      </c>
      <c r="AK212" s="121">
        <v>589.4140625</v>
      </c>
      <c r="AL212" s="116">
        <v>4044.657470703125</v>
      </c>
      <c r="AM212" s="116">
        <v>449.06207275390625</v>
      </c>
      <c r="AN212" s="116">
        <v>106.66530609130859</v>
      </c>
      <c r="AO212" s="116">
        <v>106.29118347167969</v>
      </c>
      <c r="AP212" s="116">
        <v>110.3924560546875</v>
      </c>
      <c r="AQ212" s="116">
        <v>3.8729962900317929</v>
      </c>
      <c r="AR212" s="118">
        <v>229</v>
      </c>
      <c r="AS212" s="118">
        <v>11</v>
      </c>
      <c r="AT212" s="118">
        <v>3</v>
      </c>
      <c r="AU212" s="118">
        <v>2</v>
      </c>
      <c r="AV212" s="118">
        <v>0</v>
      </c>
      <c r="AW212" s="118">
        <v>0</v>
      </c>
      <c r="AX212" s="118">
        <v>4</v>
      </c>
      <c r="AY212" s="118">
        <v>0</v>
      </c>
      <c r="AZ212" s="118">
        <v>5</v>
      </c>
      <c r="BA212" s="118">
        <v>1</v>
      </c>
      <c r="BB212" s="118">
        <v>22</v>
      </c>
      <c r="BC212" s="118">
        <v>5</v>
      </c>
      <c r="BD212" s="116">
        <v>9</v>
      </c>
      <c r="BE212" s="118">
        <v>25</v>
      </c>
      <c r="BF212" s="118">
        <v>0</v>
      </c>
      <c r="BG212" s="112">
        <v>52.155937194824219</v>
      </c>
      <c r="BH212" s="244">
        <v>53</v>
      </c>
      <c r="BI212" s="240">
        <v>10.095238095238095</v>
      </c>
      <c r="BJ212" s="470">
        <v>3</v>
      </c>
      <c r="BK212" s="470">
        <v>8</v>
      </c>
    </row>
    <row r="213" spans="1:63">
      <c r="A213" s="352">
        <v>41903</v>
      </c>
      <c r="B213" s="114" t="s">
        <v>183</v>
      </c>
      <c r="C213" s="114" t="s">
        <v>122</v>
      </c>
      <c r="D213" s="114">
        <v>140</v>
      </c>
      <c r="E213" s="114">
        <v>130</v>
      </c>
      <c r="F213" s="114">
        <v>10</v>
      </c>
      <c r="G213" s="114">
        <v>421</v>
      </c>
      <c r="H213" s="114">
        <v>391</v>
      </c>
      <c r="I213" s="114">
        <v>30</v>
      </c>
      <c r="J213" s="114">
        <v>1591</v>
      </c>
      <c r="K213" s="115">
        <v>1477</v>
      </c>
      <c r="L213" s="115">
        <v>114</v>
      </c>
      <c r="M213" s="115">
        <v>1150666</v>
      </c>
      <c r="N213" s="116">
        <v>0</v>
      </c>
      <c r="O213" s="115">
        <v>1056</v>
      </c>
      <c r="P213" s="116">
        <v>9.1773815453052521E-2</v>
      </c>
      <c r="Q213" s="116">
        <v>0</v>
      </c>
      <c r="R213" s="117">
        <v>462824</v>
      </c>
      <c r="S213" s="116">
        <v>99.663642883300781</v>
      </c>
      <c r="T213" s="116">
        <v>99.572174072265625</v>
      </c>
      <c r="U213" s="118">
        <v>464386</v>
      </c>
      <c r="V213" s="119">
        <v>2.4763882160186768E-2</v>
      </c>
      <c r="W213" s="117">
        <v>1242</v>
      </c>
      <c r="X213" s="119">
        <v>0.26835253834724426</v>
      </c>
      <c r="Y213" s="119">
        <v>0</v>
      </c>
      <c r="Z213" s="117">
        <v>310964</v>
      </c>
      <c r="AA213" s="119">
        <v>98.072120666503906</v>
      </c>
      <c r="AB213" s="116">
        <v>311102</v>
      </c>
      <c r="AC213" s="120">
        <v>97.7476806640625</v>
      </c>
      <c r="AD213" s="116">
        <v>5.5780806541442871</v>
      </c>
      <c r="AE213" s="116">
        <v>30.647956848144531</v>
      </c>
      <c r="AF213" s="116">
        <v>1818.8668212890625</v>
      </c>
      <c r="AG213" s="116">
        <v>6429.99072265625</v>
      </c>
      <c r="AH213" s="121">
        <v>4432.01171875</v>
      </c>
      <c r="AI213" s="116">
        <v>68.92718505859375</v>
      </c>
      <c r="AJ213" s="121">
        <v>5820.53125</v>
      </c>
      <c r="AK213" s="121">
        <v>609.45794677734375</v>
      </c>
      <c r="AL213" s="116">
        <v>3942.31396484375</v>
      </c>
      <c r="AM213" s="116">
        <v>489.69699096679687</v>
      </c>
      <c r="AN213" s="116">
        <v>103.74024963378906</v>
      </c>
      <c r="AO213" s="116">
        <v>101.13664245605469</v>
      </c>
      <c r="AP213" s="116">
        <v>137.56083679199219</v>
      </c>
      <c r="AQ213" s="116">
        <v>4.0414775126689193</v>
      </c>
      <c r="AR213" s="118">
        <v>164</v>
      </c>
      <c r="AS213" s="118">
        <v>10</v>
      </c>
      <c r="AT213" s="118">
        <v>0</v>
      </c>
      <c r="AU213" s="118">
        <v>0</v>
      </c>
      <c r="AV213" s="118">
        <v>1</v>
      </c>
      <c r="AW213" s="118">
        <v>0</v>
      </c>
      <c r="AX213" s="118">
        <v>2</v>
      </c>
      <c r="AY213" s="118">
        <v>0</v>
      </c>
      <c r="AZ213" s="118">
        <v>2</v>
      </c>
      <c r="BA213" s="118">
        <v>1</v>
      </c>
      <c r="BB213" s="118">
        <v>44</v>
      </c>
      <c r="BC213" s="118">
        <v>13</v>
      </c>
      <c r="BD213" s="116">
        <v>5</v>
      </c>
      <c r="BE213" s="118">
        <v>28</v>
      </c>
      <c r="BF213" s="118">
        <v>0</v>
      </c>
      <c r="BG213" s="112">
        <v>51.285934448242188</v>
      </c>
      <c r="BH213" s="244">
        <v>27</v>
      </c>
      <c r="BI213" s="240">
        <v>6.4133016627078394</v>
      </c>
      <c r="BJ213" s="470">
        <v>1</v>
      </c>
      <c r="BK213" s="470">
        <v>4</v>
      </c>
    </row>
    <row r="214" spans="1:63">
      <c r="A214" s="352">
        <v>41903</v>
      </c>
      <c r="B214" s="114" t="s">
        <v>126</v>
      </c>
      <c r="C214" s="114" t="s">
        <v>122</v>
      </c>
      <c r="D214" s="114">
        <v>117</v>
      </c>
      <c r="E214" s="114">
        <v>110</v>
      </c>
      <c r="F214" s="114">
        <v>7</v>
      </c>
      <c r="G214" s="114">
        <v>343</v>
      </c>
      <c r="H214" s="114">
        <v>322</v>
      </c>
      <c r="I214" s="114">
        <v>21</v>
      </c>
      <c r="J214" s="114">
        <v>1070</v>
      </c>
      <c r="K214" s="115">
        <v>984</v>
      </c>
      <c r="L214" s="115">
        <v>86</v>
      </c>
      <c r="M214" s="115">
        <v>665138</v>
      </c>
      <c r="N214" s="116">
        <v>0.1304992288351059</v>
      </c>
      <c r="O214" s="115">
        <v>1451</v>
      </c>
      <c r="P214" s="116">
        <v>0.21846488118171692</v>
      </c>
      <c r="Q214" s="116">
        <v>0</v>
      </c>
      <c r="R214" s="117">
        <v>243939</v>
      </c>
      <c r="S214" s="116">
        <v>98.989967346191406</v>
      </c>
      <c r="T214" s="116">
        <v>98.773712158203125</v>
      </c>
      <c r="U214" s="118">
        <v>246428</v>
      </c>
      <c r="V214" s="119">
        <v>0.56649404764175415</v>
      </c>
      <c r="W214" s="117">
        <v>1011</v>
      </c>
      <c r="X214" s="119">
        <v>0.41444787383079529</v>
      </c>
      <c r="Y214" s="119">
        <v>0</v>
      </c>
      <c r="Z214" s="117">
        <v>138359</v>
      </c>
      <c r="AA214" s="119">
        <v>98.631820678710938</v>
      </c>
      <c r="AB214" s="116">
        <v>138141</v>
      </c>
      <c r="AC214" s="120">
        <v>98.584053039550781</v>
      </c>
      <c r="AD214" s="116">
        <v>5.8242535591125488</v>
      </c>
      <c r="AE214" s="116">
        <v>35.64947509765625</v>
      </c>
      <c r="AF214" s="116">
        <v>1089.078125</v>
      </c>
      <c r="AG214" s="116">
        <v>3804.52490234375</v>
      </c>
      <c r="AH214" s="121">
        <v>2644.43017578125</v>
      </c>
      <c r="AI214" s="116">
        <v>69.507499694824219</v>
      </c>
      <c r="AJ214" s="121">
        <v>3660.615478515625</v>
      </c>
      <c r="AK214" s="121">
        <v>143.91001892089844</v>
      </c>
      <c r="AL214" s="116">
        <v>2606.34228515625</v>
      </c>
      <c r="AM214" s="116">
        <v>38.087997436523438</v>
      </c>
      <c r="AN214" s="116">
        <v>98.839447021484375</v>
      </c>
      <c r="AO214" s="116">
        <v>104.36366271972656</v>
      </c>
      <c r="AP214" s="116">
        <v>42.123291015625</v>
      </c>
      <c r="AQ214" s="116">
        <v>3.5556307498539721</v>
      </c>
      <c r="AR214" s="118">
        <v>162</v>
      </c>
      <c r="AS214" s="118">
        <v>5</v>
      </c>
      <c r="AT214" s="118">
        <v>5</v>
      </c>
      <c r="AU214" s="118">
        <v>2</v>
      </c>
      <c r="AV214" s="118">
        <v>3</v>
      </c>
      <c r="AW214" s="118">
        <v>3</v>
      </c>
      <c r="AX214" s="118">
        <v>3</v>
      </c>
      <c r="AY214" s="118">
        <v>0</v>
      </c>
      <c r="AZ214" s="118">
        <v>9</v>
      </c>
      <c r="BA214" s="118">
        <v>3</v>
      </c>
      <c r="BB214" s="118">
        <v>24</v>
      </c>
      <c r="BC214" s="118">
        <v>15</v>
      </c>
      <c r="BD214" s="116">
        <v>12</v>
      </c>
      <c r="BE214" s="118">
        <v>40</v>
      </c>
      <c r="BF214" s="118">
        <v>0</v>
      </c>
      <c r="BG214" s="112">
        <v>48.422203063964844</v>
      </c>
      <c r="BH214" s="244">
        <v>50</v>
      </c>
      <c r="BI214" s="240">
        <v>14.577259475218659</v>
      </c>
      <c r="BJ214" s="470">
        <v>2</v>
      </c>
      <c r="BK214" s="470">
        <v>11</v>
      </c>
    </row>
    <row r="215" spans="1:63">
      <c r="A215" s="352">
        <v>41903</v>
      </c>
      <c r="B215" s="114" t="s">
        <v>184</v>
      </c>
      <c r="C215" s="114" t="s">
        <v>122</v>
      </c>
      <c r="D215" s="114">
        <v>113</v>
      </c>
      <c r="E215" s="114">
        <v>98</v>
      </c>
      <c r="F215" s="114">
        <v>15</v>
      </c>
      <c r="G215" s="114">
        <v>337</v>
      </c>
      <c r="H215" s="114">
        <v>292</v>
      </c>
      <c r="I215" s="114">
        <v>45</v>
      </c>
      <c r="J215" s="114">
        <v>1183</v>
      </c>
      <c r="K215" s="115">
        <v>988</v>
      </c>
      <c r="L215" s="115">
        <v>195</v>
      </c>
      <c r="M215" s="115">
        <v>1124472</v>
      </c>
      <c r="N215" s="116">
        <v>6.2251437455415726E-2</v>
      </c>
      <c r="O215" s="115">
        <v>1479</v>
      </c>
      <c r="P215" s="116">
        <v>0.13163831830024719</v>
      </c>
      <c r="Q215" s="116">
        <v>0</v>
      </c>
      <c r="R215" s="117">
        <v>420726</v>
      </c>
      <c r="S215" s="116">
        <v>99.358123779296875</v>
      </c>
      <c r="T215" s="116">
        <v>99.227333068847656</v>
      </c>
      <c r="U215" s="118">
        <v>423444</v>
      </c>
      <c r="V215" s="119">
        <v>3.9438508450984955E-2</v>
      </c>
      <c r="W215" s="117">
        <v>1036</v>
      </c>
      <c r="X215" s="119">
        <v>0.2462410181760788</v>
      </c>
      <c r="Y215" s="119">
        <v>0</v>
      </c>
      <c r="Z215" s="117">
        <v>287601</v>
      </c>
      <c r="AA215" s="119">
        <v>98.442985534667969</v>
      </c>
      <c r="AB215" s="116">
        <v>286778</v>
      </c>
      <c r="AC215" s="120">
        <v>98.452812194824219</v>
      </c>
      <c r="AD215" s="116">
        <v>5.7956404685974121</v>
      </c>
      <c r="AE215" s="116">
        <v>31.123264312744141</v>
      </c>
      <c r="AF215" s="116">
        <v>1869.9515380859375</v>
      </c>
      <c r="AG215" s="116">
        <v>5285.48291015625</v>
      </c>
      <c r="AH215" s="121">
        <v>4027.710693359375</v>
      </c>
      <c r="AI215" s="116">
        <v>76.203269958496094</v>
      </c>
      <c r="AJ215" s="121">
        <v>4347.92822265625</v>
      </c>
      <c r="AK215" s="121">
        <v>937.55316162109375</v>
      </c>
      <c r="AL215" s="116">
        <v>3296.9013671875</v>
      </c>
      <c r="AM215" s="116">
        <v>730.808837890625</v>
      </c>
      <c r="AN215" s="116">
        <v>116.90879821777344</v>
      </c>
      <c r="AO215" s="116">
        <v>116.51055145263672</v>
      </c>
      <c r="AP215" s="116">
        <v>118.79186248779297</v>
      </c>
      <c r="AQ215" s="116">
        <v>4.4678638293797546</v>
      </c>
      <c r="AR215" s="118">
        <v>120</v>
      </c>
      <c r="AS215" s="118">
        <v>11</v>
      </c>
      <c r="AT215" s="118">
        <v>2</v>
      </c>
      <c r="AU215" s="118">
        <v>1</v>
      </c>
      <c r="AV215" s="118">
        <v>0</v>
      </c>
      <c r="AW215" s="118">
        <v>0</v>
      </c>
      <c r="AX215" s="118">
        <v>1</v>
      </c>
      <c r="AY215" s="118">
        <v>0</v>
      </c>
      <c r="AZ215" s="118">
        <v>8</v>
      </c>
      <c r="BA215" s="118">
        <v>2</v>
      </c>
      <c r="BB215" s="118">
        <v>20</v>
      </c>
      <c r="BC215" s="118">
        <v>7</v>
      </c>
      <c r="BD215" s="116">
        <v>7</v>
      </c>
      <c r="BE215" s="118">
        <v>42</v>
      </c>
      <c r="BF215" s="118">
        <v>0</v>
      </c>
      <c r="BG215" s="112">
        <v>57.641143798828125</v>
      </c>
      <c r="BH215" s="244">
        <v>21</v>
      </c>
      <c r="BI215" s="240">
        <v>6.2314540059347179</v>
      </c>
      <c r="BJ215" s="471">
        <v>0</v>
      </c>
      <c r="BK215" s="471">
        <v>9</v>
      </c>
    </row>
    <row r="216" spans="1:63">
      <c r="A216" s="352">
        <v>41903</v>
      </c>
      <c r="B216" s="114" t="s">
        <v>131</v>
      </c>
      <c r="C216" s="114" t="s">
        <v>176</v>
      </c>
      <c r="D216" s="114">
        <v>194</v>
      </c>
      <c r="E216" s="114">
        <v>174</v>
      </c>
      <c r="F216" s="114">
        <v>20</v>
      </c>
      <c r="G216" s="114">
        <v>557</v>
      </c>
      <c r="H216" s="114">
        <v>507</v>
      </c>
      <c r="I216" s="114">
        <v>50</v>
      </c>
      <c r="J216" s="114">
        <v>1626</v>
      </c>
      <c r="K216" s="115">
        <v>1463</v>
      </c>
      <c r="L216" s="115">
        <v>163</v>
      </c>
      <c r="M216" s="115">
        <v>1008697</v>
      </c>
      <c r="N216" s="116">
        <v>8.9224020484834909E-4</v>
      </c>
      <c r="O216" s="115">
        <v>66</v>
      </c>
      <c r="P216" s="116">
        <v>6.8046427331864834E-3</v>
      </c>
      <c r="Q216" s="116">
        <v>0</v>
      </c>
      <c r="R216" s="117">
        <v>340692</v>
      </c>
      <c r="S216" s="116">
        <v>99.693916320800781</v>
      </c>
      <c r="T216" s="116">
        <v>99.6871337890625</v>
      </c>
      <c r="U216" s="118">
        <v>341738</v>
      </c>
      <c r="V216" s="119">
        <v>1.7264688387513161E-2</v>
      </c>
      <c r="W216" s="117">
        <v>1034</v>
      </c>
      <c r="X216" s="119">
        <v>0.30349993705749512</v>
      </c>
      <c r="Y216" s="119">
        <v>0</v>
      </c>
      <c r="Z216" s="117">
        <v>144908</v>
      </c>
      <c r="AA216" s="119">
        <v>95.062385559082031</v>
      </c>
      <c r="AB216" s="116">
        <v>143384</v>
      </c>
      <c r="AC216" s="120">
        <v>95.736625671386719</v>
      </c>
      <c r="AD216" s="116">
        <v>5.3729124069213867</v>
      </c>
      <c r="AE216" s="116">
        <v>30.613681793212891</v>
      </c>
      <c r="AF216" s="116">
        <v>1608.6241455078125</v>
      </c>
      <c r="AG216" s="116">
        <v>4490.7236328125</v>
      </c>
      <c r="AH216" s="121">
        <v>2991.044677734375</v>
      </c>
      <c r="AI216" s="116">
        <v>66.604957580566406</v>
      </c>
      <c r="AJ216" s="121">
        <v>3915.679931640625</v>
      </c>
      <c r="AK216" s="121">
        <v>575.04315185546875</v>
      </c>
      <c r="AL216" s="116">
        <v>2571.424072265625</v>
      </c>
      <c r="AM216" s="116">
        <v>419.62118530273437</v>
      </c>
      <c r="AN216" s="116">
        <v>74.511695861816406</v>
      </c>
      <c r="AO216" s="116">
        <v>73.082496643066406</v>
      </c>
      <c r="AP216" s="116">
        <v>85.958206176757812</v>
      </c>
      <c r="AQ216" s="116">
        <v>2.7618226524062117</v>
      </c>
      <c r="AR216" s="118">
        <v>319</v>
      </c>
      <c r="AS216" s="118">
        <v>2</v>
      </c>
      <c r="AT216" s="118">
        <v>0</v>
      </c>
      <c r="AU216" s="118">
        <v>0</v>
      </c>
      <c r="AV216" s="118">
        <v>0</v>
      </c>
      <c r="AW216" s="118">
        <v>0</v>
      </c>
      <c r="AX216" s="118">
        <v>7</v>
      </c>
      <c r="AY216" s="118">
        <v>0</v>
      </c>
      <c r="AZ216" s="118">
        <v>4</v>
      </c>
      <c r="BA216" s="118">
        <v>0</v>
      </c>
      <c r="BB216" s="118">
        <v>122</v>
      </c>
      <c r="BC216" s="118">
        <v>66</v>
      </c>
      <c r="BD216" s="116">
        <v>19</v>
      </c>
      <c r="BE216" s="118">
        <v>30</v>
      </c>
      <c r="BF216" s="118">
        <v>0</v>
      </c>
      <c r="BG216" s="112">
        <v>36.081005096435547</v>
      </c>
      <c r="BH216" s="244">
        <v>143</v>
      </c>
      <c r="BI216" s="240">
        <v>25.673249551166965</v>
      </c>
      <c r="BJ216" s="471">
        <v>2</v>
      </c>
      <c r="BK216" s="471">
        <v>7</v>
      </c>
    </row>
    <row r="217" spans="1:63">
      <c r="A217" s="352">
        <v>41903</v>
      </c>
      <c r="B217" s="114" t="s">
        <v>124</v>
      </c>
      <c r="C217" s="114" t="s">
        <v>176</v>
      </c>
      <c r="D217" s="114">
        <v>159</v>
      </c>
      <c r="E217" s="114">
        <v>126</v>
      </c>
      <c r="F217" s="114">
        <v>33</v>
      </c>
      <c r="G217" s="114">
        <v>457</v>
      </c>
      <c r="H217" s="114">
        <v>370</v>
      </c>
      <c r="I217" s="114">
        <v>87</v>
      </c>
      <c r="J217" s="114">
        <v>1703</v>
      </c>
      <c r="K217" s="115">
        <v>1358</v>
      </c>
      <c r="L217" s="115">
        <v>345</v>
      </c>
      <c r="M217" s="115">
        <v>1091608</v>
      </c>
      <c r="N217" s="116">
        <v>4.0857158601284027E-2</v>
      </c>
      <c r="O217" s="115">
        <v>173</v>
      </c>
      <c r="P217" s="116">
        <v>1.6481118276715279E-2</v>
      </c>
      <c r="Q217" s="116">
        <v>0</v>
      </c>
      <c r="R217" s="117">
        <v>435160</v>
      </c>
      <c r="S217" s="116">
        <v>99.664474487304688</v>
      </c>
      <c r="T217" s="116">
        <v>99.648048400878906</v>
      </c>
      <c r="U217" s="118">
        <v>436625</v>
      </c>
      <c r="V217" s="119">
        <v>4.9470368772745132E-2</v>
      </c>
      <c r="W217" s="117">
        <v>1374</v>
      </c>
      <c r="X217" s="119">
        <v>0.31574591994285583</v>
      </c>
      <c r="Y217" s="119">
        <v>0</v>
      </c>
      <c r="Z217" s="117">
        <v>127605</v>
      </c>
      <c r="AA217" s="119">
        <v>96.681167602539063</v>
      </c>
      <c r="AB217" s="116">
        <v>127506</v>
      </c>
      <c r="AC217" s="120">
        <v>96.767997741699219</v>
      </c>
      <c r="AD217" s="116">
        <v>4.9730453491210937</v>
      </c>
      <c r="AE217" s="116">
        <v>31.15350341796875</v>
      </c>
      <c r="AF217" s="116">
        <v>1625.5970458984375</v>
      </c>
      <c r="AG217" s="116">
        <v>5550.06201171875</v>
      </c>
      <c r="AH217" s="121">
        <v>3411.209716796875</v>
      </c>
      <c r="AI217" s="116">
        <v>61.462551116943359</v>
      </c>
      <c r="AJ217" s="121">
        <v>4359.52880859375</v>
      </c>
      <c r="AK217" s="121">
        <v>1190.5330810546875</v>
      </c>
      <c r="AL217" s="116">
        <v>2586.12060546875</v>
      </c>
      <c r="AM217" s="116">
        <v>825.08868408203125</v>
      </c>
      <c r="AN217" s="116">
        <v>80.348922729492188</v>
      </c>
      <c r="AO217" s="116">
        <v>78.424415588378906</v>
      </c>
      <c r="AP217" s="116">
        <v>88.281913757324219</v>
      </c>
      <c r="AQ217" s="116">
        <v>3.2589911988953317</v>
      </c>
      <c r="AR217" s="118">
        <v>224</v>
      </c>
      <c r="AS217" s="118">
        <v>4</v>
      </c>
      <c r="AT217" s="118">
        <v>1</v>
      </c>
      <c r="AU217" s="118">
        <v>1</v>
      </c>
      <c r="AV217" s="118">
        <v>1</v>
      </c>
      <c r="AW217" s="118">
        <v>1</v>
      </c>
      <c r="AX217" s="118">
        <v>1</v>
      </c>
      <c r="AY217" s="118">
        <v>0</v>
      </c>
      <c r="AZ217" s="118">
        <v>1</v>
      </c>
      <c r="BA217" s="118">
        <v>0</v>
      </c>
      <c r="BB217" s="118">
        <v>74</v>
      </c>
      <c r="BC217" s="118">
        <v>27</v>
      </c>
      <c r="BD217" s="116">
        <v>14</v>
      </c>
      <c r="BE217" s="118">
        <v>16</v>
      </c>
      <c r="BF217" s="118">
        <v>0</v>
      </c>
      <c r="BG217" s="112">
        <v>39.660762786865234</v>
      </c>
      <c r="BH217" s="244">
        <v>106</v>
      </c>
      <c r="BI217" s="240">
        <v>23.194748358862142</v>
      </c>
      <c r="BJ217" s="471">
        <v>0</v>
      </c>
      <c r="BK217" s="471">
        <v>2</v>
      </c>
    </row>
    <row r="218" spans="1:63">
      <c r="A218" s="352">
        <v>41903</v>
      </c>
      <c r="B218" s="206" t="s">
        <v>133</v>
      </c>
      <c r="C218" s="206" t="s">
        <v>176</v>
      </c>
      <c r="D218" s="206">
        <v>176</v>
      </c>
      <c r="E218" s="206">
        <v>164</v>
      </c>
      <c r="F218" s="206">
        <v>12</v>
      </c>
      <c r="G218" s="206">
        <v>519</v>
      </c>
      <c r="H218" s="206">
        <v>485</v>
      </c>
      <c r="I218" s="206">
        <v>34</v>
      </c>
      <c r="J218" s="206">
        <v>1533</v>
      </c>
      <c r="K218" s="245">
        <v>1419</v>
      </c>
      <c r="L218" s="245">
        <v>114</v>
      </c>
      <c r="M218" s="245">
        <v>852962</v>
      </c>
      <c r="N218" s="246">
        <v>1.2896236730739474E-3</v>
      </c>
      <c r="O218" s="245">
        <v>53</v>
      </c>
      <c r="P218" s="246">
        <v>6.5189767628908157E-3</v>
      </c>
      <c r="Q218" s="246">
        <v>0</v>
      </c>
      <c r="R218" s="247">
        <v>269955</v>
      </c>
      <c r="S218" s="246">
        <v>99.518547058105469</v>
      </c>
      <c r="T218" s="246">
        <v>99.512062072753906</v>
      </c>
      <c r="U218" s="248">
        <v>271261</v>
      </c>
      <c r="V218" s="249">
        <v>7.4098378419876099E-2</v>
      </c>
      <c r="W218" s="248">
        <v>981</v>
      </c>
      <c r="X218" s="246">
        <v>0.36339390277862549</v>
      </c>
      <c r="Y218" s="246">
        <v>0</v>
      </c>
      <c r="Z218" s="247">
        <v>66451</v>
      </c>
      <c r="AA218" s="249">
        <v>93.300323486328125</v>
      </c>
      <c r="AB218" s="246">
        <v>65498</v>
      </c>
      <c r="AC218" s="250">
        <v>93.509727478027344</v>
      </c>
      <c r="AD218" s="246">
        <v>5.2399859428405762</v>
      </c>
      <c r="AE218" s="246">
        <v>37.473842620849609</v>
      </c>
      <c r="AF218" s="246">
        <v>1322.40380859375</v>
      </c>
      <c r="AG218" s="246">
        <v>4267.384765625</v>
      </c>
      <c r="AH218" s="251">
        <v>2976.888427734375</v>
      </c>
      <c r="AI218" s="246">
        <v>69.759078979492188</v>
      </c>
      <c r="AJ218" s="251">
        <v>3990.48291015625</v>
      </c>
      <c r="AK218" s="251">
        <v>276.90179443359375</v>
      </c>
      <c r="AL218" s="246">
        <v>2789.390869140625</v>
      </c>
      <c r="AM218" s="246">
        <v>187.49722290039062</v>
      </c>
      <c r="AN218" s="246">
        <v>77.270889282226563</v>
      </c>
      <c r="AO218" s="246">
        <v>78.803665161132813</v>
      </c>
      <c r="AP218" s="246">
        <v>60.353485107421875</v>
      </c>
      <c r="AQ218" s="246">
        <v>2.7836821693574691</v>
      </c>
      <c r="AR218" s="248">
        <v>308</v>
      </c>
      <c r="AS218" s="248">
        <v>1</v>
      </c>
      <c r="AT218" s="248">
        <v>0</v>
      </c>
      <c r="AU218" s="248">
        <v>0</v>
      </c>
      <c r="AV218" s="248">
        <v>1</v>
      </c>
      <c r="AW218" s="248">
        <v>1</v>
      </c>
      <c r="AX218" s="248">
        <v>5</v>
      </c>
      <c r="AY218" s="248">
        <v>0</v>
      </c>
      <c r="AZ218" s="248">
        <v>7</v>
      </c>
      <c r="BA218" s="248">
        <v>1</v>
      </c>
      <c r="BB218" s="248">
        <v>76</v>
      </c>
      <c r="BC218" s="248">
        <v>43</v>
      </c>
      <c r="BD218" s="246">
        <v>17</v>
      </c>
      <c r="BE218" s="248">
        <v>27</v>
      </c>
      <c r="BF218" s="248">
        <v>0</v>
      </c>
      <c r="BG218" s="249">
        <v>37.278415679931641</v>
      </c>
      <c r="BH218" s="252">
        <v>129</v>
      </c>
      <c r="BI218" s="253">
        <v>24.855491329479769</v>
      </c>
      <c r="BJ218" s="43">
        <v>1</v>
      </c>
      <c r="BK218" s="43">
        <v>3</v>
      </c>
    </row>
    <row r="219" spans="1:63">
      <c r="A219" s="352">
        <v>41903</v>
      </c>
      <c r="B219" s="206" t="s">
        <v>125</v>
      </c>
      <c r="C219" s="206" t="s">
        <v>176</v>
      </c>
      <c r="D219" s="206">
        <v>185</v>
      </c>
      <c r="E219" s="206">
        <v>177</v>
      </c>
      <c r="F219" s="206">
        <v>8</v>
      </c>
      <c r="G219" s="206">
        <v>531</v>
      </c>
      <c r="H219" s="206">
        <v>507</v>
      </c>
      <c r="I219" s="206">
        <v>24</v>
      </c>
      <c r="J219" s="206">
        <v>1695</v>
      </c>
      <c r="K219" s="245">
        <v>1602</v>
      </c>
      <c r="L219" s="245">
        <v>93</v>
      </c>
      <c r="M219" s="245">
        <v>883370</v>
      </c>
      <c r="N219" s="246">
        <v>3.7470143288373947E-2</v>
      </c>
      <c r="O219" s="245">
        <v>16</v>
      </c>
      <c r="P219" s="246">
        <v>1.9002961926162243E-3</v>
      </c>
      <c r="Q219" s="246">
        <v>0</v>
      </c>
      <c r="R219" s="247">
        <v>321669</v>
      </c>
      <c r="S219" s="246">
        <v>99.771408081054687</v>
      </c>
      <c r="T219" s="246">
        <v>99.769508361816406</v>
      </c>
      <c r="U219" s="248">
        <v>322406</v>
      </c>
      <c r="V219" s="249">
        <v>3.287779912352562E-2</v>
      </c>
      <c r="W219" s="248">
        <v>654</v>
      </c>
      <c r="X219" s="246">
        <v>0.20331458747386932</v>
      </c>
      <c r="Y219" s="246">
        <v>0</v>
      </c>
      <c r="Z219" s="247">
        <v>86940</v>
      </c>
      <c r="AA219" s="249">
        <v>97.284332275390625</v>
      </c>
      <c r="AB219" s="246">
        <v>87144</v>
      </c>
      <c r="AC219" s="250">
        <v>97.603965759277344</v>
      </c>
      <c r="AD219" s="246">
        <v>4.2501235008239746</v>
      </c>
      <c r="AE219" s="246">
        <v>32.436447143554688</v>
      </c>
      <c r="AF219" s="246">
        <v>1153.885986328125</v>
      </c>
      <c r="AG219" s="246">
        <v>4461.46142578125</v>
      </c>
      <c r="AH219" s="251">
        <v>2422.19384765625</v>
      </c>
      <c r="AI219" s="246">
        <v>54.291488647460938</v>
      </c>
      <c r="AJ219" s="251">
        <v>4169.44384765625</v>
      </c>
      <c r="AK219" s="251">
        <v>292.0167236328125</v>
      </c>
      <c r="AL219" s="246">
        <v>2221.4501953125</v>
      </c>
      <c r="AM219" s="246">
        <v>200.74420166015625</v>
      </c>
      <c r="AN219" s="246">
        <v>69.557022094726563</v>
      </c>
      <c r="AO219" s="246">
        <v>69.189399719238281</v>
      </c>
      <c r="AP219" s="246">
        <v>75.267074584960938</v>
      </c>
      <c r="AQ219" s="246">
        <v>2.6321306346792035</v>
      </c>
      <c r="AR219" s="248">
        <v>327</v>
      </c>
      <c r="AS219" s="248">
        <v>0</v>
      </c>
      <c r="AT219" s="248">
        <v>3</v>
      </c>
      <c r="AU219" s="248">
        <v>2</v>
      </c>
      <c r="AV219" s="248">
        <v>1</v>
      </c>
      <c r="AW219" s="248">
        <v>0</v>
      </c>
      <c r="AX219" s="248">
        <v>1</v>
      </c>
      <c r="AY219" s="248">
        <v>0</v>
      </c>
      <c r="AZ219" s="248">
        <v>1</v>
      </c>
      <c r="BA219" s="248">
        <v>0</v>
      </c>
      <c r="BB219" s="248">
        <v>60</v>
      </c>
      <c r="BC219" s="248">
        <v>28</v>
      </c>
      <c r="BD219" s="246">
        <v>7</v>
      </c>
      <c r="BE219" s="248">
        <v>14</v>
      </c>
      <c r="BF219" s="248">
        <v>0</v>
      </c>
      <c r="BG219" s="249">
        <v>33.838127136230469</v>
      </c>
      <c r="BH219" s="252">
        <v>157</v>
      </c>
      <c r="BI219" s="253">
        <v>29.566854990583803</v>
      </c>
      <c r="BJ219" s="43">
        <v>0</v>
      </c>
      <c r="BK219" s="43">
        <v>1</v>
      </c>
    </row>
    <row r="220" spans="1:63">
      <c r="A220" s="352">
        <v>41903</v>
      </c>
      <c r="B220" s="107" t="s">
        <v>127</v>
      </c>
      <c r="C220" s="107" t="s">
        <v>128</v>
      </c>
      <c r="D220" s="107">
        <v>166</v>
      </c>
      <c r="E220" s="107">
        <v>150</v>
      </c>
      <c r="F220" s="107">
        <v>16</v>
      </c>
      <c r="G220" s="107">
        <v>498</v>
      </c>
      <c r="H220" s="107">
        <v>450</v>
      </c>
      <c r="I220" s="107">
        <v>48</v>
      </c>
      <c r="J220" s="107">
        <v>1601</v>
      </c>
      <c r="K220" s="108">
        <v>1441</v>
      </c>
      <c r="L220" s="108">
        <v>160</v>
      </c>
      <c r="M220" s="108">
        <v>755975</v>
      </c>
      <c r="N220" s="109">
        <v>0</v>
      </c>
      <c r="O220" s="108">
        <v>3362</v>
      </c>
      <c r="P220" s="109">
        <v>0.44473430514335632</v>
      </c>
      <c r="Q220" s="109">
        <v>0</v>
      </c>
      <c r="R220" s="110">
        <v>294026</v>
      </c>
      <c r="S220" s="109">
        <v>99.491081237792969</v>
      </c>
      <c r="T220" s="109">
        <v>99.048606872558594</v>
      </c>
      <c r="U220" s="111">
        <v>295530</v>
      </c>
      <c r="V220" s="112">
        <v>8.1886783242225647E-2</v>
      </c>
      <c r="W220" s="111">
        <v>2169</v>
      </c>
      <c r="X220" s="109">
        <v>0.73768985271453857</v>
      </c>
      <c r="Y220" s="109">
        <v>0</v>
      </c>
      <c r="Z220" s="110">
        <v>672287</v>
      </c>
      <c r="AA220" s="112">
        <v>99.379234313964844</v>
      </c>
      <c r="AB220" s="109">
        <v>671374</v>
      </c>
      <c r="AC220" s="182">
        <v>99.539337158203125</v>
      </c>
      <c r="AD220" s="109">
        <v>3.4265298843383789</v>
      </c>
      <c r="AE220" s="109">
        <v>18.352176666259766</v>
      </c>
      <c r="AF220" s="109">
        <v>701.94476318359375</v>
      </c>
      <c r="AG220" s="109">
        <v>3995.929443359375</v>
      </c>
      <c r="AH220" s="113">
        <v>2216.833251953125</v>
      </c>
      <c r="AI220" s="109">
        <v>55.477287292480469</v>
      </c>
      <c r="AJ220" s="113">
        <v>3646.173828125</v>
      </c>
      <c r="AK220" s="113">
        <v>349.7554931640625</v>
      </c>
      <c r="AL220" s="109">
        <v>450</v>
      </c>
      <c r="AM220" s="109">
        <v>48</v>
      </c>
      <c r="AN220" s="109">
        <v>69.248886108398437</v>
      </c>
      <c r="AO220" s="109">
        <v>71.640129089355469</v>
      </c>
      <c r="AP220" s="109">
        <v>51.37274169921875</v>
      </c>
      <c r="AQ220" s="109">
        <v>2.4958959671201595</v>
      </c>
      <c r="AR220" s="111">
        <v>355</v>
      </c>
      <c r="AS220" s="111">
        <v>2</v>
      </c>
      <c r="AT220" s="111">
        <v>0</v>
      </c>
      <c r="AU220" s="111">
        <v>0</v>
      </c>
      <c r="AV220" s="111">
        <v>3</v>
      </c>
      <c r="AW220" s="111">
        <v>0</v>
      </c>
      <c r="AX220" s="111">
        <v>22</v>
      </c>
      <c r="AY220" s="111">
        <v>0</v>
      </c>
      <c r="AZ220" s="111">
        <v>12</v>
      </c>
      <c r="BA220" s="111">
        <v>1</v>
      </c>
      <c r="BB220" s="111">
        <v>16</v>
      </c>
      <c r="BC220" s="111">
        <v>2</v>
      </c>
      <c r="BD220" s="109">
        <v>66</v>
      </c>
      <c r="BE220" s="111">
        <v>93</v>
      </c>
      <c r="BF220" s="111">
        <v>0</v>
      </c>
      <c r="BG220" s="112">
        <v>33.783115386962891</v>
      </c>
      <c r="BH220" s="244">
        <v>192</v>
      </c>
      <c r="BI220" s="240">
        <v>38.554216867469883</v>
      </c>
      <c r="BJ220" s="43">
        <v>9</v>
      </c>
      <c r="BK220" s="43">
        <v>17</v>
      </c>
    </row>
    <row r="221" spans="1:63">
      <c r="A221" s="352">
        <v>41903</v>
      </c>
      <c r="B221" s="107" t="s">
        <v>129</v>
      </c>
      <c r="C221" s="107" t="s">
        <v>128</v>
      </c>
      <c r="D221" s="107">
        <v>155</v>
      </c>
      <c r="E221" s="107">
        <v>152</v>
      </c>
      <c r="F221" s="107">
        <v>3</v>
      </c>
      <c r="G221" s="107">
        <v>461</v>
      </c>
      <c r="H221" s="107">
        <v>452</v>
      </c>
      <c r="I221" s="107">
        <v>9</v>
      </c>
      <c r="J221" s="107">
        <v>1216</v>
      </c>
      <c r="K221" s="108">
        <v>1187</v>
      </c>
      <c r="L221" s="108">
        <v>29</v>
      </c>
      <c r="M221" s="108">
        <v>580208</v>
      </c>
      <c r="N221" s="109">
        <v>0</v>
      </c>
      <c r="O221" s="108">
        <v>2585</v>
      </c>
      <c r="P221" s="109">
        <v>0.44554522633552551</v>
      </c>
      <c r="Q221" s="109">
        <v>0</v>
      </c>
      <c r="R221" s="110">
        <v>182513</v>
      </c>
      <c r="S221" s="109">
        <v>99.216110229492188</v>
      </c>
      <c r="T221" s="109">
        <v>98.774055480957031</v>
      </c>
      <c r="U221" s="111">
        <v>183955</v>
      </c>
      <c r="V221" s="112">
        <v>0.10817863047122955</v>
      </c>
      <c r="W221" s="111">
        <v>1569</v>
      </c>
      <c r="X221" s="109">
        <v>0.85966479778289795</v>
      </c>
      <c r="Y221" s="109">
        <v>0</v>
      </c>
      <c r="Z221" s="110">
        <v>116852</v>
      </c>
      <c r="AA221" s="112">
        <v>97.975509643554688</v>
      </c>
      <c r="AB221" s="109">
        <v>116897</v>
      </c>
      <c r="AC221" s="182">
        <v>98.112297058105469</v>
      </c>
      <c r="AD221" s="109">
        <v>3.3178825378417969</v>
      </c>
      <c r="AE221" s="109">
        <v>30.135894775390625</v>
      </c>
      <c r="AF221" s="109">
        <v>547.37213134765625</v>
      </c>
      <c r="AG221" s="109">
        <v>2269.855712890625</v>
      </c>
      <c r="AH221" s="113">
        <v>1098.9447021484375</v>
      </c>
      <c r="AI221" s="109">
        <v>48.414737701416016</v>
      </c>
      <c r="AJ221" s="113">
        <v>2210.400634765625</v>
      </c>
      <c r="AK221" s="113">
        <v>59.455551147460938</v>
      </c>
      <c r="AL221" s="109">
        <v>452</v>
      </c>
      <c r="AM221" s="109">
        <v>9</v>
      </c>
      <c r="AN221" s="109">
        <v>57.078140258789063</v>
      </c>
      <c r="AO221" s="109">
        <v>56.794002532958984</v>
      </c>
      <c r="AP221" s="109">
        <v>70.120941162109375</v>
      </c>
      <c r="AQ221" s="109">
        <v>1.8666576586271588</v>
      </c>
      <c r="AR221" s="111">
        <v>357</v>
      </c>
      <c r="AS221" s="111">
        <v>1</v>
      </c>
      <c r="AT221" s="111">
        <v>0</v>
      </c>
      <c r="AU221" s="111">
        <v>0</v>
      </c>
      <c r="AV221" s="111">
        <v>1</v>
      </c>
      <c r="AW221" s="111">
        <v>0</v>
      </c>
      <c r="AX221" s="111">
        <v>27</v>
      </c>
      <c r="AY221" s="111">
        <v>2</v>
      </c>
      <c r="AZ221" s="111">
        <v>17</v>
      </c>
      <c r="BA221" s="111">
        <v>7</v>
      </c>
      <c r="BB221" s="111">
        <v>66</v>
      </c>
      <c r="BC221" s="111">
        <v>32</v>
      </c>
      <c r="BD221" s="109">
        <v>73</v>
      </c>
      <c r="BE221" s="111">
        <v>81</v>
      </c>
      <c r="BF221" s="111">
        <v>0</v>
      </c>
      <c r="BG221" s="112">
        <v>27.461484909057617</v>
      </c>
      <c r="BH221" s="244">
        <v>206</v>
      </c>
      <c r="BI221" s="240">
        <v>44.685466377440349</v>
      </c>
      <c r="BJ221" s="43">
        <v>13</v>
      </c>
      <c r="BK221" s="43">
        <v>25</v>
      </c>
    </row>
    <row r="222" spans="1:63">
      <c r="A222" s="352">
        <v>41903</v>
      </c>
      <c r="B222" s="126" t="s">
        <v>130</v>
      </c>
      <c r="C222" s="126" t="s">
        <v>128</v>
      </c>
      <c r="D222" s="233">
        <v>181</v>
      </c>
      <c r="E222" s="233">
        <v>176</v>
      </c>
      <c r="F222" s="233">
        <v>5</v>
      </c>
      <c r="G222" s="233">
        <v>543</v>
      </c>
      <c r="H222" s="233">
        <v>528</v>
      </c>
      <c r="I222" s="233">
        <v>15</v>
      </c>
      <c r="J222" s="233">
        <v>928</v>
      </c>
      <c r="K222" s="233">
        <v>896</v>
      </c>
      <c r="L222" s="233">
        <v>32</v>
      </c>
      <c r="M222" s="233">
        <v>250363</v>
      </c>
      <c r="N222" s="195">
        <v>0</v>
      </c>
      <c r="O222" s="233">
        <v>760</v>
      </c>
      <c r="P222" s="230">
        <v>0.30355924367904663</v>
      </c>
      <c r="Q222" s="234">
        <v>0</v>
      </c>
      <c r="R222" s="233">
        <v>52883</v>
      </c>
      <c r="S222" s="230">
        <v>99.813140869140625</v>
      </c>
      <c r="T222" s="195">
        <v>99.510147094726563</v>
      </c>
      <c r="U222" s="233">
        <v>52982</v>
      </c>
      <c r="V222" s="195">
        <v>0</v>
      </c>
      <c r="W222" s="233">
        <v>285</v>
      </c>
      <c r="X222" s="195">
        <v>0.53892552852630615</v>
      </c>
      <c r="Y222" s="234">
        <v>0</v>
      </c>
      <c r="Z222" s="233">
        <v>143717</v>
      </c>
      <c r="AA222" s="195">
        <v>98.480804443359375</v>
      </c>
      <c r="AB222" s="233">
        <v>145198</v>
      </c>
      <c r="AC222" s="195">
        <v>98.400054931640625</v>
      </c>
      <c r="AD222" s="234">
        <v>4.8403611183166504</v>
      </c>
      <c r="AE222" s="234">
        <v>29.118999481201172</v>
      </c>
      <c r="AF222" s="233">
        <v>354.17770385742187</v>
      </c>
      <c r="AG222" s="234">
        <v>1063.028076171875</v>
      </c>
      <c r="AH222" s="234">
        <v>516.98309326171875</v>
      </c>
      <c r="AI222" s="234">
        <v>48.633060455322266</v>
      </c>
      <c r="AJ222" s="234">
        <v>1027.427978515625</v>
      </c>
      <c r="AK222" s="234">
        <v>35.599998474121094</v>
      </c>
      <c r="AL222" s="234">
        <v>528</v>
      </c>
      <c r="AM222" s="234">
        <v>15</v>
      </c>
      <c r="AN222" s="235">
        <v>42.333881378173828</v>
      </c>
      <c r="AO222" s="235">
        <v>42.217411041259766</v>
      </c>
      <c r="AP222" s="235">
        <v>45.996021270751953</v>
      </c>
      <c r="AQ222" s="213">
        <v>1.1455043924265895</v>
      </c>
      <c r="AR222" s="234">
        <v>442</v>
      </c>
      <c r="AS222" s="236">
        <v>0</v>
      </c>
      <c r="AT222" s="236">
        <v>0</v>
      </c>
      <c r="AU222" s="236">
        <v>0</v>
      </c>
      <c r="AV222" s="236">
        <v>0</v>
      </c>
      <c r="AW222" s="236">
        <v>0</v>
      </c>
      <c r="AX222" s="236">
        <v>4</v>
      </c>
      <c r="AY222" s="236">
        <v>0</v>
      </c>
      <c r="AZ222" s="236">
        <v>2</v>
      </c>
      <c r="BA222" s="236">
        <v>0</v>
      </c>
      <c r="BB222" s="236">
        <v>44</v>
      </c>
      <c r="BC222" s="236">
        <v>10</v>
      </c>
      <c r="BD222" s="236">
        <v>7</v>
      </c>
      <c r="BE222" s="236">
        <v>4</v>
      </c>
      <c r="BF222" s="236">
        <v>0</v>
      </c>
      <c r="BG222" s="235">
        <v>19.472061157226563</v>
      </c>
      <c r="BH222" s="236">
        <v>314</v>
      </c>
      <c r="BI222" s="235">
        <v>57.826887661141804</v>
      </c>
      <c r="BJ222" s="43">
        <v>0</v>
      </c>
      <c r="BK222" s="43">
        <v>0</v>
      </c>
    </row>
    <row r="223" spans="1:63">
      <c r="A223" s="352">
        <v>41903</v>
      </c>
      <c r="B223" s="127" t="s">
        <v>132</v>
      </c>
      <c r="C223" s="127" t="s">
        <v>128</v>
      </c>
      <c r="D223" s="199">
        <v>183</v>
      </c>
      <c r="E223" s="199">
        <v>178</v>
      </c>
      <c r="F223" s="199">
        <v>5</v>
      </c>
      <c r="G223" s="199">
        <v>542</v>
      </c>
      <c r="H223" s="199">
        <v>527</v>
      </c>
      <c r="I223" s="199">
        <v>15</v>
      </c>
      <c r="J223" s="199">
        <v>1095</v>
      </c>
      <c r="K223" s="199">
        <v>1061</v>
      </c>
      <c r="L223" s="199">
        <v>34</v>
      </c>
      <c r="M223" s="199">
        <v>375524</v>
      </c>
      <c r="N223" s="200">
        <v>3.7281238473951817E-3</v>
      </c>
      <c r="O223" s="199">
        <v>1324</v>
      </c>
      <c r="P223" s="194">
        <v>0.35261532664299011</v>
      </c>
      <c r="Q223" s="200">
        <v>0</v>
      </c>
      <c r="R223" s="199">
        <v>88562</v>
      </c>
      <c r="S223" s="194">
        <v>99.766807556152344</v>
      </c>
      <c r="T223" s="200">
        <v>99.415016174316406</v>
      </c>
      <c r="U223" s="199">
        <v>88769</v>
      </c>
      <c r="V223" s="201">
        <v>0</v>
      </c>
      <c r="W223" s="199">
        <v>536</v>
      </c>
      <c r="X223" s="200">
        <v>0.60522574186325073</v>
      </c>
      <c r="Y223" s="200">
        <v>0</v>
      </c>
      <c r="Z223" s="199">
        <v>174368</v>
      </c>
      <c r="AA223" s="201">
        <v>98.006576538085938</v>
      </c>
      <c r="AB223" s="199">
        <v>174278</v>
      </c>
      <c r="AC223" s="201">
        <v>98.064041137695313</v>
      </c>
      <c r="AD223" s="200">
        <v>4.9999589920043945</v>
      </c>
      <c r="AE223" s="200">
        <v>27.341363906860352</v>
      </c>
      <c r="AF223" s="199">
        <v>502.58340454101562</v>
      </c>
      <c r="AG223" s="200">
        <v>1515.9658203125</v>
      </c>
      <c r="AH223" s="200">
        <v>563.72210693359375</v>
      </c>
      <c r="AI223" s="237">
        <v>37.185672760009766</v>
      </c>
      <c r="AJ223" s="200">
        <v>1466.771240234375</v>
      </c>
      <c r="AK223" s="200">
        <v>49.194442749023438</v>
      </c>
      <c r="AL223" s="200">
        <v>527</v>
      </c>
      <c r="AM223" s="200">
        <v>15</v>
      </c>
      <c r="AN223" s="200">
        <v>45.529262542724609</v>
      </c>
      <c r="AO223" s="200">
        <v>45.530807495117187</v>
      </c>
      <c r="AP223" s="200">
        <v>45.483024597167969</v>
      </c>
      <c r="AQ223" s="200">
        <v>1.3844436715182649</v>
      </c>
      <c r="AR223" s="200">
        <v>474</v>
      </c>
      <c r="AS223" s="202">
        <v>0</v>
      </c>
      <c r="AT223" s="202">
        <v>1</v>
      </c>
      <c r="AU223" s="202">
        <v>1</v>
      </c>
      <c r="AV223" s="202">
        <v>0</v>
      </c>
      <c r="AW223" s="202">
        <v>0</v>
      </c>
      <c r="AX223" s="202">
        <v>12</v>
      </c>
      <c r="AY223" s="202">
        <v>-2</v>
      </c>
      <c r="AZ223" s="202">
        <v>4</v>
      </c>
      <c r="BA223" s="202">
        <v>0</v>
      </c>
      <c r="BB223" s="202">
        <v>41</v>
      </c>
      <c r="BC223" s="202">
        <v>13</v>
      </c>
      <c r="BD223" s="202">
        <v>19</v>
      </c>
      <c r="BE223" s="202">
        <v>9</v>
      </c>
      <c r="BF223" s="202">
        <v>0</v>
      </c>
      <c r="BG223" s="200">
        <v>21.060749053955078</v>
      </c>
      <c r="BH223" s="202">
        <v>303</v>
      </c>
      <c r="BI223" s="238">
        <v>55.904059040590404</v>
      </c>
      <c r="BJ223" s="43">
        <v>0</v>
      </c>
      <c r="BK223" s="43">
        <v>1</v>
      </c>
    </row>
    <row r="224" spans="1:63">
      <c r="A224" s="352">
        <v>41902</v>
      </c>
      <c r="B224" s="126" t="s">
        <v>6</v>
      </c>
      <c r="C224" s="126"/>
      <c r="D224" s="233">
        <v>2170</v>
      </c>
      <c r="E224" s="233">
        <v>1961</v>
      </c>
      <c r="F224" s="233">
        <v>209</v>
      </c>
      <c r="G224" s="233">
        <v>6417</v>
      </c>
      <c r="H224" s="233">
        <v>5814</v>
      </c>
      <c r="I224" s="233">
        <v>603</v>
      </c>
      <c r="J224" s="233">
        <v>19544</v>
      </c>
      <c r="K224" s="233">
        <v>17241</v>
      </c>
      <c r="L224" s="233">
        <v>2303</v>
      </c>
      <c r="M224" s="233">
        <v>11922297</v>
      </c>
      <c r="N224" s="195">
        <v>4.5628791412219663E-2</v>
      </c>
      <c r="O224" s="233">
        <v>15982</v>
      </c>
      <c r="P224" s="230">
        <v>0.13607193591841862</v>
      </c>
      <c r="Q224" s="234"/>
      <c r="R224" s="233">
        <v>4335353</v>
      </c>
      <c r="S224" s="230">
        <v>99.49591492508435</v>
      </c>
      <c r="T224" s="195">
        <v>99.360528907486042</v>
      </c>
      <c r="U224" s="233">
        <v>4357374</v>
      </c>
      <c r="V224" s="195">
        <v>0.15015924635803762</v>
      </c>
      <c r="W224" s="233">
        <v>15517</v>
      </c>
      <c r="X224" s="195">
        <v>0.35791779815853519</v>
      </c>
      <c r="Y224" s="234"/>
      <c r="Z224" s="233">
        <v>3550484</v>
      </c>
      <c r="AA224" s="195">
        <v>98.413256926464371</v>
      </c>
      <c r="AB224" s="233">
        <v>3550397</v>
      </c>
      <c r="AC224" s="195">
        <v>98.373195788669193</v>
      </c>
      <c r="AD224" s="234">
        <v>9.8042340441562068</v>
      </c>
      <c r="AE224" s="234">
        <v>29.669940182963373</v>
      </c>
      <c r="AF224" s="233">
        <v>17649.258728027344</v>
      </c>
      <c r="AG224" s="234">
        <v>60296.727661132813</v>
      </c>
      <c r="AH224" s="234">
        <v>41151.433502197266</v>
      </c>
      <c r="AI224" s="234">
        <v>68.248203672789728</v>
      </c>
      <c r="AJ224" s="234">
        <v>50726.795654296875</v>
      </c>
      <c r="AK224" s="234">
        <v>9569.9407615661621</v>
      </c>
      <c r="AL224" s="234">
        <v>31807.328125</v>
      </c>
      <c r="AM224" s="234">
        <v>7379.1102485656738</v>
      </c>
      <c r="AN224" s="235">
        <v>86.685556192993985</v>
      </c>
      <c r="AO224" s="235">
        <v>83.913114375413855</v>
      </c>
      <c r="AP224" s="235">
        <v>107.27958968690544</v>
      </c>
      <c r="AQ224" s="213">
        <v>3.0851784517566934</v>
      </c>
      <c r="AR224" s="234">
        <v>3662</v>
      </c>
      <c r="AS224" s="236">
        <v>103</v>
      </c>
      <c r="AT224" s="236">
        <v>21</v>
      </c>
      <c r="AU224" s="236">
        <v>14</v>
      </c>
      <c r="AV224" s="236">
        <v>17</v>
      </c>
      <c r="AW224" s="236">
        <v>8</v>
      </c>
      <c r="AX224" s="236">
        <v>110</v>
      </c>
      <c r="AY224" s="236">
        <v>0</v>
      </c>
      <c r="AZ224" s="236">
        <v>71</v>
      </c>
      <c r="BA224" s="236">
        <v>15</v>
      </c>
      <c r="BB224" s="236">
        <v>616</v>
      </c>
      <c r="BC224" s="236">
        <v>281</v>
      </c>
      <c r="BD224" s="236">
        <v>330</v>
      </c>
      <c r="BE224" s="236">
        <v>420</v>
      </c>
      <c r="BF224" s="236">
        <v>0</v>
      </c>
      <c r="BG224" s="235">
        <v>42.235193795362285</v>
      </c>
      <c r="BH224" s="236">
        <v>1775</v>
      </c>
      <c r="BI224" s="235">
        <v>27.660900732429482</v>
      </c>
      <c r="BJ224" s="43">
        <v>31</v>
      </c>
      <c r="BK224" s="43">
        <v>97</v>
      </c>
    </row>
    <row r="225" spans="1:63">
      <c r="A225" s="352">
        <v>41902</v>
      </c>
      <c r="B225" s="127" t="s">
        <v>134</v>
      </c>
      <c r="C225" s="127"/>
      <c r="D225" s="199">
        <v>771</v>
      </c>
      <c r="E225" s="199">
        <v>664</v>
      </c>
      <c r="F225" s="199">
        <v>107</v>
      </c>
      <c r="G225" s="199">
        <v>2309</v>
      </c>
      <c r="H225" s="199">
        <v>1988</v>
      </c>
      <c r="I225" s="199">
        <v>321</v>
      </c>
      <c r="J225" s="199">
        <v>8140</v>
      </c>
      <c r="K225" s="199">
        <v>6809</v>
      </c>
      <c r="L225" s="199">
        <v>1331</v>
      </c>
      <c r="M225" s="199">
        <v>5960075</v>
      </c>
      <c r="N225" s="200">
        <v>7.0401799500501155E-2</v>
      </c>
      <c r="O225" s="199">
        <v>7604</v>
      </c>
      <c r="P225" s="194">
        <v>0.12768893560350345</v>
      </c>
      <c r="Q225" s="200"/>
      <c r="R225" s="199">
        <v>2332539</v>
      </c>
      <c r="S225" s="194">
        <v>99.426938381356052</v>
      </c>
      <c r="T225" s="200">
        <v>99.299981182033747</v>
      </c>
      <c r="U225" s="199">
        <v>2346029</v>
      </c>
      <c r="V225" s="201">
        <v>0.2089914448835451</v>
      </c>
      <c r="W225" s="199">
        <v>7238</v>
      </c>
      <c r="X225" s="200">
        <v>0.31030563690467772</v>
      </c>
      <c r="Y225" s="200"/>
      <c r="Z225" s="199">
        <v>2091168</v>
      </c>
      <c r="AA225" s="201">
        <v>98.658786615779363</v>
      </c>
      <c r="AB225" s="199">
        <v>2089463</v>
      </c>
      <c r="AC225" s="201">
        <v>98.522445787846621</v>
      </c>
      <c r="AD225" s="200">
        <v>5.4890825939467582</v>
      </c>
      <c r="AE225" s="200">
        <v>29.818792794988806</v>
      </c>
      <c r="AF225" s="199">
        <v>9414.864013671875</v>
      </c>
      <c r="AG225" s="200">
        <v>33191.6875</v>
      </c>
      <c r="AH225" s="200">
        <v>25361.83154296875</v>
      </c>
      <c r="AI225" s="237">
        <v>76.410190180805813</v>
      </c>
      <c r="AJ225" s="200">
        <v>26488.558349609375</v>
      </c>
      <c r="AK225" s="200">
        <v>6703.1331481933594</v>
      </c>
      <c r="AL225" s="200">
        <v>19735.4150390625</v>
      </c>
      <c r="AM225" s="200">
        <v>5626.4167823791504</v>
      </c>
      <c r="AN225" s="200">
        <v>114.11881662959328</v>
      </c>
      <c r="AO225" s="200">
        <v>110.58269482993109</v>
      </c>
      <c r="AP225" s="200">
        <v>130.62500222180188</v>
      </c>
      <c r="AQ225" s="200">
        <v>4.0776028869778873</v>
      </c>
      <c r="AR225" s="200">
        <v>759</v>
      </c>
      <c r="AS225" s="202">
        <v>89</v>
      </c>
      <c r="AT225" s="202">
        <v>13</v>
      </c>
      <c r="AU225" s="202">
        <v>9</v>
      </c>
      <c r="AV225" s="202">
        <v>7</v>
      </c>
      <c r="AW225" s="202">
        <v>5</v>
      </c>
      <c r="AX225" s="202">
        <v>31</v>
      </c>
      <c r="AY225" s="202">
        <v>0</v>
      </c>
      <c r="AZ225" s="202">
        <v>31</v>
      </c>
      <c r="BA225" s="202">
        <v>7</v>
      </c>
      <c r="BB225" s="202">
        <v>135</v>
      </c>
      <c r="BC225" s="202">
        <v>45</v>
      </c>
      <c r="BD225" s="202">
        <v>96</v>
      </c>
      <c r="BE225" s="202">
        <v>171</v>
      </c>
      <c r="BF225" s="202">
        <v>0</v>
      </c>
      <c r="BG225" s="200">
        <v>56.319190465309212</v>
      </c>
      <c r="BH225" s="202">
        <v>181</v>
      </c>
      <c r="BI225" s="238">
        <v>7.8388912949328722</v>
      </c>
      <c r="BJ225" s="470">
        <v>8</v>
      </c>
      <c r="BK225" s="470">
        <v>39</v>
      </c>
    </row>
    <row r="226" spans="1:63">
      <c r="A226" s="352">
        <v>41902</v>
      </c>
      <c r="B226" s="127" t="s">
        <v>175</v>
      </c>
      <c r="C226" s="127"/>
      <c r="D226" s="199">
        <v>714</v>
      </c>
      <c r="E226" s="199">
        <v>641</v>
      </c>
      <c r="F226" s="199">
        <v>73</v>
      </c>
      <c r="G226" s="199">
        <v>2064</v>
      </c>
      <c r="H226" s="199">
        <v>1869</v>
      </c>
      <c r="I226" s="199">
        <v>195</v>
      </c>
      <c r="J226" s="199">
        <v>6557</v>
      </c>
      <c r="K226" s="199">
        <v>5842</v>
      </c>
      <c r="L226" s="199">
        <v>715</v>
      </c>
      <c r="M226" s="199">
        <v>3970428</v>
      </c>
      <c r="N226" s="200">
        <v>1.0452273574596011E-2</v>
      </c>
      <c r="O226" s="199">
        <v>281</v>
      </c>
      <c r="P226" s="194">
        <v>7.3961439634334944E-3</v>
      </c>
      <c r="Q226" s="200"/>
      <c r="R226" s="199">
        <v>1409989</v>
      </c>
      <c r="S226" s="194">
        <v>99.634502940175281</v>
      </c>
      <c r="T226" s="243">
        <v>99.627133828900568</v>
      </c>
      <c r="U226" s="199">
        <v>1415164</v>
      </c>
      <c r="V226" s="201">
        <v>8.8823630911777252E-2</v>
      </c>
      <c r="W226" s="199">
        <v>3797</v>
      </c>
      <c r="X226" s="200">
        <v>0.26929288100829157</v>
      </c>
      <c r="Y226" s="200"/>
      <c r="Z226" s="199">
        <v>432839</v>
      </c>
      <c r="AA226" s="201">
        <v>96.016299979984325</v>
      </c>
      <c r="AB226" s="199">
        <v>431411</v>
      </c>
      <c r="AC226" s="201">
        <v>96.194812154056208</v>
      </c>
      <c r="AD226" s="200">
        <v>20.114545601114436</v>
      </c>
      <c r="AE226" s="200">
        <v>32.073338815970331</v>
      </c>
      <c r="AF226" s="199">
        <v>6049.7166748046875</v>
      </c>
      <c r="AG226" s="200">
        <v>18758.46435546875</v>
      </c>
      <c r="AH226" s="200">
        <v>11780.606201171875</v>
      </c>
      <c r="AI226" s="237">
        <v>62.801549092356353</v>
      </c>
      <c r="AJ226" s="200">
        <v>16365.64404296875</v>
      </c>
      <c r="AK226" s="200">
        <v>2392.8242797851562</v>
      </c>
      <c r="AL226" s="200">
        <v>10114.9130859375</v>
      </c>
      <c r="AM226" s="200">
        <v>1665.6934661865234</v>
      </c>
      <c r="AN226" s="200">
        <v>75.422892655977634</v>
      </c>
      <c r="AO226" s="200">
        <v>74.999936052351273</v>
      </c>
      <c r="AP226" s="200">
        <v>83.539223683400564</v>
      </c>
      <c r="AQ226" s="200">
        <v>2.8608303119519216</v>
      </c>
      <c r="AR226" s="200">
        <v>1203</v>
      </c>
      <c r="AS226" s="202">
        <v>10</v>
      </c>
      <c r="AT226" s="202">
        <v>4</v>
      </c>
      <c r="AU226" s="202">
        <v>3</v>
      </c>
      <c r="AV226" s="202">
        <v>5</v>
      </c>
      <c r="AW226" s="202">
        <v>2</v>
      </c>
      <c r="AX226" s="202">
        <v>15</v>
      </c>
      <c r="AY226" s="202">
        <v>0</v>
      </c>
      <c r="AZ226" s="202">
        <v>9</v>
      </c>
      <c r="BA226" s="202">
        <v>1</v>
      </c>
      <c r="BB226" s="202">
        <v>330</v>
      </c>
      <c r="BC226" s="202">
        <v>180</v>
      </c>
      <c r="BD226" s="202">
        <v>58</v>
      </c>
      <c r="BE226" s="202">
        <v>90</v>
      </c>
      <c r="BF226" s="202">
        <v>0</v>
      </c>
      <c r="BG226" s="200">
        <v>36.729376724441799</v>
      </c>
      <c r="BH226" s="202">
        <v>531</v>
      </c>
      <c r="BI226" s="238">
        <v>25.726744186046513</v>
      </c>
      <c r="BJ226" s="470">
        <v>3</v>
      </c>
      <c r="BK226" s="470">
        <v>14</v>
      </c>
    </row>
    <row r="227" spans="1:63">
      <c r="A227" s="352">
        <v>41902</v>
      </c>
      <c r="B227" s="126" t="s">
        <v>135</v>
      </c>
      <c r="C227" s="126"/>
      <c r="D227" s="189">
        <v>685</v>
      </c>
      <c r="E227" s="189">
        <v>656</v>
      </c>
      <c r="F227" s="189">
        <v>29</v>
      </c>
      <c r="G227" s="189">
        <v>2044</v>
      </c>
      <c r="H227" s="189">
        <v>1957</v>
      </c>
      <c r="I227" s="189">
        <v>87</v>
      </c>
      <c r="J227" s="189">
        <v>4847</v>
      </c>
      <c r="K227" s="189">
        <v>4590</v>
      </c>
      <c r="L227" s="189">
        <v>257</v>
      </c>
      <c r="M227" s="189">
        <v>1991794</v>
      </c>
      <c r="N227" s="203">
        <v>4.1620769088242408E-2</v>
      </c>
      <c r="O227" s="189">
        <v>8097</v>
      </c>
      <c r="P227" s="192">
        <v>0.40670376053504498</v>
      </c>
      <c r="Q227" s="203"/>
      <c r="R227" s="204">
        <v>592825</v>
      </c>
      <c r="S227" s="192">
        <v>99.437690156428218</v>
      </c>
      <c r="T227" s="203">
        <v>99.033273331172836</v>
      </c>
      <c r="U227" s="204">
        <v>596181</v>
      </c>
      <c r="V227" s="205">
        <v>6.4242236293634167E-2</v>
      </c>
      <c r="W227" s="204">
        <v>4482</v>
      </c>
      <c r="X227" s="203">
        <v>0.75604099017416615</v>
      </c>
      <c r="Y227" s="203"/>
      <c r="Z227" s="204">
        <v>1026477</v>
      </c>
      <c r="AA227" s="205">
        <v>98.923792104955467</v>
      </c>
      <c r="AB227" s="204">
        <v>1029523</v>
      </c>
      <c r="AC227" s="205">
        <v>98.983115441907387</v>
      </c>
      <c r="AD227" s="203">
        <v>4.2676399369995659</v>
      </c>
      <c r="AE227" s="203">
        <v>27.074873911097882</v>
      </c>
      <c r="AF227" s="204">
        <v>2184.6780395507812</v>
      </c>
      <c r="AG227" s="205">
        <v>8346.5758056640625</v>
      </c>
      <c r="AH227" s="205">
        <v>4008.9957580566406</v>
      </c>
      <c r="AI227" s="232">
        <v>48.031622205313219</v>
      </c>
      <c r="AJ227" s="205">
        <v>7872.59326171875</v>
      </c>
      <c r="AK227" s="205">
        <v>473.98333358764648</v>
      </c>
      <c r="AL227" s="205">
        <v>1957</v>
      </c>
      <c r="AM227" s="205">
        <v>87</v>
      </c>
      <c r="AN227" s="203">
        <v>53.497735119931455</v>
      </c>
      <c r="AO227" s="203">
        <v>53.638712521287047</v>
      </c>
      <c r="AP227" s="203">
        <v>51.260109409308534</v>
      </c>
      <c r="AQ227" s="203">
        <v>1.7220086250596374</v>
      </c>
      <c r="AR227" s="205">
        <v>1700</v>
      </c>
      <c r="AS227" s="204">
        <v>4</v>
      </c>
      <c r="AT227" s="204">
        <v>4</v>
      </c>
      <c r="AU227" s="204">
        <v>2</v>
      </c>
      <c r="AV227" s="204">
        <v>5</v>
      </c>
      <c r="AW227" s="204">
        <v>1</v>
      </c>
      <c r="AX227" s="204">
        <v>64</v>
      </c>
      <c r="AY227" s="204">
        <v>0</v>
      </c>
      <c r="AZ227" s="204">
        <v>31</v>
      </c>
      <c r="BA227" s="204">
        <v>7</v>
      </c>
      <c r="BB227" s="204">
        <v>151</v>
      </c>
      <c r="BC227" s="204">
        <v>56</v>
      </c>
      <c r="BD227" s="204">
        <v>176</v>
      </c>
      <c r="BE227" s="204">
        <v>159</v>
      </c>
      <c r="BF227" s="204">
        <v>0</v>
      </c>
      <c r="BG227" s="203">
        <v>25.480182938358467</v>
      </c>
      <c r="BH227" s="204">
        <v>1063</v>
      </c>
      <c r="BI227" s="239">
        <v>52.00587084148728</v>
      </c>
      <c r="BJ227" s="470">
        <v>20</v>
      </c>
      <c r="BK227" s="470">
        <v>44</v>
      </c>
    </row>
    <row r="228" spans="1:63">
      <c r="A228" s="352">
        <v>41902</v>
      </c>
      <c r="B228" s="114" t="s">
        <v>121</v>
      </c>
      <c r="C228" s="114" t="s">
        <v>122</v>
      </c>
      <c r="D228" s="114">
        <v>232</v>
      </c>
      <c r="E228" s="114">
        <v>168</v>
      </c>
      <c r="F228" s="114">
        <v>64</v>
      </c>
      <c r="G228" s="114">
        <v>683</v>
      </c>
      <c r="H228" s="114">
        <v>492</v>
      </c>
      <c r="I228" s="114">
        <v>191</v>
      </c>
      <c r="J228" s="114">
        <v>2684</v>
      </c>
      <c r="K228" s="115">
        <v>1881</v>
      </c>
      <c r="L228" s="115">
        <v>803</v>
      </c>
      <c r="M228" s="115">
        <v>2076559</v>
      </c>
      <c r="N228" s="116">
        <v>5.3213030099868774E-2</v>
      </c>
      <c r="O228" s="115">
        <v>2538</v>
      </c>
      <c r="P228" s="116">
        <v>0.12229899317026138</v>
      </c>
      <c r="Q228" s="116">
        <v>0</v>
      </c>
      <c r="R228" s="117">
        <v>917977</v>
      </c>
      <c r="S228" s="116">
        <v>99.595855712890625</v>
      </c>
      <c r="T228" s="116">
        <v>99.474052429199219</v>
      </c>
      <c r="U228" s="118">
        <v>921702</v>
      </c>
      <c r="V228" s="119">
        <v>0.1159810870885849</v>
      </c>
      <c r="W228" s="117">
        <v>2804</v>
      </c>
      <c r="X228" s="119">
        <v>0.30545428395271301</v>
      </c>
      <c r="Y228" s="119">
        <v>0</v>
      </c>
      <c r="Z228" s="117">
        <v>1128256</v>
      </c>
      <c r="AA228" s="119">
        <v>98.757194519042969</v>
      </c>
      <c r="AB228" s="116">
        <v>1127898</v>
      </c>
      <c r="AC228" s="120">
        <v>98.714248657226563</v>
      </c>
      <c r="AD228" s="116">
        <v>5.4122161865234375</v>
      </c>
      <c r="AE228" s="116">
        <v>28.255941390991211</v>
      </c>
      <c r="AF228" s="116">
        <v>3193.26123046875</v>
      </c>
      <c r="AG228" s="116">
        <v>13949.810546875</v>
      </c>
      <c r="AH228" s="121">
        <v>11655.828125</v>
      </c>
      <c r="AI228" s="116">
        <v>83.555458068847656</v>
      </c>
      <c r="AJ228" s="121">
        <v>9249.166015625</v>
      </c>
      <c r="AK228" s="121">
        <v>4700.64794921875</v>
      </c>
      <c r="AL228" s="116">
        <v>7519.35791015625</v>
      </c>
      <c r="AM228" s="116">
        <v>4136.4697265625</v>
      </c>
      <c r="AN228" s="116">
        <v>129.34678649902344</v>
      </c>
      <c r="AO228" s="116">
        <v>123.20032501220703</v>
      </c>
      <c r="AP228" s="116">
        <v>143.42626953125</v>
      </c>
      <c r="AQ228" s="122">
        <v>5.1973958818461252</v>
      </c>
      <c r="AR228" s="118">
        <v>166</v>
      </c>
      <c r="AS228" s="118">
        <v>63</v>
      </c>
      <c r="AT228" s="118">
        <v>3</v>
      </c>
      <c r="AU228" s="118">
        <v>2</v>
      </c>
      <c r="AV228" s="118">
        <v>2</v>
      </c>
      <c r="AW228" s="118">
        <v>2</v>
      </c>
      <c r="AX228" s="118">
        <v>13</v>
      </c>
      <c r="AY228" s="118">
        <v>0</v>
      </c>
      <c r="AZ228" s="118">
        <v>7</v>
      </c>
      <c r="BA228" s="118">
        <v>2</v>
      </c>
      <c r="BB228" s="118">
        <v>19</v>
      </c>
      <c r="BC228" s="118">
        <v>7</v>
      </c>
      <c r="BD228" s="116">
        <v>37</v>
      </c>
      <c r="BE228" s="118">
        <v>43</v>
      </c>
      <c r="BF228" s="118">
        <v>0</v>
      </c>
      <c r="BG228" s="112">
        <v>64.23748779296875</v>
      </c>
      <c r="BH228" s="244">
        <v>42</v>
      </c>
      <c r="BI228" s="240">
        <v>6.1493411420204982</v>
      </c>
      <c r="BJ228" s="470">
        <v>4</v>
      </c>
      <c r="BK228" s="470">
        <v>9</v>
      </c>
    </row>
    <row r="229" spans="1:63">
      <c r="A229" s="352">
        <v>41902</v>
      </c>
      <c r="B229" s="114" t="s">
        <v>123</v>
      </c>
      <c r="C229" s="114" t="s">
        <v>122</v>
      </c>
      <c r="D229" s="114">
        <v>169</v>
      </c>
      <c r="E229" s="114">
        <v>158</v>
      </c>
      <c r="F229" s="114">
        <v>11</v>
      </c>
      <c r="G229" s="114">
        <v>525</v>
      </c>
      <c r="H229" s="114">
        <v>491</v>
      </c>
      <c r="I229" s="114">
        <v>34</v>
      </c>
      <c r="J229" s="114">
        <v>1612</v>
      </c>
      <c r="K229" s="115">
        <v>1479</v>
      </c>
      <c r="L229" s="115">
        <v>133</v>
      </c>
      <c r="M229" s="115">
        <v>803671</v>
      </c>
      <c r="N229" s="116">
        <v>9.9543221294879913E-3</v>
      </c>
      <c r="O229" s="115">
        <v>882</v>
      </c>
      <c r="P229" s="116">
        <v>0.10977727174758911</v>
      </c>
      <c r="Q229" s="116">
        <v>0</v>
      </c>
      <c r="R229" s="117">
        <v>259324</v>
      </c>
      <c r="S229" s="116">
        <v>99.659126281738281</v>
      </c>
      <c r="T229" s="116">
        <v>99.549720764160156</v>
      </c>
      <c r="U229" s="118">
        <v>260211</v>
      </c>
      <c r="V229" s="119">
        <v>8.3393864333629608E-2</v>
      </c>
      <c r="W229" s="117">
        <v>678</v>
      </c>
      <c r="X229" s="119">
        <v>0.26144900918006897</v>
      </c>
      <c r="Y229" s="119">
        <v>0</v>
      </c>
      <c r="Z229" s="117">
        <v>237477</v>
      </c>
      <c r="AA229" s="119">
        <v>99.045799255371094</v>
      </c>
      <c r="AB229" s="116">
        <v>236571</v>
      </c>
      <c r="AC229" s="120">
        <v>99.007911682128906</v>
      </c>
      <c r="AD229" s="116">
        <v>4.86248779296875</v>
      </c>
      <c r="AE229" s="116">
        <v>29.426839828491211</v>
      </c>
      <c r="AF229" s="116">
        <v>1103.5924072265625</v>
      </c>
      <c r="AG229" s="116">
        <v>3967.4609375</v>
      </c>
      <c r="AH229" s="121">
        <v>2879.58837890625</v>
      </c>
      <c r="AI229" s="116">
        <v>72.580131530761719</v>
      </c>
      <c r="AJ229" s="121">
        <v>3629.681884765625</v>
      </c>
      <c r="AK229" s="121">
        <v>337.77899169921875</v>
      </c>
      <c r="AL229" s="116">
        <v>2621.995849609375</v>
      </c>
      <c r="AM229" s="116">
        <v>257.59298706054687</v>
      </c>
      <c r="AN229" s="116">
        <v>108.4354248046875</v>
      </c>
      <c r="AO229" s="116">
        <v>107.93624877929687</v>
      </c>
      <c r="AP229" s="116">
        <v>114.10605621337891</v>
      </c>
      <c r="AQ229" s="116">
        <v>2.4612040555210917</v>
      </c>
      <c r="AR229" s="118">
        <v>148</v>
      </c>
      <c r="AS229" s="118">
        <v>7</v>
      </c>
      <c r="AT229" s="118">
        <v>2</v>
      </c>
      <c r="AU229" s="118">
        <v>1</v>
      </c>
      <c r="AV229" s="118">
        <v>1</v>
      </c>
      <c r="AW229" s="118">
        <v>0</v>
      </c>
      <c r="AX229" s="118">
        <v>3</v>
      </c>
      <c r="AY229" s="118">
        <v>0</v>
      </c>
      <c r="AZ229" s="118">
        <v>6</v>
      </c>
      <c r="BA229" s="118">
        <v>2</v>
      </c>
      <c r="BB229" s="118">
        <v>13</v>
      </c>
      <c r="BC229" s="118">
        <v>3</v>
      </c>
      <c r="BD229" s="116">
        <v>11</v>
      </c>
      <c r="BE229" s="118">
        <v>17</v>
      </c>
      <c r="BF229" s="118">
        <v>0</v>
      </c>
      <c r="BG229" s="112">
        <v>52.873516082763672</v>
      </c>
      <c r="BH229" s="244">
        <v>37</v>
      </c>
      <c r="BI229" s="240">
        <v>7.0476190476190474</v>
      </c>
      <c r="BJ229" s="470">
        <v>2</v>
      </c>
      <c r="BK229" s="470">
        <v>8</v>
      </c>
    </row>
    <row r="230" spans="1:63">
      <c r="A230" s="352">
        <v>41902</v>
      </c>
      <c r="B230" s="114" t="s">
        <v>183</v>
      </c>
      <c r="C230" s="114" t="s">
        <v>122</v>
      </c>
      <c r="D230" s="114">
        <v>140</v>
      </c>
      <c r="E230" s="114">
        <v>130</v>
      </c>
      <c r="F230" s="114">
        <v>10</v>
      </c>
      <c r="G230" s="114">
        <v>421</v>
      </c>
      <c r="H230" s="114">
        <v>391</v>
      </c>
      <c r="I230" s="114">
        <v>30</v>
      </c>
      <c r="J230" s="114">
        <v>1591</v>
      </c>
      <c r="K230" s="115">
        <v>1477</v>
      </c>
      <c r="L230" s="115">
        <v>114</v>
      </c>
      <c r="M230" s="115">
        <v>1245989</v>
      </c>
      <c r="N230" s="116">
        <v>2.7849363163113594E-2</v>
      </c>
      <c r="O230" s="115">
        <v>1225</v>
      </c>
      <c r="P230" s="116">
        <v>9.8356045782566071E-2</v>
      </c>
      <c r="Q230" s="116">
        <v>0</v>
      </c>
      <c r="R230" s="117">
        <v>480330</v>
      </c>
      <c r="S230" s="116">
        <v>99.647735595703125</v>
      </c>
      <c r="T230" s="116">
        <v>99.549728393554688</v>
      </c>
      <c r="U230" s="118">
        <v>482028</v>
      </c>
      <c r="V230" s="119">
        <v>1.4107064343988895E-2</v>
      </c>
      <c r="W230" s="117">
        <v>1778</v>
      </c>
      <c r="X230" s="119">
        <v>0.37016218900680542</v>
      </c>
      <c r="Y230" s="119">
        <v>0</v>
      </c>
      <c r="Z230" s="117">
        <v>306347</v>
      </c>
      <c r="AA230" s="119">
        <v>98.088768005371094</v>
      </c>
      <c r="AB230" s="116">
        <v>306175</v>
      </c>
      <c r="AC230" s="120">
        <v>97.536376953125</v>
      </c>
      <c r="AD230" s="116">
        <v>5.6281356811523437</v>
      </c>
      <c r="AE230" s="116">
        <v>29.601850509643555</v>
      </c>
      <c r="AF230" s="116">
        <v>1975.20703125</v>
      </c>
      <c r="AG230" s="116">
        <v>6316.63134765625</v>
      </c>
      <c r="AH230" s="121">
        <v>4309.35107421875</v>
      </c>
      <c r="AI230" s="116">
        <v>68.222297668457031</v>
      </c>
      <c r="AJ230" s="121">
        <v>5722.07763671875</v>
      </c>
      <c r="AK230" s="121">
        <v>594.55609130859375</v>
      </c>
      <c r="AL230" s="116">
        <v>3829.357421875</v>
      </c>
      <c r="AM230" s="116">
        <v>479.99404907226562</v>
      </c>
      <c r="AN230" s="116">
        <v>101.47853088378906</v>
      </c>
      <c r="AO230" s="116">
        <v>98.97125244140625</v>
      </c>
      <c r="AP230" s="116">
        <v>134.19734191894531</v>
      </c>
      <c r="AQ230" s="116">
        <v>3.9702271198342238</v>
      </c>
      <c r="AR230" s="118">
        <v>161</v>
      </c>
      <c r="AS230" s="118">
        <v>4</v>
      </c>
      <c r="AT230" s="118">
        <v>3</v>
      </c>
      <c r="AU230" s="118">
        <v>3</v>
      </c>
      <c r="AV230" s="118">
        <v>0</v>
      </c>
      <c r="AW230" s="118">
        <v>0</v>
      </c>
      <c r="AX230" s="118">
        <v>12</v>
      </c>
      <c r="AY230" s="118">
        <v>0</v>
      </c>
      <c r="AZ230" s="118">
        <v>2</v>
      </c>
      <c r="BA230" s="118">
        <v>1</v>
      </c>
      <c r="BB230" s="118">
        <v>49</v>
      </c>
      <c r="BC230" s="118">
        <v>12</v>
      </c>
      <c r="BD230" s="116">
        <v>27</v>
      </c>
      <c r="BE230" s="118">
        <v>34</v>
      </c>
      <c r="BF230" s="118">
        <v>0</v>
      </c>
      <c r="BG230" s="112">
        <v>50.171768188476562</v>
      </c>
      <c r="BH230" s="244">
        <v>29</v>
      </c>
      <c r="BI230" s="240">
        <v>6.8883610451306403</v>
      </c>
      <c r="BJ230" s="470">
        <v>0</v>
      </c>
      <c r="BK230" s="470">
        <v>4</v>
      </c>
    </row>
    <row r="231" spans="1:63">
      <c r="A231" s="352">
        <v>41902</v>
      </c>
      <c r="B231" s="114" t="s">
        <v>126</v>
      </c>
      <c r="C231" s="114" t="s">
        <v>122</v>
      </c>
      <c r="D231" s="114">
        <v>117</v>
      </c>
      <c r="E231" s="114">
        <v>110</v>
      </c>
      <c r="F231" s="114">
        <v>7</v>
      </c>
      <c r="G231" s="114">
        <v>343</v>
      </c>
      <c r="H231" s="114">
        <v>322</v>
      </c>
      <c r="I231" s="114">
        <v>21</v>
      </c>
      <c r="J231" s="114">
        <v>1070</v>
      </c>
      <c r="K231" s="115">
        <v>984</v>
      </c>
      <c r="L231" s="115">
        <v>86</v>
      </c>
      <c r="M231" s="115">
        <v>691127</v>
      </c>
      <c r="N231" s="116">
        <v>0.29878735542297363</v>
      </c>
      <c r="O231" s="115">
        <v>1653</v>
      </c>
      <c r="P231" s="116">
        <v>0.23991848528385162</v>
      </c>
      <c r="Q231" s="116">
        <v>0</v>
      </c>
      <c r="R231" s="117">
        <v>255630</v>
      </c>
      <c r="S231" s="116">
        <v>98.20025634765625</v>
      </c>
      <c r="T231" s="116">
        <v>97.964653015136719</v>
      </c>
      <c r="U231" s="118">
        <v>260315</v>
      </c>
      <c r="V231" s="119">
        <v>1.3095672130584717</v>
      </c>
      <c r="W231" s="117">
        <v>984</v>
      </c>
      <c r="X231" s="119">
        <v>0.38493135571479797</v>
      </c>
      <c r="Y231" s="119">
        <v>0</v>
      </c>
      <c r="Z231" s="117">
        <v>134180</v>
      </c>
      <c r="AA231" s="119">
        <v>98.786705017089844</v>
      </c>
      <c r="AB231" s="116">
        <v>133978</v>
      </c>
      <c r="AC231" s="120">
        <v>98.669181823730469</v>
      </c>
      <c r="AD231" s="116">
        <v>6.0176701545715332</v>
      </c>
      <c r="AE231" s="116">
        <v>33.409408569335937</v>
      </c>
      <c r="AF231" s="116">
        <v>1197.2601318359375</v>
      </c>
      <c r="AG231" s="116">
        <v>3748.3056640625</v>
      </c>
      <c r="AH231" s="121">
        <v>2567.4892578125</v>
      </c>
      <c r="AI231" s="116">
        <v>68.497329711914063</v>
      </c>
      <c r="AJ231" s="121">
        <v>3605.29638671875</v>
      </c>
      <c r="AK231" s="121">
        <v>143.00900268554687</v>
      </c>
      <c r="AL231" s="116">
        <v>2530.2744140625</v>
      </c>
      <c r="AM231" s="116">
        <v>37.215000152587891</v>
      </c>
      <c r="AN231" s="116">
        <v>96.355194091796875</v>
      </c>
      <c r="AO231" s="116">
        <v>101.15270233154297</v>
      </c>
      <c r="AP231" s="116">
        <v>43.883945465087891</v>
      </c>
      <c r="AQ231" s="116">
        <v>3.5030894056658877</v>
      </c>
      <c r="AR231" s="118">
        <v>166</v>
      </c>
      <c r="AS231" s="118">
        <v>4</v>
      </c>
      <c r="AT231" s="118">
        <v>2</v>
      </c>
      <c r="AU231" s="118">
        <v>2</v>
      </c>
      <c r="AV231" s="118">
        <v>4</v>
      </c>
      <c r="AW231" s="118">
        <v>3</v>
      </c>
      <c r="AX231" s="118">
        <v>3</v>
      </c>
      <c r="AY231" s="118">
        <v>0</v>
      </c>
      <c r="AZ231" s="118">
        <v>9</v>
      </c>
      <c r="BA231" s="118">
        <v>1</v>
      </c>
      <c r="BB231" s="118">
        <v>26</v>
      </c>
      <c r="BC231" s="118">
        <v>17</v>
      </c>
      <c r="BD231" s="116">
        <v>13</v>
      </c>
      <c r="BE231" s="118">
        <v>42</v>
      </c>
      <c r="BF231" s="118">
        <v>0</v>
      </c>
      <c r="BG231" s="112">
        <v>47.188297271728516</v>
      </c>
      <c r="BH231" s="244">
        <v>49</v>
      </c>
      <c r="BI231" s="240">
        <v>14.285714285714285</v>
      </c>
      <c r="BJ231" s="470">
        <v>2</v>
      </c>
      <c r="BK231" s="470">
        <v>9</v>
      </c>
    </row>
    <row r="232" spans="1:63">
      <c r="A232" s="352">
        <v>41902</v>
      </c>
      <c r="B232" s="114" t="s">
        <v>184</v>
      </c>
      <c r="C232" s="114" t="s">
        <v>122</v>
      </c>
      <c r="D232" s="114">
        <v>113</v>
      </c>
      <c r="E232" s="114">
        <v>98</v>
      </c>
      <c r="F232" s="114">
        <v>15</v>
      </c>
      <c r="G232" s="114">
        <v>337</v>
      </c>
      <c r="H232" s="114">
        <v>292</v>
      </c>
      <c r="I232" s="114">
        <v>45</v>
      </c>
      <c r="J232" s="114">
        <v>1183</v>
      </c>
      <c r="K232" s="115">
        <v>988</v>
      </c>
      <c r="L232" s="115">
        <v>195</v>
      </c>
      <c r="M232" s="115">
        <v>1142729</v>
      </c>
      <c r="N232" s="116">
        <v>5.2418377250432968E-2</v>
      </c>
      <c r="O232" s="115">
        <v>1306</v>
      </c>
      <c r="P232" s="116">
        <v>0.11436567455530167</v>
      </c>
      <c r="Q232" s="116">
        <v>0</v>
      </c>
      <c r="R232" s="117">
        <v>419278</v>
      </c>
      <c r="S232" s="116">
        <v>99.408447265625</v>
      </c>
      <c r="T232" s="116">
        <v>99.294761657714844</v>
      </c>
      <c r="U232" s="118">
        <v>421773</v>
      </c>
      <c r="V232" s="119">
        <v>3.3193212002515793E-2</v>
      </c>
      <c r="W232" s="117">
        <v>994</v>
      </c>
      <c r="X232" s="119">
        <v>0.23707421123981476</v>
      </c>
      <c r="Y232" s="119">
        <v>0</v>
      </c>
      <c r="Z232" s="117">
        <v>284908</v>
      </c>
      <c r="AA232" s="119">
        <v>98.499168395996094</v>
      </c>
      <c r="AB232" s="116">
        <v>284841</v>
      </c>
      <c r="AC232" s="120">
        <v>98.350662231445313</v>
      </c>
      <c r="AD232" s="116">
        <v>5.9093055725097656</v>
      </c>
      <c r="AE232" s="116">
        <v>30.213315963745117</v>
      </c>
      <c r="AF232" s="116">
        <v>1945.543212890625</v>
      </c>
      <c r="AG232" s="116">
        <v>5209.47900390625</v>
      </c>
      <c r="AH232" s="121">
        <v>3949.57470703125</v>
      </c>
      <c r="AI232" s="116">
        <v>75.815155029296875</v>
      </c>
      <c r="AJ232" s="121">
        <v>4282.33642578125</v>
      </c>
      <c r="AK232" s="121">
        <v>927.14111328125</v>
      </c>
      <c r="AL232" s="116">
        <v>3234.429443359375</v>
      </c>
      <c r="AM232" s="116">
        <v>715.14501953125</v>
      </c>
      <c r="AN232" s="116">
        <v>115.0789794921875</v>
      </c>
      <c r="AO232" s="116">
        <v>114.57353973388672</v>
      </c>
      <c r="AP232" s="116">
        <v>117.47261047363281</v>
      </c>
      <c r="AQ232" s="116">
        <v>4.4036170785344462</v>
      </c>
      <c r="AR232" s="118">
        <v>118</v>
      </c>
      <c r="AS232" s="118">
        <v>11</v>
      </c>
      <c r="AT232" s="118">
        <v>3</v>
      </c>
      <c r="AU232" s="118">
        <v>1</v>
      </c>
      <c r="AV232" s="118">
        <v>0</v>
      </c>
      <c r="AW232" s="118">
        <v>0</v>
      </c>
      <c r="AX232" s="118">
        <v>0</v>
      </c>
      <c r="AY232" s="118">
        <v>0</v>
      </c>
      <c r="AZ232" s="118">
        <v>7</v>
      </c>
      <c r="BA232" s="118">
        <v>1</v>
      </c>
      <c r="BB232" s="118">
        <v>28</v>
      </c>
      <c r="BC232" s="118">
        <v>6</v>
      </c>
      <c r="BD232" s="116">
        <v>8</v>
      </c>
      <c r="BE232" s="118">
        <v>35</v>
      </c>
      <c r="BF232" s="118">
        <v>0</v>
      </c>
      <c r="BG232" s="112">
        <v>56.735988616943359</v>
      </c>
      <c r="BH232" s="244">
        <v>24</v>
      </c>
      <c r="BI232" s="240">
        <v>7.1216617210682491</v>
      </c>
      <c r="BJ232" s="471">
        <v>0</v>
      </c>
      <c r="BK232" s="471">
        <v>9</v>
      </c>
    </row>
    <row r="233" spans="1:63">
      <c r="A233" s="352">
        <v>41902</v>
      </c>
      <c r="B233" s="114" t="s">
        <v>131</v>
      </c>
      <c r="C233" s="114" t="s">
        <v>176</v>
      </c>
      <c r="D233" s="114">
        <v>194</v>
      </c>
      <c r="E233" s="114">
        <v>174</v>
      </c>
      <c r="F233" s="114">
        <v>20</v>
      </c>
      <c r="G233" s="114">
        <v>557</v>
      </c>
      <c r="H233" s="114">
        <v>507</v>
      </c>
      <c r="I233" s="114">
        <v>50</v>
      </c>
      <c r="J233" s="114">
        <v>1626</v>
      </c>
      <c r="K233" s="115">
        <v>1463</v>
      </c>
      <c r="L233" s="115">
        <v>163</v>
      </c>
      <c r="M233" s="115">
        <v>1048597</v>
      </c>
      <c r="N233" s="116">
        <v>2.965867705643177E-2</v>
      </c>
      <c r="O233" s="115">
        <v>65</v>
      </c>
      <c r="P233" s="116">
        <v>6.4664389938116074E-3</v>
      </c>
      <c r="Q233" s="116">
        <v>0</v>
      </c>
      <c r="R233" s="117">
        <v>353519</v>
      </c>
      <c r="S233" s="116">
        <v>99.708366394042969</v>
      </c>
      <c r="T233" s="116">
        <v>99.701919555664063</v>
      </c>
      <c r="U233" s="118">
        <v>354553</v>
      </c>
      <c r="V233" s="119">
        <v>1.8050897866487503E-2</v>
      </c>
      <c r="W233" s="117">
        <v>954</v>
      </c>
      <c r="X233" s="119">
        <v>0.26985821127891541</v>
      </c>
      <c r="Y233" s="119">
        <v>0</v>
      </c>
      <c r="Z233" s="117">
        <v>149367</v>
      </c>
      <c r="AA233" s="119">
        <v>95.349037170410156</v>
      </c>
      <c r="AB233" s="116">
        <v>148307</v>
      </c>
      <c r="AC233" s="120">
        <v>96.000190734863281</v>
      </c>
      <c r="AD233" s="116">
        <v>5.4332232475280762</v>
      </c>
      <c r="AE233" s="116">
        <v>29.632322311401367</v>
      </c>
      <c r="AF233" s="116">
        <v>1699.302978515625</v>
      </c>
      <c r="AG233" s="116">
        <v>4461.36865234375</v>
      </c>
      <c r="AH233" s="121">
        <v>2966.1005859375</v>
      </c>
      <c r="AI233" s="116">
        <v>66.484092712402344</v>
      </c>
      <c r="AJ233" s="121">
        <v>3888.392822265625</v>
      </c>
      <c r="AK233" s="121">
        <v>572.97747802734375</v>
      </c>
      <c r="AL233" s="116">
        <v>2549.581787109375</v>
      </c>
      <c r="AM233" s="116">
        <v>416.51882934570312</v>
      </c>
      <c r="AN233" s="116">
        <v>74.024665832519531</v>
      </c>
      <c r="AO233" s="116">
        <v>72.573211669921875</v>
      </c>
      <c r="AP233" s="116">
        <v>85.649429321289063</v>
      </c>
      <c r="AQ233" s="116">
        <v>2.7437691588829951</v>
      </c>
      <c r="AR233" s="118">
        <v>319</v>
      </c>
      <c r="AS233" s="118">
        <v>2</v>
      </c>
      <c r="AT233" s="118">
        <v>2</v>
      </c>
      <c r="AU233" s="118">
        <v>2</v>
      </c>
      <c r="AV233" s="118">
        <v>0</v>
      </c>
      <c r="AW233" s="118">
        <v>0</v>
      </c>
      <c r="AX233" s="118">
        <v>7</v>
      </c>
      <c r="AY233" s="118">
        <v>0</v>
      </c>
      <c r="AZ233" s="118">
        <v>3</v>
      </c>
      <c r="BA233" s="118">
        <v>0</v>
      </c>
      <c r="BB233" s="118">
        <v>124</v>
      </c>
      <c r="BC233" s="118">
        <v>67</v>
      </c>
      <c r="BD233" s="116">
        <v>19</v>
      </c>
      <c r="BE233" s="118">
        <v>23</v>
      </c>
      <c r="BF233" s="118">
        <v>0</v>
      </c>
      <c r="BG233" s="112">
        <v>35.845165252685547</v>
      </c>
      <c r="BH233" s="244">
        <v>144</v>
      </c>
      <c r="BI233" s="240">
        <v>25.852782764811487</v>
      </c>
      <c r="BJ233" s="471">
        <v>2</v>
      </c>
      <c r="BK233" s="471">
        <v>8</v>
      </c>
    </row>
    <row r="234" spans="1:63">
      <c r="A234" s="352">
        <v>41902</v>
      </c>
      <c r="B234" s="114" t="s">
        <v>124</v>
      </c>
      <c r="C234" s="114" t="s">
        <v>176</v>
      </c>
      <c r="D234" s="114">
        <v>159</v>
      </c>
      <c r="E234" s="114">
        <v>126</v>
      </c>
      <c r="F234" s="114">
        <v>33</v>
      </c>
      <c r="G234" s="114">
        <v>457</v>
      </c>
      <c r="H234" s="114">
        <v>370</v>
      </c>
      <c r="I234" s="114">
        <v>87</v>
      </c>
      <c r="J234" s="114">
        <v>1703</v>
      </c>
      <c r="K234" s="115">
        <v>1358</v>
      </c>
      <c r="L234" s="115">
        <v>345</v>
      </c>
      <c r="M234" s="115">
        <v>1146866</v>
      </c>
      <c r="N234" s="116">
        <v>2.9646009206771851E-3</v>
      </c>
      <c r="O234" s="115">
        <v>153</v>
      </c>
      <c r="P234" s="116">
        <v>1.3866093009710312E-2</v>
      </c>
      <c r="Q234" s="116">
        <v>0</v>
      </c>
      <c r="R234" s="117">
        <v>449563</v>
      </c>
      <c r="S234" s="116">
        <v>99.637855529785156</v>
      </c>
      <c r="T234" s="116">
        <v>99.624038696289063</v>
      </c>
      <c r="U234" s="118">
        <v>451197</v>
      </c>
      <c r="V234" s="119">
        <v>7.3582053184509277E-2</v>
      </c>
      <c r="W234" s="117">
        <v>1354</v>
      </c>
      <c r="X234" s="119">
        <v>0.3011813759803772</v>
      </c>
      <c r="Y234" s="119">
        <v>0</v>
      </c>
      <c r="Z234" s="117">
        <v>132108</v>
      </c>
      <c r="AA234" s="119">
        <v>96.907073974609375</v>
      </c>
      <c r="AB234" s="116">
        <v>131824</v>
      </c>
      <c r="AC234" s="120">
        <v>97.039230346679688</v>
      </c>
      <c r="AD234" s="116">
        <v>5.0834941864013672</v>
      </c>
      <c r="AE234" s="116">
        <v>30.626888275146484</v>
      </c>
      <c r="AF234" s="116">
        <v>1747.6820068359375</v>
      </c>
      <c r="AG234" s="116">
        <v>5691.9296875</v>
      </c>
      <c r="AH234" s="121">
        <v>3538.16162109375</v>
      </c>
      <c r="AI234" s="116">
        <v>62.161022186279297</v>
      </c>
      <c r="AJ234" s="121">
        <v>4449.57568359375</v>
      </c>
      <c r="AK234" s="121">
        <v>1242.355224609375</v>
      </c>
      <c r="AL234" s="116">
        <v>2677.00146484375</v>
      </c>
      <c r="AM234" s="116">
        <v>861.16033935546875</v>
      </c>
      <c r="AN234" s="116">
        <v>82.402778625488281</v>
      </c>
      <c r="AO234" s="116">
        <v>80.044288635253906</v>
      </c>
      <c r="AP234" s="116">
        <v>92.12469482421875</v>
      </c>
      <c r="AQ234" s="116">
        <v>3.3422957648267761</v>
      </c>
      <c r="AR234" s="118">
        <v>221</v>
      </c>
      <c r="AS234" s="118">
        <v>4</v>
      </c>
      <c r="AT234" s="118">
        <v>0</v>
      </c>
      <c r="AU234" s="118">
        <v>0</v>
      </c>
      <c r="AV234" s="118">
        <v>2</v>
      </c>
      <c r="AW234" s="118">
        <v>1</v>
      </c>
      <c r="AX234" s="118">
        <v>1</v>
      </c>
      <c r="AY234" s="118">
        <v>0</v>
      </c>
      <c r="AZ234" s="118">
        <v>1</v>
      </c>
      <c r="BA234" s="118">
        <v>0</v>
      </c>
      <c r="BB234" s="118">
        <v>60</v>
      </c>
      <c r="BC234" s="118">
        <v>29</v>
      </c>
      <c r="BD234" s="116">
        <v>14</v>
      </c>
      <c r="BE234" s="118">
        <v>24</v>
      </c>
      <c r="BF234" s="118">
        <v>0</v>
      </c>
      <c r="BG234" s="112">
        <v>40.674556732177734</v>
      </c>
      <c r="BH234" s="244">
        <v>103</v>
      </c>
      <c r="BI234" s="240">
        <v>22.538293216630198</v>
      </c>
      <c r="BJ234" s="471">
        <v>0</v>
      </c>
      <c r="BK234" s="471">
        <v>3</v>
      </c>
    </row>
    <row r="235" spans="1:63">
      <c r="A235" s="352">
        <v>41902</v>
      </c>
      <c r="B235" s="206" t="s">
        <v>133</v>
      </c>
      <c r="C235" s="206" t="s">
        <v>176</v>
      </c>
      <c r="D235" s="206">
        <v>176</v>
      </c>
      <c r="E235" s="206">
        <v>164</v>
      </c>
      <c r="F235" s="206">
        <v>12</v>
      </c>
      <c r="G235" s="206">
        <v>519</v>
      </c>
      <c r="H235" s="206">
        <v>485</v>
      </c>
      <c r="I235" s="206">
        <v>34</v>
      </c>
      <c r="J235" s="206">
        <v>1533</v>
      </c>
      <c r="K235" s="245">
        <v>1419</v>
      </c>
      <c r="L235" s="245">
        <v>114</v>
      </c>
      <c r="M235" s="245">
        <v>878664</v>
      </c>
      <c r="N235" s="246">
        <v>4.8937932588160038E-3</v>
      </c>
      <c r="O235" s="245">
        <v>49</v>
      </c>
      <c r="P235" s="246">
        <v>5.8429255150258541E-3</v>
      </c>
      <c r="Q235" s="246">
        <v>0</v>
      </c>
      <c r="R235" s="247">
        <v>286965</v>
      </c>
      <c r="S235" s="246">
        <v>99.385261535644531</v>
      </c>
      <c r="T235" s="246">
        <v>99.37945556640625</v>
      </c>
      <c r="U235" s="248">
        <v>288740</v>
      </c>
      <c r="V235" s="249">
        <v>0.26044192910194397</v>
      </c>
      <c r="W235" s="248">
        <v>860</v>
      </c>
      <c r="X235" s="246">
        <v>0.29968810081481934</v>
      </c>
      <c r="Y235" s="246">
        <v>0</v>
      </c>
      <c r="Z235" s="247">
        <v>67010</v>
      </c>
      <c r="AA235" s="249">
        <v>93.939712524414063</v>
      </c>
      <c r="AB235" s="246">
        <v>66436</v>
      </c>
      <c r="AC235" s="250">
        <v>93.416221618652344</v>
      </c>
      <c r="AD235" s="246">
        <v>5.3433489799499512</v>
      </c>
      <c r="AE235" s="246">
        <v>35.715019226074219</v>
      </c>
      <c r="AF235" s="246">
        <v>1403.3199462890625</v>
      </c>
      <c r="AG235" s="246">
        <v>4316.3896484375</v>
      </c>
      <c r="AH235" s="251">
        <v>3004.42626953125</v>
      </c>
      <c r="AI235" s="246">
        <v>69.605072021484375</v>
      </c>
      <c r="AJ235" s="251">
        <v>4026.12255859375</v>
      </c>
      <c r="AK235" s="251">
        <v>290.26715087890625</v>
      </c>
      <c r="AL235" s="246">
        <v>2811.072265625</v>
      </c>
      <c r="AM235" s="246">
        <v>193.3544921875</v>
      </c>
      <c r="AN235" s="246">
        <v>78.158241271972656</v>
      </c>
      <c r="AO235" s="246">
        <v>79.507476806640625</v>
      </c>
      <c r="AP235" s="246">
        <v>63.266593933105469</v>
      </c>
      <c r="AQ235" s="246">
        <v>2.8156488248124592</v>
      </c>
      <c r="AR235" s="248">
        <v>320</v>
      </c>
      <c r="AS235" s="248">
        <v>3</v>
      </c>
      <c r="AT235" s="248">
        <v>1</v>
      </c>
      <c r="AU235" s="248">
        <v>0</v>
      </c>
      <c r="AV235" s="248">
        <v>2</v>
      </c>
      <c r="AW235" s="248">
        <v>1</v>
      </c>
      <c r="AX235" s="248">
        <v>4</v>
      </c>
      <c r="AY235" s="248">
        <v>0</v>
      </c>
      <c r="AZ235" s="248">
        <v>4</v>
      </c>
      <c r="BA235" s="248">
        <v>1</v>
      </c>
      <c r="BB235" s="248">
        <v>85</v>
      </c>
      <c r="BC235" s="248">
        <v>51</v>
      </c>
      <c r="BD235" s="246">
        <v>14</v>
      </c>
      <c r="BE235" s="248">
        <v>29</v>
      </c>
      <c r="BF235" s="248">
        <v>0</v>
      </c>
      <c r="BG235" s="249">
        <v>37.706504821777344</v>
      </c>
      <c r="BH235" s="252">
        <v>125</v>
      </c>
      <c r="BI235" s="253">
        <v>24.084778420038536</v>
      </c>
      <c r="BJ235" s="43">
        <v>1</v>
      </c>
      <c r="BK235" s="43">
        <v>2</v>
      </c>
    </row>
    <row r="236" spans="1:63">
      <c r="A236" s="352">
        <v>41902</v>
      </c>
      <c r="B236" s="206" t="s">
        <v>125</v>
      </c>
      <c r="C236" s="206" t="s">
        <v>176</v>
      </c>
      <c r="D236" s="206">
        <v>185</v>
      </c>
      <c r="E236" s="206">
        <v>177</v>
      </c>
      <c r="F236" s="206">
        <v>8</v>
      </c>
      <c r="G236" s="206">
        <v>531</v>
      </c>
      <c r="H236" s="206">
        <v>507</v>
      </c>
      <c r="I236" s="206">
        <v>24</v>
      </c>
      <c r="J236" s="206">
        <v>1695</v>
      </c>
      <c r="K236" s="245">
        <v>1602</v>
      </c>
      <c r="L236" s="245">
        <v>93</v>
      </c>
      <c r="M236" s="245">
        <v>896301</v>
      </c>
      <c r="N236" s="246">
        <v>3.0123807955533266E-3</v>
      </c>
      <c r="O236" s="245">
        <v>14</v>
      </c>
      <c r="P236" s="246">
        <v>1.6430864343419671E-3</v>
      </c>
      <c r="Q236" s="246">
        <v>0</v>
      </c>
      <c r="R236" s="247">
        <v>319942</v>
      </c>
      <c r="S236" s="246">
        <v>99.771728515625</v>
      </c>
      <c r="T236" s="246">
        <v>99.770088195800781</v>
      </c>
      <c r="U236" s="248">
        <v>320674</v>
      </c>
      <c r="V236" s="249">
        <v>3.3990908414125443E-2</v>
      </c>
      <c r="W236" s="248">
        <v>629</v>
      </c>
      <c r="X236" s="246">
        <v>0.19659812748432159</v>
      </c>
      <c r="Y236" s="246">
        <v>0</v>
      </c>
      <c r="Z236" s="247">
        <v>84354</v>
      </c>
      <c r="AA236" s="249">
        <v>97.452400207519531</v>
      </c>
      <c r="AB236" s="246">
        <v>84844</v>
      </c>
      <c r="AC236" s="250">
        <v>97.398757934570313</v>
      </c>
      <c r="AD236" s="246">
        <v>4.3211088180541992</v>
      </c>
      <c r="AE236" s="246">
        <v>31.846500396728516</v>
      </c>
      <c r="AF236" s="246">
        <v>1199.4117431640625</v>
      </c>
      <c r="AG236" s="246">
        <v>4288.7763671875</v>
      </c>
      <c r="AH236" s="251">
        <v>2271.917724609375</v>
      </c>
      <c r="AI236" s="246">
        <v>52.973564147949219</v>
      </c>
      <c r="AJ236" s="251">
        <v>4001.552978515625</v>
      </c>
      <c r="AK236" s="251">
        <v>287.22442626953125</v>
      </c>
      <c r="AL236" s="246">
        <v>2077.257568359375</v>
      </c>
      <c r="AM236" s="246">
        <v>194.65980529785156</v>
      </c>
      <c r="AN236" s="246">
        <v>66.864784240722656</v>
      </c>
      <c r="AO236" s="246">
        <v>66.403350830078125</v>
      </c>
      <c r="AP236" s="246">
        <v>74.0318603515625</v>
      </c>
      <c r="AQ236" s="246">
        <v>2.5302515440634217</v>
      </c>
      <c r="AR236" s="248">
        <v>343</v>
      </c>
      <c r="AS236" s="248">
        <v>1</v>
      </c>
      <c r="AT236" s="248">
        <v>1</v>
      </c>
      <c r="AU236" s="248">
        <v>1</v>
      </c>
      <c r="AV236" s="248">
        <v>1</v>
      </c>
      <c r="AW236" s="248">
        <v>0</v>
      </c>
      <c r="AX236" s="248">
        <v>3</v>
      </c>
      <c r="AY236" s="248">
        <v>0</v>
      </c>
      <c r="AZ236" s="248">
        <v>1</v>
      </c>
      <c r="BA236" s="248">
        <v>0</v>
      </c>
      <c r="BB236" s="248">
        <v>61</v>
      </c>
      <c r="BC236" s="248">
        <v>33</v>
      </c>
      <c r="BD236" s="246">
        <v>11</v>
      </c>
      <c r="BE236" s="248">
        <v>14</v>
      </c>
      <c r="BF236" s="248">
        <v>0</v>
      </c>
      <c r="BG236" s="249">
        <v>32.528404235839844</v>
      </c>
      <c r="BH236" s="252">
        <v>159</v>
      </c>
      <c r="BI236" s="253">
        <v>29.943502824858758</v>
      </c>
      <c r="BJ236" s="43">
        <v>0</v>
      </c>
      <c r="BK236" s="43">
        <v>1</v>
      </c>
    </row>
    <row r="237" spans="1:63">
      <c r="A237" s="352">
        <v>41902</v>
      </c>
      <c r="B237" s="107" t="s">
        <v>127</v>
      </c>
      <c r="C237" s="107" t="s">
        <v>128</v>
      </c>
      <c r="D237" s="107">
        <v>166</v>
      </c>
      <c r="E237" s="107">
        <v>150</v>
      </c>
      <c r="F237" s="107">
        <v>16</v>
      </c>
      <c r="G237" s="107">
        <v>498</v>
      </c>
      <c r="H237" s="107">
        <v>450</v>
      </c>
      <c r="I237" s="107">
        <v>48</v>
      </c>
      <c r="J237" s="107">
        <v>1606</v>
      </c>
      <c r="K237" s="108">
        <v>1446</v>
      </c>
      <c r="L237" s="108">
        <v>160</v>
      </c>
      <c r="M237" s="108">
        <v>793888</v>
      </c>
      <c r="N237" s="109">
        <v>0.10265931487083435</v>
      </c>
      <c r="O237" s="108">
        <v>3535</v>
      </c>
      <c r="P237" s="109">
        <v>0.44574686884880066</v>
      </c>
      <c r="Q237" s="109">
        <v>0</v>
      </c>
      <c r="R237" s="110">
        <v>284604</v>
      </c>
      <c r="S237" s="109">
        <v>99.4576416015625</v>
      </c>
      <c r="T237" s="109">
        <v>99.014312744140625</v>
      </c>
      <c r="U237" s="111">
        <v>286156</v>
      </c>
      <c r="V237" s="112">
        <v>0.11602063477039337</v>
      </c>
      <c r="W237" s="111">
        <v>2228</v>
      </c>
      <c r="X237" s="109">
        <v>0.78284209966659546</v>
      </c>
      <c r="Y237" s="109">
        <v>0</v>
      </c>
      <c r="Z237" s="110">
        <v>628243</v>
      </c>
      <c r="AA237" s="112">
        <v>99.359077453613281</v>
      </c>
      <c r="AB237" s="109">
        <v>628839</v>
      </c>
      <c r="AC237" s="182">
        <v>99.468177795410156</v>
      </c>
      <c r="AD237" s="109">
        <v>3.5347259044647217</v>
      </c>
      <c r="AE237" s="109">
        <v>18.931917190551758</v>
      </c>
      <c r="AF237" s="109">
        <v>757.05584716796875</v>
      </c>
      <c r="AG237" s="109">
        <v>3786.69287109375</v>
      </c>
      <c r="AH237" s="113">
        <v>2046.6689453125</v>
      </c>
      <c r="AI237" s="109">
        <v>54.048980712890625</v>
      </c>
      <c r="AJ237" s="113">
        <v>3447.098876953125</v>
      </c>
      <c r="AK237" s="113">
        <v>339.59445190429687</v>
      </c>
      <c r="AL237" s="109">
        <v>450</v>
      </c>
      <c r="AM237" s="109">
        <v>48</v>
      </c>
      <c r="AN237" s="109">
        <v>65.624359130859375</v>
      </c>
      <c r="AO237" s="109">
        <v>67.255104064941406</v>
      </c>
      <c r="AP237" s="109">
        <v>52.662864685058594</v>
      </c>
      <c r="AQ237" s="109">
        <v>2.3578411401580013</v>
      </c>
      <c r="AR237" s="111">
        <v>377</v>
      </c>
      <c r="AS237" s="111">
        <v>3</v>
      </c>
      <c r="AT237" s="111">
        <v>3</v>
      </c>
      <c r="AU237" s="111">
        <v>2</v>
      </c>
      <c r="AV237" s="111">
        <v>5</v>
      </c>
      <c r="AW237" s="111">
        <v>1</v>
      </c>
      <c r="AX237" s="111">
        <v>24</v>
      </c>
      <c r="AY237" s="111">
        <v>0</v>
      </c>
      <c r="AZ237" s="111">
        <v>13</v>
      </c>
      <c r="BA237" s="111">
        <v>1</v>
      </c>
      <c r="BB237" s="111">
        <v>21</v>
      </c>
      <c r="BC237" s="111">
        <v>8</v>
      </c>
      <c r="BD237" s="109">
        <v>76</v>
      </c>
      <c r="BE237" s="111">
        <v>72</v>
      </c>
      <c r="BF237" s="111">
        <v>0</v>
      </c>
      <c r="BG237" s="112">
        <v>32.051624298095703</v>
      </c>
      <c r="BH237" s="244">
        <v>201</v>
      </c>
      <c r="BI237" s="240">
        <v>40.361445783132531</v>
      </c>
      <c r="BJ237" s="43">
        <v>8</v>
      </c>
      <c r="BK237" s="43">
        <v>17</v>
      </c>
    </row>
    <row r="238" spans="1:63">
      <c r="A238" s="352">
        <v>41902</v>
      </c>
      <c r="B238" s="107" t="s">
        <v>129</v>
      </c>
      <c r="C238" s="107" t="s">
        <v>128</v>
      </c>
      <c r="D238" s="107">
        <v>155</v>
      </c>
      <c r="E238" s="107">
        <v>152</v>
      </c>
      <c r="F238" s="107">
        <v>3</v>
      </c>
      <c r="G238" s="107">
        <v>461</v>
      </c>
      <c r="H238" s="107">
        <v>452</v>
      </c>
      <c r="I238" s="107">
        <v>9</v>
      </c>
      <c r="J238" s="107">
        <v>1213</v>
      </c>
      <c r="K238" s="108">
        <v>1184</v>
      </c>
      <c r="L238" s="108">
        <v>29</v>
      </c>
      <c r="M238" s="108">
        <v>571513</v>
      </c>
      <c r="N238" s="109">
        <v>0</v>
      </c>
      <c r="O238" s="108">
        <v>2687</v>
      </c>
      <c r="P238" s="109">
        <v>0.47016870975494385</v>
      </c>
      <c r="Q238" s="109">
        <v>0</v>
      </c>
      <c r="R238" s="110">
        <v>172726</v>
      </c>
      <c r="S238" s="109">
        <v>99.119705200195313</v>
      </c>
      <c r="T238" s="109">
        <v>98.653678894042969</v>
      </c>
      <c r="U238" s="111">
        <v>174260</v>
      </c>
      <c r="V238" s="112">
        <v>2.9266612604260445E-2</v>
      </c>
      <c r="W238" s="111">
        <v>1462</v>
      </c>
      <c r="X238" s="109">
        <v>0.84642726182937622</v>
      </c>
      <c r="Y238" s="109">
        <v>0</v>
      </c>
      <c r="Z238" s="110">
        <v>103639</v>
      </c>
      <c r="AA238" s="112">
        <v>97.376068115234375</v>
      </c>
      <c r="AB238" s="109">
        <v>103866</v>
      </c>
      <c r="AC238" s="182">
        <v>97.382064819335938</v>
      </c>
      <c r="AD238" s="109">
        <v>3.3692712783813477</v>
      </c>
      <c r="AE238" s="109">
        <v>29.693517684936523</v>
      </c>
      <c r="AF238" s="109">
        <v>555.96685791015625</v>
      </c>
      <c r="AG238" s="109">
        <v>2120.3994140625</v>
      </c>
      <c r="AH238" s="113">
        <v>988.77142333984375</v>
      </c>
      <c r="AI238" s="109">
        <v>46.631374359130859</v>
      </c>
      <c r="AJ238" s="113">
        <v>2070.6162109375</v>
      </c>
      <c r="AK238" s="113">
        <v>49.783332824707031</v>
      </c>
      <c r="AL238" s="109">
        <v>452</v>
      </c>
      <c r="AM238" s="109">
        <v>9</v>
      </c>
      <c r="AN238" s="109">
        <v>53.657985687255859</v>
      </c>
      <c r="AO238" s="109">
        <v>53.796405792236328</v>
      </c>
      <c r="AP238" s="109">
        <v>48.470745086669922</v>
      </c>
      <c r="AQ238" s="109">
        <v>1.7480621715272053</v>
      </c>
      <c r="AR238" s="111">
        <v>368</v>
      </c>
      <c r="AS238" s="111">
        <v>0</v>
      </c>
      <c r="AT238" s="111">
        <v>0</v>
      </c>
      <c r="AU238" s="111">
        <v>0</v>
      </c>
      <c r="AV238" s="111">
        <v>0</v>
      </c>
      <c r="AW238" s="111">
        <v>0</v>
      </c>
      <c r="AX238" s="111">
        <v>24</v>
      </c>
      <c r="AY238" s="111">
        <v>2</v>
      </c>
      <c r="AZ238" s="111">
        <v>15</v>
      </c>
      <c r="BA238" s="111">
        <v>6</v>
      </c>
      <c r="BB238" s="111">
        <v>70</v>
      </c>
      <c r="BC238" s="111">
        <v>32</v>
      </c>
      <c r="BD238" s="109">
        <v>75</v>
      </c>
      <c r="BE238" s="111">
        <v>76</v>
      </c>
      <c r="BF238" s="111">
        <v>0</v>
      </c>
      <c r="BG238" s="112">
        <v>25.785610198974609</v>
      </c>
      <c r="BH238" s="244">
        <v>213</v>
      </c>
      <c r="BI238" s="240">
        <v>46.203904555314537</v>
      </c>
      <c r="BJ238" s="43">
        <v>11</v>
      </c>
      <c r="BK238" s="43">
        <v>26</v>
      </c>
    </row>
    <row r="239" spans="1:63">
      <c r="A239" s="352">
        <v>41902</v>
      </c>
      <c r="B239" s="126" t="s">
        <v>130</v>
      </c>
      <c r="C239" s="126" t="s">
        <v>128</v>
      </c>
      <c r="D239" s="233">
        <v>181</v>
      </c>
      <c r="E239" s="233">
        <v>176</v>
      </c>
      <c r="F239" s="233">
        <v>5</v>
      </c>
      <c r="G239" s="233">
        <v>543</v>
      </c>
      <c r="H239" s="233">
        <v>528</v>
      </c>
      <c r="I239" s="233">
        <v>15</v>
      </c>
      <c r="J239" s="233">
        <v>925</v>
      </c>
      <c r="K239" s="233">
        <v>892</v>
      </c>
      <c r="L239" s="233">
        <v>33</v>
      </c>
      <c r="M239" s="233">
        <v>267005</v>
      </c>
      <c r="N239" s="195">
        <v>7.4904965003952384E-4</v>
      </c>
      <c r="O239" s="233">
        <v>609</v>
      </c>
      <c r="P239" s="230">
        <v>0.22809074819087982</v>
      </c>
      <c r="Q239" s="234">
        <v>0</v>
      </c>
      <c r="R239" s="233">
        <v>53881</v>
      </c>
      <c r="S239" s="230">
        <v>99.849891662597656</v>
      </c>
      <c r="T239" s="195">
        <v>99.622146606445313</v>
      </c>
      <c r="U239" s="233">
        <v>53962</v>
      </c>
      <c r="V239" s="195">
        <v>0</v>
      </c>
      <c r="W239" s="233">
        <v>285</v>
      </c>
      <c r="X239" s="195">
        <v>0.52894341945648193</v>
      </c>
      <c r="Y239" s="234">
        <v>0</v>
      </c>
      <c r="Z239" s="233">
        <v>137081</v>
      </c>
      <c r="AA239" s="195">
        <v>98.74237060546875</v>
      </c>
      <c r="AB239" s="233">
        <v>138717</v>
      </c>
      <c r="AC239" s="195">
        <v>98.642608642578125</v>
      </c>
      <c r="AD239" s="234">
        <v>4.8866095542907715</v>
      </c>
      <c r="AE239" s="234">
        <v>27.625638961791992</v>
      </c>
      <c r="AF239" s="233">
        <v>382.14990234375</v>
      </c>
      <c r="AG239" s="234">
        <v>1045.338623046875</v>
      </c>
      <c r="AH239" s="234">
        <v>484.74996948242187</v>
      </c>
      <c r="AI239" s="234">
        <v>46.372531890869141</v>
      </c>
      <c r="AJ239" s="234">
        <v>1003.4666748046875</v>
      </c>
      <c r="AK239" s="234">
        <v>41.872219085693359</v>
      </c>
      <c r="AL239" s="234">
        <v>528</v>
      </c>
      <c r="AM239" s="234">
        <v>15</v>
      </c>
      <c r="AN239" s="235">
        <v>41.203899383544922</v>
      </c>
      <c r="AO239" s="235">
        <v>40.683624267578125</v>
      </c>
      <c r="AP239" s="235">
        <v>59.412605285644531</v>
      </c>
      <c r="AQ239" s="213">
        <v>1.1300958086993242</v>
      </c>
      <c r="AR239" s="234">
        <v>464</v>
      </c>
      <c r="AS239" s="236">
        <v>1</v>
      </c>
      <c r="AT239" s="236">
        <v>0</v>
      </c>
      <c r="AU239" s="236">
        <v>0</v>
      </c>
      <c r="AV239" s="236">
        <v>0</v>
      </c>
      <c r="AW239" s="236">
        <v>0</v>
      </c>
      <c r="AX239" s="236">
        <v>6</v>
      </c>
      <c r="AY239" s="236">
        <v>0</v>
      </c>
      <c r="AZ239" s="236">
        <v>0</v>
      </c>
      <c r="BA239" s="236">
        <v>0</v>
      </c>
      <c r="BB239" s="236">
        <v>29</v>
      </c>
      <c r="BC239" s="236">
        <v>5</v>
      </c>
      <c r="BD239" s="236">
        <v>7</v>
      </c>
      <c r="BE239" s="236">
        <v>0</v>
      </c>
      <c r="BF239" s="236">
        <v>0</v>
      </c>
      <c r="BG239" s="235">
        <v>19.041732788085937</v>
      </c>
      <c r="BH239" s="236">
        <v>314</v>
      </c>
      <c r="BI239" s="235">
        <v>57.826887661141804</v>
      </c>
      <c r="BJ239" s="43">
        <v>0</v>
      </c>
      <c r="BK239" s="43">
        <v>0</v>
      </c>
    </row>
    <row r="240" spans="1:63">
      <c r="A240" s="352">
        <v>41902</v>
      </c>
      <c r="B240" s="127" t="s">
        <v>132</v>
      </c>
      <c r="C240" s="127" t="s">
        <v>128</v>
      </c>
      <c r="D240" s="199">
        <v>183</v>
      </c>
      <c r="E240" s="199">
        <v>178</v>
      </c>
      <c r="F240" s="199">
        <v>5</v>
      </c>
      <c r="G240" s="199">
        <v>542</v>
      </c>
      <c r="H240" s="199">
        <v>527</v>
      </c>
      <c r="I240" s="199">
        <v>15</v>
      </c>
      <c r="J240" s="199">
        <v>1103</v>
      </c>
      <c r="K240" s="199">
        <v>1068</v>
      </c>
      <c r="L240" s="199">
        <v>35</v>
      </c>
      <c r="M240" s="199">
        <v>359388</v>
      </c>
      <c r="N240" s="200">
        <v>3.3390095923095942E-3</v>
      </c>
      <c r="O240" s="199">
        <v>1266</v>
      </c>
      <c r="P240" s="194">
        <v>0.3523155152797699</v>
      </c>
      <c r="Q240" s="200">
        <v>0</v>
      </c>
      <c r="R240" s="199">
        <v>81614</v>
      </c>
      <c r="S240" s="194">
        <v>99.768959045410156</v>
      </c>
      <c r="T240" s="200">
        <v>99.417457580566406</v>
      </c>
      <c r="U240" s="199">
        <v>81803</v>
      </c>
      <c r="V240" s="201">
        <v>0</v>
      </c>
      <c r="W240" s="199">
        <v>507</v>
      </c>
      <c r="X240" s="200">
        <v>0.62121695280075073</v>
      </c>
      <c r="Y240" s="200">
        <v>0</v>
      </c>
      <c r="Z240" s="199">
        <v>157514</v>
      </c>
      <c r="AA240" s="201">
        <v>98.363899230957031</v>
      </c>
      <c r="AB240" s="199">
        <v>158101</v>
      </c>
      <c r="AC240" s="201">
        <v>98.404388427734375</v>
      </c>
      <c r="AD240" s="200">
        <v>5.0850543975830078</v>
      </c>
      <c r="AE240" s="200">
        <v>27.431734085083008</v>
      </c>
      <c r="AF240" s="199">
        <v>489.50543212890625</v>
      </c>
      <c r="AG240" s="200">
        <v>1394.1448974609375</v>
      </c>
      <c r="AH240" s="200">
        <v>488.805419921875</v>
      </c>
      <c r="AI240" s="237">
        <v>35.061305999755859</v>
      </c>
      <c r="AJ240" s="200">
        <v>1351.4114990234375</v>
      </c>
      <c r="AK240" s="200">
        <v>42.733329772949219</v>
      </c>
      <c r="AL240" s="200">
        <v>527</v>
      </c>
      <c r="AM240" s="200">
        <v>15</v>
      </c>
      <c r="AN240" s="200">
        <v>41.705924987792969</v>
      </c>
      <c r="AO240" s="200">
        <v>41.7596435546875</v>
      </c>
      <c r="AP240" s="200">
        <v>40.075523376464844</v>
      </c>
      <c r="AQ240" s="200">
        <v>1.2639572959754646</v>
      </c>
      <c r="AR240" s="200">
        <v>491</v>
      </c>
      <c r="AS240" s="202">
        <v>0</v>
      </c>
      <c r="AT240" s="202">
        <v>1</v>
      </c>
      <c r="AU240" s="202">
        <v>0</v>
      </c>
      <c r="AV240" s="202">
        <v>0</v>
      </c>
      <c r="AW240" s="202">
        <v>0</v>
      </c>
      <c r="AX240" s="202">
        <v>10</v>
      </c>
      <c r="AY240" s="202">
        <v>-2</v>
      </c>
      <c r="AZ240" s="202">
        <v>3</v>
      </c>
      <c r="BA240" s="202">
        <v>0</v>
      </c>
      <c r="BB240" s="202">
        <v>31</v>
      </c>
      <c r="BC240" s="202">
        <v>11</v>
      </c>
      <c r="BD240" s="202">
        <v>18</v>
      </c>
      <c r="BE240" s="202">
        <v>11</v>
      </c>
      <c r="BF240" s="202">
        <v>0</v>
      </c>
      <c r="BG240" s="200">
        <v>19.283157348632812</v>
      </c>
      <c r="BH240" s="202">
        <v>335</v>
      </c>
      <c r="BI240" s="238">
        <v>61.808118081180808</v>
      </c>
      <c r="BJ240" s="43">
        <v>1</v>
      </c>
      <c r="BK240" s="43">
        <v>1</v>
      </c>
    </row>
    <row r="241" spans="1:63">
      <c r="A241" s="352">
        <v>41901</v>
      </c>
      <c r="B241" s="126" t="s">
        <v>6</v>
      </c>
      <c r="C241" s="126"/>
      <c r="D241" s="233">
        <v>2169</v>
      </c>
      <c r="E241" s="233">
        <v>1960</v>
      </c>
      <c r="F241" s="233">
        <v>209</v>
      </c>
      <c r="G241" s="233">
        <v>6414</v>
      </c>
      <c r="H241" s="233">
        <v>5811</v>
      </c>
      <c r="I241" s="233">
        <v>603</v>
      </c>
      <c r="J241" s="233">
        <v>19562</v>
      </c>
      <c r="K241" s="233">
        <v>17260</v>
      </c>
      <c r="L241" s="233">
        <v>2302</v>
      </c>
      <c r="M241" s="233">
        <v>12329640</v>
      </c>
      <c r="N241" s="195">
        <v>4.6465265738276355E-2</v>
      </c>
      <c r="O241" s="233">
        <v>15973</v>
      </c>
      <c r="P241" s="230">
        <v>0.1316011275627863</v>
      </c>
      <c r="Q241" s="234"/>
      <c r="R241" s="233">
        <v>4530523</v>
      </c>
      <c r="S241" s="230">
        <v>99.503428270071069</v>
      </c>
      <c r="T241" s="195">
        <v>99.372480636504022</v>
      </c>
      <c r="U241" s="233">
        <v>4553176</v>
      </c>
      <c r="V241" s="195">
        <v>0.13542195745110333</v>
      </c>
      <c r="W241" s="233">
        <v>15633</v>
      </c>
      <c r="X241" s="195">
        <v>0.345059499753119</v>
      </c>
      <c r="Y241" s="234"/>
      <c r="Z241" s="233">
        <v>3643214</v>
      </c>
      <c r="AA241" s="195">
        <v>98.350683181235723</v>
      </c>
      <c r="AB241" s="233">
        <v>3641969</v>
      </c>
      <c r="AC241" s="195">
        <v>98.361597638896583</v>
      </c>
      <c r="AD241" s="234">
        <v>9.7378728812171378</v>
      </c>
      <c r="AE241" s="234">
        <v>29.802158636912303</v>
      </c>
      <c r="AF241" s="233">
        <v>18027.38037109375</v>
      </c>
      <c r="AG241" s="234">
        <v>63355.546752929688</v>
      </c>
      <c r="AH241" s="234">
        <v>43220.627593994141</v>
      </c>
      <c r="AI241" s="234">
        <v>68.21916913217315</v>
      </c>
      <c r="AJ241" s="234">
        <v>53546.774169921875</v>
      </c>
      <c r="AK241" s="234">
        <v>9808.7677192687988</v>
      </c>
      <c r="AL241" s="234">
        <v>33385.187744140625</v>
      </c>
      <c r="AM241" s="234">
        <v>7514.7929420471191</v>
      </c>
      <c r="AN241" s="235">
        <v>88.261493471050429</v>
      </c>
      <c r="AO241" s="235">
        <v>85.834174176000971</v>
      </c>
      <c r="AP241" s="235">
        <v>106.69307454097864</v>
      </c>
      <c r="AQ241" s="213">
        <v>3.2387049766347862</v>
      </c>
      <c r="AR241" s="234">
        <v>3610</v>
      </c>
      <c r="AS241" s="236">
        <v>101</v>
      </c>
      <c r="AT241" s="236">
        <v>19</v>
      </c>
      <c r="AU241" s="236">
        <v>11</v>
      </c>
      <c r="AV241" s="236">
        <v>13</v>
      </c>
      <c r="AW241" s="236">
        <v>5</v>
      </c>
      <c r="AX241" s="236">
        <v>82</v>
      </c>
      <c r="AY241" s="236">
        <v>0</v>
      </c>
      <c r="AZ241" s="236">
        <v>77</v>
      </c>
      <c r="BA241" s="236">
        <v>20</v>
      </c>
      <c r="BB241" s="236">
        <v>625</v>
      </c>
      <c r="BC241" s="236">
        <v>264</v>
      </c>
      <c r="BD241" s="236">
        <v>270</v>
      </c>
      <c r="BE241" s="236">
        <v>466</v>
      </c>
      <c r="BF241" s="236">
        <v>0</v>
      </c>
      <c r="BG241" s="235">
        <v>43.019543093263607</v>
      </c>
      <c r="BH241" s="236">
        <v>1718</v>
      </c>
      <c r="BI241" s="235">
        <v>26.785157468038669</v>
      </c>
      <c r="BJ241" s="43">
        <v>34</v>
      </c>
      <c r="BK241" s="43">
        <v>98</v>
      </c>
    </row>
    <row r="242" spans="1:63">
      <c r="A242" s="352">
        <v>41901</v>
      </c>
      <c r="B242" s="127" t="s">
        <v>134</v>
      </c>
      <c r="C242" s="127"/>
      <c r="D242" s="199">
        <v>770</v>
      </c>
      <c r="E242" s="199">
        <v>663</v>
      </c>
      <c r="F242" s="199">
        <v>107</v>
      </c>
      <c r="G242" s="199">
        <v>2306</v>
      </c>
      <c r="H242" s="199">
        <v>1985</v>
      </c>
      <c r="I242" s="199">
        <v>321</v>
      </c>
      <c r="J242" s="199">
        <v>8134</v>
      </c>
      <c r="K242" s="199">
        <v>6803</v>
      </c>
      <c r="L242" s="199">
        <v>1331</v>
      </c>
      <c r="M242" s="199">
        <v>6096045</v>
      </c>
      <c r="N242" s="200">
        <v>6.8076925456568654E-2</v>
      </c>
      <c r="O242" s="199">
        <v>7423</v>
      </c>
      <c r="P242" s="194">
        <v>0.12187603443145893</v>
      </c>
      <c r="Q242" s="200"/>
      <c r="R242" s="199">
        <v>2422576</v>
      </c>
      <c r="S242" s="194">
        <v>99.466905714033231</v>
      </c>
      <c r="T242" s="200">
        <v>99.345679393777289</v>
      </c>
      <c r="U242" s="199">
        <v>2435593</v>
      </c>
      <c r="V242" s="201">
        <v>0.16517538370595952</v>
      </c>
      <c r="W242" s="199">
        <v>7252</v>
      </c>
      <c r="X242" s="200">
        <v>0.29935077372185637</v>
      </c>
      <c r="Y242" s="200"/>
      <c r="Z242" s="199">
        <v>2128942</v>
      </c>
      <c r="AA242" s="201">
        <v>98.638104945851964</v>
      </c>
      <c r="AB242" s="199">
        <v>2126707</v>
      </c>
      <c r="AC242" s="201">
        <v>98.547755883699892</v>
      </c>
      <c r="AD242" s="200">
        <v>5.4659688325933242</v>
      </c>
      <c r="AE242" s="200">
        <v>30.593990452477751</v>
      </c>
      <c r="AF242" s="199">
        <v>9486.2552490234375</v>
      </c>
      <c r="AG242" s="200">
        <v>34862.3017578125</v>
      </c>
      <c r="AH242" s="200">
        <v>26372.38623046875</v>
      </c>
      <c r="AI242" s="237">
        <v>75.647289194147376</v>
      </c>
      <c r="AJ242" s="200">
        <v>28040.012451171875</v>
      </c>
      <c r="AK242" s="200">
        <v>6822.2858123779297</v>
      </c>
      <c r="AL242" s="200">
        <v>20710.99609375</v>
      </c>
      <c r="AM242" s="200">
        <v>5661.3777809143066</v>
      </c>
      <c r="AN242" s="200">
        <v>111.68628071098776</v>
      </c>
      <c r="AO242" s="200">
        <v>108.55920165821732</v>
      </c>
      <c r="AP242" s="200">
        <v>126.68468290056929</v>
      </c>
      <c r="AQ242" s="200">
        <v>4.2859972655289527</v>
      </c>
      <c r="AR242" s="200">
        <v>857</v>
      </c>
      <c r="AS242" s="202">
        <v>87</v>
      </c>
      <c r="AT242" s="202">
        <v>13</v>
      </c>
      <c r="AU242" s="202">
        <v>8</v>
      </c>
      <c r="AV242" s="202">
        <v>7</v>
      </c>
      <c r="AW242" s="202">
        <v>4</v>
      </c>
      <c r="AX242" s="202">
        <v>25</v>
      </c>
      <c r="AY242" s="202">
        <v>0</v>
      </c>
      <c r="AZ242" s="202">
        <v>30</v>
      </c>
      <c r="BA242" s="202">
        <v>6</v>
      </c>
      <c r="BB242" s="202">
        <v>140</v>
      </c>
      <c r="BC242" s="202">
        <v>54</v>
      </c>
      <c r="BD242" s="202">
        <v>82</v>
      </c>
      <c r="BE242" s="202">
        <v>177</v>
      </c>
      <c r="BF242" s="202">
        <v>0</v>
      </c>
      <c r="BG242" s="200">
        <v>55.105788187449839</v>
      </c>
      <c r="BH242" s="202">
        <v>199</v>
      </c>
      <c r="BI242" s="238">
        <v>8.6296617519514314</v>
      </c>
      <c r="BJ242" s="470">
        <v>9</v>
      </c>
      <c r="BK242" s="470">
        <v>37</v>
      </c>
    </row>
    <row r="243" spans="1:63">
      <c r="A243" s="352">
        <v>41901</v>
      </c>
      <c r="B243" s="127" t="s">
        <v>175</v>
      </c>
      <c r="C243" s="127"/>
      <c r="D243" s="199">
        <v>714</v>
      </c>
      <c r="E243" s="199">
        <v>641</v>
      </c>
      <c r="F243" s="199">
        <v>73</v>
      </c>
      <c r="G243" s="199">
        <v>2064</v>
      </c>
      <c r="H243" s="199">
        <v>1869</v>
      </c>
      <c r="I243" s="199">
        <v>195</v>
      </c>
      <c r="J243" s="199">
        <v>6565</v>
      </c>
      <c r="K243" s="199">
        <v>5850</v>
      </c>
      <c r="L243" s="199">
        <v>715</v>
      </c>
      <c r="M243" s="199">
        <v>4159426</v>
      </c>
      <c r="N243" s="200">
        <v>3.6832004722209891E-2</v>
      </c>
      <c r="O243" s="199">
        <v>290</v>
      </c>
      <c r="P243" s="194">
        <v>7.2997054008927141E-3</v>
      </c>
      <c r="Q243" s="200"/>
      <c r="R243" s="199">
        <v>1468828</v>
      </c>
      <c r="S243" s="194">
        <v>99.58759146910559</v>
      </c>
      <c r="T243" s="243">
        <v>99.58032186831251</v>
      </c>
      <c r="U243" s="199">
        <v>1474917</v>
      </c>
      <c r="V243" s="201">
        <v>0.1169557320044782</v>
      </c>
      <c r="W243" s="199">
        <v>4091</v>
      </c>
      <c r="X243" s="200">
        <v>0.27852137894974771</v>
      </c>
      <c r="Y243" s="200"/>
      <c r="Z243" s="199">
        <v>451342</v>
      </c>
      <c r="AA243" s="201">
        <v>95.838411533439171</v>
      </c>
      <c r="AB243" s="199">
        <v>450261</v>
      </c>
      <c r="AC243" s="201">
        <v>96.127576474564293</v>
      </c>
      <c r="AD243" s="200">
        <v>19.992697970515554</v>
      </c>
      <c r="AE243" s="200">
        <v>31.860165492589509</v>
      </c>
      <c r="AF243" s="199">
        <v>6289.380615234375</v>
      </c>
      <c r="AG243" s="200">
        <v>19594.16357421875</v>
      </c>
      <c r="AH243" s="200">
        <v>12483.607666015625</v>
      </c>
      <c r="AI243" s="237">
        <v>63.71084746093004</v>
      </c>
      <c r="AJ243" s="200">
        <v>17098.513671875</v>
      </c>
      <c r="AK243" s="200">
        <v>2495.6485595703125</v>
      </c>
      <c r="AL243" s="200">
        <v>10717.191650390625</v>
      </c>
      <c r="AM243" s="200">
        <v>1766.4151611328125</v>
      </c>
      <c r="AN243" s="200">
        <v>78.655882640160257</v>
      </c>
      <c r="AO243" s="200">
        <v>78.280127836697858</v>
      </c>
      <c r="AP243" s="200">
        <v>87.12906611937909</v>
      </c>
      <c r="AQ243" s="200">
        <v>2.9846403007187736</v>
      </c>
      <c r="AR243" s="200">
        <v>1109</v>
      </c>
      <c r="AS243" s="202">
        <v>7</v>
      </c>
      <c r="AT243" s="202">
        <v>3</v>
      </c>
      <c r="AU243" s="202">
        <v>3</v>
      </c>
      <c r="AV243" s="202">
        <v>4</v>
      </c>
      <c r="AW243" s="202">
        <v>1</v>
      </c>
      <c r="AX243" s="202">
        <v>13</v>
      </c>
      <c r="AY243" s="202">
        <v>0</v>
      </c>
      <c r="AZ243" s="202">
        <v>12</v>
      </c>
      <c r="BA243" s="202">
        <v>2</v>
      </c>
      <c r="BB243" s="202">
        <v>337</v>
      </c>
      <c r="BC243" s="202">
        <v>160</v>
      </c>
      <c r="BD243" s="202">
        <v>51</v>
      </c>
      <c r="BE243" s="202">
        <v>90</v>
      </c>
      <c r="BF243" s="202">
        <v>0</v>
      </c>
      <c r="BG243" s="200">
        <v>38.30855086397932</v>
      </c>
      <c r="BH243" s="202">
        <v>495</v>
      </c>
      <c r="BI243" s="238">
        <v>23.982558139534884</v>
      </c>
      <c r="BJ243" s="470">
        <v>4</v>
      </c>
      <c r="BK243" s="470">
        <v>12</v>
      </c>
    </row>
    <row r="244" spans="1:63">
      <c r="A244" s="352">
        <v>41901</v>
      </c>
      <c r="B244" s="126" t="s">
        <v>135</v>
      </c>
      <c r="C244" s="126"/>
      <c r="D244" s="189">
        <v>685</v>
      </c>
      <c r="E244" s="189">
        <v>656</v>
      </c>
      <c r="F244" s="189">
        <v>29</v>
      </c>
      <c r="G244" s="189">
        <v>2044</v>
      </c>
      <c r="H244" s="189">
        <v>1957</v>
      </c>
      <c r="I244" s="189">
        <v>87</v>
      </c>
      <c r="J244" s="189">
        <v>4863</v>
      </c>
      <c r="K244" s="189">
        <v>4607</v>
      </c>
      <c r="L244" s="189">
        <v>256</v>
      </c>
      <c r="M244" s="189">
        <v>2074169</v>
      </c>
      <c r="N244" s="203">
        <v>2.2659676905357963E-3</v>
      </c>
      <c r="O244" s="189">
        <v>8260</v>
      </c>
      <c r="P244" s="192">
        <v>0.39825347766168845</v>
      </c>
      <c r="Q244" s="203"/>
      <c r="R244" s="204">
        <v>639119</v>
      </c>
      <c r="S244" s="192">
        <v>99.448442272791098</v>
      </c>
      <c r="T244" s="203">
        <v>99.052385392959323</v>
      </c>
      <c r="U244" s="204">
        <v>642666</v>
      </c>
      <c r="V244" s="205">
        <v>6.5041562541019407E-2</v>
      </c>
      <c r="W244" s="204">
        <v>4290</v>
      </c>
      <c r="X244" s="203">
        <v>0.67123649899314519</v>
      </c>
      <c r="Y244" s="203"/>
      <c r="Z244" s="204">
        <v>1062930</v>
      </c>
      <c r="AA244" s="205">
        <v>98.841768618333333</v>
      </c>
      <c r="AB244" s="204">
        <v>1065001</v>
      </c>
      <c r="AC244" s="205">
        <v>98.934356313435359</v>
      </c>
      <c r="AD244" s="203">
        <v>4.2021839143945279</v>
      </c>
      <c r="AE244" s="203">
        <v>26.830685879176652</v>
      </c>
      <c r="AF244" s="204">
        <v>2251.7445068359375</v>
      </c>
      <c r="AG244" s="205">
        <v>8899.0814208984375</v>
      </c>
      <c r="AH244" s="205">
        <v>4364.6336975097656</v>
      </c>
      <c r="AI244" s="232">
        <v>49.045890143896656</v>
      </c>
      <c r="AJ244" s="205">
        <v>8408.248046875</v>
      </c>
      <c r="AK244" s="205">
        <v>490.83334732055664</v>
      </c>
      <c r="AL244" s="205">
        <v>1957</v>
      </c>
      <c r="AM244" s="205">
        <v>87</v>
      </c>
      <c r="AN244" s="203">
        <v>56.8417102631619</v>
      </c>
      <c r="AO244" s="203">
        <v>57.152240278074949</v>
      </c>
      <c r="AP244" s="203">
        <v>52.001545716064967</v>
      </c>
      <c r="AQ244" s="203">
        <v>1.8299571089653377</v>
      </c>
      <c r="AR244" s="205">
        <v>1644</v>
      </c>
      <c r="AS244" s="204">
        <v>7</v>
      </c>
      <c r="AT244" s="204">
        <v>3</v>
      </c>
      <c r="AU244" s="204">
        <v>0</v>
      </c>
      <c r="AV244" s="204">
        <v>2</v>
      </c>
      <c r="AW244" s="204">
        <v>0</v>
      </c>
      <c r="AX244" s="204">
        <v>44</v>
      </c>
      <c r="AY244" s="204">
        <v>0</v>
      </c>
      <c r="AZ244" s="204">
        <v>35</v>
      </c>
      <c r="BA244" s="204">
        <v>12</v>
      </c>
      <c r="BB244" s="204">
        <v>148</v>
      </c>
      <c r="BC244" s="204">
        <v>50</v>
      </c>
      <c r="BD244" s="204">
        <v>137</v>
      </c>
      <c r="BE244" s="204">
        <v>199</v>
      </c>
      <c r="BF244" s="204">
        <v>0</v>
      </c>
      <c r="BG244" s="203">
        <v>27.08267013465856</v>
      </c>
      <c r="BH244" s="204">
        <v>1024</v>
      </c>
      <c r="BI244" s="239">
        <v>50.097847358121328</v>
      </c>
      <c r="BJ244" s="470">
        <v>21</v>
      </c>
      <c r="BK244" s="470">
        <v>49</v>
      </c>
    </row>
    <row r="245" spans="1:63">
      <c r="A245" s="352">
        <v>41901</v>
      </c>
      <c r="B245" s="114" t="s">
        <v>121</v>
      </c>
      <c r="C245" s="114" t="s">
        <v>122</v>
      </c>
      <c r="D245" s="114">
        <v>232</v>
      </c>
      <c r="E245" s="114">
        <v>168</v>
      </c>
      <c r="F245" s="114">
        <v>64</v>
      </c>
      <c r="G245" s="114">
        <v>683</v>
      </c>
      <c r="H245" s="114">
        <v>492</v>
      </c>
      <c r="I245" s="114">
        <v>191</v>
      </c>
      <c r="J245" s="114">
        <v>2684</v>
      </c>
      <c r="K245" s="115">
        <v>1881</v>
      </c>
      <c r="L245" s="115">
        <v>803</v>
      </c>
      <c r="M245" s="115">
        <v>2026426</v>
      </c>
      <c r="N245" s="116">
        <v>3.3309876918792725E-2</v>
      </c>
      <c r="O245" s="115">
        <v>2417</v>
      </c>
      <c r="P245" s="116">
        <v>0.11933291703462601</v>
      </c>
      <c r="Q245" s="116">
        <v>0</v>
      </c>
      <c r="R245" s="117">
        <v>902682</v>
      </c>
      <c r="S245" s="116">
        <v>99.607498168945313</v>
      </c>
      <c r="T245" s="116">
        <v>99.488632202148438</v>
      </c>
      <c r="U245" s="118">
        <v>906239</v>
      </c>
      <c r="V245" s="119">
        <v>8.5076898336410522E-2</v>
      </c>
      <c r="W245" s="117">
        <v>3105</v>
      </c>
      <c r="X245" s="119">
        <v>0.34397494792938232</v>
      </c>
      <c r="Y245" s="119">
        <v>0</v>
      </c>
      <c r="Z245" s="117">
        <v>1089435</v>
      </c>
      <c r="AA245" s="119">
        <v>98.795158386230469</v>
      </c>
      <c r="AB245" s="116">
        <v>1088385</v>
      </c>
      <c r="AC245" s="120">
        <v>98.711761474609375</v>
      </c>
      <c r="AD245" s="116">
        <v>5.3401789665222168</v>
      </c>
      <c r="AE245" s="116">
        <v>28.690906524658203</v>
      </c>
      <c r="AF245" s="116">
        <v>3065.359375</v>
      </c>
      <c r="AG245" s="116">
        <v>13817.095703125</v>
      </c>
      <c r="AH245" s="121">
        <v>11514.234375</v>
      </c>
      <c r="AI245" s="116">
        <v>83.333244323730469</v>
      </c>
      <c r="AJ245" s="121">
        <v>9193.8564453125</v>
      </c>
      <c r="AK245" s="121">
        <v>4623.23583984375</v>
      </c>
      <c r="AL245" s="116">
        <v>7463.197265625</v>
      </c>
      <c r="AM245" s="116">
        <v>4051.02490234375</v>
      </c>
      <c r="AN245" s="116">
        <v>128.11614990234375</v>
      </c>
      <c r="AO245" s="116">
        <v>122.46360015869141</v>
      </c>
      <c r="AP245" s="116">
        <v>141.06427001953125</v>
      </c>
      <c r="AQ245" s="122">
        <v>5.14794921875</v>
      </c>
      <c r="AR245" s="118">
        <v>171</v>
      </c>
      <c r="AS245" s="118">
        <v>57</v>
      </c>
      <c r="AT245" s="118">
        <v>2</v>
      </c>
      <c r="AU245" s="118">
        <v>1</v>
      </c>
      <c r="AV245" s="118">
        <v>2</v>
      </c>
      <c r="AW245" s="118">
        <v>1</v>
      </c>
      <c r="AX245" s="118">
        <v>16</v>
      </c>
      <c r="AY245" s="118">
        <v>0</v>
      </c>
      <c r="AZ245" s="118">
        <v>7</v>
      </c>
      <c r="BA245" s="118">
        <v>2</v>
      </c>
      <c r="BB245" s="118">
        <v>21</v>
      </c>
      <c r="BC245" s="118">
        <v>12</v>
      </c>
      <c r="BD245" s="116">
        <v>43</v>
      </c>
      <c r="BE245" s="118">
        <v>53</v>
      </c>
      <c r="BF245" s="118">
        <v>0</v>
      </c>
      <c r="BG245" s="112">
        <v>63.626350402832031</v>
      </c>
      <c r="BH245" s="244">
        <v>38</v>
      </c>
      <c r="BI245" s="240">
        <v>5.5636896046852122</v>
      </c>
      <c r="BJ245" s="470">
        <v>4</v>
      </c>
      <c r="BK245" s="470">
        <v>9</v>
      </c>
    </row>
    <row r="246" spans="1:63">
      <c r="A246" s="352">
        <v>41901</v>
      </c>
      <c r="B246" s="114" t="s">
        <v>123</v>
      </c>
      <c r="C246" s="114" t="s">
        <v>122</v>
      </c>
      <c r="D246" s="114">
        <v>169</v>
      </c>
      <c r="E246" s="114">
        <v>158</v>
      </c>
      <c r="F246" s="114">
        <v>11</v>
      </c>
      <c r="G246" s="114">
        <v>525</v>
      </c>
      <c r="H246" s="114">
        <v>491</v>
      </c>
      <c r="I246" s="114">
        <v>34</v>
      </c>
      <c r="J246" s="114">
        <v>1612</v>
      </c>
      <c r="K246" s="115">
        <v>1479</v>
      </c>
      <c r="L246" s="115">
        <v>133</v>
      </c>
      <c r="M246" s="115">
        <v>1101747</v>
      </c>
      <c r="N246" s="116">
        <v>5.8997210115194321E-2</v>
      </c>
      <c r="O246" s="115">
        <v>1056</v>
      </c>
      <c r="P246" s="116">
        <v>9.5927618443965912E-2</v>
      </c>
      <c r="Q246" s="116">
        <v>0</v>
      </c>
      <c r="R246" s="117">
        <v>406274</v>
      </c>
      <c r="S246" s="116">
        <v>99.692779541015625</v>
      </c>
      <c r="T246" s="116">
        <v>99.597145080566406</v>
      </c>
      <c r="U246" s="118">
        <v>407526</v>
      </c>
      <c r="V246" s="119">
        <v>5.4229669272899628E-2</v>
      </c>
      <c r="W246" s="117">
        <v>1072</v>
      </c>
      <c r="X246" s="119">
        <v>0.26386132836341858</v>
      </c>
      <c r="Y246" s="119">
        <v>0</v>
      </c>
      <c r="Z246" s="117">
        <v>342967</v>
      </c>
      <c r="AA246" s="119">
        <v>98.871322631835938</v>
      </c>
      <c r="AB246" s="116">
        <v>342841</v>
      </c>
      <c r="AC246" s="120">
        <v>98.88665771484375</v>
      </c>
      <c r="AD246" s="116">
        <v>5.1338872909545898</v>
      </c>
      <c r="AE246" s="116">
        <v>30.696525573730469</v>
      </c>
      <c r="AF246" s="116">
        <v>1610.0185546875</v>
      </c>
      <c r="AG246" s="116">
        <v>6095.310546875</v>
      </c>
      <c r="AH246" s="121">
        <v>4372.9736328125</v>
      </c>
      <c r="AI246" s="116">
        <v>71.743247985839844</v>
      </c>
      <c r="AJ246" s="121">
        <v>5503.12744140625</v>
      </c>
      <c r="AK246" s="121">
        <v>592.18206787109375</v>
      </c>
      <c r="AL246" s="116">
        <v>3929.60302734375</v>
      </c>
      <c r="AM246" s="116">
        <v>443.37103271484375</v>
      </c>
      <c r="AN246" s="116">
        <v>104.25525665283203</v>
      </c>
      <c r="AO246" s="116">
        <v>103.58635711669922</v>
      </c>
      <c r="AP246" s="116">
        <v>110.91088104248047</v>
      </c>
      <c r="AQ246" s="116">
        <v>3.7812100166718361</v>
      </c>
      <c r="AR246" s="118">
        <v>240</v>
      </c>
      <c r="AS246" s="118">
        <v>11</v>
      </c>
      <c r="AT246" s="118">
        <v>7</v>
      </c>
      <c r="AU246" s="118">
        <v>3</v>
      </c>
      <c r="AV246" s="118">
        <v>1</v>
      </c>
      <c r="AW246" s="118">
        <v>0</v>
      </c>
      <c r="AX246" s="118">
        <v>5</v>
      </c>
      <c r="AY246" s="118">
        <v>0</v>
      </c>
      <c r="AZ246" s="118">
        <v>7</v>
      </c>
      <c r="BA246" s="118">
        <v>1</v>
      </c>
      <c r="BB246" s="118">
        <v>25</v>
      </c>
      <c r="BC246" s="118">
        <v>6</v>
      </c>
      <c r="BD246" s="116">
        <v>11</v>
      </c>
      <c r="BE246" s="118">
        <v>22</v>
      </c>
      <c r="BF246" s="118">
        <v>0</v>
      </c>
      <c r="BG246" s="112">
        <v>50.979686737060547</v>
      </c>
      <c r="BH246" s="244">
        <v>63</v>
      </c>
      <c r="BI246" s="240">
        <v>12</v>
      </c>
      <c r="BJ246" s="470">
        <v>3</v>
      </c>
      <c r="BK246" s="470">
        <v>9</v>
      </c>
    </row>
    <row r="247" spans="1:63">
      <c r="A247" s="352">
        <v>41901</v>
      </c>
      <c r="B247" s="114" t="s">
        <v>183</v>
      </c>
      <c r="C247" s="114" t="s">
        <v>122</v>
      </c>
      <c r="D247" s="114">
        <v>140</v>
      </c>
      <c r="E247" s="114">
        <v>130</v>
      </c>
      <c r="F247" s="114">
        <v>10</v>
      </c>
      <c r="G247" s="114">
        <v>421</v>
      </c>
      <c r="H247" s="114">
        <v>391</v>
      </c>
      <c r="I247" s="114">
        <v>30</v>
      </c>
      <c r="J247" s="114">
        <v>1591</v>
      </c>
      <c r="K247" s="115">
        <v>1477</v>
      </c>
      <c r="L247" s="115">
        <v>114</v>
      </c>
      <c r="M247" s="115">
        <v>1137417</v>
      </c>
      <c r="N247" s="116">
        <v>2.3737996816635132E-3</v>
      </c>
      <c r="O247" s="115">
        <v>1029</v>
      </c>
      <c r="P247" s="116">
        <v>9.0472914278507233E-2</v>
      </c>
      <c r="Q247" s="116">
        <v>0</v>
      </c>
      <c r="R247" s="117">
        <v>443651</v>
      </c>
      <c r="S247" s="116">
        <v>99.661468505859375</v>
      </c>
      <c r="T247" s="116">
        <v>99.571304321289063</v>
      </c>
      <c r="U247" s="118">
        <v>445158</v>
      </c>
      <c r="V247" s="119">
        <v>8.9855734258890152E-3</v>
      </c>
      <c r="W247" s="117">
        <v>1128</v>
      </c>
      <c r="X247" s="119">
        <v>0.25425389409065247</v>
      </c>
      <c r="Y247" s="119">
        <v>0</v>
      </c>
      <c r="Z247" s="117">
        <v>279883</v>
      </c>
      <c r="AA247" s="119">
        <v>98.095993041992188</v>
      </c>
      <c r="AB247" s="116">
        <v>280386</v>
      </c>
      <c r="AC247" s="120">
        <v>97.819435119628906</v>
      </c>
      <c r="AD247" s="116">
        <v>5.5787210464477539</v>
      </c>
      <c r="AE247" s="116">
        <v>30.423696517944336</v>
      </c>
      <c r="AF247" s="116">
        <v>1789.7237548828125</v>
      </c>
      <c r="AG247" s="116">
        <v>6001.7880859375</v>
      </c>
      <c r="AH247" s="121">
        <v>3961.371826171875</v>
      </c>
      <c r="AI247" s="116">
        <v>66.003196716308594</v>
      </c>
      <c r="AJ247" s="121">
        <v>5458.623046875</v>
      </c>
      <c r="AK247" s="121">
        <v>543.16400146484375</v>
      </c>
      <c r="AL247" s="116">
        <v>3536.348876953125</v>
      </c>
      <c r="AM247" s="116">
        <v>425.02297973632812</v>
      </c>
      <c r="AN247" s="116">
        <v>96.420425415039063</v>
      </c>
      <c r="AO247" s="116">
        <v>94.414443969726563</v>
      </c>
      <c r="AP247" s="116">
        <v>122.59762573242187</v>
      </c>
      <c r="AQ247" s="116">
        <v>3.7723369490493401</v>
      </c>
      <c r="AR247" s="118">
        <v>175</v>
      </c>
      <c r="AS247" s="118">
        <v>6</v>
      </c>
      <c r="AT247" s="118">
        <v>0</v>
      </c>
      <c r="AU247" s="118">
        <v>0</v>
      </c>
      <c r="AV247" s="118">
        <v>0</v>
      </c>
      <c r="AW247" s="118">
        <v>0</v>
      </c>
      <c r="AX247" s="118">
        <v>0</v>
      </c>
      <c r="AY247" s="118">
        <v>0</v>
      </c>
      <c r="AZ247" s="118">
        <v>1</v>
      </c>
      <c r="BA247" s="118">
        <v>1</v>
      </c>
      <c r="BB247" s="118">
        <v>33</v>
      </c>
      <c r="BC247" s="118">
        <v>10</v>
      </c>
      <c r="BD247" s="116">
        <v>6</v>
      </c>
      <c r="BE247" s="118">
        <v>24</v>
      </c>
      <c r="BF247" s="118">
        <v>0</v>
      </c>
      <c r="BG247" s="112">
        <v>47.671028137207031</v>
      </c>
      <c r="BH247" s="244">
        <v>32</v>
      </c>
      <c r="BI247" s="240">
        <v>7.6009501187648461</v>
      </c>
      <c r="BJ247" s="470">
        <v>0</v>
      </c>
      <c r="BK247" s="470">
        <v>4</v>
      </c>
    </row>
    <row r="248" spans="1:63">
      <c r="A248" s="352">
        <v>41901</v>
      </c>
      <c r="B248" s="114" t="s">
        <v>126</v>
      </c>
      <c r="C248" s="114" t="s">
        <v>122</v>
      </c>
      <c r="D248" s="114">
        <v>117</v>
      </c>
      <c r="E248" s="114">
        <v>110</v>
      </c>
      <c r="F248" s="114">
        <v>7</v>
      </c>
      <c r="G248" s="114">
        <v>343</v>
      </c>
      <c r="H248" s="114">
        <v>322</v>
      </c>
      <c r="I248" s="114">
        <v>21</v>
      </c>
      <c r="J248" s="114">
        <v>1070</v>
      </c>
      <c r="K248" s="115">
        <v>984</v>
      </c>
      <c r="L248" s="115">
        <v>86</v>
      </c>
      <c r="M248" s="115">
        <v>679004</v>
      </c>
      <c r="N248" s="116">
        <v>0.15169277787208557</v>
      </c>
      <c r="O248" s="115">
        <v>1438</v>
      </c>
      <c r="P248" s="116">
        <v>0.21213851869106293</v>
      </c>
      <c r="Q248" s="116">
        <v>0</v>
      </c>
      <c r="R248" s="117">
        <v>246234</v>
      </c>
      <c r="S248" s="116">
        <v>98.4349365234375</v>
      </c>
      <c r="T248" s="116">
        <v>98.226119995117188</v>
      </c>
      <c r="U248" s="118">
        <v>250149</v>
      </c>
      <c r="V248" s="119">
        <v>1.1113376617431641</v>
      </c>
      <c r="W248" s="117">
        <v>947</v>
      </c>
      <c r="X248" s="119">
        <v>0.38459351658821106</v>
      </c>
      <c r="Y248" s="119">
        <v>0</v>
      </c>
      <c r="Z248" s="117">
        <v>131789</v>
      </c>
      <c r="AA248" s="119">
        <v>98.609901428222656</v>
      </c>
      <c r="AB248" s="116">
        <v>130892</v>
      </c>
      <c r="AC248" s="120">
        <v>98.565994262695313</v>
      </c>
      <c r="AD248" s="116">
        <v>5.8322739601135254</v>
      </c>
      <c r="AE248" s="116">
        <v>34.831302642822266</v>
      </c>
      <c r="AF248" s="116">
        <v>1119.1939697265625</v>
      </c>
      <c r="AG248" s="116">
        <v>3673.7412109375</v>
      </c>
      <c r="AH248" s="121">
        <v>2506.122802734375</v>
      </c>
      <c r="AI248" s="116">
        <v>68.217185974121094</v>
      </c>
      <c r="AJ248" s="121">
        <v>3532.520263671875</v>
      </c>
      <c r="AK248" s="121">
        <v>141.22099304199219</v>
      </c>
      <c r="AL248" s="116">
        <v>2470.049560546875</v>
      </c>
      <c r="AM248" s="116">
        <v>36.073001861572266</v>
      </c>
      <c r="AN248" s="116">
        <v>95.441749572753906</v>
      </c>
      <c r="AO248" s="116">
        <v>100.71168518066406</v>
      </c>
      <c r="AP248" s="116">
        <v>41.336196899414063</v>
      </c>
      <c r="AQ248" s="116">
        <v>3.4334030008761682</v>
      </c>
      <c r="AR248" s="118">
        <v>162</v>
      </c>
      <c r="AS248" s="118">
        <v>4</v>
      </c>
      <c r="AT248" s="118">
        <v>2</v>
      </c>
      <c r="AU248" s="118">
        <v>2</v>
      </c>
      <c r="AV248" s="118">
        <v>3</v>
      </c>
      <c r="AW248" s="118">
        <v>3</v>
      </c>
      <c r="AX248" s="118">
        <v>3</v>
      </c>
      <c r="AY248" s="118">
        <v>0</v>
      </c>
      <c r="AZ248" s="118">
        <v>9</v>
      </c>
      <c r="BA248" s="118">
        <v>1</v>
      </c>
      <c r="BB248" s="118">
        <v>24</v>
      </c>
      <c r="BC248" s="118">
        <v>15</v>
      </c>
      <c r="BD248" s="116">
        <v>14</v>
      </c>
      <c r="BE248" s="118">
        <v>41</v>
      </c>
      <c r="BF248" s="118">
        <v>0</v>
      </c>
      <c r="BG248" s="112">
        <v>46.757648468017578</v>
      </c>
      <c r="BH248" s="244">
        <v>46</v>
      </c>
      <c r="BI248" s="240">
        <v>13.411078717201166</v>
      </c>
      <c r="BJ248" s="470">
        <v>2</v>
      </c>
      <c r="BK248" s="470">
        <v>8</v>
      </c>
    </row>
    <row r="249" spans="1:63">
      <c r="A249" s="352">
        <v>41901</v>
      </c>
      <c r="B249" s="114" t="s">
        <v>184</v>
      </c>
      <c r="C249" s="114" t="s">
        <v>122</v>
      </c>
      <c r="D249" s="114">
        <v>112</v>
      </c>
      <c r="E249" s="114">
        <v>97</v>
      </c>
      <c r="F249" s="114">
        <v>15</v>
      </c>
      <c r="G249" s="114">
        <v>334</v>
      </c>
      <c r="H249" s="114">
        <v>289</v>
      </c>
      <c r="I249" s="114">
        <v>45</v>
      </c>
      <c r="J249" s="114">
        <v>1177</v>
      </c>
      <c r="K249" s="115">
        <v>982</v>
      </c>
      <c r="L249" s="115">
        <v>195</v>
      </c>
      <c r="M249" s="115">
        <v>1151451</v>
      </c>
      <c r="N249" s="116">
        <v>0.15354539453983307</v>
      </c>
      <c r="O249" s="115">
        <v>1483</v>
      </c>
      <c r="P249" s="116">
        <v>0.12905269861221313</v>
      </c>
      <c r="Q249" s="116">
        <v>0</v>
      </c>
      <c r="R249" s="117">
        <v>423735</v>
      </c>
      <c r="S249" s="116">
        <v>99.346809387207031</v>
      </c>
      <c r="T249" s="116">
        <v>99.218597412109375</v>
      </c>
      <c r="U249" s="118">
        <v>426521</v>
      </c>
      <c r="V249" s="119">
        <v>4.9470014870166779E-2</v>
      </c>
      <c r="W249" s="117">
        <v>1000</v>
      </c>
      <c r="X249" s="119">
        <v>0.2359965592622757</v>
      </c>
      <c r="Y249" s="119">
        <v>0</v>
      </c>
      <c r="Z249" s="117">
        <v>284868</v>
      </c>
      <c r="AA249" s="119">
        <v>98.3023681640625</v>
      </c>
      <c r="AB249" s="116">
        <v>284203</v>
      </c>
      <c r="AC249" s="120">
        <v>98.220993041992188</v>
      </c>
      <c r="AD249" s="116">
        <v>5.7268848419189453</v>
      </c>
      <c r="AE249" s="116">
        <v>30.187616348266602</v>
      </c>
      <c r="AF249" s="116">
        <v>1901.9595947265625</v>
      </c>
      <c r="AG249" s="116">
        <v>5274.3662109375</v>
      </c>
      <c r="AH249" s="121">
        <v>4017.68359375</v>
      </c>
      <c r="AI249" s="116">
        <v>76.17376708984375</v>
      </c>
      <c r="AJ249" s="121">
        <v>4351.88525390625</v>
      </c>
      <c r="AK249" s="121">
        <v>922.48291015625</v>
      </c>
      <c r="AL249" s="116">
        <v>3311.79736328125</v>
      </c>
      <c r="AM249" s="116">
        <v>705.8858642578125</v>
      </c>
      <c r="AN249" s="116">
        <v>116.96527099609375</v>
      </c>
      <c r="AO249" s="116">
        <v>116.98285675048828</v>
      </c>
      <c r="AP249" s="116">
        <v>116.88240051269531</v>
      </c>
      <c r="AQ249" s="116">
        <v>4.4811947416631268</v>
      </c>
      <c r="AR249" s="118">
        <v>109</v>
      </c>
      <c r="AS249" s="118">
        <v>9</v>
      </c>
      <c r="AT249" s="118">
        <v>2</v>
      </c>
      <c r="AU249" s="118">
        <v>2</v>
      </c>
      <c r="AV249" s="118">
        <v>1</v>
      </c>
      <c r="AW249" s="118">
        <v>0</v>
      </c>
      <c r="AX249" s="118">
        <v>1</v>
      </c>
      <c r="AY249" s="118">
        <v>0</v>
      </c>
      <c r="AZ249" s="118">
        <v>6</v>
      </c>
      <c r="BA249" s="118">
        <v>1</v>
      </c>
      <c r="BB249" s="118">
        <v>37</v>
      </c>
      <c r="BC249" s="118">
        <v>11</v>
      </c>
      <c r="BD249" s="116">
        <v>8</v>
      </c>
      <c r="BE249" s="118">
        <v>37</v>
      </c>
      <c r="BF249" s="118">
        <v>0</v>
      </c>
      <c r="BG249" s="112">
        <v>57.675018310546875</v>
      </c>
      <c r="BH249" s="244">
        <v>20</v>
      </c>
      <c r="BI249" s="240">
        <v>5.9880239520958085</v>
      </c>
      <c r="BJ249" s="471">
        <v>0</v>
      </c>
      <c r="BK249" s="471">
        <v>7</v>
      </c>
    </row>
    <row r="250" spans="1:63">
      <c r="A250" s="352">
        <v>41901</v>
      </c>
      <c r="B250" s="114" t="s">
        <v>131</v>
      </c>
      <c r="C250" s="114" t="s">
        <v>176</v>
      </c>
      <c r="D250" s="114">
        <v>194</v>
      </c>
      <c r="E250" s="114">
        <v>174</v>
      </c>
      <c r="F250" s="114">
        <v>20</v>
      </c>
      <c r="G250" s="114">
        <v>557</v>
      </c>
      <c r="H250" s="114">
        <v>507</v>
      </c>
      <c r="I250" s="114">
        <v>50</v>
      </c>
      <c r="J250" s="114">
        <v>1634</v>
      </c>
      <c r="K250" s="115">
        <v>1471</v>
      </c>
      <c r="L250" s="115">
        <v>163</v>
      </c>
      <c r="M250" s="115">
        <v>1164602</v>
      </c>
      <c r="N250" s="116">
        <v>0.12922869622707367</v>
      </c>
      <c r="O250" s="115">
        <v>71</v>
      </c>
      <c r="P250" s="116">
        <v>6.3786394894123077E-3</v>
      </c>
      <c r="Q250" s="116">
        <v>0</v>
      </c>
      <c r="R250" s="117">
        <v>398786</v>
      </c>
      <c r="S250" s="116">
        <v>99.606605529785156</v>
      </c>
      <c r="T250" s="116">
        <v>99.600250244140625</v>
      </c>
      <c r="U250" s="118">
        <v>400361</v>
      </c>
      <c r="V250" s="119">
        <v>6.7938685417175293E-2</v>
      </c>
      <c r="W250" s="117">
        <v>1068</v>
      </c>
      <c r="X250" s="119">
        <v>0.2678128182888031</v>
      </c>
      <c r="Y250" s="119">
        <v>0</v>
      </c>
      <c r="Z250" s="117">
        <v>160854</v>
      </c>
      <c r="AA250" s="119">
        <v>95.167671203613281</v>
      </c>
      <c r="AB250" s="116">
        <v>160856</v>
      </c>
      <c r="AC250" s="120">
        <v>95.500320434570313</v>
      </c>
      <c r="AD250" s="116">
        <v>5.4230928421020508</v>
      </c>
      <c r="AE250" s="116">
        <v>29.15983772277832</v>
      </c>
      <c r="AF250" s="116">
        <v>1884.62109375</v>
      </c>
      <c r="AG250" s="116">
        <v>5040.4990234375</v>
      </c>
      <c r="AH250" s="121">
        <v>3466.052734375</v>
      </c>
      <c r="AI250" s="116">
        <v>68.764076232910156</v>
      </c>
      <c r="AJ250" s="121">
        <v>4379.40625</v>
      </c>
      <c r="AK250" s="121">
        <v>661.09228515625</v>
      </c>
      <c r="AL250" s="116">
        <v>2968.439697265625</v>
      </c>
      <c r="AM250" s="116">
        <v>497.61264038085937</v>
      </c>
      <c r="AN250" s="116">
        <v>83.079704284667969</v>
      </c>
      <c r="AO250" s="116">
        <v>81.12890625</v>
      </c>
      <c r="AP250" s="116">
        <v>98.820945739746094</v>
      </c>
      <c r="AQ250" s="116">
        <v>3.084760724257956</v>
      </c>
      <c r="AR250" s="118">
        <v>273</v>
      </c>
      <c r="AS250" s="118">
        <v>2</v>
      </c>
      <c r="AT250" s="118">
        <v>3</v>
      </c>
      <c r="AU250" s="118">
        <v>3</v>
      </c>
      <c r="AV250" s="118">
        <v>3</v>
      </c>
      <c r="AW250" s="118">
        <v>0</v>
      </c>
      <c r="AX250" s="118">
        <v>6</v>
      </c>
      <c r="AY250" s="118">
        <v>0</v>
      </c>
      <c r="AZ250" s="118">
        <v>7</v>
      </c>
      <c r="BA250" s="118">
        <v>1</v>
      </c>
      <c r="BB250" s="118">
        <v>131</v>
      </c>
      <c r="BC250" s="118">
        <v>62</v>
      </c>
      <c r="BD250" s="116">
        <v>19</v>
      </c>
      <c r="BE250" s="118">
        <v>27</v>
      </c>
      <c r="BF250" s="118">
        <v>0</v>
      </c>
      <c r="BG250" s="112">
        <v>40.251895904541016</v>
      </c>
      <c r="BH250" s="244">
        <v>106</v>
      </c>
      <c r="BI250" s="240">
        <v>19.03052064631957</v>
      </c>
      <c r="BJ250" s="471">
        <v>2</v>
      </c>
      <c r="BK250" s="471">
        <v>8</v>
      </c>
    </row>
    <row r="251" spans="1:63">
      <c r="A251" s="352">
        <v>41901</v>
      </c>
      <c r="B251" s="114" t="s">
        <v>124</v>
      </c>
      <c r="C251" s="114" t="s">
        <v>176</v>
      </c>
      <c r="D251" s="114">
        <v>159</v>
      </c>
      <c r="E251" s="114">
        <v>126</v>
      </c>
      <c r="F251" s="114">
        <v>33</v>
      </c>
      <c r="G251" s="114">
        <v>457</v>
      </c>
      <c r="H251" s="114">
        <v>370</v>
      </c>
      <c r="I251" s="114">
        <v>87</v>
      </c>
      <c r="J251" s="114">
        <v>1703</v>
      </c>
      <c r="K251" s="115">
        <v>1358</v>
      </c>
      <c r="L251" s="115">
        <v>345</v>
      </c>
      <c r="M251" s="115">
        <v>1141828</v>
      </c>
      <c r="N251" s="116">
        <v>7.0063094608485699E-4</v>
      </c>
      <c r="O251" s="115">
        <v>150</v>
      </c>
      <c r="P251" s="116">
        <v>1.3670701533555984E-2</v>
      </c>
      <c r="Q251" s="116">
        <v>0</v>
      </c>
      <c r="R251" s="117">
        <v>446715</v>
      </c>
      <c r="S251" s="116">
        <v>99.684242248535156</v>
      </c>
      <c r="T251" s="116">
        <v>99.670616149902344</v>
      </c>
      <c r="U251" s="118">
        <v>448130</v>
      </c>
      <c r="V251" s="119">
        <v>4.1505813598632813E-2</v>
      </c>
      <c r="W251" s="117">
        <v>1400</v>
      </c>
      <c r="X251" s="119">
        <v>0.31339892745018005</v>
      </c>
      <c r="Y251" s="119">
        <v>0</v>
      </c>
      <c r="Z251" s="117">
        <v>132183</v>
      </c>
      <c r="AA251" s="119">
        <v>96.517707824707031</v>
      </c>
      <c r="AB251" s="116">
        <v>131775</v>
      </c>
      <c r="AC251" s="120">
        <v>96.975143432617187</v>
      </c>
      <c r="AD251" s="116">
        <v>4.9969286918640137</v>
      </c>
      <c r="AE251" s="116">
        <v>30.016633987426758</v>
      </c>
      <c r="AF251" s="116">
        <v>1712.5052490234375</v>
      </c>
      <c r="AG251" s="116">
        <v>5646.5078125</v>
      </c>
      <c r="AH251" s="121">
        <v>3484.934814453125</v>
      </c>
      <c r="AI251" s="116">
        <v>61.718410491943359</v>
      </c>
      <c r="AJ251" s="121">
        <v>4427.05517578125</v>
      </c>
      <c r="AK251" s="121">
        <v>1219.45263671875</v>
      </c>
      <c r="AL251" s="116">
        <v>2642.94091796875</v>
      </c>
      <c r="AM251" s="116">
        <v>841.99371337890625</v>
      </c>
      <c r="AN251" s="116">
        <v>81.74517822265625</v>
      </c>
      <c r="AO251" s="116">
        <v>79.63916015625</v>
      </c>
      <c r="AP251" s="116">
        <v>90.4263916015625</v>
      </c>
      <c r="AQ251" s="116">
        <v>3.315624082501468</v>
      </c>
      <c r="AR251" s="118">
        <v>214</v>
      </c>
      <c r="AS251" s="118">
        <v>3</v>
      </c>
      <c r="AT251" s="118">
        <v>0</v>
      </c>
      <c r="AU251" s="118">
        <v>0</v>
      </c>
      <c r="AV251" s="118">
        <v>0</v>
      </c>
      <c r="AW251" s="118">
        <v>0</v>
      </c>
      <c r="AX251" s="118">
        <v>1</v>
      </c>
      <c r="AY251" s="118">
        <v>0</v>
      </c>
      <c r="AZ251" s="118">
        <v>0</v>
      </c>
      <c r="BA251" s="118">
        <v>0</v>
      </c>
      <c r="BB251" s="118">
        <v>61</v>
      </c>
      <c r="BC251" s="118">
        <v>20</v>
      </c>
      <c r="BD251" s="116">
        <v>10</v>
      </c>
      <c r="BE251" s="118">
        <v>23</v>
      </c>
      <c r="BF251" s="118">
        <v>0</v>
      </c>
      <c r="BG251" s="112">
        <v>40.349964141845703</v>
      </c>
      <c r="BH251" s="244">
        <v>112</v>
      </c>
      <c r="BI251" s="240">
        <v>24.507658643326039</v>
      </c>
      <c r="BJ251" s="471">
        <v>0</v>
      </c>
      <c r="BK251" s="471">
        <v>2</v>
      </c>
    </row>
    <row r="252" spans="1:63">
      <c r="A252" s="352">
        <v>41901</v>
      </c>
      <c r="B252" s="206" t="s">
        <v>133</v>
      </c>
      <c r="C252" s="206" t="s">
        <v>176</v>
      </c>
      <c r="D252" s="206">
        <v>176</v>
      </c>
      <c r="E252" s="206">
        <v>164</v>
      </c>
      <c r="F252" s="206">
        <v>12</v>
      </c>
      <c r="G252" s="206">
        <v>519</v>
      </c>
      <c r="H252" s="206">
        <v>485</v>
      </c>
      <c r="I252" s="206">
        <v>34</v>
      </c>
      <c r="J252" s="206">
        <v>1533</v>
      </c>
      <c r="K252" s="245">
        <v>1419</v>
      </c>
      <c r="L252" s="245">
        <v>114</v>
      </c>
      <c r="M252" s="245">
        <v>933401</v>
      </c>
      <c r="N252" s="246">
        <v>1.3927561230957508E-3</v>
      </c>
      <c r="O252" s="245">
        <v>50</v>
      </c>
      <c r="P252" s="246">
        <v>5.6473757140338421E-3</v>
      </c>
      <c r="Q252" s="246">
        <v>0</v>
      </c>
      <c r="R252" s="247">
        <v>298611</v>
      </c>
      <c r="S252" s="246">
        <v>99.199058532714844</v>
      </c>
      <c r="T252" s="246">
        <v>99.193458557128906</v>
      </c>
      <c r="U252" s="248">
        <v>301022</v>
      </c>
      <c r="V252" s="249">
        <v>0.40927240252494812</v>
      </c>
      <c r="W252" s="248">
        <v>928</v>
      </c>
      <c r="X252" s="246">
        <v>0.31077221035957336</v>
      </c>
      <c r="Y252" s="246">
        <v>0</v>
      </c>
      <c r="Z252" s="247">
        <v>71683</v>
      </c>
      <c r="AA252" s="249">
        <v>94.223175048828125</v>
      </c>
      <c r="AB252" s="246">
        <v>70259</v>
      </c>
      <c r="AC252" s="250">
        <v>94.50177001953125</v>
      </c>
      <c r="AD252" s="246">
        <v>5.347834587097168</v>
      </c>
      <c r="AE252" s="246">
        <v>36.456321716308594</v>
      </c>
      <c r="AF252" s="246">
        <v>1480.943115234375</v>
      </c>
      <c r="AG252" s="246">
        <v>4496.529296875</v>
      </c>
      <c r="AH252" s="251">
        <v>3183.05224609375</v>
      </c>
      <c r="AI252" s="246">
        <v>70.789093017578125</v>
      </c>
      <c r="AJ252" s="251">
        <v>4181.91357421875</v>
      </c>
      <c r="AK252" s="251">
        <v>314.61602783203125</v>
      </c>
      <c r="AL252" s="246">
        <v>2965.841796875</v>
      </c>
      <c r="AM252" s="246">
        <v>217.21040344238281</v>
      </c>
      <c r="AN252" s="246">
        <v>81.420089721679688</v>
      </c>
      <c r="AO252" s="246">
        <v>82.584022521972656</v>
      </c>
      <c r="AP252" s="246">
        <v>68.573677062988281</v>
      </c>
      <c r="AQ252" s="246">
        <v>2.9331567494292239</v>
      </c>
      <c r="AR252" s="248">
        <v>291</v>
      </c>
      <c r="AS252" s="248">
        <v>2</v>
      </c>
      <c r="AT252" s="248">
        <v>0</v>
      </c>
      <c r="AU252" s="248">
        <v>0</v>
      </c>
      <c r="AV252" s="248">
        <v>1</v>
      </c>
      <c r="AW252" s="248">
        <v>1</v>
      </c>
      <c r="AX252" s="248">
        <v>4</v>
      </c>
      <c r="AY252" s="248">
        <v>0</v>
      </c>
      <c r="AZ252" s="248">
        <v>5</v>
      </c>
      <c r="BA252" s="248">
        <v>1</v>
      </c>
      <c r="BB252" s="248">
        <v>86</v>
      </c>
      <c r="BC252" s="248">
        <v>49</v>
      </c>
      <c r="BD252" s="246">
        <v>13</v>
      </c>
      <c r="BE252" s="248">
        <v>28</v>
      </c>
      <c r="BF252" s="248">
        <v>0</v>
      </c>
      <c r="BG252" s="249">
        <v>39.280147552490234</v>
      </c>
      <c r="BH252" s="252">
        <v>123</v>
      </c>
      <c r="BI252" s="253">
        <v>23.699421965317917</v>
      </c>
      <c r="BJ252" s="43">
        <v>2</v>
      </c>
      <c r="BK252" s="43">
        <v>1</v>
      </c>
    </row>
    <row r="253" spans="1:63">
      <c r="A253" s="352">
        <v>41901</v>
      </c>
      <c r="B253" s="206" t="s">
        <v>125</v>
      </c>
      <c r="C253" s="206" t="s">
        <v>176</v>
      </c>
      <c r="D253" s="206">
        <v>185</v>
      </c>
      <c r="E253" s="206">
        <v>177</v>
      </c>
      <c r="F253" s="206">
        <v>8</v>
      </c>
      <c r="G253" s="206">
        <v>531</v>
      </c>
      <c r="H253" s="206">
        <v>507</v>
      </c>
      <c r="I253" s="206">
        <v>24</v>
      </c>
      <c r="J253" s="206">
        <v>1695</v>
      </c>
      <c r="K253" s="245">
        <v>1602</v>
      </c>
      <c r="L253" s="245">
        <v>93</v>
      </c>
      <c r="M253" s="245">
        <v>919595</v>
      </c>
      <c r="N253" s="246">
        <v>6.5246113808825612E-4</v>
      </c>
      <c r="O253" s="245">
        <v>19</v>
      </c>
      <c r="P253" s="246">
        <v>2.166306134313345E-3</v>
      </c>
      <c r="Q253" s="246">
        <v>0</v>
      </c>
      <c r="R253" s="247">
        <v>324716</v>
      </c>
      <c r="S253" s="246">
        <v>99.78857421875</v>
      </c>
      <c r="T253" s="246">
        <v>99.786415100097656</v>
      </c>
      <c r="U253" s="248">
        <v>325404</v>
      </c>
      <c r="V253" s="249">
        <v>1.075586024671793E-2</v>
      </c>
      <c r="W253" s="248">
        <v>695</v>
      </c>
      <c r="X253" s="246">
        <v>0.21403318643569946</v>
      </c>
      <c r="Y253" s="246">
        <v>0</v>
      </c>
      <c r="Z253" s="247">
        <v>86622</v>
      </c>
      <c r="AA253" s="249">
        <v>97.384033203125</v>
      </c>
      <c r="AB253" s="246">
        <v>87371</v>
      </c>
      <c r="AC253" s="250">
        <v>97.31146240234375</v>
      </c>
      <c r="AD253" s="246">
        <v>4.2542243003845215</v>
      </c>
      <c r="AE253" s="246">
        <v>31.470085144042969</v>
      </c>
      <c r="AF253" s="246">
        <v>1211.3111572265625</v>
      </c>
      <c r="AG253" s="246">
        <v>4410.62744140625</v>
      </c>
      <c r="AH253" s="251">
        <v>2349.56787109375</v>
      </c>
      <c r="AI253" s="246">
        <v>53.270603179931641</v>
      </c>
      <c r="AJ253" s="251">
        <v>4110.138671875</v>
      </c>
      <c r="AK253" s="251">
        <v>300.48760986328125</v>
      </c>
      <c r="AL253" s="246">
        <v>2139.96923828125</v>
      </c>
      <c r="AM253" s="246">
        <v>209.59840393066406</v>
      </c>
      <c r="AN253" s="246">
        <v>68.764488220214844</v>
      </c>
      <c r="AO253" s="246">
        <v>68.205268859863281</v>
      </c>
      <c r="AP253" s="246">
        <v>77.450439453125</v>
      </c>
      <c r="AQ253" s="246">
        <v>2.6021400834255162</v>
      </c>
      <c r="AR253" s="248">
        <v>331</v>
      </c>
      <c r="AS253" s="248">
        <v>0</v>
      </c>
      <c r="AT253" s="248">
        <v>0</v>
      </c>
      <c r="AU253" s="248">
        <v>0</v>
      </c>
      <c r="AV253" s="248">
        <v>0</v>
      </c>
      <c r="AW253" s="248">
        <v>0</v>
      </c>
      <c r="AX253" s="248">
        <v>2</v>
      </c>
      <c r="AY253" s="248">
        <v>0</v>
      </c>
      <c r="AZ253" s="248">
        <v>0</v>
      </c>
      <c r="BA253" s="248">
        <v>0</v>
      </c>
      <c r="BB253" s="248">
        <v>59</v>
      </c>
      <c r="BC253" s="248">
        <v>29</v>
      </c>
      <c r="BD253" s="246">
        <v>9</v>
      </c>
      <c r="BE253" s="248">
        <v>12</v>
      </c>
      <c r="BF253" s="248">
        <v>0</v>
      </c>
      <c r="BG253" s="249">
        <v>33.452571868896484</v>
      </c>
      <c r="BH253" s="252">
        <v>154</v>
      </c>
      <c r="BI253" s="253">
        <v>29.001883239171374</v>
      </c>
      <c r="BJ253" s="43">
        <v>0</v>
      </c>
      <c r="BK253" s="43">
        <v>1</v>
      </c>
    </row>
    <row r="254" spans="1:63">
      <c r="A254" s="352">
        <v>41901</v>
      </c>
      <c r="B254" s="107" t="s">
        <v>127</v>
      </c>
      <c r="C254" s="107" t="s">
        <v>128</v>
      </c>
      <c r="D254" s="107">
        <v>166</v>
      </c>
      <c r="E254" s="107">
        <v>150</v>
      </c>
      <c r="F254" s="107">
        <v>16</v>
      </c>
      <c r="G254" s="107">
        <v>498</v>
      </c>
      <c r="H254" s="107">
        <v>450</v>
      </c>
      <c r="I254" s="107">
        <v>48</v>
      </c>
      <c r="J254" s="107">
        <v>1606</v>
      </c>
      <c r="K254" s="108">
        <v>1446</v>
      </c>
      <c r="L254" s="108">
        <v>160</v>
      </c>
      <c r="M254" s="108">
        <v>786260</v>
      </c>
      <c r="N254" s="109">
        <v>3.1796097755432129E-3</v>
      </c>
      <c r="O254" s="108">
        <v>3153</v>
      </c>
      <c r="P254" s="109">
        <v>0.40103739500045776</v>
      </c>
      <c r="Q254" s="109">
        <v>0</v>
      </c>
      <c r="R254" s="110">
        <v>297643</v>
      </c>
      <c r="S254" s="109">
        <v>99.408843994140625</v>
      </c>
      <c r="T254" s="109">
        <v>99.010177612304688</v>
      </c>
      <c r="U254" s="111">
        <v>299413</v>
      </c>
      <c r="V254" s="112">
        <v>0.10420389473438263</v>
      </c>
      <c r="W254" s="111">
        <v>2066</v>
      </c>
      <c r="X254" s="109">
        <v>0.69412010908126831</v>
      </c>
      <c r="Y254" s="109">
        <v>0</v>
      </c>
      <c r="Z254" s="110">
        <v>646610</v>
      </c>
      <c r="AA254" s="112">
        <v>99.334625244140625</v>
      </c>
      <c r="AB254" s="109">
        <v>646571</v>
      </c>
      <c r="AC254" s="182">
        <v>99.471450805664063</v>
      </c>
      <c r="AD254" s="109">
        <v>3.4959158897399902</v>
      </c>
      <c r="AE254" s="109">
        <v>19.444791793823242</v>
      </c>
      <c r="AF254" s="109">
        <v>748.72784423828125</v>
      </c>
      <c r="AG254" s="109">
        <v>3980.115234375</v>
      </c>
      <c r="AH254" s="113">
        <v>2174.2412109375</v>
      </c>
      <c r="AI254" s="109">
        <v>54.627593994140625</v>
      </c>
      <c r="AJ254" s="113">
        <v>3635.6650390625</v>
      </c>
      <c r="AK254" s="113">
        <v>344.45001220703125</v>
      </c>
      <c r="AL254" s="109">
        <v>450</v>
      </c>
      <c r="AM254" s="109">
        <v>48</v>
      </c>
      <c r="AN254" s="109">
        <v>68.635505676269531</v>
      </c>
      <c r="AO254" s="109">
        <v>70.1419677734375</v>
      </c>
      <c r="AP254" s="109">
        <v>55.951614379882812</v>
      </c>
      <c r="AQ254" s="109">
        <v>2.4782784771948942</v>
      </c>
      <c r="AR254" s="111">
        <v>355</v>
      </c>
      <c r="AS254" s="111">
        <v>2</v>
      </c>
      <c r="AT254" s="111">
        <v>1</v>
      </c>
      <c r="AU254" s="111">
        <v>0</v>
      </c>
      <c r="AV254" s="111">
        <v>2</v>
      </c>
      <c r="AW254" s="111">
        <v>0</v>
      </c>
      <c r="AX254" s="111">
        <v>16</v>
      </c>
      <c r="AY254" s="111">
        <v>0</v>
      </c>
      <c r="AZ254" s="111">
        <v>10</v>
      </c>
      <c r="BA254" s="111">
        <v>4</v>
      </c>
      <c r="BB254" s="111">
        <v>24</v>
      </c>
      <c r="BC254" s="111">
        <v>6</v>
      </c>
      <c r="BD254" s="109">
        <v>58</v>
      </c>
      <c r="BE254" s="111">
        <v>84</v>
      </c>
      <c r="BF254" s="111">
        <v>0</v>
      </c>
      <c r="BG254" s="112">
        <v>33.588554382324219</v>
      </c>
      <c r="BH254" s="244">
        <v>181</v>
      </c>
      <c r="BI254" s="240">
        <v>36.345381526104418</v>
      </c>
      <c r="BJ254" s="43">
        <v>10</v>
      </c>
      <c r="BK254" s="43">
        <v>21</v>
      </c>
    </row>
    <row r="255" spans="1:63">
      <c r="A255" s="352">
        <v>41901</v>
      </c>
      <c r="B255" s="107" t="s">
        <v>129</v>
      </c>
      <c r="C255" s="107" t="s">
        <v>128</v>
      </c>
      <c r="D255" s="107">
        <v>155</v>
      </c>
      <c r="E255" s="107">
        <v>152</v>
      </c>
      <c r="F255" s="107">
        <v>3</v>
      </c>
      <c r="G255" s="107">
        <v>461</v>
      </c>
      <c r="H255" s="107">
        <v>452</v>
      </c>
      <c r="I255" s="107">
        <v>9</v>
      </c>
      <c r="J255" s="107">
        <v>1216</v>
      </c>
      <c r="K255" s="108">
        <v>1187</v>
      </c>
      <c r="L255" s="108">
        <v>29</v>
      </c>
      <c r="M255" s="108">
        <v>645189</v>
      </c>
      <c r="N255" s="109">
        <v>1.084953430108726E-3</v>
      </c>
      <c r="O255" s="108">
        <v>3130</v>
      </c>
      <c r="P255" s="109">
        <v>0.48514345288276672</v>
      </c>
      <c r="Q255" s="109">
        <v>0</v>
      </c>
      <c r="R255" s="110">
        <v>206465</v>
      </c>
      <c r="S255" s="109">
        <v>99.278724670410156</v>
      </c>
      <c r="T255" s="109">
        <v>98.797080993652344</v>
      </c>
      <c r="U255" s="111">
        <v>207965</v>
      </c>
      <c r="V255" s="112">
        <v>5.0489265471696854E-2</v>
      </c>
      <c r="W255" s="111">
        <v>1514</v>
      </c>
      <c r="X255" s="109">
        <v>0.73329621553421021</v>
      </c>
      <c r="Y255" s="109">
        <v>0</v>
      </c>
      <c r="Z255" s="110">
        <v>127765</v>
      </c>
      <c r="AA255" s="112">
        <v>97.037979125976563</v>
      </c>
      <c r="AB255" s="109">
        <v>128104</v>
      </c>
      <c r="AC255" s="182">
        <v>97.163749694824219</v>
      </c>
      <c r="AD255" s="109">
        <v>3.3419559001922607</v>
      </c>
      <c r="AE255" s="109">
        <v>28.667165756225586</v>
      </c>
      <c r="AF255" s="109">
        <v>616.1890869140625</v>
      </c>
      <c r="AG255" s="109">
        <v>2450.838623046875</v>
      </c>
      <c r="AH255" s="113">
        <v>1216.44580078125</v>
      </c>
      <c r="AI255" s="109">
        <v>49.633857727050781</v>
      </c>
      <c r="AJ255" s="113">
        <v>2390.66650390625</v>
      </c>
      <c r="AK255" s="113">
        <v>60.172222137451172</v>
      </c>
      <c r="AL255" s="109">
        <v>452</v>
      </c>
      <c r="AM255" s="109">
        <v>9</v>
      </c>
      <c r="AN255" s="109">
        <v>61.958751678466797</v>
      </c>
      <c r="AO255" s="109">
        <v>62.452899932861328</v>
      </c>
      <c r="AP255" s="109">
        <v>47.139919281005859</v>
      </c>
      <c r="AQ255" s="109">
        <v>2.0154922886898645</v>
      </c>
      <c r="AR255" s="111">
        <v>339</v>
      </c>
      <c r="AS255" s="111">
        <v>2</v>
      </c>
      <c r="AT255" s="111">
        <v>0</v>
      </c>
      <c r="AU255" s="111">
        <v>0</v>
      </c>
      <c r="AV255" s="111">
        <v>0</v>
      </c>
      <c r="AW255" s="111">
        <v>0</v>
      </c>
      <c r="AX255" s="111">
        <v>21</v>
      </c>
      <c r="AY255" s="111">
        <v>2</v>
      </c>
      <c r="AZ255" s="111">
        <v>21</v>
      </c>
      <c r="BA255" s="111">
        <v>8</v>
      </c>
      <c r="BB255" s="111">
        <v>62</v>
      </c>
      <c r="BC255" s="111">
        <v>27</v>
      </c>
      <c r="BD255" s="109">
        <v>62</v>
      </c>
      <c r="BE255" s="111">
        <v>99</v>
      </c>
      <c r="BF255" s="111">
        <v>0</v>
      </c>
      <c r="BG255" s="112">
        <v>29.792154312133789</v>
      </c>
      <c r="BH255" s="244">
        <v>186</v>
      </c>
      <c r="BI255" s="240">
        <v>40.347071583514101</v>
      </c>
      <c r="BJ255" s="43">
        <v>11</v>
      </c>
      <c r="BK255" s="43">
        <v>27</v>
      </c>
    </row>
    <row r="256" spans="1:63">
      <c r="A256" s="352">
        <v>41901</v>
      </c>
      <c r="B256" s="126" t="s">
        <v>130</v>
      </c>
      <c r="C256" s="126" t="s">
        <v>128</v>
      </c>
      <c r="D256" s="233">
        <v>181</v>
      </c>
      <c r="E256" s="233">
        <v>176</v>
      </c>
      <c r="F256" s="233">
        <v>5</v>
      </c>
      <c r="G256" s="233">
        <v>543</v>
      </c>
      <c r="H256" s="233">
        <v>528</v>
      </c>
      <c r="I256" s="233">
        <v>15</v>
      </c>
      <c r="J256" s="233">
        <v>925</v>
      </c>
      <c r="K256" s="233">
        <v>892</v>
      </c>
      <c r="L256" s="233">
        <v>33</v>
      </c>
      <c r="M256" s="233">
        <v>285860</v>
      </c>
      <c r="N256" s="195">
        <v>0</v>
      </c>
      <c r="O256" s="233">
        <v>662</v>
      </c>
      <c r="P256" s="230">
        <v>0.23158189654350281</v>
      </c>
      <c r="Q256" s="234">
        <v>0</v>
      </c>
      <c r="R256" s="233">
        <v>54789</v>
      </c>
      <c r="S256" s="230">
        <v>99.859657287597656</v>
      </c>
      <c r="T256" s="195">
        <v>99.628402709960938</v>
      </c>
      <c r="U256" s="233">
        <v>54866</v>
      </c>
      <c r="V256" s="195">
        <v>0</v>
      </c>
      <c r="W256" s="233">
        <v>272</v>
      </c>
      <c r="X256" s="195">
        <v>0.49645000696182251</v>
      </c>
      <c r="Y256" s="234">
        <v>0</v>
      </c>
      <c r="Z256" s="233">
        <v>140349</v>
      </c>
      <c r="AA256" s="195">
        <v>98.712196350097656</v>
      </c>
      <c r="AB256" s="233">
        <v>141581</v>
      </c>
      <c r="AC256" s="195">
        <v>98.799095153808594</v>
      </c>
      <c r="AD256" s="234">
        <v>4.7798705101013184</v>
      </c>
      <c r="AE256" s="234">
        <v>28.110267639160156</v>
      </c>
      <c r="AF256" s="233">
        <v>405.52206420898437</v>
      </c>
      <c r="AG256" s="234">
        <v>1074.966796875</v>
      </c>
      <c r="AH256" s="234">
        <v>497.76904296875</v>
      </c>
      <c r="AI256" s="234">
        <v>46.305526733398437</v>
      </c>
      <c r="AJ256" s="234">
        <v>1027.74462890625</v>
      </c>
      <c r="AK256" s="234">
        <v>47.222225189208984</v>
      </c>
      <c r="AL256" s="234">
        <v>528</v>
      </c>
      <c r="AM256" s="234">
        <v>15</v>
      </c>
      <c r="AN256" s="235">
        <v>42.449375152587891</v>
      </c>
      <c r="AO256" s="235">
        <v>41.786796569824219</v>
      </c>
      <c r="AP256" s="235">
        <v>64.817619323730469</v>
      </c>
      <c r="AQ256" s="213">
        <v>1.1621262668918919</v>
      </c>
      <c r="AR256" s="234">
        <v>460</v>
      </c>
      <c r="AS256" s="236">
        <v>2</v>
      </c>
      <c r="AT256" s="236">
        <v>0</v>
      </c>
      <c r="AU256" s="236">
        <v>0</v>
      </c>
      <c r="AV256" s="236">
        <v>0</v>
      </c>
      <c r="AW256" s="236">
        <v>0</v>
      </c>
      <c r="AX256" s="236">
        <v>3</v>
      </c>
      <c r="AY256" s="236">
        <v>0</v>
      </c>
      <c r="AZ256" s="236">
        <v>2</v>
      </c>
      <c r="BA256" s="236">
        <v>0</v>
      </c>
      <c r="BB256" s="236">
        <v>29</v>
      </c>
      <c r="BC256" s="236">
        <v>3</v>
      </c>
      <c r="BD256" s="236">
        <v>5</v>
      </c>
      <c r="BE256" s="236">
        <v>2</v>
      </c>
      <c r="BF256" s="236">
        <v>0</v>
      </c>
      <c r="BG256" s="235">
        <v>19.568906784057617</v>
      </c>
      <c r="BH256" s="236">
        <v>310</v>
      </c>
      <c r="BI256" s="235">
        <v>57.090239410681399</v>
      </c>
      <c r="BJ256" s="43">
        <v>0</v>
      </c>
      <c r="BK256" s="43">
        <v>0</v>
      </c>
    </row>
    <row r="257" spans="1:63">
      <c r="A257" s="352">
        <v>41901</v>
      </c>
      <c r="B257" s="127" t="s">
        <v>132</v>
      </c>
      <c r="C257" s="127" t="s">
        <v>128</v>
      </c>
      <c r="D257" s="199">
        <v>183</v>
      </c>
      <c r="E257" s="199">
        <v>178</v>
      </c>
      <c r="F257" s="199">
        <v>5</v>
      </c>
      <c r="G257" s="199">
        <v>542</v>
      </c>
      <c r="H257" s="199">
        <v>527</v>
      </c>
      <c r="I257" s="199">
        <v>15</v>
      </c>
      <c r="J257" s="199">
        <v>1116</v>
      </c>
      <c r="K257" s="199">
        <v>1082</v>
      </c>
      <c r="L257" s="199">
        <v>34</v>
      </c>
      <c r="M257" s="199">
        <v>356860</v>
      </c>
      <c r="N257" s="200">
        <v>4.203328862786293E-3</v>
      </c>
      <c r="O257" s="199">
        <v>1315</v>
      </c>
      <c r="P257" s="194">
        <v>0.36853832006454468</v>
      </c>
      <c r="Q257" s="200">
        <v>0</v>
      </c>
      <c r="R257" s="199">
        <v>80222</v>
      </c>
      <c r="S257" s="194">
        <v>99.751312255859375</v>
      </c>
      <c r="T257" s="200">
        <v>99.383689880371094</v>
      </c>
      <c r="U257" s="199">
        <v>80422</v>
      </c>
      <c r="V257" s="201">
        <v>1.2434408999979496E-3</v>
      </c>
      <c r="W257" s="199">
        <v>438</v>
      </c>
      <c r="X257" s="200">
        <v>0.54598486423492432</v>
      </c>
      <c r="Y257" s="200">
        <v>0</v>
      </c>
      <c r="Z257" s="199">
        <v>148206</v>
      </c>
      <c r="AA257" s="201">
        <v>98.369186401367188</v>
      </c>
      <c r="AB257" s="199">
        <v>148745</v>
      </c>
      <c r="AC257" s="201">
        <v>98.253341674804688</v>
      </c>
      <c r="AD257" s="200">
        <v>5.0040340423583984</v>
      </c>
      <c r="AE257" s="200">
        <v>26.466249465942383</v>
      </c>
      <c r="AF257" s="199">
        <v>481.30551147460937</v>
      </c>
      <c r="AG257" s="200">
        <v>1393.1607666015625</v>
      </c>
      <c r="AH257" s="200">
        <v>476.17764282226562</v>
      </c>
      <c r="AI257" s="237">
        <v>34.179660797119141</v>
      </c>
      <c r="AJ257" s="200">
        <v>1354.171875</v>
      </c>
      <c r="AK257" s="200">
        <v>38.988887786865234</v>
      </c>
      <c r="AL257" s="200">
        <v>527</v>
      </c>
      <c r="AM257" s="200">
        <v>15</v>
      </c>
      <c r="AN257" s="200">
        <v>41.351898193359375</v>
      </c>
      <c r="AO257" s="200">
        <v>41.778972625732422</v>
      </c>
      <c r="AP257" s="200">
        <v>30.517047882080078</v>
      </c>
      <c r="AQ257" s="200">
        <v>1.2483519413992497</v>
      </c>
      <c r="AR257" s="200">
        <v>490</v>
      </c>
      <c r="AS257" s="202">
        <v>1</v>
      </c>
      <c r="AT257" s="202">
        <v>2</v>
      </c>
      <c r="AU257" s="202">
        <v>0</v>
      </c>
      <c r="AV257" s="202">
        <v>0</v>
      </c>
      <c r="AW257" s="202">
        <v>0</v>
      </c>
      <c r="AX257" s="202">
        <v>4</v>
      </c>
      <c r="AY257" s="202">
        <v>-2</v>
      </c>
      <c r="AZ257" s="202">
        <v>2</v>
      </c>
      <c r="BA257" s="202">
        <v>0</v>
      </c>
      <c r="BB257" s="202">
        <v>33</v>
      </c>
      <c r="BC257" s="202">
        <v>14</v>
      </c>
      <c r="BD257" s="202">
        <v>12</v>
      </c>
      <c r="BE257" s="202">
        <v>14</v>
      </c>
      <c r="BF257" s="202">
        <v>0</v>
      </c>
      <c r="BG257" s="200">
        <v>19.111520767211914</v>
      </c>
      <c r="BH257" s="202">
        <v>347</v>
      </c>
      <c r="BI257" s="238">
        <v>64.022140221402211</v>
      </c>
      <c r="BJ257" s="43">
        <v>0</v>
      </c>
      <c r="BK257" s="43">
        <v>1</v>
      </c>
    </row>
    <row r="258" spans="1:63">
      <c r="A258" s="352">
        <v>41900</v>
      </c>
      <c r="B258" s="126" t="s">
        <v>6</v>
      </c>
      <c r="C258" s="126"/>
      <c r="D258" s="233">
        <v>2169</v>
      </c>
      <c r="E258" s="233">
        <v>1960</v>
      </c>
      <c r="F258" s="233">
        <v>209</v>
      </c>
      <c r="G258" s="233">
        <v>6414</v>
      </c>
      <c r="H258" s="233">
        <v>5811</v>
      </c>
      <c r="I258" s="233">
        <v>603</v>
      </c>
      <c r="J258" s="233">
        <v>19586</v>
      </c>
      <c r="K258" s="233">
        <v>17284</v>
      </c>
      <c r="L258" s="233">
        <v>2302</v>
      </c>
      <c r="M258" s="233">
        <v>12797833</v>
      </c>
      <c r="N258" s="195">
        <v>0.12826390119514045</v>
      </c>
      <c r="O258" s="233">
        <v>17578</v>
      </c>
      <c r="P258" s="230">
        <v>0.13954462821018532</v>
      </c>
      <c r="Q258" s="234"/>
      <c r="R258" s="233">
        <v>4635104</v>
      </c>
      <c r="S258" s="230">
        <v>99.472619576244369</v>
      </c>
      <c r="T258" s="195">
        <v>99.33381087908576</v>
      </c>
      <c r="U258" s="233">
        <v>4659708</v>
      </c>
      <c r="V258" s="195">
        <v>0.12962185493014827</v>
      </c>
      <c r="W258" s="233">
        <v>19331</v>
      </c>
      <c r="X258" s="195">
        <v>0.41705644576691264</v>
      </c>
      <c r="Y258" s="234"/>
      <c r="Z258" s="233">
        <v>3850063</v>
      </c>
      <c r="AA258" s="195">
        <v>98.331641556334873</v>
      </c>
      <c r="AB258" s="233">
        <v>3850158</v>
      </c>
      <c r="AC258" s="195">
        <v>98.343213982656081</v>
      </c>
      <c r="AD258" s="234">
        <v>9.5782933921235696</v>
      </c>
      <c r="AE258" s="234">
        <v>30.069358643166094</v>
      </c>
      <c r="AF258" s="233">
        <v>18602.184020996094</v>
      </c>
      <c r="AG258" s="234">
        <v>65924.595581054688</v>
      </c>
      <c r="AH258" s="234">
        <v>45439.395751953125</v>
      </c>
      <c r="AI258" s="234">
        <v>68.926317031532065</v>
      </c>
      <c r="AJ258" s="234">
        <v>55743.778198242188</v>
      </c>
      <c r="AK258" s="234">
        <v>10180.806011199951</v>
      </c>
      <c r="AL258" s="234">
        <v>34770.350341796875</v>
      </c>
      <c r="AM258" s="234">
        <v>7839.1628341674805</v>
      </c>
      <c r="AN258" s="235">
        <v>91.764045648759819</v>
      </c>
      <c r="AO258" s="235">
        <v>89.315603295841939</v>
      </c>
      <c r="AP258" s="235">
        <v>110.20984465670509</v>
      </c>
      <c r="AQ258" s="213">
        <v>3.3659039916805211</v>
      </c>
      <c r="AR258" s="234">
        <v>3459</v>
      </c>
      <c r="AS258" s="236">
        <v>115</v>
      </c>
      <c r="AT258" s="236">
        <v>38</v>
      </c>
      <c r="AU258" s="236">
        <v>24</v>
      </c>
      <c r="AV258" s="236">
        <v>18</v>
      </c>
      <c r="AW258" s="236">
        <v>8</v>
      </c>
      <c r="AX258" s="236">
        <v>120</v>
      </c>
      <c r="AY258" s="236">
        <v>-1</v>
      </c>
      <c r="AZ258" s="236">
        <v>85</v>
      </c>
      <c r="BA258" s="236">
        <v>18</v>
      </c>
      <c r="BB258" s="236">
        <v>682</v>
      </c>
      <c r="BC258" s="236">
        <v>298</v>
      </c>
      <c r="BD258" s="236">
        <v>341</v>
      </c>
      <c r="BE258" s="236">
        <v>514</v>
      </c>
      <c r="BF258" s="236">
        <v>0</v>
      </c>
      <c r="BG258" s="235">
        <v>44.75612197144055</v>
      </c>
      <c r="BH258" s="236">
        <v>1634</v>
      </c>
      <c r="BI258" s="235">
        <v>25.475522294979729</v>
      </c>
      <c r="BJ258" s="43">
        <v>28</v>
      </c>
      <c r="BK258" s="43">
        <v>97</v>
      </c>
    </row>
    <row r="259" spans="1:63">
      <c r="A259" s="352">
        <v>41900</v>
      </c>
      <c r="B259" s="127" t="s">
        <v>134</v>
      </c>
      <c r="C259" s="127"/>
      <c r="D259" s="199">
        <v>770</v>
      </c>
      <c r="E259" s="199">
        <v>663</v>
      </c>
      <c r="F259" s="199">
        <v>107</v>
      </c>
      <c r="G259" s="199">
        <v>2306</v>
      </c>
      <c r="H259" s="199">
        <v>1985</v>
      </c>
      <c r="I259" s="199">
        <v>321</v>
      </c>
      <c r="J259" s="199">
        <v>8134</v>
      </c>
      <c r="K259" s="199">
        <v>6803</v>
      </c>
      <c r="L259" s="199">
        <v>1331</v>
      </c>
      <c r="M259" s="199">
        <v>6315748</v>
      </c>
      <c r="N259" s="200">
        <v>0.2311048492427113</v>
      </c>
      <c r="O259" s="199">
        <v>8478</v>
      </c>
      <c r="P259" s="194">
        <v>0.1345896713696019</v>
      </c>
      <c r="Q259" s="200"/>
      <c r="R259" s="199">
        <v>2490003</v>
      </c>
      <c r="S259" s="194">
        <v>99.387479485375792</v>
      </c>
      <c r="T259" s="200">
        <v>99.253714203353894</v>
      </c>
      <c r="U259" s="199">
        <v>2505369</v>
      </c>
      <c r="V259" s="201">
        <v>0.17350737443926612</v>
      </c>
      <c r="W259" s="199">
        <v>8580</v>
      </c>
      <c r="X259" s="200">
        <v>0.34457789809891798</v>
      </c>
      <c r="Y259" s="200"/>
      <c r="Z259" s="199">
        <v>2214134</v>
      </c>
      <c r="AA259" s="201">
        <v>98.592405108603288</v>
      </c>
      <c r="AB259" s="199">
        <v>2214797</v>
      </c>
      <c r="AC259" s="201">
        <v>98.468574902891703</v>
      </c>
      <c r="AD259" s="200">
        <v>5.4986647132780897</v>
      </c>
      <c r="AE259" s="200">
        <v>31.054337459342541</v>
      </c>
      <c r="AF259" s="199">
        <v>9934.1341552734375</v>
      </c>
      <c r="AG259" s="200">
        <v>36366.918701171875</v>
      </c>
      <c r="AH259" s="200">
        <v>27845.289306640625</v>
      </c>
      <c r="AI259" s="237">
        <v>76.567634270712489</v>
      </c>
      <c r="AJ259" s="200">
        <v>29360.471435546875</v>
      </c>
      <c r="AK259" s="200">
        <v>7006.4336547851562</v>
      </c>
      <c r="AL259" s="200">
        <v>22034.0244140625</v>
      </c>
      <c r="AM259" s="200">
        <v>5811.2524948120117</v>
      </c>
      <c r="AN259" s="200">
        <v>116.63463759374898</v>
      </c>
      <c r="AO259" s="200">
        <v>113.80132111707445</v>
      </c>
      <c r="AP259" s="200">
        <v>130.22067223363462</v>
      </c>
      <c r="AQ259" s="200">
        <v>4.4709759898170489</v>
      </c>
      <c r="AR259" s="200">
        <v>784</v>
      </c>
      <c r="AS259" s="202">
        <v>105</v>
      </c>
      <c r="AT259" s="202">
        <v>32</v>
      </c>
      <c r="AU259" s="202">
        <v>18</v>
      </c>
      <c r="AV259" s="202">
        <v>10</v>
      </c>
      <c r="AW259" s="202">
        <v>5</v>
      </c>
      <c r="AX259" s="202">
        <v>45</v>
      </c>
      <c r="AY259" s="202">
        <v>0</v>
      </c>
      <c r="AZ259" s="202">
        <v>40</v>
      </c>
      <c r="BA259" s="202">
        <v>6</v>
      </c>
      <c r="BB259" s="202">
        <v>156</v>
      </c>
      <c r="BC259" s="202">
        <v>54</v>
      </c>
      <c r="BD259" s="202">
        <v>118</v>
      </c>
      <c r="BE259" s="202">
        <v>226</v>
      </c>
      <c r="BF259" s="202">
        <v>0</v>
      </c>
      <c r="BG259" s="200">
        <v>57.545925782151464</v>
      </c>
      <c r="BH259" s="202">
        <v>185</v>
      </c>
      <c r="BI259" s="238">
        <v>8.0225498699045961</v>
      </c>
      <c r="BJ259" s="470">
        <v>4</v>
      </c>
      <c r="BK259" s="470">
        <v>36</v>
      </c>
    </row>
    <row r="260" spans="1:63">
      <c r="A260" s="352">
        <v>41900</v>
      </c>
      <c r="B260" s="127" t="s">
        <v>175</v>
      </c>
      <c r="C260" s="127"/>
      <c r="D260" s="199">
        <v>714</v>
      </c>
      <c r="E260" s="199">
        <v>641</v>
      </c>
      <c r="F260" s="199">
        <v>73</v>
      </c>
      <c r="G260" s="199">
        <v>2064</v>
      </c>
      <c r="H260" s="199">
        <v>1869</v>
      </c>
      <c r="I260" s="199">
        <v>195</v>
      </c>
      <c r="J260" s="199">
        <v>6563</v>
      </c>
      <c r="K260" s="199">
        <v>5848</v>
      </c>
      <c r="L260" s="199">
        <v>715</v>
      </c>
      <c r="M260" s="199">
        <v>4209818</v>
      </c>
      <c r="N260" s="200">
        <v>1.8599378605419256E-2</v>
      </c>
      <c r="O260" s="199">
        <v>246</v>
      </c>
      <c r="P260" s="194">
        <v>6.1097157484979164E-3</v>
      </c>
      <c r="Q260" s="200"/>
      <c r="R260" s="199">
        <v>1469966</v>
      </c>
      <c r="S260" s="194">
        <v>99.64640122071053</v>
      </c>
      <c r="T260" s="243">
        <v>99.640313108842349</v>
      </c>
      <c r="U260" s="199">
        <v>1475183</v>
      </c>
      <c r="V260" s="201">
        <v>6.9618479605365463E-2</v>
      </c>
      <c r="W260" s="199">
        <v>4052</v>
      </c>
      <c r="X260" s="200">
        <v>0.27565263414255842</v>
      </c>
      <c r="Y260" s="200"/>
      <c r="Z260" s="199">
        <v>459565</v>
      </c>
      <c r="AA260" s="201">
        <v>95.808209149875083</v>
      </c>
      <c r="AB260" s="199">
        <v>458021</v>
      </c>
      <c r="AC260" s="201">
        <v>96.188601709249767</v>
      </c>
      <c r="AD260" s="200">
        <v>19.401911535544489</v>
      </c>
      <c r="AE260" s="200">
        <v>32.233919095094727</v>
      </c>
      <c r="AF260" s="199">
        <v>6171.7994384765625</v>
      </c>
      <c r="AG260" s="200">
        <v>20041.82666015625</v>
      </c>
      <c r="AH260" s="200">
        <v>12720.2373046875</v>
      </c>
      <c r="AI260" s="237">
        <v>63.468452853031167</v>
      </c>
      <c r="AJ260" s="200">
        <v>17435.201171875</v>
      </c>
      <c r="AK260" s="200">
        <v>2606.6278076171875</v>
      </c>
      <c r="AL260" s="200">
        <v>10779.325927734375</v>
      </c>
      <c r="AM260" s="200">
        <v>1940.9103393554687</v>
      </c>
      <c r="AN260" s="200">
        <v>80.427213563310929</v>
      </c>
      <c r="AO260" s="200">
        <v>79.792265459011688</v>
      </c>
      <c r="AP260" s="200">
        <v>90.606937869296985</v>
      </c>
      <c r="AQ260" s="200">
        <v>3.0537599665025521</v>
      </c>
      <c r="AR260" s="200">
        <v>1083</v>
      </c>
      <c r="AS260" s="202">
        <v>7</v>
      </c>
      <c r="AT260" s="202">
        <v>3</v>
      </c>
      <c r="AU260" s="202">
        <v>3</v>
      </c>
      <c r="AV260" s="202">
        <v>3</v>
      </c>
      <c r="AW260" s="202">
        <v>2</v>
      </c>
      <c r="AX260" s="202">
        <v>6</v>
      </c>
      <c r="AY260" s="202">
        <v>0</v>
      </c>
      <c r="AZ260" s="202">
        <v>8</v>
      </c>
      <c r="BA260" s="202">
        <v>2</v>
      </c>
      <c r="BB260" s="202">
        <v>350</v>
      </c>
      <c r="BC260" s="202">
        <v>176</v>
      </c>
      <c r="BD260" s="202">
        <v>54</v>
      </c>
      <c r="BE260" s="202">
        <v>96</v>
      </c>
      <c r="BF260" s="202">
        <v>0</v>
      </c>
      <c r="BG260" s="200">
        <v>39.171570036725555</v>
      </c>
      <c r="BH260" s="202">
        <v>473</v>
      </c>
      <c r="BI260" s="238">
        <v>22.916666666666664</v>
      </c>
      <c r="BJ260" s="470">
        <v>4</v>
      </c>
      <c r="BK260" s="470">
        <v>12</v>
      </c>
    </row>
    <row r="261" spans="1:63">
      <c r="A261" s="352">
        <v>41900</v>
      </c>
      <c r="B261" s="126" t="s">
        <v>135</v>
      </c>
      <c r="C261" s="126"/>
      <c r="D261" s="189">
        <v>685</v>
      </c>
      <c r="E261" s="189">
        <v>656</v>
      </c>
      <c r="F261" s="189">
        <v>29</v>
      </c>
      <c r="G261" s="189">
        <v>2044</v>
      </c>
      <c r="H261" s="189">
        <v>1957</v>
      </c>
      <c r="I261" s="189">
        <v>87</v>
      </c>
      <c r="J261" s="189">
        <v>4889</v>
      </c>
      <c r="K261" s="189">
        <v>4633</v>
      </c>
      <c r="L261" s="189">
        <v>256</v>
      </c>
      <c r="M261" s="189">
        <v>2272267</v>
      </c>
      <c r="N261" s="203">
        <v>4.5593233183883704E-2</v>
      </c>
      <c r="O261" s="189">
        <v>8854</v>
      </c>
      <c r="P261" s="192">
        <v>0.38984363528049215</v>
      </c>
      <c r="Q261" s="203"/>
      <c r="R261" s="204">
        <v>675135</v>
      </c>
      <c r="S261" s="192">
        <v>99.408256112483286</v>
      </c>
      <c r="T261" s="203">
        <v>99.02071935308544</v>
      </c>
      <c r="U261" s="204">
        <v>679156</v>
      </c>
      <c r="V261" s="205">
        <v>9.806288923552145E-2</v>
      </c>
      <c r="W261" s="204">
        <v>6699</v>
      </c>
      <c r="X261" s="203">
        <v>0.99224599524539536</v>
      </c>
      <c r="Y261" s="203"/>
      <c r="Z261" s="204">
        <v>1176364</v>
      </c>
      <c r="AA261" s="205">
        <v>98.826654806346284</v>
      </c>
      <c r="AB261" s="204">
        <v>1177340</v>
      </c>
      <c r="AC261" s="205">
        <v>98.945596198517876</v>
      </c>
      <c r="AD261" s="203">
        <v>4.2611093830222488</v>
      </c>
      <c r="AE261" s="203">
        <v>26.772385099680982</v>
      </c>
      <c r="AF261" s="204">
        <v>2496.2504272460937</v>
      </c>
      <c r="AG261" s="205">
        <v>9515.8502197265625</v>
      </c>
      <c r="AH261" s="205">
        <v>4873.869140625</v>
      </c>
      <c r="AI261" s="232">
        <v>51.218430598259779</v>
      </c>
      <c r="AJ261" s="205">
        <v>8948.1055908203125</v>
      </c>
      <c r="AK261" s="205">
        <v>567.74454879760742</v>
      </c>
      <c r="AL261" s="205">
        <v>1957</v>
      </c>
      <c r="AM261" s="205">
        <v>87</v>
      </c>
      <c r="AN261" s="203">
        <v>60.448773301482518</v>
      </c>
      <c r="AO261" s="203">
        <v>60.617308779171026</v>
      </c>
      <c r="AP261" s="203">
        <v>57.911123067259467</v>
      </c>
      <c r="AQ261" s="203">
        <v>1.9463796726787814</v>
      </c>
      <c r="AR261" s="205">
        <v>1592</v>
      </c>
      <c r="AS261" s="204">
        <v>3</v>
      </c>
      <c r="AT261" s="204">
        <v>3</v>
      </c>
      <c r="AU261" s="204">
        <v>3</v>
      </c>
      <c r="AV261" s="204">
        <v>5</v>
      </c>
      <c r="AW261" s="204">
        <v>1</v>
      </c>
      <c r="AX261" s="204">
        <v>69</v>
      </c>
      <c r="AY261" s="204">
        <v>-1</v>
      </c>
      <c r="AZ261" s="204">
        <v>37</v>
      </c>
      <c r="BA261" s="204">
        <v>10</v>
      </c>
      <c r="BB261" s="204">
        <v>176</v>
      </c>
      <c r="BC261" s="204">
        <v>68</v>
      </c>
      <c r="BD261" s="204">
        <v>169</v>
      </c>
      <c r="BE261" s="204">
        <v>192</v>
      </c>
      <c r="BF261" s="204">
        <v>0</v>
      </c>
      <c r="BG261" s="203">
        <v>28.891218352323701</v>
      </c>
      <c r="BH261" s="204">
        <v>976</v>
      </c>
      <c r="BI261" s="239">
        <v>47.749510763209393</v>
      </c>
      <c r="BJ261" s="470">
        <v>20</v>
      </c>
      <c r="BK261" s="470">
        <v>49</v>
      </c>
    </row>
    <row r="262" spans="1:63">
      <c r="A262" s="352">
        <v>41900</v>
      </c>
      <c r="B262" s="114" t="s">
        <v>121</v>
      </c>
      <c r="C262" s="114" t="s">
        <v>122</v>
      </c>
      <c r="D262" s="114">
        <v>232</v>
      </c>
      <c r="E262" s="114">
        <v>168</v>
      </c>
      <c r="F262" s="114">
        <v>64</v>
      </c>
      <c r="G262" s="114">
        <v>683</v>
      </c>
      <c r="H262" s="114">
        <v>492</v>
      </c>
      <c r="I262" s="114">
        <v>191</v>
      </c>
      <c r="J262" s="114">
        <v>2684</v>
      </c>
      <c r="K262" s="115">
        <v>1881</v>
      </c>
      <c r="L262" s="115">
        <v>803</v>
      </c>
      <c r="M262" s="115">
        <v>2085310</v>
      </c>
      <c r="N262" s="116">
        <v>0.3980223536491394</v>
      </c>
      <c r="O262" s="115">
        <v>2679</v>
      </c>
      <c r="P262" s="116">
        <v>0.12900516390800476</v>
      </c>
      <c r="Q262" s="116">
        <v>0</v>
      </c>
      <c r="R262" s="117">
        <v>920108</v>
      </c>
      <c r="S262" s="116">
        <v>99.475975036621094</v>
      </c>
      <c r="T262" s="116">
        <v>99.347648620605469</v>
      </c>
      <c r="U262" s="118">
        <v>924955</v>
      </c>
      <c r="V262" s="119">
        <v>0.15492644906044006</v>
      </c>
      <c r="W262" s="117">
        <v>3406</v>
      </c>
      <c r="X262" s="119">
        <v>0.37017393112182617</v>
      </c>
      <c r="Y262" s="119">
        <v>0</v>
      </c>
      <c r="Z262" s="117">
        <v>1131981</v>
      </c>
      <c r="AA262" s="119">
        <v>98.762962341308594</v>
      </c>
      <c r="AB262" s="116">
        <v>1133369</v>
      </c>
      <c r="AC262" s="120">
        <v>98.701309204101563</v>
      </c>
      <c r="AD262" s="116">
        <v>5.4633665084838867</v>
      </c>
      <c r="AE262" s="116">
        <v>29.044923782348633</v>
      </c>
      <c r="AF262" s="116">
        <v>3229.6826171875</v>
      </c>
      <c r="AG262" s="116">
        <v>14329.0673828125</v>
      </c>
      <c r="AH262" s="121">
        <v>12026.232421875</v>
      </c>
      <c r="AI262" s="116">
        <v>83.928924560546875</v>
      </c>
      <c r="AJ262" s="121">
        <v>9562.017578125</v>
      </c>
      <c r="AK262" s="121">
        <v>4767.03857421875</v>
      </c>
      <c r="AL262" s="116">
        <v>7865.810546875</v>
      </c>
      <c r="AM262" s="116">
        <v>4160.41357421875</v>
      </c>
      <c r="AN262" s="116">
        <v>132.86323547363281</v>
      </c>
      <c r="AO262" s="116">
        <v>127.36756134033203</v>
      </c>
      <c r="AP262" s="116">
        <v>145.45198059082031</v>
      </c>
      <c r="AQ262" s="122">
        <v>5.338698726830291</v>
      </c>
      <c r="AR262" s="118">
        <v>150</v>
      </c>
      <c r="AS262" s="118">
        <v>69</v>
      </c>
      <c r="AT262" s="118">
        <v>9</v>
      </c>
      <c r="AU262" s="118">
        <v>6</v>
      </c>
      <c r="AV262" s="118">
        <v>6</v>
      </c>
      <c r="AW262" s="118">
        <v>2</v>
      </c>
      <c r="AX262" s="118">
        <v>22</v>
      </c>
      <c r="AY262" s="118">
        <v>0</v>
      </c>
      <c r="AZ262" s="118">
        <v>15</v>
      </c>
      <c r="BA262" s="118">
        <v>2</v>
      </c>
      <c r="BB262" s="118">
        <v>24</v>
      </c>
      <c r="BC262" s="118">
        <v>11</v>
      </c>
      <c r="BD262" s="116">
        <v>51</v>
      </c>
      <c r="BE262" s="118">
        <v>62</v>
      </c>
      <c r="BF262" s="118">
        <v>0</v>
      </c>
      <c r="BG262" s="112">
        <v>65.983932495117188</v>
      </c>
      <c r="BH262" s="244">
        <v>33</v>
      </c>
      <c r="BI262" s="240">
        <v>4.8316251830161052</v>
      </c>
      <c r="BJ262" s="470">
        <v>2</v>
      </c>
      <c r="BK262" s="470">
        <v>10</v>
      </c>
    </row>
    <row r="263" spans="1:63">
      <c r="A263" s="352">
        <v>41900</v>
      </c>
      <c r="B263" s="114" t="s">
        <v>123</v>
      </c>
      <c r="C263" s="114" t="s">
        <v>122</v>
      </c>
      <c r="D263" s="114">
        <v>169</v>
      </c>
      <c r="E263" s="114">
        <v>158</v>
      </c>
      <c r="F263" s="114">
        <v>11</v>
      </c>
      <c r="G263" s="114">
        <v>525</v>
      </c>
      <c r="H263" s="114">
        <v>491</v>
      </c>
      <c r="I263" s="114">
        <v>34</v>
      </c>
      <c r="J263" s="114">
        <v>1612</v>
      </c>
      <c r="K263" s="115">
        <v>1479</v>
      </c>
      <c r="L263" s="115">
        <v>133</v>
      </c>
      <c r="M263" s="115">
        <v>1162119</v>
      </c>
      <c r="N263" s="116">
        <v>0.13991682231426239</v>
      </c>
      <c r="O263" s="115">
        <v>1123</v>
      </c>
      <c r="P263" s="116">
        <v>9.6817269921302795E-2</v>
      </c>
      <c r="Q263" s="116">
        <v>0</v>
      </c>
      <c r="R263" s="117">
        <v>428978</v>
      </c>
      <c r="S263" s="116">
        <v>99.595329284667969</v>
      </c>
      <c r="T263" s="116">
        <v>99.4989013671875</v>
      </c>
      <c r="U263" s="118">
        <v>430721</v>
      </c>
      <c r="V263" s="119">
        <v>8.4509462118148804E-2</v>
      </c>
      <c r="W263" s="117">
        <v>1223</v>
      </c>
      <c r="X263" s="119">
        <v>0.28509619832038879</v>
      </c>
      <c r="Y263" s="119">
        <v>0</v>
      </c>
      <c r="Z263" s="117">
        <v>352614</v>
      </c>
      <c r="AA263" s="119">
        <v>98.830734252929688</v>
      </c>
      <c r="AB263" s="116">
        <v>353045</v>
      </c>
      <c r="AC263" s="120">
        <v>98.713478088378906</v>
      </c>
      <c r="AD263" s="116">
        <v>5.1036019325256348</v>
      </c>
      <c r="AE263" s="116">
        <v>30.358846664428711</v>
      </c>
      <c r="AF263" s="116">
        <v>1700.9246826171875</v>
      </c>
      <c r="AG263" s="116">
        <v>6353.7353515625</v>
      </c>
      <c r="AH263" s="121">
        <v>4609.3974609375</v>
      </c>
      <c r="AI263" s="116">
        <v>72.5462646484375</v>
      </c>
      <c r="AJ263" s="121">
        <v>5750.07177734375</v>
      </c>
      <c r="AK263" s="121">
        <v>603.6619873046875</v>
      </c>
      <c r="AL263" s="116">
        <v>4166.2412109375</v>
      </c>
      <c r="AM263" s="116">
        <v>443.15402221679687</v>
      </c>
      <c r="AN263" s="116">
        <v>108.85481262207031</v>
      </c>
      <c r="AO263" s="116">
        <v>108.33289337158203</v>
      </c>
      <c r="AP263" s="116">
        <v>114.09049987792969</v>
      </c>
      <c r="AQ263" s="116">
        <v>3.9415231709444791</v>
      </c>
      <c r="AR263" s="118">
        <v>223</v>
      </c>
      <c r="AS263" s="118">
        <v>15</v>
      </c>
      <c r="AT263" s="118">
        <v>10</v>
      </c>
      <c r="AU263" s="118">
        <v>6</v>
      </c>
      <c r="AV263" s="118">
        <v>1</v>
      </c>
      <c r="AW263" s="118">
        <v>1</v>
      </c>
      <c r="AX263" s="118">
        <v>8</v>
      </c>
      <c r="AY263" s="118">
        <v>0</v>
      </c>
      <c r="AZ263" s="118">
        <v>6</v>
      </c>
      <c r="BA263" s="118">
        <v>1</v>
      </c>
      <c r="BB263" s="118">
        <v>29</v>
      </c>
      <c r="BC263" s="118">
        <v>8</v>
      </c>
      <c r="BD263" s="116">
        <v>17</v>
      </c>
      <c r="BE263" s="118">
        <v>26</v>
      </c>
      <c r="BF263" s="118">
        <v>0</v>
      </c>
      <c r="BG263" s="112">
        <v>53.226558685302734</v>
      </c>
      <c r="BH263" s="244">
        <v>59</v>
      </c>
      <c r="BI263" s="240">
        <v>11.238095238095239</v>
      </c>
      <c r="BJ263" s="470">
        <v>1</v>
      </c>
      <c r="BK263" s="470">
        <v>8</v>
      </c>
    </row>
    <row r="264" spans="1:63">
      <c r="A264" s="352">
        <v>41900</v>
      </c>
      <c r="B264" s="114" t="s">
        <v>183</v>
      </c>
      <c r="C264" s="114" t="s">
        <v>122</v>
      </c>
      <c r="D264" s="114">
        <v>140</v>
      </c>
      <c r="E264" s="114">
        <v>130</v>
      </c>
      <c r="F264" s="114">
        <v>10</v>
      </c>
      <c r="G264" s="114">
        <v>421</v>
      </c>
      <c r="H264" s="114">
        <v>391</v>
      </c>
      <c r="I264" s="114">
        <v>30</v>
      </c>
      <c r="J264" s="114">
        <v>1591</v>
      </c>
      <c r="K264" s="115">
        <v>1477</v>
      </c>
      <c r="L264" s="115">
        <v>114</v>
      </c>
      <c r="M264" s="115">
        <v>1178211</v>
      </c>
      <c r="N264" s="116">
        <v>5.0330542027950287E-2</v>
      </c>
      <c r="O264" s="115">
        <v>1349</v>
      </c>
      <c r="P264" s="116">
        <v>0.11458159238100052</v>
      </c>
      <c r="Q264" s="116">
        <v>0</v>
      </c>
      <c r="R264" s="117">
        <v>460113</v>
      </c>
      <c r="S264" s="116">
        <v>99.557723999023438</v>
      </c>
      <c r="T264" s="116">
        <v>99.443649291992188</v>
      </c>
      <c r="U264" s="118">
        <v>462157</v>
      </c>
      <c r="V264" s="119">
        <v>2.8561722487211227E-2</v>
      </c>
      <c r="W264" s="117">
        <v>1700</v>
      </c>
      <c r="X264" s="119">
        <v>0.36947444081306458</v>
      </c>
      <c r="Y264" s="119">
        <v>0</v>
      </c>
      <c r="Z264" s="117">
        <v>300455</v>
      </c>
      <c r="AA264" s="119">
        <v>97.930801391601563</v>
      </c>
      <c r="AB264" s="116">
        <v>300709</v>
      </c>
      <c r="AC264" s="120">
        <v>97.489265441894531</v>
      </c>
      <c r="AD264" s="116">
        <v>5.5933208465576172</v>
      </c>
      <c r="AE264" s="116">
        <v>30.490303039550781</v>
      </c>
      <c r="AF264" s="116">
        <v>1872.389404296875</v>
      </c>
      <c r="AG264" s="116">
        <v>6301.11328125</v>
      </c>
      <c r="AH264" s="121">
        <v>4297.0888671875</v>
      </c>
      <c r="AI264" s="116">
        <v>68.195709228515625</v>
      </c>
      <c r="AJ264" s="121">
        <v>5735.0361328125</v>
      </c>
      <c r="AK264" s="121">
        <v>566.0780029296875</v>
      </c>
      <c r="AL264" s="116">
        <v>3828.27587890625</v>
      </c>
      <c r="AM264" s="116">
        <v>468.81195068359375</v>
      </c>
      <c r="AN264" s="116">
        <v>101.30762481689453</v>
      </c>
      <c r="AO264" s="116">
        <v>99.278129577636719</v>
      </c>
      <c r="AP264" s="116">
        <v>127.76954650878906</v>
      </c>
      <c r="AQ264" s="116">
        <v>3.9604734640163417</v>
      </c>
      <c r="AR264" s="118">
        <v>160</v>
      </c>
      <c r="AS264" s="118">
        <v>5</v>
      </c>
      <c r="AT264" s="118">
        <v>3</v>
      </c>
      <c r="AU264" s="118">
        <v>1</v>
      </c>
      <c r="AV264" s="118">
        <v>1</v>
      </c>
      <c r="AW264" s="118">
        <v>0</v>
      </c>
      <c r="AX264" s="118">
        <v>11</v>
      </c>
      <c r="AY264" s="118">
        <v>0</v>
      </c>
      <c r="AZ264" s="118">
        <v>3</v>
      </c>
      <c r="BA264" s="118">
        <v>1</v>
      </c>
      <c r="BB264" s="118">
        <v>38</v>
      </c>
      <c r="BC264" s="118">
        <v>9</v>
      </c>
      <c r="BD264" s="116">
        <v>20</v>
      </c>
      <c r="BE264" s="118">
        <v>43</v>
      </c>
      <c r="BF264" s="118">
        <v>0</v>
      </c>
      <c r="BG264" s="112">
        <v>50.086700439453125</v>
      </c>
      <c r="BH264" s="244">
        <v>28</v>
      </c>
      <c r="BI264" s="240">
        <v>6.6508313539192399</v>
      </c>
      <c r="BJ264" s="470">
        <v>0</v>
      </c>
      <c r="BK264" s="470">
        <v>5</v>
      </c>
    </row>
    <row r="265" spans="1:63">
      <c r="A265" s="352">
        <v>41900</v>
      </c>
      <c r="B265" s="114" t="s">
        <v>126</v>
      </c>
      <c r="C265" s="114" t="s">
        <v>122</v>
      </c>
      <c r="D265" s="114">
        <v>117</v>
      </c>
      <c r="E265" s="114">
        <v>110</v>
      </c>
      <c r="F265" s="114">
        <v>7</v>
      </c>
      <c r="G265" s="114">
        <v>343</v>
      </c>
      <c r="H265" s="114">
        <v>322</v>
      </c>
      <c r="I265" s="114">
        <v>21</v>
      </c>
      <c r="J265" s="114">
        <v>1070</v>
      </c>
      <c r="K265" s="115">
        <v>984</v>
      </c>
      <c r="L265" s="115">
        <v>86</v>
      </c>
      <c r="M265" s="115">
        <v>702706</v>
      </c>
      <c r="N265" s="116">
        <v>0.26853334903717041</v>
      </c>
      <c r="O265" s="115">
        <v>1847</v>
      </c>
      <c r="P265" s="116">
        <v>0.2635747492313385</v>
      </c>
      <c r="Q265" s="116">
        <v>0</v>
      </c>
      <c r="R265" s="117">
        <v>249073</v>
      </c>
      <c r="S265" s="116">
        <v>98.607627868652344</v>
      </c>
      <c r="T265" s="116">
        <v>98.347724914550781</v>
      </c>
      <c r="U265" s="118">
        <v>252590</v>
      </c>
      <c r="V265" s="119">
        <v>0.9022526741027832</v>
      </c>
      <c r="W265" s="117">
        <v>1073</v>
      </c>
      <c r="X265" s="119">
        <v>0.43079739809036255</v>
      </c>
      <c r="Y265" s="119">
        <v>0</v>
      </c>
      <c r="Z265" s="117">
        <v>137600</v>
      </c>
      <c r="AA265" s="119">
        <v>98.712936401367188</v>
      </c>
      <c r="AB265" s="116">
        <v>137545</v>
      </c>
      <c r="AC265" s="120">
        <v>98.588829040527344</v>
      </c>
      <c r="AD265" s="116">
        <v>5.7877144813537598</v>
      </c>
      <c r="AE265" s="116">
        <v>37.011676788330078</v>
      </c>
      <c r="AF265" s="116">
        <v>1153.373046875</v>
      </c>
      <c r="AG265" s="116">
        <v>3891.824462890625</v>
      </c>
      <c r="AH265" s="121">
        <v>2701.386474609375</v>
      </c>
      <c r="AI265" s="116">
        <v>69.411827087402344</v>
      </c>
      <c r="AJ265" s="121">
        <v>3745.511962890625</v>
      </c>
      <c r="AK265" s="121">
        <v>146.31298828125</v>
      </c>
      <c r="AL265" s="116">
        <v>2668.79443359375</v>
      </c>
      <c r="AM265" s="116">
        <v>32.592002868652344</v>
      </c>
      <c r="AN265" s="116">
        <v>101.36862945556641</v>
      </c>
      <c r="AO265" s="116">
        <v>107.08685302734375</v>
      </c>
      <c r="AP265" s="116">
        <v>42.826652526855469</v>
      </c>
      <c r="AQ265" s="116">
        <v>3.6372191241968457</v>
      </c>
      <c r="AR265" s="118">
        <v>151</v>
      </c>
      <c r="AS265" s="118">
        <v>4</v>
      </c>
      <c r="AT265" s="118">
        <v>4</v>
      </c>
      <c r="AU265" s="118">
        <v>2</v>
      </c>
      <c r="AV265" s="118">
        <v>2</v>
      </c>
      <c r="AW265" s="118">
        <v>2</v>
      </c>
      <c r="AX265" s="118">
        <v>4</v>
      </c>
      <c r="AY265" s="118">
        <v>0</v>
      </c>
      <c r="AZ265" s="118">
        <v>7</v>
      </c>
      <c r="BA265" s="118">
        <v>1</v>
      </c>
      <c r="BB265" s="118">
        <v>31</v>
      </c>
      <c r="BC265" s="118">
        <v>17</v>
      </c>
      <c r="BD265" s="116">
        <v>17</v>
      </c>
      <c r="BE265" s="118">
        <v>50</v>
      </c>
      <c r="BF265" s="118">
        <v>0</v>
      </c>
      <c r="BG265" s="112">
        <v>49.657119750976562</v>
      </c>
      <c r="BH265" s="244">
        <v>44</v>
      </c>
      <c r="BI265" s="240">
        <v>12.827988338192419</v>
      </c>
      <c r="BJ265" s="470">
        <v>1</v>
      </c>
      <c r="BK265" s="470">
        <v>7</v>
      </c>
    </row>
    <row r="266" spans="1:63">
      <c r="A266" s="352">
        <v>41900</v>
      </c>
      <c r="B266" s="114" t="s">
        <v>184</v>
      </c>
      <c r="C266" s="114" t="s">
        <v>122</v>
      </c>
      <c r="D266" s="114">
        <v>112</v>
      </c>
      <c r="E266" s="114">
        <v>97</v>
      </c>
      <c r="F266" s="114">
        <v>15</v>
      </c>
      <c r="G266" s="114">
        <v>334</v>
      </c>
      <c r="H266" s="114">
        <v>289</v>
      </c>
      <c r="I266" s="114">
        <v>45</v>
      </c>
      <c r="J266" s="114">
        <v>1177</v>
      </c>
      <c r="K266" s="115">
        <v>982</v>
      </c>
      <c r="L266" s="115">
        <v>195</v>
      </c>
      <c r="M266" s="115">
        <v>1187402</v>
      </c>
      <c r="N266" s="116">
        <v>0.18443627655506134</v>
      </c>
      <c r="O266" s="115">
        <v>1480</v>
      </c>
      <c r="P266" s="116">
        <v>0.12494818121194839</v>
      </c>
      <c r="Q266" s="116">
        <v>0</v>
      </c>
      <c r="R266" s="117">
        <v>431731</v>
      </c>
      <c r="S266" s="116">
        <v>99.260826110839844</v>
      </c>
      <c r="T266" s="116">
        <v>99.136802673339844</v>
      </c>
      <c r="U266" s="118">
        <v>434946</v>
      </c>
      <c r="V266" s="119">
        <v>3.1957991421222687E-2</v>
      </c>
      <c r="W266" s="117">
        <v>1178</v>
      </c>
      <c r="X266" s="119">
        <v>0.27285507321357727</v>
      </c>
      <c r="Y266" s="119">
        <v>0</v>
      </c>
      <c r="Z266" s="117">
        <v>291484</v>
      </c>
      <c r="AA266" s="119">
        <v>98.266799926757812</v>
      </c>
      <c r="AB266" s="116">
        <v>290129</v>
      </c>
      <c r="AC266" s="120">
        <v>98.219413757324219</v>
      </c>
      <c r="AD266" s="116">
        <v>5.7756776809692383</v>
      </c>
      <c r="AE266" s="116">
        <v>30.849706649780273</v>
      </c>
      <c r="AF266" s="116">
        <v>1977.764404296875</v>
      </c>
      <c r="AG266" s="116">
        <v>5491.17822265625</v>
      </c>
      <c r="AH266" s="121">
        <v>4211.18408203125</v>
      </c>
      <c r="AI266" s="116">
        <v>76.689987182617188</v>
      </c>
      <c r="AJ266" s="121">
        <v>4567.833984375</v>
      </c>
      <c r="AK266" s="121">
        <v>923.34210205078125</v>
      </c>
      <c r="AL266" s="116">
        <v>3504.90234375</v>
      </c>
      <c r="AM266" s="116">
        <v>706.28094482421875</v>
      </c>
      <c r="AN266" s="116">
        <v>122.04166412353516</v>
      </c>
      <c r="AO266" s="116">
        <v>123.11599731445312</v>
      </c>
      <c r="AP266" s="116">
        <v>116.99126434326172</v>
      </c>
      <c r="AQ266" s="116">
        <v>4.665402058331563</v>
      </c>
      <c r="AR266" s="118">
        <v>100</v>
      </c>
      <c r="AS266" s="118">
        <v>12</v>
      </c>
      <c r="AT266" s="118">
        <v>6</v>
      </c>
      <c r="AU266" s="118">
        <v>3</v>
      </c>
      <c r="AV266" s="118">
        <v>0</v>
      </c>
      <c r="AW266" s="118">
        <v>0</v>
      </c>
      <c r="AX266" s="118">
        <v>0</v>
      </c>
      <c r="AY266" s="118">
        <v>0</v>
      </c>
      <c r="AZ266" s="118">
        <v>9</v>
      </c>
      <c r="BA266" s="118">
        <v>1</v>
      </c>
      <c r="BB266" s="118">
        <v>34</v>
      </c>
      <c r="BC266" s="118">
        <v>9</v>
      </c>
      <c r="BD266" s="116">
        <v>13</v>
      </c>
      <c r="BE266" s="118">
        <v>45</v>
      </c>
      <c r="BF266" s="118">
        <v>0</v>
      </c>
      <c r="BG266" s="112">
        <v>60.174751281738281</v>
      </c>
      <c r="BH266" s="244">
        <v>21</v>
      </c>
      <c r="BI266" s="240">
        <v>6.2874251497005984</v>
      </c>
      <c r="BJ266" s="471">
        <v>0</v>
      </c>
      <c r="BK266" s="471">
        <v>6</v>
      </c>
    </row>
    <row r="267" spans="1:63">
      <c r="A267" s="352">
        <v>41900</v>
      </c>
      <c r="B267" s="114" t="s">
        <v>131</v>
      </c>
      <c r="C267" s="114" t="s">
        <v>176</v>
      </c>
      <c r="D267" s="114">
        <v>194</v>
      </c>
      <c r="E267" s="114">
        <v>174</v>
      </c>
      <c r="F267" s="114">
        <v>20</v>
      </c>
      <c r="G267" s="114">
        <v>557</v>
      </c>
      <c r="H267" s="114">
        <v>507</v>
      </c>
      <c r="I267" s="114">
        <v>50</v>
      </c>
      <c r="J267" s="114">
        <v>1633</v>
      </c>
      <c r="K267" s="115">
        <v>1470</v>
      </c>
      <c r="L267" s="115">
        <v>163</v>
      </c>
      <c r="M267" s="115">
        <v>1182448</v>
      </c>
      <c r="N267" s="116">
        <v>3.1291015446186066E-2</v>
      </c>
      <c r="O267" s="115">
        <v>54</v>
      </c>
      <c r="P267" s="116">
        <v>4.7546806745231152E-3</v>
      </c>
      <c r="Q267" s="116">
        <v>0</v>
      </c>
      <c r="R267" s="117">
        <v>403088</v>
      </c>
      <c r="S267" s="116">
        <v>99.554695129394531</v>
      </c>
      <c r="T267" s="116">
        <v>99.549964904785156</v>
      </c>
      <c r="U267" s="118">
        <v>404891</v>
      </c>
      <c r="V267" s="119">
        <v>0.13682694733142853</v>
      </c>
      <c r="W267" s="117">
        <v>1043</v>
      </c>
      <c r="X267" s="119">
        <v>0.25875243544578552</v>
      </c>
      <c r="Y267" s="119">
        <v>0</v>
      </c>
      <c r="Z267" s="117">
        <v>167972</v>
      </c>
      <c r="AA267" s="119">
        <v>95.121208190917969</v>
      </c>
      <c r="AB267" s="116">
        <v>166525</v>
      </c>
      <c r="AC267" s="120">
        <v>95.810836791992188</v>
      </c>
      <c r="AD267" s="116">
        <v>5.1985807418823242</v>
      </c>
      <c r="AE267" s="116">
        <v>29.167518615722656</v>
      </c>
      <c r="AF267" s="116">
        <v>1852.999755859375</v>
      </c>
      <c r="AG267" s="116">
        <v>5173.25</v>
      </c>
      <c r="AH267" s="121">
        <v>3518.72900390625</v>
      </c>
      <c r="AI267" s="116">
        <v>68.01776123046875</v>
      </c>
      <c r="AJ267" s="121">
        <v>4509.40576171875</v>
      </c>
      <c r="AK267" s="121">
        <v>663.8448486328125</v>
      </c>
      <c r="AL267" s="116">
        <v>2985.712646484375</v>
      </c>
      <c r="AM267" s="116">
        <v>533.01654052734375</v>
      </c>
      <c r="AN267" s="116">
        <v>85.089530944824219</v>
      </c>
      <c r="AO267" s="116">
        <v>83.534530639648437</v>
      </c>
      <c r="AP267" s="116">
        <v>97.406517028808594</v>
      </c>
      <c r="AQ267" s="116">
        <v>3.1679424372320883</v>
      </c>
      <c r="AR267" s="118">
        <v>267</v>
      </c>
      <c r="AS267" s="118">
        <v>4</v>
      </c>
      <c r="AT267" s="118">
        <v>2</v>
      </c>
      <c r="AU267" s="118">
        <v>2</v>
      </c>
      <c r="AV267" s="118">
        <v>2</v>
      </c>
      <c r="AW267" s="118">
        <v>2</v>
      </c>
      <c r="AX267" s="118">
        <v>5</v>
      </c>
      <c r="AY267" s="118">
        <v>0</v>
      </c>
      <c r="AZ267" s="118">
        <v>4</v>
      </c>
      <c r="BA267" s="118">
        <v>1</v>
      </c>
      <c r="BB267" s="118">
        <v>124</v>
      </c>
      <c r="BC267" s="118">
        <v>65</v>
      </c>
      <c r="BD267" s="116">
        <v>20</v>
      </c>
      <c r="BE267" s="118">
        <v>33</v>
      </c>
      <c r="BF267" s="118">
        <v>0</v>
      </c>
      <c r="BG267" s="112">
        <v>41.230983734130859</v>
      </c>
      <c r="BH267" s="244">
        <v>102</v>
      </c>
      <c r="BI267" s="240">
        <v>18.312387791741472</v>
      </c>
      <c r="BJ267" s="471">
        <v>2</v>
      </c>
      <c r="BK267" s="471">
        <v>6</v>
      </c>
    </row>
    <row r="268" spans="1:63">
      <c r="A268" s="352">
        <v>41900</v>
      </c>
      <c r="B268" s="114" t="s">
        <v>124</v>
      </c>
      <c r="C268" s="114" t="s">
        <v>176</v>
      </c>
      <c r="D268" s="114">
        <v>159</v>
      </c>
      <c r="E268" s="114">
        <v>126</v>
      </c>
      <c r="F268" s="114">
        <v>33</v>
      </c>
      <c r="G268" s="114">
        <v>457</v>
      </c>
      <c r="H268" s="114">
        <v>370</v>
      </c>
      <c r="I268" s="114">
        <v>87</v>
      </c>
      <c r="J268" s="114">
        <v>1703</v>
      </c>
      <c r="K268" s="115">
        <v>1358</v>
      </c>
      <c r="L268" s="115">
        <v>345</v>
      </c>
      <c r="M268" s="115">
        <v>1146890</v>
      </c>
      <c r="N268" s="116">
        <v>3.3656235784292221E-2</v>
      </c>
      <c r="O268" s="115">
        <v>129</v>
      </c>
      <c r="P268" s="116">
        <v>1.169163454324007E-2</v>
      </c>
      <c r="Q268" s="116">
        <v>0</v>
      </c>
      <c r="R268" s="117">
        <v>445174</v>
      </c>
      <c r="S268" s="116">
        <v>99.6396484375</v>
      </c>
      <c r="T268" s="116">
        <v>99.627998352050781</v>
      </c>
      <c r="U268" s="118">
        <v>446784</v>
      </c>
      <c r="V268" s="119">
        <v>6.3565388321876526E-2</v>
      </c>
      <c r="W268" s="117">
        <v>1434</v>
      </c>
      <c r="X268" s="119">
        <v>0.32212123274803162</v>
      </c>
      <c r="Y268" s="119">
        <v>0</v>
      </c>
      <c r="Z268" s="117">
        <v>130069</v>
      </c>
      <c r="AA268" s="119">
        <v>96.604881286621094</v>
      </c>
      <c r="AB268" s="116">
        <v>130580</v>
      </c>
      <c r="AC268" s="120">
        <v>96.703933715820313</v>
      </c>
      <c r="AD268" s="116">
        <v>4.8729300498962402</v>
      </c>
      <c r="AE268" s="116">
        <v>30.727592468261719</v>
      </c>
      <c r="AF268" s="116">
        <v>1682.878173828125</v>
      </c>
      <c r="AG268" s="116">
        <v>5762.236328125</v>
      </c>
      <c r="AH268" s="121">
        <v>3530.949462890625</v>
      </c>
      <c r="AI268" s="116">
        <v>61.277416229248047</v>
      </c>
      <c r="AJ268" s="121">
        <v>4499.30224609375</v>
      </c>
      <c r="AK268" s="121">
        <v>1262.9344482421875</v>
      </c>
      <c r="AL268" s="116">
        <v>2606.157958984375</v>
      </c>
      <c r="AM268" s="116">
        <v>924.79119873046875</v>
      </c>
      <c r="AN268" s="116">
        <v>83.420600891113281</v>
      </c>
      <c r="AO268" s="116">
        <v>80.938827514648437</v>
      </c>
      <c r="AP268" s="116">
        <v>93.650711059570313</v>
      </c>
      <c r="AQ268" s="116">
        <v>3.3835797581473868</v>
      </c>
      <c r="AR268" s="118">
        <v>213</v>
      </c>
      <c r="AS268" s="118">
        <v>2</v>
      </c>
      <c r="AT268" s="118">
        <v>1</v>
      </c>
      <c r="AU268" s="118">
        <v>1</v>
      </c>
      <c r="AV268" s="118">
        <v>0</v>
      </c>
      <c r="AW268" s="118">
        <v>0</v>
      </c>
      <c r="AX268" s="118">
        <v>1</v>
      </c>
      <c r="AY268" s="118">
        <v>0</v>
      </c>
      <c r="AZ268" s="118">
        <v>1</v>
      </c>
      <c r="BA268" s="118">
        <v>0</v>
      </c>
      <c r="BB268" s="118">
        <v>69</v>
      </c>
      <c r="BC268" s="118">
        <v>30</v>
      </c>
      <c r="BD268" s="116">
        <v>16</v>
      </c>
      <c r="BE268" s="118">
        <v>26</v>
      </c>
      <c r="BF268" s="118">
        <v>0</v>
      </c>
      <c r="BG268" s="112">
        <v>41.176963806152344</v>
      </c>
      <c r="BH268" s="244">
        <v>101</v>
      </c>
      <c r="BI268" s="240">
        <v>22.100656455142232</v>
      </c>
      <c r="BJ268" s="471">
        <v>0</v>
      </c>
      <c r="BK268" s="471">
        <v>2</v>
      </c>
    </row>
    <row r="269" spans="1:63">
      <c r="A269" s="352">
        <v>41900</v>
      </c>
      <c r="B269" s="206" t="s">
        <v>133</v>
      </c>
      <c r="C269" s="206" t="s">
        <v>176</v>
      </c>
      <c r="D269" s="206">
        <v>176</v>
      </c>
      <c r="E269" s="206">
        <v>164</v>
      </c>
      <c r="F269" s="206">
        <v>12</v>
      </c>
      <c r="G269" s="206">
        <v>519</v>
      </c>
      <c r="H269" s="206">
        <v>485</v>
      </c>
      <c r="I269" s="206">
        <v>34</v>
      </c>
      <c r="J269" s="206">
        <v>1533</v>
      </c>
      <c r="K269" s="245">
        <v>1419</v>
      </c>
      <c r="L269" s="245">
        <v>114</v>
      </c>
      <c r="M269" s="245">
        <v>949895</v>
      </c>
      <c r="N269" s="246">
        <v>1.789671485312283E-3</v>
      </c>
      <c r="O269" s="245">
        <v>46</v>
      </c>
      <c r="P269" s="246">
        <v>5.115630105137825E-3</v>
      </c>
      <c r="Q269" s="246">
        <v>0</v>
      </c>
      <c r="R269" s="247">
        <v>298628</v>
      </c>
      <c r="S269" s="246">
        <v>99.659934997558594</v>
      </c>
      <c r="T269" s="246">
        <v>99.654838562011719</v>
      </c>
      <c r="U269" s="248">
        <v>299647</v>
      </c>
      <c r="V269" s="249">
        <v>2.0023560151457787E-2</v>
      </c>
      <c r="W269" s="248">
        <v>927</v>
      </c>
      <c r="X269" s="246">
        <v>0.31041964888572693</v>
      </c>
      <c r="Y269" s="246">
        <v>0</v>
      </c>
      <c r="Z269" s="247">
        <v>76472</v>
      </c>
      <c r="AA269" s="249">
        <v>94.611099243164062</v>
      </c>
      <c r="AB269" s="246">
        <v>75652</v>
      </c>
      <c r="AC269" s="250">
        <v>94.654472351074219</v>
      </c>
      <c r="AD269" s="246">
        <v>5.2246079444885254</v>
      </c>
      <c r="AE269" s="246">
        <v>35.960239410400391</v>
      </c>
      <c r="AF269" s="246">
        <v>1454.5523681640625</v>
      </c>
      <c r="AG269" s="246">
        <v>4645.07080078125</v>
      </c>
      <c r="AH269" s="251">
        <v>3224.19287109375</v>
      </c>
      <c r="AI269" s="246">
        <v>69.411056518554688</v>
      </c>
      <c r="AJ269" s="251">
        <v>4289.53857421875</v>
      </c>
      <c r="AK269" s="251">
        <v>355.5321044921875</v>
      </c>
      <c r="AL269" s="246">
        <v>2979.102783203125</v>
      </c>
      <c r="AM269" s="246">
        <v>245.089599609375</v>
      </c>
      <c r="AN269" s="246">
        <v>84.109771728515625</v>
      </c>
      <c r="AO269" s="246">
        <v>84.709388732910156</v>
      </c>
      <c r="AP269" s="246">
        <v>77.491737365722656</v>
      </c>
      <c r="AQ269" s="246">
        <v>3.0300527076198631</v>
      </c>
      <c r="AR269" s="248">
        <v>279</v>
      </c>
      <c r="AS269" s="248">
        <v>1</v>
      </c>
      <c r="AT269" s="248">
        <v>0</v>
      </c>
      <c r="AU269" s="248">
        <v>0</v>
      </c>
      <c r="AV269" s="248">
        <v>0</v>
      </c>
      <c r="AW269" s="248">
        <v>0</v>
      </c>
      <c r="AX269" s="248">
        <v>0</v>
      </c>
      <c r="AY269" s="248">
        <v>0</v>
      </c>
      <c r="AZ269" s="248">
        <v>2</v>
      </c>
      <c r="BA269" s="248">
        <v>1</v>
      </c>
      <c r="BB269" s="248">
        <v>91</v>
      </c>
      <c r="BC269" s="248">
        <v>55</v>
      </c>
      <c r="BD269" s="246">
        <v>13</v>
      </c>
      <c r="BE269" s="248">
        <v>27</v>
      </c>
      <c r="BF269" s="248">
        <v>0</v>
      </c>
      <c r="BG269" s="249">
        <v>40.577751159667969</v>
      </c>
      <c r="BH269" s="252">
        <v>101</v>
      </c>
      <c r="BI269" s="253">
        <v>19.460500963391137</v>
      </c>
      <c r="BJ269" s="43">
        <v>2</v>
      </c>
      <c r="BK269" s="43">
        <v>3</v>
      </c>
    </row>
    <row r="270" spans="1:63">
      <c r="A270" s="352">
        <v>41900</v>
      </c>
      <c r="B270" s="206" t="s">
        <v>125</v>
      </c>
      <c r="C270" s="206" t="s">
        <v>176</v>
      </c>
      <c r="D270" s="206">
        <v>185</v>
      </c>
      <c r="E270" s="206">
        <v>177</v>
      </c>
      <c r="F270" s="206">
        <v>8</v>
      </c>
      <c r="G270" s="206">
        <v>531</v>
      </c>
      <c r="H270" s="206">
        <v>507</v>
      </c>
      <c r="I270" s="206">
        <v>24</v>
      </c>
      <c r="J270" s="206">
        <v>1694</v>
      </c>
      <c r="K270" s="245">
        <v>1601</v>
      </c>
      <c r="L270" s="245">
        <v>93</v>
      </c>
      <c r="M270" s="245">
        <v>930585</v>
      </c>
      <c r="N270" s="246">
        <v>1.0745928157120943E-3</v>
      </c>
      <c r="O270" s="245">
        <v>17</v>
      </c>
      <c r="P270" s="246">
        <v>1.9142139935865998E-3</v>
      </c>
      <c r="Q270" s="246">
        <v>0</v>
      </c>
      <c r="R270" s="247">
        <v>323076</v>
      </c>
      <c r="S270" s="246">
        <v>99.757614135742188</v>
      </c>
      <c r="T270" s="246">
        <v>99.755706787109375</v>
      </c>
      <c r="U270" s="248">
        <v>323861</v>
      </c>
      <c r="V270" s="249">
        <v>3.9831902831792831E-2</v>
      </c>
      <c r="W270" s="248">
        <v>648</v>
      </c>
      <c r="X270" s="246">
        <v>0.20057199895381927</v>
      </c>
      <c r="Y270" s="246">
        <v>0</v>
      </c>
      <c r="Z270" s="247">
        <v>85052</v>
      </c>
      <c r="AA270" s="249">
        <v>97.022994995117188</v>
      </c>
      <c r="AB270" s="246">
        <v>85264</v>
      </c>
      <c r="AC270" s="250">
        <v>97.498359680175781</v>
      </c>
      <c r="AD270" s="246">
        <v>4.1272320747375488</v>
      </c>
      <c r="AE270" s="246">
        <v>32.990242004394531</v>
      </c>
      <c r="AF270" s="246">
        <v>1181.369140625</v>
      </c>
      <c r="AG270" s="246">
        <v>4461.26953125</v>
      </c>
      <c r="AH270" s="251">
        <v>2446.365966796875</v>
      </c>
      <c r="AI270" s="246">
        <v>54.835647583007813</v>
      </c>
      <c r="AJ270" s="251">
        <v>4136.95458984375</v>
      </c>
      <c r="AK270" s="251">
        <v>324.31640625</v>
      </c>
      <c r="AL270" s="246">
        <v>2208.3525390625</v>
      </c>
      <c r="AM270" s="246">
        <v>238.01300048828125</v>
      </c>
      <c r="AN270" s="246">
        <v>69.605552673339844</v>
      </c>
      <c r="AO270" s="246">
        <v>68.704353332519531</v>
      </c>
      <c r="AP270" s="246">
        <v>83.592292785644531</v>
      </c>
      <c r="AQ270" s="246">
        <v>2.633571151859504</v>
      </c>
      <c r="AR270" s="248">
        <v>324</v>
      </c>
      <c r="AS270" s="248">
        <v>0</v>
      </c>
      <c r="AT270" s="248">
        <v>0</v>
      </c>
      <c r="AU270" s="248">
        <v>0</v>
      </c>
      <c r="AV270" s="248">
        <v>1</v>
      </c>
      <c r="AW270" s="248">
        <v>0</v>
      </c>
      <c r="AX270" s="248">
        <v>0</v>
      </c>
      <c r="AY270" s="248">
        <v>0</v>
      </c>
      <c r="AZ270" s="248">
        <v>1</v>
      </c>
      <c r="BA270" s="248">
        <v>0</v>
      </c>
      <c r="BB270" s="248">
        <v>66</v>
      </c>
      <c r="BC270" s="248">
        <v>26</v>
      </c>
      <c r="BD270" s="246">
        <v>5</v>
      </c>
      <c r="BE270" s="248">
        <v>10</v>
      </c>
      <c r="BF270" s="248">
        <v>0</v>
      </c>
      <c r="BG270" s="249">
        <v>33.858928680419922</v>
      </c>
      <c r="BH270" s="252">
        <v>169</v>
      </c>
      <c r="BI270" s="253">
        <v>31.826741996233523</v>
      </c>
      <c r="BJ270" s="43">
        <v>0</v>
      </c>
      <c r="BK270" s="43">
        <v>1</v>
      </c>
    </row>
    <row r="271" spans="1:63">
      <c r="A271" s="352">
        <v>41900</v>
      </c>
      <c r="B271" s="107" t="s">
        <v>127</v>
      </c>
      <c r="C271" s="107" t="s">
        <v>128</v>
      </c>
      <c r="D271" s="107">
        <v>166</v>
      </c>
      <c r="E271" s="107">
        <v>150</v>
      </c>
      <c r="F271" s="107">
        <v>16</v>
      </c>
      <c r="G271" s="107">
        <v>498</v>
      </c>
      <c r="H271" s="107">
        <v>450</v>
      </c>
      <c r="I271" s="107">
        <v>48</v>
      </c>
      <c r="J271" s="107">
        <v>1606</v>
      </c>
      <c r="K271" s="108">
        <v>1446</v>
      </c>
      <c r="L271" s="108">
        <v>160</v>
      </c>
      <c r="M271" s="108">
        <v>867571</v>
      </c>
      <c r="N271" s="109">
        <v>7.0311250165104866E-3</v>
      </c>
      <c r="O271" s="108">
        <v>3574</v>
      </c>
      <c r="P271" s="109">
        <v>0.41199702024459839</v>
      </c>
      <c r="Q271" s="109">
        <v>0</v>
      </c>
      <c r="R271" s="110">
        <v>322181</v>
      </c>
      <c r="S271" s="109">
        <v>99.343528747558594</v>
      </c>
      <c r="T271" s="109">
        <v>98.934234619140625</v>
      </c>
      <c r="U271" s="111">
        <v>324310</v>
      </c>
      <c r="V271" s="112">
        <v>0.12488051503896713</v>
      </c>
      <c r="W271" s="111">
        <v>4141</v>
      </c>
      <c r="X271" s="109">
        <v>1.2853024005889893</v>
      </c>
      <c r="Y271" s="109">
        <v>0</v>
      </c>
      <c r="Z271" s="110">
        <v>728707</v>
      </c>
      <c r="AA271" s="112">
        <v>99.258087158203125</v>
      </c>
      <c r="AB271" s="109">
        <v>728572</v>
      </c>
      <c r="AC271" s="182">
        <v>99.398216247558594</v>
      </c>
      <c r="AD271" s="109">
        <v>3.5001449584960937</v>
      </c>
      <c r="AE271" s="109">
        <v>19.917953491210938</v>
      </c>
      <c r="AF271" s="109">
        <v>829.49468994140625</v>
      </c>
      <c r="AG271" s="109">
        <v>4323.189453125</v>
      </c>
      <c r="AH271" s="113">
        <v>2498.8056640625</v>
      </c>
      <c r="AI271" s="109">
        <v>57.800048828125</v>
      </c>
      <c r="AJ271" s="113">
        <v>3910.361083984375</v>
      </c>
      <c r="AK271" s="113">
        <v>412.827880859375</v>
      </c>
      <c r="AL271" s="109">
        <v>450</v>
      </c>
      <c r="AM271" s="109">
        <v>48</v>
      </c>
      <c r="AN271" s="109">
        <v>73.900009155273438</v>
      </c>
      <c r="AO271" s="109">
        <v>75.671539306640625</v>
      </c>
      <c r="AP271" s="109">
        <v>60.486965179443359</v>
      </c>
      <c r="AQ271" s="109">
        <v>2.6918987877490661</v>
      </c>
      <c r="AR271" s="111">
        <v>333</v>
      </c>
      <c r="AS271" s="111">
        <v>1</v>
      </c>
      <c r="AT271" s="111">
        <v>1</v>
      </c>
      <c r="AU271" s="111">
        <v>1</v>
      </c>
      <c r="AV271" s="111">
        <v>3</v>
      </c>
      <c r="AW271" s="111">
        <v>1</v>
      </c>
      <c r="AX271" s="111">
        <v>22</v>
      </c>
      <c r="AY271" s="111">
        <v>0</v>
      </c>
      <c r="AZ271" s="111">
        <v>14</v>
      </c>
      <c r="BA271" s="111">
        <v>4</v>
      </c>
      <c r="BB271" s="111">
        <v>19</v>
      </c>
      <c r="BC271" s="111">
        <v>8</v>
      </c>
      <c r="BD271" s="109">
        <v>71</v>
      </c>
      <c r="BE271" s="111">
        <v>91</v>
      </c>
      <c r="BF271" s="111">
        <v>0</v>
      </c>
      <c r="BG271" s="112">
        <v>36.429065704345703</v>
      </c>
      <c r="BH271" s="244">
        <v>171</v>
      </c>
      <c r="BI271" s="240">
        <v>34.337349397590359</v>
      </c>
      <c r="BJ271" s="43">
        <v>9</v>
      </c>
      <c r="BK271" s="43">
        <v>23</v>
      </c>
    </row>
    <row r="272" spans="1:63">
      <c r="A272" s="352">
        <v>41900</v>
      </c>
      <c r="B272" s="107" t="s">
        <v>129</v>
      </c>
      <c r="C272" s="107" t="s">
        <v>128</v>
      </c>
      <c r="D272" s="107">
        <v>155</v>
      </c>
      <c r="E272" s="107">
        <v>152</v>
      </c>
      <c r="F272" s="107">
        <v>3</v>
      </c>
      <c r="G272" s="107">
        <v>461</v>
      </c>
      <c r="H272" s="107">
        <v>452</v>
      </c>
      <c r="I272" s="107">
        <v>9</v>
      </c>
      <c r="J272" s="107">
        <v>1214</v>
      </c>
      <c r="K272" s="108">
        <v>1185</v>
      </c>
      <c r="L272" s="108">
        <v>29</v>
      </c>
      <c r="M272" s="108">
        <v>689424</v>
      </c>
      <c r="N272" s="109">
        <v>0</v>
      </c>
      <c r="O272" s="108">
        <v>2921</v>
      </c>
      <c r="P272" s="109">
        <v>0.42369747161865234</v>
      </c>
      <c r="Q272" s="109">
        <v>0</v>
      </c>
      <c r="R272" s="110">
        <v>212953</v>
      </c>
      <c r="S272" s="109">
        <v>99.282951354980469</v>
      </c>
      <c r="T272" s="109">
        <v>98.862289428710938</v>
      </c>
      <c r="U272" s="111">
        <v>214491</v>
      </c>
      <c r="V272" s="112">
        <v>0.12168342620134354</v>
      </c>
      <c r="W272" s="111">
        <v>1686</v>
      </c>
      <c r="X272" s="109">
        <v>0.79172396659851074</v>
      </c>
      <c r="Y272" s="109">
        <v>0</v>
      </c>
      <c r="Z272" s="110">
        <v>132990</v>
      </c>
      <c r="AA272" s="112">
        <v>97.263923645019531</v>
      </c>
      <c r="AB272" s="109">
        <v>131791</v>
      </c>
      <c r="AC272" s="182">
        <v>97.749534606933594</v>
      </c>
      <c r="AD272" s="109">
        <v>3.4303467273712158</v>
      </c>
      <c r="AE272" s="109">
        <v>29.761312484741211</v>
      </c>
      <c r="AF272" s="109">
        <v>675.1885986328125</v>
      </c>
      <c r="AG272" s="109">
        <v>2608.08203125</v>
      </c>
      <c r="AH272" s="113">
        <v>1307.813720703125</v>
      </c>
      <c r="AI272" s="109">
        <v>50.1446533203125</v>
      </c>
      <c r="AJ272" s="113">
        <v>2546.765625</v>
      </c>
      <c r="AK272" s="113">
        <v>61.316665649414063</v>
      </c>
      <c r="AL272" s="109">
        <v>452</v>
      </c>
      <c r="AM272" s="109">
        <v>9</v>
      </c>
      <c r="AN272" s="109">
        <v>65.918060302734375</v>
      </c>
      <c r="AO272" s="109">
        <v>66.19622802734375</v>
      </c>
      <c r="AP272" s="109">
        <v>56.123035430908203</v>
      </c>
      <c r="AQ272" s="109">
        <v>2.1483377522652387</v>
      </c>
      <c r="AR272" s="111">
        <v>325</v>
      </c>
      <c r="AS272" s="111">
        <v>1</v>
      </c>
      <c r="AT272" s="111">
        <v>0</v>
      </c>
      <c r="AU272" s="111">
        <v>0</v>
      </c>
      <c r="AV272" s="111">
        <v>2</v>
      </c>
      <c r="AW272" s="111">
        <v>0</v>
      </c>
      <c r="AX272" s="111">
        <v>26</v>
      </c>
      <c r="AY272" s="111">
        <v>1</v>
      </c>
      <c r="AZ272" s="111">
        <v>18</v>
      </c>
      <c r="BA272" s="111">
        <v>6</v>
      </c>
      <c r="BB272" s="111">
        <v>73</v>
      </c>
      <c r="BC272" s="111">
        <v>36</v>
      </c>
      <c r="BD272" s="109">
        <v>68</v>
      </c>
      <c r="BE272" s="111">
        <v>83</v>
      </c>
      <c r="BF272" s="111">
        <v>0</v>
      </c>
      <c r="BG272" s="112">
        <v>31.692560195922852</v>
      </c>
      <c r="BH272" s="244">
        <v>174</v>
      </c>
      <c r="BI272" s="240">
        <v>37.744034707158356</v>
      </c>
      <c r="BJ272" s="43">
        <v>11</v>
      </c>
      <c r="BK272" s="43">
        <v>25</v>
      </c>
    </row>
    <row r="273" spans="1:63">
      <c r="A273" s="352">
        <v>41900</v>
      </c>
      <c r="B273" s="126" t="s">
        <v>130</v>
      </c>
      <c r="C273" s="126" t="s">
        <v>128</v>
      </c>
      <c r="D273" s="233">
        <v>181</v>
      </c>
      <c r="E273" s="233">
        <v>176</v>
      </c>
      <c r="F273" s="233">
        <v>5</v>
      </c>
      <c r="G273" s="233">
        <v>543</v>
      </c>
      <c r="H273" s="233">
        <v>528</v>
      </c>
      <c r="I273" s="233">
        <v>15</v>
      </c>
      <c r="J273" s="233">
        <v>937</v>
      </c>
      <c r="K273" s="233">
        <v>904</v>
      </c>
      <c r="L273" s="233">
        <v>33</v>
      </c>
      <c r="M273" s="233">
        <v>300328</v>
      </c>
      <c r="N273" s="195">
        <v>0</v>
      </c>
      <c r="O273" s="233">
        <v>715</v>
      </c>
      <c r="P273" s="230">
        <v>0.23807303607463837</v>
      </c>
      <c r="Q273" s="234">
        <v>0</v>
      </c>
      <c r="R273" s="233">
        <v>54079</v>
      </c>
      <c r="S273" s="230">
        <v>99.817268371582031</v>
      </c>
      <c r="T273" s="195">
        <v>99.579627990722656</v>
      </c>
      <c r="U273" s="233">
        <v>54178</v>
      </c>
      <c r="V273" s="195">
        <v>0</v>
      </c>
      <c r="W273" s="233">
        <v>312</v>
      </c>
      <c r="X273" s="195">
        <v>0.57693374156951904</v>
      </c>
      <c r="Y273" s="234">
        <v>0</v>
      </c>
      <c r="Z273" s="233">
        <v>146734</v>
      </c>
      <c r="AA273" s="195">
        <v>98.68890380859375</v>
      </c>
      <c r="AB273" s="233">
        <v>147959</v>
      </c>
      <c r="AC273" s="195">
        <v>98.610328674316406</v>
      </c>
      <c r="AD273" s="234">
        <v>4.8815622329711914</v>
      </c>
      <c r="AE273" s="234">
        <v>26.052335739135742</v>
      </c>
      <c r="AF273" s="233">
        <v>428.49456787109375</v>
      </c>
      <c r="AG273" s="234">
        <v>1100.244873046875</v>
      </c>
      <c r="AH273" s="234">
        <v>529.7955322265625</v>
      </c>
      <c r="AI273" s="234">
        <v>48.152511596679688</v>
      </c>
      <c r="AJ273" s="234">
        <v>1053.58935546875</v>
      </c>
      <c r="AK273" s="234">
        <v>46.655559539794922</v>
      </c>
      <c r="AL273" s="234">
        <v>528</v>
      </c>
      <c r="AM273" s="234">
        <v>15</v>
      </c>
      <c r="AN273" s="235">
        <v>43.157493591308594</v>
      </c>
      <c r="AO273" s="235">
        <v>42.671340942382813</v>
      </c>
      <c r="AP273" s="235">
        <v>58.107353210449219</v>
      </c>
      <c r="AQ273" s="213">
        <v>1.1742207823339115</v>
      </c>
      <c r="AR273" s="234">
        <v>450</v>
      </c>
      <c r="AS273" s="236">
        <v>1</v>
      </c>
      <c r="AT273" s="236">
        <v>0</v>
      </c>
      <c r="AU273" s="236">
        <v>0</v>
      </c>
      <c r="AV273" s="236">
        <v>0</v>
      </c>
      <c r="AW273" s="236">
        <v>0</v>
      </c>
      <c r="AX273" s="236">
        <v>6</v>
      </c>
      <c r="AY273" s="236">
        <v>0</v>
      </c>
      <c r="AZ273" s="236">
        <v>2</v>
      </c>
      <c r="BA273" s="236">
        <v>0</v>
      </c>
      <c r="BB273" s="236">
        <v>42</v>
      </c>
      <c r="BC273" s="236">
        <v>9</v>
      </c>
      <c r="BD273" s="236">
        <v>7</v>
      </c>
      <c r="BE273" s="236">
        <v>2</v>
      </c>
      <c r="BF273" s="236">
        <v>0</v>
      </c>
      <c r="BG273" s="235">
        <v>19.933568954467773</v>
      </c>
      <c r="BH273" s="236">
        <v>310</v>
      </c>
      <c r="BI273" s="235">
        <v>57.090239410681399</v>
      </c>
      <c r="BJ273" s="43">
        <v>0</v>
      </c>
      <c r="BK273" s="43">
        <v>0</v>
      </c>
    </row>
    <row r="274" spans="1:63">
      <c r="A274" s="352">
        <v>41900</v>
      </c>
      <c r="B274" s="127" t="s">
        <v>132</v>
      </c>
      <c r="C274" s="127" t="s">
        <v>128</v>
      </c>
      <c r="D274" s="199">
        <v>183</v>
      </c>
      <c r="E274" s="199">
        <v>178</v>
      </c>
      <c r="F274" s="199">
        <v>5</v>
      </c>
      <c r="G274" s="199">
        <v>542</v>
      </c>
      <c r="H274" s="199">
        <v>527</v>
      </c>
      <c r="I274" s="199">
        <v>15</v>
      </c>
      <c r="J274" s="199">
        <v>1132</v>
      </c>
      <c r="K274" s="199">
        <v>1098</v>
      </c>
      <c r="L274" s="199">
        <v>34</v>
      </c>
      <c r="M274" s="199">
        <v>414944</v>
      </c>
      <c r="N274" s="200">
        <v>0.23497146368026733</v>
      </c>
      <c r="O274" s="199">
        <v>1644</v>
      </c>
      <c r="P274" s="194">
        <v>0.39714941382408142</v>
      </c>
      <c r="Q274" s="200">
        <v>0</v>
      </c>
      <c r="R274" s="199">
        <v>85922</v>
      </c>
      <c r="S274" s="194">
        <v>99.704093933105469</v>
      </c>
      <c r="T274" s="200">
        <v>99.308120727539062</v>
      </c>
      <c r="U274" s="199">
        <v>86177</v>
      </c>
      <c r="V274" s="201">
        <v>0</v>
      </c>
      <c r="W274" s="199">
        <v>560</v>
      </c>
      <c r="X274" s="200">
        <v>0.65175390243530273</v>
      </c>
      <c r="Y274" s="200">
        <v>0</v>
      </c>
      <c r="Z274" s="199">
        <v>167933</v>
      </c>
      <c r="AA274" s="201">
        <v>98.312477111816406</v>
      </c>
      <c r="AB274" s="199">
        <v>169018</v>
      </c>
      <c r="AC274" s="201">
        <v>98.22064208984375</v>
      </c>
      <c r="AD274" s="200">
        <v>5.0453085899353027</v>
      </c>
      <c r="AE274" s="200">
        <v>26.952091217041016</v>
      </c>
      <c r="AF274" s="199">
        <v>563.07257080078125</v>
      </c>
      <c r="AG274" s="200">
        <v>1484.3338623046875</v>
      </c>
      <c r="AH274" s="200">
        <v>537.4542236328125</v>
      </c>
      <c r="AI274" s="237">
        <v>36.208446502685547</v>
      </c>
      <c r="AJ274" s="200">
        <v>1437.3895263671875</v>
      </c>
      <c r="AK274" s="200">
        <v>46.944442749023438</v>
      </c>
      <c r="AL274" s="200">
        <v>527</v>
      </c>
      <c r="AM274" s="200">
        <v>15</v>
      </c>
      <c r="AN274" s="200">
        <v>43.836978912353516</v>
      </c>
      <c r="AO274" s="200">
        <v>43.853435516357422</v>
      </c>
      <c r="AP274" s="200">
        <v>43.339065551757812</v>
      </c>
      <c r="AQ274" s="200">
        <v>1.3112489949688053</v>
      </c>
      <c r="AR274" s="200">
        <v>484</v>
      </c>
      <c r="AS274" s="202">
        <v>0</v>
      </c>
      <c r="AT274" s="202">
        <v>2</v>
      </c>
      <c r="AU274" s="202">
        <v>2</v>
      </c>
      <c r="AV274" s="202">
        <v>0</v>
      </c>
      <c r="AW274" s="202">
        <v>0</v>
      </c>
      <c r="AX274" s="202">
        <v>15</v>
      </c>
      <c r="AY274" s="202">
        <v>-2</v>
      </c>
      <c r="AZ274" s="202">
        <v>3</v>
      </c>
      <c r="BA274" s="202">
        <v>0</v>
      </c>
      <c r="BB274" s="202">
        <v>42</v>
      </c>
      <c r="BC274" s="202">
        <v>15</v>
      </c>
      <c r="BD274" s="202">
        <v>23</v>
      </c>
      <c r="BE274" s="202">
        <v>16</v>
      </c>
      <c r="BF274" s="202">
        <v>0</v>
      </c>
      <c r="BG274" s="200">
        <v>20.276315689086914</v>
      </c>
      <c r="BH274" s="202">
        <v>321</v>
      </c>
      <c r="BI274" s="238">
        <v>59.225092250922508</v>
      </c>
      <c r="BJ274" s="43">
        <v>0</v>
      </c>
      <c r="BK274" s="43">
        <v>1</v>
      </c>
    </row>
    <row r="275" spans="1:63">
      <c r="A275" s="352">
        <v>41899</v>
      </c>
      <c r="B275" s="126" t="s">
        <v>6</v>
      </c>
      <c r="C275" s="126"/>
      <c r="D275" s="233">
        <v>2168</v>
      </c>
      <c r="E275" s="233">
        <v>1959</v>
      </c>
      <c r="F275" s="233">
        <v>209</v>
      </c>
      <c r="G275" s="233">
        <v>6411</v>
      </c>
      <c r="H275" s="233">
        <v>5808</v>
      </c>
      <c r="I275" s="233">
        <v>603</v>
      </c>
      <c r="J275" s="233">
        <v>19561</v>
      </c>
      <c r="K275" s="233">
        <v>17259</v>
      </c>
      <c r="L275" s="233">
        <v>2302</v>
      </c>
      <c r="M275" s="233">
        <v>12494183</v>
      </c>
      <c r="N275" s="195">
        <v>0.30729500637251422</v>
      </c>
      <c r="O275" s="233">
        <v>19660</v>
      </c>
      <c r="P275" s="230">
        <v>0.16028072281886652</v>
      </c>
      <c r="Q275" s="234"/>
      <c r="R275" s="233">
        <v>4391431</v>
      </c>
      <c r="S275" s="230">
        <v>99.556139810918765</v>
      </c>
      <c r="T275" s="195">
        <v>99.396570510419266</v>
      </c>
      <c r="U275" s="233">
        <v>4411024</v>
      </c>
      <c r="V275" s="195">
        <v>5.5587999677751479E-2</v>
      </c>
      <c r="W275" s="233">
        <v>16073</v>
      </c>
      <c r="X275" s="195">
        <v>0.36600825562328088</v>
      </c>
      <c r="Y275" s="234"/>
      <c r="Z275" s="233">
        <v>3555348</v>
      </c>
      <c r="AA275" s="195">
        <v>98.015908380672371</v>
      </c>
      <c r="AB275" s="233">
        <v>3559817</v>
      </c>
      <c r="AC275" s="195">
        <v>97.964933961996536</v>
      </c>
      <c r="AD275" s="234">
        <v>9.8159366275685738</v>
      </c>
      <c r="AE275" s="234">
        <v>29.38276508425794</v>
      </c>
      <c r="AF275" s="233">
        <v>18496.532043457031</v>
      </c>
      <c r="AG275" s="234">
        <v>60818.746948242188</v>
      </c>
      <c r="AH275" s="234">
        <v>40451.869354248047</v>
      </c>
      <c r="AI275" s="234">
        <v>66.512171631344671</v>
      </c>
      <c r="AJ275" s="234">
        <v>51030.201477050781</v>
      </c>
      <c r="AK275" s="234">
        <v>9788.5400400161743</v>
      </c>
      <c r="AL275" s="234">
        <v>30495.316040039063</v>
      </c>
      <c r="AM275" s="234">
        <v>7619.0924797058105</v>
      </c>
      <c r="AN275" s="235">
        <v>84.923701896079649</v>
      </c>
      <c r="AO275" s="235">
        <v>82.010532477259645</v>
      </c>
      <c r="AP275" s="235">
        <v>106.32687608960789</v>
      </c>
      <c r="AQ275" s="213">
        <v>3.1091839347805421</v>
      </c>
      <c r="AR275" s="234">
        <v>3715</v>
      </c>
      <c r="AS275" s="236">
        <v>91</v>
      </c>
      <c r="AT275" s="236">
        <v>32</v>
      </c>
      <c r="AU275" s="236">
        <v>16</v>
      </c>
      <c r="AV275" s="236">
        <v>10</v>
      </c>
      <c r="AW275" s="236">
        <v>2</v>
      </c>
      <c r="AX275" s="236">
        <v>113</v>
      </c>
      <c r="AY275" s="236">
        <v>-2</v>
      </c>
      <c r="AZ275" s="236">
        <v>90</v>
      </c>
      <c r="BA275" s="236">
        <v>17</v>
      </c>
      <c r="BB275" s="236">
        <v>722</v>
      </c>
      <c r="BC275" s="236">
        <v>330</v>
      </c>
      <c r="BD275" s="236">
        <v>327</v>
      </c>
      <c r="BE275" s="236">
        <v>523</v>
      </c>
      <c r="BF275" s="236">
        <v>0</v>
      </c>
      <c r="BG275" s="235">
        <v>41.390550721418386</v>
      </c>
      <c r="BH275" s="236">
        <v>1771</v>
      </c>
      <c r="BI275" s="235">
        <v>27.624395570113869</v>
      </c>
      <c r="BJ275" s="43">
        <v>31</v>
      </c>
      <c r="BK275" s="43">
        <v>93</v>
      </c>
    </row>
    <row r="276" spans="1:63">
      <c r="A276" s="352">
        <v>41899</v>
      </c>
      <c r="B276" s="127" t="s">
        <v>134</v>
      </c>
      <c r="C276" s="127"/>
      <c r="D276" s="199">
        <v>769</v>
      </c>
      <c r="E276" s="199">
        <v>662</v>
      </c>
      <c r="F276" s="199">
        <v>107</v>
      </c>
      <c r="G276" s="199">
        <v>2303</v>
      </c>
      <c r="H276" s="199">
        <v>1982</v>
      </c>
      <c r="I276" s="199">
        <v>321</v>
      </c>
      <c r="J276" s="199">
        <v>8121</v>
      </c>
      <c r="K276" s="199">
        <v>6791</v>
      </c>
      <c r="L276" s="199">
        <v>1330</v>
      </c>
      <c r="M276" s="199">
        <v>6152476</v>
      </c>
      <c r="N276" s="200">
        <v>0.38984304959244492</v>
      </c>
      <c r="O276" s="199">
        <v>8679</v>
      </c>
      <c r="P276" s="194">
        <v>0.14166185293900327</v>
      </c>
      <c r="Q276" s="200"/>
      <c r="R276" s="199">
        <v>2350219</v>
      </c>
      <c r="S276" s="194">
        <v>99.559289808680106</v>
      </c>
      <c r="T276" s="200">
        <v>99.418252273964214</v>
      </c>
      <c r="U276" s="199">
        <v>2360625</v>
      </c>
      <c r="V276" s="201">
        <v>5.3290972836540509E-2</v>
      </c>
      <c r="W276" s="199">
        <v>6989</v>
      </c>
      <c r="X276" s="200">
        <v>0.29737654235626554</v>
      </c>
      <c r="Y276" s="200"/>
      <c r="Z276" s="199">
        <v>2051694</v>
      </c>
      <c r="AA276" s="201">
        <v>98.582583412747297</v>
      </c>
      <c r="AB276" s="199">
        <v>2049945</v>
      </c>
      <c r="AC276" s="201">
        <v>98.499763470536649</v>
      </c>
      <c r="AD276" s="200">
        <v>5.5566405127786629</v>
      </c>
      <c r="AE276" s="200">
        <v>30.274446949563334</v>
      </c>
      <c r="AF276" s="199">
        <v>9711.7232666015625</v>
      </c>
      <c r="AG276" s="200">
        <v>33436.422607421875</v>
      </c>
      <c r="AH276" s="200">
        <v>24811.527587890625</v>
      </c>
      <c r="AI276" s="237">
        <v>74.205090296900408</v>
      </c>
      <c r="AJ276" s="200">
        <v>26913.19580078125</v>
      </c>
      <c r="AK276" s="200">
        <v>6523.2213745117187</v>
      </c>
      <c r="AL276" s="200">
        <v>19470.04345703125</v>
      </c>
      <c r="AM276" s="200">
        <v>5341.4911155700684</v>
      </c>
      <c r="AN276" s="200">
        <v>107.40502600875537</v>
      </c>
      <c r="AO276" s="200">
        <v>104.51435256661611</v>
      </c>
      <c r="AP276" s="200">
        <v>121.23975302766902</v>
      </c>
      <c r="AQ276" s="200">
        <v>4.1172789813350414</v>
      </c>
      <c r="AR276" s="200">
        <v>901</v>
      </c>
      <c r="AS276" s="202">
        <v>81</v>
      </c>
      <c r="AT276" s="202">
        <v>19</v>
      </c>
      <c r="AU276" s="202">
        <v>8</v>
      </c>
      <c r="AV276" s="202">
        <v>2</v>
      </c>
      <c r="AW276" s="202">
        <v>1</v>
      </c>
      <c r="AX276" s="202">
        <v>27</v>
      </c>
      <c r="AY276" s="202">
        <v>0</v>
      </c>
      <c r="AZ276" s="202">
        <v>37</v>
      </c>
      <c r="BA276" s="202">
        <v>5</v>
      </c>
      <c r="BB276" s="202">
        <v>150</v>
      </c>
      <c r="BC276" s="202">
        <v>45</v>
      </c>
      <c r="BD276" s="202">
        <v>93</v>
      </c>
      <c r="BE276" s="202">
        <v>193</v>
      </c>
      <c r="BF276" s="202">
        <v>0</v>
      </c>
      <c r="BG276" s="200">
        <v>52.993346102837243</v>
      </c>
      <c r="BH276" s="202">
        <v>209</v>
      </c>
      <c r="BI276" s="238">
        <v>9.0751194094659127</v>
      </c>
      <c r="BJ276" s="470">
        <v>5</v>
      </c>
      <c r="BK276" s="470">
        <v>36</v>
      </c>
    </row>
    <row r="277" spans="1:63">
      <c r="A277" s="352">
        <v>41899</v>
      </c>
      <c r="B277" s="127" t="s">
        <v>175</v>
      </c>
      <c r="C277" s="127"/>
      <c r="D277" s="199">
        <v>714</v>
      </c>
      <c r="E277" s="199">
        <v>641</v>
      </c>
      <c r="F277" s="199">
        <v>73</v>
      </c>
      <c r="G277" s="199">
        <v>2064</v>
      </c>
      <c r="H277" s="199">
        <v>1869</v>
      </c>
      <c r="I277" s="199">
        <v>195</v>
      </c>
      <c r="J277" s="199">
        <v>6563</v>
      </c>
      <c r="K277" s="199">
        <v>5848</v>
      </c>
      <c r="L277" s="199">
        <v>715</v>
      </c>
      <c r="M277" s="199">
        <v>4087330</v>
      </c>
      <c r="N277" s="200">
        <v>2.7132627099926254E-2</v>
      </c>
      <c r="O277" s="199">
        <v>380</v>
      </c>
      <c r="P277" s="194">
        <v>9.7475637003387565E-3</v>
      </c>
      <c r="Q277" s="200"/>
      <c r="R277" s="199">
        <v>1402234</v>
      </c>
      <c r="S277" s="194">
        <v>99.645548569840813</v>
      </c>
      <c r="T277" s="243">
        <v>99.635835556519424</v>
      </c>
      <c r="U277" s="199">
        <v>1407224</v>
      </c>
      <c r="V277" s="201">
        <v>5.1306683997095447E-2</v>
      </c>
      <c r="W277" s="199">
        <v>3996</v>
      </c>
      <c r="X277" s="200">
        <v>0.28497383460963005</v>
      </c>
      <c r="Y277" s="200"/>
      <c r="Z277" s="199">
        <v>409159</v>
      </c>
      <c r="AA277" s="201">
        <v>93.312868097220218</v>
      </c>
      <c r="AB277" s="199">
        <v>414309</v>
      </c>
      <c r="AC277" s="201">
        <v>93.22389784857539</v>
      </c>
      <c r="AD277" s="200">
        <v>20.051633554687285</v>
      </c>
      <c r="AE277" s="200">
        <v>31.642683035176308</v>
      </c>
      <c r="AF277" s="199">
        <v>6289.5919189453125</v>
      </c>
      <c r="AG277" s="200">
        <v>18487.701171875</v>
      </c>
      <c r="AH277" s="200">
        <v>11258.873046875</v>
      </c>
      <c r="AI277" s="237">
        <v>60.899259146415218</v>
      </c>
      <c r="AJ277" s="200">
        <v>15664.298828125</v>
      </c>
      <c r="AK277" s="200">
        <v>2823.4019775390625</v>
      </c>
      <c r="AL277" s="200">
        <v>9068.2725830078125</v>
      </c>
      <c r="AM277" s="200">
        <v>2190.6013641357422</v>
      </c>
      <c r="AN277" s="200">
        <v>74.225099205848593</v>
      </c>
      <c r="AO277" s="200">
        <v>71.673516410118637</v>
      </c>
      <c r="AP277" s="200">
        <v>98.484904181806343</v>
      </c>
      <c r="AQ277" s="200">
        <v>2.8169588864657933</v>
      </c>
      <c r="AR277" s="200">
        <v>1184</v>
      </c>
      <c r="AS277" s="202">
        <v>4</v>
      </c>
      <c r="AT277" s="202">
        <v>6</v>
      </c>
      <c r="AU277" s="202">
        <v>4</v>
      </c>
      <c r="AV277" s="202">
        <v>2</v>
      </c>
      <c r="AW277" s="202">
        <v>1</v>
      </c>
      <c r="AX277" s="202">
        <v>13</v>
      </c>
      <c r="AY277" s="202">
        <v>0</v>
      </c>
      <c r="AZ277" s="202">
        <v>11</v>
      </c>
      <c r="BA277" s="202">
        <v>2</v>
      </c>
      <c r="BB277" s="202">
        <v>379</v>
      </c>
      <c r="BC277" s="202">
        <v>202</v>
      </c>
      <c r="BD277" s="202">
        <v>57</v>
      </c>
      <c r="BE277" s="202">
        <v>95</v>
      </c>
      <c r="BF277" s="202">
        <v>0</v>
      </c>
      <c r="BG277" s="200">
        <v>36.150425061115584</v>
      </c>
      <c r="BH277" s="202">
        <v>525</v>
      </c>
      <c r="BI277" s="238">
        <v>25.436046511627907</v>
      </c>
      <c r="BJ277" s="470">
        <v>4</v>
      </c>
      <c r="BK277" s="470">
        <v>10</v>
      </c>
    </row>
    <row r="278" spans="1:63">
      <c r="A278" s="352">
        <v>41899</v>
      </c>
      <c r="B278" s="126" t="s">
        <v>135</v>
      </c>
      <c r="C278" s="126"/>
      <c r="D278" s="189">
        <v>685</v>
      </c>
      <c r="E278" s="189">
        <v>656</v>
      </c>
      <c r="F278" s="189">
        <v>29</v>
      </c>
      <c r="G278" s="189">
        <v>2044</v>
      </c>
      <c r="H278" s="189">
        <v>1957</v>
      </c>
      <c r="I278" s="189">
        <v>87</v>
      </c>
      <c r="J278" s="189">
        <v>4877</v>
      </c>
      <c r="K278" s="189">
        <v>4620</v>
      </c>
      <c r="L278" s="189">
        <v>257</v>
      </c>
      <c r="M278" s="189">
        <v>2254377</v>
      </c>
      <c r="N278" s="203">
        <v>0.58996345220683588</v>
      </c>
      <c r="O278" s="189">
        <v>10601</v>
      </c>
      <c r="P278" s="192">
        <v>0.47304606072202948</v>
      </c>
      <c r="Q278" s="203"/>
      <c r="R278" s="204">
        <v>638978</v>
      </c>
      <c r="S278" s="192">
        <v>99.348346762884333</v>
      </c>
      <c r="T278" s="203">
        <v>98.878383322130048</v>
      </c>
      <c r="U278" s="204">
        <v>643175</v>
      </c>
      <c r="V278" s="205">
        <v>7.3385938286107122E-2</v>
      </c>
      <c r="W278" s="204">
        <v>5088</v>
      </c>
      <c r="X278" s="203">
        <v>0.79627154612521878</v>
      </c>
      <c r="Y278" s="203"/>
      <c r="Z278" s="204">
        <v>1094495</v>
      </c>
      <c r="AA278" s="205">
        <v>98.711797805547803</v>
      </c>
      <c r="AB278" s="204">
        <v>1095563</v>
      </c>
      <c r="AC278" s="205">
        <v>98.757113740093388</v>
      </c>
      <c r="AD278" s="203">
        <v>4.2790875545686475</v>
      </c>
      <c r="AE278" s="203">
        <v>26.096065482255081</v>
      </c>
      <c r="AF278" s="204">
        <v>2495.2168579101562</v>
      </c>
      <c r="AG278" s="205">
        <v>8894.6231689453125</v>
      </c>
      <c r="AH278" s="205">
        <v>4381.4687194824219</v>
      </c>
      <c r="AI278" s="232">
        <v>49.259745311975465</v>
      </c>
      <c r="AJ278" s="205">
        <v>8452.7068481445312</v>
      </c>
      <c r="AK278" s="205">
        <v>441.91668796539307</v>
      </c>
      <c r="AL278" s="205">
        <v>1957</v>
      </c>
      <c r="AM278" s="205">
        <v>87</v>
      </c>
      <c r="AN278" s="203">
        <v>57.101059555907774</v>
      </c>
      <c r="AO278" s="203">
        <v>57.823287108172465</v>
      </c>
      <c r="AP278" s="203">
        <v>46.08991927798467</v>
      </c>
      <c r="AQ278" s="203">
        <v>1.8237898644546469</v>
      </c>
      <c r="AR278" s="205">
        <v>1630</v>
      </c>
      <c r="AS278" s="204">
        <v>6</v>
      </c>
      <c r="AT278" s="204">
        <v>7</v>
      </c>
      <c r="AU278" s="204">
        <v>4</v>
      </c>
      <c r="AV278" s="204">
        <v>6</v>
      </c>
      <c r="AW278" s="204">
        <v>0</v>
      </c>
      <c r="AX278" s="204">
        <v>73</v>
      </c>
      <c r="AY278" s="204">
        <v>-2</v>
      </c>
      <c r="AZ278" s="204">
        <v>42</v>
      </c>
      <c r="BA278" s="204">
        <v>10</v>
      </c>
      <c r="BB278" s="204">
        <v>193</v>
      </c>
      <c r="BC278" s="204">
        <v>83</v>
      </c>
      <c r="BD278" s="204">
        <v>177</v>
      </c>
      <c r="BE278" s="204">
        <v>235</v>
      </c>
      <c r="BF278" s="204">
        <v>0</v>
      </c>
      <c r="BG278" s="203">
        <v>27.198870464053751</v>
      </c>
      <c r="BH278" s="204">
        <v>1037</v>
      </c>
      <c r="BI278" s="239">
        <v>50.733855185909981</v>
      </c>
      <c r="BJ278" s="470">
        <v>22</v>
      </c>
      <c r="BK278" s="470">
        <v>47</v>
      </c>
    </row>
    <row r="279" spans="1:63">
      <c r="A279" s="352">
        <v>41899</v>
      </c>
      <c r="B279" s="114" t="s">
        <v>121</v>
      </c>
      <c r="C279" s="114" t="s">
        <v>122</v>
      </c>
      <c r="D279" s="114">
        <v>232</v>
      </c>
      <c r="E279" s="114">
        <v>168</v>
      </c>
      <c r="F279" s="114">
        <v>64</v>
      </c>
      <c r="G279" s="114">
        <v>683</v>
      </c>
      <c r="H279" s="114">
        <v>492</v>
      </c>
      <c r="I279" s="114">
        <v>191</v>
      </c>
      <c r="J279" s="114">
        <v>2684</v>
      </c>
      <c r="K279" s="115">
        <v>1881</v>
      </c>
      <c r="L279" s="115">
        <v>803</v>
      </c>
      <c r="M279" s="115">
        <v>2054121</v>
      </c>
      <c r="N279" s="116">
        <v>0.90359818935394287</v>
      </c>
      <c r="O279" s="115">
        <v>2926</v>
      </c>
      <c r="P279" s="116">
        <v>0.14375869929790497</v>
      </c>
      <c r="Q279" s="116">
        <v>0</v>
      </c>
      <c r="R279" s="117">
        <v>860989</v>
      </c>
      <c r="S279" s="116">
        <v>99.650001525878906</v>
      </c>
      <c r="T279" s="116">
        <v>99.506744384765625</v>
      </c>
      <c r="U279" s="118">
        <v>864013</v>
      </c>
      <c r="V279" s="119">
        <v>4.7684468328952789E-2</v>
      </c>
      <c r="W279" s="117">
        <v>2820</v>
      </c>
      <c r="X279" s="119">
        <v>0.32753032445907593</v>
      </c>
      <c r="Y279" s="119">
        <v>0</v>
      </c>
      <c r="Z279" s="117">
        <v>1044389</v>
      </c>
      <c r="AA279" s="119">
        <v>98.771430969238281</v>
      </c>
      <c r="AB279" s="116">
        <v>1042443</v>
      </c>
      <c r="AC279" s="120">
        <v>98.7188720703125</v>
      </c>
      <c r="AD279" s="116">
        <v>5.4649486541748047</v>
      </c>
      <c r="AE279" s="116">
        <v>28.558528900146484</v>
      </c>
      <c r="AF279" s="116">
        <v>3159.21630859375</v>
      </c>
      <c r="AG279" s="116">
        <v>13089.6630859375</v>
      </c>
      <c r="AH279" s="121">
        <v>10714.0927734375</v>
      </c>
      <c r="AI279" s="116">
        <v>81.851554870605469</v>
      </c>
      <c r="AJ279" s="121">
        <v>8669.208984375</v>
      </c>
      <c r="AK279" s="121">
        <v>4420.447265625</v>
      </c>
      <c r="AL279" s="116">
        <v>6887.29443359375</v>
      </c>
      <c r="AM279" s="116">
        <v>3826.80419921875</v>
      </c>
      <c r="AN279" s="116">
        <v>121.37115478515625</v>
      </c>
      <c r="AO279" s="116">
        <v>115.47521209716797</v>
      </c>
      <c r="AP279" s="116">
        <v>134.87678527832031</v>
      </c>
      <c r="AQ279" s="122">
        <v>4.8769236534789497</v>
      </c>
      <c r="AR279" s="118">
        <v>184</v>
      </c>
      <c r="AS279" s="118">
        <v>55</v>
      </c>
      <c r="AT279" s="118">
        <v>8</v>
      </c>
      <c r="AU279" s="118">
        <v>2</v>
      </c>
      <c r="AV279" s="118">
        <v>1</v>
      </c>
      <c r="AW279" s="118">
        <v>0</v>
      </c>
      <c r="AX279" s="118">
        <v>11</v>
      </c>
      <c r="AY279" s="118">
        <v>0</v>
      </c>
      <c r="AZ279" s="118">
        <v>9</v>
      </c>
      <c r="BA279" s="118">
        <v>2</v>
      </c>
      <c r="BB279" s="118">
        <v>25</v>
      </c>
      <c r="BC279" s="118">
        <v>9</v>
      </c>
      <c r="BD279" s="116">
        <v>43</v>
      </c>
      <c r="BE279" s="118">
        <v>39</v>
      </c>
      <c r="BF279" s="118">
        <v>0</v>
      </c>
      <c r="BG279" s="112">
        <v>60.276596069335938</v>
      </c>
      <c r="BH279" s="244">
        <v>42</v>
      </c>
      <c r="BI279" s="240">
        <v>6.1493411420204982</v>
      </c>
      <c r="BJ279" s="470">
        <v>1</v>
      </c>
      <c r="BK279" s="470">
        <v>9</v>
      </c>
    </row>
    <row r="280" spans="1:63">
      <c r="A280" s="352">
        <v>41899</v>
      </c>
      <c r="B280" s="114" t="s">
        <v>123</v>
      </c>
      <c r="C280" s="114" t="s">
        <v>122</v>
      </c>
      <c r="D280" s="114">
        <v>169</v>
      </c>
      <c r="E280" s="114">
        <v>158</v>
      </c>
      <c r="F280" s="114">
        <v>11</v>
      </c>
      <c r="G280" s="114">
        <v>525</v>
      </c>
      <c r="H280" s="114">
        <v>491</v>
      </c>
      <c r="I280" s="114">
        <v>34</v>
      </c>
      <c r="J280" s="114">
        <v>1610</v>
      </c>
      <c r="K280" s="115">
        <v>1478</v>
      </c>
      <c r="L280" s="115">
        <v>132</v>
      </c>
      <c r="M280" s="115">
        <v>1115572</v>
      </c>
      <c r="N280" s="116">
        <v>0.39244440197944641</v>
      </c>
      <c r="O280" s="115">
        <v>1106</v>
      </c>
      <c r="P280" s="116">
        <v>9.9626801908016205E-2</v>
      </c>
      <c r="Q280" s="116">
        <v>0</v>
      </c>
      <c r="R280" s="117">
        <v>398807</v>
      </c>
      <c r="S280" s="116">
        <v>99.452125549316406</v>
      </c>
      <c r="T280" s="116">
        <v>99.353042602539062</v>
      </c>
      <c r="U280" s="118">
        <v>401004</v>
      </c>
      <c r="V280" s="119">
        <v>0.1735643595457077</v>
      </c>
      <c r="W280" s="117">
        <v>1155</v>
      </c>
      <c r="X280" s="119">
        <v>0.28961378335952759</v>
      </c>
      <c r="Y280" s="119">
        <v>0</v>
      </c>
      <c r="Z280" s="117">
        <v>327953</v>
      </c>
      <c r="AA280" s="119">
        <v>98.851051330566406</v>
      </c>
      <c r="AB280" s="116">
        <v>328459</v>
      </c>
      <c r="AC280" s="120">
        <v>98.761489868164062</v>
      </c>
      <c r="AD280" s="116">
        <v>5.20867919921875</v>
      </c>
      <c r="AE280" s="116">
        <v>30.129352569580078</v>
      </c>
      <c r="AF280" s="116">
        <v>1663.3648681640625</v>
      </c>
      <c r="AG280" s="116">
        <v>5849.83984375</v>
      </c>
      <c r="AH280" s="121">
        <v>4094.1591796875</v>
      </c>
      <c r="AI280" s="116">
        <v>69.987541198730469</v>
      </c>
      <c r="AJ280" s="121">
        <v>5275.884765625</v>
      </c>
      <c r="AK280" s="121">
        <v>573.95599365234375</v>
      </c>
      <c r="AL280" s="116">
        <v>3680.629150390625</v>
      </c>
      <c r="AM280" s="116">
        <v>413.52993774414062</v>
      </c>
      <c r="AN280" s="116">
        <v>100.49324798583984</v>
      </c>
      <c r="AO280" s="116">
        <v>99.695098876953125</v>
      </c>
      <c r="AP280" s="116">
        <v>108.47614288330078</v>
      </c>
      <c r="AQ280" s="116">
        <v>3.6334408967391303</v>
      </c>
      <c r="AR280" s="118">
        <v>246</v>
      </c>
      <c r="AS280" s="118">
        <v>11</v>
      </c>
      <c r="AT280" s="118">
        <v>6</v>
      </c>
      <c r="AU280" s="118">
        <v>3</v>
      </c>
      <c r="AV280" s="118">
        <v>1</v>
      </c>
      <c r="AW280" s="118">
        <v>1</v>
      </c>
      <c r="AX280" s="118">
        <v>4</v>
      </c>
      <c r="AY280" s="118">
        <v>0</v>
      </c>
      <c r="AZ280" s="118">
        <v>8</v>
      </c>
      <c r="BA280" s="118">
        <v>1</v>
      </c>
      <c r="BB280" s="118">
        <v>30</v>
      </c>
      <c r="BC280" s="118">
        <v>7</v>
      </c>
      <c r="BD280" s="116">
        <v>20</v>
      </c>
      <c r="BE280" s="118">
        <v>22</v>
      </c>
      <c r="BF280" s="118">
        <v>0</v>
      </c>
      <c r="BG280" s="112">
        <v>49.136711120605469</v>
      </c>
      <c r="BH280" s="244">
        <v>66</v>
      </c>
      <c r="BI280" s="240">
        <v>12.571428571428573</v>
      </c>
      <c r="BJ280" s="470">
        <v>2</v>
      </c>
      <c r="BK280" s="470">
        <v>8</v>
      </c>
    </row>
    <row r="281" spans="1:63">
      <c r="A281" s="352">
        <v>41899</v>
      </c>
      <c r="B281" s="114" t="s">
        <v>183</v>
      </c>
      <c r="C281" s="114" t="s">
        <v>122</v>
      </c>
      <c r="D281" s="114">
        <v>140</v>
      </c>
      <c r="E281" s="114">
        <v>130</v>
      </c>
      <c r="F281" s="114">
        <v>10</v>
      </c>
      <c r="G281" s="114">
        <v>421</v>
      </c>
      <c r="H281" s="114">
        <v>391</v>
      </c>
      <c r="I281" s="114">
        <v>30</v>
      </c>
      <c r="J281" s="114">
        <v>1590</v>
      </c>
      <c r="K281" s="115">
        <v>1476</v>
      </c>
      <c r="L281" s="115">
        <v>114</v>
      </c>
      <c r="M281" s="115">
        <v>1160701</v>
      </c>
      <c r="N281" s="116">
        <v>1.3353998772799969E-2</v>
      </c>
      <c r="O281" s="115">
        <v>1018</v>
      </c>
      <c r="P281" s="116">
        <v>8.7726481258869171E-2</v>
      </c>
      <c r="Q281" s="116">
        <v>0</v>
      </c>
      <c r="R281" s="117">
        <v>444723</v>
      </c>
      <c r="S281" s="116">
        <v>99.650894165039063</v>
      </c>
      <c r="T281" s="116">
        <v>99.5634765625</v>
      </c>
      <c r="U281" s="118">
        <v>446281</v>
      </c>
      <c r="V281" s="119">
        <v>7.3944441974163055E-3</v>
      </c>
      <c r="W281" s="117">
        <v>1102</v>
      </c>
      <c r="X281" s="119">
        <v>0.24779468774795532</v>
      </c>
      <c r="Y281" s="119">
        <v>0</v>
      </c>
      <c r="Z281" s="117">
        <v>290095</v>
      </c>
      <c r="AA281" s="119">
        <v>97.837257385253906</v>
      </c>
      <c r="AB281" s="116">
        <v>290125</v>
      </c>
      <c r="AC281" s="120">
        <v>97.732009887695313</v>
      </c>
      <c r="AD281" s="116">
        <v>5.6689662933349609</v>
      </c>
      <c r="AE281" s="116">
        <v>29.817384719848633</v>
      </c>
      <c r="AF281" s="116">
        <v>1856.7864990234375</v>
      </c>
      <c r="AG281" s="116">
        <v>5957.42626953125</v>
      </c>
      <c r="AH281" s="121">
        <v>3940.185302734375</v>
      </c>
      <c r="AI281" s="116">
        <v>66.139053344726563</v>
      </c>
      <c r="AJ281" s="121">
        <v>5400.6083984375</v>
      </c>
      <c r="AK281" s="121">
        <v>556.81903076171875</v>
      </c>
      <c r="AL281" s="116">
        <v>3485.750244140625</v>
      </c>
      <c r="AM281" s="116">
        <v>454.43499755859375</v>
      </c>
      <c r="AN281" s="116">
        <v>96.025230407714844</v>
      </c>
      <c r="AO281" s="116">
        <v>93.744659423828125</v>
      </c>
      <c r="AP281" s="116">
        <v>125.67970275878906</v>
      </c>
      <c r="AQ281" s="116">
        <v>3.7468089745479558</v>
      </c>
      <c r="AR281" s="118">
        <v>177</v>
      </c>
      <c r="AS281" s="118">
        <v>5</v>
      </c>
      <c r="AT281" s="118">
        <v>1</v>
      </c>
      <c r="AU281" s="118">
        <v>0</v>
      </c>
      <c r="AV281" s="118">
        <v>0</v>
      </c>
      <c r="AW281" s="118">
        <v>0</v>
      </c>
      <c r="AX281" s="118">
        <v>2</v>
      </c>
      <c r="AY281" s="118">
        <v>0</v>
      </c>
      <c r="AZ281" s="118">
        <v>3</v>
      </c>
      <c r="BA281" s="118">
        <v>0</v>
      </c>
      <c r="BB281" s="118">
        <v>37</v>
      </c>
      <c r="BC281" s="118">
        <v>8</v>
      </c>
      <c r="BD281" s="116">
        <v>6</v>
      </c>
      <c r="BE281" s="118">
        <v>25</v>
      </c>
      <c r="BF281" s="118">
        <v>0</v>
      </c>
      <c r="BG281" s="112">
        <v>47.475234985351563</v>
      </c>
      <c r="BH281" s="244">
        <v>32</v>
      </c>
      <c r="BI281" s="240">
        <v>7.6009501187648461</v>
      </c>
      <c r="BJ281" s="470">
        <v>1</v>
      </c>
      <c r="BK281" s="470">
        <v>5</v>
      </c>
    </row>
    <row r="282" spans="1:63">
      <c r="A282" s="352">
        <v>41899</v>
      </c>
      <c r="B282" s="114" t="s">
        <v>126</v>
      </c>
      <c r="C282" s="114" t="s">
        <v>122</v>
      </c>
      <c r="D282" s="114">
        <v>116</v>
      </c>
      <c r="E282" s="114">
        <v>109</v>
      </c>
      <c r="F282" s="114">
        <v>7</v>
      </c>
      <c r="G282" s="114">
        <v>340</v>
      </c>
      <c r="H282" s="114">
        <v>319</v>
      </c>
      <c r="I282" s="114">
        <v>21</v>
      </c>
      <c r="J282" s="114">
        <v>1062</v>
      </c>
      <c r="K282" s="115">
        <v>976</v>
      </c>
      <c r="L282" s="115">
        <v>86</v>
      </c>
      <c r="M282" s="115">
        <v>700528</v>
      </c>
      <c r="N282" s="116">
        <v>1.8557431176304817E-3</v>
      </c>
      <c r="O282" s="115">
        <v>2159</v>
      </c>
      <c r="P282" s="116">
        <v>0.30824273824691772</v>
      </c>
      <c r="Q282" s="116">
        <v>0</v>
      </c>
      <c r="R282" s="117">
        <v>237576</v>
      </c>
      <c r="S282" s="116">
        <v>99.478271484375</v>
      </c>
      <c r="T282" s="116">
        <v>99.171638488769531</v>
      </c>
      <c r="U282" s="118">
        <v>238822</v>
      </c>
      <c r="V282" s="119">
        <v>2.9310532845556736E-3</v>
      </c>
      <c r="W282" s="117">
        <v>903</v>
      </c>
      <c r="X282" s="119">
        <v>0.38008889555931091</v>
      </c>
      <c r="Y282" s="119">
        <v>0</v>
      </c>
      <c r="Z282" s="117">
        <v>129985</v>
      </c>
      <c r="AA282" s="119">
        <v>98.5721435546875</v>
      </c>
      <c r="AB282" s="116">
        <v>129828</v>
      </c>
      <c r="AC282" s="120">
        <v>98.306991577148438</v>
      </c>
      <c r="AD282" s="116">
        <v>5.854710578918457</v>
      </c>
      <c r="AE282" s="116">
        <v>34.442718505859375</v>
      </c>
      <c r="AF282" s="116">
        <v>1150.6429443359375</v>
      </c>
      <c r="AG282" s="116">
        <v>3525.736083984375</v>
      </c>
      <c r="AH282" s="121">
        <v>2336.622314453125</v>
      </c>
      <c r="AI282" s="116">
        <v>66.2733154296875</v>
      </c>
      <c r="AJ282" s="121">
        <v>3385.6943359375</v>
      </c>
      <c r="AK282" s="121">
        <v>140.0419921875</v>
      </c>
      <c r="AL282" s="116">
        <v>2308.643310546875</v>
      </c>
      <c r="AM282" s="116">
        <v>27.979000091552734</v>
      </c>
      <c r="AN282" s="116">
        <v>92.254417419433594</v>
      </c>
      <c r="AO282" s="116">
        <v>97.286903381347656</v>
      </c>
      <c r="AP282" s="116">
        <v>40.991096496582031</v>
      </c>
      <c r="AQ282" s="116">
        <v>3.3199021506444208</v>
      </c>
      <c r="AR282" s="118">
        <v>169</v>
      </c>
      <c r="AS282" s="118">
        <v>1</v>
      </c>
      <c r="AT282" s="118">
        <v>0</v>
      </c>
      <c r="AU282" s="118">
        <v>0</v>
      </c>
      <c r="AV282" s="118">
        <v>0</v>
      </c>
      <c r="AW282" s="118">
        <v>0</v>
      </c>
      <c r="AX282" s="118">
        <v>6</v>
      </c>
      <c r="AY282" s="118">
        <v>0</v>
      </c>
      <c r="AZ282" s="118">
        <v>10</v>
      </c>
      <c r="BA282" s="118">
        <v>1</v>
      </c>
      <c r="BB282" s="118">
        <v>30</v>
      </c>
      <c r="BC282" s="118">
        <v>16</v>
      </c>
      <c r="BD282" s="116">
        <v>18</v>
      </c>
      <c r="BE282" s="118">
        <v>62</v>
      </c>
      <c r="BF282" s="118">
        <v>0</v>
      </c>
      <c r="BG282" s="112">
        <v>45.19940185546875</v>
      </c>
      <c r="BH282" s="244">
        <v>46</v>
      </c>
      <c r="BI282" s="240">
        <v>13.529411764705882</v>
      </c>
      <c r="BJ282" s="470">
        <v>1</v>
      </c>
      <c r="BK282" s="470">
        <v>8</v>
      </c>
    </row>
    <row r="283" spans="1:63">
      <c r="A283" s="352">
        <v>41899</v>
      </c>
      <c r="B283" s="114" t="s">
        <v>184</v>
      </c>
      <c r="C283" s="114" t="s">
        <v>122</v>
      </c>
      <c r="D283" s="114">
        <v>112</v>
      </c>
      <c r="E283" s="114">
        <v>97</v>
      </c>
      <c r="F283" s="114">
        <v>15</v>
      </c>
      <c r="G283" s="114">
        <v>334</v>
      </c>
      <c r="H283" s="114">
        <v>289</v>
      </c>
      <c r="I283" s="114">
        <v>45</v>
      </c>
      <c r="J283" s="114">
        <v>1175</v>
      </c>
      <c r="K283" s="115">
        <v>980</v>
      </c>
      <c r="L283" s="115">
        <v>195</v>
      </c>
      <c r="M283" s="115">
        <v>1121554</v>
      </c>
      <c r="N283" s="116">
        <v>7.8284241259098053E-2</v>
      </c>
      <c r="O283" s="115">
        <v>1470</v>
      </c>
      <c r="P283" s="116">
        <v>0.13122469186782837</v>
      </c>
      <c r="Q283" s="116">
        <v>0</v>
      </c>
      <c r="R283" s="117">
        <v>408124</v>
      </c>
      <c r="S283" s="116">
        <v>99.41998291015625</v>
      </c>
      <c r="T283" s="116">
        <v>99.289520263671875</v>
      </c>
      <c r="U283" s="118">
        <v>410505</v>
      </c>
      <c r="V283" s="119">
        <v>2.6796262711286545E-2</v>
      </c>
      <c r="W283" s="117">
        <v>1009</v>
      </c>
      <c r="X283" s="119">
        <v>0.24722878634929657</v>
      </c>
      <c r="Y283" s="119">
        <v>0</v>
      </c>
      <c r="Z283" s="117">
        <v>259272</v>
      </c>
      <c r="AA283" s="119">
        <v>98.321456909179687</v>
      </c>
      <c r="AB283" s="116">
        <v>259090</v>
      </c>
      <c r="AC283" s="120">
        <v>98.242698669433594</v>
      </c>
      <c r="AD283" s="116">
        <v>5.8460783958435059</v>
      </c>
      <c r="AE283" s="116">
        <v>30.344379425048828</v>
      </c>
      <c r="AF283" s="116">
        <v>1881.712646484375</v>
      </c>
      <c r="AG283" s="116">
        <v>5013.75732421875</v>
      </c>
      <c r="AH283" s="121">
        <v>3726.468017578125</v>
      </c>
      <c r="AI283" s="116">
        <v>74.324859619140625</v>
      </c>
      <c r="AJ283" s="121">
        <v>4181.79931640625</v>
      </c>
      <c r="AK283" s="121">
        <v>831.95709228515625</v>
      </c>
      <c r="AL283" s="116">
        <v>3107.726318359375</v>
      </c>
      <c r="AM283" s="116">
        <v>618.74298095703125</v>
      </c>
      <c r="AN283" s="116">
        <v>111.43098449707031</v>
      </c>
      <c r="AO283" s="116">
        <v>112.71127319335937</v>
      </c>
      <c r="AP283" s="116">
        <v>105.41239929199219</v>
      </c>
      <c r="AQ283" s="116">
        <v>4.2670275099734045</v>
      </c>
      <c r="AR283" s="118">
        <v>125</v>
      </c>
      <c r="AS283" s="118">
        <v>9</v>
      </c>
      <c r="AT283" s="118">
        <v>4</v>
      </c>
      <c r="AU283" s="118">
        <v>3</v>
      </c>
      <c r="AV283" s="118">
        <v>0</v>
      </c>
      <c r="AW283" s="118">
        <v>0</v>
      </c>
      <c r="AX283" s="118">
        <v>4</v>
      </c>
      <c r="AY283" s="118">
        <v>0</v>
      </c>
      <c r="AZ283" s="118">
        <v>7</v>
      </c>
      <c r="BA283" s="118">
        <v>1</v>
      </c>
      <c r="BB283" s="118">
        <v>28</v>
      </c>
      <c r="BC283" s="118">
        <v>5</v>
      </c>
      <c r="BD283" s="116">
        <v>6</v>
      </c>
      <c r="BE283" s="118">
        <v>45</v>
      </c>
      <c r="BF283" s="118">
        <v>0</v>
      </c>
      <c r="BG283" s="112">
        <v>54.942962646484375</v>
      </c>
      <c r="BH283" s="244">
        <v>23</v>
      </c>
      <c r="BI283" s="240">
        <v>6.88622754491018</v>
      </c>
      <c r="BJ283" s="471">
        <v>0</v>
      </c>
      <c r="BK283" s="471">
        <v>6</v>
      </c>
    </row>
    <row r="284" spans="1:63">
      <c r="A284" s="352">
        <v>41899</v>
      </c>
      <c r="B284" s="114" t="s">
        <v>131</v>
      </c>
      <c r="C284" s="114" t="s">
        <v>176</v>
      </c>
      <c r="D284" s="114">
        <v>194</v>
      </c>
      <c r="E284" s="114">
        <v>174</v>
      </c>
      <c r="F284" s="114">
        <v>20</v>
      </c>
      <c r="G284" s="114">
        <v>557</v>
      </c>
      <c r="H284" s="114">
        <v>507</v>
      </c>
      <c r="I284" s="114">
        <v>50</v>
      </c>
      <c r="J284" s="114">
        <v>1633</v>
      </c>
      <c r="K284" s="115">
        <v>1470</v>
      </c>
      <c r="L284" s="115">
        <v>163</v>
      </c>
      <c r="M284" s="115">
        <v>1169344</v>
      </c>
      <c r="N284" s="116">
        <v>9.1846369206905365E-2</v>
      </c>
      <c r="O284" s="115">
        <v>124</v>
      </c>
      <c r="P284" s="116">
        <v>1.1083977296948433E-2</v>
      </c>
      <c r="Q284" s="116">
        <v>0</v>
      </c>
      <c r="R284" s="117">
        <v>387432</v>
      </c>
      <c r="S284" s="116">
        <v>99.476211547851563</v>
      </c>
      <c r="T284" s="116">
        <v>99.465187072753906</v>
      </c>
      <c r="U284" s="118">
        <v>389472</v>
      </c>
      <c r="V284" s="119">
        <v>0.14635197818279266</v>
      </c>
      <c r="W284" s="117">
        <v>1203</v>
      </c>
      <c r="X284" s="119">
        <v>0.31050610542297363</v>
      </c>
      <c r="Y284" s="119">
        <v>0</v>
      </c>
      <c r="Z284" s="117">
        <v>146151</v>
      </c>
      <c r="AA284" s="119">
        <v>94.452995300292969</v>
      </c>
      <c r="AB284" s="116">
        <v>150271</v>
      </c>
      <c r="AC284" s="120">
        <v>94.676284790039063</v>
      </c>
      <c r="AD284" s="116">
        <v>5.4767422676086426</v>
      </c>
      <c r="AE284" s="116">
        <v>28.723417282104492</v>
      </c>
      <c r="AF284" s="116">
        <v>1943.37939453125</v>
      </c>
      <c r="AG284" s="116">
        <v>4791.12548828125</v>
      </c>
      <c r="AH284" s="121">
        <v>3154.78466796875</v>
      </c>
      <c r="AI284" s="116">
        <v>65.846420288085938</v>
      </c>
      <c r="AJ284" s="121">
        <v>4094.352783203125</v>
      </c>
      <c r="AK284" s="121">
        <v>696.77203369140625</v>
      </c>
      <c r="AL284" s="116">
        <v>2576.56396484375</v>
      </c>
      <c r="AM284" s="116">
        <v>578.2213134765625</v>
      </c>
      <c r="AN284" s="116">
        <v>78.954978942871094</v>
      </c>
      <c r="AO284" s="116">
        <v>75.868156433105469</v>
      </c>
      <c r="AP284" s="116">
        <v>103.76275634765625</v>
      </c>
      <c r="AQ284" s="116">
        <v>2.9339408991312004</v>
      </c>
      <c r="AR284" s="118">
        <v>294</v>
      </c>
      <c r="AS284" s="118">
        <v>3</v>
      </c>
      <c r="AT284" s="118">
        <v>5</v>
      </c>
      <c r="AU284" s="118">
        <v>4</v>
      </c>
      <c r="AV284" s="118">
        <v>1</v>
      </c>
      <c r="AW284" s="118">
        <v>1</v>
      </c>
      <c r="AX284" s="118">
        <v>5</v>
      </c>
      <c r="AY284" s="118">
        <v>0</v>
      </c>
      <c r="AZ284" s="118">
        <v>5</v>
      </c>
      <c r="BA284" s="118">
        <v>1</v>
      </c>
      <c r="BB284" s="118">
        <v>129</v>
      </c>
      <c r="BC284" s="118">
        <v>66</v>
      </c>
      <c r="BD284" s="116">
        <v>21</v>
      </c>
      <c r="BE284" s="118">
        <v>30</v>
      </c>
      <c r="BF284" s="118">
        <v>0</v>
      </c>
      <c r="BG284" s="112">
        <v>38.256134033203125</v>
      </c>
      <c r="BH284" s="244">
        <v>114</v>
      </c>
      <c r="BI284" s="240">
        <v>20.466786355475762</v>
      </c>
      <c r="BJ284" s="471">
        <v>2</v>
      </c>
      <c r="BK284" s="471">
        <v>3</v>
      </c>
    </row>
    <row r="285" spans="1:63">
      <c r="A285" s="352">
        <v>41899</v>
      </c>
      <c r="B285" s="114" t="s">
        <v>124</v>
      </c>
      <c r="C285" s="114" t="s">
        <v>176</v>
      </c>
      <c r="D285" s="114">
        <v>159</v>
      </c>
      <c r="E285" s="114">
        <v>126</v>
      </c>
      <c r="F285" s="114">
        <v>33</v>
      </c>
      <c r="G285" s="114">
        <v>457</v>
      </c>
      <c r="H285" s="114">
        <v>370</v>
      </c>
      <c r="I285" s="114">
        <v>87</v>
      </c>
      <c r="J285" s="114">
        <v>1703</v>
      </c>
      <c r="K285" s="115">
        <v>1358</v>
      </c>
      <c r="L285" s="115">
        <v>345</v>
      </c>
      <c r="M285" s="115">
        <v>1103965</v>
      </c>
      <c r="N285" s="116">
        <v>9.0582580014597625E-5</v>
      </c>
      <c r="O285" s="115">
        <v>175</v>
      </c>
      <c r="P285" s="116">
        <v>1.6485979780554771E-2</v>
      </c>
      <c r="Q285" s="116">
        <v>0</v>
      </c>
      <c r="R285" s="117">
        <v>421140</v>
      </c>
      <c r="S285" s="116">
        <v>99.717048645019531</v>
      </c>
      <c r="T285" s="116">
        <v>99.700607299804688</v>
      </c>
      <c r="U285" s="118">
        <v>422335</v>
      </c>
      <c r="V285" s="119">
        <v>1.4206732157617807E-3</v>
      </c>
      <c r="W285" s="117">
        <v>1266</v>
      </c>
      <c r="X285" s="119">
        <v>0.30061262845993042</v>
      </c>
      <c r="Y285" s="119">
        <v>0</v>
      </c>
      <c r="Z285" s="117">
        <v>114723</v>
      </c>
      <c r="AA285" s="119">
        <v>94.0517578125</v>
      </c>
      <c r="AB285" s="116">
        <v>115201</v>
      </c>
      <c r="AC285" s="120">
        <v>93.915847778320312</v>
      </c>
      <c r="AD285" s="116">
        <v>5.0574307441711426</v>
      </c>
      <c r="AE285" s="116">
        <v>29.879629135131836</v>
      </c>
      <c r="AF285" s="116">
        <v>1677.979736328125</v>
      </c>
      <c r="AG285" s="116">
        <v>5307.962890625</v>
      </c>
      <c r="AH285" s="121">
        <v>3143.6767578125</v>
      </c>
      <c r="AI285" s="116">
        <v>59.225673675537109</v>
      </c>
      <c r="AJ285" s="121">
        <v>3906.320556640625</v>
      </c>
      <c r="AK285" s="121">
        <v>1401.641845703125</v>
      </c>
      <c r="AL285" s="116">
        <v>2054.8798828125</v>
      </c>
      <c r="AM285" s="116">
        <v>1088.797607421875</v>
      </c>
      <c r="AN285" s="116">
        <v>76.844017028808594</v>
      </c>
      <c r="AO285" s="116">
        <v>70.271568298339844</v>
      </c>
      <c r="AP285" s="116">
        <v>103.93631744384766</v>
      </c>
      <c r="AQ285" s="116">
        <v>3.1168308224456842</v>
      </c>
      <c r="AR285" s="118">
        <v>230</v>
      </c>
      <c r="AS285" s="118">
        <v>1</v>
      </c>
      <c r="AT285" s="118">
        <v>0</v>
      </c>
      <c r="AU285" s="118">
        <v>0</v>
      </c>
      <c r="AV285" s="118">
        <v>0</v>
      </c>
      <c r="AW285" s="118">
        <v>0</v>
      </c>
      <c r="AX285" s="118">
        <v>1</v>
      </c>
      <c r="AY285" s="118">
        <v>0</v>
      </c>
      <c r="AZ285" s="118">
        <v>1</v>
      </c>
      <c r="BA285" s="118">
        <v>0</v>
      </c>
      <c r="BB285" s="118">
        <v>76</v>
      </c>
      <c r="BC285" s="118">
        <v>45</v>
      </c>
      <c r="BD285" s="116">
        <v>8</v>
      </c>
      <c r="BE285" s="118">
        <v>19</v>
      </c>
      <c r="BF285" s="118">
        <v>0</v>
      </c>
      <c r="BG285" s="112">
        <v>37.930717468261719</v>
      </c>
      <c r="BH285" s="244">
        <v>114</v>
      </c>
      <c r="BI285" s="240">
        <v>24.945295404814004</v>
      </c>
      <c r="BJ285" s="471">
        <v>0</v>
      </c>
      <c r="BK285" s="471">
        <v>2</v>
      </c>
    </row>
    <row r="286" spans="1:63">
      <c r="A286" s="352">
        <v>41899</v>
      </c>
      <c r="B286" s="206" t="s">
        <v>133</v>
      </c>
      <c r="C286" s="206" t="s">
        <v>176</v>
      </c>
      <c r="D286" s="206">
        <v>176</v>
      </c>
      <c r="E286" s="206">
        <v>164</v>
      </c>
      <c r="F286" s="206">
        <v>12</v>
      </c>
      <c r="G286" s="206">
        <v>519</v>
      </c>
      <c r="H286" s="206">
        <v>485</v>
      </c>
      <c r="I286" s="206">
        <v>34</v>
      </c>
      <c r="J286" s="206">
        <v>1533</v>
      </c>
      <c r="K286" s="245">
        <v>1419</v>
      </c>
      <c r="L286" s="245">
        <v>114</v>
      </c>
      <c r="M286" s="245">
        <v>931765</v>
      </c>
      <c r="N286" s="246">
        <v>1.1805552057921886E-3</v>
      </c>
      <c r="O286" s="245">
        <v>62</v>
      </c>
      <c r="P286" s="246">
        <v>7.0614069700241089E-3</v>
      </c>
      <c r="Q286" s="246">
        <v>0</v>
      </c>
      <c r="R286" s="247">
        <v>284367</v>
      </c>
      <c r="S286" s="246">
        <v>99.607337951660156</v>
      </c>
      <c r="T286" s="246">
        <v>99.600303649902344</v>
      </c>
      <c r="U286" s="248">
        <v>285488</v>
      </c>
      <c r="V286" s="249">
        <v>4.4835507869720459E-2</v>
      </c>
      <c r="W286" s="248">
        <v>893</v>
      </c>
      <c r="X286" s="246">
        <v>0.31403082609176636</v>
      </c>
      <c r="Y286" s="246">
        <v>0</v>
      </c>
      <c r="Z286" s="247">
        <v>69809</v>
      </c>
      <c r="AA286" s="249">
        <v>90.320732116699219</v>
      </c>
      <c r="AB286" s="246">
        <v>70492</v>
      </c>
      <c r="AC286" s="250">
        <v>88.871078491210938</v>
      </c>
      <c r="AD286" s="246">
        <v>5.354069709777832</v>
      </c>
      <c r="AE286" s="246">
        <v>34.879119873046875</v>
      </c>
      <c r="AF286" s="246">
        <v>1484.6907958984375</v>
      </c>
      <c r="AG286" s="246">
        <v>4271.5009765625</v>
      </c>
      <c r="AH286" s="251">
        <v>2855.372314453125</v>
      </c>
      <c r="AI286" s="246">
        <v>66.8470458984375</v>
      </c>
      <c r="AJ286" s="251">
        <v>3878.7958984375</v>
      </c>
      <c r="AK286" s="251">
        <v>392.70599365234375</v>
      </c>
      <c r="AL286" s="246">
        <v>2587.233642578125</v>
      </c>
      <c r="AM286" s="246">
        <v>268.138427734375</v>
      </c>
      <c r="AN286" s="246">
        <v>77.345443725585938</v>
      </c>
      <c r="AO286" s="246">
        <v>76.59808349609375</v>
      </c>
      <c r="AP286" s="246">
        <v>85.594154357910156</v>
      </c>
      <c r="AQ286" s="246">
        <v>2.7863672384621658</v>
      </c>
      <c r="AR286" s="248">
        <v>313</v>
      </c>
      <c r="AS286" s="248">
        <v>0</v>
      </c>
      <c r="AT286" s="248">
        <v>0</v>
      </c>
      <c r="AU286" s="248">
        <v>0</v>
      </c>
      <c r="AV286" s="248">
        <v>1</v>
      </c>
      <c r="AW286" s="248">
        <v>0</v>
      </c>
      <c r="AX286" s="248">
        <v>4</v>
      </c>
      <c r="AY286" s="248">
        <v>0</v>
      </c>
      <c r="AZ286" s="248">
        <v>4</v>
      </c>
      <c r="BA286" s="248">
        <v>1</v>
      </c>
      <c r="BB286" s="248">
        <v>102</v>
      </c>
      <c r="BC286" s="248">
        <v>56</v>
      </c>
      <c r="BD286" s="246">
        <v>17</v>
      </c>
      <c r="BE286" s="248">
        <v>33</v>
      </c>
      <c r="BF286" s="248">
        <v>0</v>
      </c>
      <c r="BG286" s="249">
        <v>37.314380645751953</v>
      </c>
      <c r="BH286" s="252">
        <v>128</v>
      </c>
      <c r="BI286" s="253">
        <v>24.662813102119461</v>
      </c>
      <c r="BJ286" s="43">
        <v>2</v>
      </c>
      <c r="BK286" s="43">
        <v>4</v>
      </c>
    </row>
    <row r="287" spans="1:63">
      <c r="A287" s="352">
        <v>41899</v>
      </c>
      <c r="B287" s="206" t="s">
        <v>125</v>
      </c>
      <c r="C287" s="206" t="s">
        <v>176</v>
      </c>
      <c r="D287" s="206">
        <v>185</v>
      </c>
      <c r="E287" s="206">
        <v>177</v>
      </c>
      <c r="F287" s="206">
        <v>8</v>
      </c>
      <c r="G287" s="206">
        <v>531</v>
      </c>
      <c r="H287" s="206">
        <v>507</v>
      </c>
      <c r="I287" s="206">
        <v>24</v>
      </c>
      <c r="J287" s="206">
        <v>1694</v>
      </c>
      <c r="K287" s="245">
        <v>1601</v>
      </c>
      <c r="L287" s="245">
        <v>93</v>
      </c>
      <c r="M287" s="245">
        <v>882256</v>
      </c>
      <c r="N287" s="246">
        <v>2.6069530285894871E-3</v>
      </c>
      <c r="O287" s="245">
        <v>19</v>
      </c>
      <c r="P287" s="246">
        <v>2.2614793851971626E-3</v>
      </c>
      <c r="Q287" s="246">
        <v>0</v>
      </c>
      <c r="R287" s="247">
        <v>309295</v>
      </c>
      <c r="S287" s="246">
        <v>99.795440673828125</v>
      </c>
      <c r="T287" s="246">
        <v>99.793182373046875</v>
      </c>
      <c r="U287" s="248">
        <v>309929</v>
      </c>
      <c r="V287" s="249">
        <v>5.8077815920114517E-3</v>
      </c>
      <c r="W287" s="248">
        <v>634</v>
      </c>
      <c r="X287" s="246">
        <v>0.20498229563236237</v>
      </c>
      <c r="Y287" s="246">
        <v>0</v>
      </c>
      <c r="Z287" s="247">
        <v>78476</v>
      </c>
      <c r="AA287" s="249">
        <v>92.771041870117188</v>
      </c>
      <c r="AB287" s="246">
        <v>78345</v>
      </c>
      <c r="AC287" s="250">
        <v>93.337165832519531</v>
      </c>
      <c r="AD287" s="246">
        <v>4.2853131294250488</v>
      </c>
      <c r="AE287" s="246">
        <v>32.510421752929688</v>
      </c>
      <c r="AF287" s="246">
        <v>1183.5419921875</v>
      </c>
      <c r="AG287" s="246">
        <v>4117.11181640625</v>
      </c>
      <c r="AH287" s="251">
        <v>2105.039306640625</v>
      </c>
      <c r="AI287" s="246">
        <v>51.1290283203125</v>
      </c>
      <c r="AJ287" s="251">
        <v>3784.82958984375</v>
      </c>
      <c r="AK287" s="251">
        <v>332.2821044921875</v>
      </c>
      <c r="AL287" s="246">
        <v>1849.5950927734375</v>
      </c>
      <c r="AM287" s="246">
        <v>255.44401550292969</v>
      </c>
      <c r="AN287" s="246">
        <v>64.235916137695312</v>
      </c>
      <c r="AO287" s="246">
        <v>62.8564453125</v>
      </c>
      <c r="AP287" s="246">
        <v>85.64544677734375</v>
      </c>
      <c r="AQ287" s="246">
        <v>2.4304083922114819</v>
      </c>
      <c r="AR287" s="248">
        <v>347</v>
      </c>
      <c r="AS287" s="248">
        <v>0</v>
      </c>
      <c r="AT287" s="248">
        <v>1</v>
      </c>
      <c r="AU287" s="248">
        <v>0</v>
      </c>
      <c r="AV287" s="248">
        <v>0</v>
      </c>
      <c r="AW287" s="248">
        <v>0</v>
      </c>
      <c r="AX287" s="248">
        <v>3</v>
      </c>
      <c r="AY287" s="248">
        <v>0</v>
      </c>
      <c r="AZ287" s="248">
        <v>1</v>
      </c>
      <c r="BA287" s="248">
        <v>0</v>
      </c>
      <c r="BB287" s="248">
        <v>72</v>
      </c>
      <c r="BC287" s="248">
        <v>35</v>
      </c>
      <c r="BD287" s="246">
        <v>11</v>
      </c>
      <c r="BE287" s="248">
        <v>13</v>
      </c>
      <c r="BF287" s="248">
        <v>0</v>
      </c>
      <c r="BG287" s="249">
        <v>31.246923446655273</v>
      </c>
      <c r="BH287" s="252">
        <v>169</v>
      </c>
      <c r="BI287" s="253">
        <v>31.826741996233523</v>
      </c>
      <c r="BJ287" s="43">
        <v>0</v>
      </c>
      <c r="BK287" s="43">
        <v>1</v>
      </c>
    </row>
    <row r="288" spans="1:63">
      <c r="A288" s="352">
        <v>41899</v>
      </c>
      <c r="B288" s="107" t="s">
        <v>127</v>
      </c>
      <c r="C288" s="107" t="s">
        <v>128</v>
      </c>
      <c r="D288" s="107">
        <v>166</v>
      </c>
      <c r="E288" s="107">
        <v>150</v>
      </c>
      <c r="F288" s="107">
        <v>16</v>
      </c>
      <c r="G288" s="107">
        <v>498</v>
      </c>
      <c r="H288" s="107">
        <v>450</v>
      </c>
      <c r="I288" s="107">
        <v>48</v>
      </c>
      <c r="J288" s="107">
        <v>1609</v>
      </c>
      <c r="K288" s="108">
        <v>1449</v>
      </c>
      <c r="L288" s="108">
        <v>160</v>
      </c>
      <c r="M288" s="108">
        <v>838943</v>
      </c>
      <c r="N288" s="109">
        <v>6.6869862377643585E-2</v>
      </c>
      <c r="O288" s="108">
        <v>4104</v>
      </c>
      <c r="P288" s="109">
        <v>0.48952659964561462</v>
      </c>
      <c r="Q288" s="109">
        <v>0</v>
      </c>
      <c r="R288" s="110">
        <v>304462</v>
      </c>
      <c r="S288" s="109">
        <v>99.425575256347656</v>
      </c>
      <c r="T288" s="109">
        <v>98.938858032226562</v>
      </c>
      <c r="U288" s="111">
        <v>306221</v>
      </c>
      <c r="V288" s="112">
        <v>9.5682531595230103E-2</v>
      </c>
      <c r="W288" s="111">
        <v>2518</v>
      </c>
      <c r="X288" s="109">
        <v>0.82703262567520142</v>
      </c>
      <c r="Y288" s="109">
        <v>0</v>
      </c>
      <c r="Z288" s="110">
        <v>682645</v>
      </c>
      <c r="AA288" s="112">
        <v>99.20745849609375</v>
      </c>
      <c r="AB288" s="109">
        <v>681066</v>
      </c>
      <c r="AC288" s="182">
        <v>99.400497436523438</v>
      </c>
      <c r="AD288" s="109">
        <v>3.5955996513366699</v>
      </c>
      <c r="AE288" s="109">
        <v>18.773059844970703</v>
      </c>
      <c r="AF288" s="109">
        <v>823.66656494140625</v>
      </c>
      <c r="AG288" s="109">
        <v>4047.860595703125</v>
      </c>
      <c r="AH288" s="113">
        <v>2284.217529296875</v>
      </c>
      <c r="AI288" s="109">
        <v>56.430240631103516</v>
      </c>
      <c r="AJ288" s="113">
        <v>3710.833251953125</v>
      </c>
      <c r="AK288" s="113">
        <v>337.02780151367187</v>
      </c>
      <c r="AL288" s="109">
        <v>450</v>
      </c>
      <c r="AM288" s="109">
        <v>48</v>
      </c>
      <c r="AN288" s="109">
        <v>70.249336242675781</v>
      </c>
      <c r="AO288" s="109">
        <v>73.315231323242188</v>
      </c>
      <c r="AP288" s="109">
        <v>48.101669311523438</v>
      </c>
      <c r="AQ288" s="109">
        <v>2.5157617126806247</v>
      </c>
      <c r="AR288" s="111">
        <v>345</v>
      </c>
      <c r="AS288" s="111">
        <v>3</v>
      </c>
      <c r="AT288" s="111">
        <v>2</v>
      </c>
      <c r="AU288" s="111">
        <v>1</v>
      </c>
      <c r="AV288" s="111">
        <v>4</v>
      </c>
      <c r="AW288" s="111">
        <v>0</v>
      </c>
      <c r="AX288" s="111">
        <v>21</v>
      </c>
      <c r="AY288" s="111">
        <v>0</v>
      </c>
      <c r="AZ288" s="111">
        <v>18</v>
      </c>
      <c r="BA288" s="111">
        <v>5</v>
      </c>
      <c r="BB288" s="111">
        <v>28</v>
      </c>
      <c r="BC288" s="111">
        <v>6</v>
      </c>
      <c r="BD288" s="109">
        <v>67</v>
      </c>
      <c r="BE288" s="111">
        <v>100</v>
      </c>
      <c r="BF288" s="111">
        <v>0</v>
      </c>
      <c r="BG288" s="112">
        <v>34.334934234619141</v>
      </c>
      <c r="BH288" s="244">
        <v>189</v>
      </c>
      <c r="BI288" s="240">
        <v>37.951807228915662</v>
      </c>
      <c r="BJ288" s="43">
        <v>11</v>
      </c>
      <c r="BK288" s="43">
        <v>22</v>
      </c>
    </row>
    <row r="289" spans="1:63">
      <c r="A289" s="352">
        <v>41899</v>
      </c>
      <c r="B289" s="107" t="s">
        <v>129</v>
      </c>
      <c r="C289" s="107" t="s">
        <v>128</v>
      </c>
      <c r="D289" s="107">
        <v>155</v>
      </c>
      <c r="E289" s="107">
        <v>152</v>
      </c>
      <c r="F289" s="107">
        <v>3</v>
      </c>
      <c r="G289" s="107">
        <v>461</v>
      </c>
      <c r="H289" s="107">
        <v>452</v>
      </c>
      <c r="I289" s="107">
        <v>9</v>
      </c>
      <c r="J289" s="107">
        <v>1212</v>
      </c>
      <c r="K289" s="108">
        <v>1183</v>
      </c>
      <c r="L289" s="108">
        <v>29</v>
      </c>
      <c r="M289" s="108">
        <v>740077</v>
      </c>
      <c r="N289" s="109">
        <v>4.5941166579723358E-2</v>
      </c>
      <c r="O289" s="108">
        <v>4253</v>
      </c>
      <c r="P289" s="109">
        <v>0.574951171875</v>
      </c>
      <c r="Q289" s="109">
        <v>0</v>
      </c>
      <c r="R289" s="110">
        <v>197465</v>
      </c>
      <c r="S289" s="109">
        <v>98.947708129882813</v>
      </c>
      <c r="T289" s="109">
        <v>98.378807067871094</v>
      </c>
      <c r="U289" s="111">
        <v>199565</v>
      </c>
      <c r="V289" s="112">
        <v>8.9695088565349579E-2</v>
      </c>
      <c r="W289" s="111">
        <v>1688</v>
      </c>
      <c r="X289" s="109">
        <v>0.85483503341674805</v>
      </c>
      <c r="Y289" s="109">
        <v>0</v>
      </c>
      <c r="Z289" s="110">
        <v>124390</v>
      </c>
      <c r="AA289" s="112">
        <v>96.347816467285156</v>
      </c>
      <c r="AB289" s="109">
        <v>124922</v>
      </c>
      <c r="AC289" s="182">
        <v>96.209060668945313</v>
      </c>
      <c r="AD289" s="109">
        <v>3.5215194225311279</v>
      </c>
      <c r="AE289" s="109">
        <v>27.351737976074219</v>
      </c>
      <c r="AF289" s="109">
        <v>750.589111328125</v>
      </c>
      <c r="AG289" s="109">
        <v>2393.228759765625</v>
      </c>
      <c r="AH289" s="113">
        <v>1127.2091064453125</v>
      </c>
      <c r="AI289" s="109">
        <v>47.099929809570312</v>
      </c>
      <c r="AJ289" s="113">
        <v>2377.93994140625</v>
      </c>
      <c r="AK289" s="113">
        <v>15.288887977600098</v>
      </c>
      <c r="AL289" s="109">
        <v>452</v>
      </c>
      <c r="AM289" s="109">
        <v>9</v>
      </c>
      <c r="AN289" s="109">
        <v>61.11883544921875</v>
      </c>
      <c r="AO289" s="109">
        <v>62.130020141601563</v>
      </c>
      <c r="AP289" s="109">
        <v>17.307455062866211</v>
      </c>
      <c r="AQ289" s="109">
        <v>1.9746111879254331</v>
      </c>
      <c r="AR289" s="111">
        <v>335</v>
      </c>
      <c r="AS289" s="111">
        <v>1</v>
      </c>
      <c r="AT289" s="111">
        <v>1</v>
      </c>
      <c r="AU289" s="111">
        <v>1</v>
      </c>
      <c r="AV289" s="111">
        <v>2</v>
      </c>
      <c r="AW289" s="111">
        <v>0</v>
      </c>
      <c r="AX289" s="111">
        <v>28</v>
      </c>
      <c r="AY289" s="111">
        <v>0</v>
      </c>
      <c r="AZ289" s="111">
        <v>19</v>
      </c>
      <c r="BA289" s="111">
        <v>5</v>
      </c>
      <c r="BB289" s="111">
        <v>73</v>
      </c>
      <c r="BC289" s="111">
        <v>43</v>
      </c>
      <c r="BD289" s="109">
        <v>77</v>
      </c>
      <c r="BE289" s="111">
        <v>109</v>
      </c>
      <c r="BF289" s="111">
        <v>0</v>
      </c>
      <c r="BG289" s="112">
        <v>29.405967712402344</v>
      </c>
      <c r="BH289" s="244">
        <v>186</v>
      </c>
      <c r="BI289" s="240">
        <v>40.347071583514101</v>
      </c>
      <c r="BJ289" s="43">
        <v>11</v>
      </c>
      <c r="BK289" s="43">
        <v>24</v>
      </c>
    </row>
    <row r="290" spans="1:63">
      <c r="A290" s="352">
        <v>41899</v>
      </c>
      <c r="B290" s="126" t="s">
        <v>130</v>
      </c>
      <c r="C290" s="126" t="s">
        <v>128</v>
      </c>
      <c r="D290" s="233">
        <v>181</v>
      </c>
      <c r="E290" s="233">
        <v>176</v>
      </c>
      <c r="F290" s="233">
        <v>5</v>
      </c>
      <c r="G290" s="233">
        <v>543</v>
      </c>
      <c r="H290" s="233">
        <v>528</v>
      </c>
      <c r="I290" s="233">
        <v>15</v>
      </c>
      <c r="J290" s="233">
        <v>935</v>
      </c>
      <c r="K290" s="233">
        <v>902</v>
      </c>
      <c r="L290" s="233">
        <v>33</v>
      </c>
      <c r="M290" s="233">
        <v>278875</v>
      </c>
      <c r="N290" s="195">
        <v>2.5100852362811565E-3</v>
      </c>
      <c r="O290" s="233">
        <v>699</v>
      </c>
      <c r="P290" s="230">
        <v>0.25065621733665466</v>
      </c>
      <c r="Q290" s="234">
        <v>0</v>
      </c>
      <c r="R290" s="233">
        <v>54194</v>
      </c>
      <c r="S290" s="230">
        <v>99.837882995605469</v>
      </c>
      <c r="T290" s="195">
        <v>99.587631225585938</v>
      </c>
      <c r="U290" s="233">
        <v>54282</v>
      </c>
      <c r="V290" s="195">
        <v>0</v>
      </c>
      <c r="W290" s="233">
        <v>320</v>
      </c>
      <c r="X290" s="195">
        <v>0.59047126770019531</v>
      </c>
      <c r="Y290" s="234">
        <v>0</v>
      </c>
      <c r="Z290" s="233">
        <v>131433</v>
      </c>
      <c r="AA290" s="195">
        <v>98.632614135742188</v>
      </c>
      <c r="AB290" s="233">
        <v>132552</v>
      </c>
      <c r="AC290" s="195">
        <v>98.664970397949219</v>
      </c>
      <c r="AD290" s="234">
        <v>4.8067941665649414</v>
      </c>
      <c r="AE290" s="234">
        <v>26.709297180175781</v>
      </c>
      <c r="AF290" s="233">
        <v>398.4443359375</v>
      </c>
      <c r="AG290" s="234">
        <v>1040.4947509765625</v>
      </c>
      <c r="AH290" s="234">
        <v>483.67758178710937</v>
      </c>
      <c r="AI290" s="234">
        <v>46.485343933105469</v>
      </c>
      <c r="AJ290" s="234">
        <v>995.38909912109375</v>
      </c>
      <c r="AK290" s="234">
        <v>45.105556488037109</v>
      </c>
      <c r="AL290" s="234">
        <v>528</v>
      </c>
      <c r="AM290" s="234">
        <v>15</v>
      </c>
      <c r="AN290" s="235">
        <v>41.169208526611328</v>
      </c>
      <c r="AO290" s="235">
        <v>40.430698394775391</v>
      </c>
      <c r="AP290" s="235">
        <v>68.970848083496094</v>
      </c>
      <c r="AQ290" s="213">
        <v>1.1128286106701204</v>
      </c>
      <c r="AR290" s="234">
        <v>459</v>
      </c>
      <c r="AS290" s="236">
        <v>1</v>
      </c>
      <c r="AT290" s="236">
        <v>1</v>
      </c>
      <c r="AU290" s="236">
        <v>0</v>
      </c>
      <c r="AV290" s="236">
        <v>0</v>
      </c>
      <c r="AW290" s="236">
        <v>0</v>
      </c>
      <c r="AX290" s="236">
        <v>7</v>
      </c>
      <c r="AY290" s="236">
        <v>0</v>
      </c>
      <c r="AZ290" s="236">
        <v>1</v>
      </c>
      <c r="BA290" s="236">
        <v>0</v>
      </c>
      <c r="BB290" s="236">
        <v>46</v>
      </c>
      <c r="BC290" s="236">
        <v>7</v>
      </c>
      <c r="BD290" s="236">
        <v>7</v>
      </c>
      <c r="BE290" s="236">
        <v>3</v>
      </c>
      <c r="BF290" s="236">
        <v>0</v>
      </c>
      <c r="BG290" s="235">
        <v>18.984617233276367</v>
      </c>
      <c r="BH290" s="236">
        <v>312</v>
      </c>
      <c r="BI290" s="235">
        <v>57.458563535911601</v>
      </c>
      <c r="BJ290" s="43">
        <v>0</v>
      </c>
      <c r="BK290" s="43">
        <v>0</v>
      </c>
    </row>
    <row r="291" spans="1:63">
      <c r="A291" s="352">
        <v>41899</v>
      </c>
      <c r="B291" s="127" t="s">
        <v>132</v>
      </c>
      <c r="C291" s="127" t="s">
        <v>128</v>
      </c>
      <c r="D291" s="199">
        <v>183</v>
      </c>
      <c r="E291" s="199">
        <v>178</v>
      </c>
      <c r="F291" s="199">
        <v>5</v>
      </c>
      <c r="G291" s="199">
        <v>542</v>
      </c>
      <c r="H291" s="199">
        <v>527</v>
      </c>
      <c r="I291" s="199">
        <v>15</v>
      </c>
      <c r="J291" s="199">
        <v>1121</v>
      </c>
      <c r="K291" s="199">
        <v>1086</v>
      </c>
      <c r="L291" s="199">
        <v>35</v>
      </c>
      <c r="M291" s="199">
        <v>396482</v>
      </c>
      <c r="N291" s="200">
        <v>3.1254887580871582</v>
      </c>
      <c r="O291" s="199">
        <v>1545</v>
      </c>
      <c r="P291" s="194">
        <v>0.40227669477462769</v>
      </c>
      <c r="Q291" s="200">
        <v>0</v>
      </c>
      <c r="R291" s="199">
        <v>82857</v>
      </c>
      <c r="S291" s="194">
        <v>99.699180603027344</v>
      </c>
      <c r="T291" s="200">
        <v>99.298110961914062</v>
      </c>
      <c r="U291" s="199">
        <v>83107</v>
      </c>
      <c r="V291" s="201">
        <v>0</v>
      </c>
      <c r="W291" s="199">
        <v>562</v>
      </c>
      <c r="X291" s="200">
        <v>0.67827701568603516</v>
      </c>
      <c r="Y291" s="200">
        <v>0</v>
      </c>
      <c r="Z291" s="199">
        <v>156027</v>
      </c>
      <c r="AA291" s="201">
        <v>98.494544982910156</v>
      </c>
      <c r="AB291" s="199">
        <v>157023</v>
      </c>
      <c r="AC291" s="201">
        <v>98.071449279785156</v>
      </c>
      <c r="AD291" s="200">
        <v>5.022761344909668</v>
      </c>
      <c r="AE291" s="200">
        <v>26.953351974487305</v>
      </c>
      <c r="AF291" s="199">
        <v>522.516845703125</v>
      </c>
      <c r="AG291" s="200">
        <v>1413.0390625</v>
      </c>
      <c r="AH291" s="200">
        <v>486.364501953125</v>
      </c>
      <c r="AI291" s="237">
        <v>34.419750213623047</v>
      </c>
      <c r="AJ291" s="200">
        <v>1368.5445556640625</v>
      </c>
      <c r="AK291" s="200">
        <v>44.494441986083984</v>
      </c>
      <c r="AL291" s="200">
        <v>527</v>
      </c>
      <c r="AM291" s="200">
        <v>15</v>
      </c>
      <c r="AN291" s="200">
        <v>41.907661437988281</v>
      </c>
      <c r="AO291" s="200">
        <v>41.885204315185547</v>
      </c>
      <c r="AP291" s="200">
        <v>42.610218048095703</v>
      </c>
      <c r="AQ291" s="200">
        <v>1.2605165588760037</v>
      </c>
      <c r="AR291" s="200">
        <v>491</v>
      </c>
      <c r="AS291" s="202">
        <v>1</v>
      </c>
      <c r="AT291" s="202">
        <v>3</v>
      </c>
      <c r="AU291" s="202">
        <v>2</v>
      </c>
      <c r="AV291" s="202">
        <v>0</v>
      </c>
      <c r="AW291" s="202">
        <v>0</v>
      </c>
      <c r="AX291" s="202">
        <v>17</v>
      </c>
      <c r="AY291" s="202">
        <v>-2</v>
      </c>
      <c r="AZ291" s="202">
        <v>4</v>
      </c>
      <c r="BA291" s="202">
        <v>0</v>
      </c>
      <c r="BB291" s="202">
        <v>46</v>
      </c>
      <c r="BC291" s="202">
        <v>27</v>
      </c>
      <c r="BD291" s="202">
        <v>26</v>
      </c>
      <c r="BE291" s="202">
        <v>23</v>
      </c>
      <c r="BF291" s="202">
        <v>0</v>
      </c>
      <c r="BG291" s="200">
        <v>19.373855590820313</v>
      </c>
      <c r="BH291" s="202">
        <v>350</v>
      </c>
      <c r="BI291" s="238">
        <v>64.575645756457561</v>
      </c>
      <c r="BJ291" s="43">
        <v>0</v>
      </c>
      <c r="BK291" s="43">
        <v>1</v>
      </c>
    </row>
    <row r="292" spans="1:63">
      <c r="A292" s="352">
        <v>41898</v>
      </c>
      <c r="B292" s="126" t="s">
        <v>6</v>
      </c>
      <c r="C292" s="126"/>
      <c r="D292" s="233">
        <v>2168</v>
      </c>
      <c r="E292" s="233">
        <v>1959</v>
      </c>
      <c r="F292" s="233">
        <v>209</v>
      </c>
      <c r="G292" s="233">
        <v>6411</v>
      </c>
      <c r="H292" s="233">
        <v>5808</v>
      </c>
      <c r="I292" s="233">
        <v>603</v>
      </c>
      <c r="J292" s="233">
        <v>19547</v>
      </c>
      <c r="K292" s="233">
        <v>17246</v>
      </c>
      <c r="L292" s="233">
        <v>2301</v>
      </c>
      <c r="M292" s="233">
        <v>12492390</v>
      </c>
      <c r="N292" s="195">
        <v>6.4735411188919664E-2</v>
      </c>
      <c r="O292" s="233">
        <v>18802</v>
      </c>
      <c r="P292" s="230">
        <v>0.15294588356049776</v>
      </c>
      <c r="Q292" s="234"/>
      <c r="R292" s="233">
        <v>4440257</v>
      </c>
      <c r="S292" s="230">
        <v>99.546349238678417</v>
      </c>
      <c r="T292" s="195">
        <v>99.394097195283109</v>
      </c>
      <c r="U292" s="233">
        <v>4460508</v>
      </c>
      <c r="V292" s="195">
        <v>7.8107694814252851E-2</v>
      </c>
      <c r="W292" s="233">
        <v>16088</v>
      </c>
      <c r="X292" s="195">
        <v>0.36232137013690874</v>
      </c>
      <c r="Y292" s="234"/>
      <c r="Z292" s="233">
        <v>3602323</v>
      </c>
      <c r="AA292" s="195">
        <v>98.055189419863623</v>
      </c>
      <c r="AB292" s="233">
        <v>3604839</v>
      </c>
      <c r="AC292" s="195">
        <v>98.025449763099289</v>
      </c>
      <c r="AD292" s="234">
        <v>9.8796124651920856</v>
      </c>
      <c r="AE292" s="234">
        <v>29.711317715245201</v>
      </c>
      <c r="AF292" s="233">
        <v>18611.503356933594</v>
      </c>
      <c r="AG292" s="234">
        <v>61214.639892578125</v>
      </c>
      <c r="AH292" s="234">
        <v>40935.711883544922</v>
      </c>
      <c r="AI292" s="234">
        <v>66.8724212955929</v>
      </c>
      <c r="AJ292" s="234">
        <v>51298.279663085938</v>
      </c>
      <c r="AK292" s="234">
        <v>9916.3555746078491</v>
      </c>
      <c r="AL292" s="234">
        <v>30569.174926757813</v>
      </c>
      <c r="AM292" s="234">
        <v>7750.5536956787109</v>
      </c>
      <c r="AN292" s="235">
        <v>85.507528491288383</v>
      </c>
      <c r="AO292" s="235">
        <v>82.469105354815355</v>
      </c>
      <c r="AP292" s="235">
        <v>107.80098541695267</v>
      </c>
      <c r="AQ292" s="213">
        <v>3.1316641884983949</v>
      </c>
      <c r="AR292" s="234">
        <v>3691</v>
      </c>
      <c r="AS292" s="236">
        <v>93</v>
      </c>
      <c r="AT292" s="236">
        <v>31</v>
      </c>
      <c r="AU292" s="236">
        <v>25</v>
      </c>
      <c r="AV292" s="236">
        <v>18</v>
      </c>
      <c r="AW292" s="236">
        <v>6</v>
      </c>
      <c r="AX292" s="236">
        <v>103</v>
      </c>
      <c r="AY292" s="236">
        <v>1</v>
      </c>
      <c r="AZ292" s="236">
        <v>86</v>
      </c>
      <c r="BA292" s="236">
        <v>27</v>
      </c>
      <c r="BB292" s="236">
        <v>786</v>
      </c>
      <c r="BC292" s="236">
        <v>360</v>
      </c>
      <c r="BD292" s="236">
        <v>312</v>
      </c>
      <c r="BE292" s="236">
        <v>525</v>
      </c>
      <c r="BF292" s="236">
        <v>0</v>
      </c>
      <c r="BG292" s="235">
        <v>41.666555207258298</v>
      </c>
      <c r="BH292" s="236">
        <v>1751</v>
      </c>
      <c r="BI292" s="235">
        <v>27.312431757916084</v>
      </c>
      <c r="BJ292" s="43">
        <v>40</v>
      </c>
      <c r="BK292" s="43">
        <v>104</v>
      </c>
    </row>
    <row r="293" spans="1:63">
      <c r="A293" s="352">
        <v>41898</v>
      </c>
      <c r="B293" s="127" t="s">
        <v>134</v>
      </c>
      <c r="C293" s="127"/>
      <c r="D293" s="199">
        <v>769</v>
      </c>
      <c r="E293" s="199">
        <v>662</v>
      </c>
      <c r="F293" s="199">
        <v>107</v>
      </c>
      <c r="G293" s="199">
        <v>2303</v>
      </c>
      <c r="H293" s="199">
        <v>1982</v>
      </c>
      <c r="I293" s="199">
        <v>321</v>
      </c>
      <c r="J293" s="199">
        <v>8121</v>
      </c>
      <c r="K293" s="199">
        <v>6791</v>
      </c>
      <c r="L293" s="199">
        <v>1330</v>
      </c>
      <c r="M293" s="199">
        <v>6197660</v>
      </c>
      <c r="N293" s="200">
        <v>7.3721372832531107E-2</v>
      </c>
      <c r="O293" s="199">
        <v>8852</v>
      </c>
      <c r="P293" s="194">
        <v>0.14294838127619394</v>
      </c>
      <c r="Q293" s="200"/>
      <c r="R293" s="199">
        <v>2368041</v>
      </c>
      <c r="S293" s="194">
        <v>99.559335831010955</v>
      </c>
      <c r="T293" s="200">
        <v>99.417017372031196</v>
      </c>
      <c r="U293" s="199">
        <v>2378524</v>
      </c>
      <c r="V293" s="201">
        <v>7.0043437935207772E-2</v>
      </c>
      <c r="W293" s="199">
        <v>7047</v>
      </c>
      <c r="X293" s="200">
        <v>0.29758775291475104</v>
      </c>
      <c r="Y293" s="200"/>
      <c r="Z293" s="199">
        <v>2081663</v>
      </c>
      <c r="AA293" s="201">
        <v>98.558123471402794</v>
      </c>
      <c r="AB293" s="199">
        <v>2081414</v>
      </c>
      <c r="AC293" s="201">
        <v>98.471277494426062</v>
      </c>
      <c r="AD293" s="200">
        <v>5.5722149757007591</v>
      </c>
      <c r="AE293" s="200">
        <v>30.184331922907958</v>
      </c>
      <c r="AF293" s="199">
        <v>9810.9400634765625</v>
      </c>
      <c r="AG293" s="200">
        <v>33527.031005859375</v>
      </c>
      <c r="AH293" s="200">
        <v>25005.925537109375</v>
      </c>
      <c r="AI293" s="237">
        <v>74.584372033238495</v>
      </c>
      <c r="AJ293" s="200">
        <v>26882.222412109375</v>
      </c>
      <c r="AK293" s="200">
        <v>6644.8048248291016</v>
      </c>
      <c r="AL293" s="200">
        <v>19533.225341796875</v>
      </c>
      <c r="AM293" s="200">
        <v>5472.7046203613281</v>
      </c>
      <c r="AN293" s="200">
        <v>107.84877016978722</v>
      </c>
      <c r="AO293" s="200">
        <v>104.57305484300859</v>
      </c>
      <c r="AP293" s="200">
        <v>123.49948889385581</v>
      </c>
      <c r="AQ293" s="200">
        <v>4.1284362770421597</v>
      </c>
      <c r="AR293" s="200">
        <v>894</v>
      </c>
      <c r="AS293" s="202">
        <v>84</v>
      </c>
      <c r="AT293" s="202">
        <v>13</v>
      </c>
      <c r="AU293" s="202">
        <v>10</v>
      </c>
      <c r="AV293" s="202">
        <v>6</v>
      </c>
      <c r="AW293" s="202">
        <v>3</v>
      </c>
      <c r="AX293" s="202">
        <v>24</v>
      </c>
      <c r="AY293" s="202">
        <v>1</v>
      </c>
      <c r="AZ293" s="202">
        <v>32</v>
      </c>
      <c r="BA293" s="202">
        <v>14</v>
      </c>
      <c r="BB293" s="202">
        <v>174</v>
      </c>
      <c r="BC293" s="202">
        <v>59</v>
      </c>
      <c r="BD293" s="202">
        <v>85</v>
      </c>
      <c r="BE293" s="202">
        <v>216</v>
      </c>
      <c r="BF293" s="202">
        <v>0</v>
      </c>
      <c r="BG293" s="200">
        <v>53.21314081306452</v>
      </c>
      <c r="BH293" s="202">
        <v>199</v>
      </c>
      <c r="BI293" s="238">
        <v>8.6409031697785501</v>
      </c>
      <c r="BJ293" s="470">
        <v>12</v>
      </c>
      <c r="BK293" s="470">
        <v>45</v>
      </c>
    </row>
    <row r="294" spans="1:63">
      <c r="A294" s="352">
        <v>41898</v>
      </c>
      <c r="B294" s="127" t="s">
        <v>175</v>
      </c>
      <c r="C294" s="127"/>
      <c r="D294" s="199">
        <v>714</v>
      </c>
      <c r="E294" s="199">
        <v>641</v>
      </c>
      <c r="F294" s="199">
        <v>73</v>
      </c>
      <c r="G294" s="199">
        <v>2064</v>
      </c>
      <c r="H294" s="199">
        <v>1869</v>
      </c>
      <c r="I294" s="199">
        <v>195</v>
      </c>
      <c r="J294" s="199">
        <v>6563</v>
      </c>
      <c r="K294" s="199">
        <v>5848</v>
      </c>
      <c r="L294" s="199">
        <v>715</v>
      </c>
      <c r="M294" s="199">
        <v>4092679</v>
      </c>
      <c r="N294" s="200">
        <v>7.9898765900901954E-3</v>
      </c>
      <c r="O294" s="199">
        <v>433</v>
      </c>
      <c r="P294" s="194">
        <v>1.1096827966411163E-2</v>
      </c>
      <c r="Q294" s="200"/>
      <c r="R294" s="199">
        <v>1404400</v>
      </c>
      <c r="S294" s="194">
        <v>99.661106357329999</v>
      </c>
      <c r="T294" s="243">
        <v>99.650047135808109</v>
      </c>
      <c r="U294" s="199">
        <v>1409177</v>
      </c>
      <c r="V294" s="201">
        <v>3.6971934794863409E-2</v>
      </c>
      <c r="W294" s="199">
        <v>4055</v>
      </c>
      <c r="X294" s="200">
        <v>0.2887354030190829</v>
      </c>
      <c r="Y294" s="200"/>
      <c r="Z294" s="199">
        <v>414887</v>
      </c>
      <c r="AA294" s="201">
        <v>93.26804779923053</v>
      </c>
      <c r="AB294" s="199">
        <v>414727</v>
      </c>
      <c r="AC294" s="201">
        <v>93.297519516331434</v>
      </c>
      <c r="AD294" s="200">
        <v>20.183580081777681</v>
      </c>
      <c r="AE294" s="200">
        <v>31.475514952471869</v>
      </c>
      <c r="AF294" s="199">
        <v>6330.002197265625</v>
      </c>
      <c r="AG294" s="200">
        <v>18495.046875</v>
      </c>
      <c r="AH294" s="200">
        <v>11269.797119140625</v>
      </c>
      <c r="AI294" s="237">
        <v>60.934136557253929</v>
      </c>
      <c r="AJ294" s="200">
        <v>15666.62451171875</v>
      </c>
      <c r="AK294" s="200">
        <v>2828.4230041503906</v>
      </c>
      <c r="AL294" s="200">
        <v>9078.9495849609375</v>
      </c>
      <c r="AM294" s="200">
        <v>2190.8490753173828</v>
      </c>
      <c r="AN294" s="200">
        <v>74.092491502363885</v>
      </c>
      <c r="AO294" s="200">
        <v>71.513279708559494</v>
      </c>
      <c r="AP294" s="200">
        <v>98.660045919163537</v>
      </c>
      <c r="AQ294" s="200">
        <v>2.8180781464269389</v>
      </c>
      <c r="AR294" s="200">
        <v>1187</v>
      </c>
      <c r="AS294" s="202">
        <v>4</v>
      </c>
      <c r="AT294" s="202">
        <v>6</v>
      </c>
      <c r="AU294" s="202">
        <v>6</v>
      </c>
      <c r="AV294" s="202">
        <v>5</v>
      </c>
      <c r="AW294" s="202">
        <v>1</v>
      </c>
      <c r="AX294" s="202">
        <v>13</v>
      </c>
      <c r="AY294" s="202">
        <v>1</v>
      </c>
      <c r="AZ294" s="202">
        <v>10</v>
      </c>
      <c r="BA294" s="202">
        <v>4</v>
      </c>
      <c r="BB294" s="202">
        <v>426</v>
      </c>
      <c r="BC294" s="202">
        <v>227</v>
      </c>
      <c r="BD294" s="202">
        <v>50</v>
      </c>
      <c r="BE294" s="202">
        <v>101</v>
      </c>
      <c r="BF294" s="202">
        <v>0</v>
      </c>
      <c r="BG294" s="200">
        <v>36.080687336856947</v>
      </c>
      <c r="BH294" s="202">
        <v>538</v>
      </c>
      <c r="BI294" s="238">
        <v>26.06589147286822</v>
      </c>
      <c r="BJ294" s="470">
        <v>3</v>
      </c>
      <c r="BK294" s="470">
        <v>13</v>
      </c>
    </row>
    <row r="295" spans="1:63">
      <c r="A295" s="352">
        <v>41898</v>
      </c>
      <c r="B295" s="126" t="s">
        <v>135</v>
      </c>
      <c r="C295" s="126"/>
      <c r="D295" s="189">
        <v>685</v>
      </c>
      <c r="E295" s="189">
        <v>656</v>
      </c>
      <c r="F295" s="189">
        <v>29</v>
      </c>
      <c r="G295" s="189">
        <v>2044</v>
      </c>
      <c r="H295" s="189">
        <v>1957</v>
      </c>
      <c r="I295" s="189">
        <v>87</v>
      </c>
      <c r="J295" s="189">
        <v>4863</v>
      </c>
      <c r="K295" s="189">
        <v>4607</v>
      </c>
      <c r="L295" s="189">
        <v>256</v>
      </c>
      <c r="M295" s="189">
        <v>2202051</v>
      </c>
      <c r="N295" s="203">
        <v>0.14491035843412783</v>
      </c>
      <c r="O295" s="189">
        <v>9517</v>
      </c>
      <c r="P295" s="192">
        <v>0.43283172464017983</v>
      </c>
      <c r="Q295" s="203"/>
      <c r="R295" s="204">
        <v>667816</v>
      </c>
      <c r="S295" s="192">
        <v>99.25896816286108</v>
      </c>
      <c r="T295" s="203">
        <v>98.829343859101726</v>
      </c>
      <c r="U295" s="204">
        <v>672807</v>
      </c>
      <c r="V295" s="205">
        <v>0.19277444980612571</v>
      </c>
      <c r="W295" s="204">
        <v>4986</v>
      </c>
      <c r="X295" s="203">
        <v>0.74661283946476276</v>
      </c>
      <c r="Y295" s="203"/>
      <c r="Z295" s="204">
        <v>1105773</v>
      </c>
      <c r="AA295" s="205">
        <v>98.904535188869005</v>
      </c>
      <c r="AB295" s="204">
        <v>1108698</v>
      </c>
      <c r="AC295" s="205">
        <v>98.957036404258133</v>
      </c>
      <c r="AD295" s="203">
        <v>4.3280211039718584</v>
      </c>
      <c r="AE295" s="203">
        <v>27.396907334676129</v>
      </c>
      <c r="AF295" s="204">
        <v>2470.5610961914062</v>
      </c>
      <c r="AG295" s="205">
        <v>9192.56201171875</v>
      </c>
      <c r="AH295" s="205">
        <v>4659.9892272949219</v>
      </c>
      <c r="AI295" s="232">
        <v>50.69304097545745</v>
      </c>
      <c r="AJ295" s="205">
        <v>8749.4327392578125</v>
      </c>
      <c r="AK295" s="205">
        <v>443.12774562835693</v>
      </c>
      <c r="AL295" s="205">
        <v>1957</v>
      </c>
      <c r="AM295" s="205">
        <v>87</v>
      </c>
      <c r="AN295" s="203">
        <v>59.151980940962979</v>
      </c>
      <c r="AO295" s="203">
        <v>59.972440078397625</v>
      </c>
      <c r="AP295" s="203">
        <v>46.571825264996733</v>
      </c>
      <c r="AQ295" s="203">
        <v>1.8903068089078243</v>
      </c>
      <c r="AR295" s="205">
        <v>1610</v>
      </c>
      <c r="AS295" s="204">
        <v>5</v>
      </c>
      <c r="AT295" s="204">
        <v>12</v>
      </c>
      <c r="AU295" s="204">
        <v>9</v>
      </c>
      <c r="AV295" s="204">
        <v>7</v>
      </c>
      <c r="AW295" s="204">
        <v>2</v>
      </c>
      <c r="AX295" s="204">
        <v>66</v>
      </c>
      <c r="AY295" s="204">
        <v>-1</v>
      </c>
      <c r="AZ295" s="204">
        <v>44</v>
      </c>
      <c r="BA295" s="204">
        <v>9</v>
      </c>
      <c r="BB295" s="204">
        <v>186</v>
      </c>
      <c r="BC295" s="204">
        <v>74</v>
      </c>
      <c r="BD295" s="204">
        <v>177</v>
      </c>
      <c r="BE295" s="204">
        <v>208</v>
      </c>
      <c r="BF295" s="204">
        <v>0</v>
      </c>
      <c r="BG295" s="203">
        <v>28.15476007212547</v>
      </c>
      <c r="BH295" s="204">
        <v>1014</v>
      </c>
      <c r="BI295" s="239">
        <v>49.608610567514674</v>
      </c>
      <c r="BJ295" s="470">
        <v>25</v>
      </c>
      <c r="BK295" s="470">
        <v>46</v>
      </c>
    </row>
    <row r="296" spans="1:63">
      <c r="A296" s="352">
        <v>41898</v>
      </c>
      <c r="B296" s="114" t="s">
        <v>121</v>
      </c>
      <c r="C296" s="114" t="s">
        <v>122</v>
      </c>
      <c r="D296" s="114">
        <v>232</v>
      </c>
      <c r="E296" s="114">
        <v>168</v>
      </c>
      <c r="F296" s="114">
        <v>64</v>
      </c>
      <c r="G296" s="114">
        <v>683</v>
      </c>
      <c r="H296" s="114">
        <v>492</v>
      </c>
      <c r="I296" s="114">
        <v>191</v>
      </c>
      <c r="J296" s="114">
        <v>2684</v>
      </c>
      <c r="K296" s="115">
        <v>1881</v>
      </c>
      <c r="L296" s="115">
        <v>803</v>
      </c>
      <c r="M296" s="115">
        <v>2036575</v>
      </c>
      <c r="N296" s="116">
        <v>2.6122288778424263E-2</v>
      </c>
      <c r="O296" s="115">
        <v>2522</v>
      </c>
      <c r="P296" s="116">
        <v>0.12387130409479141</v>
      </c>
      <c r="Q296" s="116">
        <v>0</v>
      </c>
      <c r="R296" s="117">
        <v>874115</v>
      </c>
      <c r="S296" s="116">
        <v>99.617424011230469</v>
      </c>
      <c r="T296" s="116">
        <v>99.494026184082031</v>
      </c>
      <c r="U296" s="118">
        <v>877472</v>
      </c>
      <c r="V296" s="119">
        <v>9.6869185566902161E-2</v>
      </c>
      <c r="W296" s="117">
        <v>2785</v>
      </c>
      <c r="X296" s="119">
        <v>0.31860795617103577</v>
      </c>
      <c r="Y296" s="119">
        <v>0</v>
      </c>
      <c r="Z296" s="117">
        <v>1081537</v>
      </c>
      <c r="AA296" s="119">
        <v>98.778404235839844</v>
      </c>
      <c r="AB296" s="116">
        <v>1080165</v>
      </c>
      <c r="AC296" s="120">
        <v>98.735282897949219</v>
      </c>
      <c r="AD296" s="116">
        <v>5.4438529014587402</v>
      </c>
      <c r="AE296" s="116">
        <v>28.381305694580078</v>
      </c>
      <c r="AF296" s="116">
        <v>3144.70751953125</v>
      </c>
      <c r="AG296" s="116">
        <v>13262.380859375</v>
      </c>
      <c r="AH296" s="121">
        <v>10945.13671875</v>
      </c>
      <c r="AI296" s="116">
        <v>82.527694702148438</v>
      </c>
      <c r="AJ296" s="121">
        <v>8767.5556640625</v>
      </c>
      <c r="AK296" s="121">
        <v>4494.82080078125</v>
      </c>
      <c r="AL296" s="116">
        <v>7032.251953125</v>
      </c>
      <c r="AM296" s="116">
        <v>3912.8896484375</v>
      </c>
      <c r="AN296" s="116">
        <v>123.03931427001953</v>
      </c>
      <c r="AO296" s="116">
        <v>116.87615203857422</v>
      </c>
      <c r="AP296" s="116">
        <v>137.14607238769531</v>
      </c>
      <c r="AQ296" s="122">
        <v>4.941274537770119</v>
      </c>
      <c r="AR296" s="118">
        <v>189</v>
      </c>
      <c r="AS296" s="118">
        <v>59</v>
      </c>
      <c r="AT296" s="118">
        <v>4</v>
      </c>
      <c r="AU296" s="118">
        <v>2</v>
      </c>
      <c r="AV296" s="118">
        <v>3</v>
      </c>
      <c r="AW296" s="118">
        <v>2</v>
      </c>
      <c r="AX296" s="118">
        <v>9</v>
      </c>
      <c r="AY296" s="118">
        <v>0</v>
      </c>
      <c r="AZ296" s="118">
        <v>6</v>
      </c>
      <c r="BA296" s="118">
        <v>4</v>
      </c>
      <c r="BB296" s="118">
        <v>25</v>
      </c>
      <c r="BC296" s="118">
        <v>9</v>
      </c>
      <c r="BD296" s="116">
        <v>35</v>
      </c>
      <c r="BE296" s="118">
        <v>38</v>
      </c>
      <c r="BF296" s="118">
        <v>0</v>
      </c>
      <c r="BG296" s="112">
        <v>61.106639862060547</v>
      </c>
      <c r="BH296" s="244">
        <v>44</v>
      </c>
      <c r="BI296" s="240">
        <v>6.4421669106881403</v>
      </c>
      <c r="BJ296" s="470">
        <v>2</v>
      </c>
      <c r="BK296" s="470">
        <v>10</v>
      </c>
    </row>
    <row r="297" spans="1:63">
      <c r="A297" s="352">
        <v>41898</v>
      </c>
      <c r="B297" s="114" t="s">
        <v>123</v>
      </c>
      <c r="C297" s="114" t="s">
        <v>122</v>
      </c>
      <c r="D297" s="114">
        <v>169</v>
      </c>
      <c r="E297" s="114">
        <v>158</v>
      </c>
      <c r="F297" s="114">
        <v>11</v>
      </c>
      <c r="G297" s="114">
        <v>525</v>
      </c>
      <c r="H297" s="114">
        <v>491</v>
      </c>
      <c r="I297" s="114">
        <v>34</v>
      </c>
      <c r="J297" s="114">
        <v>1610</v>
      </c>
      <c r="K297" s="115">
        <v>1478</v>
      </c>
      <c r="L297" s="115">
        <v>132</v>
      </c>
      <c r="M297" s="115">
        <v>1125135</v>
      </c>
      <c r="N297" s="116">
        <v>3.6706704646348953E-2</v>
      </c>
      <c r="O297" s="115">
        <v>1106</v>
      </c>
      <c r="P297" s="116">
        <v>9.8350100219249725E-2</v>
      </c>
      <c r="Q297" s="116">
        <v>0</v>
      </c>
      <c r="R297" s="117">
        <v>401418</v>
      </c>
      <c r="S297" s="116">
        <v>99.646759033203125</v>
      </c>
      <c r="T297" s="116">
        <v>99.548759460449219</v>
      </c>
      <c r="U297" s="118">
        <v>402841</v>
      </c>
      <c r="V297" s="119">
        <v>5.5853303521871567E-2</v>
      </c>
      <c r="W297" s="117">
        <v>1185</v>
      </c>
      <c r="X297" s="119">
        <v>0.29520350694656372</v>
      </c>
      <c r="Y297" s="119">
        <v>0</v>
      </c>
      <c r="Z297" s="117">
        <v>323914</v>
      </c>
      <c r="AA297" s="119">
        <v>98.800605773925781</v>
      </c>
      <c r="AB297" s="116">
        <v>324701</v>
      </c>
      <c r="AC297" s="120">
        <v>98.698493957519531</v>
      </c>
      <c r="AD297" s="116">
        <v>5.2559027671813965</v>
      </c>
      <c r="AE297" s="116">
        <v>30.365287780761719</v>
      </c>
      <c r="AF297" s="116">
        <v>1673.832275390625</v>
      </c>
      <c r="AG297" s="116">
        <v>5878.63818359375</v>
      </c>
      <c r="AH297" s="121">
        <v>4116.7685546875</v>
      </c>
      <c r="AI297" s="116">
        <v>70.029289245605469</v>
      </c>
      <c r="AJ297" s="121">
        <v>5282.7060546875</v>
      </c>
      <c r="AK297" s="121">
        <v>595.93096923828125</v>
      </c>
      <c r="AL297" s="116">
        <v>3680.18994140625</v>
      </c>
      <c r="AM297" s="116">
        <v>436.57901000976563</v>
      </c>
      <c r="AN297" s="116">
        <v>101.37929534912109</v>
      </c>
      <c r="AO297" s="116">
        <v>100.24969482421875</v>
      </c>
      <c r="AP297" s="116">
        <v>112.62935638427734</v>
      </c>
      <c r="AQ297" s="116">
        <v>3.6513280643439443</v>
      </c>
      <c r="AR297" s="118">
        <v>240</v>
      </c>
      <c r="AS297" s="118">
        <v>10</v>
      </c>
      <c r="AT297" s="118">
        <v>3</v>
      </c>
      <c r="AU297" s="118">
        <v>2</v>
      </c>
      <c r="AV297" s="118">
        <v>2</v>
      </c>
      <c r="AW297" s="118">
        <v>0</v>
      </c>
      <c r="AX297" s="118">
        <v>7</v>
      </c>
      <c r="AY297" s="118">
        <v>0</v>
      </c>
      <c r="AZ297" s="118">
        <v>7</v>
      </c>
      <c r="BA297" s="118">
        <v>1</v>
      </c>
      <c r="BB297" s="118">
        <v>38</v>
      </c>
      <c r="BC297" s="118">
        <v>6</v>
      </c>
      <c r="BD297" s="116">
        <v>22</v>
      </c>
      <c r="BE297" s="118">
        <v>24</v>
      </c>
      <c r="BF297" s="118">
        <v>0</v>
      </c>
      <c r="BG297" s="112">
        <v>49.570514678955078</v>
      </c>
      <c r="BH297" s="244">
        <v>49</v>
      </c>
      <c r="BI297" s="240">
        <v>9.3333333333333339</v>
      </c>
      <c r="BJ297" s="470">
        <v>4</v>
      </c>
      <c r="BK297" s="470">
        <v>8</v>
      </c>
    </row>
    <row r="298" spans="1:63">
      <c r="A298" s="352">
        <v>41898</v>
      </c>
      <c r="B298" s="114" t="s">
        <v>183</v>
      </c>
      <c r="C298" s="114" t="s">
        <v>122</v>
      </c>
      <c r="D298" s="114">
        <v>140</v>
      </c>
      <c r="E298" s="114">
        <v>130</v>
      </c>
      <c r="F298" s="114">
        <v>10</v>
      </c>
      <c r="G298" s="114">
        <v>421</v>
      </c>
      <c r="H298" s="114">
        <v>391</v>
      </c>
      <c r="I298" s="114">
        <v>30</v>
      </c>
      <c r="J298" s="114">
        <v>1590</v>
      </c>
      <c r="K298" s="115">
        <v>1476</v>
      </c>
      <c r="L298" s="115">
        <v>114</v>
      </c>
      <c r="M298" s="115">
        <v>1197559</v>
      </c>
      <c r="N298" s="116">
        <v>0.22804722189903259</v>
      </c>
      <c r="O298" s="115">
        <v>1011</v>
      </c>
      <c r="P298" s="116">
        <v>8.4631405770778656E-2</v>
      </c>
      <c r="Q298" s="116">
        <v>0</v>
      </c>
      <c r="R298" s="117">
        <v>458328</v>
      </c>
      <c r="S298" s="116">
        <v>99.553413391113281</v>
      </c>
      <c r="T298" s="116">
        <v>99.469161987304688</v>
      </c>
      <c r="U298" s="118">
        <v>460384</v>
      </c>
      <c r="V298" s="119">
        <v>9.3400292098522186E-2</v>
      </c>
      <c r="W298" s="117">
        <v>1151</v>
      </c>
      <c r="X298" s="119">
        <v>0.25113019347190857</v>
      </c>
      <c r="Y298" s="119">
        <v>0</v>
      </c>
      <c r="Z298" s="117">
        <v>294166</v>
      </c>
      <c r="AA298" s="119">
        <v>97.936882019042969</v>
      </c>
      <c r="AB298" s="116">
        <v>295166</v>
      </c>
      <c r="AC298" s="120">
        <v>97.663009643554688</v>
      </c>
      <c r="AD298" s="116">
        <v>5.675743579864502</v>
      </c>
      <c r="AE298" s="116">
        <v>29.620109558105469</v>
      </c>
      <c r="AF298" s="116">
        <v>1924.7086181640625</v>
      </c>
      <c r="AG298" s="116">
        <v>6010.048828125</v>
      </c>
      <c r="AH298" s="121">
        <v>4029.799560546875</v>
      </c>
      <c r="AI298" s="116">
        <v>67.051025390625</v>
      </c>
      <c r="AJ298" s="121">
        <v>5403.3828125</v>
      </c>
      <c r="AK298" s="121">
        <v>606.6650390625</v>
      </c>
      <c r="AL298" s="116">
        <v>3524.6103515625</v>
      </c>
      <c r="AM298" s="116">
        <v>505.18798828125</v>
      </c>
      <c r="AN298" s="116">
        <v>96.627937316894531</v>
      </c>
      <c r="AO298" s="116">
        <v>93.536941528320313</v>
      </c>
      <c r="AP298" s="116">
        <v>136.93045043945312</v>
      </c>
      <c r="AQ298" s="116">
        <v>3.7799049233490565</v>
      </c>
      <c r="AR298" s="118">
        <v>174</v>
      </c>
      <c r="AS298" s="118">
        <v>6</v>
      </c>
      <c r="AT298" s="118">
        <v>3</v>
      </c>
      <c r="AU298" s="118">
        <v>3</v>
      </c>
      <c r="AV298" s="118">
        <v>1</v>
      </c>
      <c r="AW298" s="118">
        <v>1</v>
      </c>
      <c r="AX298" s="118">
        <v>2</v>
      </c>
      <c r="AY298" s="118">
        <v>0</v>
      </c>
      <c r="AZ298" s="118">
        <v>2</v>
      </c>
      <c r="BA298" s="118">
        <v>1</v>
      </c>
      <c r="BB298" s="118">
        <v>43</v>
      </c>
      <c r="BC298" s="118">
        <v>12</v>
      </c>
      <c r="BD298" s="116">
        <v>7</v>
      </c>
      <c r="BE298" s="118">
        <v>25</v>
      </c>
      <c r="BF298" s="118">
        <v>0</v>
      </c>
      <c r="BG298" s="112">
        <v>47.773067474365234</v>
      </c>
      <c r="BH298" s="244">
        <v>36</v>
      </c>
      <c r="BI298" s="240">
        <v>8.5510688836104514</v>
      </c>
      <c r="BJ298" s="470">
        <v>1</v>
      </c>
      <c r="BK298" s="470">
        <v>7</v>
      </c>
    </row>
    <row r="299" spans="1:63">
      <c r="A299" s="352">
        <v>41898</v>
      </c>
      <c r="B299" s="114" t="s">
        <v>126</v>
      </c>
      <c r="C299" s="114" t="s">
        <v>122</v>
      </c>
      <c r="D299" s="114">
        <v>116</v>
      </c>
      <c r="E299" s="114">
        <v>109</v>
      </c>
      <c r="F299" s="114">
        <v>7</v>
      </c>
      <c r="G299" s="114">
        <v>340</v>
      </c>
      <c r="H299" s="114">
        <v>319</v>
      </c>
      <c r="I299" s="114">
        <v>21</v>
      </c>
      <c r="J299" s="114">
        <v>1062</v>
      </c>
      <c r="K299" s="115">
        <v>976</v>
      </c>
      <c r="L299" s="115">
        <v>86</v>
      </c>
      <c r="M299" s="115">
        <v>722318</v>
      </c>
      <c r="N299" s="116">
        <v>1.7305396497249603E-2</v>
      </c>
      <c r="O299" s="115">
        <v>2793</v>
      </c>
      <c r="P299" s="116">
        <v>0.38677084445953369</v>
      </c>
      <c r="Q299" s="116">
        <v>0</v>
      </c>
      <c r="R299" s="117">
        <v>235315</v>
      </c>
      <c r="S299" s="116">
        <v>99.435455322265625</v>
      </c>
      <c r="T299" s="116">
        <v>99.050865173339844</v>
      </c>
      <c r="U299" s="118">
        <v>236651</v>
      </c>
      <c r="V299" s="119">
        <v>1.0564079508185387E-2</v>
      </c>
      <c r="W299" s="117">
        <v>979</v>
      </c>
      <c r="X299" s="119">
        <v>0.41603806614875793</v>
      </c>
      <c r="Y299" s="119">
        <v>0</v>
      </c>
      <c r="Z299" s="117">
        <v>128505</v>
      </c>
      <c r="AA299" s="119">
        <v>97.983734130859375</v>
      </c>
      <c r="AB299" s="116">
        <v>128042</v>
      </c>
      <c r="AC299" s="120">
        <v>98.016273498535156</v>
      </c>
      <c r="AD299" s="116">
        <v>5.9408016204833984</v>
      </c>
      <c r="AE299" s="116">
        <v>34.080005645751953</v>
      </c>
      <c r="AF299" s="116">
        <v>1203.0887451171875</v>
      </c>
      <c r="AG299" s="116">
        <v>3473.746337890625</v>
      </c>
      <c r="AH299" s="121">
        <v>2316.1552734375</v>
      </c>
      <c r="AI299" s="116">
        <v>66.676002502441406</v>
      </c>
      <c r="AJ299" s="121">
        <v>3346.107177734375</v>
      </c>
      <c r="AK299" s="121">
        <v>127.63899230957031</v>
      </c>
      <c r="AL299" s="116">
        <v>2294.3271484375</v>
      </c>
      <c r="AM299" s="116">
        <v>21.8280029296875</v>
      </c>
      <c r="AN299" s="116">
        <v>91.270423889160156</v>
      </c>
      <c r="AO299" s="116">
        <v>96.586776733398438</v>
      </c>
      <c r="AP299" s="116">
        <v>37.360668182373047</v>
      </c>
      <c r="AQ299" s="116">
        <v>3.2709475874676319</v>
      </c>
      <c r="AR299" s="118">
        <v>172</v>
      </c>
      <c r="AS299" s="118">
        <v>0</v>
      </c>
      <c r="AT299" s="118">
        <v>2</v>
      </c>
      <c r="AU299" s="118">
        <v>2</v>
      </c>
      <c r="AV299" s="118">
        <v>0</v>
      </c>
      <c r="AW299" s="118">
        <v>0</v>
      </c>
      <c r="AX299" s="118">
        <v>6</v>
      </c>
      <c r="AY299" s="118">
        <v>0</v>
      </c>
      <c r="AZ299" s="118">
        <v>11</v>
      </c>
      <c r="BA299" s="118">
        <v>7</v>
      </c>
      <c r="BB299" s="118">
        <v>41</v>
      </c>
      <c r="BC299" s="118">
        <v>21</v>
      </c>
      <c r="BD299" s="116">
        <v>15</v>
      </c>
      <c r="BE299" s="118">
        <v>82</v>
      </c>
      <c r="BF299" s="118">
        <v>0</v>
      </c>
      <c r="BG299" s="112">
        <v>44.71588134765625</v>
      </c>
      <c r="BH299" s="244">
        <v>51</v>
      </c>
      <c r="BI299" s="240">
        <v>15</v>
      </c>
      <c r="BJ299" s="470">
        <v>2</v>
      </c>
      <c r="BK299" s="470">
        <v>14</v>
      </c>
    </row>
    <row r="300" spans="1:63">
      <c r="A300" s="352">
        <v>41898</v>
      </c>
      <c r="B300" s="114" t="s">
        <v>184</v>
      </c>
      <c r="C300" s="114" t="s">
        <v>122</v>
      </c>
      <c r="D300" s="114">
        <v>112</v>
      </c>
      <c r="E300" s="114">
        <v>97</v>
      </c>
      <c r="F300" s="114">
        <v>15</v>
      </c>
      <c r="G300" s="114">
        <v>334</v>
      </c>
      <c r="H300" s="114">
        <v>289</v>
      </c>
      <c r="I300" s="114">
        <v>45</v>
      </c>
      <c r="J300" s="114">
        <v>1175</v>
      </c>
      <c r="K300" s="115">
        <v>980</v>
      </c>
      <c r="L300" s="115">
        <v>195</v>
      </c>
      <c r="M300" s="115">
        <v>1116073</v>
      </c>
      <c r="N300" s="116">
        <v>6.881270557641983E-2</v>
      </c>
      <c r="O300" s="115">
        <v>1420</v>
      </c>
      <c r="P300" s="116">
        <v>0.12733347713947296</v>
      </c>
      <c r="Q300" s="116">
        <v>0</v>
      </c>
      <c r="R300" s="117">
        <v>398865</v>
      </c>
      <c r="S300" s="116">
        <v>99.423942565917969</v>
      </c>
      <c r="T300" s="116">
        <v>99.297340393066406</v>
      </c>
      <c r="U300" s="118">
        <v>401176</v>
      </c>
      <c r="V300" s="119">
        <v>3.390033170580864E-2</v>
      </c>
      <c r="W300" s="117">
        <v>947</v>
      </c>
      <c r="X300" s="119">
        <v>0.23742368817329407</v>
      </c>
      <c r="Y300" s="119">
        <v>0</v>
      </c>
      <c r="Z300" s="117">
        <v>253541</v>
      </c>
      <c r="AA300" s="119">
        <v>98.320587158203125</v>
      </c>
      <c r="AB300" s="116">
        <v>253340</v>
      </c>
      <c r="AC300" s="120">
        <v>98.226097106933594</v>
      </c>
      <c r="AD300" s="116">
        <v>5.826197624206543</v>
      </c>
      <c r="AE300" s="116">
        <v>30.332456588745117</v>
      </c>
      <c r="AF300" s="116">
        <v>1864.6029052734375</v>
      </c>
      <c r="AG300" s="116">
        <v>4902.216796875</v>
      </c>
      <c r="AH300" s="121">
        <v>3598.0654296875</v>
      </c>
      <c r="AI300" s="116">
        <v>73.396697998046875</v>
      </c>
      <c r="AJ300" s="121">
        <v>4082.470703125</v>
      </c>
      <c r="AK300" s="121">
        <v>819.7490234375</v>
      </c>
      <c r="AL300" s="116">
        <v>3001.845947265625</v>
      </c>
      <c r="AM300" s="116">
        <v>596.219970703125</v>
      </c>
      <c r="AN300" s="116">
        <v>109.33504486083984</v>
      </c>
      <c r="AO300" s="116">
        <v>110.50347900390625</v>
      </c>
      <c r="AP300" s="116">
        <v>103.86559295654297</v>
      </c>
      <c r="AQ300" s="116">
        <v>4.1720994015957444</v>
      </c>
      <c r="AR300" s="118">
        <v>119</v>
      </c>
      <c r="AS300" s="118">
        <v>9</v>
      </c>
      <c r="AT300" s="118">
        <v>1</v>
      </c>
      <c r="AU300" s="118">
        <v>1</v>
      </c>
      <c r="AV300" s="118">
        <v>0</v>
      </c>
      <c r="AW300" s="118">
        <v>0</v>
      </c>
      <c r="AX300" s="118">
        <v>0</v>
      </c>
      <c r="AY300" s="118">
        <v>1</v>
      </c>
      <c r="AZ300" s="118">
        <v>6</v>
      </c>
      <c r="BA300" s="118">
        <v>1</v>
      </c>
      <c r="BB300" s="118">
        <v>27</v>
      </c>
      <c r="BC300" s="118">
        <v>11</v>
      </c>
      <c r="BD300" s="116">
        <v>6</v>
      </c>
      <c r="BE300" s="118">
        <v>47</v>
      </c>
      <c r="BF300" s="118">
        <v>0</v>
      </c>
      <c r="BG300" s="112">
        <v>53.909217834472656</v>
      </c>
      <c r="BH300" s="244">
        <v>19</v>
      </c>
      <c r="BI300" s="240">
        <v>5.6886227544910177</v>
      </c>
      <c r="BJ300" s="471">
        <v>3</v>
      </c>
      <c r="BK300" s="471">
        <v>6</v>
      </c>
    </row>
    <row r="301" spans="1:63">
      <c r="A301" s="352">
        <v>41898</v>
      </c>
      <c r="B301" s="114" t="s">
        <v>131</v>
      </c>
      <c r="C301" s="114" t="s">
        <v>176</v>
      </c>
      <c r="D301" s="114">
        <v>194</v>
      </c>
      <c r="E301" s="114">
        <v>174</v>
      </c>
      <c r="F301" s="114">
        <v>20</v>
      </c>
      <c r="G301" s="114">
        <v>557</v>
      </c>
      <c r="H301" s="114">
        <v>507</v>
      </c>
      <c r="I301" s="114">
        <v>50</v>
      </c>
      <c r="J301" s="114">
        <v>1633</v>
      </c>
      <c r="K301" s="115">
        <v>1470</v>
      </c>
      <c r="L301" s="115">
        <v>163</v>
      </c>
      <c r="M301" s="115">
        <v>1151672</v>
      </c>
      <c r="N301" s="116">
        <v>1.3806014321744442E-2</v>
      </c>
      <c r="O301" s="115">
        <v>126</v>
      </c>
      <c r="P301" s="116">
        <v>1.1410066857933998E-2</v>
      </c>
      <c r="Q301" s="116">
        <v>0</v>
      </c>
      <c r="R301" s="117">
        <v>386851</v>
      </c>
      <c r="S301" s="116">
        <v>99.530967712402344</v>
      </c>
      <c r="T301" s="116">
        <v>99.519607543945313</v>
      </c>
      <c r="U301" s="118">
        <v>388674</v>
      </c>
      <c r="V301" s="119">
        <v>8.2845777273178101E-2</v>
      </c>
      <c r="W301" s="117">
        <v>1166</v>
      </c>
      <c r="X301" s="119">
        <v>0.30140802264213562</v>
      </c>
      <c r="Y301" s="119">
        <v>0</v>
      </c>
      <c r="Z301" s="117">
        <v>151787</v>
      </c>
      <c r="AA301" s="119">
        <v>94.546966552734375</v>
      </c>
      <c r="AB301" s="116">
        <v>151219</v>
      </c>
      <c r="AC301" s="120">
        <v>94.964256286621094</v>
      </c>
      <c r="AD301" s="116">
        <v>5.4749560356140137</v>
      </c>
      <c r="AE301" s="116">
        <v>28.662273406982422</v>
      </c>
      <c r="AF301" s="116">
        <v>1912.0306396484375</v>
      </c>
      <c r="AG301" s="116">
        <v>4835.64306640625</v>
      </c>
      <c r="AH301" s="121">
        <v>3207.1328125</v>
      </c>
      <c r="AI301" s="116">
        <v>66.322776794433594</v>
      </c>
      <c r="AJ301" s="121">
        <v>4133.4404296875</v>
      </c>
      <c r="AK301" s="121">
        <v>702.20330810546875</v>
      </c>
      <c r="AL301" s="116">
        <v>2624.12109375</v>
      </c>
      <c r="AM301" s="116">
        <v>583.01226806640625</v>
      </c>
      <c r="AN301" s="116">
        <v>79.315711975097656</v>
      </c>
      <c r="AO301" s="116">
        <v>76.189666748046875</v>
      </c>
      <c r="AP301" s="116">
        <v>104.57157897949219</v>
      </c>
      <c r="AQ301" s="116">
        <v>2.9612021227227494</v>
      </c>
      <c r="AR301" s="118">
        <v>296</v>
      </c>
      <c r="AS301" s="118">
        <v>4</v>
      </c>
      <c r="AT301" s="118">
        <v>1</v>
      </c>
      <c r="AU301" s="118">
        <v>1</v>
      </c>
      <c r="AV301" s="118">
        <v>2</v>
      </c>
      <c r="AW301" s="118">
        <v>1</v>
      </c>
      <c r="AX301" s="118">
        <v>5</v>
      </c>
      <c r="AY301" s="118">
        <v>1</v>
      </c>
      <c r="AZ301" s="118">
        <v>5</v>
      </c>
      <c r="BA301" s="118">
        <v>1</v>
      </c>
      <c r="BB301" s="118">
        <v>131</v>
      </c>
      <c r="BC301" s="118">
        <v>70</v>
      </c>
      <c r="BD301" s="116">
        <v>15</v>
      </c>
      <c r="BE301" s="118">
        <v>37</v>
      </c>
      <c r="BF301" s="118">
        <v>0</v>
      </c>
      <c r="BG301" s="112">
        <v>38.420001983642578</v>
      </c>
      <c r="BH301" s="244">
        <v>117</v>
      </c>
      <c r="BI301" s="240">
        <v>21.005385996409338</v>
      </c>
      <c r="BJ301" s="471">
        <v>2</v>
      </c>
      <c r="BK301" s="471">
        <v>4</v>
      </c>
    </row>
    <row r="302" spans="1:63">
      <c r="A302" s="352">
        <v>41898</v>
      </c>
      <c r="B302" s="114" t="s">
        <v>124</v>
      </c>
      <c r="C302" s="114" t="s">
        <v>176</v>
      </c>
      <c r="D302" s="114">
        <v>159</v>
      </c>
      <c r="E302" s="114">
        <v>126</v>
      </c>
      <c r="F302" s="114">
        <v>33</v>
      </c>
      <c r="G302" s="114">
        <v>457</v>
      </c>
      <c r="H302" s="114">
        <v>370</v>
      </c>
      <c r="I302" s="114">
        <v>87</v>
      </c>
      <c r="J302" s="114">
        <v>1703</v>
      </c>
      <c r="K302" s="115">
        <v>1358</v>
      </c>
      <c r="L302" s="115">
        <v>345</v>
      </c>
      <c r="M302" s="115">
        <v>1108182</v>
      </c>
      <c r="N302" s="116">
        <v>1.8047576304525137E-4</v>
      </c>
      <c r="O302" s="115">
        <v>196</v>
      </c>
      <c r="P302" s="116">
        <v>1.8398210406303406E-2</v>
      </c>
      <c r="Q302" s="116">
        <v>0</v>
      </c>
      <c r="R302" s="117">
        <v>424709</v>
      </c>
      <c r="S302" s="116">
        <v>99.719184875488281</v>
      </c>
      <c r="T302" s="116">
        <v>99.700836181640625</v>
      </c>
      <c r="U302" s="118">
        <v>425905</v>
      </c>
      <c r="V302" s="119">
        <v>5.8698537759482861E-3</v>
      </c>
      <c r="W302" s="117">
        <v>1299</v>
      </c>
      <c r="X302" s="119">
        <v>0.30585646629333496</v>
      </c>
      <c r="Y302" s="119">
        <v>0</v>
      </c>
      <c r="Z302" s="117">
        <v>111596</v>
      </c>
      <c r="AA302" s="119">
        <v>94.309829711914062</v>
      </c>
      <c r="AB302" s="116">
        <v>112189</v>
      </c>
      <c r="AC302" s="120">
        <v>94.022590637207031</v>
      </c>
      <c r="AD302" s="116">
        <v>5.0683979988098145</v>
      </c>
      <c r="AE302" s="116">
        <v>30.006776809692383</v>
      </c>
      <c r="AF302" s="116">
        <v>1692.3797607421875</v>
      </c>
      <c r="AG302" s="116">
        <v>5303.35400390625</v>
      </c>
      <c r="AH302" s="121">
        <v>3118.0537109375</v>
      </c>
      <c r="AI302" s="116">
        <v>58.793994903564453</v>
      </c>
      <c r="AJ302" s="121">
        <v>3903.68603515625</v>
      </c>
      <c r="AK302" s="121">
        <v>1399.667236328125</v>
      </c>
      <c r="AL302" s="116">
        <v>2033.9163818359375</v>
      </c>
      <c r="AM302" s="116">
        <v>1084.1373291015625</v>
      </c>
      <c r="AN302" s="116">
        <v>76.777290344238281</v>
      </c>
      <c r="AO302" s="116">
        <v>70.224174499511719</v>
      </c>
      <c r="AP302" s="116">
        <v>103.78989410400391</v>
      </c>
      <c r="AQ302" s="116">
        <v>3.1141244884945682</v>
      </c>
      <c r="AR302" s="118">
        <v>228</v>
      </c>
      <c r="AS302" s="118">
        <v>0</v>
      </c>
      <c r="AT302" s="118">
        <v>0</v>
      </c>
      <c r="AU302" s="118">
        <v>0</v>
      </c>
      <c r="AV302" s="118">
        <v>0</v>
      </c>
      <c r="AW302" s="118">
        <v>0</v>
      </c>
      <c r="AX302" s="118">
        <v>1</v>
      </c>
      <c r="AY302" s="118">
        <v>0</v>
      </c>
      <c r="AZ302" s="118">
        <v>0</v>
      </c>
      <c r="BA302" s="118">
        <v>1</v>
      </c>
      <c r="BB302" s="118">
        <v>81</v>
      </c>
      <c r="BC302" s="118">
        <v>40</v>
      </c>
      <c r="BD302" s="116">
        <v>11</v>
      </c>
      <c r="BE302" s="118">
        <v>20</v>
      </c>
      <c r="BF302" s="118">
        <v>0</v>
      </c>
      <c r="BG302" s="112">
        <v>37.897781372070312</v>
      </c>
      <c r="BH302" s="244">
        <v>113</v>
      </c>
      <c r="BI302" s="240">
        <v>24.726477024070022</v>
      </c>
      <c r="BJ302" s="471">
        <v>0</v>
      </c>
      <c r="BK302" s="471">
        <v>4</v>
      </c>
    </row>
    <row r="303" spans="1:63">
      <c r="A303" s="352">
        <v>41898</v>
      </c>
      <c r="B303" s="206" t="s">
        <v>133</v>
      </c>
      <c r="C303" s="206" t="s">
        <v>176</v>
      </c>
      <c r="D303" s="206">
        <v>176</v>
      </c>
      <c r="E303" s="206">
        <v>164</v>
      </c>
      <c r="F303" s="206">
        <v>12</v>
      </c>
      <c r="G303" s="206">
        <v>519</v>
      </c>
      <c r="H303" s="206">
        <v>485</v>
      </c>
      <c r="I303" s="206">
        <v>34</v>
      </c>
      <c r="J303" s="206">
        <v>1533</v>
      </c>
      <c r="K303" s="245">
        <v>1419</v>
      </c>
      <c r="L303" s="245">
        <v>114</v>
      </c>
      <c r="M303" s="245">
        <v>957815</v>
      </c>
      <c r="N303" s="246">
        <v>1.0440429905429482E-3</v>
      </c>
      <c r="O303" s="245">
        <v>81</v>
      </c>
      <c r="P303" s="246">
        <v>9.0012606233358383E-3</v>
      </c>
      <c r="Q303" s="246">
        <v>0</v>
      </c>
      <c r="R303" s="247">
        <v>286932</v>
      </c>
      <c r="S303" s="246">
        <v>99.609794616699219</v>
      </c>
      <c r="T303" s="246">
        <v>99.600830078125</v>
      </c>
      <c r="U303" s="248">
        <v>288056</v>
      </c>
      <c r="V303" s="249">
        <v>4.7907352447509766E-2</v>
      </c>
      <c r="W303" s="248">
        <v>944</v>
      </c>
      <c r="X303" s="246">
        <v>0.32899782061576843</v>
      </c>
      <c r="Y303" s="246">
        <v>0</v>
      </c>
      <c r="Z303" s="247">
        <v>72611</v>
      </c>
      <c r="AA303" s="249">
        <v>88.797843933105469</v>
      </c>
      <c r="AB303" s="246">
        <v>71867</v>
      </c>
      <c r="AC303" s="250">
        <v>88.718048095703125</v>
      </c>
      <c r="AD303" s="246">
        <v>5.426933765411377</v>
      </c>
      <c r="AE303" s="246">
        <v>34.510169982910156</v>
      </c>
      <c r="AF303" s="246">
        <v>1541.67431640625</v>
      </c>
      <c r="AG303" s="246">
        <v>4256.404296875</v>
      </c>
      <c r="AH303" s="251">
        <v>2814.350341796875</v>
      </c>
      <c r="AI303" s="246">
        <v>66.120368957519531</v>
      </c>
      <c r="AJ303" s="251">
        <v>3862.83203125</v>
      </c>
      <c r="AK303" s="251">
        <v>393.57318115234375</v>
      </c>
      <c r="AL303" s="246">
        <v>2545.406982421875</v>
      </c>
      <c r="AM303" s="246">
        <v>268.944091796875</v>
      </c>
      <c r="AN303" s="246">
        <v>77.07208251953125</v>
      </c>
      <c r="AO303" s="246">
        <v>76.282829284667969</v>
      </c>
      <c r="AP303" s="246">
        <v>85.783164978027344</v>
      </c>
      <c r="AQ303" s="246">
        <v>2.7765194369699935</v>
      </c>
      <c r="AR303" s="248">
        <v>319</v>
      </c>
      <c r="AS303" s="248">
        <v>0</v>
      </c>
      <c r="AT303" s="248">
        <v>0</v>
      </c>
      <c r="AU303" s="248">
        <v>0</v>
      </c>
      <c r="AV303" s="248">
        <v>3</v>
      </c>
      <c r="AW303" s="248">
        <v>0</v>
      </c>
      <c r="AX303" s="248">
        <v>6</v>
      </c>
      <c r="AY303" s="248">
        <v>0</v>
      </c>
      <c r="AZ303" s="248">
        <v>4</v>
      </c>
      <c r="BA303" s="248">
        <v>2</v>
      </c>
      <c r="BB303" s="248">
        <v>135</v>
      </c>
      <c r="BC303" s="248">
        <v>71</v>
      </c>
      <c r="BD303" s="246">
        <v>16</v>
      </c>
      <c r="BE303" s="248">
        <v>33</v>
      </c>
      <c r="BF303" s="248">
        <v>0</v>
      </c>
      <c r="BG303" s="249">
        <v>37.182502746582031</v>
      </c>
      <c r="BH303" s="252">
        <v>119</v>
      </c>
      <c r="BI303" s="253">
        <v>22.928709055876688</v>
      </c>
      <c r="BJ303" s="43">
        <v>1</v>
      </c>
      <c r="BK303" s="43">
        <v>5</v>
      </c>
    </row>
    <row r="304" spans="1:63">
      <c r="A304" s="352">
        <v>41898</v>
      </c>
      <c r="B304" s="206" t="s">
        <v>125</v>
      </c>
      <c r="C304" s="206" t="s">
        <v>176</v>
      </c>
      <c r="D304" s="206">
        <v>185</v>
      </c>
      <c r="E304" s="206">
        <v>177</v>
      </c>
      <c r="F304" s="206">
        <v>8</v>
      </c>
      <c r="G304" s="206">
        <v>531</v>
      </c>
      <c r="H304" s="206">
        <v>507</v>
      </c>
      <c r="I304" s="206">
        <v>24</v>
      </c>
      <c r="J304" s="206">
        <v>1694</v>
      </c>
      <c r="K304" s="245">
        <v>1601</v>
      </c>
      <c r="L304" s="245">
        <v>93</v>
      </c>
      <c r="M304" s="245">
        <v>875010</v>
      </c>
      <c r="N304" s="246">
        <v>1.7828367650508881E-2</v>
      </c>
      <c r="O304" s="245">
        <v>30</v>
      </c>
      <c r="P304" s="246">
        <v>3.6034607328474522E-3</v>
      </c>
      <c r="Q304" s="246">
        <v>0</v>
      </c>
      <c r="R304" s="247">
        <v>305908</v>
      </c>
      <c r="S304" s="246">
        <v>99.793174743652344</v>
      </c>
      <c r="T304" s="246">
        <v>99.789581298828125</v>
      </c>
      <c r="U304" s="248">
        <v>306542</v>
      </c>
      <c r="V304" s="249">
        <v>1.1743905022740364E-2</v>
      </c>
      <c r="W304" s="248">
        <v>646</v>
      </c>
      <c r="X304" s="246">
        <v>0.2111746072769165</v>
      </c>
      <c r="Y304" s="246">
        <v>0</v>
      </c>
      <c r="Z304" s="247">
        <v>78893</v>
      </c>
      <c r="AA304" s="249">
        <v>93.448089599609375</v>
      </c>
      <c r="AB304" s="246">
        <v>79452</v>
      </c>
      <c r="AC304" s="250">
        <v>93.243721008300781</v>
      </c>
      <c r="AD304" s="246">
        <v>4.3449783325195313</v>
      </c>
      <c r="AE304" s="246">
        <v>31.989387512207031</v>
      </c>
      <c r="AF304" s="246">
        <v>1183.91748046875</v>
      </c>
      <c r="AG304" s="246">
        <v>4099.6455078125</v>
      </c>
      <c r="AH304" s="251">
        <v>2130.26025390625</v>
      </c>
      <c r="AI304" s="246">
        <v>51.962059020996094</v>
      </c>
      <c r="AJ304" s="251">
        <v>3766.666015625</v>
      </c>
      <c r="AK304" s="251">
        <v>332.97927856445312</v>
      </c>
      <c r="AL304" s="246">
        <v>1875.505126953125</v>
      </c>
      <c r="AM304" s="246">
        <v>254.75538635253906</v>
      </c>
      <c r="AN304" s="246">
        <v>63.705337524414063</v>
      </c>
      <c r="AO304" s="246">
        <v>62.286220550537109</v>
      </c>
      <c r="AP304" s="246">
        <v>85.825141906738281</v>
      </c>
      <c r="AQ304" s="246">
        <v>2.4200977023686541</v>
      </c>
      <c r="AR304" s="248">
        <v>344</v>
      </c>
      <c r="AS304" s="248">
        <v>0</v>
      </c>
      <c r="AT304" s="248">
        <v>5</v>
      </c>
      <c r="AU304" s="248">
        <v>5</v>
      </c>
      <c r="AV304" s="248">
        <v>0</v>
      </c>
      <c r="AW304" s="248">
        <v>0</v>
      </c>
      <c r="AX304" s="248">
        <v>1</v>
      </c>
      <c r="AY304" s="248">
        <v>0</v>
      </c>
      <c r="AZ304" s="248">
        <v>1</v>
      </c>
      <c r="BA304" s="248">
        <v>0</v>
      </c>
      <c r="BB304" s="248">
        <v>79</v>
      </c>
      <c r="BC304" s="248">
        <v>46</v>
      </c>
      <c r="BD304" s="246">
        <v>8</v>
      </c>
      <c r="BE304" s="248">
        <v>11</v>
      </c>
      <c r="BF304" s="248">
        <v>0</v>
      </c>
      <c r="BG304" s="249">
        <v>30.980922698974609</v>
      </c>
      <c r="BH304" s="252">
        <v>189</v>
      </c>
      <c r="BI304" s="253">
        <v>35.593220338983052</v>
      </c>
      <c r="BJ304" s="43">
        <v>0</v>
      </c>
      <c r="BK304" s="43">
        <v>0</v>
      </c>
    </row>
    <row r="305" spans="1:63">
      <c r="A305" s="352">
        <v>41898</v>
      </c>
      <c r="B305" s="107" t="s">
        <v>127</v>
      </c>
      <c r="C305" s="107" t="s">
        <v>128</v>
      </c>
      <c r="D305" s="107">
        <v>166</v>
      </c>
      <c r="E305" s="107">
        <v>150</v>
      </c>
      <c r="F305" s="107">
        <v>16</v>
      </c>
      <c r="G305" s="107">
        <v>498</v>
      </c>
      <c r="H305" s="107">
        <v>450</v>
      </c>
      <c r="I305" s="107">
        <v>48</v>
      </c>
      <c r="J305" s="107">
        <v>1607</v>
      </c>
      <c r="K305" s="108">
        <v>1447</v>
      </c>
      <c r="L305" s="108">
        <v>160</v>
      </c>
      <c r="M305" s="108">
        <v>831156</v>
      </c>
      <c r="N305" s="109">
        <v>0.13030044734477997</v>
      </c>
      <c r="O305" s="108">
        <v>3831</v>
      </c>
      <c r="P305" s="109">
        <v>0.46154069900512695</v>
      </c>
      <c r="Q305" s="109">
        <v>0</v>
      </c>
      <c r="R305" s="110">
        <v>313981</v>
      </c>
      <c r="S305" s="109">
        <v>99.347244262695313</v>
      </c>
      <c r="T305" s="109">
        <v>98.888717651367188</v>
      </c>
      <c r="U305" s="111">
        <v>316044</v>
      </c>
      <c r="V305" s="112">
        <v>7.3091089725494385E-2</v>
      </c>
      <c r="W305" s="111">
        <v>2305</v>
      </c>
      <c r="X305" s="109">
        <v>0.73412084579467773</v>
      </c>
      <c r="Y305" s="109">
        <v>0</v>
      </c>
      <c r="Z305" s="110">
        <v>694623</v>
      </c>
      <c r="AA305" s="112">
        <v>99.280563354492187</v>
      </c>
      <c r="AB305" s="109">
        <v>694783</v>
      </c>
      <c r="AC305" s="182">
        <v>99.414436340332031</v>
      </c>
      <c r="AD305" s="109">
        <v>3.6161065101623535</v>
      </c>
      <c r="AE305" s="109">
        <v>18.443927764892578</v>
      </c>
      <c r="AF305" s="109">
        <v>809.33880615234375</v>
      </c>
      <c r="AG305" s="109">
        <v>4166.22900390625</v>
      </c>
      <c r="AH305" s="113">
        <v>2390.32861328125</v>
      </c>
      <c r="AI305" s="109">
        <v>57.373912811279297</v>
      </c>
      <c r="AJ305" s="113">
        <v>3825.68310546875</v>
      </c>
      <c r="AK305" s="113">
        <v>340.54440307617187</v>
      </c>
      <c r="AL305" s="109">
        <v>450</v>
      </c>
      <c r="AM305" s="109">
        <v>48</v>
      </c>
      <c r="AN305" s="109">
        <v>72.416160583496094</v>
      </c>
      <c r="AO305" s="109">
        <v>75.444229125976562</v>
      </c>
      <c r="AP305" s="109">
        <v>49.911228179931641</v>
      </c>
      <c r="AQ305" s="109">
        <v>2.5925507180499379</v>
      </c>
      <c r="AR305" s="111">
        <v>341</v>
      </c>
      <c r="AS305" s="111">
        <v>2</v>
      </c>
      <c r="AT305" s="111">
        <v>4</v>
      </c>
      <c r="AU305" s="111">
        <v>4</v>
      </c>
      <c r="AV305" s="111">
        <v>2</v>
      </c>
      <c r="AW305" s="111">
        <v>0</v>
      </c>
      <c r="AX305" s="111">
        <v>20</v>
      </c>
      <c r="AY305" s="111">
        <v>0</v>
      </c>
      <c r="AZ305" s="111">
        <v>13</v>
      </c>
      <c r="BA305" s="111">
        <v>4</v>
      </c>
      <c r="BB305" s="111">
        <v>31</v>
      </c>
      <c r="BC305" s="111">
        <v>14</v>
      </c>
      <c r="BD305" s="109">
        <v>60</v>
      </c>
      <c r="BE305" s="111">
        <v>83</v>
      </c>
      <c r="BF305" s="111">
        <v>0</v>
      </c>
      <c r="BG305" s="112">
        <v>35.428520202636719</v>
      </c>
      <c r="BH305" s="244">
        <v>179</v>
      </c>
      <c r="BI305" s="240">
        <v>35.943775100401602</v>
      </c>
      <c r="BJ305" s="43">
        <v>11</v>
      </c>
      <c r="BK305" s="43">
        <v>22</v>
      </c>
    </row>
    <row r="306" spans="1:63">
      <c r="A306" s="352">
        <v>41898</v>
      </c>
      <c r="B306" s="107" t="s">
        <v>129</v>
      </c>
      <c r="C306" s="107" t="s">
        <v>128</v>
      </c>
      <c r="D306" s="107">
        <v>155</v>
      </c>
      <c r="E306" s="107">
        <v>152</v>
      </c>
      <c r="F306" s="107">
        <v>3</v>
      </c>
      <c r="G306" s="107">
        <v>461</v>
      </c>
      <c r="H306" s="107">
        <v>452</v>
      </c>
      <c r="I306" s="107">
        <v>9</v>
      </c>
      <c r="J306" s="107">
        <v>1212</v>
      </c>
      <c r="K306" s="108">
        <v>1183</v>
      </c>
      <c r="L306" s="108">
        <v>29</v>
      </c>
      <c r="M306" s="108">
        <v>692801</v>
      </c>
      <c r="N306" s="109">
        <v>7.6356701552867889E-2</v>
      </c>
      <c r="O306" s="108">
        <v>3593</v>
      </c>
      <c r="P306" s="109">
        <v>0.51903212070465088</v>
      </c>
      <c r="Q306" s="109">
        <v>0</v>
      </c>
      <c r="R306" s="110">
        <v>213081</v>
      </c>
      <c r="S306" s="109">
        <v>98.893096923828125</v>
      </c>
      <c r="T306" s="109">
        <v>98.379806518554687</v>
      </c>
      <c r="U306" s="111">
        <v>215466</v>
      </c>
      <c r="V306" s="112">
        <v>0.38196280598640442</v>
      </c>
      <c r="W306" s="111">
        <v>1818</v>
      </c>
      <c r="X306" s="109">
        <v>0.85319668054580688</v>
      </c>
      <c r="Y306" s="109">
        <v>0</v>
      </c>
      <c r="Z306" s="110">
        <v>121827</v>
      </c>
      <c r="AA306" s="112">
        <v>97.504646301269531</v>
      </c>
      <c r="AB306" s="109">
        <v>122417</v>
      </c>
      <c r="AC306" s="182">
        <v>97.34747314453125</v>
      </c>
      <c r="AD306" s="109">
        <v>3.4615767002105713</v>
      </c>
      <c r="AE306" s="109">
        <v>27.731988906860352</v>
      </c>
      <c r="AF306" s="109">
        <v>696.98883056640625</v>
      </c>
      <c r="AG306" s="109">
        <v>2543.8720703125</v>
      </c>
      <c r="AH306" s="113">
        <v>1276.466552734375</v>
      </c>
      <c r="AI306" s="109">
        <v>50.178096771240234</v>
      </c>
      <c r="AJ306" s="113">
        <v>2529.672119140625</v>
      </c>
      <c r="AK306" s="113">
        <v>14.199999809265137</v>
      </c>
      <c r="AL306" s="109">
        <v>452</v>
      </c>
      <c r="AM306" s="109">
        <v>9</v>
      </c>
      <c r="AN306" s="109">
        <v>65.019363403320312</v>
      </c>
      <c r="AO306" s="109">
        <v>66.05902099609375</v>
      </c>
      <c r="AP306" s="109">
        <v>17.093605041503906</v>
      </c>
      <c r="AQ306" s="109">
        <v>2.0989043484426566</v>
      </c>
      <c r="AR306" s="111">
        <v>323</v>
      </c>
      <c r="AS306" s="111">
        <v>2</v>
      </c>
      <c r="AT306" s="111">
        <v>4</v>
      </c>
      <c r="AU306" s="111">
        <v>2</v>
      </c>
      <c r="AV306" s="111">
        <v>4</v>
      </c>
      <c r="AW306" s="111">
        <v>1</v>
      </c>
      <c r="AX306" s="111">
        <v>30</v>
      </c>
      <c r="AY306" s="111">
        <v>1</v>
      </c>
      <c r="AZ306" s="111">
        <v>24</v>
      </c>
      <c r="BA306" s="111">
        <v>5</v>
      </c>
      <c r="BB306" s="111">
        <v>71</v>
      </c>
      <c r="BC306" s="111">
        <v>36</v>
      </c>
      <c r="BD306" s="109">
        <v>84</v>
      </c>
      <c r="BE306" s="111">
        <v>107</v>
      </c>
      <c r="BF306" s="111">
        <v>0</v>
      </c>
      <c r="BG306" s="112">
        <v>31.251466751098633</v>
      </c>
      <c r="BH306" s="244">
        <v>179</v>
      </c>
      <c r="BI306" s="240">
        <v>38.828633405639913</v>
      </c>
      <c r="BJ306" s="43">
        <v>14</v>
      </c>
      <c r="BK306" s="43">
        <v>22</v>
      </c>
    </row>
    <row r="307" spans="1:63">
      <c r="A307" s="352">
        <v>41898</v>
      </c>
      <c r="B307" s="126" t="s">
        <v>130</v>
      </c>
      <c r="C307" s="126" t="s">
        <v>128</v>
      </c>
      <c r="D307" s="233">
        <v>181</v>
      </c>
      <c r="E307" s="233">
        <v>176</v>
      </c>
      <c r="F307" s="233">
        <v>5</v>
      </c>
      <c r="G307" s="233">
        <v>543</v>
      </c>
      <c r="H307" s="233">
        <v>528</v>
      </c>
      <c r="I307" s="233">
        <v>15</v>
      </c>
      <c r="J307" s="233">
        <v>933</v>
      </c>
      <c r="K307" s="233">
        <v>901</v>
      </c>
      <c r="L307" s="233">
        <v>32</v>
      </c>
      <c r="M307" s="233">
        <v>286918</v>
      </c>
      <c r="N307" s="195">
        <v>4.8794429749250412E-3</v>
      </c>
      <c r="O307" s="233">
        <v>633</v>
      </c>
      <c r="P307" s="230">
        <v>0.22063283622264862</v>
      </c>
      <c r="Q307" s="234">
        <v>0</v>
      </c>
      <c r="R307" s="233">
        <v>55947</v>
      </c>
      <c r="S307" s="230">
        <v>99.800209045410156</v>
      </c>
      <c r="T307" s="195">
        <v>99.58001708984375</v>
      </c>
      <c r="U307" s="233">
        <v>56059</v>
      </c>
      <c r="V307" s="195">
        <v>0</v>
      </c>
      <c r="W307" s="233">
        <v>312</v>
      </c>
      <c r="X307" s="195">
        <v>0.55767065286636353</v>
      </c>
      <c r="Y307" s="234">
        <v>0</v>
      </c>
      <c r="Z307" s="233">
        <v>138698</v>
      </c>
      <c r="AA307" s="195">
        <v>98.683517456054688</v>
      </c>
      <c r="AB307" s="233">
        <v>139866</v>
      </c>
      <c r="AC307" s="195">
        <v>98.613792419433594</v>
      </c>
      <c r="AD307" s="234">
        <v>4.9205021858215332</v>
      </c>
      <c r="AE307" s="234">
        <v>29.041872024536133</v>
      </c>
      <c r="AF307" s="233">
        <v>420.49462890625</v>
      </c>
      <c r="AG307" s="234">
        <v>1066.11669921875</v>
      </c>
      <c r="AH307" s="234">
        <v>500.5887451171875</v>
      </c>
      <c r="AI307" s="234">
        <v>46.954402923583984</v>
      </c>
      <c r="AJ307" s="234">
        <v>1020.361083984375</v>
      </c>
      <c r="AK307" s="234">
        <v>45.755561828613281</v>
      </c>
      <c r="AL307" s="234">
        <v>528</v>
      </c>
      <c r="AM307" s="234">
        <v>15</v>
      </c>
      <c r="AN307" s="235">
        <v>42.358673095703125</v>
      </c>
      <c r="AO307" s="235">
        <v>41.696144104003906</v>
      </c>
      <c r="AP307" s="235">
        <v>65.605010986328125</v>
      </c>
      <c r="AQ307" s="213">
        <v>1.1426759905881565</v>
      </c>
      <c r="AR307" s="234">
        <v>460</v>
      </c>
      <c r="AS307" s="236">
        <v>1</v>
      </c>
      <c r="AT307" s="236">
        <v>1</v>
      </c>
      <c r="AU307" s="236">
        <v>1</v>
      </c>
      <c r="AV307" s="236">
        <v>0</v>
      </c>
      <c r="AW307" s="236">
        <v>0</v>
      </c>
      <c r="AX307" s="236">
        <v>7</v>
      </c>
      <c r="AY307" s="236">
        <v>0</v>
      </c>
      <c r="AZ307" s="236">
        <v>2</v>
      </c>
      <c r="BA307" s="236">
        <v>0</v>
      </c>
      <c r="BB307" s="236">
        <v>43</v>
      </c>
      <c r="BC307" s="236">
        <v>11</v>
      </c>
      <c r="BD307" s="236">
        <v>9</v>
      </c>
      <c r="BE307" s="236">
        <v>3</v>
      </c>
      <c r="BF307" s="236">
        <v>0</v>
      </c>
      <c r="BG307" s="235">
        <v>19.410581588745117</v>
      </c>
      <c r="BH307" s="236">
        <v>313</v>
      </c>
      <c r="BI307" s="235">
        <v>57.642725598526702</v>
      </c>
      <c r="BJ307" s="43">
        <v>0</v>
      </c>
      <c r="BK307" s="43">
        <v>0</v>
      </c>
    </row>
    <row r="308" spans="1:63">
      <c r="A308" s="352">
        <v>41898</v>
      </c>
      <c r="B308" s="127" t="s">
        <v>132</v>
      </c>
      <c r="C308" s="127" t="s">
        <v>128</v>
      </c>
      <c r="D308" s="199">
        <v>183</v>
      </c>
      <c r="E308" s="199">
        <v>178</v>
      </c>
      <c r="F308" s="199">
        <v>5</v>
      </c>
      <c r="G308" s="199">
        <v>542</v>
      </c>
      <c r="H308" s="199">
        <v>527</v>
      </c>
      <c r="I308" s="199">
        <v>15</v>
      </c>
      <c r="J308" s="199">
        <v>1111</v>
      </c>
      <c r="K308" s="199">
        <v>1076</v>
      </c>
      <c r="L308" s="199">
        <v>35</v>
      </c>
      <c r="M308" s="199">
        <v>391176</v>
      </c>
      <c r="N308" s="200">
        <v>0.40007567405700684</v>
      </c>
      <c r="O308" s="199">
        <v>1460</v>
      </c>
      <c r="P308" s="194">
        <v>0.37476450204849243</v>
      </c>
      <c r="Q308" s="200">
        <v>0</v>
      </c>
      <c r="R308" s="199">
        <v>84807</v>
      </c>
      <c r="S308" s="194">
        <v>99.494354248046875</v>
      </c>
      <c r="T308" s="200">
        <v>99.121482849121094</v>
      </c>
      <c r="U308" s="199">
        <v>85238</v>
      </c>
      <c r="V308" s="201">
        <v>0.28508412837982178</v>
      </c>
      <c r="W308" s="199">
        <v>551</v>
      </c>
      <c r="X308" s="200">
        <v>0.64971053600311279</v>
      </c>
      <c r="Y308" s="200">
        <v>0</v>
      </c>
      <c r="Z308" s="199">
        <v>150625</v>
      </c>
      <c r="AA308" s="201">
        <v>98.506202697753906</v>
      </c>
      <c r="AB308" s="199">
        <v>151632</v>
      </c>
      <c r="AC308" s="201">
        <v>98.477272033691406</v>
      </c>
      <c r="AD308" s="200">
        <v>5.1255249977111816</v>
      </c>
      <c r="AE308" s="200">
        <v>29.292413711547852</v>
      </c>
      <c r="AF308" s="199">
        <v>543.73883056640625</v>
      </c>
      <c r="AG308" s="200">
        <v>1416.34423828125</v>
      </c>
      <c r="AH308" s="200">
        <v>492.60531616210937</v>
      </c>
      <c r="AI308" s="237">
        <v>34.780055999755859</v>
      </c>
      <c r="AJ308" s="200">
        <v>1373.7164306640625</v>
      </c>
      <c r="AK308" s="200">
        <v>42.627780914306641</v>
      </c>
      <c r="AL308" s="200">
        <v>527</v>
      </c>
      <c r="AM308" s="200">
        <v>15</v>
      </c>
      <c r="AN308" s="200">
        <v>42.177669525146484</v>
      </c>
      <c r="AO308" s="200">
        <v>42.376865386962891</v>
      </c>
      <c r="AP308" s="200">
        <v>36.629043579101563</v>
      </c>
      <c r="AQ308" s="200">
        <v>1.2748372981829432</v>
      </c>
      <c r="AR308" s="200">
        <v>486</v>
      </c>
      <c r="AS308" s="202">
        <v>0</v>
      </c>
      <c r="AT308" s="202">
        <v>3</v>
      </c>
      <c r="AU308" s="202">
        <v>2</v>
      </c>
      <c r="AV308" s="202">
        <v>1</v>
      </c>
      <c r="AW308" s="202">
        <v>1</v>
      </c>
      <c r="AX308" s="202">
        <v>9</v>
      </c>
      <c r="AY308" s="202">
        <v>-2</v>
      </c>
      <c r="AZ308" s="202">
        <v>5</v>
      </c>
      <c r="BA308" s="202">
        <v>0</v>
      </c>
      <c r="BB308" s="202">
        <v>41</v>
      </c>
      <c r="BC308" s="202">
        <v>13</v>
      </c>
      <c r="BD308" s="202">
        <v>24</v>
      </c>
      <c r="BE308" s="202">
        <v>15</v>
      </c>
      <c r="BF308" s="202">
        <v>0</v>
      </c>
      <c r="BG308" s="200">
        <v>19.513919830322266</v>
      </c>
      <c r="BH308" s="202">
        <v>343</v>
      </c>
      <c r="BI308" s="238">
        <v>63.284132841328415</v>
      </c>
      <c r="BJ308" s="43">
        <v>0</v>
      </c>
      <c r="BK308" s="43">
        <v>2</v>
      </c>
    </row>
    <row r="309" spans="1:63">
      <c r="A309" s="352">
        <v>41897</v>
      </c>
      <c r="B309" s="126" t="s">
        <v>6</v>
      </c>
      <c r="C309" s="126"/>
      <c r="D309" s="233">
        <v>2155</v>
      </c>
      <c r="E309" s="233">
        <v>1946</v>
      </c>
      <c r="F309" s="233">
        <v>209</v>
      </c>
      <c r="G309" s="233">
        <v>6372</v>
      </c>
      <c r="H309" s="233">
        <v>5769</v>
      </c>
      <c r="I309" s="233">
        <v>603</v>
      </c>
      <c r="J309" s="233">
        <v>19500</v>
      </c>
      <c r="K309" s="233">
        <v>17199</v>
      </c>
      <c r="L309" s="233">
        <v>2301</v>
      </c>
      <c r="M309" s="233">
        <v>12791409</v>
      </c>
      <c r="N309" s="195">
        <v>7.8013297522857336E-2</v>
      </c>
      <c r="O309" s="233">
        <v>19047</v>
      </c>
      <c r="P309" s="230">
        <v>0.15125714341527427</v>
      </c>
      <c r="Q309" s="234"/>
      <c r="R309" s="233">
        <v>4518202</v>
      </c>
      <c r="S309" s="230">
        <v>99.539788572893315</v>
      </c>
      <c r="T309" s="195">
        <v>99.38922753213636</v>
      </c>
      <c r="U309" s="233">
        <v>4539101</v>
      </c>
      <c r="V309" s="195">
        <v>8.7748653166300081E-2</v>
      </c>
      <c r="W309" s="233">
        <v>15827</v>
      </c>
      <c r="X309" s="195">
        <v>0.35029420995342836</v>
      </c>
      <c r="Y309" s="234"/>
      <c r="Z309" s="233">
        <v>3729948</v>
      </c>
      <c r="AA309" s="195">
        <v>98.071560170232047</v>
      </c>
      <c r="AB309" s="233">
        <v>3731082</v>
      </c>
      <c r="AC309" s="195">
        <v>98.063819807119259</v>
      </c>
      <c r="AD309" s="234">
        <v>9.9541733539342854</v>
      </c>
      <c r="AE309" s="234">
        <v>29.583286977966448</v>
      </c>
      <c r="AF309" s="233">
        <v>19078.814300537109</v>
      </c>
      <c r="AG309" s="234">
        <v>62239.707763671875</v>
      </c>
      <c r="AH309" s="234">
        <v>42203.533630371094</v>
      </c>
      <c r="AI309" s="234">
        <v>67.808052362039675</v>
      </c>
      <c r="AJ309" s="234">
        <v>52114.101684570313</v>
      </c>
      <c r="AK309" s="234">
        <v>10125.597654342651</v>
      </c>
      <c r="AL309" s="234">
        <v>31581.225830078125</v>
      </c>
      <c r="AM309" s="234">
        <v>7934.7097358703613</v>
      </c>
      <c r="AN309" s="235">
        <v>87.334688957844477</v>
      </c>
      <c r="AO309" s="235">
        <v>85.205335077910775</v>
      </c>
      <c r="AP309" s="235">
        <v>110.18881342281556</v>
      </c>
      <c r="AQ309" s="213">
        <v>3.1917798853165062</v>
      </c>
      <c r="AR309" s="234">
        <v>3627</v>
      </c>
      <c r="AS309" s="236">
        <v>115</v>
      </c>
      <c r="AT309" s="236">
        <v>25</v>
      </c>
      <c r="AU309" s="236">
        <v>19</v>
      </c>
      <c r="AV309" s="236">
        <v>19</v>
      </c>
      <c r="AW309" s="236">
        <v>7</v>
      </c>
      <c r="AX309" s="236">
        <v>89</v>
      </c>
      <c r="AY309" s="236">
        <v>2</v>
      </c>
      <c r="AZ309" s="236">
        <v>84</v>
      </c>
      <c r="BA309" s="236">
        <v>28</v>
      </c>
      <c r="BB309" s="236">
        <v>699</v>
      </c>
      <c r="BC309" s="236">
        <v>329</v>
      </c>
      <c r="BD309" s="236">
        <v>278</v>
      </c>
      <c r="BE309" s="236">
        <v>500</v>
      </c>
      <c r="BF309" s="236">
        <v>0</v>
      </c>
      <c r="BG309" s="235">
        <v>42.577697770058926</v>
      </c>
      <c r="BH309" s="236">
        <v>1766</v>
      </c>
      <c r="BI309" s="235">
        <v>27.715003138731952</v>
      </c>
      <c r="BJ309" s="43">
        <v>40</v>
      </c>
      <c r="BK309" s="43">
        <v>106</v>
      </c>
    </row>
    <row r="310" spans="1:63">
      <c r="A310" s="352">
        <v>41897</v>
      </c>
      <c r="B310" s="127" t="s">
        <v>134</v>
      </c>
      <c r="C310" s="127"/>
      <c r="D310" s="199">
        <v>770</v>
      </c>
      <c r="E310" s="199">
        <v>663</v>
      </c>
      <c r="F310" s="199">
        <v>107</v>
      </c>
      <c r="G310" s="199">
        <v>2306</v>
      </c>
      <c r="H310" s="199">
        <v>1985</v>
      </c>
      <c r="I310" s="199">
        <v>321</v>
      </c>
      <c r="J310" s="199">
        <v>8121</v>
      </c>
      <c r="K310" s="199">
        <v>6791</v>
      </c>
      <c r="L310" s="199">
        <v>1330</v>
      </c>
      <c r="M310" s="199">
        <v>6353005</v>
      </c>
      <c r="N310" s="200">
        <v>0.11267108941839746</v>
      </c>
      <c r="O310" s="199">
        <v>8358</v>
      </c>
      <c r="P310" s="194">
        <v>0.13172817597900452</v>
      </c>
      <c r="Q310" s="200"/>
      <c r="R310" s="199">
        <v>2450591</v>
      </c>
      <c r="S310" s="194">
        <v>99.558707637780159</v>
      </c>
      <c r="T310" s="200">
        <v>99.427560768180641</v>
      </c>
      <c r="U310" s="199">
        <v>2461455</v>
      </c>
      <c r="V310" s="201">
        <v>7.901830516386163E-2</v>
      </c>
      <c r="W310" s="199">
        <v>7212</v>
      </c>
      <c r="X310" s="200">
        <v>0.29429635545058314</v>
      </c>
      <c r="Y310" s="200"/>
      <c r="Z310" s="199">
        <v>2164529</v>
      </c>
      <c r="AA310" s="201">
        <v>98.592996034801118</v>
      </c>
      <c r="AB310" s="199">
        <v>2164861</v>
      </c>
      <c r="AC310" s="201">
        <v>98.488633260249529</v>
      </c>
      <c r="AD310" s="200">
        <v>5.5888859082178151</v>
      </c>
      <c r="AE310" s="200">
        <v>30.539259334077858</v>
      </c>
      <c r="AF310" s="199">
        <v>10072.592041015625</v>
      </c>
      <c r="AG310" s="200">
        <v>35101.91015625</v>
      </c>
      <c r="AH310" s="200">
        <v>26522.006591796875</v>
      </c>
      <c r="AI310" s="237">
        <v>75.557160489952864</v>
      </c>
      <c r="AJ310" s="200">
        <v>28279.20361328125</v>
      </c>
      <c r="AK310" s="200">
        <v>6822.6955261230469</v>
      </c>
      <c r="AL310" s="200">
        <v>20869.295654296875</v>
      </c>
      <c r="AM310" s="200">
        <v>5652.7154273986816</v>
      </c>
      <c r="AN310" s="200">
        <v>112.97591003452153</v>
      </c>
      <c r="AO310" s="200">
        <v>110.01192085638314</v>
      </c>
      <c r="AP310" s="200">
        <v>127.17826748551362</v>
      </c>
      <c r="AQ310" s="200">
        <v>4.3223630287218322</v>
      </c>
      <c r="AR310" s="200">
        <v>819</v>
      </c>
      <c r="AS310" s="202">
        <v>101</v>
      </c>
      <c r="AT310" s="202">
        <v>14</v>
      </c>
      <c r="AU310" s="202">
        <v>10</v>
      </c>
      <c r="AV310" s="202">
        <v>9</v>
      </c>
      <c r="AW310" s="202">
        <v>5</v>
      </c>
      <c r="AX310" s="202">
        <v>19</v>
      </c>
      <c r="AY310" s="202">
        <v>2</v>
      </c>
      <c r="AZ310" s="202">
        <v>30</v>
      </c>
      <c r="BA310" s="202">
        <v>14</v>
      </c>
      <c r="BB310" s="202">
        <v>133</v>
      </c>
      <c r="BC310" s="202">
        <v>49</v>
      </c>
      <c r="BD310" s="202">
        <v>80</v>
      </c>
      <c r="BE310" s="202">
        <v>180</v>
      </c>
      <c r="BF310" s="202">
        <v>0</v>
      </c>
      <c r="BG310" s="200">
        <v>55.740958574940876</v>
      </c>
      <c r="BH310" s="202">
        <v>190</v>
      </c>
      <c r="BI310" s="238">
        <v>8.2393755420641792</v>
      </c>
      <c r="BJ310" s="470">
        <v>11</v>
      </c>
      <c r="BK310" s="470">
        <v>45</v>
      </c>
    </row>
    <row r="311" spans="1:63">
      <c r="A311" s="352">
        <v>41897</v>
      </c>
      <c r="B311" s="127" t="s">
        <v>175</v>
      </c>
      <c r="C311" s="127"/>
      <c r="D311" s="199">
        <v>700</v>
      </c>
      <c r="E311" s="199">
        <v>627</v>
      </c>
      <c r="F311" s="199">
        <v>73</v>
      </c>
      <c r="G311" s="199">
        <v>2022</v>
      </c>
      <c r="H311" s="199">
        <v>1827</v>
      </c>
      <c r="I311" s="199">
        <v>195</v>
      </c>
      <c r="J311" s="199">
        <v>6479</v>
      </c>
      <c r="K311" s="199">
        <v>5764</v>
      </c>
      <c r="L311" s="199">
        <v>715</v>
      </c>
      <c r="M311" s="199">
        <v>4037913</v>
      </c>
      <c r="N311" s="200">
        <v>3.8212810383508281E-2</v>
      </c>
      <c r="O311" s="199">
        <v>406</v>
      </c>
      <c r="P311" s="194">
        <v>1.0549704433877056E-2</v>
      </c>
      <c r="Q311" s="200"/>
      <c r="R311" s="199">
        <v>1375025</v>
      </c>
      <c r="S311" s="194">
        <v>99.58660969781684</v>
      </c>
      <c r="T311" s="243">
        <v>99.576103604837996</v>
      </c>
      <c r="U311" s="199">
        <v>1380735</v>
      </c>
      <c r="V311" s="201">
        <v>0.10067101707105947</v>
      </c>
      <c r="W311" s="199">
        <v>3785</v>
      </c>
      <c r="X311" s="200">
        <v>0.27526772240504721</v>
      </c>
      <c r="Y311" s="200"/>
      <c r="Z311" s="199">
        <v>400303</v>
      </c>
      <c r="AA311" s="201">
        <v>93.264853505663979</v>
      </c>
      <c r="AB311" s="199">
        <v>397877</v>
      </c>
      <c r="AC311" s="201">
        <v>93.402233855344193</v>
      </c>
      <c r="AD311" s="200">
        <v>20.554592672891495</v>
      </c>
      <c r="AE311" s="200">
        <v>31.609785973509105</v>
      </c>
      <c r="AF311" s="199">
        <v>6286.910888671875</v>
      </c>
      <c r="AG311" s="200">
        <v>17818.216796875</v>
      </c>
      <c r="AH311" s="200">
        <v>10949.92333984375</v>
      </c>
      <c r="AI311" s="237">
        <v>61.453530758275278</v>
      </c>
      <c r="AJ311" s="200">
        <v>14990.8330078125</v>
      </c>
      <c r="AK311" s="200">
        <v>2827.3854217529297</v>
      </c>
      <c r="AL311" s="200">
        <v>8754.93017578125</v>
      </c>
      <c r="AM311" s="200">
        <v>2194.9943084716797</v>
      </c>
      <c r="AN311" s="200">
        <v>72.497423508335515</v>
      </c>
      <c r="AO311" s="200">
        <v>72.080210296743886</v>
      </c>
      <c r="AP311" s="200">
        <v>98.623849483794146</v>
      </c>
      <c r="AQ311" s="200">
        <v>2.7501492200764006</v>
      </c>
      <c r="AR311" s="200">
        <v>1204</v>
      </c>
      <c r="AS311" s="202">
        <v>5</v>
      </c>
      <c r="AT311" s="202">
        <v>8</v>
      </c>
      <c r="AU311" s="202">
        <v>6</v>
      </c>
      <c r="AV311" s="202">
        <v>5</v>
      </c>
      <c r="AW311" s="202">
        <v>2</v>
      </c>
      <c r="AX311" s="202">
        <v>8</v>
      </c>
      <c r="AY311" s="202">
        <v>1</v>
      </c>
      <c r="AZ311" s="202">
        <v>12</v>
      </c>
      <c r="BA311" s="202">
        <v>3</v>
      </c>
      <c r="BB311" s="202">
        <v>390</v>
      </c>
      <c r="BC311" s="202">
        <v>216</v>
      </c>
      <c r="BD311" s="202">
        <v>42</v>
      </c>
      <c r="BE311" s="202">
        <v>100</v>
      </c>
      <c r="BF311" s="202">
        <v>0</v>
      </c>
      <c r="BG311" s="200">
        <v>35.313347289434809</v>
      </c>
      <c r="BH311" s="202">
        <v>588</v>
      </c>
      <c r="BI311" s="238">
        <v>29.080118694362017</v>
      </c>
      <c r="BJ311" s="470">
        <v>3</v>
      </c>
      <c r="BK311" s="470">
        <v>15</v>
      </c>
    </row>
    <row r="312" spans="1:63">
      <c r="A312" s="352">
        <v>41897</v>
      </c>
      <c r="B312" s="126" t="s">
        <v>135</v>
      </c>
      <c r="C312" s="126"/>
      <c r="D312" s="189">
        <v>685</v>
      </c>
      <c r="E312" s="189">
        <v>656</v>
      </c>
      <c r="F312" s="189">
        <v>29</v>
      </c>
      <c r="G312" s="189">
        <v>2044</v>
      </c>
      <c r="H312" s="189">
        <v>1957</v>
      </c>
      <c r="I312" s="189">
        <v>87</v>
      </c>
      <c r="J312" s="189">
        <v>4900</v>
      </c>
      <c r="K312" s="189">
        <v>4644</v>
      </c>
      <c r="L312" s="189">
        <v>256</v>
      </c>
      <c r="M312" s="189">
        <v>2400491</v>
      </c>
      <c r="N312" s="203">
        <v>5.3239107253026906E-2</v>
      </c>
      <c r="O312" s="189">
        <v>10283</v>
      </c>
      <c r="P312" s="192">
        <v>0.42861369856333503</v>
      </c>
      <c r="Q312" s="203"/>
      <c r="R312" s="204">
        <v>692586</v>
      </c>
      <c r="S312" s="192">
        <v>99.379890585584732</v>
      </c>
      <c r="T312" s="203">
        <v>98.953934760917662</v>
      </c>
      <c r="U312" s="204">
        <v>696911</v>
      </c>
      <c r="V312" s="205">
        <v>9.2981744072175035E-2</v>
      </c>
      <c r="W312" s="204">
        <v>4830</v>
      </c>
      <c r="X312" s="203">
        <v>0.69738631736708501</v>
      </c>
      <c r="Y312" s="203"/>
      <c r="Z312" s="204">
        <v>1165116</v>
      </c>
      <c r="AA312" s="205">
        <v>98.75430424674181</v>
      </c>
      <c r="AB312" s="204">
        <v>1168344</v>
      </c>
      <c r="AC312" s="205">
        <v>98.864162648591758</v>
      </c>
      <c r="AD312" s="203">
        <v>4.3926787291254312</v>
      </c>
      <c r="AE312" s="203">
        <v>26.50009068531471</v>
      </c>
      <c r="AF312" s="204">
        <v>2719.3113708496094</v>
      </c>
      <c r="AG312" s="205">
        <v>9319.580810546875</v>
      </c>
      <c r="AH312" s="205">
        <v>4731.6036987304687</v>
      </c>
      <c r="AI312" s="232">
        <v>50.770563557705948</v>
      </c>
      <c r="AJ312" s="205">
        <v>8844.0650634765625</v>
      </c>
      <c r="AK312" s="205">
        <v>475.5167064666748</v>
      </c>
      <c r="AL312" s="205">
        <v>1957</v>
      </c>
      <c r="AM312" s="205">
        <v>87</v>
      </c>
      <c r="AN312" s="203">
        <v>59.673007354709426</v>
      </c>
      <c r="AO312" s="203">
        <v>60.328101877921242</v>
      </c>
      <c r="AP312" s="203">
        <v>49.646395363325183</v>
      </c>
      <c r="AQ312" s="203">
        <v>1.9019552674585458</v>
      </c>
      <c r="AR312" s="205">
        <v>1604</v>
      </c>
      <c r="AS312" s="204">
        <v>9</v>
      </c>
      <c r="AT312" s="204">
        <v>3</v>
      </c>
      <c r="AU312" s="204">
        <v>3</v>
      </c>
      <c r="AV312" s="204">
        <v>5</v>
      </c>
      <c r="AW312" s="204">
        <v>0</v>
      </c>
      <c r="AX312" s="204">
        <v>62</v>
      </c>
      <c r="AY312" s="204">
        <v>-1</v>
      </c>
      <c r="AZ312" s="204">
        <v>42</v>
      </c>
      <c r="BA312" s="204">
        <v>11</v>
      </c>
      <c r="BB312" s="204">
        <v>176</v>
      </c>
      <c r="BC312" s="204">
        <v>64</v>
      </c>
      <c r="BD312" s="204">
        <v>156</v>
      </c>
      <c r="BE312" s="204">
        <v>220</v>
      </c>
      <c r="BF312" s="204">
        <v>0</v>
      </c>
      <c r="BG312" s="203">
        <v>28.458132353865739</v>
      </c>
      <c r="BH312" s="204">
        <v>988</v>
      </c>
      <c r="BI312" s="239">
        <v>48.336594911937375</v>
      </c>
      <c r="BJ312" s="470">
        <v>26</v>
      </c>
      <c r="BK312" s="470">
        <v>46</v>
      </c>
    </row>
    <row r="313" spans="1:63">
      <c r="A313" s="352">
        <v>41897</v>
      </c>
      <c r="B313" s="114" t="s">
        <v>121</v>
      </c>
      <c r="C313" s="114" t="s">
        <v>122</v>
      </c>
      <c r="D313" s="114">
        <v>232</v>
      </c>
      <c r="E313" s="114">
        <v>168</v>
      </c>
      <c r="F313" s="114">
        <v>64</v>
      </c>
      <c r="G313" s="114">
        <v>683</v>
      </c>
      <c r="H313" s="114">
        <v>492</v>
      </c>
      <c r="I313" s="114">
        <v>191</v>
      </c>
      <c r="J313" s="114">
        <v>2684</v>
      </c>
      <c r="K313" s="115">
        <v>1881</v>
      </c>
      <c r="L313" s="115">
        <v>803</v>
      </c>
      <c r="M313" s="115">
        <v>2063587</v>
      </c>
      <c r="N313" s="116">
        <v>8.7856724858283997E-2</v>
      </c>
      <c r="O313" s="115">
        <v>2531</v>
      </c>
      <c r="P313" s="116">
        <v>0.12276455760002136</v>
      </c>
      <c r="Q313" s="116">
        <v>0</v>
      </c>
      <c r="R313" s="117">
        <v>894075</v>
      </c>
      <c r="S313" s="116">
        <v>99.580108642578125</v>
      </c>
      <c r="T313" s="116">
        <v>99.457862854003906</v>
      </c>
      <c r="U313" s="118">
        <v>897845</v>
      </c>
      <c r="V313" s="119">
        <v>0.13231682777404785</v>
      </c>
      <c r="W313" s="117">
        <v>2683</v>
      </c>
      <c r="X313" s="119">
        <v>0.30008667707443237</v>
      </c>
      <c r="Y313" s="119">
        <v>0</v>
      </c>
      <c r="Z313" s="117">
        <v>1106485</v>
      </c>
      <c r="AA313" s="119">
        <v>98.742233276367188</v>
      </c>
      <c r="AB313" s="116">
        <v>1105888</v>
      </c>
      <c r="AC313" s="120">
        <v>98.692909240722656</v>
      </c>
      <c r="AD313" s="116">
        <v>5.4497365951538086</v>
      </c>
      <c r="AE313" s="116">
        <v>28.452655792236328</v>
      </c>
      <c r="AF313" s="116">
        <v>3188.5693359375</v>
      </c>
      <c r="AG313" s="116">
        <v>13640.7724609375</v>
      </c>
      <c r="AH313" s="121">
        <v>11318.28515625</v>
      </c>
      <c r="AI313" s="116">
        <v>82.973930358886719</v>
      </c>
      <c r="AJ313" s="121">
        <v>9084.7646484375</v>
      </c>
      <c r="AK313" s="121">
        <v>4555.99951171875</v>
      </c>
      <c r="AL313" s="116">
        <v>7360.28515625</v>
      </c>
      <c r="AM313" s="116">
        <v>3958.00537109375</v>
      </c>
      <c r="AN313" s="116">
        <v>127.28777313232422</v>
      </c>
      <c r="AO313" s="116">
        <v>121.86398315429687</v>
      </c>
      <c r="AP313" s="116">
        <v>139.68446350097656</v>
      </c>
      <c r="AQ313" s="122">
        <v>5.0822550152524215</v>
      </c>
      <c r="AR313" s="118">
        <v>169</v>
      </c>
      <c r="AS313" s="118">
        <v>67</v>
      </c>
      <c r="AT313" s="118">
        <v>3</v>
      </c>
      <c r="AU313" s="118">
        <v>3</v>
      </c>
      <c r="AV313" s="118">
        <v>3</v>
      </c>
      <c r="AW313" s="118">
        <v>1</v>
      </c>
      <c r="AX313" s="118">
        <v>6</v>
      </c>
      <c r="AY313" s="118">
        <v>0</v>
      </c>
      <c r="AZ313" s="118">
        <v>7</v>
      </c>
      <c r="BA313" s="118">
        <v>4</v>
      </c>
      <c r="BB313" s="118">
        <v>15</v>
      </c>
      <c r="BC313" s="118">
        <v>8</v>
      </c>
      <c r="BD313" s="116">
        <v>31</v>
      </c>
      <c r="BE313" s="118">
        <v>46</v>
      </c>
      <c r="BF313" s="118">
        <v>0</v>
      </c>
      <c r="BG313" s="112">
        <v>63.215888977050781</v>
      </c>
      <c r="BH313" s="244">
        <v>38</v>
      </c>
      <c r="BI313" s="240">
        <v>5.5636896046852122</v>
      </c>
      <c r="BJ313" s="470">
        <v>1</v>
      </c>
      <c r="BK313" s="470">
        <v>11</v>
      </c>
    </row>
    <row r="314" spans="1:63">
      <c r="A314" s="352">
        <v>41897</v>
      </c>
      <c r="B314" s="114" t="s">
        <v>123</v>
      </c>
      <c r="C314" s="114" t="s">
        <v>122</v>
      </c>
      <c r="D314" s="114">
        <v>169</v>
      </c>
      <c r="E314" s="114">
        <v>158</v>
      </c>
      <c r="F314" s="114">
        <v>11</v>
      </c>
      <c r="G314" s="114">
        <v>525</v>
      </c>
      <c r="H314" s="114">
        <v>491</v>
      </c>
      <c r="I314" s="114">
        <v>34</v>
      </c>
      <c r="J314" s="114">
        <v>1610</v>
      </c>
      <c r="K314" s="115">
        <v>1478</v>
      </c>
      <c r="L314" s="115">
        <v>132</v>
      </c>
      <c r="M314" s="115">
        <v>1201728</v>
      </c>
      <c r="N314" s="116">
        <v>0.30506071448326111</v>
      </c>
      <c r="O314" s="115">
        <v>1289</v>
      </c>
      <c r="P314" s="116">
        <v>0.10762797296047211</v>
      </c>
      <c r="Q314" s="116">
        <v>0</v>
      </c>
      <c r="R314" s="117">
        <v>422739</v>
      </c>
      <c r="S314" s="116">
        <v>99.603927612304688</v>
      </c>
      <c r="T314" s="116">
        <v>99.496726989746094</v>
      </c>
      <c r="U314" s="118">
        <v>424420</v>
      </c>
      <c r="V314" s="119">
        <v>0.11144620925188065</v>
      </c>
      <c r="W314" s="117">
        <v>1307</v>
      </c>
      <c r="X314" s="119">
        <v>0.30917420983314514</v>
      </c>
      <c r="Y314" s="119">
        <v>0</v>
      </c>
      <c r="Z314" s="117">
        <v>352680</v>
      </c>
      <c r="AA314" s="119">
        <v>98.823295593261719</v>
      </c>
      <c r="AB314" s="116">
        <v>353093</v>
      </c>
      <c r="AC314" s="120">
        <v>98.749900817871094</v>
      </c>
      <c r="AD314" s="116">
        <v>5.2768583297729492</v>
      </c>
      <c r="AE314" s="116">
        <v>30.295539855957031</v>
      </c>
      <c r="AF314" s="116">
        <v>1796.105224609375</v>
      </c>
      <c r="AG314" s="116">
        <v>6284.7109375</v>
      </c>
      <c r="AH314" s="121">
        <v>4535.16796875</v>
      </c>
      <c r="AI314" s="116">
        <v>72.161918640136719</v>
      </c>
      <c r="AJ314" s="121">
        <v>5617.84375</v>
      </c>
      <c r="AK314" s="121">
        <v>666.86798095703125</v>
      </c>
      <c r="AL314" s="116">
        <v>4009.150146484375</v>
      </c>
      <c r="AM314" s="116">
        <v>526.0159912109375</v>
      </c>
      <c r="AN314" s="116">
        <v>108.14282989501953</v>
      </c>
      <c r="AO314" s="116">
        <v>106.35054016113281</v>
      </c>
      <c r="AP314" s="116">
        <v>126.03626251220703</v>
      </c>
      <c r="AQ314" s="116">
        <v>3.9035471661490684</v>
      </c>
      <c r="AR314" s="118">
        <v>214</v>
      </c>
      <c r="AS314" s="118">
        <v>17</v>
      </c>
      <c r="AT314" s="118">
        <v>5</v>
      </c>
      <c r="AU314" s="118">
        <v>4</v>
      </c>
      <c r="AV314" s="118">
        <v>5</v>
      </c>
      <c r="AW314" s="118">
        <v>3</v>
      </c>
      <c r="AX314" s="118">
        <v>6</v>
      </c>
      <c r="AY314" s="118">
        <v>0</v>
      </c>
      <c r="AZ314" s="118">
        <v>8</v>
      </c>
      <c r="BA314" s="118">
        <v>2</v>
      </c>
      <c r="BB314" s="118">
        <v>26</v>
      </c>
      <c r="BC314" s="118">
        <v>9</v>
      </c>
      <c r="BD314" s="116">
        <v>19</v>
      </c>
      <c r="BE314" s="118">
        <v>30</v>
      </c>
      <c r="BF314" s="118">
        <v>0</v>
      </c>
      <c r="BG314" s="112">
        <v>52.874755859375</v>
      </c>
      <c r="BH314" s="244">
        <v>53</v>
      </c>
      <c r="BI314" s="240">
        <v>10.095238095238095</v>
      </c>
      <c r="BJ314" s="470">
        <v>4</v>
      </c>
      <c r="BK314" s="470">
        <v>8</v>
      </c>
    </row>
    <row r="315" spans="1:63">
      <c r="A315" s="352">
        <v>41897</v>
      </c>
      <c r="B315" s="114" t="s">
        <v>183</v>
      </c>
      <c r="C315" s="114" t="s">
        <v>122</v>
      </c>
      <c r="D315" s="114">
        <v>140</v>
      </c>
      <c r="E315" s="114">
        <v>130</v>
      </c>
      <c r="F315" s="114">
        <v>10</v>
      </c>
      <c r="G315" s="114">
        <v>421</v>
      </c>
      <c r="H315" s="114">
        <v>391</v>
      </c>
      <c r="I315" s="114">
        <v>30</v>
      </c>
      <c r="J315" s="114">
        <v>1590</v>
      </c>
      <c r="K315" s="115">
        <v>1476</v>
      </c>
      <c r="L315" s="115">
        <v>114</v>
      </c>
      <c r="M315" s="115">
        <v>1212648</v>
      </c>
      <c r="N315" s="116">
        <v>9.0710574295371771E-4</v>
      </c>
      <c r="O315" s="115">
        <v>1138</v>
      </c>
      <c r="P315" s="116">
        <v>9.3844912946224213E-2</v>
      </c>
      <c r="Q315" s="116">
        <v>0</v>
      </c>
      <c r="R315" s="117">
        <v>471549</v>
      </c>
      <c r="S315" s="116">
        <v>99.661415100097656</v>
      </c>
      <c r="T315" s="116">
        <v>99.567886352539063</v>
      </c>
      <c r="U315" s="118">
        <v>473151</v>
      </c>
      <c r="V315" s="119">
        <v>9.2993564903736115E-3</v>
      </c>
      <c r="W315" s="117">
        <v>1199</v>
      </c>
      <c r="X315" s="119">
        <v>0.25426837801933289</v>
      </c>
      <c r="Y315" s="119">
        <v>0</v>
      </c>
      <c r="Z315" s="117">
        <v>308318</v>
      </c>
      <c r="AA315" s="119">
        <v>97.923568725585937</v>
      </c>
      <c r="AB315" s="116">
        <v>308554</v>
      </c>
      <c r="AC315" s="120">
        <v>97.739776611328125</v>
      </c>
      <c r="AD315" s="116">
        <v>5.6879067420959473</v>
      </c>
      <c r="AE315" s="116">
        <v>30.180622100830078</v>
      </c>
      <c r="AF315" s="116">
        <v>1937.079833984375</v>
      </c>
      <c r="AG315" s="116">
        <v>6391.0166015625</v>
      </c>
      <c r="AH315" s="121">
        <v>4364.05224609375</v>
      </c>
      <c r="AI315" s="116">
        <v>68.284164428710938</v>
      </c>
      <c r="AJ315" s="121">
        <v>5774.818359375</v>
      </c>
      <c r="AK315" s="121">
        <v>616.19598388671875</v>
      </c>
      <c r="AL315" s="116">
        <v>3846.53662109375</v>
      </c>
      <c r="AM315" s="116">
        <v>517.51702880859375</v>
      </c>
      <c r="AN315" s="116">
        <v>102.75301361083984</v>
      </c>
      <c r="AO315" s="116">
        <v>99.966789245605469</v>
      </c>
      <c r="AP315" s="116">
        <v>139.08168029785156</v>
      </c>
      <c r="AQ315" s="116">
        <v>4.0195072965801888</v>
      </c>
      <c r="AR315" s="118">
        <v>155</v>
      </c>
      <c r="AS315" s="118">
        <v>6</v>
      </c>
      <c r="AT315" s="118">
        <v>0</v>
      </c>
      <c r="AU315" s="118">
        <v>0</v>
      </c>
      <c r="AV315" s="118">
        <v>0</v>
      </c>
      <c r="AW315" s="118">
        <v>0</v>
      </c>
      <c r="AX315" s="118">
        <v>1</v>
      </c>
      <c r="AY315" s="118">
        <v>0</v>
      </c>
      <c r="AZ315" s="118">
        <v>2</v>
      </c>
      <c r="BA315" s="118">
        <v>1</v>
      </c>
      <c r="BB315" s="118">
        <v>37</v>
      </c>
      <c r="BC315" s="118">
        <v>9</v>
      </c>
      <c r="BD315" s="116">
        <v>8</v>
      </c>
      <c r="BE315" s="118">
        <v>23</v>
      </c>
      <c r="BF315" s="118">
        <v>0</v>
      </c>
      <c r="BG315" s="112">
        <v>50.80133056640625</v>
      </c>
      <c r="BH315" s="244">
        <v>27</v>
      </c>
      <c r="BI315" s="240">
        <v>6.4133016627078394</v>
      </c>
      <c r="BJ315" s="470">
        <v>1</v>
      </c>
      <c r="BK315" s="470">
        <v>7</v>
      </c>
    </row>
    <row r="316" spans="1:63">
      <c r="A316" s="352">
        <v>41897</v>
      </c>
      <c r="B316" s="114" t="s">
        <v>126</v>
      </c>
      <c r="C316" s="114" t="s">
        <v>122</v>
      </c>
      <c r="D316" s="114">
        <v>117</v>
      </c>
      <c r="E316" s="114">
        <v>110</v>
      </c>
      <c r="F316" s="114">
        <v>7</v>
      </c>
      <c r="G316" s="114">
        <v>343</v>
      </c>
      <c r="H316" s="114">
        <v>322</v>
      </c>
      <c r="I316" s="114">
        <v>21</v>
      </c>
      <c r="J316" s="114">
        <v>1062</v>
      </c>
      <c r="K316" s="115">
        <v>976</v>
      </c>
      <c r="L316" s="115">
        <v>86</v>
      </c>
      <c r="M316" s="115">
        <v>713406</v>
      </c>
      <c r="N316" s="116">
        <v>3.2239705324172974E-3</v>
      </c>
      <c r="O316" s="115">
        <v>2110</v>
      </c>
      <c r="P316" s="116">
        <v>0.29581400752067566</v>
      </c>
      <c r="Q316" s="116">
        <v>0</v>
      </c>
      <c r="R316" s="117">
        <v>247356</v>
      </c>
      <c r="S316" s="116">
        <v>99.433601379394531</v>
      </c>
      <c r="T316" s="116">
        <v>99.13946533203125</v>
      </c>
      <c r="U316" s="118">
        <v>248765</v>
      </c>
      <c r="V316" s="119">
        <v>4.8640284687280655E-2</v>
      </c>
      <c r="W316" s="117">
        <v>946</v>
      </c>
      <c r="X316" s="119">
        <v>0.38244473934173584</v>
      </c>
      <c r="Y316" s="119">
        <v>0</v>
      </c>
      <c r="Z316" s="117">
        <v>132888</v>
      </c>
      <c r="AA316" s="119">
        <v>98.697402954101563</v>
      </c>
      <c r="AB316" s="116">
        <v>132845</v>
      </c>
      <c r="AC316" s="120">
        <v>98.431251525878906</v>
      </c>
      <c r="AD316" s="116">
        <v>5.9499678611755371</v>
      </c>
      <c r="AE316" s="116">
        <v>35.881462097167969</v>
      </c>
      <c r="AF316" s="116">
        <v>1188.8223876953125</v>
      </c>
      <c r="AG316" s="116">
        <v>3700.583984375</v>
      </c>
      <c r="AH316" s="121">
        <v>2532.1328125</v>
      </c>
      <c r="AI316" s="116">
        <v>68.425224304199219</v>
      </c>
      <c r="AJ316" s="121">
        <v>3557.26806640625</v>
      </c>
      <c r="AK316" s="121">
        <v>143.31600952148437</v>
      </c>
      <c r="AL316" s="116">
        <v>2499.12890625</v>
      </c>
      <c r="AM316" s="116">
        <v>33.004001617431641</v>
      </c>
      <c r="AN316" s="116">
        <v>96.662551879882813</v>
      </c>
      <c r="AO316" s="116">
        <v>102.02352905273437</v>
      </c>
      <c r="AP316" s="116">
        <v>41.949420928955078</v>
      </c>
      <c r="AQ316" s="116">
        <v>3.4845423581685497</v>
      </c>
      <c r="AR316" s="118">
        <v>164</v>
      </c>
      <c r="AS316" s="118">
        <v>1</v>
      </c>
      <c r="AT316" s="118">
        <v>1</v>
      </c>
      <c r="AU316" s="118">
        <v>1</v>
      </c>
      <c r="AV316" s="118">
        <v>1</v>
      </c>
      <c r="AW316" s="118">
        <v>1</v>
      </c>
      <c r="AX316" s="118">
        <v>5</v>
      </c>
      <c r="AY316" s="118">
        <v>0</v>
      </c>
      <c r="AZ316" s="118">
        <v>9</v>
      </c>
      <c r="BA316" s="118">
        <v>6</v>
      </c>
      <c r="BB316" s="118">
        <v>25</v>
      </c>
      <c r="BC316" s="118">
        <v>17</v>
      </c>
      <c r="BD316" s="116">
        <v>15</v>
      </c>
      <c r="BE316" s="118">
        <v>47</v>
      </c>
      <c r="BF316" s="118">
        <v>0</v>
      </c>
      <c r="BG316" s="112">
        <v>47.3609619140625</v>
      </c>
      <c r="BH316" s="244">
        <v>51</v>
      </c>
      <c r="BI316" s="240">
        <v>14.868804664723031</v>
      </c>
      <c r="BJ316" s="470">
        <v>2</v>
      </c>
      <c r="BK316" s="470">
        <v>12</v>
      </c>
    </row>
    <row r="317" spans="1:63">
      <c r="A317" s="352">
        <v>41897</v>
      </c>
      <c r="B317" s="114" t="s">
        <v>184</v>
      </c>
      <c r="C317" s="114" t="s">
        <v>122</v>
      </c>
      <c r="D317" s="114">
        <v>112</v>
      </c>
      <c r="E317" s="114">
        <v>97</v>
      </c>
      <c r="F317" s="114">
        <v>15</v>
      </c>
      <c r="G317" s="114">
        <v>334</v>
      </c>
      <c r="H317" s="114">
        <v>289</v>
      </c>
      <c r="I317" s="114">
        <v>45</v>
      </c>
      <c r="J317" s="114">
        <v>1175</v>
      </c>
      <c r="K317" s="115">
        <v>980</v>
      </c>
      <c r="L317" s="115">
        <v>195</v>
      </c>
      <c r="M317" s="115">
        <v>1161636</v>
      </c>
      <c r="N317" s="116">
        <v>0.14161062240600586</v>
      </c>
      <c r="O317" s="115">
        <v>1290</v>
      </c>
      <c r="P317" s="116">
        <v>0.1112409383058548</v>
      </c>
      <c r="Q317" s="116">
        <v>0</v>
      </c>
      <c r="R317" s="117">
        <v>414872</v>
      </c>
      <c r="S317" s="116">
        <v>99.424362182617188</v>
      </c>
      <c r="T317" s="116">
        <v>99.313758850097656</v>
      </c>
      <c r="U317" s="118">
        <v>417274</v>
      </c>
      <c r="V317" s="119">
        <v>2.8518430888652802E-2</v>
      </c>
      <c r="W317" s="117">
        <v>1077</v>
      </c>
      <c r="X317" s="119">
        <v>0.25959813594818115</v>
      </c>
      <c r="Y317" s="119">
        <v>0</v>
      </c>
      <c r="Z317" s="117">
        <v>264158</v>
      </c>
      <c r="AA317" s="119">
        <v>98.38922119140625</v>
      </c>
      <c r="AB317" s="116">
        <v>264481</v>
      </c>
      <c r="AC317" s="120">
        <v>98.188148498535156</v>
      </c>
      <c r="AD317" s="116">
        <v>5.8682708740234375</v>
      </c>
      <c r="AE317" s="116">
        <v>30.155168533325195</v>
      </c>
      <c r="AF317" s="116">
        <v>1962.0152587890625</v>
      </c>
      <c r="AG317" s="116">
        <v>5084.826171875</v>
      </c>
      <c r="AH317" s="121">
        <v>3772.368408203125</v>
      </c>
      <c r="AI317" s="116">
        <v>74.188735961914062</v>
      </c>
      <c r="AJ317" s="121">
        <v>4244.5087890625</v>
      </c>
      <c r="AK317" s="121">
        <v>840.3160400390625</v>
      </c>
      <c r="AL317" s="116">
        <v>3154.19482421875</v>
      </c>
      <c r="AM317" s="116">
        <v>618.17303466796875</v>
      </c>
      <c r="AN317" s="116">
        <v>113.14325714111328</v>
      </c>
      <c r="AO317" s="116">
        <v>114.56450653076172</v>
      </c>
      <c r="AP317" s="116">
        <v>106.47151947021484</v>
      </c>
      <c r="AQ317" s="116">
        <v>4.3275116356382979</v>
      </c>
      <c r="AR317" s="118">
        <v>117</v>
      </c>
      <c r="AS317" s="118">
        <v>10</v>
      </c>
      <c r="AT317" s="118">
        <v>5</v>
      </c>
      <c r="AU317" s="118">
        <v>2</v>
      </c>
      <c r="AV317" s="118">
        <v>0</v>
      </c>
      <c r="AW317" s="118">
        <v>0</v>
      </c>
      <c r="AX317" s="118">
        <v>1</v>
      </c>
      <c r="AY317" s="118">
        <v>2</v>
      </c>
      <c r="AZ317" s="118">
        <v>4</v>
      </c>
      <c r="BA317" s="118">
        <v>1</v>
      </c>
      <c r="BB317" s="118">
        <v>30</v>
      </c>
      <c r="BC317" s="118">
        <v>6</v>
      </c>
      <c r="BD317" s="116">
        <v>7</v>
      </c>
      <c r="BE317" s="118">
        <v>34</v>
      </c>
      <c r="BF317" s="118">
        <v>0</v>
      </c>
      <c r="BG317" s="112">
        <v>55.784122467041016</v>
      </c>
      <c r="BH317" s="244">
        <v>21</v>
      </c>
      <c r="BI317" s="240">
        <v>6.2874251497005984</v>
      </c>
      <c r="BJ317" s="471">
        <v>3</v>
      </c>
      <c r="BK317" s="471">
        <v>7</v>
      </c>
    </row>
    <row r="318" spans="1:63">
      <c r="A318" s="352">
        <v>41897</v>
      </c>
      <c r="B318" s="114" t="s">
        <v>131</v>
      </c>
      <c r="C318" s="114" t="s">
        <v>176</v>
      </c>
      <c r="D318" s="114">
        <v>191</v>
      </c>
      <c r="E318" s="114">
        <v>171</v>
      </c>
      <c r="F318" s="114">
        <v>20</v>
      </c>
      <c r="G318" s="114">
        <v>548</v>
      </c>
      <c r="H318" s="114">
        <v>498</v>
      </c>
      <c r="I318" s="114">
        <v>50</v>
      </c>
      <c r="J318" s="114">
        <v>1615</v>
      </c>
      <c r="K318" s="115">
        <v>1452</v>
      </c>
      <c r="L318" s="115">
        <v>163</v>
      </c>
      <c r="M318" s="115">
        <v>1183266</v>
      </c>
      <c r="N318" s="116">
        <v>1.0394957847893238E-2</v>
      </c>
      <c r="O318" s="115">
        <v>128</v>
      </c>
      <c r="P318" s="116">
        <v>1.1304095387458801E-2</v>
      </c>
      <c r="Q318" s="116">
        <v>0</v>
      </c>
      <c r="R318" s="117">
        <v>399970</v>
      </c>
      <c r="S318" s="116">
        <v>99.571807861328125</v>
      </c>
      <c r="T318" s="116">
        <v>99.560554504394531</v>
      </c>
      <c r="U318" s="118">
        <v>401690</v>
      </c>
      <c r="V318" s="119">
        <v>4.1076451539993286E-2</v>
      </c>
      <c r="W318" s="117">
        <v>1110</v>
      </c>
      <c r="X318" s="119">
        <v>0.2775208055973053</v>
      </c>
      <c r="Y318" s="119">
        <v>0</v>
      </c>
      <c r="Z318" s="117">
        <v>153058</v>
      </c>
      <c r="AA318" s="119">
        <v>94.710502624511719</v>
      </c>
      <c r="AB318" s="116">
        <v>151545</v>
      </c>
      <c r="AC318" s="120">
        <v>95.006767272949219</v>
      </c>
      <c r="AD318" s="116">
        <v>5.5736184120178223</v>
      </c>
      <c r="AE318" s="116">
        <v>29.0167236328125</v>
      </c>
      <c r="AF318" s="116">
        <v>1977.076904296875</v>
      </c>
      <c r="AG318" s="116">
        <v>4998.4072265625</v>
      </c>
      <c r="AH318" s="121">
        <v>3359.249267578125</v>
      </c>
      <c r="AI318" s="116">
        <v>67.206398010253906</v>
      </c>
      <c r="AJ318" s="121">
        <v>4261.9609375</v>
      </c>
      <c r="AK318" s="121">
        <v>736.44659423828125</v>
      </c>
      <c r="AL318" s="116">
        <v>2743.318359375</v>
      </c>
      <c r="AM318" s="116">
        <v>615.9306640625</v>
      </c>
      <c r="AN318" s="116">
        <v>82.990013122558594</v>
      </c>
      <c r="AO318" s="116">
        <v>79.642021179199219</v>
      </c>
      <c r="AP318" s="116">
        <v>109.67105865478516</v>
      </c>
      <c r="AQ318" s="116">
        <v>3.0949889947755418</v>
      </c>
      <c r="AR318" s="118">
        <v>275</v>
      </c>
      <c r="AS318" s="118">
        <v>3</v>
      </c>
      <c r="AT318" s="118">
        <v>1</v>
      </c>
      <c r="AU318" s="118">
        <v>0</v>
      </c>
      <c r="AV318" s="118">
        <v>1</v>
      </c>
      <c r="AW318" s="118">
        <v>0</v>
      </c>
      <c r="AX318" s="118">
        <v>2</v>
      </c>
      <c r="AY318" s="118">
        <v>1</v>
      </c>
      <c r="AZ318" s="118">
        <v>6</v>
      </c>
      <c r="BA318" s="118">
        <v>1</v>
      </c>
      <c r="BB318" s="118">
        <v>144</v>
      </c>
      <c r="BC318" s="118">
        <v>75</v>
      </c>
      <c r="BD318" s="116">
        <v>14</v>
      </c>
      <c r="BE318" s="118">
        <v>33</v>
      </c>
      <c r="BF318" s="118">
        <v>0</v>
      </c>
      <c r="BG318" s="112">
        <v>40.216732025146484</v>
      </c>
      <c r="BH318" s="244">
        <v>103</v>
      </c>
      <c r="BI318" s="240">
        <v>18.795620437956202</v>
      </c>
      <c r="BJ318" s="471">
        <v>2</v>
      </c>
      <c r="BK318" s="471">
        <v>3</v>
      </c>
    </row>
    <row r="319" spans="1:63">
      <c r="A319" s="352">
        <v>41897</v>
      </c>
      <c r="B319" s="114" t="s">
        <v>124</v>
      </c>
      <c r="C319" s="114" t="s">
        <v>176</v>
      </c>
      <c r="D319" s="114">
        <v>159</v>
      </c>
      <c r="E319" s="114">
        <v>126</v>
      </c>
      <c r="F319" s="114">
        <v>33</v>
      </c>
      <c r="G319" s="114">
        <v>457</v>
      </c>
      <c r="H319" s="114">
        <v>370</v>
      </c>
      <c r="I319" s="114">
        <v>87</v>
      </c>
      <c r="J319" s="114">
        <v>1703</v>
      </c>
      <c r="K319" s="115">
        <v>1358</v>
      </c>
      <c r="L319" s="115">
        <v>345</v>
      </c>
      <c r="M319" s="115">
        <v>1157944</v>
      </c>
      <c r="N319" s="116">
        <v>4.5770779252052307E-3</v>
      </c>
      <c r="O319" s="115">
        <v>183</v>
      </c>
      <c r="P319" s="116">
        <v>1.6451241448521614E-2</v>
      </c>
      <c r="Q319" s="116">
        <v>0</v>
      </c>
      <c r="R319" s="117">
        <v>443477</v>
      </c>
      <c r="S319" s="116">
        <v>99.4896240234375</v>
      </c>
      <c r="T319" s="116">
        <v>99.473258972167969</v>
      </c>
      <c r="U319" s="118">
        <v>445752</v>
      </c>
      <c r="V319" s="119">
        <v>0.21805846691131592</v>
      </c>
      <c r="W319" s="117">
        <v>1316</v>
      </c>
      <c r="X319" s="119">
        <v>0.29674595594406128</v>
      </c>
      <c r="Y319" s="119">
        <v>0</v>
      </c>
      <c r="Z319" s="117">
        <v>117086</v>
      </c>
      <c r="AA319" s="119">
        <v>94.141914367675781</v>
      </c>
      <c r="AB319" s="116">
        <v>117204</v>
      </c>
      <c r="AC319" s="120">
        <v>94.075286865234375</v>
      </c>
      <c r="AD319" s="116">
        <v>5.0913715362548828</v>
      </c>
      <c r="AE319" s="116">
        <v>29.487958908081055</v>
      </c>
      <c r="AF319" s="116">
        <v>1777.1239013671875</v>
      </c>
      <c r="AG319" s="116">
        <v>5537.18212890625</v>
      </c>
      <c r="AH319" s="121">
        <v>3347.332275390625</v>
      </c>
      <c r="AI319" s="116">
        <v>60.451908111572266</v>
      </c>
      <c r="AJ319" s="121">
        <v>4095.52783203125</v>
      </c>
      <c r="AK319" s="121">
        <v>1441.6549072265625</v>
      </c>
      <c r="AL319" s="116">
        <v>2217.445556640625</v>
      </c>
      <c r="AM319" s="116">
        <v>1129.88720703125</v>
      </c>
      <c r="AN319" s="116">
        <v>80.939552307128906</v>
      </c>
      <c r="AO319" s="116">
        <v>74.564804077148438</v>
      </c>
      <c r="AP319" s="116">
        <v>106.90341186523437</v>
      </c>
      <c r="AQ319" s="116">
        <v>3.2514281438087198</v>
      </c>
      <c r="AR319" s="118">
        <v>215</v>
      </c>
      <c r="AS319" s="118">
        <v>2</v>
      </c>
      <c r="AT319" s="118">
        <v>1</v>
      </c>
      <c r="AU319" s="118">
        <v>0</v>
      </c>
      <c r="AV319" s="118">
        <v>2</v>
      </c>
      <c r="AW319" s="118">
        <v>1</v>
      </c>
      <c r="AX319" s="118">
        <v>2</v>
      </c>
      <c r="AY319" s="118">
        <v>0</v>
      </c>
      <c r="AZ319" s="118">
        <v>3</v>
      </c>
      <c r="BA319" s="118">
        <v>0</v>
      </c>
      <c r="BB319" s="118">
        <v>70</v>
      </c>
      <c r="BC319" s="118">
        <v>39</v>
      </c>
      <c r="BD319" s="116">
        <v>10</v>
      </c>
      <c r="BE319" s="118">
        <v>24</v>
      </c>
      <c r="BF319" s="118">
        <v>0</v>
      </c>
      <c r="BG319" s="112">
        <v>39.925701141357422</v>
      </c>
      <c r="BH319" s="244">
        <v>103</v>
      </c>
      <c r="BI319" s="240">
        <v>22.538293216630198</v>
      </c>
      <c r="BJ319" s="471">
        <v>0</v>
      </c>
      <c r="BK319" s="471">
        <v>4</v>
      </c>
    </row>
    <row r="320" spans="1:63">
      <c r="A320" s="352">
        <v>41897</v>
      </c>
      <c r="B320" s="206" t="s">
        <v>133</v>
      </c>
      <c r="C320" s="206" t="s">
        <v>176</v>
      </c>
      <c r="D320" s="206">
        <v>176</v>
      </c>
      <c r="E320" s="206">
        <v>164</v>
      </c>
      <c r="F320" s="206">
        <v>12</v>
      </c>
      <c r="G320" s="206">
        <v>519</v>
      </c>
      <c r="H320" s="206">
        <v>485</v>
      </c>
      <c r="I320" s="206">
        <v>34</v>
      </c>
      <c r="J320" s="206">
        <v>1533</v>
      </c>
      <c r="K320" s="245">
        <v>1419</v>
      </c>
      <c r="L320" s="245">
        <v>114</v>
      </c>
      <c r="M320" s="245">
        <v>959419</v>
      </c>
      <c r="N320" s="246">
        <v>6.3580147922039032E-2</v>
      </c>
      <c r="O320" s="245">
        <v>84</v>
      </c>
      <c r="P320" s="246">
        <v>9.2902574688196182E-3</v>
      </c>
      <c r="Q320" s="246">
        <v>0</v>
      </c>
      <c r="R320" s="247">
        <v>291194</v>
      </c>
      <c r="S320" s="246">
        <v>99.536491394042969</v>
      </c>
      <c r="T320" s="246">
        <v>99.527244567871094</v>
      </c>
      <c r="U320" s="248">
        <v>292550</v>
      </c>
      <c r="V320" s="249">
        <v>8.4430009126663208E-2</v>
      </c>
      <c r="W320" s="248">
        <v>928</v>
      </c>
      <c r="X320" s="246">
        <v>0.31868788599967957</v>
      </c>
      <c r="Y320" s="246">
        <v>0</v>
      </c>
      <c r="Z320" s="247">
        <v>73308</v>
      </c>
      <c r="AA320" s="249">
        <v>89.173080444335938</v>
      </c>
      <c r="AB320" s="246">
        <v>72344</v>
      </c>
      <c r="AC320" s="250">
        <v>89.168418884277344</v>
      </c>
      <c r="AD320" s="246">
        <v>5.4481959342956543</v>
      </c>
      <c r="AE320" s="246">
        <v>35.281059265136719</v>
      </c>
      <c r="AF320" s="246">
        <v>1555.921142578125</v>
      </c>
      <c r="AG320" s="246">
        <v>4468.427734375</v>
      </c>
      <c r="AH320" s="251">
        <v>3062.2275390625</v>
      </c>
      <c r="AI320" s="246">
        <v>68.530311584472656</v>
      </c>
      <c r="AJ320" s="251">
        <v>4073.125</v>
      </c>
      <c r="AK320" s="251">
        <v>395.30313110351562</v>
      </c>
      <c r="AL320" s="246">
        <v>2792.869140625</v>
      </c>
      <c r="AM320" s="246">
        <v>269.3590087890625</v>
      </c>
      <c r="AN320" s="246">
        <v>80.911247253417969</v>
      </c>
      <c r="AO320" s="246">
        <v>80.4356689453125</v>
      </c>
      <c r="AP320" s="246">
        <v>86.160224914550781</v>
      </c>
      <c r="AQ320" s="246">
        <v>2.9148256584311807</v>
      </c>
      <c r="AR320" s="248">
        <v>288</v>
      </c>
      <c r="AS320" s="248">
        <v>0</v>
      </c>
      <c r="AT320" s="248">
        <v>2</v>
      </c>
      <c r="AU320" s="248">
        <v>2</v>
      </c>
      <c r="AV320" s="248">
        <v>2</v>
      </c>
      <c r="AW320" s="248">
        <v>1</v>
      </c>
      <c r="AX320" s="248">
        <v>2</v>
      </c>
      <c r="AY320" s="248">
        <v>0</v>
      </c>
      <c r="AZ320" s="248">
        <v>3</v>
      </c>
      <c r="BA320" s="248">
        <v>2</v>
      </c>
      <c r="BB320" s="248">
        <v>101</v>
      </c>
      <c r="BC320" s="248">
        <v>63</v>
      </c>
      <c r="BD320" s="246">
        <v>14</v>
      </c>
      <c r="BE320" s="248">
        <v>35</v>
      </c>
      <c r="BF320" s="248">
        <v>0</v>
      </c>
      <c r="BG320" s="249">
        <v>39.034660339355469</v>
      </c>
      <c r="BH320" s="252">
        <v>123</v>
      </c>
      <c r="BI320" s="253">
        <v>23.699421965317917</v>
      </c>
      <c r="BJ320" s="43">
        <v>1</v>
      </c>
      <c r="BK320" s="43">
        <v>6</v>
      </c>
    </row>
    <row r="321" spans="1:63">
      <c r="A321" s="352">
        <v>41897</v>
      </c>
      <c r="B321" s="206" t="s">
        <v>125</v>
      </c>
      <c r="C321" s="206" t="s">
        <v>176</v>
      </c>
      <c r="D321" s="206">
        <v>174</v>
      </c>
      <c r="E321" s="206">
        <v>166</v>
      </c>
      <c r="F321" s="206">
        <v>8</v>
      </c>
      <c r="G321" s="206">
        <v>498</v>
      </c>
      <c r="H321" s="206">
        <v>474</v>
      </c>
      <c r="I321" s="206">
        <v>24</v>
      </c>
      <c r="J321" s="206">
        <v>1628</v>
      </c>
      <c r="K321" s="245">
        <v>1535</v>
      </c>
      <c r="L321" s="245">
        <v>93</v>
      </c>
      <c r="M321" s="245">
        <v>737284</v>
      </c>
      <c r="N321" s="246">
        <v>0.10267414152622223</v>
      </c>
      <c r="O321" s="245">
        <v>11</v>
      </c>
      <c r="P321" s="246">
        <v>1.5724056866019964E-3</v>
      </c>
      <c r="Q321" s="246">
        <v>0</v>
      </c>
      <c r="R321" s="247">
        <v>240384</v>
      </c>
      <c r="S321" s="246">
        <v>99.850875854492188</v>
      </c>
      <c r="T321" s="246">
        <v>99.84930419921875</v>
      </c>
      <c r="U321" s="248">
        <v>240743</v>
      </c>
      <c r="V321" s="249">
        <v>2.4922844022512436E-3</v>
      </c>
      <c r="W321" s="248">
        <v>431</v>
      </c>
      <c r="X321" s="246">
        <v>0.17929646372795105</v>
      </c>
      <c r="Y321" s="246">
        <v>0</v>
      </c>
      <c r="Z321" s="247">
        <v>56851</v>
      </c>
      <c r="AA321" s="249">
        <v>92.842697143554688</v>
      </c>
      <c r="AB321" s="246">
        <v>56784</v>
      </c>
      <c r="AC321" s="250">
        <v>93.124824523925781</v>
      </c>
      <c r="AD321" s="246">
        <v>4.5695028305053711</v>
      </c>
      <c r="AE321" s="246">
        <v>31.873456954956055</v>
      </c>
      <c r="AF321" s="246">
        <v>976.7889404296875</v>
      </c>
      <c r="AG321" s="246">
        <v>2814.19970703125</v>
      </c>
      <c r="AH321" s="251">
        <v>1181.1142578125</v>
      </c>
      <c r="AI321" s="246">
        <v>41.969810485839844</v>
      </c>
      <c r="AJ321" s="251">
        <v>2560.21923828125</v>
      </c>
      <c r="AK321" s="251">
        <v>253.98078918457031</v>
      </c>
      <c r="AL321" s="246">
        <v>1001.297119140625</v>
      </c>
      <c r="AM321" s="246">
        <v>179.81742858886719</v>
      </c>
      <c r="AN321" s="246">
        <v>45.455856323242188</v>
      </c>
      <c r="AO321" s="246">
        <v>44.11822509765625</v>
      </c>
      <c r="AP321" s="246">
        <v>65.463340759277344</v>
      </c>
      <c r="AQ321" s="246">
        <v>1.7286238986678439</v>
      </c>
      <c r="AR321" s="248">
        <v>426</v>
      </c>
      <c r="AS321" s="248">
        <v>0</v>
      </c>
      <c r="AT321" s="248">
        <v>4</v>
      </c>
      <c r="AU321" s="248">
        <v>4</v>
      </c>
      <c r="AV321" s="248">
        <v>0</v>
      </c>
      <c r="AW321" s="248">
        <v>0</v>
      </c>
      <c r="AX321" s="248">
        <v>2</v>
      </c>
      <c r="AY321" s="248">
        <v>0</v>
      </c>
      <c r="AZ321" s="248">
        <v>0</v>
      </c>
      <c r="BA321" s="248">
        <v>0</v>
      </c>
      <c r="BB321" s="248">
        <v>75</v>
      </c>
      <c r="BC321" s="248">
        <v>39</v>
      </c>
      <c r="BD321" s="246">
        <v>4</v>
      </c>
      <c r="BE321" s="248">
        <v>8</v>
      </c>
      <c r="BF321" s="248">
        <v>0</v>
      </c>
      <c r="BG321" s="249">
        <v>22.136861801147461</v>
      </c>
      <c r="BH321" s="252">
        <v>259</v>
      </c>
      <c r="BI321" s="253">
        <v>52.00803212851406</v>
      </c>
      <c r="BJ321" s="43">
        <v>0</v>
      </c>
      <c r="BK321" s="43">
        <v>2</v>
      </c>
    </row>
    <row r="322" spans="1:63">
      <c r="A322" s="352">
        <v>41897</v>
      </c>
      <c r="B322" s="107" t="s">
        <v>127</v>
      </c>
      <c r="C322" s="107" t="s">
        <v>128</v>
      </c>
      <c r="D322" s="107">
        <v>166</v>
      </c>
      <c r="E322" s="107">
        <v>150</v>
      </c>
      <c r="F322" s="107">
        <v>16</v>
      </c>
      <c r="G322" s="107">
        <v>498</v>
      </c>
      <c r="H322" s="107">
        <v>450</v>
      </c>
      <c r="I322" s="107">
        <v>48</v>
      </c>
      <c r="J322" s="107">
        <v>1610</v>
      </c>
      <c r="K322" s="108">
        <v>1450</v>
      </c>
      <c r="L322" s="108">
        <v>160</v>
      </c>
      <c r="M322" s="108">
        <v>903903</v>
      </c>
      <c r="N322" s="109">
        <v>8.3969183266162872E-2</v>
      </c>
      <c r="O322" s="108">
        <v>4151</v>
      </c>
      <c r="P322" s="109">
        <v>0.45963290333747864</v>
      </c>
      <c r="Q322" s="109">
        <v>0</v>
      </c>
      <c r="R322" s="110">
        <v>333512</v>
      </c>
      <c r="S322" s="109">
        <v>99.344085693359375</v>
      </c>
      <c r="T322" s="109">
        <v>98.887466430664063</v>
      </c>
      <c r="U322" s="111">
        <v>335714</v>
      </c>
      <c r="V322" s="112">
        <v>9.9787317216396332E-2</v>
      </c>
      <c r="W322" s="111">
        <v>2365</v>
      </c>
      <c r="X322" s="109">
        <v>0.70911991596221924</v>
      </c>
      <c r="Y322" s="109">
        <v>0</v>
      </c>
      <c r="Z322" s="110">
        <v>720741</v>
      </c>
      <c r="AA322" s="112">
        <v>99.169288635253906</v>
      </c>
      <c r="AB322" s="109">
        <v>721329</v>
      </c>
      <c r="AC322" s="182">
        <v>99.378929138183594</v>
      </c>
      <c r="AD322" s="109">
        <v>3.6424355506896973</v>
      </c>
      <c r="AE322" s="109">
        <v>17.918552398681641</v>
      </c>
      <c r="AF322" s="109">
        <v>895.81103515625</v>
      </c>
      <c r="AG322" s="109">
        <v>4271.37548828125</v>
      </c>
      <c r="AH322" s="113">
        <v>2470.306396484375</v>
      </c>
      <c r="AI322" s="109">
        <v>57.833980560302734</v>
      </c>
      <c r="AJ322" s="113">
        <v>3906.4267578125</v>
      </c>
      <c r="AK322" s="113">
        <v>364.95004272460937</v>
      </c>
      <c r="AL322" s="109">
        <v>450</v>
      </c>
      <c r="AM322" s="109">
        <v>48</v>
      </c>
      <c r="AN322" s="109">
        <v>74.037467956542969</v>
      </c>
      <c r="AO322" s="109">
        <v>76.849983215332031</v>
      </c>
      <c r="AP322" s="109">
        <v>53.197921752929688</v>
      </c>
      <c r="AQ322" s="109">
        <v>2.6530282535908385</v>
      </c>
      <c r="AR322" s="111">
        <v>329</v>
      </c>
      <c r="AS322" s="111">
        <v>4</v>
      </c>
      <c r="AT322" s="111">
        <v>2</v>
      </c>
      <c r="AU322" s="111">
        <v>2</v>
      </c>
      <c r="AV322" s="111">
        <v>3</v>
      </c>
      <c r="AW322" s="111">
        <v>0</v>
      </c>
      <c r="AX322" s="111">
        <v>18</v>
      </c>
      <c r="AY322" s="111">
        <v>0</v>
      </c>
      <c r="AZ322" s="111">
        <v>16</v>
      </c>
      <c r="BA322" s="111">
        <v>5</v>
      </c>
      <c r="BB322" s="111">
        <v>21</v>
      </c>
      <c r="BC322" s="111">
        <v>5</v>
      </c>
      <c r="BD322" s="109">
        <v>63</v>
      </c>
      <c r="BE322" s="111">
        <v>95</v>
      </c>
      <c r="BF322" s="111">
        <v>0</v>
      </c>
      <c r="BG322" s="112">
        <v>36.243846893310547</v>
      </c>
      <c r="BH322" s="244">
        <v>179</v>
      </c>
      <c r="BI322" s="240">
        <v>35.943775100401602</v>
      </c>
      <c r="BJ322" s="43">
        <v>10</v>
      </c>
      <c r="BK322" s="43">
        <v>20</v>
      </c>
    </row>
    <row r="323" spans="1:63">
      <c r="A323" s="352">
        <v>41897</v>
      </c>
      <c r="B323" s="107" t="s">
        <v>129</v>
      </c>
      <c r="C323" s="107" t="s">
        <v>128</v>
      </c>
      <c r="D323" s="107">
        <v>155</v>
      </c>
      <c r="E323" s="107">
        <v>152</v>
      </c>
      <c r="F323" s="107">
        <v>3</v>
      </c>
      <c r="G323" s="107">
        <v>461</v>
      </c>
      <c r="H323" s="107">
        <v>452</v>
      </c>
      <c r="I323" s="107">
        <v>9</v>
      </c>
      <c r="J323" s="107">
        <v>1220</v>
      </c>
      <c r="K323" s="108">
        <v>1191</v>
      </c>
      <c r="L323" s="108">
        <v>29</v>
      </c>
      <c r="M323" s="108">
        <v>792913</v>
      </c>
      <c r="N323" s="109">
        <v>0</v>
      </c>
      <c r="O323" s="108">
        <v>3873</v>
      </c>
      <c r="P323" s="109">
        <v>0.48846316337585449</v>
      </c>
      <c r="Q323" s="109">
        <v>0</v>
      </c>
      <c r="R323" s="110">
        <v>211057</v>
      </c>
      <c r="S323" s="109">
        <v>99.160881042480469</v>
      </c>
      <c r="T323" s="109">
        <v>98.676513671875</v>
      </c>
      <c r="U323" s="111">
        <v>212843</v>
      </c>
      <c r="V323" s="112">
        <v>0.14658692479133606</v>
      </c>
      <c r="W323" s="111">
        <v>1609</v>
      </c>
      <c r="X323" s="109">
        <v>0.76235330104827881</v>
      </c>
      <c r="Y323" s="109">
        <v>0</v>
      </c>
      <c r="Z323" s="110">
        <v>124329</v>
      </c>
      <c r="AA323" s="112">
        <v>97.404151916503906</v>
      </c>
      <c r="AB323" s="109">
        <v>124597</v>
      </c>
      <c r="AC323" s="182">
        <v>97.590911865234375</v>
      </c>
      <c r="AD323" s="109">
        <v>3.6322734355926514</v>
      </c>
      <c r="AE323" s="109">
        <v>28.944232940673828</v>
      </c>
      <c r="AF323" s="109">
        <v>829.76666259765625</v>
      </c>
      <c r="AG323" s="109">
        <v>2449.36083984375</v>
      </c>
      <c r="AH323" s="113">
        <v>1177.5556640625</v>
      </c>
      <c r="AI323" s="109">
        <v>48.076038360595703</v>
      </c>
      <c r="AJ323" s="113">
        <v>2434.544189453125</v>
      </c>
      <c r="AK323" s="113">
        <v>14.816667556762695</v>
      </c>
      <c r="AL323" s="109">
        <v>452</v>
      </c>
      <c r="AM323" s="109">
        <v>9</v>
      </c>
      <c r="AN323" s="109">
        <v>62.369010925292969</v>
      </c>
      <c r="AO323" s="109">
        <v>63.345283508300781</v>
      </c>
      <c r="AP323" s="109">
        <v>17.656545639038086</v>
      </c>
      <c r="AQ323" s="109">
        <v>2.0076728195440574</v>
      </c>
      <c r="AR323" s="111">
        <v>342</v>
      </c>
      <c r="AS323" s="111">
        <v>2</v>
      </c>
      <c r="AT323" s="111">
        <v>0</v>
      </c>
      <c r="AU323" s="111">
        <v>0</v>
      </c>
      <c r="AV323" s="111">
        <v>2</v>
      </c>
      <c r="AW323" s="111">
        <v>0</v>
      </c>
      <c r="AX323" s="111">
        <v>26</v>
      </c>
      <c r="AY323" s="111">
        <v>1</v>
      </c>
      <c r="AZ323" s="111">
        <v>22</v>
      </c>
      <c r="BA323" s="111">
        <v>5</v>
      </c>
      <c r="BB323" s="111">
        <v>63</v>
      </c>
      <c r="BC323" s="111">
        <v>30</v>
      </c>
      <c r="BD323" s="109">
        <v>68</v>
      </c>
      <c r="BE323" s="111">
        <v>105</v>
      </c>
      <c r="BF323" s="111">
        <v>0</v>
      </c>
      <c r="BG323" s="112">
        <v>29.988235473632813</v>
      </c>
      <c r="BH323" s="244">
        <v>191</v>
      </c>
      <c r="BI323" s="240">
        <v>41.431670281995665</v>
      </c>
      <c r="BJ323" s="43">
        <v>15</v>
      </c>
      <c r="BK323" s="43">
        <v>24</v>
      </c>
    </row>
    <row r="324" spans="1:63">
      <c r="A324" s="352">
        <v>41897</v>
      </c>
      <c r="B324" s="126" t="s">
        <v>130</v>
      </c>
      <c r="C324" s="126" t="s">
        <v>128</v>
      </c>
      <c r="D324" s="233">
        <v>181</v>
      </c>
      <c r="E324" s="233">
        <v>176</v>
      </c>
      <c r="F324" s="233">
        <v>5</v>
      </c>
      <c r="G324" s="233">
        <v>543</v>
      </c>
      <c r="H324" s="233">
        <v>528</v>
      </c>
      <c r="I324" s="233">
        <v>15</v>
      </c>
      <c r="J324" s="233">
        <v>939</v>
      </c>
      <c r="K324" s="233">
        <v>906</v>
      </c>
      <c r="L324" s="233">
        <v>33</v>
      </c>
      <c r="M324" s="233">
        <v>301591</v>
      </c>
      <c r="N324" s="195">
        <v>0</v>
      </c>
      <c r="O324" s="233">
        <v>739</v>
      </c>
      <c r="P324" s="230">
        <v>0.24503383040428162</v>
      </c>
      <c r="Q324" s="234">
        <v>0</v>
      </c>
      <c r="R324" s="233">
        <v>59167</v>
      </c>
      <c r="S324" s="230">
        <v>99.814430236816406</v>
      </c>
      <c r="T324" s="195">
        <v>99.569854736328125</v>
      </c>
      <c r="U324" s="233">
        <v>59277</v>
      </c>
      <c r="V324" s="195">
        <v>1.6869949176907539E-3</v>
      </c>
      <c r="W324" s="233">
        <v>329</v>
      </c>
      <c r="X324" s="195">
        <v>0.55605322122573853</v>
      </c>
      <c r="Y324" s="234">
        <v>0</v>
      </c>
      <c r="Z324" s="233">
        <v>148069</v>
      </c>
      <c r="AA324" s="195">
        <v>98.6015625</v>
      </c>
      <c r="AB324" s="233">
        <v>149433</v>
      </c>
      <c r="AC324" s="195">
        <v>98.481582641601563</v>
      </c>
      <c r="AD324" s="234">
        <v>4.9381275177001953</v>
      </c>
      <c r="AE324" s="234">
        <v>27.675796508789063</v>
      </c>
      <c r="AF324" s="233">
        <v>438.52792358398437</v>
      </c>
      <c r="AG324" s="234">
        <v>1104.33935546875</v>
      </c>
      <c r="AH324" s="234">
        <v>541.998779296875</v>
      </c>
      <c r="AI324" s="234">
        <v>49.079006195068359</v>
      </c>
      <c r="AJ324" s="234">
        <v>1052.611328125</v>
      </c>
      <c r="AK324" s="234">
        <v>51.727771759033203</v>
      </c>
      <c r="AL324" s="234">
        <v>528</v>
      </c>
      <c r="AM324" s="234">
        <v>15</v>
      </c>
      <c r="AN324" s="235">
        <v>43.534778594970703</v>
      </c>
      <c r="AO324" s="235">
        <v>42.816368103027344</v>
      </c>
      <c r="AP324" s="235">
        <v>66.104942321777344</v>
      </c>
      <c r="AQ324" s="213">
        <v>1.176080250765442</v>
      </c>
      <c r="AR324" s="234">
        <v>452</v>
      </c>
      <c r="AS324" s="236">
        <v>2</v>
      </c>
      <c r="AT324" s="236">
        <v>0</v>
      </c>
      <c r="AU324" s="236">
        <v>0</v>
      </c>
      <c r="AV324" s="236">
        <v>0</v>
      </c>
      <c r="AW324" s="236">
        <v>0</v>
      </c>
      <c r="AX324" s="236">
        <v>5</v>
      </c>
      <c r="AY324" s="236">
        <v>0</v>
      </c>
      <c r="AZ324" s="236">
        <v>1</v>
      </c>
      <c r="BA324" s="236">
        <v>0</v>
      </c>
      <c r="BB324" s="236">
        <v>42</v>
      </c>
      <c r="BC324" s="236">
        <v>10</v>
      </c>
      <c r="BD324" s="236">
        <v>7</v>
      </c>
      <c r="BE324" s="236">
        <v>5</v>
      </c>
      <c r="BF324" s="236">
        <v>0</v>
      </c>
      <c r="BG324" s="235">
        <v>20.160257339477539</v>
      </c>
      <c r="BH324" s="236">
        <v>296</v>
      </c>
      <c r="BI324" s="235">
        <v>54.511970534069988</v>
      </c>
      <c r="BJ324" s="43">
        <v>0</v>
      </c>
      <c r="BK324" s="43">
        <v>0</v>
      </c>
    </row>
    <row r="325" spans="1:63">
      <c r="A325" s="352">
        <v>41897</v>
      </c>
      <c r="B325" s="127" t="s">
        <v>132</v>
      </c>
      <c r="C325" s="127" t="s">
        <v>128</v>
      </c>
      <c r="D325" s="199">
        <v>183</v>
      </c>
      <c r="E325" s="199">
        <v>178</v>
      </c>
      <c r="F325" s="199">
        <v>5</v>
      </c>
      <c r="G325" s="199">
        <v>542</v>
      </c>
      <c r="H325" s="199">
        <v>527</v>
      </c>
      <c r="I325" s="199">
        <v>15</v>
      </c>
      <c r="J325" s="199">
        <v>1131</v>
      </c>
      <c r="K325" s="199">
        <v>1097</v>
      </c>
      <c r="L325" s="199">
        <v>34</v>
      </c>
      <c r="M325" s="199">
        <v>402084</v>
      </c>
      <c r="N325" s="200">
        <v>0.12907750904560089</v>
      </c>
      <c r="O325" s="199">
        <v>1520</v>
      </c>
      <c r="P325" s="194">
        <v>0.37855014204978943</v>
      </c>
      <c r="Q325" s="200">
        <v>0</v>
      </c>
      <c r="R325" s="199">
        <v>88850</v>
      </c>
      <c r="S325" s="194">
        <v>99.745162963867188</v>
      </c>
      <c r="T325" s="200">
        <v>99.367576599121094</v>
      </c>
      <c r="U325" s="199">
        <v>89077</v>
      </c>
      <c r="V325" s="201">
        <v>0</v>
      </c>
      <c r="W325" s="199">
        <v>527</v>
      </c>
      <c r="X325" s="200">
        <v>0.59313452243804932</v>
      </c>
      <c r="Y325" s="200">
        <v>0</v>
      </c>
      <c r="Z325" s="199">
        <v>171977</v>
      </c>
      <c r="AA325" s="201">
        <v>98.122726440429688</v>
      </c>
      <c r="AB325" s="199">
        <v>172985</v>
      </c>
      <c r="AC325" s="201">
        <v>97.965225219726563</v>
      </c>
      <c r="AD325" s="200">
        <v>5.1823267936706543</v>
      </c>
      <c r="AE325" s="200">
        <v>26.874519348144531</v>
      </c>
      <c r="AF325" s="199">
        <v>555.20574951171875</v>
      </c>
      <c r="AG325" s="200">
        <v>1494.505126953125</v>
      </c>
      <c r="AH325" s="200">
        <v>541.74285888671875</v>
      </c>
      <c r="AI325" s="237">
        <v>36.248981475830078</v>
      </c>
      <c r="AJ325" s="200">
        <v>1450.4827880859375</v>
      </c>
      <c r="AK325" s="200">
        <v>44.022224426269531</v>
      </c>
      <c r="AL325" s="200">
        <v>527</v>
      </c>
      <c r="AM325" s="200">
        <v>15</v>
      </c>
      <c r="AN325" s="200">
        <v>44.155376434326172</v>
      </c>
      <c r="AO325" s="200">
        <v>44.289096832275391</v>
      </c>
      <c r="AP325" s="200">
        <v>40.1600341796875</v>
      </c>
      <c r="AQ325" s="200">
        <v>1.3214015269258399</v>
      </c>
      <c r="AR325" s="200">
        <v>481</v>
      </c>
      <c r="AS325" s="202">
        <v>1</v>
      </c>
      <c r="AT325" s="202">
        <v>1</v>
      </c>
      <c r="AU325" s="202">
        <v>1</v>
      </c>
      <c r="AV325" s="202">
        <v>0</v>
      </c>
      <c r="AW325" s="202">
        <v>0</v>
      </c>
      <c r="AX325" s="202">
        <v>13</v>
      </c>
      <c r="AY325" s="202">
        <v>-2</v>
      </c>
      <c r="AZ325" s="202">
        <v>3</v>
      </c>
      <c r="BA325" s="202">
        <v>1</v>
      </c>
      <c r="BB325" s="202">
        <v>50</v>
      </c>
      <c r="BC325" s="202">
        <v>19</v>
      </c>
      <c r="BD325" s="202">
        <v>18</v>
      </c>
      <c r="BE325" s="202">
        <v>15</v>
      </c>
      <c r="BF325" s="202">
        <v>0</v>
      </c>
      <c r="BG325" s="200">
        <v>20.423030853271484</v>
      </c>
      <c r="BH325" s="202">
        <v>322</v>
      </c>
      <c r="BI325" s="238">
        <v>59.409594095940953</v>
      </c>
      <c r="BJ325" s="43">
        <v>1</v>
      </c>
      <c r="BK325" s="43">
        <v>2</v>
      </c>
    </row>
    <row r="326" spans="1:63">
      <c r="A326" s="352">
        <v>41896</v>
      </c>
      <c r="B326" s="126" t="s">
        <v>6</v>
      </c>
      <c r="C326" s="126"/>
      <c r="D326" s="233">
        <v>2141</v>
      </c>
      <c r="E326" s="233">
        <v>1933</v>
      </c>
      <c r="F326" s="233">
        <v>208</v>
      </c>
      <c r="G326" s="233">
        <v>6333</v>
      </c>
      <c r="H326" s="233">
        <v>5731</v>
      </c>
      <c r="I326" s="233">
        <v>602</v>
      </c>
      <c r="J326" s="233">
        <v>19407</v>
      </c>
      <c r="K326" s="233">
        <v>17108</v>
      </c>
      <c r="L326" s="233">
        <v>2299</v>
      </c>
      <c r="M326" s="233">
        <v>12217889</v>
      </c>
      <c r="N326" s="195">
        <v>4.5482488852319675E-2</v>
      </c>
      <c r="O326" s="233">
        <v>18361</v>
      </c>
      <c r="P326" s="230">
        <v>0.15271407800097214</v>
      </c>
      <c r="Q326" s="234"/>
      <c r="R326" s="233">
        <v>4536078</v>
      </c>
      <c r="S326" s="230">
        <v>99.562016878399263</v>
      </c>
      <c r="T326" s="195">
        <v>99.409971662284249</v>
      </c>
      <c r="U326" s="233">
        <v>4556041</v>
      </c>
      <c r="V326" s="195">
        <v>5.4125940091156295E-2</v>
      </c>
      <c r="W326" s="233">
        <v>16071</v>
      </c>
      <c r="X326" s="195">
        <v>0.35429284946158335</v>
      </c>
      <c r="Y326" s="234"/>
      <c r="Z326" s="233">
        <v>3712123</v>
      </c>
      <c r="AA326" s="195">
        <v>98.073074576513932</v>
      </c>
      <c r="AB326" s="233">
        <v>3711448</v>
      </c>
      <c r="AC326" s="195">
        <v>98.069484722155593</v>
      </c>
      <c r="AD326" s="234">
        <v>9.9885924914363233</v>
      </c>
      <c r="AE326" s="234">
        <v>30.108366527186579</v>
      </c>
      <c r="AF326" s="233">
        <v>18345.785827636719</v>
      </c>
      <c r="AG326" s="234">
        <v>63639.955200195313</v>
      </c>
      <c r="AH326" s="234">
        <v>43453.50341796875</v>
      </c>
      <c r="AI326" s="234">
        <v>68.280223141696041</v>
      </c>
      <c r="AJ326" s="234">
        <v>53514.910766601563</v>
      </c>
      <c r="AK326" s="234">
        <v>10125.045708656311</v>
      </c>
      <c r="AL326" s="234">
        <v>32810.178833007813</v>
      </c>
      <c r="AM326" s="234">
        <v>7954.486255645752</v>
      </c>
      <c r="AN326" s="235">
        <v>89.44352352986644</v>
      </c>
      <c r="AO326" s="235">
        <v>86.414086344535008</v>
      </c>
      <c r="AP326" s="235">
        <v>111.44113067151204</v>
      </c>
      <c r="AQ326" s="213">
        <v>3.2792268356879122</v>
      </c>
      <c r="AR326" s="234">
        <v>3589</v>
      </c>
      <c r="AS326" s="236">
        <v>105</v>
      </c>
      <c r="AT326" s="236">
        <v>41</v>
      </c>
      <c r="AU326" s="236">
        <v>28</v>
      </c>
      <c r="AV326" s="236">
        <v>8</v>
      </c>
      <c r="AW326" s="236">
        <v>3</v>
      </c>
      <c r="AX326" s="236">
        <v>80</v>
      </c>
      <c r="AY326" s="236">
        <v>1</v>
      </c>
      <c r="AZ326" s="236">
        <v>66</v>
      </c>
      <c r="BA326" s="236">
        <v>31</v>
      </c>
      <c r="BB326" s="236">
        <v>679</v>
      </c>
      <c r="BC326" s="236">
        <v>319</v>
      </c>
      <c r="BD326" s="236">
        <v>304</v>
      </c>
      <c r="BE326" s="236">
        <v>510</v>
      </c>
      <c r="BF326" s="236">
        <v>0</v>
      </c>
      <c r="BG326" s="235">
        <v>43.59783444846358</v>
      </c>
      <c r="BH326" s="236">
        <v>1633</v>
      </c>
      <c r="BI326" s="235">
        <v>25.785567661455865</v>
      </c>
      <c r="BJ326" s="43">
        <v>38</v>
      </c>
      <c r="BK326" s="43">
        <v>104</v>
      </c>
    </row>
    <row r="327" spans="1:63">
      <c r="A327" s="352">
        <v>41896</v>
      </c>
      <c r="B327" s="127" t="s">
        <v>134</v>
      </c>
      <c r="C327" s="127"/>
      <c r="D327" s="199">
        <v>769</v>
      </c>
      <c r="E327" s="199">
        <v>662</v>
      </c>
      <c r="F327" s="199">
        <v>107</v>
      </c>
      <c r="G327" s="199">
        <v>2303</v>
      </c>
      <c r="H327" s="199">
        <v>1982</v>
      </c>
      <c r="I327" s="199">
        <v>321</v>
      </c>
      <c r="J327" s="199">
        <v>8111</v>
      </c>
      <c r="K327" s="199">
        <v>6781</v>
      </c>
      <c r="L327" s="199">
        <v>1330</v>
      </c>
      <c r="M327" s="199">
        <v>6127584</v>
      </c>
      <c r="N327" s="200">
        <v>4.9236371901754325E-2</v>
      </c>
      <c r="O327" s="199">
        <v>8953</v>
      </c>
      <c r="P327" s="194">
        <v>0.14620300709274547</v>
      </c>
      <c r="Q327" s="200"/>
      <c r="R327" s="199">
        <v>2456773</v>
      </c>
      <c r="S327" s="194">
        <v>99.570877691705491</v>
      </c>
      <c r="T327" s="200">
        <v>99.425302074331569</v>
      </c>
      <c r="U327" s="199">
        <v>2467363</v>
      </c>
      <c r="V327" s="201">
        <v>4.6405819599943859E-2</v>
      </c>
      <c r="W327" s="199">
        <v>7157</v>
      </c>
      <c r="X327" s="200">
        <v>0.29131710581319481</v>
      </c>
      <c r="Y327" s="200"/>
      <c r="Z327" s="199">
        <v>2141946</v>
      </c>
      <c r="AA327" s="201">
        <v>98.596324278483152</v>
      </c>
      <c r="AB327" s="199">
        <v>2142191</v>
      </c>
      <c r="AC327" s="201">
        <v>98.483983164478317</v>
      </c>
      <c r="AD327" s="200">
        <v>5.6309403865895371</v>
      </c>
      <c r="AE327" s="200">
        <v>30.685875717474488</v>
      </c>
      <c r="AF327" s="199">
        <v>9876.51318359375</v>
      </c>
      <c r="AG327" s="200">
        <v>35329.079833984375</v>
      </c>
      <c r="AH327" s="200">
        <v>26754.87060546875</v>
      </c>
      <c r="AI327" s="237">
        <v>75.730448489440221</v>
      </c>
      <c r="AJ327" s="200">
        <v>28556.794921875</v>
      </c>
      <c r="AK327" s="200">
        <v>6772.2855529785156</v>
      </c>
      <c r="AL327" s="200">
        <v>21150.85205078125</v>
      </c>
      <c r="AM327" s="200">
        <v>5604.0132026672363</v>
      </c>
      <c r="AN327" s="200">
        <v>113.65221865763658</v>
      </c>
      <c r="AO327" s="200">
        <v>111.09508427786173</v>
      </c>
      <c r="AP327" s="200">
        <v>125.86883256766109</v>
      </c>
      <c r="AQ327" s="200">
        <v>4.3556996466507671</v>
      </c>
      <c r="AR327" s="200">
        <v>817</v>
      </c>
      <c r="AS327" s="202">
        <v>97</v>
      </c>
      <c r="AT327" s="202">
        <v>18</v>
      </c>
      <c r="AU327" s="202">
        <v>12</v>
      </c>
      <c r="AV327" s="202">
        <v>3</v>
      </c>
      <c r="AW327" s="202">
        <v>1</v>
      </c>
      <c r="AX327" s="202">
        <v>19</v>
      </c>
      <c r="AY327" s="202">
        <v>1</v>
      </c>
      <c r="AZ327" s="202">
        <v>28</v>
      </c>
      <c r="BA327" s="202">
        <v>16</v>
      </c>
      <c r="BB327" s="202">
        <v>132</v>
      </c>
      <c r="BC327" s="202">
        <v>48</v>
      </c>
      <c r="BD327" s="202">
        <v>89</v>
      </c>
      <c r="BE327" s="202">
        <v>199</v>
      </c>
      <c r="BF327" s="202">
        <v>0</v>
      </c>
      <c r="BG327" s="200">
        <v>56.07402272994004</v>
      </c>
      <c r="BH327" s="202">
        <v>179</v>
      </c>
      <c r="BI327" s="238">
        <v>7.7724706904038214</v>
      </c>
      <c r="BJ327" s="470">
        <v>12</v>
      </c>
      <c r="BK327" s="470">
        <v>45</v>
      </c>
    </row>
    <row r="328" spans="1:63">
      <c r="A328" s="352">
        <v>41896</v>
      </c>
      <c r="B328" s="127" t="s">
        <v>175</v>
      </c>
      <c r="C328" s="127"/>
      <c r="D328" s="199">
        <v>687</v>
      </c>
      <c r="E328" s="199">
        <v>615</v>
      </c>
      <c r="F328" s="199">
        <v>72</v>
      </c>
      <c r="G328" s="199">
        <v>1986</v>
      </c>
      <c r="H328" s="199">
        <v>1792</v>
      </c>
      <c r="I328" s="199">
        <v>194</v>
      </c>
      <c r="J328" s="199">
        <v>6407</v>
      </c>
      <c r="K328" s="199">
        <v>5694</v>
      </c>
      <c r="L328" s="199">
        <v>713</v>
      </c>
      <c r="M328" s="199">
        <v>4004559</v>
      </c>
      <c r="N328" s="200">
        <v>6.0855638679096442E-2</v>
      </c>
      <c r="O328" s="199">
        <v>383</v>
      </c>
      <c r="P328" s="194">
        <v>1.0042190339824788E-2</v>
      </c>
      <c r="Q328" s="200"/>
      <c r="R328" s="199">
        <v>1417433</v>
      </c>
      <c r="S328" s="194">
        <v>99.62001462136611</v>
      </c>
      <c r="T328" s="243">
        <v>99.61001058988127</v>
      </c>
      <c r="U328" s="199">
        <v>1422842</v>
      </c>
      <c r="V328" s="201">
        <v>6.1496638294045183E-2</v>
      </c>
      <c r="W328" s="199">
        <v>4061</v>
      </c>
      <c r="X328" s="200">
        <v>0.28650384180416288</v>
      </c>
      <c r="Y328" s="200"/>
      <c r="Z328" s="199">
        <v>423395</v>
      </c>
      <c r="AA328" s="201">
        <v>93.128167398094817</v>
      </c>
      <c r="AB328" s="199">
        <v>420950</v>
      </c>
      <c r="AC328" s="201">
        <v>93.348612748343271</v>
      </c>
      <c r="AD328" s="200">
        <v>20.918446423439352</v>
      </c>
      <c r="AE328" s="200">
        <v>33.291456369204298</v>
      </c>
      <c r="AF328" s="199">
        <v>6183.4622802734375</v>
      </c>
      <c r="AG328" s="200">
        <v>19067.54150390625</v>
      </c>
      <c r="AH328" s="200">
        <v>11965.79931640625</v>
      </c>
      <c r="AI328" s="237">
        <v>62.754809338974773</v>
      </c>
      <c r="AJ328" s="200">
        <v>16173.853515625</v>
      </c>
      <c r="AK328" s="200">
        <v>2893.6879272460937</v>
      </c>
      <c r="AL328" s="200">
        <v>9702.3267822265625</v>
      </c>
      <c r="AM328" s="200">
        <v>2263.4730529785156</v>
      </c>
      <c r="AN328" s="200">
        <v>78.204568072673169</v>
      </c>
      <c r="AO328" s="200">
        <v>75.657230596520606</v>
      </c>
      <c r="AP328" s="200">
        <v>100.93659288330585</v>
      </c>
      <c r="AQ328" s="200">
        <v>2.9760483071494068</v>
      </c>
      <c r="AR328" s="200">
        <v>1166</v>
      </c>
      <c r="AS328" s="202">
        <v>5</v>
      </c>
      <c r="AT328" s="202">
        <v>20</v>
      </c>
      <c r="AU328" s="202">
        <v>14</v>
      </c>
      <c r="AV328" s="202">
        <v>2</v>
      </c>
      <c r="AW328" s="202">
        <v>2</v>
      </c>
      <c r="AX328" s="202">
        <v>4</v>
      </c>
      <c r="AY328" s="202">
        <v>1</v>
      </c>
      <c r="AZ328" s="202">
        <v>6</v>
      </c>
      <c r="BA328" s="202">
        <v>4</v>
      </c>
      <c r="BB328" s="202">
        <v>368</v>
      </c>
      <c r="BC328" s="202">
        <v>210</v>
      </c>
      <c r="BD328" s="202">
        <v>46</v>
      </c>
      <c r="BE328" s="202">
        <v>111</v>
      </c>
      <c r="BF328" s="202">
        <v>0</v>
      </c>
      <c r="BG328" s="200">
        <v>38.115117314994748</v>
      </c>
      <c r="BH328" s="202">
        <v>438</v>
      </c>
      <c r="BI328" s="238">
        <v>22.054380664652566</v>
      </c>
      <c r="BJ328" s="470">
        <v>3</v>
      </c>
      <c r="BK328" s="470">
        <v>13</v>
      </c>
    </row>
    <row r="329" spans="1:63">
      <c r="A329" s="352">
        <v>41896</v>
      </c>
      <c r="B329" s="126" t="s">
        <v>135</v>
      </c>
      <c r="C329" s="126"/>
      <c r="D329" s="189">
        <v>685</v>
      </c>
      <c r="E329" s="189">
        <v>656</v>
      </c>
      <c r="F329" s="189">
        <v>29</v>
      </c>
      <c r="G329" s="189">
        <v>2044</v>
      </c>
      <c r="H329" s="189">
        <v>1957</v>
      </c>
      <c r="I329" s="189">
        <v>87</v>
      </c>
      <c r="J329" s="189">
        <v>4889</v>
      </c>
      <c r="K329" s="189">
        <v>4633</v>
      </c>
      <c r="L329" s="189">
        <v>256</v>
      </c>
      <c r="M329" s="189">
        <v>2085746</v>
      </c>
      <c r="N329" s="203">
        <v>4.9382810682681169E-3</v>
      </c>
      <c r="O329" s="189">
        <v>9025</v>
      </c>
      <c r="P329" s="192">
        <v>0.43274246684155149</v>
      </c>
      <c r="Q329" s="203"/>
      <c r="R329" s="204">
        <v>661872</v>
      </c>
      <c r="S329" s="192">
        <v>99.404921667096374</v>
      </c>
      <c r="T329" s="203">
        <v>98.974754356912271</v>
      </c>
      <c r="U329" s="204">
        <v>665836</v>
      </c>
      <c r="V329" s="205">
        <v>6.6983461587687823E-2</v>
      </c>
      <c r="W329" s="204">
        <v>4853</v>
      </c>
      <c r="X329" s="203">
        <v>0.73322334227766095</v>
      </c>
      <c r="Y329" s="203"/>
      <c r="Z329" s="204">
        <v>1146782</v>
      </c>
      <c r="AA329" s="205">
        <v>98.921427941558548</v>
      </c>
      <c r="AB329" s="204">
        <v>1148307</v>
      </c>
      <c r="AC329" s="205">
        <v>99.026821239932232</v>
      </c>
      <c r="AD329" s="203">
        <v>4.2787015366927514</v>
      </c>
      <c r="AE329" s="203">
        <v>26.364912470689401</v>
      </c>
      <c r="AF329" s="204">
        <v>2285.8103637695312</v>
      </c>
      <c r="AG329" s="205">
        <v>9243.3338623046875</v>
      </c>
      <c r="AH329" s="205">
        <v>4732.83349609375</v>
      </c>
      <c r="AI329" s="232">
        <v>51.202667420623584</v>
      </c>
      <c r="AJ329" s="205">
        <v>8784.2623291015625</v>
      </c>
      <c r="AK329" s="205">
        <v>459.07222843170166</v>
      </c>
      <c r="AL329" s="205">
        <v>1957</v>
      </c>
      <c r="AM329" s="205">
        <v>87</v>
      </c>
      <c r="AN329" s="203">
        <v>58.934352564845845</v>
      </c>
      <c r="AO329" s="203">
        <v>59.16989043290436</v>
      </c>
      <c r="AP329" s="203">
        <v>54.763119579043646</v>
      </c>
      <c r="AQ329" s="203">
        <v>1.8906389573132927</v>
      </c>
      <c r="AR329" s="205">
        <v>1606</v>
      </c>
      <c r="AS329" s="204">
        <v>3</v>
      </c>
      <c r="AT329" s="204">
        <v>3</v>
      </c>
      <c r="AU329" s="204">
        <v>2</v>
      </c>
      <c r="AV329" s="204">
        <v>3</v>
      </c>
      <c r="AW329" s="204">
        <v>0</v>
      </c>
      <c r="AX329" s="204">
        <v>57</v>
      </c>
      <c r="AY329" s="204">
        <v>-1</v>
      </c>
      <c r="AZ329" s="204">
        <v>32</v>
      </c>
      <c r="BA329" s="204">
        <v>11</v>
      </c>
      <c r="BB329" s="204">
        <v>179</v>
      </c>
      <c r="BC329" s="204">
        <v>61</v>
      </c>
      <c r="BD329" s="204">
        <v>169</v>
      </c>
      <c r="BE329" s="204">
        <v>200</v>
      </c>
      <c r="BF329" s="204">
        <v>0</v>
      </c>
      <c r="BG329" s="203">
        <v>28.061210051745444</v>
      </c>
      <c r="BH329" s="204">
        <v>1016</v>
      </c>
      <c r="BI329" s="239">
        <v>49.706457925636002</v>
      </c>
      <c r="BJ329" s="470">
        <v>23</v>
      </c>
      <c r="BK329" s="470">
        <v>46</v>
      </c>
    </row>
    <row r="330" spans="1:63">
      <c r="A330" s="352">
        <v>41896</v>
      </c>
      <c r="B330" s="114" t="s">
        <v>121</v>
      </c>
      <c r="C330" s="114" t="s">
        <v>122</v>
      </c>
      <c r="D330" s="114">
        <v>232</v>
      </c>
      <c r="E330" s="114">
        <v>168</v>
      </c>
      <c r="F330" s="114">
        <v>64</v>
      </c>
      <c r="G330" s="114">
        <v>683</v>
      </c>
      <c r="H330" s="114">
        <v>492</v>
      </c>
      <c r="I330" s="114">
        <v>191</v>
      </c>
      <c r="J330" s="114">
        <v>2679</v>
      </c>
      <c r="K330" s="115">
        <v>1876</v>
      </c>
      <c r="L330" s="115">
        <v>803</v>
      </c>
      <c r="M330" s="115">
        <v>2016707</v>
      </c>
      <c r="N330" s="116">
        <v>3.0842358246445656E-2</v>
      </c>
      <c r="O330" s="115">
        <v>2635</v>
      </c>
      <c r="P330" s="116">
        <v>0.13070559501647949</v>
      </c>
      <c r="Q330" s="116">
        <v>0</v>
      </c>
      <c r="R330" s="117">
        <v>908414</v>
      </c>
      <c r="S330" s="116">
        <v>99.601554870605469</v>
      </c>
      <c r="T330" s="116">
        <v>99.471366882324219</v>
      </c>
      <c r="U330" s="118">
        <v>912048</v>
      </c>
      <c r="V330" s="119">
        <v>8.3986811339855194E-2</v>
      </c>
      <c r="W330" s="117">
        <v>2766</v>
      </c>
      <c r="X330" s="119">
        <v>0.3044867217540741</v>
      </c>
      <c r="Y330" s="119">
        <v>0</v>
      </c>
      <c r="Z330" s="117">
        <v>1086701</v>
      </c>
      <c r="AA330" s="119">
        <v>98.776023864746094</v>
      </c>
      <c r="AB330" s="116">
        <v>1086711</v>
      </c>
      <c r="AC330" s="120">
        <v>98.687049865722656</v>
      </c>
      <c r="AD330" s="116">
        <v>5.5362205505371094</v>
      </c>
      <c r="AE330" s="116">
        <v>28.656381607055664</v>
      </c>
      <c r="AF330" s="116">
        <v>3196.111083984375</v>
      </c>
      <c r="AG330" s="116">
        <v>13859.302734375</v>
      </c>
      <c r="AH330" s="121">
        <v>11565.890625</v>
      </c>
      <c r="AI330" s="116">
        <v>83.452178955078125</v>
      </c>
      <c r="AJ330" s="121">
        <v>9266.7177734375</v>
      </c>
      <c r="AK330" s="121">
        <v>4592.58544921875</v>
      </c>
      <c r="AL330" s="116">
        <v>7569.5390625</v>
      </c>
      <c r="AM330" s="116">
        <v>3996.34716796875</v>
      </c>
      <c r="AN330" s="116">
        <v>129.13714599609375</v>
      </c>
      <c r="AO330" s="116">
        <v>124.30471801757813</v>
      </c>
      <c r="AP330" s="116">
        <v>140.12907409667969</v>
      </c>
      <c r="AQ330" s="122">
        <v>5.1733119575867859</v>
      </c>
      <c r="AR330" s="118">
        <v>163</v>
      </c>
      <c r="AS330" s="118">
        <v>64</v>
      </c>
      <c r="AT330" s="118">
        <v>4</v>
      </c>
      <c r="AU330" s="118">
        <v>4</v>
      </c>
      <c r="AV330" s="118">
        <v>2</v>
      </c>
      <c r="AW330" s="118">
        <v>0</v>
      </c>
      <c r="AX330" s="118">
        <v>8</v>
      </c>
      <c r="AY330" s="118">
        <v>0</v>
      </c>
      <c r="AZ330" s="118">
        <v>7</v>
      </c>
      <c r="BA330" s="118">
        <v>5</v>
      </c>
      <c r="BB330" s="118">
        <v>20</v>
      </c>
      <c r="BC330" s="118">
        <v>7</v>
      </c>
      <c r="BD330" s="116">
        <v>35</v>
      </c>
      <c r="BE330" s="118">
        <v>45</v>
      </c>
      <c r="BF330" s="118">
        <v>0</v>
      </c>
      <c r="BG330" s="112">
        <v>64.133758544921875</v>
      </c>
      <c r="BH330" s="244">
        <v>36</v>
      </c>
      <c r="BI330" s="240">
        <v>5.2708638360175701</v>
      </c>
      <c r="BJ330" s="470">
        <v>2</v>
      </c>
      <c r="BK330" s="470">
        <v>10</v>
      </c>
    </row>
    <row r="331" spans="1:63">
      <c r="A331" s="352">
        <v>41896</v>
      </c>
      <c r="B331" s="114" t="s">
        <v>123</v>
      </c>
      <c r="C331" s="114" t="s">
        <v>122</v>
      </c>
      <c r="D331" s="114">
        <v>169</v>
      </c>
      <c r="E331" s="114">
        <v>158</v>
      </c>
      <c r="F331" s="114">
        <v>11</v>
      </c>
      <c r="G331" s="114">
        <v>525</v>
      </c>
      <c r="H331" s="114">
        <v>491</v>
      </c>
      <c r="I331" s="114">
        <v>34</v>
      </c>
      <c r="J331" s="114">
        <v>1608</v>
      </c>
      <c r="K331" s="115">
        <v>1476</v>
      </c>
      <c r="L331" s="115">
        <v>132</v>
      </c>
      <c r="M331" s="115">
        <v>1106720</v>
      </c>
      <c r="N331" s="116">
        <v>3.2618910074234009E-2</v>
      </c>
      <c r="O331" s="115">
        <v>1171</v>
      </c>
      <c r="P331" s="116">
        <v>0.10586056858301163</v>
      </c>
      <c r="Q331" s="116">
        <v>0</v>
      </c>
      <c r="R331" s="117">
        <v>412319</v>
      </c>
      <c r="S331" s="116">
        <v>99.671722412109375</v>
      </c>
      <c r="T331" s="116">
        <v>99.566207885742187</v>
      </c>
      <c r="U331" s="118">
        <v>413677</v>
      </c>
      <c r="V331" s="119">
        <v>1.9338758662343025E-2</v>
      </c>
      <c r="W331" s="117">
        <v>1282</v>
      </c>
      <c r="X331" s="119">
        <v>0.31092432141304016</v>
      </c>
      <c r="Y331" s="119">
        <v>0</v>
      </c>
      <c r="Z331" s="117">
        <v>337996</v>
      </c>
      <c r="AA331" s="119">
        <v>98.897323608398438</v>
      </c>
      <c r="AB331" s="116">
        <v>337691</v>
      </c>
      <c r="AC331" s="120">
        <v>98.776985168457031</v>
      </c>
      <c r="AD331" s="116">
        <v>5.2045421600341797</v>
      </c>
      <c r="AE331" s="116">
        <v>30.565322875976562</v>
      </c>
      <c r="AF331" s="116">
        <v>1643.126220703125</v>
      </c>
      <c r="AG331" s="116">
        <v>6159.1494140625</v>
      </c>
      <c r="AH331" s="121">
        <v>4369.59130859375</v>
      </c>
      <c r="AI331" s="116">
        <v>70.944717407226562</v>
      </c>
      <c r="AJ331" s="121">
        <v>5586.63134765625</v>
      </c>
      <c r="AK331" s="121">
        <v>572.51904296875</v>
      </c>
      <c r="AL331" s="116">
        <v>3949.923095703125</v>
      </c>
      <c r="AM331" s="116">
        <v>419.6669921875</v>
      </c>
      <c r="AN331" s="116">
        <v>106.08890533447266</v>
      </c>
      <c r="AO331" s="116">
        <v>105.87675476074219</v>
      </c>
      <c r="AP331" s="116">
        <v>108.20456695556641</v>
      </c>
      <c r="AQ331" s="116">
        <v>3.8303167997901117</v>
      </c>
      <c r="AR331" s="118">
        <v>219</v>
      </c>
      <c r="AS331" s="118">
        <v>12</v>
      </c>
      <c r="AT331" s="118">
        <v>5</v>
      </c>
      <c r="AU331" s="118">
        <v>3</v>
      </c>
      <c r="AV331" s="118">
        <v>0</v>
      </c>
      <c r="AW331" s="118">
        <v>0</v>
      </c>
      <c r="AX331" s="118">
        <v>6</v>
      </c>
      <c r="AY331" s="118">
        <v>0</v>
      </c>
      <c r="AZ331" s="118">
        <v>5</v>
      </c>
      <c r="BA331" s="118">
        <v>2</v>
      </c>
      <c r="BB331" s="118">
        <v>25</v>
      </c>
      <c r="BC331" s="118">
        <v>13</v>
      </c>
      <c r="BD331" s="116">
        <v>24</v>
      </c>
      <c r="BE331" s="118">
        <v>24</v>
      </c>
      <c r="BF331" s="118">
        <v>0</v>
      </c>
      <c r="BG331" s="112">
        <v>51.872184753417969</v>
      </c>
      <c r="BH331" s="244">
        <v>53</v>
      </c>
      <c r="BI331" s="240">
        <v>10.095238095238095</v>
      </c>
      <c r="BJ331" s="470">
        <v>4</v>
      </c>
      <c r="BK331" s="470">
        <v>8</v>
      </c>
    </row>
    <row r="332" spans="1:63">
      <c r="A332" s="352">
        <v>41896</v>
      </c>
      <c r="B332" s="114" t="s">
        <v>183</v>
      </c>
      <c r="C332" s="114" t="s">
        <v>122</v>
      </c>
      <c r="D332" s="114">
        <v>140</v>
      </c>
      <c r="E332" s="114">
        <v>130</v>
      </c>
      <c r="F332" s="114">
        <v>10</v>
      </c>
      <c r="G332" s="114">
        <v>421</v>
      </c>
      <c r="H332" s="114">
        <v>391</v>
      </c>
      <c r="I332" s="114">
        <v>30</v>
      </c>
      <c r="J332" s="114">
        <v>1590</v>
      </c>
      <c r="K332" s="115">
        <v>1476</v>
      </c>
      <c r="L332" s="115">
        <v>114</v>
      </c>
      <c r="M332" s="115">
        <v>1169222</v>
      </c>
      <c r="N332" s="116">
        <v>1.3256678357720375E-2</v>
      </c>
      <c r="O332" s="115">
        <v>1347</v>
      </c>
      <c r="P332" s="116">
        <v>0.11522334069013596</v>
      </c>
      <c r="Q332" s="116">
        <v>0</v>
      </c>
      <c r="R332" s="117">
        <v>466761</v>
      </c>
      <c r="S332" s="116">
        <v>99.620521545410156</v>
      </c>
      <c r="T332" s="116">
        <v>99.5057373046875</v>
      </c>
      <c r="U332" s="118">
        <v>468539</v>
      </c>
      <c r="V332" s="119">
        <v>1.6647493466734886E-2</v>
      </c>
      <c r="W332" s="117">
        <v>1232</v>
      </c>
      <c r="X332" s="119">
        <v>0.26394665241241455</v>
      </c>
      <c r="Y332" s="119">
        <v>0</v>
      </c>
      <c r="Z332" s="117">
        <v>305955</v>
      </c>
      <c r="AA332" s="119">
        <v>97.868965148925781</v>
      </c>
      <c r="AB332" s="116">
        <v>306129</v>
      </c>
      <c r="AC332" s="120">
        <v>97.699012756347656</v>
      </c>
      <c r="AD332" s="116">
        <v>5.776740550994873</v>
      </c>
      <c r="AE332" s="116">
        <v>30.112051010131836</v>
      </c>
      <c r="AF332" s="116">
        <v>1904.01171875</v>
      </c>
      <c r="AG332" s="116">
        <v>6313.97021484375</v>
      </c>
      <c r="AH332" s="121">
        <v>4355.744140625</v>
      </c>
      <c r="AI332" s="116">
        <v>68.985816955566406</v>
      </c>
      <c r="AJ332" s="121">
        <v>5690.4912109375</v>
      </c>
      <c r="AK332" s="121">
        <v>623.47900390625</v>
      </c>
      <c r="AL332" s="116">
        <v>3815.076904296875</v>
      </c>
      <c r="AM332" s="116">
        <v>540.66705322265625</v>
      </c>
      <c r="AN332" s="116">
        <v>101.51432037353516</v>
      </c>
      <c r="AO332" s="116">
        <v>98.50701904296875</v>
      </c>
      <c r="AP332" s="116">
        <v>140.72554016113281</v>
      </c>
      <c r="AQ332" s="116">
        <v>3.9710504495872643</v>
      </c>
      <c r="AR332" s="118">
        <v>159</v>
      </c>
      <c r="AS332" s="118">
        <v>8</v>
      </c>
      <c r="AT332" s="118">
        <v>3</v>
      </c>
      <c r="AU332" s="118">
        <v>1</v>
      </c>
      <c r="AV332" s="118">
        <v>0</v>
      </c>
      <c r="AW332" s="118">
        <v>0</v>
      </c>
      <c r="AX332" s="118">
        <v>0</v>
      </c>
      <c r="AY332" s="118">
        <v>0</v>
      </c>
      <c r="AZ332" s="118">
        <v>4</v>
      </c>
      <c r="BA332" s="118">
        <v>1</v>
      </c>
      <c r="BB332" s="118">
        <v>36</v>
      </c>
      <c r="BC332" s="118">
        <v>11</v>
      </c>
      <c r="BD332" s="116">
        <v>8</v>
      </c>
      <c r="BE332" s="118">
        <v>36</v>
      </c>
      <c r="BF332" s="118">
        <v>0</v>
      </c>
      <c r="BG332" s="112">
        <v>50.188899993896484</v>
      </c>
      <c r="BH332" s="244">
        <v>26</v>
      </c>
      <c r="BI332" s="240">
        <v>6.1757719714964372</v>
      </c>
      <c r="BJ332" s="470">
        <v>1</v>
      </c>
      <c r="BK332" s="470">
        <v>8</v>
      </c>
    </row>
    <row r="333" spans="1:63">
      <c r="A333" s="352">
        <v>41896</v>
      </c>
      <c r="B333" s="114" t="s">
        <v>126</v>
      </c>
      <c r="C333" s="114" t="s">
        <v>122</v>
      </c>
      <c r="D333" s="114">
        <v>116</v>
      </c>
      <c r="E333" s="114">
        <v>109</v>
      </c>
      <c r="F333" s="114">
        <v>7</v>
      </c>
      <c r="G333" s="114">
        <v>340</v>
      </c>
      <c r="H333" s="114">
        <v>319</v>
      </c>
      <c r="I333" s="114">
        <v>21</v>
      </c>
      <c r="J333" s="114">
        <v>1060</v>
      </c>
      <c r="K333" s="115">
        <v>974</v>
      </c>
      <c r="L333" s="115">
        <v>86</v>
      </c>
      <c r="M333" s="115">
        <v>686277</v>
      </c>
      <c r="N333" s="116">
        <v>2.5791335850954056E-2</v>
      </c>
      <c r="O333" s="115">
        <v>2252</v>
      </c>
      <c r="P333" s="116">
        <v>0.32831194996833801</v>
      </c>
      <c r="Q333" s="116">
        <v>0</v>
      </c>
      <c r="R333" s="117">
        <v>242404</v>
      </c>
      <c r="S333" s="116">
        <v>99.486976623535156</v>
      </c>
      <c r="T333" s="116">
        <v>99.160346984863281</v>
      </c>
      <c r="U333" s="118">
        <v>243654</v>
      </c>
      <c r="V333" s="119">
        <v>3.529595211148262E-2</v>
      </c>
      <c r="W333" s="117">
        <v>878</v>
      </c>
      <c r="X333" s="119">
        <v>0.36220523715019226</v>
      </c>
      <c r="Y333" s="119">
        <v>0</v>
      </c>
      <c r="Z333" s="117">
        <v>135558</v>
      </c>
      <c r="AA333" s="119">
        <v>98.506912231445313</v>
      </c>
      <c r="AB333" s="116">
        <v>135607</v>
      </c>
      <c r="AC333" s="120">
        <v>98.325309753417969</v>
      </c>
      <c r="AD333" s="116">
        <v>5.9919223785400391</v>
      </c>
      <c r="AE333" s="116">
        <v>35.679050445556641</v>
      </c>
      <c r="AF333" s="116">
        <v>1156.4439697265625</v>
      </c>
      <c r="AG333" s="116">
        <v>3715.460205078125</v>
      </c>
      <c r="AH333" s="121">
        <v>2491.380126953125</v>
      </c>
      <c r="AI333" s="116">
        <v>67.054412841796875</v>
      </c>
      <c r="AJ333" s="121">
        <v>3583.419921875</v>
      </c>
      <c r="AK333" s="121">
        <v>132.04000854492187</v>
      </c>
      <c r="AL333" s="116">
        <v>2470.689208984375</v>
      </c>
      <c r="AM333" s="116">
        <v>20.690998077392578</v>
      </c>
      <c r="AN333" s="116">
        <v>96.922409057617188</v>
      </c>
      <c r="AO333" s="116">
        <v>102.62393951416016</v>
      </c>
      <c r="AP333" s="116">
        <v>38.648872375488281</v>
      </c>
      <c r="AQ333" s="116">
        <v>3.5051511368661559</v>
      </c>
      <c r="AR333" s="118">
        <v>162</v>
      </c>
      <c r="AS333" s="118">
        <v>0</v>
      </c>
      <c r="AT333" s="118">
        <v>1</v>
      </c>
      <c r="AU333" s="118">
        <v>1</v>
      </c>
      <c r="AV333" s="118">
        <v>1</v>
      </c>
      <c r="AW333" s="118">
        <v>1</v>
      </c>
      <c r="AX333" s="118">
        <v>3</v>
      </c>
      <c r="AY333" s="118">
        <v>0</v>
      </c>
      <c r="AZ333" s="118">
        <v>5</v>
      </c>
      <c r="BA333" s="118">
        <v>7</v>
      </c>
      <c r="BB333" s="118">
        <v>24</v>
      </c>
      <c r="BC333" s="118">
        <v>13</v>
      </c>
      <c r="BD333" s="116">
        <v>17</v>
      </c>
      <c r="BE333" s="118">
        <v>52</v>
      </c>
      <c r="BF333" s="118">
        <v>0</v>
      </c>
      <c r="BG333" s="112">
        <v>47.481529235839844</v>
      </c>
      <c r="BH333" s="244">
        <v>44</v>
      </c>
      <c r="BI333" s="240">
        <v>12.941176470588237</v>
      </c>
      <c r="BJ333" s="470">
        <v>2</v>
      </c>
      <c r="BK333" s="470">
        <v>13</v>
      </c>
    </row>
    <row r="334" spans="1:63">
      <c r="A334" s="352">
        <v>41896</v>
      </c>
      <c r="B334" s="114" t="s">
        <v>184</v>
      </c>
      <c r="C334" s="114" t="s">
        <v>122</v>
      </c>
      <c r="D334" s="114">
        <v>112</v>
      </c>
      <c r="E334" s="114">
        <v>97</v>
      </c>
      <c r="F334" s="114">
        <v>15</v>
      </c>
      <c r="G334" s="114">
        <v>334</v>
      </c>
      <c r="H334" s="114">
        <v>289</v>
      </c>
      <c r="I334" s="114">
        <v>45</v>
      </c>
      <c r="J334" s="114">
        <v>1174</v>
      </c>
      <c r="K334" s="115">
        <v>979</v>
      </c>
      <c r="L334" s="115">
        <v>195</v>
      </c>
      <c r="M334" s="115">
        <v>1148658</v>
      </c>
      <c r="N334" s="116">
        <v>0.14817291498184204</v>
      </c>
      <c r="O334" s="115">
        <v>1548</v>
      </c>
      <c r="P334" s="116">
        <v>0.1350129097700119</v>
      </c>
      <c r="Q334" s="116">
        <v>0</v>
      </c>
      <c r="R334" s="117">
        <v>426875</v>
      </c>
      <c r="S334" s="116">
        <v>99.40155029296875</v>
      </c>
      <c r="T334" s="116">
        <v>99.267341613769531</v>
      </c>
      <c r="U334" s="118">
        <v>429445</v>
      </c>
      <c r="V334" s="119">
        <v>3.1435921788215637E-2</v>
      </c>
      <c r="W334" s="117">
        <v>999</v>
      </c>
      <c r="X334" s="119">
        <v>0.23402635753154755</v>
      </c>
      <c r="Y334" s="119">
        <v>0</v>
      </c>
      <c r="Z334" s="117">
        <v>275736</v>
      </c>
      <c r="AA334" s="119">
        <v>98.37017822265625</v>
      </c>
      <c r="AB334" s="116">
        <v>276053</v>
      </c>
      <c r="AC334" s="120">
        <v>98.274604797363281</v>
      </c>
      <c r="AD334" s="116">
        <v>5.9436259269714355</v>
      </c>
      <c r="AE334" s="116">
        <v>30.665922164916992</v>
      </c>
      <c r="AF334" s="116">
        <v>1976.8201904296875</v>
      </c>
      <c r="AG334" s="116">
        <v>5281.197265625</v>
      </c>
      <c r="AH334" s="121">
        <v>3972.264404296875</v>
      </c>
      <c r="AI334" s="116">
        <v>75.215225219726563</v>
      </c>
      <c r="AJ334" s="121">
        <v>4429.53466796875</v>
      </c>
      <c r="AK334" s="121">
        <v>851.66204833984375</v>
      </c>
      <c r="AL334" s="116">
        <v>3345.623779296875</v>
      </c>
      <c r="AM334" s="116">
        <v>626.6409912109375</v>
      </c>
      <c r="AN334" s="116">
        <v>117.51275634765625</v>
      </c>
      <c r="AO334" s="116">
        <v>119.55858612060547</v>
      </c>
      <c r="AP334" s="116">
        <v>107.90910339355469</v>
      </c>
      <c r="AQ334" s="116">
        <v>4.49846445112862</v>
      </c>
      <c r="AR334" s="118">
        <v>114</v>
      </c>
      <c r="AS334" s="118">
        <v>13</v>
      </c>
      <c r="AT334" s="118">
        <v>5</v>
      </c>
      <c r="AU334" s="118">
        <v>3</v>
      </c>
      <c r="AV334" s="118">
        <v>0</v>
      </c>
      <c r="AW334" s="118">
        <v>0</v>
      </c>
      <c r="AX334" s="118">
        <v>2</v>
      </c>
      <c r="AY334" s="118">
        <v>1</v>
      </c>
      <c r="AZ334" s="118">
        <v>7</v>
      </c>
      <c r="BA334" s="118">
        <v>1</v>
      </c>
      <c r="BB334" s="118">
        <v>27</v>
      </c>
      <c r="BC334" s="118">
        <v>4</v>
      </c>
      <c r="BD334" s="116">
        <v>5</v>
      </c>
      <c r="BE334" s="118">
        <v>42</v>
      </c>
      <c r="BF334" s="118">
        <v>0</v>
      </c>
      <c r="BG334" s="112">
        <v>57.938449859619141</v>
      </c>
      <c r="BH334" s="244">
        <v>20</v>
      </c>
      <c r="BI334" s="240">
        <v>5.9880239520958085</v>
      </c>
      <c r="BJ334" s="471">
        <v>3</v>
      </c>
      <c r="BK334" s="471">
        <v>6</v>
      </c>
    </row>
    <row r="335" spans="1:63">
      <c r="A335" s="352">
        <v>41896</v>
      </c>
      <c r="B335" s="114" t="s">
        <v>131</v>
      </c>
      <c r="C335" s="114" t="s">
        <v>176</v>
      </c>
      <c r="D335" s="114">
        <v>188</v>
      </c>
      <c r="E335" s="114">
        <v>168</v>
      </c>
      <c r="F335" s="114">
        <v>20</v>
      </c>
      <c r="G335" s="114">
        <v>539</v>
      </c>
      <c r="H335" s="114">
        <v>489</v>
      </c>
      <c r="I335" s="114">
        <v>50</v>
      </c>
      <c r="J335" s="114">
        <v>1597</v>
      </c>
      <c r="K335" s="115">
        <v>1434</v>
      </c>
      <c r="L335" s="115">
        <v>163</v>
      </c>
      <c r="M335" s="115">
        <v>1123947</v>
      </c>
      <c r="N335" s="116">
        <v>3.5677839070558548E-2</v>
      </c>
      <c r="O335" s="115">
        <v>104</v>
      </c>
      <c r="P335" s="116">
        <v>9.6651045605540276E-3</v>
      </c>
      <c r="Q335" s="116">
        <v>0</v>
      </c>
      <c r="R335" s="117">
        <v>383132</v>
      </c>
      <c r="S335" s="116">
        <v>99.552299499511719</v>
      </c>
      <c r="T335" s="116">
        <v>99.542678833007813</v>
      </c>
      <c r="U335" s="118">
        <v>384855</v>
      </c>
      <c r="V335" s="119">
        <v>7.0156291127204895E-2</v>
      </c>
      <c r="W335" s="117">
        <v>1154</v>
      </c>
      <c r="X335" s="119">
        <v>0.30120167136192322</v>
      </c>
      <c r="Y335" s="119">
        <v>0</v>
      </c>
      <c r="Z335" s="117">
        <v>150303</v>
      </c>
      <c r="AA335" s="119">
        <v>94.398651123046875</v>
      </c>
      <c r="AB335" s="116">
        <v>148915</v>
      </c>
      <c r="AC335" s="120">
        <v>94.793670654296875</v>
      </c>
      <c r="AD335" s="116">
        <v>5.6080231666564941</v>
      </c>
      <c r="AE335" s="116">
        <v>30.094165802001953</v>
      </c>
      <c r="AF335" s="116">
        <v>1851.983642578125</v>
      </c>
      <c r="AG335" s="116">
        <v>4856.74560546875</v>
      </c>
      <c r="AH335" s="121">
        <v>3351.35888671875</v>
      </c>
      <c r="AI335" s="116">
        <v>69.00421142578125</v>
      </c>
      <c r="AJ335" s="121">
        <v>4150.93359375</v>
      </c>
      <c r="AK335" s="121">
        <v>705.811767578125</v>
      </c>
      <c r="AL335" s="116">
        <v>2760.45947265625</v>
      </c>
      <c r="AM335" s="116">
        <v>590.8997802734375</v>
      </c>
      <c r="AN335" s="116">
        <v>81.638298034667969</v>
      </c>
      <c r="AO335" s="116">
        <v>78.651969909667969</v>
      </c>
      <c r="AP335" s="116">
        <v>105.10894775390625</v>
      </c>
      <c r="AQ335" s="116">
        <v>3.0411681937813086</v>
      </c>
      <c r="AR335" s="118">
        <v>299</v>
      </c>
      <c r="AS335" s="118">
        <v>2</v>
      </c>
      <c r="AT335" s="118">
        <v>2</v>
      </c>
      <c r="AU335" s="118">
        <v>1</v>
      </c>
      <c r="AV335" s="118">
        <v>1</v>
      </c>
      <c r="AW335" s="118">
        <v>1</v>
      </c>
      <c r="AX335" s="118">
        <v>2</v>
      </c>
      <c r="AY335" s="118">
        <v>1</v>
      </c>
      <c r="AZ335" s="118">
        <v>2</v>
      </c>
      <c r="BA335" s="118">
        <v>1</v>
      </c>
      <c r="BB335" s="118">
        <v>132</v>
      </c>
      <c r="BC335" s="118">
        <v>72</v>
      </c>
      <c r="BD335" s="116">
        <v>12</v>
      </c>
      <c r="BE335" s="118">
        <v>41</v>
      </c>
      <c r="BF335" s="118">
        <v>0</v>
      </c>
      <c r="BG335" s="112">
        <v>39.578765869140625</v>
      </c>
      <c r="BH335" s="244">
        <v>102</v>
      </c>
      <c r="BI335" s="240">
        <v>18.923933209647494</v>
      </c>
      <c r="BJ335" s="471">
        <v>2</v>
      </c>
      <c r="BK335" s="471">
        <v>2</v>
      </c>
    </row>
    <row r="336" spans="1:63">
      <c r="A336" s="352">
        <v>41896</v>
      </c>
      <c r="B336" s="114" t="s">
        <v>124</v>
      </c>
      <c r="C336" s="114" t="s">
        <v>176</v>
      </c>
      <c r="D336" s="114">
        <v>149</v>
      </c>
      <c r="E336" s="114">
        <v>117</v>
      </c>
      <c r="F336" s="114">
        <v>32</v>
      </c>
      <c r="G336" s="114">
        <v>430</v>
      </c>
      <c r="H336" s="114">
        <v>344</v>
      </c>
      <c r="I336" s="114">
        <v>86</v>
      </c>
      <c r="J336" s="114">
        <v>1649</v>
      </c>
      <c r="K336" s="115">
        <v>1306</v>
      </c>
      <c r="L336" s="115">
        <v>343</v>
      </c>
      <c r="M336" s="115">
        <v>1094353</v>
      </c>
      <c r="N336" s="116">
        <v>3.6551276571117342E-4</v>
      </c>
      <c r="O336" s="115">
        <v>183</v>
      </c>
      <c r="P336" s="116">
        <v>1.74283217638731E-2</v>
      </c>
      <c r="Q336" s="116">
        <v>0</v>
      </c>
      <c r="R336" s="117">
        <v>433936</v>
      </c>
      <c r="S336" s="116">
        <v>99.71734619140625</v>
      </c>
      <c r="T336" s="116">
        <v>99.699966430664063</v>
      </c>
      <c r="U336" s="118">
        <v>435166</v>
      </c>
      <c r="V336" s="119">
        <v>1.1260070838034153E-2</v>
      </c>
      <c r="W336" s="117">
        <v>1327</v>
      </c>
      <c r="X336" s="119">
        <v>0.30580547451972961</v>
      </c>
      <c r="Y336" s="119">
        <v>0</v>
      </c>
      <c r="Z336" s="117">
        <v>115925</v>
      </c>
      <c r="AA336" s="119">
        <v>94.024581909179687</v>
      </c>
      <c r="AB336" s="116">
        <v>115950</v>
      </c>
      <c r="AC336" s="120">
        <v>94.175071716308594</v>
      </c>
      <c r="AD336" s="116">
        <v>5.3860254287719727</v>
      </c>
      <c r="AE336" s="116">
        <v>31.968812942504883</v>
      </c>
      <c r="AF336" s="116">
        <v>1674.41845703125</v>
      </c>
      <c r="AG336" s="116">
        <v>5486.4658203125</v>
      </c>
      <c r="AH336" s="121">
        <v>3264.09423828125</v>
      </c>
      <c r="AI336" s="116">
        <v>59.493568420410156</v>
      </c>
      <c r="AJ336" s="121">
        <v>4043.03564453125</v>
      </c>
      <c r="AK336" s="121">
        <v>1443.4300537109375</v>
      </c>
      <c r="AL336" s="116">
        <v>2134.049560546875</v>
      </c>
      <c r="AM336" s="116">
        <v>1130.04443359375</v>
      </c>
      <c r="AN336" s="116">
        <v>81.658065795898438</v>
      </c>
      <c r="AO336" s="116">
        <v>75.285514831542969</v>
      </c>
      <c r="AP336" s="116">
        <v>107.03504943847656</v>
      </c>
      <c r="AQ336" s="116">
        <v>3.3271472530700423</v>
      </c>
      <c r="AR336" s="118">
        <v>227</v>
      </c>
      <c r="AS336" s="118">
        <v>2</v>
      </c>
      <c r="AT336" s="118">
        <v>0</v>
      </c>
      <c r="AU336" s="118">
        <v>0</v>
      </c>
      <c r="AV336" s="118">
        <v>0</v>
      </c>
      <c r="AW336" s="118">
        <v>0</v>
      </c>
      <c r="AX336" s="118">
        <v>1</v>
      </c>
      <c r="AY336" s="118">
        <v>0</v>
      </c>
      <c r="AZ336" s="118">
        <v>1</v>
      </c>
      <c r="BA336" s="118">
        <v>1</v>
      </c>
      <c r="BB336" s="118">
        <v>79</v>
      </c>
      <c r="BC336" s="118">
        <v>47</v>
      </c>
      <c r="BD336" s="116">
        <v>9</v>
      </c>
      <c r="BE336" s="118">
        <v>20</v>
      </c>
      <c r="BF336" s="118">
        <v>0</v>
      </c>
      <c r="BG336" s="112">
        <v>40.356388092041016</v>
      </c>
      <c r="BH336" s="244">
        <v>79</v>
      </c>
      <c r="BI336" s="240">
        <v>18.372093023255815</v>
      </c>
      <c r="BJ336" s="471">
        <v>0</v>
      </c>
      <c r="BK336" s="471">
        <v>4</v>
      </c>
    </row>
    <row r="337" spans="1:63">
      <c r="A337" s="352">
        <v>41896</v>
      </c>
      <c r="B337" s="206" t="s">
        <v>133</v>
      </c>
      <c r="C337" s="206" t="s">
        <v>176</v>
      </c>
      <c r="D337" s="206">
        <v>176</v>
      </c>
      <c r="E337" s="206">
        <v>164</v>
      </c>
      <c r="F337" s="206">
        <v>12</v>
      </c>
      <c r="G337" s="206">
        <v>519</v>
      </c>
      <c r="H337" s="206">
        <v>485</v>
      </c>
      <c r="I337" s="206">
        <v>34</v>
      </c>
      <c r="J337" s="206">
        <v>1533</v>
      </c>
      <c r="K337" s="245">
        <v>1419</v>
      </c>
      <c r="L337" s="245">
        <v>114</v>
      </c>
      <c r="M337" s="245">
        <v>906485</v>
      </c>
      <c r="N337" s="246">
        <v>0.11528044939041138</v>
      </c>
      <c r="O337" s="245">
        <v>79</v>
      </c>
      <c r="P337" s="246">
        <v>9.255971759557724E-3</v>
      </c>
      <c r="Q337" s="246">
        <v>0</v>
      </c>
      <c r="R337" s="247">
        <v>285520</v>
      </c>
      <c r="S337" s="246">
        <v>99.4129638671875</v>
      </c>
      <c r="T337" s="246">
        <v>99.403762817382813</v>
      </c>
      <c r="U337" s="248">
        <v>287206</v>
      </c>
      <c r="V337" s="249">
        <v>0.1514592319726944</v>
      </c>
      <c r="W337" s="248">
        <v>935</v>
      </c>
      <c r="X337" s="246">
        <v>0.32747268676757813</v>
      </c>
      <c r="Y337" s="246">
        <v>0</v>
      </c>
      <c r="Z337" s="247">
        <v>72134</v>
      </c>
      <c r="AA337" s="249">
        <v>88.842987060546875</v>
      </c>
      <c r="AB337" s="246">
        <v>71653</v>
      </c>
      <c r="AC337" s="250">
        <v>87.821861267089844</v>
      </c>
      <c r="AD337" s="246">
        <v>5.3987045288085937</v>
      </c>
      <c r="AE337" s="246">
        <v>35.053653717041016</v>
      </c>
      <c r="AF337" s="246">
        <v>1464.664306640625</v>
      </c>
      <c r="AG337" s="246">
        <v>4372.3486328125</v>
      </c>
      <c r="AH337" s="251">
        <v>3047.032958984375</v>
      </c>
      <c r="AI337" s="246">
        <v>69.688697814941406</v>
      </c>
      <c r="AJ337" s="251">
        <v>3974.966552734375</v>
      </c>
      <c r="AK337" s="251">
        <v>397.3818359375</v>
      </c>
      <c r="AL337" s="246">
        <v>2778.80126953125</v>
      </c>
      <c r="AM337" s="246">
        <v>268.23193359375</v>
      </c>
      <c r="AN337" s="246">
        <v>79.171501159667969</v>
      </c>
      <c r="AO337" s="246">
        <v>78.497245788574219</v>
      </c>
      <c r="AP337" s="246">
        <v>86.613296508789063</v>
      </c>
      <c r="AQ337" s="246">
        <v>2.8521517500407696</v>
      </c>
      <c r="AR337" s="248">
        <v>310</v>
      </c>
      <c r="AS337" s="248">
        <v>1</v>
      </c>
      <c r="AT337" s="248">
        <v>15</v>
      </c>
      <c r="AU337" s="248">
        <v>11</v>
      </c>
      <c r="AV337" s="248">
        <v>1</v>
      </c>
      <c r="AW337" s="248">
        <v>1</v>
      </c>
      <c r="AX337" s="248">
        <v>1</v>
      </c>
      <c r="AY337" s="248">
        <v>0</v>
      </c>
      <c r="AZ337" s="248">
        <v>3</v>
      </c>
      <c r="BA337" s="248">
        <v>2</v>
      </c>
      <c r="BB337" s="248">
        <v>93</v>
      </c>
      <c r="BC337" s="248">
        <v>56</v>
      </c>
      <c r="BD337" s="246">
        <v>16</v>
      </c>
      <c r="BE337" s="248">
        <v>37</v>
      </c>
      <c r="BF337" s="248">
        <v>0</v>
      </c>
      <c r="BG337" s="249">
        <v>38.195343017578125</v>
      </c>
      <c r="BH337" s="252">
        <v>120</v>
      </c>
      <c r="BI337" s="253">
        <v>23.121387283236995</v>
      </c>
      <c r="BJ337" s="43">
        <v>1</v>
      </c>
      <c r="BK337" s="43">
        <v>6</v>
      </c>
    </row>
    <row r="338" spans="1:63">
      <c r="A338" s="352">
        <v>41896</v>
      </c>
      <c r="B338" s="206" t="s">
        <v>125</v>
      </c>
      <c r="C338" s="206" t="s">
        <v>176</v>
      </c>
      <c r="D338" s="206">
        <v>174</v>
      </c>
      <c r="E338" s="206">
        <v>166</v>
      </c>
      <c r="F338" s="206">
        <v>8</v>
      </c>
      <c r="G338" s="206">
        <v>498</v>
      </c>
      <c r="H338" s="206">
        <v>474</v>
      </c>
      <c r="I338" s="206">
        <v>24</v>
      </c>
      <c r="J338" s="206">
        <v>1628</v>
      </c>
      <c r="K338" s="245">
        <v>1535</v>
      </c>
      <c r="L338" s="245">
        <v>93</v>
      </c>
      <c r="M338" s="245">
        <v>879774</v>
      </c>
      <c r="N338" s="246">
        <v>0.11218789964914322</v>
      </c>
      <c r="O338" s="245">
        <v>17</v>
      </c>
      <c r="P338" s="246">
        <v>2.0375021267682314E-3</v>
      </c>
      <c r="Q338" s="246">
        <v>0</v>
      </c>
      <c r="R338" s="247">
        <v>314845</v>
      </c>
      <c r="S338" s="246">
        <v>99.756034851074219</v>
      </c>
      <c r="T338" s="246">
        <v>99.754005432128906</v>
      </c>
      <c r="U338" s="248">
        <v>315615</v>
      </c>
      <c r="V338" s="249">
        <v>3.8337849080562592E-2</v>
      </c>
      <c r="W338" s="248">
        <v>645</v>
      </c>
      <c r="X338" s="246">
        <v>0.20486271381378174</v>
      </c>
      <c r="Y338" s="246">
        <v>0</v>
      </c>
      <c r="Z338" s="247">
        <v>85033</v>
      </c>
      <c r="AA338" s="249">
        <v>93.295547485351563</v>
      </c>
      <c r="AB338" s="246">
        <v>84432</v>
      </c>
      <c r="AC338" s="250">
        <v>94.355216979980469</v>
      </c>
      <c r="AD338" s="246">
        <v>4.6605715751647949</v>
      </c>
      <c r="AE338" s="246">
        <v>35.662494659423828</v>
      </c>
      <c r="AF338" s="246">
        <v>1192.3958740234375</v>
      </c>
      <c r="AG338" s="246">
        <v>4351.9814453125</v>
      </c>
      <c r="AH338" s="251">
        <v>2303.313232421875</v>
      </c>
      <c r="AI338" s="246">
        <v>52.925621032714844</v>
      </c>
      <c r="AJ338" s="251">
        <v>4004.917724609375</v>
      </c>
      <c r="AK338" s="251">
        <v>347.06427001953125</v>
      </c>
      <c r="AL338" s="246">
        <v>2029.0164794921875</v>
      </c>
      <c r="AM338" s="246">
        <v>274.29690551757813</v>
      </c>
      <c r="AN338" s="246">
        <v>70.294601440429687</v>
      </c>
      <c r="AO338" s="246">
        <v>69.013572692871094</v>
      </c>
      <c r="AP338" s="246">
        <v>89.455535888671875</v>
      </c>
      <c r="AQ338" s="246">
        <v>2.673207275990479</v>
      </c>
      <c r="AR338" s="248">
        <v>330</v>
      </c>
      <c r="AS338" s="248">
        <v>0</v>
      </c>
      <c r="AT338" s="248">
        <v>3</v>
      </c>
      <c r="AU338" s="248">
        <v>2</v>
      </c>
      <c r="AV338" s="248">
        <v>0</v>
      </c>
      <c r="AW338" s="248">
        <v>0</v>
      </c>
      <c r="AX338" s="248">
        <v>0</v>
      </c>
      <c r="AY338" s="248">
        <v>0</v>
      </c>
      <c r="AZ338" s="248">
        <v>0</v>
      </c>
      <c r="BA338" s="248">
        <v>0</v>
      </c>
      <c r="BB338" s="248">
        <v>64</v>
      </c>
      <c r="BC338" s="248">
        <v>35</v>
      </c>
      <c r="BD338" s="246">
        <v>9</v>
      </c>
      <c r="BE338" s="248">
        <v>13</v>
      </c>
      <c r="BF338" s="248">
        <v>0</v>
      </c>
      <c r="BG338" s="249">
        <v>34.233253479003906</v>
      </c>
      <c r="BH338" s="252">
        <v>137</v>
      </c>
      <c r="BI338" s="253">
        <v>27.510040160642568</v>
      </c>
      <c r="BJ338" s="43">
        <v>0</v>
      </c>
      <c r="BK338" s="43">
        <v>1</v>
      </c>
    </row>
    <row r="339" spans="1:63">
      <c r="A339" s="352">
        <v>41896</v>
      </c>
      <c r="B339" s="107" t="s">
        <v>127</v>
      </c>
      <c r="C339" s="107" t="s">
        <v>128</v>
      </c>
      <c r="D339" s="107">
        <v>166</v>
      </c>
      <c r="E339" s="107">
        <v>150</v>
      </c>
      <c r="F339" s="107">
        <v>16</v>
      </c>
      <c r="G339" s="107">
        <v>498</v>
      </c>
      <c r="H339" s="107">
        <v>450</v>
      </c>
      <c r="I339" s="107">
        <v>48</v>
      </c>
      <c r="J339" s="107">
        <v>1606</v>
      </c>
      <c r="K339" s="108">
        <v>1446</v>
      </c>
      <c r="L339" s="108">
        <v>160</v>
      </c>
      <c r="M339" s="108">
        <v>809709</v>
      </c>
      <c r="N339" s="109">
        <v>0</v>
      </c>
      <c r="O339" s="108">
        <v>3608</v>
      </c>
      <c r="P339" s="109">
        <v>0.44561418890953064</v>
      </c>
      <c r="Q339" s="109">
        <v>0</v>
      </c>
      <c r="R339" s="110">
        <v>315384</v>
      </c>
      <c r="S339" s="109">
        <v>99.319778442382813</v>
      </c>
      <c r="T339" s="109">
        <v>98.877197265625</v>
      </c>
      <c r="U339" s="111">
        <v>317544</v>
      </c>
      <c r="V339" s="112">
        <v>8.4082834422588348E-2</v>
      </c>
      <c r="W339" s="111">
        <v>2329</v>
      </c>
      <c r="X339" s="109">
        <v>0.7384648323059082</v>
      </c>
      <c r="Y339" s="109">
        <v>0</v>
      </c>
      <c r="Z339" s="110">
        <v>711393</v>
      </c>
      <c r="AA339" s="112">
        <v>99.227714538574219</v>
      </c>
      <c r="AB339" s="109">
        <v>710435</v>
      </c>
      <c r="AC339" s="182">
        <v>99.386886596679688</v>
      </c>
      <c r="AD339" s="109">
        <v>3.5348620414733887</v>
      </c>
      <c r="AE339" s="109">
        <v>17.83134651184082</v>
      </c>
      <c r="AF339" s="109">
        <v>772.78826904296875</v>
      </c>
      <c r="AG339" s="109">
        <v>4196.14453125</v>
      </c>
      <c r="AH339" s="113">
        <v>2401.300537109375</v>
      </c>
      <c r="AI339" s="109">
        <v>57.226352691650391</v>
      </c>
      <c r="AJ339" s="113">
        <v>3837.90625</v>
      </c>
      <c r="AK339" s="113">
        <v>358.2388916015625</v>
      </c>
      <c r="AL339" s="109">
        <v>450</v>
      </c>
      <c r="AM339" s="109">
        <v>48</v>
      </c>
      <c r="AN339" s="109">
        <v>72.463821411132812</v>
      </c>
      <c r="AO339" s="109">
        <v>73.723899841308594</v>
      </c>
      <c r="AP339" s="109">
        <v>61.248703002929687</v>
      </c>
      <c r="AQ339" s="109">
        <v>2.6127923606787049</v>
      </c>
      <c r="AR339" s="111">
        <v>337</v>
      </c>
      <c r="AS339" s="111">
        <v>1</v>
      </c>
      <c r="AT339" s="111">
        <v>0</v>
      </c>
      <c r="AU339" s="111">
        <v>0</v>
      </c>
      <c r="AV339" s="111">
        <v>2</v>
      </c>
      <c r="AW339" s="111">
        <v>0</v>
      </c>
      <c r="AX339" s="111">
        <v>19</v>
      </c>
      <c r="AY339" s="111">
        <v>0</v>
      </c>
      <c r="AZ339" s="111">
        <v>12</v>
      </c>
      <c r="BA339" s="111">
        <v>5</v>
      </c>
      <c r="BB339" s="111">
        <v>27</v>
      </c>
      <c r="BC339" s="111">
        <v>9</v>
      </c>
      <c r="BD339" s="109">
        <v>70</v>
      </c>
      <c r="BE339" s="111">
        <v>95</v>
      </c>
      <c r="BF339" s="111">
        <v>0</v>
      </c>
      <c r="BG339" s="112">
        <v>35.432376861572266</v>
      </c>
      <c r="BH339" s="244">
        <v>182</v>
      </c>
      <c r="BI339" s="240">
        <v>36.546184738955823</v>
      </c>
      <c r="BJ339" s="43">
        <v>10</v>
      </c>
      <c r="BK339" s="43">
        <v>21</v>
      </c>
    </row>
    <row r="340" spans="1:63">
      <c r="A340" s="352">
        <v>41896</v>
      </c>
      <c r="B340" s="107" t="s">
        <v>129</v>
      </c>
      <c r="C340" s="107" t="s">
        <v>128</v>
      </c>
      <c r="D340" s="107">
        <v>155</v>
      </c>
      <c r="E340" s="107">
        <v>152</v>
      </c>
      <c r="F340" s="107">
        <v>3</v>
      </c>
      <c r="G340" s="107">
        <v>461</v>
      </c>
      <c r="H340" s="107">
        <v>452</v>
      </c>
      <c r="I340" s="107">
        <v>9</v>
      </c>
      <c r="J340" s="107">
        <v>1216</v>
      </c>
      <c r="K340" s="108">
        <v>1187</v>
      </c>
      <c r="L340" s="108">
        <v>29</v>
      </c>
      <c r="M340" s="108">
        <v>631820</v>
      </c>
      <c r="N340" s="109">
        <v>6.8057356402277946E-3</v>
      </c>
      <c r="O340" s="108">
        <v>2938</v>
      </c>
      <c r="P340" s="109">
        <v>0.46505516767501831</v>
      </c>
      <c r="Q340" s="109">
        <v>0</v>
      </c>
      <c r="R340" s="110">
        <v>201287</v>
      </c>
      <c r="S340" s="109">
        <v>99.318588256835938</v>
      </c>
      <c r="T340" s="109">
        <v>98.856704711914063</v>
      </c>
      <c r="U340" s="111">
        <v>202668</v>
      </c>
      <c r="V340" s="112">
        <v>8.8321790099143982E-2</v>
      </c>
      <c r="W340" s="111">
        <v>1561</v>
      </c>
      <c r="X340" s="109">
        <v>0.77550959587097168</v>
      </c>
      <c r="Y340" s="109">
        <v>0</v>
      </c>
      <c r="Z340" s="110">
        <v>114965</v>
      </c>
      <c r="AA340" s="112">
        <v>97.917900085449219</v>
      </c>
      <c r="AB340" s="109">
        <v>115492</v>
      </c>
      <c r="AC340" s="182">
        <v>97.961868286132813</v>
      </c>
      <c r="AD340" s="109">
        <v>3.3726885318756104</v>
      </c>
      <c r="AE340" s="109">
        <v>29.598295211791992</v>
      </c>
      <c r="AF340" s="109">
        <v>609.06640625</v>
      </c>
      <c r="AG340" s="109">
        <v>2434.717529296875</v>
      </c>
      <c r="AH340" s="113">
        <v>1222.4222412109375</v>
      </c>
      <c r="AI340" s="109">
        <v>50.207969665527344</v>
      </c>
      <c r="AJ340" s="113">
        <v>2419.295166015625</v>
      </c>
      <c r="AK340" s="113">
        <v>15.422223091125488</v>
      </c>
      <c r="AL340" s="109">
        <v>452</v>
      </c>
      <c r="AM340" s="109">
        <v>9</v>
      </c>
      <c r="AN340" s="109">
        <v>61.876438140869141</v>
      </c>
      <c r="AO340" s="109">
        <v>62.719757080078125</v>
      </c>
      <c r="AP340" s="109">
        <v>19.900669097900391</v>
      </c>
      <c r="AQ340" s="109">
        <v>2.0022348102770353</v>
      </c>
      <c r="AR340" s="111">
        <v>342</v>
      </c>
      <c r="AS340" s="111">
        <v>1</v>
      </c>
      <c r="AT340" s="111">
        <v>1</v>
      </c>
      <c r="AU340" s="111">
        <v>0</v>
      </c>
      <c r="AV340" s="111">
        <v>1</v>
      </c>
      <c r="AW340" s="111">
        <v>0</v>
      </c>
      <c r="AX340" s="111">
        <v>22</v>
      </c>
      <c r="AY340" s="111">
        <v>1</v>
      </c>
      <c r="AZ340" s="111">
        <v>14</v>
      </c>
      <c r="BA340" s="111">
        <v>6</v>
      </c>
      <c r="BB340" s="111">
        <v>69</v>
      </c>
      <c r="BC340" s="111">
        <v>29</v>
      </c>
      <c r="BD340" s="109">
        <v>64</v>
      </c>
      <c r="BE340" s="111">
        <v>83</v>
      </c>
      <c r="BF340" s="111">
        <v>0</v>
      </c>
      <c r="BG340" s="112">
        <v>29.744115829467773</v>
      </c>
      <c r="BH340" s="244">
        <v>187</v>
      </c>
      <c r="BI340" s="240">
        <v>40.563991323210416</v>
      </c>
      <c r="BJ340" s="43">
        <v>13</v>
      </c>
      <c r="BK340" s="43">
        <v>23</v>
      </c>
    </row>
    <row r="341" spans="1:63">
      <c r="A341" s="352">
        <v>41896</v>
      </c>
      <c r="B341" s="126" t="s">
        <v>130</v>
      </c>
      <c r="C341" s="126" t="s">
        <v>128</v>
      </c>
      <c r="D341" s="233">
        <v>181</v>
      </c>
      <c r="E341" s="233">
        <v>176</v>
      </c>
      <c r="F341" s="233">
        <v>5</v>
      </c>
      <c r="G341" s="233">
        <v>543</v>
      </c>
      <c r="H341" s="233">
        <v>528</v>
      </c>
      <c r="I341" s="233">
        <v>15</v>
      </c>
      <c r="J341" s="233">
        <v>943</v>
      </c>
      <c r="K341" s="233">
        <v>911</v>
      </c>
      <c r="L341" s="233">
        <v>32</v>
      </c>
      <c r="M341" s="233">
        <v>264663</v>
      </c>
      <c r="N341" s="195">
        <v>1.2846525758504868E-2</v>
      </c>
      <c r="O341" s="233">
        <v>908</v>
      </c>
      <c r="P341" s="230">
        <v>0.34312576055526733</v>
      </c>
      <c r="Q341" s="234">
        <v>0</v>
      </c>
      <c r="R341" s="233">
        <v>54117</v>
      </c>
      <c r="S341" s="230">
        <v>99.666656494140625</v>
      </c>
      <c r="T341" s="195">
        <v>99.324676513671875</v>
      </c>
      <c r="U341" s="233">
        <v>54298</v>
      </c>
      <c r="V341" s="195">
        <v>0</v>
      </c>
      <c r="W341" s="233">
        <v>334</v>
      </c>
      <c r="X341" s="195">
        <v>0.61718130111694336</v>
      </c>
      <c r="Y341" s="234">
        <v>0</v>
      </c>
      <c r="Z341" s="233">
        <v>151340</v>
      </c>
      <c r="AA341" s="195">
        <v>98.502029418945313</v>
      </c>
      <c r="AB341" s="233">
        <v>152460</v>
      </c>
      <c r="AC341" s="195">
        <v>98.591117858886719</v>
      </c>
      <c r="AD341" s="234">
        <v>4.916679859161377</v>
      </c>
      <c r="AE341" s="234">
        <v>27.783647537231445</v>
      </c>
      <c r="AF341" s="233">
        <v>382.38330078125</v>
      </c>
      <c r="AG341" s="234">
        <v>1078.7164306640625</v>
      </c>
      <c r="AH341" s="234">
        <v>517.1663818359375</v>
      </c>
      <c r="AI341" s="234">
        <v>47.942756652832031</v>
      </c>
      <c r="AJ341" s="234">
        <v>1046.4222412109375</v>
      </c>
      <c r="AK341" s="234">
        <v>32.294445037841797</v>
      </c>
      <c r="AL341" s="234">
        <v>528</v>
      </c>
      <c r="AM341" s="234">
        <v>15</v>
      </c>
      <c r="AN341" s="235">
        <v>41.897449493408203</v>
      </c>
      <c r="AO341" s="235">
        <v>41.789340972900391</v>
      </c>
      <c r="AP341" s="235">
        <v>45.731182098388672</v>
      </c>
      <c r="AQ341" s="213">
        <v>1.1439198628463016</v>
      </c>
      <c r="AR341" s="234">
        <v>455</v>
      </c>
      <c r="AS341" s="236">
        <v>1</v>
      </c>
      <c r="AT341" s="236">
        <v>1</v>
      </c>
      <c r="AU341" s="236">
        <v>1</v>
      </c>
      <c r="AV341" s="236">
        <v>0</v>
      </c>
      <c r="AW341" s="236">
        <v>0</v>
      </c>
      <c r="AX341" s="236">
        <v>7</v>
      </c>
      <c r="AY341" s="236">
        <v>0</v>
      </c>
      <c r="AZ341" s="236">
        <v>4</v>
      </c>
      <c r="BA341" s="236">
        <v>0</v>
      </c>
      <c r="BB341" s="236">
        <v>42</v>
      </c>
      <c r="BC341" s="236">
        <v>6</v>
      </c>
      <c r="BD341" s="236">
        <v>8</v>
      </c>
      <c r="BE341" s="236">
        <v>4</v>
      </c>
      <c r="BF341" s="236">
        <v>0</v>
      </c>
      <c r="BG341" s="235">
        <v>19.239049911499023</v>
      </c>
      <c r="BH341" s="236">
        <v>328</v>
      </c>
      <c r="BI341" s="235">
        <v>60.405156537753221</v>
      </c>
      <c r="BJ341" s="43">
        <v>0</v>
      </c>
      <c r="BK341" s="43">
        <v>0</v>
      </c>
    </row>
    <row r="342" spans="1:63">
      <c r="A342" s="352">
        <v>41896</v>
      </c>
      <c r="B342" s="127" t="s">
        <v>132</v>
      </c>
      <c r="C342" s="127" t="s">
        <v>128</v>
      </c>
      <c r="D342" s="199">
        <v>183</v>
      </c>
      <c r="E342" s="199">
        <v>178</v>
      </c>
      <c r="F342" s="199">
        <v>5</v>
      </c>
      <c r="G342" s="199">
        <v>542</v>
      </c>
      <c r="H342" s="199">
        <v>527</v>
      </c>
      <c r="I342" s="199">
        <v>15</v>
      </c>
      <c r="J342" s="199">
        <v>1124</v>
      </c>
      <c r="K342" s="199">
        <v>1089</v>
      </c>
      <c r="L342" s="199">
        <v>35</v>
      </c>
      <c r="M342" s="199">
        <v>379554</v>
      </c>
      <c r="N342" s="200">
        <v>6.8501452915370464E-3</v>
      </c>
      <c r="O342" s="199">
        <v>1571</v>
      </c>
      <c r="P342" s="194">
        <v>0.41397884488105774</v>
      </c>
      <c r="Q342" s="200">
        <v>0</v>
      </c>
      <c r="R342" s="199">
        <v>91084</v>
      </c>
      <c r="S342" s="194">
        <v>99.735015869140625</v>
      </c>
      <c r="T342" s="200">
        <v>99.322135925292969</v>
      </c>
      <c r="U342" s="199">
        <v>91326</v>
      </c>
      <c r="V342" s="201">
        <v>0</v>
      </c>
      <c r="W342" s="199">
        <v>629</v>
      </c>
      <c r="X342" s="200">
        <v>0.6905713677406311</v>
      </c>
      <c r="Y342" s="200">
        <v>0</v>
      </c>
      <c r="Z342" s="199">
        <v>169084</v>
      </c>
      <c r="AA342" s="201">
        <v>98.69049072265625</v>
      </c>
      <c r="AB342" s="199">
        <v>169920</v>
      </c>
      <c r="AC342" s="201">
        <v>98.636154174804687</v>
      </c>
      <c r="AD342" s="200">
        <v>5.0936126708984375</v>
      </c>
      <c r="AE342" s="200">
        <v>25.802192687988281</v>
      </c>
      <c r="AF342" s="199">
        <v>521.5723876953125</v>
      </c>
      <c r="AG342" s="200">
        <v>1533.75537109375</v>
      </c>
      <c r="AH342" s="200">
        <v>591.9443359375</v>
      </c>
      <c r="AI342" s="237">
        <v>38.594444274902344</v>
      </c>
      <c r="AJ342" s="200">
        <v>1480.638671875</v>
      </c>
      <c r="AK342" s="200">
        <v>53.116668701171875</v>
      </c>
      <c r="AL342" s="200">
        <v>527</v>
      </c>
      <c r="AM342" s="200">
        <v>15</v>
      </c>
      <c r="AN342" s="200">
        <v>45.324020385742188</v>
      </c>
      <c r="AO342" s="200">
        <v>45.159347534179688</v>
      </c>
      <c r="AP342" s="200">
        <v>50.452281951904297</v>
      </c>
      <c r="AQ342" s="200">
        <v>1.3645510418983542</v>
      </c>
      <c r="AR342" s="200">
        <v>472</v>
      </c>
      <c r="AS342" s="202">
        <v>0</v>
      </c>
      <c r="AT342" s="202">
        <v>1</v>
      </c>
      <c r="AU342" s="202">
        <v>1</v>
      </c>
      <c r="AV342" s="202">
        <v>0</v>
      </c>
      <c r="AW342" s="202">
        <v>0</v>
      </c>
      <c r="AX342" s="202">
        <v>9</v>
      </c>
      <c r="AY342" s="202">
        <v>-2</v>
      </c>
      <c r="AZ342" s="202">
        <v>2</v>
      </c>
      <c r="BA342" s="202">
        <v>0</v>
      </c>
      <c r="BB342" s="202">
        <v>41</v>
      </c>
      <c r="BC342" s="202">
        <v>17</v>
      </c>
      <c r="BD342" s="202">
        <v>27</v>
      </c>
      <c r="BE342" s="202">
        <v>18</v>
      </c>
      <c r="BF342" s="202">
        <v>0</v>
      </c>
      <c r="BG342" s="200">
        <v>20.996660232543945</v>
      </c>
      <c r="BH342" s="202">
        <v>319</v>
      </c>
      <c r="BI342" s="238">
        <v>58.85608856088561</v>
      </c>
      <c r="BJ342" s="43">
        <v>0</v>
      </c>
      <c r="BK342" s="43">
        <v>2</v>
      </c>
    </row>
    <row r="343" spans="1:63">
      <c r="A343" s="352">
        <v>41895</v>
      </c>
      <c r="B343" s="126" t="s">
        <v>6</v>
      </c>
      <c r="C343" s="126"/>
      <c r="D343" s="233">
        <v>2141</v>
      </c>
      <c r="E343" s="233">
        <v>1933</v>
      </c>
      <c r="F343" s="233">
        <v>208</v>
      </c>
      <c r="G343" s="233">
        <v>6333</v>
      </c>
      <c r="H343" s="233">
        <v>5731</v>
      </c>
      <c r="I343" s="233">
        <v>602</v>
      </c>
      <c r="J343" s="233">
        <v>19388</v>
      </c>
      <c r="K343" s="233">
        <v>17092</v>
      </c>
      <c r="L343" s="233">
        <v>2296</v>
      </c>
      <c r="M343" s="233">
        <v>12285257</v>
      </c>
      <c r="N343" s="195">
        <v>4.5688911129428661E-2</v>
      </c>
      <c r="O343" s="233">
        <v>17224</v>
      </c>
      <c r="P343" s="230">
        <v>0.14232524108925038</v>
      </c>
      <c r="Q343" s="234"/>
      <c r="R343" s="233">
        <v>4558285</v>
      </c>
      <c r="S343" s="230">
        <v>99.556549481023623</v>
      </c>
      <c r="T343" s="195">
        <v>99.414855381954624</v>
      </c>
      <c r="U343" s="233">
        <v>4578601</v>
      </c>
      <c r="V343" s="195">
        <v>6.6745279305462951E-2</v>
      </c>
      <c r="W343" s="233">
        <v>16340</v>
      </c>
      <c r="X343" s="195">
        <v>0.35846815194749782</v>
      </c>
      <c r="Y343" s="234"/>
      <c r="Z343" s="233">
        <v>3735081</v>
      </c>
      <c r="AA343" s="195">
        <v>98.096515368855677</v>
      </c>
      <c r="AB343" s="233">
        <v>3733692</v>
      </c>
      <c r="AC343" s="195">
        <v>98.078871917598335</v>
      </c>
      <c r="AD343" s="234">
        <v>9.9497680909681439</v>
      </c>
      <c r="AE343" s="234">
        <v>30.179570674261949</v>
      </c>
      <c r="AF343" s="233">
        <v>18199.574584960938</v>
      </c>
      <c r="AG343" s="234">
        <v>63904.928466796875</v>
      </c>
      <c r="AH343" s="234">
        <v>43664.739807128906</v>
      </c>
      <c r="AI343" s="234">
        <v>68.327656183538053</v>
      </c>
      <c r="AJ343" s="234">
        <v>53648.734619140625</v>
      </c>
      <c r="AK343" s="234">
        <v>10256.200530052185</v>
      </c>
      <c r="AL343" s="234">
        <v>32973.447631835938</v>
      </c>
      <c r="AM343" s="234">
        <v>8070.1881523132324</v>
      </c>
      <c r="AN343" s="235">
        <v>89.965278762723955</v>
      </c>
      <c r="AO343" s="235">
        <v>86.97245085019</v>
      </c>
      <c r="AP343" s="235">
        <v>111.93840654052663</v>
      </c>
      <c r="AQ343" s="213">
        <v>3.2961073069319617</v>
      </c>
      <c r="AR343" s="234">
        <v>3548</v>
      </c>
      <c r="AS343" s="236">
        <v>108</v>
      </c>
      <c r="AT343" s="236">
        <v>28</v>
      </c>
      <c r="AU343" s="236">
        <v>22</v>
      </c>
      <c r="AV343" s="236">
        <v>15</v>
      </c>
      <c r="AW343" s="236">
        <v>5</v>
      </c>
      <c r="AX343" s="236">
        <v>87</v>
      </c>
      <c r="AY343" s="236">
        <v>1</v>
      </c>
      <c r="AZ343" s="236">
        <v>77</v>
      </c>
      <c r="BA343" s="236">
        <v>29</v>
      </c>
      <c r="BB343" s="236">
        <v>694</v>
      </c>
      <c r="BC343" s="236">
        <v>302</v>
      </c>
      <c r="BD343" s="236">
        <v>300</v>
      </c>
      <c r="BE343" s="236">
        <v>505</v>
      </c>
      <c r="BF343" s="236">
        <v>0</v>
      </c>
      <c r="BG343" s="235">
        <v>43.862160456896241</v>
      </c>
      <c r="BH343" s="236">
        <v>1596</v>
      </c>
      <c r="BI343" s="235">
        <v>25.201326385599245</v>
      </c>
      <c r="BJ343" s="43">
        <v>39</v>
      </c>
      <c r="BK343" s="43">
        <v>103</v>
      </c>
    </row>
    <row r="344" spans="1:63">
      <c r="A344" s="352">
        <v>41895</v>
      </c>
      <c r="B344" s="127" t="s">
        <v>134</v>
      </c>
      <c r="C344" s="127"/>
      <c r="D344" s="199">
        <v>769</v>
      </c>
      <c r="E344" s="199">
        <v>662</v>
      </c>
      <c r="F344" s="199">
        <v>107</v>
      </c>
      <c r="G344" s="199">
        <v>2303</v>
      </c>
      <c r="H344" s="199">
        <v>1982</v>
      </c>
      <c r="I344" s="199">
        <v>321</v>
      </c>
      <c r="J344" s="199">
        <v>8111</v>
      </c>
      <c r="K344" s="199">
        <v>6781</v>
      </c>
      <c r="L344" s="199">
        <v>1330</v>
      </c>
      <c r="M344" s="199">
        <v>6093194</v>
      </c>
      <c r="N344" s="200">
        <v>6.7780545492778732E-2</v>
      </c>
      <c r="O344" s="199">
        <v>7691</v>
      </c>
      <c r="P344" s="194">
        <v>0.12632583825687757</v>
      </c>
      <c r="Q344" s="200"/>
      <c r="R344" s="199">
        <v>2445100</v>
      </c>
      <c r="S344" s="194">
        <v>99.548416695635552</v>
      </c>
      <c r="T344" s="200">
        <v>99.42266132377334</v>
      </c>
      <c r="U344" s="199">
        <v>2456194</v>
      </c>
      <c r="V344" s="201">
        <v>7.8821137008581912E-2</v>
      </c>
      <c r="W344" s="199">
        <v>7205</v>
      </c>
      <c r="X344" s="200">
        <v>0.29467097460226577</v>
      </c>
      <c r="Y344" s="200"/>
      <c r="Z344" s="199">
        <v>2163989</v>
      </c>
      <c r="AA344" s="201">
        <v>98.61713734695762</v>
      </c>
      <c r="AB344" s="199">
        <v>2162025</v>
      </c>
      <c r="AC344" s="201">
        <v>98.498073499369937</v>
      </c>
      <c r="AD344" s="200">
        <v>5.5544639931934272</v>
      </c>
      <c r="AE344" s="200">
        <v>30.825077392306476</v>
      </c>
      <c r="AF344" s="199">
        <v>9654.570556640625</v>
      </c>
      <c r="AG344" s="200">
        <v>35284.694091796875</v>
      </c>
      <c r="AH344" s="200">
        <v>26741.7177734375</v>
      </c>
      <c r="AI344" s="237">
        <v>75.788435925974255</v>
      </c>
      <c r="AJ344" s="200">
        <v>28467.074462890625</v>
      </c>
      <c r="AK344" s="200">
        <v>6817.6261596679687</v>
      </c>
      <c r="AL344" s="200">
        <v>21081.76806640625</v>
      </c>
      <c r="AM344" s="200">
        <v>5659.9565544128418</v>
      </c>
      <c r="AN344" s="200">
        <v>113.78278658825192</v>
      </c>
      <c r="AO344" s="200">
        <v>111.0257498535868</v>
      </c>
      <c r="AP344" s="200">
        <v>126.94552636038499</v>
      </c>
      <c r="AQ344" s="200">
        <v>4.3502273568976548</v>
      </c>
      <c r="AR344" s="200">
        <v>811</v>
      </c>
      <c r="AS344" s="202">
        <v>97</v>
      </c>
      <c r="AT344" s="202">
        <v>12</v>
      </c>
      <c r="AU344" s="202">
        <v>10</v>
      </c>
      <c r="AV344" s="202">
        <v>8</v>
      </c>
      <c r="AW344" s="202">
        <v>2</v>
      </c>
      <c r="AX344" s="202">
        <v>23</v>
      </c>
      <c r="AY344" s="202">
        <v>2</v>
      </c>
      <c r="AZ344" s="202">
        <v>31</v>
      </c>
      <c r="BA344" s="202">
        <v>17</v>
      </c>
      <c r="BB344" s="202">
        <v>146</v>
      </c>
      <c r="BC344" s="202">
        <v>44</v>
      </c>
      <c r="BD344" s="202">
        <v>88</v>
      </c>
      <c r="BE344" s="202">
        <v>191</v>
      </c>
      <c r="BF344" s="202">
        <v>0</v>
      </c>
      <c r="BG344" s="200">
        <v>56.13707035918474</v>
      </c>
      <c r="BH344" s="202">
        <v>185</v>
      </c>
      <c r="BI344" s="238">
        <v>8.0330004342162393</v>
      </c>
      <c r="BJ344" s="470">
        <v>12</v>
      </c>
      <c r="BK344" s="470">
        <v>45</v>
      </c>
    </row>
    <row r="345" spans="1:63">
      <c r="A345" s="352">
        <v>41895</v>
      </c>
      <c r="B345" s="127" t="s">
        <v>175</v>
      </c>
      <c r="C345" s="127"/>
      <c r="D345" s="199">
        <v>687</v>
      </c>
      <c r="E345" s="199">
        <v>615</v>
      </c>
      <c r="F345" s="199">
        <v>72</v>
      </c>
      <c r="G345" s="199">
        <v>1986</v>
      </c>
      <c r="H345" s="199">
        <v>1792</v>
      </c>
      <c r="I345" s="199">
        <v>194</v>
      </c>
      <c r="J345" s="199">
        <v>6387</v>
      </c>
      <c r="K345" s="199">
        <v>5677</v>
      </c>
      <c r="L345" s="199">
        <v>710</v>
      </c>
      <c r="M345" s="199">
        <v>4043554</v>
      </c>
      <c r="N345" s="200">
        <v>3.2149936114497978E-2</v>
      </c>
      <c r="O345" s="199">
        <v>370</v>
      </c>
      <c r="P345" s="194">
        <v>9.5721309753105319E-3</v>
      </c>
      <c r="Q345" s="200"/>
      <c r="R345" s="199">
        <v>1442645</v>
      </c>
      <c r="S345" s="194">
        <v>99.668178812521731</v>
      </c>
      <c r="T345" s="243">
        <v>99.65863844390509</v>
      </c>
      <c r="U345" s="199">
        <v>1447449</v>
      </c>
      <c r="V345" s="201">
        <v>2.3696863152246273E-2</v>
      </c>
      <c r="W345" s="199">
        <v>4324</v>
      </c>
      <c r="X345" s="200">
        <v>0.29972723712347804</v>
      </c>
      <c r="Y345" s="200"/>
      <c r="Z345" s="199">
        <v>432634</v>
      </c>
      <c r="AA345" s="201">
        <v>93.319063207110645</v>
      </c>
      <c r="AB345" s="199">
        <v>431687</v>
      </c>
      <c r="AC345" s="201">
        <v>93.487410864758999</v>
      </c>
      <c r="AD345" s="200">
        <v>20.898112282703288</v>
      </c>
      <c r="AE345" s="200">
        <v>33.043684521214963</v>
      </c>
      <c r="AF345" s="199">
        <v>6193.3980712890625</v>
      </c>
      <c r="AG345" s="200">
        <v>19394.9248046875</v>
      </c>
      <c r="AH345" s="200">
        <v>12257.91015625</v>
      </c>
      <c r="AI345" s="237">
        <v>63.201637952663901</v>
      </c>
      <c r="AJ345" s="200">
        <v>16424.06201171875</v>
      </c>
      <c r="AK345" s="200">
        <v>2970.8632202148437</v>
      </c>
      <c r="AL345" s="200">
        <v>9934.6795654296875</v>
      </c>
      <c r="AM345" s="200">
        <v>2323.2315979003906</v>
      </c>
      <c r="AN345" s="200">
        <v>79.834646962182262</v>
      </c>
      <c r="AO345" s="200">
        <v>77.265242707300544</v>
      </c>
      <c r="AP345" s="200">
        <v>104.19100887074251</v>
      </c>
      <c r="AQ345" s="200">
        <v>3.0366251455593392</v>
      </c>
      <c r="AR345" s="200">
        <v>1116</v>
      </c>
      <c r="AS345" s="202">
        <v>5</v>
      </c>
      <c r="AT345" s="202">
        <v>10</v>
      </c>
      <c r="AU345" s="202">
        <v>9</v>
      </c>
      <c r="AV345" s="202">
        <v>2</v>
      </c>
      <c r="AW345" s="202">
        <v>1</v>
      </c>
      <c r="AX345" s="202">
        <v>9</v>
      </c>
      <c r="AY345" s="202">
        <v>1</v>
      </c>
      <c r="AZ345" s="202">
        <v>4</v>
      </c>
      <c r="BA345" s="202">
        <v>3</v>
      </c>
      <c r="BB345" s="202">
        <v>369</v>
      </c>
      <c r="BC345" s="202">
        <v>199</v>
      </c>
      <c r="BD345" s="202">
        <v>59</v>
      </c>
      <c r="BE345" s="202">
        <v>109</v>
      </c>
      <c r="BF345" s="202">
        <v>0</v>
      </c>
      <c r="BG345" s="200">
        <v>38.901434789522533</v>
      </c>
      <c r="BH345" s="202">
        <v>426</v>
      </c>
      <c r="BI345" s="238">
        <v>21.450151057401811</v>
      </c>
      <c r="BJ345" s="470">
        <v>3</v>
      </c>
      <c r="BK345" s="470">
        <v>13</v>
      </c>
    </row>
    <row r="346" spans="1:63">
      <c r="A346" s="352">
        <v>41895</v>
      </c>
      <c r="B346" s="126" t="s">
        <v>135</v>
      </c>
      <c r="C346" s="126"/>
      <c r="D346" s="189">
        <v>685</v>
      </c>
      <c r="E346" s="189">
        <v>656</v>
      </c>
      <c r="F346" s="189">
        <v>29</v>
      </c>
      <c r="G346" s="189">
        <v>2044</v>
      </c>
      <c r="H346" s="189">
        <v>1957</v>
      </c>
      <c r="I346" s="189">
        <v>87</v>
      </c>
      <c r="J346" s="189">
        <v>4890</v>
      </c>
      <c r="K346" s="189">
        <v>4634</v>
      </c>
      <c r="L346" s="189">
        <v>256</v>
      </c>
      <c r="M346" s="189">
        <v>2148509</v>
      </c>
      <c r="N346" s="203">
        <v>8.5175344326424707E-3</v>
      </c>
      <c r="O346" s="189">
        <v>9163</v>
      </c>
      <c r="P346" s="192">
        <v>0.42653381534564971</v>
      </c>
      <c r="Q346" s="203"/>
      <c r="R346" s="204">
        <v>670540</v>
      </c>
      <c r="S346" s="192">
        <v>99.346038514658176</v>
      </c>
      <c r="T346" s="203">
        <v>98.922294066186836</v>
      </c>
      <c r="U346" s="204">
        <v>674958</v>
      </c>
      <c r="V346" s="205">
        <v>0.11511827092464921</v>
      </c>
      <c r="W346" s="204">
        <v>4811</v>
      </c>
      <c r="X346" s="203">
        <v>0.71748143287499633</v>
      </c>
      <c r="Y346" s="203"/>
      <c r="Z346" s="204">
        <v>1138458</v>
      </c>
      <c r="AA346" s="205">
        <v>98.922429021158663</v>
      </c>
      <c r="AB346" s="204">
        <v>1139980</v>
      </c>
      <c r="AC346" s="205">
        <v>99.022528602529022</v>
      </c>
      <c r="AD346" s="203">
        <v>4.2643345158160786</v>
      </c>
      <c r="AE346" s="203">
        <v>26.669427782038248</v>
      </c>
      <c r="AF346" s="204">
        <v>2351.60595703125</v>
      </c>
      <c r="AG346" s="205">
        <v>9225.3095703125</v>
      </c>
      <c r="AH346" s="205">
        <v>4665.1118774414062</v>
      </c>
      <c r="AI346" s="232">
        <v>50.568621485114882</v>
      </c>
      <c r="AJ346" s="205">
        <v>8757.59814453125</v>
      </c>
      <c r="AK346" s="205">
        <v>467.71115016937256</v>
      </c>
      <c r="AL346" s="205">
        <v>1957</v>
      </c>
      <c r="AM346" s="205">
        <v>87</v>
      </c>
      <c r="AN346" s="203">
        <v>58.653693268116257</v>
      </c>
      <c r="AO346" s="203">
        <v>59.221166935991221</v>
      </c>
      <c r="AP346" s="203">
        <v>49.730837561319369</v>
      </c>
      <c r="AQ346" s="203">
        <v>1.8865663742970347</v>
      </c>
      <c r="AR346" s="205">
        <v>1621</v>
      </c>
      <c r="AS346" s="204">
        <v>6</v>
      </c>
      <c r="AT346" s="204">
        <v>6</v>
      </c>
      <c r="AU346" s="204">
        <v>3</v>
      </c>
      <c r="AV346" s="204">
        <v>5</v>
      </c>
      <c r="AW346" s="204">
        <v>2</v>
      </c>
      <c r="AX346" s="204">
        <v>55</v>
      </c>
      <c r="AY346" s="204">
        <v>-2</v>
      </c>
      <c r="AZ346" s="204">
        <v>42</v>
      </c>
      <c r="BA346" s="204">
        <v>9</v>
      </c>
      <c r="BB346" s="204">
        <v>179</v>
      </c>
      <c r="BC346" s="204">
        <v>59</v>
      </c>
      <c r="BD346" s="204">
        <v>153</v>
      </c>
      <c r="BE346" s="204">
        <v>205</v>
      </c>
      <c r="BF346" s="204">
        <v>0</v>
      </c>
      <c r="BG346" s="203">
        <v>27.969230143668305</v>
      </c>
      <c r="BH346" s="204">
        <v>985</v>
      </c>
      <c r="BI346" s="239">
        <v>48.189823874755383</v>
      </c>
      <c r="BJ346" s="470">
        <v>24</v>
      </c>
      <c r="BK346" s="470">
        <v>45</v>
      </c>
    </row>
    <row r="347" spans="1:63">
      <c r="A347" s="352">
        <v>41895</v>
      </c>
      <c r="B347" s="114" t="s">
        <v>121</v>
      </c>
      <c r="C347" s="114" t="s">
        <v>122</v>
      </c>
      <c r="D347" s="114">
        <v>232</v>
      </c>
      <c r="E347" s="114">
        <v>168</v>
      </c>
      <c r="F347" s="114">
        <v>64</v>
      </c>
      <c r="G347" s="114">
        <v>683</v>
      </c>
      <c r="H347" s="114">
        <v>492</v>
      </c>
      <c r="I347" s="114">
        <v>191</v>
      </c>
      <c r="J347" s="114">
        <v>2679</v>
      </c>
      <c r="K347" s="115">
        <v>1876</v>
      </c>
      <c r="L347" s="115">
        <v>803</v>
      </c>
      <c r="M347" s="115">
        <v>1985506</v>
      </c>
      <c r="N347" s="116">
        <v>0.10672342777252197</v>
      </c>
      <c r="O347" s="115">
        <v>2422</v>
      </c>
      <c r="P347" s="116">
        <v>0.12212413549423218</v>
      </c>
      <c r="Q347" s="116">
        <v>0</v>
      </c>
      <c r="R347" s="117">
        <v>886972</v>
      </c>
      <c r="S347" s="116">
        <v>99.5382080078125</v>
      </c>
      <c r="T347" s="116">
        <v>99.416648864746094</v>
      </c>
      <c r="U347" s="118">
        <v>891087</v>
      </c>
      <c r="V347" s="119">
        <v>0.15857037901878357</v>
      </c>
      <c r="W347" s="117">
        <v>2819</v>
      </c>
      <c r="X347" s="119">
        <v>0.31782287359237671</v>
      </c>
      <c r="Y347" s="119">
        <v>0</v>
      </c>
      <c r="Z347" s="117">
        <v>1089715</v>
      </c>
      <c r="AA347" s="119">
        <v>98.745269775390625</v>
      </c>
      <c r="AB347" s="116">
        <v>1088560</v>
      </c>
      <c r="AC347" s="120">
        <v>98.660797119140625</v>
      </c>
      <c r="AD347" s="116">
        <v>5.4935951232910156</v>
      </c>
      <c r="AE347" s="116">
        <v>28.593164443969727</v>
      </c>
      <c r="AF347" s="116">
        <v>3085.18017578125</v>
      </c>
      <c r="AG347" s="116">
        <v>13597.8955078125</v>
      </c>
      <c r="AH347" s="121">
        <v>11313.62109375</v>
      </c>
      <c r="AI347" s="116">
        <v>83.201263427734375</v>
      </c>
      <c r="AJ347" s="121">
        <v>9000.78125</v>
      </c>
      <c r="AK347" s="121">
        <v>4597.12109375</v>
      </c>
      <c r="AL347" s="116">
        <v>7321.328125</v>
      </c>
      <c r="AM347" s="116">
        <v>3992.298583984375</v>
      </c>
      <c r="AN347" s="116">
        <v>127.61874389648437</v>
      </c>
      <c r="AO347" s="116">
        <v>121.83601379394531</v>
      </c>
      <c r="AP347" s="116">
        <v>140.69322204589844</v>
      </c>
      <c r="AQ347" s="122">
        <v>5.0757355385638299</v>
      </c>
      <c r="AR347" s="118">
        <v>170</v>
      </c>
      <c r="AS347" s="118">
        <v>64</v>
      </c>
      <c r="AT347" s="118">
        <v>5</v>
      </c>
      <c r="AU347" s="118">
        <v>5</v>
      </c>
      <c r="AV347" s="118">
        <v>5</v>
      </c>
      <c r="AW347" s="118">
        <v>1</v>
      </c>
      <c r="AX347" s="118">
        <v>14</v>
      </c>
      <c r="AY347" s="118">
        <v>0</v>
      </c>
      <c r="AZ347" s="118">
        <v>8</v>
      </c>
      <c r="BA347" s="118">
        <v>5</v>
      </c>
      <c r="BB347" s="118">
        <v>23</v>
      </c>
      <c r="BC347" s="118">
        <v>11</v>
      </c>
      <c r="BD347" s="116">
        <v>47</v>
      </c>
      <c r="BE347" s="118">
        <v>50</v>
      </c>
      <c r="BF347" s="118">
        <v>0</v>
      </c>
      <c r="BG347" s="112">
        <v>63.383625030517578</v>
      </c>
      <c r="BH347" s="244">
        <v>40</v>
      </c>
      <c r="BI347" s="240">
        <v>5.8565153733528552</v>
      </c>
      <c r="BJ347" s="470">
        <v>1</v>
      </c>
      <c r="BK347" s="470">
        <v>10</v>
      </c>
    </row>
    <row r="348" spans="1:63">
      <c r="A348" s="352">
        <v>41895</v>
      </c>
      <c r="B348" s="114" t="s">
        <v>123</v>
      </c>
      <c r="C348" s="114" t="s">
        <v>122</v>
      </c>
      <c r="D348" s="114">
        <v>169</v>
      </c>
      <c r="E348" s="114">
        <v>158</v>
      </c>
      <c r="F348" s="114">
        <v>11</v>
      </c>
      <c r="G348" s="114">
        <v>525</v>
      </c>
      <c r="H348" s="114">
        <v>491</v>
      </c>
      <c r="I348" s="114">
        <v>34</v>
      </c>
      <c r="J348" s="114">
        <v>1608</v>
      </c>
      <c r="K348" s="115">
        <v>1476</v>
      </c>
      <c r="L348" s="115">
        <v>132</v>
      </c>
      <c r="M348" s="115">
        <v>1098521</v>
      </c>
      <c r="N348" s="116">
        <v>1.8752485513687134E-2</v>
      </c>
      <c r="O348" s="115">
        <v>1119</v>
      </c>
      <c r="P348" s="116">
        <v>0.10189419239759445</v>
      </c>
      <c r="Q348" s="116">
        <v>0</v>
      </c>
      <c r="R348" s="117">
        <v>409343</v>
      </c>
      <c r="S348" s="116">
        <v>99.699447631835938</v>
      </c>
      <c r="T348" s="116">
        <v>99.597862243652344</v>
      </c>
      <c r="U348" s="118">
        <v>410577</v>
      </c>
      <c r="V348" s="119">
        <v>5.0173293799161911E-2</v>
      </c>
      <c r="W348" s="117">
        <v>1102</v>
      </c>
      <c r="X348" s="119">
        <v>0.26921188831329346</v>
      </c>
      <c r="Y348" s="119">
        <v>0</v>
      </c>
      <c r="Z348" s="117">
        <v>344950</v>
      </c>
      <c r="AA348" s="119">
        <v>99.012611389160156</v>
      </c>
      <c r="AB348" s="116">
        <v>344942</v>
      </c>
      <c r="AC348" s="120">
        <v>98.857490539550781</v>
      </c>
      <c r="AD348" s="116">
        <v>5.1384181976318359</v>
      </c>
      <c r="AE348" s="116">
        <v>30.653238296508789</v>
      </c>
      <c r="AF348" s="116">
        <v>1608.567138671875</v>
      </c>
      <c r="AG348" s="116">
        <v>6147.2958984375</v>
      </c>
      <c r="AH348" s="121">
        <v>4351.7890625</v>
      </c>
      <c r="AI348" s="116">
        <v>70.791923522949219</v>
      </c>
      <c r="AJ348" s="121">
        <v>5559.45068359375</v>
      </c>
      <c r="AK348" s="121">
        <v>587.84600830078125</v>
      </c>
      <c r="AL348" s="116">
        <v>3911.191162109375</v>
      </c>
      <c r="AM348" s="116">
        <v>440.59799194335937</v>
      </c>
      <c r="AN348" s="116">
        <v>105.60665130615234</v>
      </c>
      <c r="AO348" s="116">
        <v>105.05725860595703</v>
      </c>
      <c r="AP348" s="116">
        <v>111.101318359375</v>
      </c>
      <c r="AQ348" s="116">
        <v>3.8229452104710822</v>
      </c>
      <c r="AR348" s="118">
        <v>222</v>
      </c>
      <c r="AS348" s="118">
        <v>13</v>
      </c>
      <c r="AT348" s="118">
        <v>3</v>
      </c>
      <c r="AU348" s="118">
        <v>1</v>
      </c>
      <c r="AV348" s="118">
        <v>1</v>
      </c>
      <c r="AW348" s="118">
        <v>0</v>
      </c>
      <c r="AX348" s="118">
        <v>3</v>
      </c>
      <c r="AY348" s="118">
        <v>0</v>
      </c>
      <c r="AZ348" s="118">
        <v>7</v>
      </c>
      <c r="BA348" s="118">
        <v>1</v>
      </c>
      <c r="BB348" s="118">
        <v>22</v>
      </c>
      <c r="BC348" s="118">
        <v>6</v>
      </c>
      <c r="BD348" s="116">
        <v>11</v>
      </c>
      <c r="BE348" s="118">
        <v>24</v>
      </c>
      <c r="BF348" s="118">
        <v>0</v>
      </c>
      <c r="BG348" s="112">
        <v>51.632564544677734</v>
      </c>
      <c r="BH348" s="244">
        <v>51</v>
      </c>
      <c r="BI348" s="240">
        <v>9.7142857142857135</v>
      </c>
      <c r="BJ348" s="470">
        <v>4</v>
      </c>
      <c r="BK348" s="470">
        <v>7</v>
      </c>
    </row>
    <row r="349" spans="1:63">
      <c r="A349" s="352">
        <v>41895</v>
      </c>
      <c r="B349" s="114" t="s">
        <v>183</v>
      </c>
      <c r="C349" s="114" t="s">
        <v>122</v>
      </c>
      <c r="D349" s="114">
        <v>140</v>
      </c>
      <c r="E349" s="114">
        <v>130</v>
      </c>
      <c r="F349" s="114">
        <v>10</v>
      </c>
      <c r="G349" s="114">
        <v>421</v>
      </c>
      <c r="H349" s="114">
        <v>391</v>
      </c>
      <c r="I349" s="114">
        <v>30</v>
      </c>
      <c r="J349" s="114">
        <v>1590</v>
      </c>
      <c r="K349" s="115">
        <v>1476</v>
      </c>
      <c r="L349" s="115">
        <v>114</v>
      </c>
      <c r="M349" s="115">
        <v>1187655</v>
      </c>
      <c r="N349" s="116">
        <v>2.5259861722588539E-3</v>
      </c>
      <c r="O349" s="115">
        <v>1096</v>
      </c>
      <c r="P349" s="116">
        <v>9.2290773987770081E-2</v>
      </c>
      <c r="Q349" s="116">
        <v>0</v>
      </c>
      <c r="R349" s="117">
        <v>474484</v>
      </c>
      <c r="S349" s="116">
        <v>99.61077880859375</v>
      </c>
      <c r="T349" s="116">
        <v>99.518844604492188</v>
      </c>
      <c r="U349" s="118">
        <v>476338</v>
      </c>
      <c r="V349" s="119">
        <v>3.2959789037704468E-2</v>
      </c>
      <c r="W349" s="117">
        <v>1242</v>
      </c>
      <c r="X349" s="119">
        <v>0.26175802946090698</v>
      </c>
      <c r="Y349" s="119">
        <v>0</v>
      </c>
      <c r="Z349" s="117">
        <v>316006</v>
      </c>
      <c r="AA349" s="119">
        <v>97.836746215820313</v>
      </c>
      <c r="AB349" s="116">
        <v>315614</v>
      </c>
      <c r="AC349" s="120">
        <v>97.648391723632813</v>
      </c>
      <c r="AD349" s="116">
        <v>5.6142759323120117</v>
      </c>
      <c r="AE349" s="116">
        <v>29.921899795532227</v>
      </c>
      <c r="AF349" s="116">
        <v>1883.7823486328125</v>
      </c>
      <c r="AG349" s="116">
        <v>6425.1416015625</v>
      </c>
      <c r="AH349" s="121">
        <v>4470.6787109375</v>
      </c>
      <c r="AI349" s="116">
        <v>69.581016540527344</v>
      </c>
      <c r="AJ349" s="121">
        <v>5808.0751953125</v>
      </c>
      <c r="AK349" s="121">
        <v>617.06500244140625</v>
      </c>
      <c r="AL349" s="116">
        <v>3932.21142578125</v>
      </c>
      <c r="AM349" s="116">
        <v>538.468017578125</v>
      </c>
      <c r="AN349" s="116">
        <v>103.30168151855469</v>
      </c>
      <c r="AO349" s="116">
        <v>100.54249572753906</v>
      </c>
      <c r="AP349" s="116">
        <v>139.27783203125</v>
      </c>
      <c r="AQ349" s="116">
        <v>4.0409695607311322</v>
      </c>
      <c r="AR349" s="118">
        <v>160</v>
      </c>
      <c r="AS349" s="118">
        <v>6</v>
      </c>
      <c r="AT349" s="118">
        <v>0</v>
      </c>
      <c r="AU349" s="118">
        <v>0</v>
      </c>
      <c r="AV349" s="118">
        <v>1</v>
      </c>
      <c r="AW349" s="118">
        <v>1</v>
      </c>
      <c r="AX349" s="118">
        <v>0</v>
      </c>
      <c r="AY349" s="118">
        <v>0</v>
      </c>
      <c r="AZ349" s="118">
        <v>5</v>
      </c>
      <c r="BA349" s="118">
        <v>2</v>
      </c>
      <c r="BB349" s="118">
        <v>46</v>
      </c>
      <c r="BC349" s="118">
        <v>11</v>
      </c>
      <c r="BD349" s="116">
        <v>7</v>
      </c>
      <c r="BE349" s="118">
        <v>33</v>
      </c>
      <c r="BF349" s="118">
        <v>0</v>
      </c>
      <c r="BG349" s="112">
        <v>51.072586059570313</v>
      </c>
      <c r="BH349" s="244">
        <v>30</v>
      </c>
      <c r="BI349" s="240">
        <v>7.1258907363420425</v>
      </c>
      <c r="BJ349" s="470">
        <v>1</v>
      </c>
      <c r="BK349" s="470">
        <v>8</v>
      </c>
    </row>
    <row r="350" spans="1:63">
      <c r="A350" s="352">
        <v>41895</v>
      </c>
      <c r="B350" s="114" t="s">
        <v>126</v>
      </c>
      <c r="C350" s="114" t="s">
        <v>122</v>
      </c>
      <c r="D350" s="114">
        <v>116</v>
      </c>
      <c r="E350" s="114">
        <v>109</v>
      </c>
      <c r="F350" s="114">
        <v>7</v>
      </c>
      <c r="G350" s="114">
        <v>340</v>
      </c>
      <c r="H350" s="114">
        <v>319</v>
      </c>
      <c r="I350" s="114">
        <v>21</v>
      </c>
      <c r="J350" s="114">
        <v>1060</v>
      </c>
      <c r="K350" s="115">
        <v>974</v>
      </c>
      <c r="L350" s="115">
        <v>86</v>
      </c>
      <c r="M350" s="115">
        <v>677226</v>
      </c>
      <c r="N350" s="116">
        <v>0</v>
      </c>
      <c r="O350" s="115">
        <v>1625</v>
      </c>
      <c r="P350" s="116">
        <v>0.23997671902179718</v>
      </c>
      <c r="Q350" s="116">
        <v>0</v>
      </c>
      <c r="R350" s="117">
        <v>249352</v>
      </c>
      <c r="S350" s="116">
        <v>99.472618103027344</v>
      </c>
      <c r="T350" s="116">
        <v>99.233909606933594</v>
      </c>
      <c r="U350" s="118">
        <v>250674</v>
      </c>
      <c r="V350" s="119">
        <v>1.8350526690483093E-2</v>
      </c>
      <c r="W350" s="117">
        <v>1020</v>
      </c>
      <c r="X350" s="119">
        <v>0.4090602695941925</v>
      </c>
      <c r="Y350" s="119">
        <v>0</v>
      </c>
      <c r="Z350" s="117">
        <v>131867</v>
      </c>
      <c r="AA350" s="119">
        <v>98.866279602050781</v>
      </c>
      <c r="AB350" s="116">
        <v>132154</v>
      </c>
      <c r="AC350" s="120">
        <v>98.730270385742188</v>
      </c>
      <c r="AD350" s="116">
        <v>5.9217634201049805</v>
      </c>
      <c r="AE350" s="116">
        <v>36.333911895751953</v>
      </c>
      <c r="AF350" s="116">
        <v>1129.38623046875</v>
      </c>
      <c r="AG350" s="116">
        <v>3791.678466796875</v>
      </c>
      <c r="AH350" s="121">
        <v>2578.153076171875</v>
      </c>
      <c r="AI350" s="116">
        <v>67.995033264160156</v>
      </c>
      <c r="AJ350" s="121">
        <v>3662.407958984375</v>
      </c>
      <c r="AK350" s="121">
        <v>129.27001953125</v>
      </c>
      <c r="AL350" s="116">
        <v>2555.421875</v>
      </c>
      <c r="AM350" s="116">
        <v>22.730998992919922</v>
      </c>
      <c r="AN350" s="116">
        <v>98.910652160644531</v>
      </c>
      <c r="AO350" s="116">
        <v>104.88603973388672</v>
      </c>
      <c r="AP350" s="116">
        <v>37.838077545166016</v>
      </c>
      <c r="AQ350" s="116">
        <v>3.5770551573555425</v>
      </c>
      <c r="AR350" s="118">
        <v>152</v>
      </c>
      <c r="AS350" s="118">
        <v>2</v>
      </c>
      <c r="AT350" s="118">
        <v>0</v>
      </c>
      <c r="AU350" s="118">
        <v>0</v>
      </c>
      <c r="AV350" s="118">
        <v>1</v>
      </c>
      <c r="AW350" s="118">
        <v>0</v>
      </c>
      <c r="AX350" s="118">
        <v>6</v>
      </c>
      <c r="AY350" s="118">
        <v>1</v>
      </c>
      <c r="AZ350" s="118">
        <v>6</v>
      </c>
      <c r="BA350" s="118">
        <v>8</v>
      </c>
      <c r="BB350" s="118">
        <v>27</v>
      </c>
      <c r="BC350" s="118">
        <v>13</v>
      </c>
      <c r="BD350" s="116">
        <v>18</v>
      </c>
      <c r="BE350" s="118">
        <v>43</v>
      </c>
      <c r="BF350" s="118">
        <v>0</v>
      </c>
      <c r="BG350" s="112">
        <v>48.455554962158203</v>
      </c>
      <c r="BH350" s="244">
        <v>44</v>
      </c>
      <c r="BI350" s="240">
        <v>12.941176470588237</v>
      </c>
      <c r="BJ350" s="470">
        <v>3</v>
      </c>
      <c r="BK350" s="470">
        <v>14</v>
      </c>
    </row>
    <row r="351" spans="1:63">
      <c r="A351" s="352">
        <v>41895</v>
      </c>
      <c r="B351" s="114" t="s">
        <v>184</v>
      </c>
      <c r="C351" s="114" t="s">
        <v>122</v>
      </c>
      <c r="D351" s="114">
        <v>112</v>
      </c>
      <c r="E351" s="114">
        <v>97</v>
      </c>
      <c r="F351" s="114">
        <v>15</v>
      </c>
      <c r="G351" s="114">
        <v>334</v>
      </c>
      <c r="H351" s="114">
        <v>289</v>
      </c>
      <c r="I351" s="114">
        <v>45</v>
      </c>
      <c r="J351" s="114">
        <v>1174</v>
      </c>
      <c r="K351" s="115">
        <v>979</v>
      </c>
      <c r="L351" s="115">
        <v>195</v>
      </c>
      <c r="M351" s="115">
        <v>1144286</v>
      </c>
      <c r="N351" s="116">
        <v>0.15511856973171234</v>
      </c>
      <c r="O351" s="115">
        <v>1429</v>
      </c>
      <c r="P351" s="116">
        <v>0.125120609998703</v>
      </c>
      <c r="Q351" s="116">
        <v>0</v>
      </c>
      <c r="R351" s="117">
        <v>424949</v>
      </c>
      <c r="S351" s="116">
        <v>99.399085998535156</v>
      </c>
      <c r="T351" s="116">
        <v>99.27471923828125</v>
      </c>
      <c r="U351" s="118">
        <v>427518</v>
      </c>
      <c r="V351" s="119">
        <v>2.6665544137358665E-2</v>
      </c>
      <c r="W351" s="117">
        <v>1022</v>
      </c>
      <c r="X351" s="119">
        <v>0.24049945175647736</v>
      </c>
      <c r="Y351" s="119">
        <v>0</v>
      </c>
      <c r="Z351" s="117">
        <v>281451</v>
      </c>
      <c r="AA351" s="119">
        <v>98.39581298828125</v>
      </c>
      <c r="AB351" s="116">
        <v>280755</v>
      </c>
      <c r="AC351" s="120">
        <v>98.271446228027344</v>
      </c>
      <c r="AD351" s="116">
        <v>5.8836102485656738</v>
      </c>
      <c r="AE351" s="116">
        <v>31.189886093139648</v>
      </c>
      <c r="AF351" s="116">
        <v>1947.6546630859375</v>
      </c>
      <c r="AG351" s="116">
        <v>5322.6826171875</v>
      </c>
      <c r="AH351" s="121">
        <v>4027.475830078125</v>
      </c>
      <c r="AI351" s="116">
        <v>75.666275024414063</v>
      </c>
      <c r="AJ351" s="121">
        <v>4436.359375</v>
      </c>
      <c r="AK351" s="121">
        <v>886.32403564453125</v>
      </c>
      <c r="AL351" s="116">
        <v>3361.615478515625</v>
      </c>
      <c r="AM351" s="116">
        <v>665.8609619140625</v>
      </c>
      <c r="AN351" s="116">
        <v>118.77483367919922</v>
      </c>
      <c r="AO351" s="116">
        <v>120.15873718261719</v>
      </c>
      <c r="AP351" s="116">
        <v>112.30091857910156</v>
      </c>
      <c r="AQ351" s="116">
        <v>4.5338012071443785</v>
      </c>
      <c r="AR351" s="118">
        <v>107</v>
      </c>
      <c r="AS351" s="118">
        <v>12</v>
      </c>
      <c r="AT351" s="118">
        <v>4</v>
      </c>
      <c r="AU351" s="118">
        <v>4</v>
      </c>
      <c r="AV351" s="118">
        <v>0</v>
      </c>
      <c r="AW351" s="118">
        <v>0</v>
      </c>
      <c r="AX351" s="118">
        <v>0</v>
      </c>
      <c r="AY351" s="118">
        <v>1</v>
      </c>
      <c r="AZ351" s="118">
        <v>5</v>
      </c>
      <c r="BA351" s="118">
        <v>1</v>
      </c>
      <c r="BB351" s="118">
        <v>28</v>
      </c>
      <c r="BC351" s="118">
        <v>3</v>
      </c>
      <c r="BD351" s="116">
        <v>5</v>
      </c>
      <c r="BE351" s="118">
        <v>41</v>
      </c>
      <c r="BF351" s="118">
        <v>0</v>
      </c>
      <c r="BG351" s="112">
        <v>58.556125640869141</v>
      </c>
      <c r="BH351" s="244">
        <v>20</v>
      </c>
      <c r="BI351" s="240">
        <v>5.9880239520958085</v>
      </c>
      <c r="BJ351" s="471">
        <v>3</v>
      </c>
      <c r="BK351" s="471">
        <v>6</v>
      </c>
    </row>
    <row r="352" spans="1:63">
      <c r="A352" s="352">
        <v>41895</v>
      </c>
      <c r="B352" s="114" t="s">
        <v>131</v>
      </c>
      <c r="C352" s="114" t="s">
        <v>176</v>
      </c>
      <c r="D352" s="114">
        <v>188</v>
      </c>
      <c r="E352" s="114">
        <v>168</v>
      </c>
      <c r="F352" s="114">
        <v>20</v>
      </c>
      <c r="G352" s="114">
        <v>539</v>
      </c>
      <c r="H352" s="114">
        <v>489</v>
      </c>
      <c r="I352" s="114">
        <v>50</v>
      </c>
      <c r="J352" s="114">
        <v>1589</v>
      </c>
      <c r="K352" s="115">
        <v>1428</v>
      </c>
      <c r="L352" s="115">
        <v>161</v>
      </c>
      <c r="M352" s="115">
        <v>1139112</v>
      </c>
      <c r="N352" s="116">
        <v>7.3039352893829346E-2</v>
      </c>
      <c r="O352" s="115">
        <v>144</v>
      </c>
      <c r="P352" s="116">
        <v>1.319089625030756E-2</v>
      </c>
      <c r="Q352" s="116">
        <v>0</v>
      </c>
      <c r="R352" s="117">
        <v>390837</v>
      </c>
      <c r="S352" s="116">
        <v>99.608024597167969</v>
      </c>
      <c r="T352" s="116">
        <v>99.594886779785156</v>
      </c>
      <c r="U352" s="118">
        <v>392375</v>
      </c>
      <c r="V352" s="119">
        <v>7.6457468094304204E-4</v>
      </c>
      <c r="W352" s="117">
        <v>1191</v>
      </c>
      <c r="X352" s="119">
        <v>0.304730623960495</v>
      </c>
      <c r="Y352" s="119">
        <v>0</v>
      </c>
      <c r="Z352" s="117">
        <v>154073</v>
      </c>
      <c r="AA352" s="119">
        <v>94.307891845703125</v>
      </c>
      <c r="AB352" s="116">
        <v>153294</v>
      </c>
      <c r="AC352" s="120">
        <v>94.729736328125</v>
      </c>
      <c r="AD352" s="116">
        <v>5.6167669296264648</v>
      </c>
      <c r="AE352" s="116">
        <v>30.029325485229492</v>
      </c>
      <c r="AF352" s="116">
        <v>1867.1934814453125</v>
      </c>
      <c r="AG352" s="116">
        <v>4915.6435546875</v>
      </c>
      <c r="AH352" s="121">
        <v>3407.54736328125</v>
      </c>
      <c r="AI352" s="116">
        <v>69.320472717285156</v>
      </c>
      <c r="AJ352" s="121">
        <v>4197.25830078125</v>
      </c>
      <c r="AK352" s="121">
        <v>718.3857421875</v>
      </c>
      <c r="AL352" s="116">
        <v>2812.08740234375</v>
      </c>
      <c r="AM352" s="116">
        <v>595.4599609375</v>
      </c>
      <c r="AN352" s="116">
        <v>83.148849487304688</v>
      </c>
      <c r="AO352" s="116">
        <v>79.939697265625</v>
      </c>
      <c r="AP352" s="116">
        <v>108.62743377685547</v>
      </c>
      <c r="AQ352" s="116">
        <v>3.0935453459329767</v>
      </c>
      <c r="AR352" s="118">
        <v>284</v>
      </c>
      <c r="AS352" s="118">
        <v>0</v>
      </c>
      <c r="AT352" s="118">
        <v>4</v>
      </c>
      <c r="AU352" s="118">
        <v>4</v>
      </c>
      <c r="AV352" s="118">
        <v>0</v>
      </c>
      <c r="AW352" s="118">
        <v>0</v>
      </c>
      <c r="AX352" s="118">
        <v>3</v>
      </c>
      <c r="AY352" s="118">
        <v>1</v>
      </c>
      <c r="AZ352" s="118">
        <v>1</v>
      </c>
      <c r="BA352" s="118">
        <v>1</v>
      </c>
      <c r="BB352" s="118">
        <v>116</v>
      </c>
      <c r="BC352" s="118">
        <v>58</v>
      </c>
      <c r="BD352" s="116">
        <v>21</v>
      </c>
      <c r="BE352" s="118">
        <v>38</v>
      </c>
      <c r="BF352" s="118">
        <v>0</v>
      </c>
      <c r="BG352" s="112">
        <v>40.298847198486328</v>
      </c>
      <c r="BH352" s="244">
        <v>92</v>
      </c>
      <c r="BI352" s="240">
        <v>17.068645640074212</v>
      </c>
      <c r="BJ352" s="471">
        <v>2</v>
      </c>
      <c r="BK352" s="471">
        <v>2</v>
      </c>
    </row>
    <row r="353" spans="1:63">
      <c r="A353" s="352">
        <v>41895</v>
      </c>
      <c r="B353" s="114" t="s">
        <v>124</v>
      </c>
      <c r="C353" s="114" t="s">
        <v>176</v>
      </c>
      <c r="D353" s="114">
        <v>149</v>
      </c>
      <c r="E353" s="114">
        <v>117</v>
      </c>
      <c r="F353" s="114">
        <v>32</v>
      </c>
      <c r="G353" s="114">
        <v>430</v>
      </c>
      <c r="H353" s="114">
        <v>344</v>
      </c>
      <c r="I353" s="114">
        <v>86</v>
      </c>
      <c r="J353" s="114">
        <v>1643</v>
      </c>
      <c r="K353" s="115">
        <v>1300</v>
      </c>
      <c r="L353" s="115">
        <v>343</v>
      </c>
      <c r="M353" s="115">
        <v>1118842</v>
      </c>
      <c r="N353" s="116">
        <v>6.2564684776589274E-4</v>
      </c>
      <c r="O353" s="115">
        <v>145</v>
      </c>
      <c r="P353" s="116">
        <v>1.3477164320647717E-2</v>
      </c>
      <c r="Q353" s="116">
        <v>0</v>
      </c>
      <c r="R353" s="117">
        <v>447326</v>
      </c>
      <c r="S353" s="116">
        <v>99.72222900390625</v>
      </c>
      <c r="T353" s="116">
        <v>99.708786010742188</v>
      </c>
      <c r="U353" s="118">
        <v>448572</v>
      </c>
      <c r="V353" s="119">
        <v>1.6496794298291206E-2</v>
      </c>
      <c r="W353" s="117">
        <v>1429</v>
      </c>
      <c r="X353" s="119">
        <v>0.31945383548736572</v>
      </c>
      <c r="Y353" s="119">
        <v>0</v>
      </c>
      <c r="Z353" s="117">
        <v>121703</v>
      </c>
      <c r="AA353" s="119">
        <v>93.684623718261719</v>
      </c>
      <c r="AB353" s="116">
        <v>121933</v>
      </c>
      <c r="AC353" s="120">
        <v>93.922073364257813</v>
      </c>
      <c r="AD353" s="116">
        <v>5.3616933822631836</v>
      </c>
      <c r="AE353" s="116">
        <v>31.83958625793457</v>
      </c>
      <c r="AF353" s="116">
        <v>1699.547119140625</v>
      </c>
      <c r="AG353" s="116">
        <v>5671.63623046875</v>
      </c>
      <c r="AH353" s="121">
        <v>3447.99169921875</v>
      </c>
      <c r="AI353" s="116">
        <v>60.793598175048828</v>
      </c>
      <c r="AJ353" s="121">
        <v>4170.58935546875</v>
      </c>
      <c r="AK353" s="121">
        <v>1501.0465087890625</v>
      </c>
      <c r="AL353" s="116">
        <v>2257.0263671875</v>
      </c>
      <c r="AM353" s="116">
        <v>1190.9659423828125</v>
      </c>
      <c r="AN353" s="116">
        <v>84.666450500488281</v>
      </c>
      <c r="AO353" s="116">
        <v>77.951423645019531</v>
      </c>
      <c r="AP353" s="116">
        <v>111.3074951171875</v>
      </c>
      <c r="AQ353" s="116">
        <v>3.4520001402731286</v>
      </c>
      <c r="AR353" s="118">
        <v>209</v>
      </c>
      <c r="AS353" s="118">
        <v>2</v>
      </c>
      <c r="AT353" s="118">
        <v>0</v>
      </c>
      <c r="AU353" s="118">
        <v>0</v>
      </c>
      <c r="AV353" s="118">
        <v>0</v>
      </c>
      <c r="AW353" s="118">
        <v>0</v>
      </c>
      <c r="AX353" s="118">
        <v>2</v>
      </c>
      <c r="AY353" s="118">
        <v>0</v>
      </c>
      <c r="AZ353" s="118">
        <v>1</v>
      </c>
      <c r="BA353" s="118">
        <v>0</v>
      </c>
      <c r="BB353" s="118">
        <v>95</v>
      </c>
      <c r="BC353" s="118">
        <v>49</v>
      </c>
      <c r="BD353" s="116">
        <v>12</v>
      </c>
      <c r="BE353" s="118">
        <v>24</v>
      </c>
      <c r="BF353" s="118">
        <v>0</v>
      </c>
      <c r="BG353" s="112">
        <v>41.839805603027344</v>
      </c>
      <c r="BH353" s="244">
        <v>79</v>
      </c>
      <c r="BI353" s="240">
        <v>18.372093023255815</v>
      </c>
      <c r="BJ353" s="471">
        <v>0</v>
      </c>
      <c r="BK353" s="471">
        <v>4</v>
      </c>
    </row>
    <row r="354" spans="1:63">
      <c r="A354" s="352">
        <v>41895</v>
      </c>
      <c r="B354" s="206" t="s">
        <v>133</v>
      </c>
      <c r="C354" s="206" t="s">
        <v>176</v>
      </c>
      <c r="D354" s="206">
        <v>176</v>
      </c>
      <c r="E354" s="206">
        <v>164</v>
      </c>
      <c r="F354" s="206">
        <v>12</v>
      </c>
      <c r="G354" s="206">
        <v>519</v>
      </c>
      <c r="H354" s="206">
        <v>485</v>
      </c>
      <c r="I354" s="206">
        <v>34</v>
      </c>
      <c r="J354" s="206">
        <v>1531</v>
      </c>
      <c r="K354" s="245">
        <v>1418</v>
      </c>
      <c r="L354" s="245">
        <v>113</v>
      </c>
      <c r="M354" s="245">
        <v>906098</v>
      </c>
      <c r="N354" s="246">
        <v>1.4236870221793652E-2</v>
      </c>
      <c r="O354" s="245">
        <v>64</v>
      </c>
      <c r="P354" s="246">
        <v>7.4344519525766373E-3</v>
      </c>
      <c r="Q354" s="246">
        <v>0</v>
      </c>
      <c r="R354" s="247">
        <v>291582</v>
      </c>
      <c r="S354" s="246">
        <v>99.547637939453125</v>
      </c>
      <c r="T354" s="246">
        <v>99.540237426757812</v>
      </c>
      <c r="U354" s="248">
        <v>292907</v>
      </c>
      <c r="V354" s="249">
        <v>6.7256845533847809E-2</v>
      </c>
      <c r="W354" s="248">
        <v>1020</v>
      </c>
      <c r="X354" s="246">
        <v>0.34981584548950195</v>
      </c>
      <c r="Y354" s="246">
        <v>0</v>
      </c>
      <c r="Z354" s="247">
        <v>74542</v>
      </c>
      <c r="AA354" s="249">
        <v>90.218940734863281</v>
      </c>
      <c r="AB354" s="246">
        <v>73985</v>
      </c>
      <c r="AC354" s="250">
        <v>89.392440795898438</v>
      </c>
      <c r="AD354" s="246">
        <v>5.3676900863647461</v>
      </c>
      <c r="AE354" s="246">
        <v>35.223896026611328</v>
      </c>
      <c r="AF354" s="246">
        <v>1444.88330078125</v>
      </c>
      <c r="AG354" s="246">
        <v>4488.7646484375</v>
      </c>
      <c r="AH354" s="251">
        <v>3153.272705078125</v>
      </c>
      <c r="AI354" s="246">
        <v>70.248115539550781</v>
      </c>
      <c r="AJ354" s="251">
        <v>4094.9794921875</v>
      </c>
      <c r="AK354" s="251">
        <v>393.78567504882812</v>
      </c>
      <c r="AL354" s="246">
        <v>2889.20947265625</v>
      </c>
      <c r="AM354" s="246">
        <v>264.06338500976562</v>
      </c>
      <c r="AN354" s="246">
        <v>81.435806274414063</v>
      </c>
      <c r="AO354" s="246">
        <v>80.951988220214844</v>
      </c>
      <c r="AP354" s="246">
        <v>86.832557678222656</v>
      </c>
      <c r="AQ354" s="246">
        <v>2.9319168180519268</v>
      </c>
      <c r="AR354" s="248">
        <v>290</v>
      </c>
      <c r="AS354" s="248">
        <v>2</v>
      </c>
      <c r="AT354" s="248">
        <v>3</v>
      </c>
      <c r="AU354" s="248">
        <v>2</v>
      </c>
      <c r="AV354" s="248">
        <v>1</v>
      </c>
      <c r="AW354" s="248">
        <v>1</v>
      </c>
      <c r="AX354" s="248">
        <v>3</v>
      </c>
      <c r="AY354" s="248">
        <v>0</v>
      </c>
      <c r="AZ354" s="248">
        <v>2</v>
      </c>
      <c r="BA354" s="248">
        <v>2</v>
      </c>
      <c r="BB354" s="248">
        <v>89</v>
      </c>
      <c r="BC354" s="248">
        <v>49</v>
      </c>
      <c r="BD354" s="246">
        <v>21</v>
      </c>
      <c r="BE354" s="248">
        <v>37</v>
      </c>
      <c r="BF354" s="248">
        <v>0</v>
      </c>
      <c r="BG354" s="249">
        <v>39.282600402832031</v>
      </c>
      <c r="BH354" s="252">
        <v>114</v>
      </c>
      <c r="BI354" s="253">
        <v>21.965317919075144</v>
      </c>
      <c r="BJ354" s="43">
        <v>1</v>
      </c>
      <c r="BK354" s="43">
        <v>5</v>
      </c>
    </row>
    <row r="355" spans="1:63">
      <c r="A355" s="352">
        <v>41895</v>
      </c>
      <c r="B355" s="206" t="s">
        <v>125</v>
      </c>
      <c r="C355" s="206" t="s">
        <v>176</v>
      </c>
      <c r="D355" s="206">
        <v>174</v>
      </c>
      <c r="E355" s="206">
        <v>166</v>
      </c>
      <c r="F355" s="206">
        <v>8</v>
      </c>
      <c r="G355" s="206">
        <v>498</v>
      </c>
      <c r="H355" s="206">
        <v>474</v>
      </c>
      <c r="I355" s="206">
        <v>24</v>
      </c>
      <c r="J355" s="206">
        <v>1624</v>
      </c>
      <c r="K355" s="245">
        <v>1531</v>
      </c>
      <c r="L355" s="245">
        <v>93</v>
      </c>
      <c r="M355" s="245">
        <v>879502</v>
      </c>
      <c r="N355" s="246">
        <v>3.7748634815216064E-2</v>
      </c>
      <c r="O355" s="245">
        <v>17</v>
      </c>
      <c r="P355" s="246">
        <v>2.0311239641159773E-3</v>
      </c>
      <c r="Q355" s="246">
        <v>0</v>
      </c>
      <c r="R355" s="247">
        <v>312900</v>
      </c>
      <c r="S355" s="246">
        <v>99.778373718261719</v>
      </c>
      <c r="T355" s="246">
        <v>99.776344299316406</v>
      </c>
      <c r="U355" s="248">
        <v>313595</v>
      </c>
      <c r="V355" s="249">
        <v>2.2002901881933212E-2</v>
      </c>
      <c r="W355" s="248">
        <v>684</v>
      </c>
      <c r="X355" s="246">
        <v>0.21860019862651825</v>
      </c>
      <c r="Y355" s="246">
        <v>0</v>
      </c>
      <c r="Z355" s="247">
        <v>82316</v>
      </c>
      <c r="AA355" s="249">
        <v>93.735115051269531</v>
      </c>
      <c r="AB355" s="246">
        <v>82475</v>
      </c>
      <c r="AC355" s="250">
        <v>94.209152221679688</v>
      </c>
      <c r="AD355" s="246">
        <v>4.6515998840332031</v>
      </c>
      <c r="AE355" s="246">
        <v>34.847763061523438</v>
      </c>
      <c r="AF355" s="246">
        <v>1181.774169921875</v>
      </c>
      <c r="AG355" s="246">
        <v>4318.88037109375</v>
      </c>
      <c r="AH355" s="251">
        <v>2249.098388671875</v>
      </c>
      <c r="AI355" s="246">
        <v>52.075958251953125</v>
      </c>
      <c r="AJ355" s="251">
        <v>3961.23486328125</v>
      </c>
      <c r="AK355" s="251">
        <v>357.64529418945312</v>
      </c>
      <c r="AL355" s="246">
        <v>1976.3563232421875</v>
      </c>
      <c r="AM355" s="246">
        <v>272.7423095703125</v>
      </c>
      <c r="AN355" s="246">
        <v>69.984664916992188</v>
      </c>
      <c r="AO355" s="246">
        <v>68.495475769042969</v>
      </c>
      <c r="AP355" s="246">
        <v>92.182785034179688</v>
      </c>
      <c r="AQ355" s="246">
        <v>2.6594090955010774</v>
      </c>
      <c r="AR355" s="248">
        <v>333</v>
      </c>
      <c r="AS355" s="248">
        <v>1</v>
      </c>
      <c r="AT355" s="248">
        <v>3</v>
      </c>
      <c r="AU355" s="248">
        <v>3</v>
      </c>
      <c r="AV355" s="248">
        <v>1</v>
      </c>
      <c r="AW355" s="248">
        <v>0</v>
      </c>
      <c r="AX355" s="248">
        <v>1</v>
      </c>
      <c r="AY355" s="248">
        <v>0</v>
      </c>
      <c r="AZ355" s="248">
        <v>0</v>
      </c>
      <c r="BA355" s="248">
        <v>0</v>
      </c>
      <c r="BB355" s="248">
        <v>69</v>
      </c>
      <c r="BC355" s="248">
        <v>43</v>
      </c>
      <c r="BD355" s="246">
        <v>5</v>
      </c>
      <c r="BE355" s="248">
        <v>10</v>
      </c>
      <c r="BF355" s="248">
        <v>0</v>
      </c>
      <c r="BG355" s="249">
        <v>34.070907592773438</v>
      </c>
      <c r="BH355" s="252">
        <v>141</v>
      </c>
      <c r="BI355" s="253">
        <v>28.313253012048197</v>
      </c>
      <c r="BJ355" s="43">
        <v>0</v>
      </c>
      <c r="BK355" s="43">
        <v>2</v>
      </c>
    </row>
    <row r="356" spans="1:63">
      <c r="A356" s="352">
        <v>41895</v>
      </c>
      <c r="B356" s="107" t="s">
        <v>127</v>
      </c>
      <c r="C356" s="107" t="s">
        <v>128</v>
      </c>
      <c r="D356" s="107">
        <v>166</v>
      </c>
      <c r="E356" s="107">
        <v>150</v>
      </c>
      <c r="F356" s="107">
        <v>16</v>
      </c>
      <c r="G356" s="107">
        <v>498</v>
      </c>
      <c r="H356" s="107">
        <v>450</v>
      </c>
      <c r="I356" s="107">
        <v>48</v>
      </c>
      <c r="J356" s="107">
        <v>1606</v>
      </c>
      <c r="K356" s="108">
        <v>1446</v>
      </c>
      <c r="L356" s="108">
        <v>160</v>
      </c>
      <c r="M356" s="108">
        <v>801191</v>
      </c>
      <c r="N356" s="109">
        <v>1.8472498282790184E-2</v>
      </c>
      <c r="O356" s="108">
        <v>3681</v>
      </c>
      <c r="P356" s="109">
        <v>0.45954138040542603</v>
      </c>
      <c r="Q356" s="109">
        <v>0</v>
      </c>
      <c r="R356" s="110">
        <v>317419</v>
      </c>
      <c r="S356" s="109">
        <v>99.316032409667969</v>
      </c>
      <c r="T356" s="109">
        <v>98.859634399414063</v>
      </c>
      <c r="U356" s="111">
        <v>319605</v>
      </c>
      <c r="V356" s="112">
        <v>9.6368953585624695E-2</v>
      </c>
      <c r="W356" s="111">
        <v>2363</v>
      </c>
      <c r="X356" s="109">
        <v>0.74444186687469482</v>
      </c>
      <c r="Y356" s="109">
        <v>0</v>
      </c>
      <c r="Z356" s="110">
        <v>698624</v>
      </c>
      <c r="AA356" s="112">
        <v>99.223091125488281</v>
      </c>
      <c r="AB356" s="109">
        <v>697917</v>
      </c>
      <c r="AC356" s="182">
        <v>99.412254333496094</v>
      </c>
      <c r="AD356" s="109">
        <v>3.4751875400543213</v>
      </c>
      <c r="AE356" s="109">
        <v>19.782644271850586</v>
      </c>
      <c r="AF356" s="109">
        <v>758.01141357421875</v>
      </c>
      <c r="AG356" s="109">
        <v>4160.615234375</v>
      </c>
      <c r="AH356" s="113">
        <v>2357.272705078125</v>
      </c>
      <c r="AI356" s="109">
        <v>56.656829833984375</v>
      </c>
      <c r="AJ356" s="113">
        <v>3798.286865234375</v>
      </c>
      <c r="AK356" s="113">
        <v>362.32781982421875</v>
      </c>
      <c r="AL356" s="109">
        <v>450</v>
      </c>
      <c r="AM356" s="109">
        <v>48</v>
      </c>
      <c r="AN356" s="109">
        <v>71.408775329589844</v>
      </c>
      <c r="AO356" s="109">
        <v>73.673316955566406</v>
      </c>
      <c r="AP356" s="109">
        <v>54.006542205810547</v>
      </c>
      <c r="AQ356" s="109">
        <v>2.5906695108188047</v>
      </c>
      <c r="AR356" s="111">
        <v>345</v>
      </c>
      <c r="AS356" s="111">
        <v>4</v>
      </c>
      <c r="AT356" s="111">
        <v>3</v>
      </c>
      <c r="AU356" s="111">
        <v>2</v>
      </c>
      <c r="AV356" s="111">
        <v>3</v>
      </c>
      <c r="AW356" s="111">
        <v>1</v>
      </c>
      <c r="AX356" s="111">
        <v>18</v>
      </c>
      <c r="AY356" s="111">
        <v>0</v>
      </c>
      <c r="AZ356" s="111">
        <v>12</v>
      </c>
      <c r="BA356" s="111">
        <v>4</v>
      </c>
      <c r="BB356" s="111">
        <v>26</v>
      </c>
      <c r="BC356" s="111">
        <v>12</v>
      </c>
      <c r="BD356" s="109">
        <v>58</v>
      </c>
      <c r="BE356" s="111">
        <v>92</v>
      </c>
      <c r="BF356" s="111">
        <v>0</v>
      </c>
      <c r="BG356" s="112">
        <v>35.125038146972656</v>
      </c>
      <c r="BH356" s="244">
        <v>182</v>
      </c>
      <c r="BI356" s="240">
        <v>36.546184738955823</v>
      </c>
      <c r="BJ356" s="43">
        <v>13</v>
      </c>
      <c r="BK356" s="43">
        <v>22</v>
      </c>
    </row>
    <row r="357" spans="1:63">
      <c r="A357" s="352">
        <v>41895</v>
      </c>
      <c r="B357" s="107" t="s">
        <v>129</v>
      </c>
      <c r="C357" s="107" t="s">
        <v>128</v>
      </c>
      <c r="D357" s="107">
        <v>155</v>
      </c>
      <c r="E357" s="107">
        <v>152</v>
      </c>
      <c r="F357" s="107">
        <v>3</v>
      </c>
      <c r="G357" s="107">
        <v>461</v>
      </c>
      <c r="H357" s="107">
        <v>452</v>
      </c>
      <c r="I357" s="107">
        <v>9</v>
      </c>
      <c r="J357" s="107">
        <v>1214</v>
      </c>
      <c r="K357" s="108">
        <v>1185</v>
      </c>
      <c r="L357" s="108">
        <v>29</v>
      </c>
      <c r="M357" s="108">
        <v>693360</v>
      </c>
      <c r="N357" s="109">
        <v>1.1538018006831408E-3</v>
      </c>
      <c r="O357" s="108">
        <v>3376</v>
      </c>
      <c r="P357" s="109">
        <v>0.48692822456359863</v>
      </c>
      <c r="Q357" s="109">
        <v>0</v>
      </c>
      <c r="R357" s="110">
        <v>204868</v>
      </c>
      <c r="S357" s="109">
        <v>99.089241027832031</v>
      </c>
      <c r="T357" s="109">
        <v>98.60675048828125</v>
      </c>
      <c r="U357" s="111">
        <v>206751</v>
      </c>
      <c r="V357" s="112">
        <v>0.22684291005134583</v>
      </c>
      <c r="W357" s="111">
        <v>1606</v>
      </c>
      <c r="X357" s="109">
        <v>0.78391939401626587</v>
      </c>
      <c r="Y357" s="109">
        <v>0</v>
      </c>
      <c r="Z357" s="110">
        <v>125124</v>
      </c>
      <c r="AA357" s="112">
        <v>97.560806274414063</v>
      </c>
      <c r="AB357" s="109">
        <v>125357</v>
      </c>
      <c r="AC357" s="182">
        <v>97.638282775878906</v>
      </c>
      <c r="AD357" s="109">
        <v>3.418795108795166</v>
      </c>
      <c r="AE357" s="109">
        <v>28.533302307128906</v>
      </c>
      <c r="AF357" s="109">
        <v>682.7501220703125</v>
      </c>
      <c r="AG357" s="109">
        <v>2451.655517578125</v>
      </c>
      <c r="AH357" s="113">
        <v>1214.0113525390625</v>
      </c>
      <c r="AI357" s="109">
        <v>49.518024444580078</v>
      </c>
      <c r="AJ357" s="113">
        <v>2436.533203125</v>
      </c>
      <c r="AK357" s="113">
        <v>15.122221946716309</v>
      </c>
      <c r="AL357" s="109">
        <v>452</v>
      </c>
      <c r="AM357" s="109">
        <v>9</v>
      </c>
      <c r="AN357" s="109">
        <v>62.083141326904297</v>
      </c>
      <c r="AO357" s="109">
        <v>62.865692138671875</v>
      </c>
      <c r="AP357" s="109">
        <v>20.655385971069336</v>
      </c>
      <c r="AQ357" s="109">
        <v>2.0194855993230023</v>
      </c>
      <c r="AR357" s="111">
        <v>340</v>
      </c>
      <c r="AS357" s="111">
        <v>2</v>
      </c>
      <c r="AT357" s="111">
        <v>1</v>
      </c>
      <c r="AU357" s="111">
        <v>0</v>
      </c>
      <c r="AV357" s="111">
        <v>2</v>
      </c>
      <c r="AW357" s="111">
        <v>1</v>
      </c>
      <c r="AX357" s="111">
        <v>24</v>
      </c>
      <c r="AY357" s="111">
        <v>0</v>
      </c>
      <c r="AZ357" s="111">
        <v>24</v>
      </c>
      <c r="BA357" s="111">
        <v>5</v>
      </c>
      <c r="BB357" s="111">
        <v>76</v>
      </c>
      <c r="BC357" s="111">
        <v>31</v>
      </c>
      <c r="BD357" s="109">
        <v>69</v>
      </c>
      <c r="BE357" s="111">
        <v>93</v>
      </c>
      <c r="BF357" s="111">
        <v>0</v>
      </c>
      <c r="BG357" s="112">
        <v>29.874441146850586</v>
      </c>
      <c r="BH357" s="244">
        <v>192</v>
      </c>
      <c r="BI357" s="240">
        <v>41.648590021691973</v>
      </c>
      <c r="BJ357" s="43">
        <v>11</v>
      </c>
      <c r="BK357" s="43">
        <v>21</v>
      </c>
    </row>
    <row r="358" spans="1:63">
      <c r="A358" s="352">
        <v>41895</v>
      </c>
      <c r="B358" s="126" t="s">
        <v>130</v>
      </c>
      <c r="C358" s="126" t="s">
        <v>128</v>
      </c>
      <c r="D358" s="233">
        <v>181</v>
      </c>
      <c r="E358" s="233">
        <v>176</v>
      </c>
      <c r="F358" s="233">
        <v>5</v>
      </c>
      <c r="G358" s="233">
        <v>543</v>
      </c>
      <c r="H358" s="233">
        <v>528</v>
      </c>
      <c r="I358" s="233">
        <v>15</v>
      </c>
      <c r="J358" s="233">
        <v>944</v>
      </c>
      <c r="K358" s="233">
        <v>912</v>
      </c>
      <c r="L358" s="233">
        <v>32</v>
      </c>
      <c r="M358" s="233">
        <v>272218</v>
      </c>
      <c r="N358" s="195">
        <v>6.2449946999549866E-3</v>
      </c>
      <c r="O358" s="233">
        <v>745</v>
      </c>
      <c r="P358" s="230">
        <v>0.27369681000709534</v>
      </c>
      <c r="Q358" s="234">
        <v>0</v>
      </c>
      <c r="R358" s="233">
        <v>56452</v>
      </c>
      <c r="S358" s="230">
        <v>99.789642333984375</v>
      </c>
      <c r="T358" s="195">
        <v>99.516517639160156</v>
      </c>
      <c r="U358" s="233">
        <v>56571</v>
      </c>
      <c r="V358" s="195">
        <v>0</v>
      </c>
      <c r="W358" s="233">
        <v>315</v>
      </c>
      <c r="X358" s="195">
        <v>0.55799615383148193</v>
      </c>
      <c r="Y358" s="234">
        <v>0</v>
      </c>
      <c r="Z358" s="233">
        <v>146897</v>
      </c>
      <c r="AA358" s="195">
        <v>98.73663330078125</v>
      </c>
      <c r="AB358" s="233">
        <v>148490</v>
      </c>
      <c r="AC358" s="195">
        <v>98.5509033203125</v>
      </c>
      <c r="AD358" s="234">
        <v>4.8923149108886719</v>
      </c>
      <c r="AE358" s="234">
        <v>27.690465927124023</v>
      </c>
      <c r="AF358" s="233">
        <v>392.79449462890625</v>
      </c>
      <c r="AG358" s="234">
        <v>1094.5108642578125</v>
      </c>
      <c r="AH358" s="234">
        <v>517.42767333984375</v>
      </c>
      <c r="AI358" s="234">
        <v>47.274787902832031</v>
      </c>
      <c r="AJ358" s="234">
        <v>1051.2276611328125</v>
      </c>
      <c r="AK358" s="234">
        <v>43.283332824707031</v>
      </c>
      <c r="AL358" s="234">
        <v>528</v>
      </c>
      <c r="AM358" s="234">
        <v>15</v>
      </c>
      <c r="AN358" s="235">
        <v>42.334358215332031</v>
      </c>
      <c r="AO358" s="235">
        <v>41.939990997314453</v>
      </c>
      <c r="AP358" s="235">
        <v>54.864032745361328</v>
      </c>
      <c r="AQ358" s="213">
        <v>1.1594394748493777</v>
      </c>
      <c r="AR358" s="234">
        <v>459</v>
      </c>
      <c r="AS358" s="236">
        <v>0</v>
      </c>
      <c r="AT358" s="236">
        <v>1</v>
      </c>
      <c r="AU358" s="236">
        <v>1</v>
      </c>
      <c r="AV358" s="236">
        <v>0</v>
      </c>
      <c r="AW358" s="236">
        <v>0</v>
      </c>
      <c r="AX358" s="236">
        <v>7</v>
      </c>
      <c r="AY358" s="236">
        <v>0</v>
      </c>
      <c r="AZ358" s="236">
        <v>1</v>
      </c>
      <c r="BA358" s="236">
        <v>0</v>
      </c>
      <c r="BB358" s="236">
        <v>39</v>
      </c>
      <c r="BC358" s="236">
        <v>6</v>
      </c>
      <c r="BD358" s="236">
        <v>10</v>
      </c>
      <c r="BE358" s="236">
        <v>2</v>
      </c>
      <c r="BF358" s="236">
        <v>0</v>
      </c>
      <c r="BG358" s="235">
        <v>19.375011444091797</v>
      </c>
      <c r="BH358" s="236">
        <v>305</v>
      </c>
      <c r="BI358" s="235">
        <v>56.169429097605892</v>
      </c>
      <c r="BJ358" s="43">
        <v>0</v>
      </c>
      <c r="BK358" s="43">
        <v>0</v>
      </c>
    </row>
    <row r="359" spans="1:63">
      <c r="A359" s="352">
        <v>41895</v>
      </c>
      <c r="B359" s="127" t="s">
        <v>132</v>
      </c>
      <c r="C359" s="127" t="s">
        <v>128</v>
      </c>
      <c r="D359" s="199">
        <v>183</v>
      </c>
      <c r="E359" s="199">
        <v>178</v>
      </c>
      <c r="F359" s="199">
        <v>5</v>
      </c>
      <c r="G359" s="199">
        <v>542</v>
      </c>
      <c r="H359" s="199">
        <v>527</v>
      </c>
      <c r="I359" s="199">
        <v>15</v>
      </c>
      <c r="J359" s="199">
        <v>1126</v>
      </c>
      <c r="K359" s="199">
        <v>1091</v>
      </c>
      <c r="L359" s="199">
        <v>35</v>
      </c>
      <c r="M359" s="199">
        <v>381740</v>
      </c>
      <c r="N359" s="200">
        <v>2.6195840910077095E-3</v>
      </c>
      <c r="O359" s="199">
        <v>1361</v>
      </c>
      <c r="P359" s="194">
        <v>0.35655713081359863</v>
      </c>
      <c r="Q359" s="200">
        <v>0</v>
      </c>
      <c r="R359" s="199">
        <v>91801</v>
      </c>
      <c r="S359" s="194">
        <v>99.750083923339844</v>
      </c>
      <c r="T359" s="200">
        <v>99.394416809082031</v>
      </c>
      <c r="U359" s="199">
        <v>92031</v>
      </c>
      <c r="V359" s="201">
        <v>0</v>
      </c>
      <c r="W359" s="199">
        <v>527</v>
      </c>
      <c r="X359" s="200">
        <v>0.57406783103942871</v>
      </c>
      <c r="Y359" s="200">
        <v>0</v>
      </c>
      <c r="Z359" s="199">
        <v>167813</v>
      </c>
      <c r="AA359" s="201">
        <v>98.848625183105469</v>
      </c>
      <c r="AB359" s="199">
        <v>168216</v>
      </c>
      <c r="AC359" s="201">
        <v>98.853462219238281</v>
      </c>
      <c r="AD359" s="200">
        <v>5.0794553756713867</v>
      </c>
      <c r="AE359" s="200">
        <v>26.108003616333008</v>
      </c>
      <c r="AF359" s="199">
        <v>518.0499267578125</v>
      </c>
      <c r="AG359" s="200">
        <v>1518.5279541015625</v>
      </c>
      <c r="AH359" s="200">
        <v>576.400146484375</v>
      </c>
      <c r="AI359" s="237">
        <v>37.957820892333984</v>
      </c>
      <c r="AJ359" s="200">
        <v>1471.5504150390625</v>
      </c>
      <c r="AK359" s="200">
        <v>46.977775573730469</v>
      </c>
      <c r="AL359" s="200">
        <v>527</v>
      </c>
      <c r="AM359" s="200">
        <v>15</v>
      </c>
      <c r="AN359" s="200">
        <v>45.092586517333984</v>
      </c>
      <c r="AO359" s="200">
        <v>45.277183532714844</v>
      </c>
      <c r="AP359" s="200">
        <v>39.986190795898437</v>
      </c>
      <c r="AQ359" s="200">
        <v>1.3486038668752776</v>
      </c>
      <c r="AR359" s="200">
        <v>477</v>
      </c>
      <c r="AS359" s="202">
        <v>0</v>
      </c>
      <c r="AT359" s="202">
        <v>1</v>
      </c>
      <c r="AU359" s="202">
        <v>0</v>
      </c>
      <c r="AV359" s="202">
        <v>0</v>
      </c>
      <c r="AW359" s="202">
        <v>0</v>
      </c>
      <c r="AX359" s="202">
        <v>6</v>
      </c>
      <c r="AY359" s="202">
        <v>-2</v>
      </c>
      <c r="AZ359" s="202">
        <v>5</v>
      </c>
      <c r="BA359" s="202">
        <v>0</v>
      </c>
      <c r="BB359" s="202">
        <v>38</v>
      </c>
      <c r="BC359" s="202">
        <v>10</v>
      </c>
      <c r="BD359" s="202">
        <v>16</v>
      </c>
      <c r="BE359" s="202">
        <v>18</v>
      </c>
      <c r="BF359" s="202">
        <v>0</v>
      </c>
      <c r="BG359" s="200">
        <v>20.850282669067383</v>
      </c>
      <c r="BH359" s="202">
        <v>306</v>
      </c>
      <c r="BI359" s="238">
        <v>56.457564575645755</v>
      </c>
      <c r="BJ359" s="43">
        <v>0</v>
      </c>
      <c r="BK359" s="43">
        <v>2</v>
      </c>
    </row>
    <row r="360" spans="1:63">
      <c r="A360" s="352">
        <v>41894</v>
      </c>
      <c r="B360" s="126" t="s">
        <v>6</v>
      </c>
      <c r="C360" s="126"/>
      <c r="D360" s="233">
        <v>2139</v>
      </c>
      <c r="E360" s="233">
        <v>1931</v>
      </c>
      <c r="F360" s="233">
        <v>208</v>
      </c>
      <c r="G360" s="233">
        <v>6327</v>
      </c>
      <c r="H360" s="233">
        <v>5725</v>
      </c>
      <c r="I360" s="233">
        <v>602</v>
      </c>
      <c r="J360" s="233">
        <v>19343</v>
      </c>
      <c r="K360" s="233">
        <v>17049</v>
      </c>
      <c r="L360" s="233">
        <v>2294</v>
      </c>
      <c r="M360" s="233">
        <v>12763823</v>
      </c>
      <c r="N360" s="195">
        <v>0.10689587433589365</v>
      </c>
      <c r="O360" s="233">
        <v>19110</v>
      </c>
      <c r="P360" s="230">
        <v>0.15207893446605564</v>
      </c>
      <c r="Q360" s="234"/>
      <c r="R360" s="233">
        <v>4622868</v>
      </c>
      <c r="S360" s="230">
        <v>99.49414078924049</v>
      </c>
      <c r="T360" s="195">
        <v>99.342831160072052</v>
      </c>
      <c r="U360" s="233">
        <v>4646391</v>
      </c>
      <c r="V360" s="195">
        <v>0.12747528144301634</v>
      </c>
      <c r="W360" s="233">
        <v>17043</v>
      </c>
      <c r="X360" s="195">
        <v>0.36866724293230957</v>
      </c>
      <c r="Y360" s="234"/>
      <c r="Z360" s="233">
        <v>3763821</v>
      </c>
      <c r="AA360" s="195">
        <v>98.04318121246024</v>
      </c>
      <c r="AB360" s="233">
        <v>3758660</v>
      </c>
      <c r="AC360" s="195">
        <v>97.971890613128252</v>
      </c>
      <c r="AD360" s="234">
        <v>9.8879885232186666</v>
      </c>
      <c r="AE360" s="234">
        <v>29.746561120916954</v>
      </c>
      <c r="AF360" s="233">
        <v>18889.624053955078</v>
      </c>
      <c r="AG360" s="234">
        <v>64478.409790039063</v>
      </c>
      <c r="AH360" s="234">
        <v>43839.089416503906</v>
      </c>
      <c r="AI360" s="234">
        <v>67.990339028609824</v>
      </c>
      <c r="AJ360" s="234">
        <v>54222.36767578125</v>
      </c>
      <c r="AK360" s="234">
        <v>10256.030811309814</v>
      </c>
      <c r="AL360" s="234">
        <v>33032.255859375</v>
      </c>
      <c r="AM360" s="234">
        <v>7978.3978042602539</v>
      </c>
      <c r="AN360" s="235">
        <v>91.033551494480136</v>
      </c>
      <c r="AO360" s="235">
        <v>88.124030446039484</v>
      </c>
      <c r="AP360" s="235">
        <v>112.41401844897774</v>
      </c>
      <c r="AQ360" s="213">
        <v>3.33342344982883</v>
      </c>
      <c r="AR360" s="234">
        <v>3525</v>
      </c>
      <c r="AS360" s="236">
        <v>117</v>
      </c>
      <c r="AT360" s="236">
        <v>50</v>
      </c>
      <c r="AU360" s="236">
        <v>32</v>
      </c>
      <c r="AV360" s="236">
        <v>30</v>
      </c>
      <c r="AW360" s="236">
        <v>14</v>
      </c>
      <c r="AX360" s="236">
        <v>100</v>
      </c>
      <c r="AY360" s="236">
        <v>4</v>
      </c>
      <c r="AZ360" s="236">
        <v>100</v>
      </c>
      <c r="BA360" s="236">
        <v>32</v>
      </c>
      <c r="BB360" s="236">
        <v>690</v>
      </c>
      <c r="BC360" s="236">
        <v>318</v>
      </c>
      <c r="BD360" s="236">
        <v>332</v>
      </c>
      <c r="BE360" s="236">
        <v>524</v>
      </c>
      <c r="BF360" s="236">
        <v>0</v>
      </c>
      <c r="BG360" s="235">
        <v>44.367757611959739</v>
      </c>
      <c r="BH360" s="236">
        <v>1544</v>
      </c>
      <c r="BI360" s="235">
        <v>24.403350719140192</v>
      </c>
      <c r="BJ360" s="43">
        <v>41</v>
      </c>
      <c r="BK360" s="43">
        <v>112</v>
      </c>
    </row>
    <row r="361" spans="1:63">
      <c r="A361" s="352">
        <v>41894</v>
      </c>
      <c r="B361" s="127" t="s">
        <v>134</v>
      </c>
      <c r="C361" s="127"/>
      <c r="D361" s="199">
        <v>767</v>
      </c>
      <c r="E361" s="199">
        <v>660</v>
      </c>
      <c r="F361" s="199">
        <v>107</v>
      </c>
      <c r="G361" s="199">
        <v>2297</v>
      </c>
      <c r="H361" s="199">
        <v>1976</v>
      </c>
      <c r="I361" s="199">
        <v>321</v>
      </c>
      <c r="J361" s="199">
        <v>8069</v>
      </c>
      <c r="K361" s="199">
        <v>6741</v>
      </c>
      <c r="L361" s="199">
        <v>1328</v>
      </c>
      <c r="M361" s="199">
        <v>6300840</v>
      </c>
      <c r="N361" s="200">
        <v>0.16907269902413613</v>
      </c>
      <c r="O361" s="199">
        <v>8212</v>
      </c>
      <c r="P361" s="194">
        <v>0.13057194580305931</v>
      </c>
      <c r="Q361" s="200"/>
      <c r="R361" s="199">
        <v>2463713</v>
      </c>
      <c r="S361" s="194">
        <v>99.444848153053485</v>
      </c>
      <c r="T361" s="200">
        <v>99.31500107981914</v>
      </c>
      <c r="U361" s="199">
        <v>2477472</v>
      </c>
      <c r="V361" s="201">
        <v>0.16827637262926121</v>
      </c>
      <c r="W361" s="199">
        <v>7525</v>
      </c>
      <c r="X361" s="200">
        <v>0.30543330331089702</v>
      </c>
      <c r="Y361" s="200"/>
      <c r="Z361" s="199">
        <v>2154773</v>
      </c>
      <c r="AA361" s="201">
        <v>98.584815817087915</v>
      </c>
      <c r="AB361" s="199">
        <v>2149357</v>
      </c>
      <c r="AC361" s="201">
        <v>98.378772464119209</v>
      </c>
      <c r="AD361" s="200">
        <v>5.5503669503361026</v>
      </c>
      <c r="AE361" s="200">
        <v>30.933249750498536</v>
      </c>
      <c r="AF361" s="199">
        <v>10013.80078125</v>
      </c>
      <c r="AG361" s="200">
        <v>35371.72998046875</v>
      </c>
      <c r="AH361" s="200">
        <v>26743.65673828125</v>
      </c>
      <c r="AI361" s="237">
        <v>75.607432130258616</v>
      </c>
      <c r="AJ361" s="200">
        <v>28579.819580078125</v>
      </c>
      <c r="AK361" s="200">
        <v>6791.9005432128906</v>
      </c>
      <c r="AL361" s="200">
        <v>21132.619873046875</v>
      </c>
      <c r="AM361" s="200">
        <v>5611.042610168457</v>
      </c>
      <c r="AN361" s="200">
        <v>114.33160415173177</v>
      </c>
      <c r="AO361" s="200">
        <v>111.78261468558289</v>
      </c>
      <c r="AP361" s="200">
        <v>126.46650796425391</v>
      </c>
      <c r="AQ361" s="200">
        <v>4.3836572041726054</v>
      </c>
      <c r="AR361" s="200">
        <v>819</v>
      </c>
      <c r="AS361" s="202">
        <v>109</v>
      </c>
      <c r="AT361" s="202">
        <v>36</v>
      </c>
      <c r="AU361" s="202">
        <v>24</v>
      </c>
      <c r="AV361" s="202">
        <v>14</v>
      </c>
      <c r="AW361" s="202">
        <v>9</v>
      </c>
      <c r="AX361" s="202">
        <v>24</v>
      </c>
      <c r="AY361" s="202">
        <v>3</v>
      </c>
      <c r="AZ361" s="202">
        <v>40</v>
      </c>
      <c r="BA361" s="202">
        <v>17</v>
      </c>
      <c r="BB361" s="202">
        <v>143</v>
      </c>
      <c r="BC361" s="202">
        <v>39</v>
      </c>
      <c r="BD361" s="202">
        <v>100</v>
      </c>
      <c r="BE361" s="202">
        <v>196</v>
      </c>
      <c r="BF361" s="202">
        <v>0</v>
      </c>
      <c r="BG361" s="200">
        <v>56.399306795138635</v>
      </c>
      <c r="BH361" s="202">
        <v>176</v>
      </c>
      <c r="BI361" s="238">
        <v>7.6621680452764478</v>
      </c>
      <c r="BJ361" s="470">
        <v>14</v>
      </c>
      <c r="BK361" s="470">
        <v>48</v>
      </c>
    </row>
    <row r="362" spans="1:63">
      <c r="A362" s="352">
        <v>41894</v>
      </c>
      <c r="B362" s="127" t="s">
        <v>175</v>
      </c>
      <c r="C362" s="127"/>
      <c r="D362" s="199">
        <v>687</v>
      </c>
      <c r="E362" s="199">
        <v>615</v>
      </c>
      <c r="F362" s="199">
        <v>72</v>
      </c>
      <c r="G362" s="199">
        <v>1986</v>
      </c>
      <c r="H362" s="199">
        <v>1792</v>
      </c>
      <c r="I362" s="199">
        <v>194</v>
      </c>
      <c r="J362" s="199">
        <v>6387</v>
      </c>
      <c r="K362" s="199">
        <v>5677</v>
      </c>
      <c r="L362" s="199">
        <v>710</v>
      </c>
      <c r="M362" s="199">
        <v>4183256</v>
      </c>
      <c r="N362" s="200">
        <v>3.2988656853034475E-2</v>
      </c>
      <c r="O362" s="199">
        <v>411</v>
      </c>
      <c r="P362" s="194">
        <v>1.027874418195142E-2</v>
      </c>
      <c r="Q362" s="200"/>
      <c r="R362" s="199">
        <v>1466631</v>
      </c>
      <c r="S362" s="194">
        <v>99.67091925621375</v>
      </c>
      <c r="T362" s="243">
        <v>99.660674337399612</v>
      </c>
      <c r="U362" s="199">
        <v>1471474</v>
      </c>
      <c r="V362" s="201">
        <v>4.1183195095883043E-2</v>
      </c>
      <c r="W362" s="199">
        <v>4236</v>
      </c>
      <c r="X362" s="200">
        <v>0.28882520552204338</v>
      </c>
      <c r="Y362" s="200"/>
      <c r="Z362" s="199">
        <v>435550</v>
      </c>
      <c r="AA362" s="201">
        <v>93.068303951035276</v>
      </c>
      <c r="AB362" s="199">
        <v>433403</v>
      </c>
      <c r="AC362" s="201">
        <v>93.368527328307394</v>
      </c>
      <c r="AD362" s="200">
        <v>20.712296409406441</v>
      </c>
      <c r="AE362" s="200">
        <v>32.843159775792756</v>
      </c>
      <c r="AF362" s="199">
        <v>6369.283935546875</v>
      </c>
      <c r="AG362" s="200">
        <v>19605.57421875</v>
      </c>
      <c r="AH362" s="200">
        <v>12222.98974609375</v>
      </c>
      <c r="AI362" s="237">
        <v>62.344461884743794</v>
      </c>
      <c r="AJ362" s="200">
        <v>16611.5380859375</v>
      </c>
      <c r="AK362" s="200">
        <v>2994.0358276367187</v>
      </c>
      <c r="AL362" s="200">
        <v>9942.635986328125</v>
      </c>
      <c r="AM362" s="200">
        <v>2280.3551940917969</v>
      </c>
      <c r="AN362" s="200">
        <v>80.709436012595887</v>
      </c>
      <c r="AO362" s="200">
        <v>78.221180230187016</v>
      </c>
      <c r="AP362" s="200">
        <v>104.00643776189912</v>
      </c>
      <c r="AQ362" s="200">
        <v>3.0696061090887743</v>
      </c>
      <c r="AR362" s="200">
        <v>1095</v>
      </c>
      <c r="AS362" s="202">
        <v>3</v>
      </c>
      <c r="AT362" s="202">
        <v>6</v>
      </c>
      <c r="AU362" s="202">
        <v>4</v>
      </c>
      <c r="AV362" s="202">
        <v>6</v>
      </c>
      <c r="AW362" s="202">
        <v>3</v>
      </c>
      <c r="AX362" s="202">
        <v>12</v>
      </c>
      <c r="AY362" s="202">
        <v>1</v>
      </c>
      <c r="AZ362" s="202">
        <v>10</v>
      </c>
      <c r="BA362" s="202">
        <v>4</v>
      </c>
      <c r="BB362" s="202">
        <v>360</v>
      </c>
      <c r="BC362" s="202">
        <v>208</v>
      </c>
      <c r="BD362" s="202">
        <v>69</v>
      </c>
      <c r="BE362" s="202">
        <v>97</v>
      </c>
      <c r="BF362" s="202">
        <v>0</v>
      </c>
      <c r="BG362" s="200">
        <v>39.327312338601658</v>
      </c>
      <c r="BH362" s="202">
        <v>409</v>
      </c>
      <c r="BI362" s="238">
        <v>20.594159113796575</v>
      </c>
      <c r="BJ362" s="470">
        <v>3</v>
      </c>
      <c r="BK362" s="470">
        <v>16</v>
      </c>
    </row>
    <row r="363" spans="1:63">
      <c r="A363" s="352">
        <v>41894</v>
      </c>
      <c r="B363" s="126" t="s">
        <v>135</v>
      </c>
      <c r="C363" s="126"/>
      <c r="D363" s="189">
        <v>685</v>
      </c>
      <c r="E363" s="189">
        <v>656</v>
      </c>
      <c r="F363" s="189">
        <v>29</v>
      </c>
      <c r="G363" s="189">
        <v>2044</v>
      </c>
      <c r="H363" s="189">
        <v>1957</v>
      </c>
      <c r="I363" s="189">
        <v>87</v>
      </c>
      <c r="J363" s="189">
        <v>4887</v>
      </c>
      <c r="K363" s="189">
        <v>4631</v>
      </c>
      <c r="L363" s="189">
        <v>256</v>
      </c>
      <c r="M363" s="189">
        <v>2279727</v>
      </c>
      <c r="N363" s="203">
        <v>7.066635514776709E-2</v>
      </c>
      <c r="O363" s="189">
        <v>10487</v>
      </c>
      <c r="P363" s="192">
        <v>0.46035047099277082</v>
      </c>
      <c r="Q363" s="203"/>
      <c r="R363" s="204">
        <v>692524</v>
      </c>
      <c r="S363" s="192">
        <v>99.295121157838125</v>
      </c>
      <c r="T363" s="203">
        <v>98.838015599915167</v>
      </c>
      <c r="U363" s="204">
        <v>697445</v>
      </c>
      <c r="V363" s="205">
        <v>0.16460079023896909</v>
      </c>
      <c r="W363" s="204">
        <v>5282</v>
      </c>
      <c r="X363" s="203">
        <v>0.76271724878848968</v>
      </c>
      <c r="Y363" s="203"/>
      <c r="Z363" s="204">
        <v>1173498</v>
      </c>
      <c r="AA363" s="205">
        <v>98.895085663338094</v>
      </c>
      <c r="AB363" s="204">
        <v>1175900</v>
      </c>
      <c r="AC363" s="205">
        <v>98.924843332858529</v>
      </c>
      <c r="AD363" s="203">
        <v>4.2453472761258686</v>
      </c>
      <c r="AE363" s="203">
        <v>25.404257446390424</v>
      </c>
      <c r="AF363" s="204">
        <v>2506.5393371582031</v>
      </c>
      <c r="AG363" s="205">
        <v>9501.1055908203125</v>
      </c>
      <c r="AH363" s="205">
        <v>4872.4429321289062</v>
      </c>
      <c r="AI363" s="232">
        <v>51.28290476885676</v>
      </c>
      <c r="AJ363" s="205">
        <v>9031.010009765625</v>
      </c>
      <c r="AK363" s="205">
        <v>470.09444046020508</v>
      </c>
      <c r="AL363" s="205">
        <v>1957</v>
      </c>
      <c r="AM363" s="205">
        <v>87</v>
      </c>
      <c r="AN363" s="203">
        <v>60.904959478055879</v>
      </c>
      <c r="AO363" s="203">
        <v>61.328389083297445</v>
      </c>
      <c r="AP363" s="203">
        <v>53.772456178276173</v>
      </c>
      <c r="AQ363" s="203">
        <v>1.9441591141437105</v>
      </c>
      <c r="AR363" s="205">
        <v>1611</v>
      </c>
      <c r="AS363" s="204">
        <v>5</v>
      </c>
      <c r="AT363" s="204">
        <v>8</v>
      </c>
      <c r="AU363" s="204">
        <v>4</v>
      </c>
      <c r="AV363" s="204">
        <v>10</v>
      </c>
      <c r="AW363" s="204">
        <v>2</v>
      </c>
      <c r="AX363" s="204">
        <v>64</v>
      </c>
      <c r="AY363" s="204">
        <v>0</v>
      </c>
      <c r="AZ363" s="204">
        <v>50</v>
      </c>
      <c r="BA363" s="204">
        <v>11</v>
      </c>
      <c r="BB363" s="204">
        <v>187</v>
      </c>
      <c r="BC363" s="204">
        <v>71</v>
      </c>
      <c r="BD363" s="204">
        <v>163</v>
      </c>
      <c r="BE363" s="204">
        <v>231</v>
      </c>
      <c r="BF363" s="204">
        <v>0</v>
      </c>
      <c r="BG363" s="203">
        <v>29.003692721295614</v>
      </c>
      <c r="BH363" s="204">
        <v>959</v>
      </c>
      <c r="BI363" s="239">
        <v>46.917808219178085</v>
      </c>
      <c r="BJ363" s="470">
        <v>24</v>
      </c>
      <c r="BK363" s="470">
        <v>48</v>
      </c>
    </row>
    <row r="364" spans="1:63">
      <c r="A364" s="352">
        <v>41894</v>
      </c>
      <c r="B364" s="114" t="s">
        <v>121</v>
      </c>
      <c r="C364" s="114" t="s">
        <v>122</v>
      </c>
      <c r="D364" s="114">
        <v>232</v>
      </c>
      <c r="E364" s="114">
        <v>168</v>
      </c>
      <c r="F364" s="114">
        <v>64</v>
      </c>
      <c r="G364" s="114">
        <v>683</v>
      </c>
      <c r="H364" s="114">
        <v>492</v>
      </c>
      <c r="I364" s="114">
        <v>191</v>
      </c>
      <c r="J364" s="114">
        <v>2675</v>
      </c>
      <c r="K364" s="115">
        <v>1874</v>
      </c>
      <c r="L364" s="115">
        <v>801</v>
      </c>
      <c r="M364" s="115">
        <v>2072357</v>
      </c>
      <c r="N364" s="116">
        <v>0.27509739995002747</v>
      </c>
      <c r="O364" s="115">
        <v>3002</v>
      </c>
      <c r="P364" s="116">
        <v>0.14527294039726257</v>
      </c>
      <c r="Q364" s="116">
        <v>0</v>
      </c>
      <c r="R364" s="117">
        <v>909691</v>
      </c>
      <c r="S364" s="116">
        <v>99.427932739257813</v>
      </c>
      <c r="T364" s="116">
        <v>99.283493041992188</v>
      </c>
      <c r="U364" s="118">
        <v>914925</v>
      </c>
      <c r="V364" s="119">
        <v>0.2129136323928833</v>
      </c>
      <c r="W364" s="117">
        <v>3021</v>
      </c>
      <c r="X364" s="119">
        <v>0.33209079504013062</v>
      </c>
      <c r="Y364" s="119">
        <v>0</v>
      </c>
      <c r="Z364" s="117">
        <v>1090767</v>
      </c>
      <c r="AA364" s="119">
        <v>98.755828857421875</v>
      </c>
      <c r="AB364" s="116">
        <v>1085500</v>
      </c>
      <c r="AC364" s="120">
        <v>98.537727355957031</v>
      </c>
      <c r="AD364" s="116">
        <v>5.4932193756103516</v>
      </c>
      <c r="AE364" s="116">
        <v>28.428201675415039</v>
      </c>
      <c r="AF364" s="116">
        <v>3268.077880859375</v>
      </c>
      <c r="AG364" s="116">
        <v>13801.423828125</v>
      </c>
      <c r="AH364" s="121">
        <v>11484.8310546875</v>
      </c>
      <c r="AI364" s="116">
        <v>83.214828491210938</v>
      </c>
      <c r="AJ364" s="121">
        <v>9213.755859375</v>
      </c>
      <c r="AK364" s="121">
        <v>4587.654296875</v>
      </c>
      <c r="AL364" s="116">
        <v>7506.7587890625</v>
      </c>
      <c r="AM364" s="116">
        <v>3978.07861328125</v>
      </c>
      <c r="AN364" s="116">
        <v>128.84852600097656</v>
      </c>
      <c r="AO364" s="116">
        <v>123.77648162841797</v>
      </c>
      <c r="AP364" s="116">
        <v>140.40348815917969</v>
      </c>
      <c r="AQ364" s="122">
        <v>5.1594107768691586</v>
      </c>
      <c r="AR364" s="118">
        <v>178</v>
      </c>
      <c r="AS364" s="118">
        <v>66</v>
      </c>
      <c r="AT364" s="118">
        <v>12</v>
      </c>
      <c r="AU364" s="118">
        <v>10</v>
      </c>
      <c r="AV364" s="118">
        <v>7</v>
      </c>
      <c r="AW364" s="118">
        <v>4</v>
      </c>
      <c r="AX364" s="118">
        <v>11</v>
      </c>
      <c r="AY364" s="118">
        <v>0</v>
      </c>
      <c r="AZ364" s="118">
        <v>15</v>
      </c>
      <c r="BA364" s="118">
        <v>5</v>
      </c>
      <c r="BB364" s="118">
        <v>25</v>
      </c>
      <c r="BC364" s="118">
        <v>11</v>
      </c>
      <c r="BD364" s="116">
        <v>44</v>
      </c>
      <c r="BE364" s="118">
        <v>52</v>
      </c>
      <c r="BF364" s="118">
        <v>0</v>
      </c>
      <c r="BG364" s="112">
        <v>63.979133605957031</v>
      </c>
      <c r="BH364" s="244">
        <v>42</v>
      </c>
      <c r="BI364" s="240">
        <v>6.1493411420204982</v>
      </c>
      <c r="BJ364" s="470">
        <v>2</v>
      </c>
      <c r="BK364" s="470">
        <v>11</v>
      </c>
    </row>
    <row r="365" spans="1:63">
      <c r="A365" s="352">
        <v>41894</v>
      </c>
      <c r="B365" s="114" t="s">
        <v>123</v>
      </c>
      <c r="C365" s="114" t="s">
        <v>122</v>
      </c>
      <c r="D365" s="114">
        <v>169</v>
      </c>
      <c r="E365" s="114">
        <v>158</v>
      </c>
      <c r="F365" s="114">
        <v>11</v>
      </c>
      <c r="G365" s="114">
        <v>525</v>
      </c>
      <c r="H365" s="114">
        <v>491</v>
      </c>
      <c r="I365" s="114">
        <v>34</v>
      </c>
      <c r="J365" s="114">
        <v>1602</v>
      </c>
      <c r="K365" s="115">
        <v>1470</v>
      </c>
      <c r="L365" s="115">
        <v>132</v>
      </c>
      <c r="M365" s="115">
        <v>1166889</v>
      </c>
      <c r="N365" s="116">
        <v>0.10129497945308685</v>
      </c>
      <c r="O365" s="115">
        <v>1133</v>
      </c>
      <c r="P365" s="116">
        <v>9.7207076847553253E-2</v>
      </c>
      <c r="Q365" s="116">
        <v>0</v>
      </c>
      <c r="R365" s="117">
        <v>418669</v>
      </c>
      <c r="S365" s="116">
        <v>99.675025939941406</v>
      </c>
      <c r="T365" s="116">
        <v>99.578132629394531</v>
      </c>
      <c r="U365" s="118">
        <v>420034</v>
      </c>
      <c r="V365" s="119">
        <v>5.4995547980070114E-2</v>
      </c>
      <c r="W365" s="117">
        <v>1269</v>
      </c>
      <c r="X365" s="119">
        <v>0.30310341715812683</v>
      </c>
      <c r="Y365" s="119">
        <v>0</v>
      </c>
      <c r="Z365" s="117">
        <v>346163</v>
      </c>
      <c r="AA365" s="119">
        <v>98.816452026367188</v>
      </c>
      <c r="AB365" s="116">
        <v>346444</v>
      </c>
      <c r="AC365" s="120">
        <v>98.692138671875</v>
      </c>
      <c r="AD365" s="116">
        <v>5.168663501739502</v>
      </c>
      <c r="AE365" s="116">
        <v>30.589399337768555</v>
      </c>
      <c r="AF365" s="116">
        <v>1716.6317138671875</v>
      </c>
      <c r="AG365" s="116">
        <v>6258.89404296875</v>
      </c>
      <c r="AH365" s="121">
        <v>4446.17626953125</v>
      </c>
      <c r="AI365" s="116">
        <v>71.037727355957031</v>
      </c>
      <c r="AJ365" s="121">
        <v>5656.50732421875</v>
      </c>
      <c r="AK365" s="121">
        <v>602.38702392578125</v>
      </c>
      <c r="AL365" s="116">
        <v>3995.558349609375</v>
      </c>
      <c r="AM365" s="116">
        <v>450.616943359375</v>
      </c>
      <c r="AN365" s="116">
        <v>108.06684875488281</v>
      </c>
      <c r="AO365" s="116">
        <v>107.48545074462891</v>
      </c>
      <c r="AP365" s="116">
        <v>113.84953308105469</v>
      </c>
      <c r="AQ365" s="116">
        <v>3.9069251204549</v>
      </c>
      <c r="AR365" s="118">
        <v>220</v>
      </c>
      <c r="AS365" s="118">
        <v>17</v>
      </c>
      <c r="AT365" s="118">
        <v>9</v>
      </c>
      <c r="AU365" s="118">
        <v>6</v>
      </c>
      <c r="AV365" s="118">
        <v>1</v>
      </c>
      <c r="AW365" s="118">
        <v>0</v>
      </c>
      <c r="AX365" s="118">
        <v>8</v>
      </c>
      <c r="AY365" s="118">
        <v>0</v>
      </c>
      <c r="AZ365" s="118">
        <v>5</v>
      </c>
      <c r="BA365" s="118">
        <v>1</v>
      </c>
      <c r="BB365" s="118">
        <v>29</v>
      </c>
      <c r="BC365" s="118">
        <v>4</v>
      </c>
      <c r="BD365" s="116">
        <v>23</v>
      </c>
      <c r="BE365" s="118">
        <v>28</v>
      </c>
      <c r="BF365" s="118">
        <v>0</v>
      </c>
      <c r="BG365" s="112">
        <v>52.831523895263672</v>
      </c>
      <c r="BH365" s="244">
        <v>48</v>
      </c>
      <c r="BI365" s="240">
        <v>9.1428571428571423</v>
      </c>
      <c r="BJ365" s="470">
        <v>5</v>
      </c>
      <c r="BK365" s="470">
        <v>7</v>
      </c>
    </row>
    <row r="366" spans="1:63">
      <c r="A366" s="352">
        <v>41894</v>
      </c>
      <c r="B366" s="114" t="s">
        <v>183</v>
      </c>
      <c r="C366" s="114" t="s">
        <v>122</v>
      </c>
      <c r="D366" s="114">
        <v>140</v>
      </c>
      <c r="E366" s="114">
        <v>130</v>
      </c>
      <c r="F366" s="114">
        <v>10</v>
      </c>
      <c r="G366" s="114">
        <v>421</v>
      </c>
      <c r="H366" s="114">
        <v>391</v>
      </c>
      <c r="I366" s="114">
        <v>30</v>
      </c>
      <c r="J366" s="114">
        <v>1586</v>
      </c>
      <c r="K366" s="115">
        <v>1472</v>
      </c>
      <c r="L366" s="115">
        <v>114</v>
      </c>
      <c r="M366" s="115">
        <v>1206871</v>
      </c>
      <c r="N366" s="116">
        <v>5.6509766727685928E-2</v>
      </c>
      <c r="O366" s="115">
        <v>1151</v>
      </c>
      <c r="P366" s="116">
        <v>9.5430687069892883E-2</v>
      </c>
      <c r="Q366" s="116">
        <v>0</v>
      </c>
      <c r="R366" s="117">
        <v>469819</v>
      </c>
      <c r="S366" s="116">
        <v>99.487754821777344</v>
      </c>
      <c r="T366" s="116">
        <v>99.392814636230469</v>
      </c>
      <c r="U366" s="118">
        <v>472238</v>
      </c>
      <c r="V366" s="119">
        <v>0.17152367532253265</v>
      </c>
      <c r="W366" s="117">
        <v>1303</v>
      </c>
      <c r="X366" s="119">
        <v>0.27734085917472839</v>
      </c>
      <c r="Y366" s="119">
        <v>0</v>
      </c>
      <c r="Z366" s="117">
        <v>307615</v>
      </c>
      <c r="AA366" s="119">
        <v>97.879493713378906</v>
      </c>
      <c r="AB366" s="116">
        <v>307253</v>
      </c>
      <c r="AC366" s="120">
        <v>97.596443176269531</v>
      </c>
      <c r="AD366" s="116">
        <v>5.6474437713623047</v>
      </c>
      <c r="AE366" s="116">
        <v>30.060739517211914</v>
      </c>
      <c r="AF366" s="116">
        <v>1921.645751953125</v>
      </c>
      <c r="AG366" s="116">
        <v>6367.748046875</v>
      </c>
      <c r="AH366" s="121">
        <v>4399.19677734375</v>
      </c>
      <c r="AI366" s="116">
        <v>69.085594177246094</v>
      </c>
      <c r="AJ366" s="121">
        <v>5773.0439453125</v>
      </c>
      <c r="AK366" s="121">
        <v>594.705078125</v>
      </c>
      <c r="AL366" s="116">
        <v>3885.589111328125</v>
      </c>
      <c r="AM366" s="116">
        <v>513.60906982421875</v>
      </c>
      <c r="AN366" s="116">
        <v>102.70648956298828</v>
      </c>
      <c r="AO366" s="116">
        <v>100.2803955078125</v>
      </c>
      <c r="AP366" s="116">
        <v>134.23097229003906</v>
      </c>
      <c r="AQ366" s="116">
        <v>4.0149735478404791</v>
      </c>
      <c r="AR366" s="118">
        <v>160</v>
      </c>
      <c r="AS366" s="118">
        <v>8</v>
      </c>
      <c r="AT366" s="118">
        <v>2</v>
      </c>
      <c r="AU366" s="118">
        <v>1</v>
      </c>
      <c r="AV366" s="118">
        <v>2</v>
      </c>
      <c r="AW366" s="118">
        <v>2</v>
      </c>
      <c r="AX366" s="118">
        <v>2</v>
      </c>
      <c r="AY366" s="118">
        <v>0</v>
      </c>
      <c r="AZ366" s="118">
        <v>7</v>
      </c>
      <c r="BA366" s="118">
        <v>2</v>
      </c>
      <c r="BB366" s="118">
        <v>41</v>
      </c>
      <c r="BC366" s="118">
        <v>6</v>
      </c>
      <c r="BD366" s="116">
        <v>12</v>
      </c>
      <c r="BE366" s="118">
        <v>26</v>
      </c>
      <c r="BF366" s="118">
        <v>0</v>
      </c>
      <c r="BG366" s="112">
        <v>50.774501800537109</v>
      </c>
      <c r="BH366" s="244">
        <v>24</v>
      </c>
      <c r="BI366" s="240">
        <v>5.7007125890736345</v>
      </c>
      <c r="BJ366" s="470">
        <v>1</v>
      </c>
      <c r="BK366" s="470">
        <v>8</v>
      </c>
    </row>
    <row r="367" spans="1:63">
      <c r="A367" s="352">
        <v>41894</v>
      </c>
      <c r="B367" s="114" t="s">
        <v>126</v>
      </c>
      <c r="C367" s="114" t="s">
        <v>122</v>
      </c>
      <c r="D367" s="114">
        <v>114</v>
      </c>
      <c r="E367" s="114">
        <v>107</v>
      </c>
      <c r="F367" s="114">
        <v>7</v>
      </c>
      <c r="G367" s="114">
        <v>334</v>
      </c>
      <c r="H367" s="114">
        <v>313</v>
      </c>
      <c r="I367" s="114">
        <v>21</v>
      </c>
      <c r="J367" s="114">
        <v>1037</v>
      </c>
      <c r="K367" s="115">
        <v>951</v>
      </c>
      <c r="L367" s="115">
        <v>86</v>
      </c>
      <c r="M367" s="115">
        <v>683817</v>
      </c>
      <c r="N367" s="116">
        <v>0.11625917255878448</v>
      </c>
      <c r="O367" s="115">
        <v>1557</v>
      </c>
      <c r="P367" s="116">
        <v>0.22797888517379761</v>
      </c>
      <c r="Q367" s="116">
        <v>0</v>
      </c>
      <c r="R367" s="117">
        <v>239572</v>
      </c>
      <c r="S367" s="116">
        <v>99.102760314941406</v>
      </c>
      <c r="T367" s="116">
        <v>98.876823425292969</v>
      </c>
      <c r="U367" s="118">
        <v>241741</v>
      </c>
      <c r="V367" s="119">
        <v>0.42400750517845154</v>
      </c>
      <c r="W367" s="117">
        <v>912</v>
      </c>
      <c r="X367" s="119">
        <v>0.38067889213562012</v>
      </c>
      <c r="Y367" s="119">
        <v>0</v>
      </c>
      <c r="Z367" s="117">
        <v>129361</v>
      </c>
      <c r="AA367" s="119">
        <v>98.750007629394531</v>
      </c>
      <c r="AB367" s="116">
        <v>129885</v>
      </c>
      <c r="AC367" s="120">
        <v>98.446319580078125</v>
      </c>
      <c r="AD367" s="116">
        <v>5.8399457931518555</v>
      </c>
      <c r="AE367" s="116">
        <v>38.360160827636719</v>
      </c>
      <c r="AF367" s="116">
        <v>1125.913330078125</v>
      </c>
      <c r="AG367" s="116">
        <v>3690.00537109375</v>
      </c>
      <c r="AH367" s="121">
        <v>2467.10205078125</v>
      </c>
      <c r="AI367" s="116">
        <v>66.859039306640625</v>
      </c>
      <c r="AJ367" s="121">
        <v>3557.691650390625</v>
      </c>
      <c r="AK367" s="121">
        <v>132.31399536132812</v>
      </c>
      <c r="AL367" s="116">
        <v>2444.07275390625</v>
      </c>
      <c r="AM367" s="116">
        <v>23.028999328613281</v>
      </c>
      <c r="AN367" s="116">
        <v>97.986732482910156</v>
      </c>
      <c r="AO367" s="116">
        <v>103.89903259277344</v>
      </c>
      <c r="AP367" s="116">
        <v>38.729068756103516</v>
      </c>
      <c r="AQ367" s="116">
        <v>3.5583465487885726</v>
      </c>
      <c r="AR367" s="118">
        <v>159</v>
      </c>
      <c r="AS367" s="118">
        <v>3</v>
      </c>
      <c r="AT367" s="118">
        <v>5</v>
      </c>
      <c r="AU367" s="118">
        <v>3</v>
      </c>
      <c r="AV367" s="118">
        <v>4</v>
      </c>
      <c r="AW367" s="118">
        <v>3</v>
      </c>
      <c r="AX367" s="118">
        <v>3</v>
      </c>
      <c r="AY367" s="118">
        <v>1</v>
      </c>
      <c r="AZ367" s="118">
        <v>8</v>
      </c>
      <c r="BA367" s="118">
        <v>8</v>
      </c>
      <c r="BB367" s="118">
        <v>20</v>
      </c>
      <c r="BC367" s="118">
        <v>13</v>
      </c>
      <c r="BD367" s="116">
        <v>15</v>
      </c>
      <c r="BE367" s="118">
        <v>45</v>
      </c>
      <c r="BF367" s="118">
        <v>0</v>
      </c>
      <c r="BG367" s="112">
        <v>47.978759765625</v>
      </c>
      <c r="BH367" s="244">
        <v>42</v>
      </c>
      <c r="BI367" s="240">
        <v>12.574850299401197</v>
      </c>
      <c r="BJ367" s="470">
        <v>3</v>
      </c>
      <c r="BK367" s="470">
        <v>15</v>
      </c>
    </row>
    <row r="368" spans="1:63">
      <c r="A368" s="352">
        <v>41894</v>
      </c>
      <c r="B368" s="114" t="s">
        <v>184</v>
      </c>
      <c r="C368" s="114" t="s">
        <v>122</v>
      </c>
      <c r="D368" s="114">
        <v>112</v>
      </c>
      <c r="E368" s="114">
        <v>97</v>
      </c>
      <c r="F368" s="114">
        <v>15</v>
      </c>
      <c r="G368" s="114">
        <v>334</v>
      </c>
      <c r="H368" s="114">
        <v>289</v>
      </c>
      <c r="I368" s="114">
        <v>45</v>
      </c>
      <c r="J368" s="114">
        <v>1169</v>
      </c>
      <c r="K368" s="115">
        <v>974</v>
      </c>
      <c r="L368" s="115">
        <v>195</v>
      </c>
      <c r="M368" s="115">
        <v>1170906</v>
      </c>
      <c r="N368" s="116">
        <v>0.19583126902580261</v>
      </c>
      <c r="O368" s="115">
        <v>1369</v>
      </c>
      <c r="P368" s="116">
        <v>0.11719124764204025</v>
      </c>
      <c r="Q368" s="116">
        <v>0</v>
      </c>
      <c r="R368" s="117">
        <v>425962</v>
      </c>
      <c r="S368" s="116">
        <v>99.399810791015625</v>
      </c>
      <c r="T368" s="116">
        <v>99.2833251953125</v>
      </c>
      <c r="U368" s="118">
        <v>428534</v>
      </c>
      <c r="V368" s="119">
        <v>3.6169826984405518E-2</v>
      </c>
      <c r="W368" s="117">
        <v>1020</v>
      </c>
      <c r="X368" s="119">
        <v>0.23945797979831696</v>
      </c>
      <c r="Y368" s="119">
        <v>0</v>
      </c>
      <c r="Z368" s="117">
        <v>280867</v>
      </c>
      <c r="AA368" s="119">
        <v>98.331596374511719</v>
      </c>
      <c r="AB368" s="116">
        <v>280275</v>
      </c>
      <c r="AC368" s="120">
        <v>98.202125549316406</v>
      </c>
      <c r="AD368" s="116">
        <v>5.8552694320678711</v>
      </c>
      <c r="AE368" s="116">
        <v>30.269201278686523</v>
      </c>
      <c r="AF368" s="116">
        <v>1981.5321044921875</v>
      </c>
      <c r="AG368" s="116">
        <v>5253.65869140625</v>
      </c>
      <c r="AH368" s="121">
        <v>3946.3505859375</v>
      </c>
      <c r="AI368" s="116">
        <v>75.116233825683594</v>
      </c>
      <c r="AJ368" s="121">
        <v>4378.82080078125</v>
      </c>
      <c r="AK368" s="121">
        <v>874.84014892578125</v>
      </c>
      <c r="AL368" s="116">
        <v>3300.640869140625</v>
      </c>
      <c r="AM368" s="116">
        <v>645.708984375</v>
      </c>
      <c r="AN368" s="116">
        <v>117.55703735351562</v>
      </c>
      <c r="AO368" s="116">
        <v>118.99644470214844</v>
      </c>
      <c r="AP368" s="116">
        <v>110.84586334228516</v>
      </c>
      <c r="AQ368" s="116">
        <v>4.4941477257538498</v>
      </c>
      <c r="AR368" s="118">
        <v>102</v>
      </c>
      <c r="AS368" s="118">
        <v>15</v>
      </c>
      <c r="AT368" s="118">
        <v>8</v>
      </c>
      <c r="AU368" s="118">
        <v>4</v>
      </c>
      <c r="AV368" s="118">
        <v>0</v>
      </c>
      <c r="AW368" s="118">
        <v>0</v>
      </c>
      <c r="AX368" s="118">
        <v>0</v>
      </c>
      <c r="AY368" s="118">
        <v>2</v>
      </c>
      <c r="AZ368" s="118">
        <v>5</v>
      </c>
      <c r="BA368" s="118">
        <v>1</v>
      </c>
      <c r="BB368" s="118">
        <v>28</v>
      </c>
      <c r="BC368" s="118">
        <v>5</v>
      </c>
      <c r="BD368" s="116">
        <v>6</v>
      </c>
      <c r="BE368" s="118">
        <v>45</v>
      </c>
      <c r="BF368" s="118">
        <v>0</v>
      </c>
      <c r="BG368" s="112">
        <v>57.950260162353516</v>
      </c>
      <c r="BH368" s="244">
        <v>20</v>
      </c>
      <c r="BI368" s="240">
        <v>5.9880239520958085</v>
      </c>
      <c r="BJ368" s="471">
        <v>3</v>
      </c>
      <c r="BK368" s="471">
        <v>7</v>
      </c>
    </row>
    <row r="369" spans="1:63">
      <c r="A369" s="352">
        <v>41894</v>
      </c>
      <c r="B369" s="114" t="s">
        <v>131</v>
      </c>
      <c r="C369" s="114" t="s">
        <v>176</v>
      </c>
      <c r="D369" s="114">
        <v>188</v>
      </c>
      <c r="E369" s="114">
        <v>168</v>
      </c>
      <c r="F369" s="114">
        <v>20</v>
      </c>
      <c r="G369" s="114">
        <v>539</v>
      </c>
      <c r="H369" s="114">
        <v>489</v>
      </c>
      <c r="I369" s="114">
        <v>50</v>
      </c>
      <c r="J369" s="114">
        <v>1589</v>
      </c>
      <c r="K369" s="115">
        <v>1428</v>
      </c>
      <c r="L369" s="115">
        <v>161</v>
      </c>
      <c r="M369" s="115">
        <v>1191648</v>
      </c>
      <c r="N369" s="116">
        <v>0.10498066246509552</v>
      </c>
      <c r="O369" s="115">
        <v>89</v>
      </c>
      <c r="P369" s="116">
        <v>7.8006335534155369E-3</v>
      </c>
      <c r="Q369" s="116">
        <v>0</v>
      </c>
      <c r="R369" s="117">
        <v>406134</v>
      </c>
      <c r="S369" s="116">
        <v>99.638870239257813</v>
      </c>
      <c r="T369" s="116">
        <v>99.631095886230469</v>
      </c>
      <c r="U369" s="118">
        <v>407606</v>
      </c>
      <c r="V369" s="119">
        <v>1.6928112134337425E-2</v>
      </c>
      <c r="W369" s="117">
        <v>1262</v>
      </c>
      <c r="X369" s="119">
        <v>0.31073486804962158</v>
      </c>
      <c r="Y369" s="119">
        <v>0</v>
      </c>
      <c r="Z369" s="117">
        <v>160521</v>
      </c>
      <c r="AA369" s="119">
        <v>94.088623046875</v>
      </c>
      <c r="AB369" s="116">
        <v>159743</v>
      </c>
      <c r="AC369" s="120">
        <v>94.561264038085938</v>
      </c>
      <c r="AD369" s="116">
        <v>5.566474437713623</v>
      </c>
      <c r="AE369" s="116">
        <v>29.370561599731445</v>
      </c>
      <c r="AF369" s="116">
        <v>1944.359375</v>
      </c>
      <c r="AG369" s="116">
        <v>5116.33349609375</v>
      </c>
      <c r="AH369" s="121">
        <v>3487.945068359375</v>
      </c>
      <c r="AI369" s="116">
        <v>68.172744750976562</v>
      </c>
      <c r="AJ369" s="121">
        <v>4346.431640625</v>
      </c>
      <c r="AK369" s="121">
        <v>769.89947509765625</v>
      </c>
      <c r="AL369" s="116">
        <v>2872.3310546875</v>
      </c>
      <c r="AM369" s="116">
        <v>615.614501953125</v>
      </c>
      <c r="AN369" s="116">
        <v>86.57745361328125</v>
      </c>
      <c r="AO369" s="116">
        <v>82.817375183105469</v>
      </c>
      <c r="AP369" s="116">
        <v>116.41684722900391</v>
      </c>
      <c r="AQ369" s="116">
        <v>3.2198448685297358</v>
      </c>
      <c r="AR369" s="118">
        <v>268</v>
      </c>
      <c r="AS369" s="118">
        <v>0</v>
      </c>
      <c r="AT369" s="118">
        <v>3</v>
      </c>
      <c r="AU369" s="118">
        <v>3</v>
      </c>
      <c r="AV369" s="118">
        <v>1</v>
      </c>
      <c r="AW369" s="118">
        <v>1</v>
      </c>
      <c r="AX369" s="118">
        <v>6</v>
      </c>
      <c r="AY369" s="118">
        <v>1</v>
      </c>
      <c r="AZ369" s="118">
        <v>2</v>
      </c>
      <c r="BA369" s="118">
        <v>1</v>
      </c>
      <c r="BB369" s="118">
        <v>131</v>
      </c>
      <c r="BC369" s="118">
        <v>78</v>
      </c>
      <c r="BD369" s="116">
        <v>26</v>
      </c>
      <c r="BE369" s="118">
        <v>35</v>
      </c>
      <c r="BF369" s="118">
        <v>0</v>
      </c>
      <c r="BG369" s="112">
        <v>41.958782196044922</v>
      </c>
      <c r="BH369" s="244">
        <v>86</v>
      </c>
      <c r="BI369" s="240">
        <v>15.955473098330241</v>
      </c>
      <c r="BJ369" s="471">
        <v>2</v>
      </c>
      <c r="BK369" s="471">
        <v>4</v>
      </c>
    </row>
    <row r="370" spans="1:63">
      <c r="A370" s="352">
        <v>41894</v>
      </c>
      <c r="B370" s="114" t="s">
        <v>124</v>
      </c>
      <c r="C370" s="114" t="s">
        <v>176</v>
      </c>
      <c r="D370" s="114">
        <v>149</v>
      </c>
      <c r="E370" s="114">
        <v>117</v>
      </c>
      <c r="F370" s="114">
        <v>32</v>
      </c>
      <c r="G370" s="114">
        <v>430</v>
      </c>
      <c r="H370" s="114">
        <v>344</v>
      </c>
      <c r="I370" s="114">
        <v>86</v>
      </c>
      <c r="J370" s="114">
        <v>1643</v>
      </c>
      <c r="K370" s="115">
        <v>1300</v>
      </c>
      <c r="L370" s="115">
        <v>343</v>
      </c>
      <c r="M370" s="115">
        <v>1146673</v>
      </c>
      <c r="N370" s="116">
        <v>2.6162646827287972E-4</v>
      </c>
      <c r="O370" s="115">
        <v>229</v>
      </c>
      <c r="P370" s="116">
        <v>2.0773839205503464E-2</v>
      </c>
      <c r="Q370" s="116">
        <v>0</v>
      </c>
      <c r="R370" s="117">
        <v>445625</v>
      </c>
      <c r="S370" s="116">
        <v>99.696182250976563</v>
      </c>
      <c r="T370" s="116">
        <v>99.675468444824219</v>
      </c>
      <c r="U370" s="118">
        <v>446983</v>
      </c>
      <c r="V370" s="119">
        <v>2.9083879664540291E-2</v>
      </c>
      <c r="W370" s="117">
        <v>1341</v>
      </c>
      <c r="X370" s="119">
        <v>0.30092567205429077</v>
      </c>
      <c r="Y370" s="119">
        <v>0</v>
      </c>
      <c r="Z370" s="117">
        <v>117615</v>
      </c>
      <c r="AA370" s="119">
        <v>93.735496520996094</v>
      </c>
      <c r="AB370" s="116">
        <v>117723</v>
      </c>
      <c r="AC370" s="120">
        <v>93.877151489257813</v>
      </c>
      <c r="AD370" s="116">
        <v>5.3381562232971191</v>
      </c>
      <c r="AE370" s="116">
        <v>31.544008255004883</v>
      </c>
      <c r="AF370" s="116">
        <v>1733.8504638671875</v>
      </c>
      <c r="AG370" s="116">
        <v>5599.58935546875</v>
      </c>
      <c r="AH370" s="121">
        <v>3362.736083984375</v>
      </c>
      <c r="AI370" s="116">
        <v>60.053260803222656</v>
      </c>
      <c r="AJ370" s="121">
        <v>4130.2763671875</v>
      </c>
      <c r="AK370" s="121">
        <v>1469.314208984375</v>
      </c>
      <c r="AL370" s="116">
        <v>2215.74169921875</v>
      </c>
      <c r="AM370" s="116">
        <v>1146.995361328125</v>
      </c>
      <c r="AN370" s="116">
        <v>83.590957641601563</v>
      </c>
      <c r="AO370" s="116">
        <v>77.594459533691406</v>
      </c>
      <c r="AP370" s="116">
        <v>106.78944396972656</v>
      </c>
      <c r="AQ370" s="116">
        <v>3.4081493338215156</v>
      </c>
      <c r="AR370" s="118">
        <v>210</v>
      </c>
      <c r="AS370" s="118">
        <v>1</v>
      </c>
      <c r="AT370" s="118">
        <v>0</v>
      </c>
      <c r="AU370" s="118">
        <v>0</v>
      </c>
      <c r="AV370" s="118">
        <v>1</v>
      </c>
      <c r="AW370" s="118">
        <v>1</v>
      </c>
      <c r="AX370" s="118">
        <v>1</v>
      </c>
      <c r="AY370" s="118">
        <v>0</v>
      </c>
      <c r="AZ370" s="118">
        <v>2</v>
      </c>
      <c r="BA370" s="118">
        <v>1</v>
      </c>
      <c r="BB370" s="118">
        <v>75</v>
      </c>
      <c r="BC370" s="118">
        <v>39</v>
      </c>
      <c r="BD370" s="116">
        <v>15</v>
      </c>
      <c r="BE370" s="118">
        <v>21</v>
      </c>
      <c r="BF370" s="118">
        <v>0</v>
      </c>
      <c r="BG370" s="112">
        <v>41.308326721191406</v>
      </c>
      <c r="BH370" s="244">
        <v>72</v>
      </c>
      <c r="BI370" s="240">
        <v>16.744186046511629</v>
      </c>
      <c r="BJ370" s="471">
        <v>0</v>
      </c>
      <c r="BK370" s="471">
        <v>4</v>
      </c>
    </row>
    <row r="371" spans="1:63">
      <c r="A371" s="352">
        <v>41894</v>
      </c>
      <c r="B371" s="206" t="s">
        <v>133</v>
      </c>
      <c r="C371" s="206" t="s">
        <v>176</v>
      </c>
      <c r="D371" s="206">
        <v>176</v>
      </c>
      <c r="E371" s="206">
        <v>164</v>
      </c>
      <c r="F371" s="206">
        <v>12</v>
      </c>
      <c r="G371" s="206">
        <v>519</v>
      </c>
      <c r="H371" s="206">
        <v>485</v>
      </c>
      <c r="I371" s="206">
        <v>34</v>
      </c>
      <c r="J371" s="206">
        <v>1531</v>
      </c>
      <c r="K371" s="245">
        <v>1418</v>
      </c>
      <c r="L371" s="245">
        <v>113</v>
      </c>
      <c r="M371" s="245">
        <v>933962</v>
      </c>
      <c r="N371" s="246">
        <v>6.3171735964715481E-3</v>
      </c>
      <c r="O371" s="245">
        <v>82</v>
      </c>
      <c r="P371" s="246">
        <v>9.2403218150138855E-3</v>
      </c>
      <c r="Q371" s="246">
        <v>0</v>
      </c>
      <c r="R371" s="247">
        <v>293808</v>
      </c>
      <c r="S371" s="246">
        <v>99.572303771972656</v>
      </c>
      <c r="T371" s="246">
        <v>99.563102722167969</v>
      </c>
      <c r="U371" s="248">
        <v>295070</v>
      </c>
      <c r="V371" s="249">
        <v>7.7947609126567841E-2</v>
      </c>
      <c r="W371" s="248">
        <v>940</v>
      </c>
      <c r="X371" s="246">
        <v>0.3199368417263031</v>
      </c>
      <c r="Y371" s="246">
        <v>0</v>
      </c>
      <c r="Z371" s="247">
        <v>72549</v>
      </c>
      <c r="AA371" s="249">
        <v>90.585670471191406</v>
      </c>
      <c r="AB371" s="246">
        <v>72268</v>
      </c>
      <c r="AC371" s="250">
        <v>89.209609985351563</v>
      </c>
      <c r="AD371" s="246">
        <v>5.3281826972961426</v>
      </c>
      <c r="AE371" s="246">
        <v>35.967456817626953</v>
      </c>
      <c r="AF371" s="246">
        <v>1479.4539794921875</v>
      </c>
      <c r="AG371" s="246">
        <v>4498.03955078125</v>
      </c>
      <c r="AH371" s="251">
        <v>3102.32177734375</v>
      </c>
      <c r="AI371" s="246">
        <v>68.970527648925781</v>
      </c>
      <c r="AJ371" s="251">
        <v>4103.00537109375</v>
      </c>
      <c r="AK371" s="251">
        <v>395.03475952148437</v>
      </c>
      <c r="AL371" s="246">
        <v>2844.4384765625</v>
      </c>
      <c r="AM371" s="246">
        <v>257.88290405273437</v>
      </c>
      <c r="AN371" s="246">
        <v>81.604072570800781</v>
      </c>
      <c r="AO371" s="246">
        <v>81.110649108886719</v>
      </c>
      <c r="AP371" s="246">
        <v>87.107986450195313</v>
      </c>
      <c r="AQ371" s="246">
        <v>2.937974886205911</v>
      </c>
      <c r="AR371" s="248">
        <v>292</v>
      </c>
      <c r="AS371" s="248">
        <v>1</v>
      </c>
      <c r="AT371" s="248">
        <v>1</v>
      </c>
      <c r="AU371" s="248">
        <v>0</v>
      </c>
      <c r="AV371" s="248">
        <v>1</v>
      </c>
      <c r="AW371" s="248">
        <v>1</v>
      </c>
      <c r="AX371" s="248">
        <v>4</v>
      </c>
      <c r="AY371" s="248">
        <v>0</v>
      </c>
      <c r="AZ371" s="248">
        <v>3</v>
      </c>
      <c r="BA371" s="248">
        <v>2</v>
      </c>
      <c r="BB371" s="248">
        <v>87</v>
      </c>
      <c r="BC371" s="248">
        <v>56</v>
      </c>
      <c r="BD371" s="246">
        <v>19</v>
      </c>
      <c r="BE371" s="248">
        <v>33</v>
      </c>
      <c r="BF371" s="248">
        <v>0</v>
      </c>
      <c r="BG371" s="249">
        <v>39.36376953125</v>
      </c>
      <c r="BH371" s="252">
        <v>121</v>
      </c>
      <c r="BI371" s="253">
        <v>23.314065510597302</v>
      </c>
      <c r="BJ371" s="43">
        <v>1</v>
      </c>
      <c r="BK371" s="43">
        <v>6</v>
      </c>
    </row>
    <row r="372" spans="1:63">
      <c r="A372" s="352">
        <v>41894</v>
      </c>
      <c r="B372" s="206" t="s">
        <v>125</v>
      </c>
      <c r="C372" s="206" t="s">
        <v>176</v>
      </c>
      <c r="D372" s="206">
        <v>174</v>
      </c>
      <c r="E372" s="206">
        <v>166</v>
      </c>
      <c r="F372" s="206">
        <v>8</v>
      </c>
      <c r="G372" s="206">
        <v>498</v>
      </c>
      <c r="H372" s="206">
        <v>474</v>
      </c>
      <c r="I372" s="206">
        <v>24</v>
      </c>
      <c r="J372" s="206">
        <v>1624</v>
      </c>
      <c r="K372" s="245">
        <v>1531</v>
      </c>
      <c r="L372" s="245">
        <v>93</v>
      </c>
      <c r="M372" s="245">
        <v>910973</v>
      </c>
      <c r="N372" s="246">
        <v>7.3547735810279846E-3</v>
      </c>
      <c r="O372" s="245">
        <v>11</v>
      </c>
      <c r="P372" s="246">
        <v>1.2675045290961862E-3</v>
      </c>
      <c r="Q372" s="246">
        <v>0</v>
      </c>
      <c r="R372" s="247">
        <v>321064</v>
      </c>
      <c r="S372" s="246">
        <v>99.766639709472656</v>
      </c>
      <c r="T372" s="246">
        <v>99.765373229980469</v>
      </c>
      <c r="U372" s="248">
        <v>321815</v>
      </c>
      <c r="V372" s="249">
        <v>5.5000543594360352E-2</v>
      </c>
      <c r="W372" s="248">
        <v>693</v>
      </c>
      <c r="X372" s="246">
        <v>0.21584481000900269</v>
      </c>
      <c r="Y372" s="246">
        <v>0</v>
      </c>
      <c r="Z372" s="247">
        <v>84865</v>
      </c>
      <c r="AA372" s="249">
        <v>92.3360595703125</v>
      </c>
      <c r="AB372" s="246">
        <v>83669</v>
      </c>
      <c r="AC372" s="250">
        <v>93.9678955078125</v>
      </c>
      <c r="AD372" s="246">
        <v>4.5871810913085938</v>
      </c>
      <c r="AE372" s="246">
        <v>34.168861389160156</v>
      </c>
      <c r="AF372" s="246">
        <v>1211.6201171875</v>
      </c>
      <c r="AG372" s="246">
        <v>4391.61181640625</v>
      </c>
      <c r="AH372" s="251">
        <v>2269.98681640625</v>
      </c>
      <c r="AI372" s="246">
        <v>51.689151763916016</v>
      </c>
      <c r="AJ372" s="251">
        <v>4031.82470703125</v>
      </c>
      <c r="AK372" s="251">
        <v>359.78738403320312</v>
      </c>
      <c r="AL372" s="246">
        <v>2010.124755859375</v>
      </c>
      <c r="AM372" s="246">
        <v>259.8624267578125</v>
      </c>
      <c r="AN372" s="246">
        <v>71.163238525390625</v>
      </c>
      <c r="AO372" s="246">
        <v>69.716079711914062</v>
      </c>
      <c r="AP372" s="246">
        <v>92.734909057617188</v>
      </c>
      <c r="AQ372" s="246">
        <v>2.7041944682304493</v>
      </c>
      <c r="AR372" s="248">
        <v>325</v>
      </c>
      <c r="AS372" s="248">
        <v>1</v>
      </c>
      <c r="AT372" s="248">
        <v>2</v>
      </c>
      <c r="AU372" s="248">
        <v>1</v>
      </c>
      <c r="AV372" s="248">
        <v>3</v>
      </c>
      <c r="AW372" s="248">
        <v>0</v>
      </c>
      <c r="AX372" s="248">
        <v>1</v>
      </c>
      <c r="AY372" s="248">
        <v>0</v>
      </c>
      <c r="AZ372" s="248">
        <v>3</v>
      </c>
      <c r="BA372" s="248">
        <v>0</v>
      </c>
      <c r="BB372" s="248">
        <v>67</v>
      </c>
      <c r="BC372" s="248">
        <v>35</v>
      </c>
      <c r="BD372" s="246">
        <v>9</v>
      </c>
      <c r="BE372" s="248">
        <v>8</v>
      </c>
      <c r="BF372" s="248">
        <v>0</v>
      </c>
      <c r="BG372" s="249">
        <v>34.644676208496094</v>
      </c>
      <c r="BH372" s="252">
        <v>130</v>
      </c>
      <c r="BI372" s="253">
        <v>26.104417670682732</v>
      </c>
      <c r="BJ372" s="43">
        <v>0</v>
      </c>
      <c r="BK372" s="43">
        <v>2</v>
      </c>
    </row>
    <row r="373" spans="1:63">
      <c r="A373" s="352">
        <v>41894</v>
      </c>
      <c r="B373" s="107" t="s">
        <v>127</v>
      </c>
      <c r="C373" s="107" t="s">
        <v>128</v>
      </c>
      <c r="D373" s="107">
        <v>166</v>
      </c>
      <c r="E373" s="107">
        <v>150</v>
      </c>
      <c r="F373" s="107">
        <v>16</v>
      </c>
      <c r="G373" s="107">
        <v>498</v>
      </c>
      <c r="H373" s="107">
        <v>450</v>
      </c>
      <c r="I373" s="107">
        <v>48</v>
      </c>
      <c r="J373" s="107">
        <v>1609</v>
      </c>
      <c r="K373" s="108">
        <v>1449</v>
      </c>
      <c r="L373" s="108">
        <v>160</v>
      </c>
      <c r="M373" s="108">
        <v>878593</v>
      </c>
      <c r="N373" s="109">
        <v>5.8616448193788528E-2</v>
      </c>
      <c r="O373" s="108">
        <v>4771</v>
      </c>
      <c r="P373" s="109">
        <v>0.54335510730743408</v>
      </c>
      <c r="Q373" s="109">
        <v>0</v>
      </c>
      <c r="R373" s="110">
        <v>328156</v>
      </c>
      <c r="S373" s="109">
        <v>99.090789794921875</v>
      </c>
      <c r="T373" s="109">
        <v>98.552375793457031</v>
      </c>
      <c r="U373" s="111">
        <v>331167</v>
      </c>
      <c r="V373" s="112">
        <v>0.25364845991134644</v>
      </c>
      <c r="W373" s="111">
        <v>2746</v>
      </c>
      <c r="X373" s="109">
        <v>0.83679711818695068</v>
      </c>
      <c r="Y373" s="109">
        <v>0</v>
      </c>
      <c r="Z373" s="110">
        <v>733869</v>
      </c>
      <c r="AA373" s="112">
        <v>99.101783752441406</v>
      </c>
      <c r="AB373" s="109">
        <v>734004</v>
      </c>
      <c r="AC373" s="182">
        <v>99.191818237304688</v>
      </c>
      <c r="AD373" s="109">
        <v>3.5508115291595459</v>
      </c>
      <c r="AE373" s="109">
        <v>17.844179153442383</v>
      </c>
      <c r="AF373" s="109">
        <v>852.5167236328125</v>
      </c>
      <c r="AG373" s="109">
        <v>4322.283203125</v>
      </c>
      <c r="AH373" s="113">
        <v>2471.2421875</v>
      </c>
      <c r="AI373" s="109">
        <v>57.174461364746094</v>
      </c>
      <c r="AJ373" s="113">
        <v>3955.620361328125</v>
      </c>
      <c r="AK373" s="113">
        <v>366.66110229492187</v>
      </c>
      <c r="AL373" s="109">
        <v>450</v>
      </c>
      <c r="AM373" s="109">
        <v>48</v>
      </c>
      <c r="AN373" s="109">
        <v>74.82763671875</v>
      </c>
      <c r="AO373" s="109">
        <v>76.653938293457031</v>
      </c>
      <c r="AP373" s="109">
        <v>59.526958465576172</v>
      </c>
      <c r="AQ373" s="109">
        <v>2.686316471799254</v>
      </c>
      <c r="AR373" s="111">
        <v>329</v>
      </c>
      <c r="AS373" s="111">
        <v>2</v>
      </c>
      <c r="AT373" s="111">
        <v>3</v>
      </c>
      <c r="AU373" s="111">
        <v>2</v>
      </c>
      <c r="AV373" s="111">
        <v>6</v>
      </c>
      <c r="AW373" s="111">
        <v>2</v>
      </c>
      <c r="AX373" s="111">
        <v>31</v>
      </c>
      <c r="AY373" s="111">
        <v>0</v>
      </c>
      <c r="AZ373" s="111">
        <v>22</v>
      </c>
      <c r="BA373" s="111">
        <v>5</v>
      </c>
      <c r="BB373" s="111">
        <v>44</v>
      </c>
      <c r="BC373" s="111">
        <v>20</v>
      </c>
      <c r="BD373" s="109">
        <v>78</v>
      </c>
      <c r="BE373" s="111">
        <v>117</v>
      </c>
      <c r="BF373" s="111">
        <v>0</v>
      </c>
      <c r="BG373" s="112">
        <v>36.627895355224609</v>
      </c>
      <c r="BH373" s="244">
        <v>162</v>
      </c>
      <c r="BI373" s="240">
        <v>32.53012048192771</v>
      </c>
      <c r="BJ373" s="43">
        <v>11</v>
      </c>
      <c r="BK373" s="43">
        <v>24</v>
      </c>
    </row>
    <row r="374" spans="1:63">
      <c r="A374" s="352">
        <v>41894</v>
      </c>
      <c r="B374" s="107" t="s">
        <v>129</v>
      </c>
      <c r="C374" s="107" t="s">
        <v>128</v>
      </c>
      <c r="D374" s="107">
        <v>155</v>
      </c>
      <c r="E374" s="107">
        <v>152</v>
      </c>
      <c r="F374" s="107">
        <v>3</v>
      </c>
      <c r="G374" s="107">
        <v>461</v>
      </c>
      <c r="H374" s="107">
        <v>452</v>
      </c>
      <c r="I374" s="107">
        <v>9</v>
      </c>
      <c r="J374" s="107">
        <v>1208</v>
      </c>
      <c r="K374" s="108">
        <v>1179</v>
      </c>
      <c r="L374" s="108">
        <v>29</v>
      </c>
      <c r="M374" s="108">
        <v>711451</v>
      </c>
      <c r="N374" s="109">
        <v>1.7007496207952499E-2</v>
      </c>
      <c r="O374" s="108">
        <v>3551</v>
      </c>
      <c r="P374" s="109">
        <v>0.49922394752502441</v>
      </c>
      <c r="Q374" s="109">
        <v>0</v>
      </c>
      <c r="R374" s="110">
        <v>216118</v>
      </c>
      <c r="S374" s="109">
        <v>99.278327941894531</v>
      </c>
      <c r="T374" s="109">
        <v>98.782707214355469</v>
      </c>
      <c r="U374" s="111">
        <v>217689</v>
      </c>
      <c r="V374" s="112">
        <v>0.14148624241352081</v>
      </c>
      <c r="W374" s="111">
        <v>1779</v>
      </c>
      <c r="X374" s="109">
        <v>0.82316142320632935</v>
      </c>
      <c r="Y374" s="109">
        <v>0</v>
      </c>
      <c r="Z374" s="110">
        <v>120817</v>
      </c>
      <c r="AA374" s="112">
        <v>97.746513366699219</v>
      </c>
      <c r="AB374" s="109">
        <v>121305</v>
      </c>
      <c r="AC374" s="182">
        <v>97.626869201660156</v>
      </c>
      <c r="AD374" s="109">
        <v>3.3833303451538086</v>
      </c>
      <c r="AE374" s="109">
        <v>27.983171463012695</v>
      </c>
      <c r="AF374" s="109">
        <v>693.25030517578125</v>
      </c>
      <c r="AG374" s="109">
        <v>2542.81640625</v>
      </c>
      <c r="AH374" s="113">
        <v>1282.9508056640625</v>
      </c>
      <c r="AI374" s="109">
        <v>50.453929901123047</v>
      </c>
      <c r="AJ374" s="113">
        <v>2528.7890625</v>
      </c>
      <c r="AK374" s="113">
        <v>14.027778625488281</v>
      </c>
      <c r="AL374" s="109">
        <v>452</v>
      </c>
      <c r="AM374" s="109">
        <v>9</v>
      </c>
      <c r="AN374" s="109">
        <v>65.432868957519531</v>
      </c>
      <c r="AO374" s="109">
        <v>66.507148742675781</v>
      </c>
      <c r="AP374" s="109">
        <v>16.726818084716797</v>
      </c>
      <c r="AQ374" s="109">
        <v>2.10498046875</v>
      </c>
      <c r="AR374" s="111">
        <v>335</v>
      </c>
      <c r="AS374" s="111">
        <v>1</v>
      </c>
      <c r="AT374" s="111">
        <v>2</v>
      </c>
      <c r="AU374" s="111">
        <v>1</v>
      </c>
      <c r="AV374" s="111">
        <v>4</v>
      </c>
      <c r="AW374" s="111">
        <v>0</v>
      </c>
      <c r="AX374" s="111">
        <v>22</v>
      </c>
      <c r="AY374" s="111">
        <v>2</v>
      </c>
      <c r="AZ374" s="111">
        <v>22</v>
      </c>
      <c r="BA374" s="111">
        <v>6</v>
      </c>
      <c r="BB374" s="111">
        <v>68</v>
      </c>
      <c r="BC374" s="111">
        <v>35</v>
      </c>
      <c r="BD374" s="109">
        <v>69</v>
      </c>
      <c r="BE374" s="111">
        <v>96</v>
      </c>
      <c r="BF374" s="111">
        <v>0</v>
      </c>
      <c r="BG374" s="112">
        <v>31.456132888793945</v>
      </c>
      <c r="BH374" s="244">
        <v>180</v>
      </c>
      <c r="BI374" s="240">
        <v>39.045553145336228</v>
      </c>
      <c r="BJ374" s="43">
        <v>13</v>
      </c>
      <c r="BK374" s="43">
        <v>22</v>
      </c>
    </row>
    <row r="375" spans="1:63">
      <c r="A375" s="352">
        <v>41894</v>
      </c>
      <c r="B375" s="126" t="s">
        <v>130</v>
      </c>
      <c r="C375" s="126" t="s">
        <v>128</v>
      </c>
      <c r="D375" s="233">
        <v>181</v>
      </c>
      <c r="E375" s="233">
        <v>176</v>
      </c>
      <c r="F375" s="233">
        <v>5</v>
      </c>
      <c r="G375" s="233">
        <v>543</v>
      </c>
      <c r="H375" s="233">
        <v>528</v>
      </c>
      <c r="I375" s="233">
        <v>15</v>
      </c>
      <c r="J375" s="233">
        <v>932</v>
      </c>
      <c r="K375" s="233">
        <v>900</v>
      </c>
      <c r="L375" s="233">
        <v>32</v>
      </c>
      <c r="M375" s="233">
        <v>301654</v>
      </c>
      <c r="N375" s="195">
        <v>0.31791388988494873</v>
      </c>
      <c r="O375" s="233">
        <v>714</v>
      </c>
      <c r="P375" s="230">
        <v>0.23744991421699524</v>
      </c>
      <c r="Q375" s="234">
        <v>0</v>
      </c>
      <c r="R375" s="233">
        <v>58518</v>
      </c>
      <c r="S375" s="230">
        <v>99.849845886230469</v>
      </c>
      <c r="T375" s="195">
        <v>99.612754821777344</v>
      </c>
      <c r="U375" s="233">
        <v>58606</v>
      </c>
      <c r="V375" s="195">
        <v>0</v>
      </c>
      <c r="W375" s="233">
        <v>269</v>
      </c>
      <c r="X375" s="195">
        <v>0.45968762040138245</v>
      </c>
      <c r="Y375" s="234">
        <v>0</v>
      </c>
      <c r="Z375" s="233">
        <v>153801</v>
      </c>
      <c r="AA375" s="195">
        <v>98.714736938476562</v>
      </c>
      <c r="AB375" s="233">
        <v>155255</v>
      </c>
      <c r="AC375" s="195">
        <v>98.604019165039063</v>
      </c>
      <c r="AD375" s="234">
        <v>4.8517875671386719</v>
      </c>
      <c r="AE375" s="234">
        <v>25.043113708496094</v>
      </c>
      <c r="AF375" s="233">
        <v>431.28347778320312</v>
      </c>
      <c r="AG375" s="234">
        <v>1130.0726318359375</v>
      </c>
      <c r="AH375" s="234">
        <v>553.01116943359375</v>
      </c>
      <c r="AI375" s="234">
        <v>48.935897827148438</v>
      </c>
      <c r="AJ375" s="234">
        <v>1083.7783203125</v>
      </c>
      <c r="AK375" s="234">
        <v>46.294445037841797</v>
      </c>
      <c r="AL375" s="234">
        <v>528</v>
      </c>
      <c r="AM375" s="234">
        <v>15</v>
      </c>
      <c r="AN375" s="235">
        <v>44.200740814208984</v>
      </c>
      <c r="AO375" s="235">
        <v>43.675296783447266</v>
      </c>
      <c r="AP375" s="235">
        <v>61.530670166015625</v>
      </c>
      <c r="AQ375" s="213">
        <v>1.2125242830857699</v>
      </c>
      <c r="AR375" s="234">
        <v>463</v>
      </c>
      <c r="AS375" s="236">
        <v>1</v>
      </c>
      <c r="AT375" s="236">
        <v>1</v>
      </c>
      <c r="AU375" s="236">
        <v>1</v>
      </c>
      <c r="AV375" s="236">
        <v>0</v>
      </c>
      <c r="AW375" s="236">
        <v>0</v>
      </c>
      <c r="AX375" s="236">
        <v>3</v>
      </c>
      <c r="AY375" s="236">
        <v>0</v>
      </c>
      <c r="AZ375" s="236">
        <v>0</v>
      </c>
      <c r="BA375" s="236">
        <v>0</v>
      </c>
      <c r="BB375" s="236">
        <v>42</v>
      </c>
      <c r="BC375" s="236">
        <v>8</v>
      </c>
      <c r="BD375" s="236">
        <v>3</v>
      </c>
      <c r="BE375" s="236">
        <v>0</v>
      </c>
      <c r="BF375" s="236">
        <v>0</v>
      </c>
      <c r="BG375" s="235">
        <v>20.289176940917969</v>
      </c>
      <c r="BH375" s="236">
        <v>300</v>
      </c>
      <c r="BI375" s="235">
        <v>55.248618784530393</v>
      </c>
      <c r="BJ375" s="43">
        <v>0</v>
      </c>
      <c r="BK375" s="43">
        <v>0</v>
      </c>
    </row>
    <row r="376" spans="1:63">
      <c r="A376" s="352">
        <v>41894</v>
      </c>
      <c r="B376" s="127" t="s">
        <v>132</v>
      </c>
      <c r="C376" s="127" t="s">
        <v>128</v>
      </c>
      <c r="D376" s="199">
        <v>183</v>
      </c>
      <c r="E376" s="199">
        <v>178</v>
      </c>
      <c r="F376" s="199">
        <v>5</v>
      </c>
      <c r="G376" s="199">
        <v>542</v>
      </c>
      <c r="H376" s="199">
        <v>527</v>
      </c>
      <c r="I376" s="199">
        <v>15</v>
      </c>
      <c r="J376" s="199">
        <v>1138</v>
      </c>
      <c r="K376" s="199">
        <v>1103</v>
      </c>
      <c r="L376" s="199">
        <v>35</v>
      </c>
      <c r="M376" s="199">
        <v>388029</v>
      </c>
      <c r="N376" s="200">
        <v>4.12340322509408E-3</v>
      </c>
      <c r="O376" s="199">
        <v>1451</v>
      </c>
      <c r="P376" s="194">
        <v>0.37398353219032288</v>
      </c>
      <c r="Q376" s="200">
        <v>0</v>
      </c>
      <c r="R376" s="199">
        <v>89732</v>
      </c>
      <c r="S376" s="194">
        <v>99.721061706542969</v>
      </c>
      <c r="T376" s="200">
        <v>99.348121643066406</v>
      </c>
      <c r="U376" s="199">
        <v>89983</v>
      </c>
      <c r="V376" s="201">
        <v>0</v>
      </c>
      <c r="W376" s="199">
        <v>488</v>
      </c>
      <c r="X376" s="200">
        <v>0.5438416600227356</v>
      </c>
      <c r="Y376" s="200">
        <v>0</v>
      </c>
      <c r="Z376" s="199">
        <v>165011</v>
      </c>
      <c r="AA376" s="201">
        <v>98.984870910644531</v>
      </c>
      <c r="AB376" s="199">
        <v>165336</v>
      </c>
      <c r="AC376" s="201">
        <v>98.993186950683594</v>
      </c>
      <c r="AD376" s="200">
        <v>5.0091323852539062</v>
      </c>
      <c r="AE376" s="200">
        <v>26.441102981567383</v>
      </c>
      <c r="AF376" s="199">
        <v>529.48883056640625</v>
      </c>
      <c r="AG376" s="200">
        <v>1505.933349609375</v>
      </c>
      <c r="AH376" s="200">
        <v>565.23876953125</v>
      </c>
      <c r="AI376" s="237">
        <v>37.534114837646484</v>
      </c>
      <c r="AJ376" s="200">
        <v>1462.822265625</v>
      </c>
      <c r="AK376" s="200">
        <v>43.111114501953125</v>
      </c>
      <c r="AL376" s="200">
        <v>527</v>
      </c>
      <c r="AM376" s="200">
        <v>15</v>
      </c>
      <c r="AN376" s="200">
        <v>44.544475555419922</v>
      </c>
      <c r="AO376" s="200">
        <v>44.576873779296875</v>
      </c>
      <c r="AP376" s="200">
        <v>43.472370147705078</v>
      </c>
      <c r="AQ376" s="200">
        <v>1.3233157729432117</v>
      </c>
      <c r="AR376" s="200">
        <v>484</v>
      </c>
      <c r="AS376" s="202">
        <v>1</v>
      </c>
      <c r="AT376" s="202">
        <v>2</v>
      </c>
      <c r="AU376" s="202">
        <v>0</v>
      </c>
      <c r="AV376" s="202">
        <v>0</v>
      </c>
      <c r="AW376" s="202">
        <v>0</v>
      </c>
      <c r="AX376" s="202">
        <v>8</v>
      </c>
      <c r="AY376" s="202">
        <v>-2</v>
      </c>
      <c r="AZ376" s="202">
        <v>6</v>
      </c>
      <c r="BA376" s="202">
        <v>0</v>
      </c>
      <c r="BB376" s="202">
        <v>33</v>
      </c>
      <c r="BC376" s="202">
        <v>8</v>
      </c>
      <c r="BD376" s="202">
        <v>13</v>
      </c>
      <c r="BE376" s="202">
        <v>18</v>
      </c>
      <c r="BF376" s="202">
        <v>0</v>
      </c>
      <c r="BG376" s="200">
        <v>20.6173095703125</v>
      </c>
      <c r="BH376" s="202">
        <v>317</v>
      </c>
      <c r="BI376" s="238">
        <v>58.487084870848705</v>
      </c>
      <c r="BJ376" s="43">
        <v>0</v>
      </c>
      <c r="BK376" s="43">
        <v>2</v>
      </c>
    </row>
    <row r="377" spans="1:63">
      <c r="A377" s="352">
        <v>41893</v>
      </c>
      <c r="B377" s="126" t="s">
        <v>6</v>
      </c>
      <c r="C377" s="126"/>
      <c r="D377" s="233">
        <v>2139</v>
      </c>
      <c r="E377" s="233">
        <v>1931</v>
      </c>
      <c r="F377" s="233">
        <v>208</v>
      </c>
      <c r="G377" s="233">
        <v>6325</v>
      </c>
      <c r="H377" s="233">
        <v>5723</v>
      </c>
      <c r="I377" s="233">
        <v>602</v>
      </c>
      <c r="J377" s="233">
        <v>19161</v>
      </c>
      <c r="K377" s="233">
        <v>16874</v>
      </c>
      <c r="L377" s="233">
        <v>2287</v>
      </c>
      <c r="M377" s="233">
        <v>12791370</v>
      </c>
      <c r="N377" s="195">
        <v>0.11354530546718926</v>
      </c>
      <c r="O377" s="233">
        <v>17737</v>
      </c>
      <c r="P377" s="230">
        <v>0.14081106569144902</v>
      </c>
      <c r="Q377" s="234"/>
      <c r="R377" s="233">
        <v>4587365</v>
      </c>
      <c r="S377" s="230">
        <v>99.413375240832991</v>
      </c>
      <c r="T377" s="195">
        <v>99.273390207716531</v>
      </c>
      <c r="U377" s="233">
        <v>4614470</v>
      </c>
      <c r="V377" s="195">
        <v>0.20086814513344145</v>
      </c>
      <c r="W377" s="233">
        <v>16354</v>
      </c>
      <c r="X377" s="195">
        <v>0.35650095425151473</v>
      </c>
      <c r="Y377" s="234"/>
      <c r="Z377" s="233">
        <v>3718263</v>
      </c>
      <c r="AA377" s="195">
        <v>98.021621875250148</v>
      </c>
      <c r="AB377" s="233">
        <v>3720097</v>
      </c>
      <c r="AC377" s="195">
        <v>98.029633067074968</v>
      </c>
      <c r="AD377" s="234">
        <v>9.8861777458239164</v>
      </c>
      <c r="AE377" s="234">
        <v>30.06403798945448</v>
      </c>
      <c r="AF377" s="233">
        <v>19026.789855957031</v>
      </c>
      <c r="AG377" s="234">
        <v>64192.169555664063</v>
      </c>
      <c r="AH377" s="234">
        <v>43682.412902832031</v>
      </c>
      <c r="AI377" s="234">
        <v>68.049441552139697</v>
      </c>
      <c r="AJ377" s="234">
        <v>54230.030395507813</v>
      </c>
      <c r="AK377" s="234">
        <v>9962.1445350646973</v>
      </c>
      <c r="AL377" s="234">
        <v>33118.368408203125</v>
      </c>
      <c r="AM377" s="234">
        <v>7696.1087684631348</v>
      </c>
      <c r="AN377" s="235">
        <v>90.94089143884419</v>
      </c>
      <c r="AO377" s="235">
        <v>88.53573983453596</v>
      </c>
      <c r="AP377" s="235">
        <v>108.55870494565377</v>
      </c>
      <c r="AQ377" s="213">
        <v>3.3501471507574796</v>
      </c>
      <c r="AR377" s="234">
        <v>3534</v>
      </c>
      <c r="AS377" s="236">
        <v>112</v>
      </c>
      <c r="AT377" s="236">
        <v>44</v>
      </c>
      <c r="AU377" s="236">
        <v>33</v>
      </c>
      <c r="AV377" s="236">
        <v>35</v>
      </c>
      <c r="AW377" s="236">
        <v>20</v>
      </c>
      <c r="AX377" s="236">
        <v>99</v>
      </c>
      <c r="AY377" s="236">
        <v>4</v>
      </c>
      <c r="AZ377" s="236">
        <v>102</v>
      </c>
      <c r="BA377" s="236">
        <v>33</v>
      </c>
      <c r="BB377" s="236">
        <v>699</v>
      </c>
      <c r="BC377" s="236">
        <v>323</v>
      </c>
      <c r="BD377" s="236">
        <v>306</v>
      </c>
      <c r="BE377" s="236">
        <v>467</v>
      </c>
      <c r="BF377" s="236">
        <v>0</v>
      </c>
      <c r="BG377" s="235">
        <v>44.325342677747656</v>
      </c>
      <c r="BH377" s="236">
        <v>1541</v>
      </c>
      <c r="BI377" s="235">
        <v>24.363636363636363</v>
      </c>
      <c r="BJ377" s="43">
        <v>40</v>
      </c>
      <c r="BK377" s="43">
        <v>114</v>
      </c>
    </row>
    <row r="378" spans="1:63">
      <c r="A378" s="352">
        <v>41893</v>
      </c>
      <c r="B378" s="127" t="s">
        <v>134</v>
      </c>
      <c r="C378" s="127"/>
      <c r="D378" s="199">
        <v>767</v>
      </c>
      <c r="E378" s="199">
        <v>660</v>
      </c>
      <c r="F378" s="199">
        <v>107</v>
      </c>
      <c r="G378" s="199">
        <v>2295</v>
      </c>
      <c r="H378" s="199">
        <v>1974</v>
      </c>
      <c r="I378" s="199">
        <v>321</v>
      </c>
      <c r="J378" s="199">
        <v>8065</v>
      </c>
      <c r="K378" s="199">
        <v>6737</v>
      </c>
      <c r="L378" s="199">
        <v>1328</v>
      </c>
      <c r="M378" s="199">
        <v>6330805</v>
      </c>
      <c r="N378" s="200">
        <v>0.1858057573555727</v>
      </c>
      <c r="O378" s="199">
        <v>8190</v>
      </c>
      <c r="P378" s="194">
        <v>0.12963237609347833</v>
      </c>
      <c r="Q378" s="200"/>
      <c r="R378" s="199">
        <v>2453662</v>
      </c>
      <c r="S378" s="194">
        <v>99.296181113979856</v>
      </c>
      <c r="T378" s="200">
        <v>99.167461115031713</v>
      </c>
      <c r="U378" s="199">
        <v>2471070</v>
      </c>
      <c r="V378" s="201">
        <v>0.28574667217329763</v>
      </c>
      <c r="W378" s="199">
        <v>7300</v>
      </c>
      <c r="X378" s="200">
        <v>0.2975144905859079</v>
      </c>
      <c r="Y378" s="200"/>
      <c r="Z378" s="199">
        <v>2102859</v>
      </c>
      <c r="AA378" s="201">
        <v>98.494526121677083</v>
      </c>
      <c r="AB378" s="199">
        <v>2105114</v>
      </c>
      <c r="AC378" s="201">
        <v>98.409443345469455</v>
      </c>
      <c r="AD378" s="200">
        <v>5.5428445851361312</v>
      </c>
      <c r="AE378" s="200">
        <v>30.662316252099661</v>
      </c>
      <c r="AF378" s="199">
        <v>10143.700927734375</v>
      </c>
      <c r="AG378" s="200">
        <v>35207.673583984375</v>
      </c>
      <c r="AH378" s="200">
        <v>26625.97412109375</v>
      </c>
      <c r="AI378" s="237">
        <v>75.625485613470474</v>
      </c>
      <c r="AJ378" s="200">
        <v>28637.95947265625</v>
      </c>
      <c r="AK378" s="200">
        <v>6569.7199554443359</v>
      </c>
      <c r="AL378" s="200">
        <v>21216.384033203125</v>
      </c>
      <c r="AM378" s="200">
        <v>5409.6001930236816</v>
      </c>
      <c r="AN378" s="200">
        <v>113.92840337896754</v>
      </c>
      <c r="AO378" s="200">
        <v>111.97626956317265</v>
      </c>
      <c r="AP378" s="200">
        <v>123.29830501941028</v>
      </c>
      <c r="AQ378" s="200">
        <v>4.3654895950383601</v>
      </c>
      <c r="AR378" s="200">
        <v>836</v>
      </c>
      <c r="AS378" s="202">
        <v>101</v>
      </c>
      <c r="AT378" s="202">
        <v>33</v>
      </c>
      <c r="AU378" s="202">
        <v>25</v>
      </c>
      <c r="AV378" s="202">
        <v>19</v>
      </c>
      <c r="AW378" s="202">
        <v>14</v>
      </c>
      <c r="AX378" s="202">
        <v>30</v>
      </c>
      <c r="AY378" s="202">
        <v>3</v>
      </c>
      <c r="AZ378" s="202">
        <v>51</v>
      </c>
      <c r="BA378" s="202">
        <v>19</v>
      </c>
      <c r="BB378" s="202">
        <v>172</v>
      </c>
      <c r="BC378" s="202">
        <v>57</v>
      </c>
      <c r="BD378" s="202">
        <v>92</v>
      </c>
      <c r="BE378" s="202">
        <v>193</v>
      </c>
      <c r="BF378" s="202">
        <v>0</v>
      </c>
      <c r="BG378" s="200">
        <v>56.201555770166088</v>
      </c>
      <c r="BH378" s="202">
        <v>195</v>
      </c>
      <c r="BI378" s="238">
        <v>8.4967320261437909</v>
      </c>
      <c r="BJ378" s="470">
        <v>15</v>
      </c>
      <c r="BK378" s="470">
        <v>51</v>
      </c>
    </row>
    <row r="379" spans="1:63">
      <c r="A379" s="352">
        <v>41893</v>
      </c>
      <c r="B379" s="127" t="s">
        <v>175</v>
      </c>
      <c r="C379" s="127"/>
      <c r="D379" s="199">
        <v>687</v>
      </c>
      <c r="E379" s="199">
        <v>615</v>
      </c>
      <c r="F379" s="199">
        <v>72</v>
      </c>
      <c r="G379" s="199">
        <v>1986</v>
      </c>
      <c r="H379" s="199">
        <v>1792</v>
      </c>
      <c r="I379" s="199">
        <v>194</v>
      </c>
      <c r="J379" s="199">
        <v>6387</v>
      </c>
      <c r="K379" s="199">
        <v>5677</v>
      </c>
      <c r="L379" s="199">
        <v>710</v>
      </c>
      <c r="M379" s="199">
        <v>4157164</v>
      </c>
      <c r="N379" s="200">
        <v>2.145693469494514E-2</v>
      </c>
      <c r="O379" s="199">
        <v>354</v>
      </c>
      <c r="P379" s="194">
        <v>8.9012152169874511E-3</v>
      </c>
      <c r="Q379" s="200"/>
      <c r="R379" s="199">
        <v>1450432</v>
      </c>
      <c r="S379" s="194">
        <v>99.657261330420823</v>
      </c>
      <c r="T379" s="243">
        <v>99.648390623110444</v>
      </c>
      <c r="U379" s="199">
        <v>1455421</v>
      </c>
      <c r="V379" s="201">
        <v>4.8783136160542279E-2</v>
      </c>
      <c r="W379" s="199">
        <v>4105</v>
      </c>
      <c r="X379" s="200">
        <v>0.28301912809425056</v>
      </c>
      <c r="Y379" s="200"/>
      <c r="Z379" s="199">
        <v>432977</v>
      </c>
      <c r="AA379" s="201">
        <v>93.251374501228739</v>
      </c>
      <c r="AB379" s="199">
        <v>430879</v>
      </c>
      <c r="AC379" s="201">
        <v>93.518597942733152</v>
      </c>
      <c r="AD379" s="200">
        <v>20.666928605362006</v>
      </c>
      <c r="AE379" s="200">
        <v>33.312982654202422</v>
      </c>
      <c r="AF379" s="199">
        <v>6308.9005126953125</v>
      </c>
      <c r="AG379" s="200">
        <v>19415.65869140625</v>
      </c>
      <c r="AH379" s="200">
        <v>12144.491455078125</v>
      </c>
      <c r="AI379" s="237">
        <v>62.549984258085026</v>
      </c>
      <c r="AJ379" s="200">
        <v>16524.078125</v>
      </c>
      <c r="AK379" s="200">
        <v>2891.5801696777344</v>
      </c>
      <c r="AL379" s="200">
        <v>9944.984375</v>
      </c>
      <c r="AM379" s="200">
        <v>2199.5085754394531</v>
      </c>
      <c r="AN379" s="200">
        <v>79.92761689524626</v>
      </c>
      <c r="AO379" s="200">
        <v>77.742007841697273</v>
      </c>
      <c r="AP379" s="200">
        <v>100.44734763157619</v>
      </c>
      <c r="AQ379" s="200">
        <v>3.039871409332433</v>
      </c>
      <c r="AR379" s="200">
        <v>1112</v>
      </c>
      <c r="AS379" s="202">
        <v>3</v>
      </c>
      <c r="AT379" s="202">
        <v>6</v>
      </c>
      <c r="AU379" s="202">
        <v>3</v>
      </c>
      <c r="AV379" s="202">
        <v>7</v>
      </c>
      <c r="AW379" s="202">
        <v>3</v>
      </c>
      <c r="AX379" s="202">
        <v>8</v>
      </c>
      <c r="AY379" s="202">
        <v>1</v>
      </c>
      <c r="AZ379" s="202">
        <v>13</v>
      </c>
      <c r="BA379" s="202">
        <v>3</v>
      </c>
      <c r="BB379" s="202">
        <v>365</v>
      </c>
      <c r="BC379" s="202">
        <v>203</v>
      </c>
      <c r="BD379" s="202">
        <v>50</v>
      </c>
      <c r="BE379" s="202">
        <v>95</v>
      </c>
      <c r="BF379" s="202">
        <v>0</v>
      </c>
      <c r="BG379" s="200">
        <v>38.946355817904767</v>
      </c>
      <c r="BH379" s="202">
        <v>410</v>
      </c>
      <c r="BI379" s="238">
        <v>20.644511581067473</v>
      </c>
      <c r="BJ379" s="470">
        <v>3</v>
      </c>
      <c r="BK379" s="470">
        <v>16</v>
      </c>
    </row>
    <row r="380" spans="1:63">
      <c r="A380" s="352">
        <v>41893</v>
      </c>
      <c r="B380" s="126" t="s">
        <v>135</v>
      </c>
      <c r="C380" s="126"/>
      <c r="D380" s="189">
        <v>685</v>
      </c>
      <c r="E380" s="189">
        <v>656</v>
      </c>
      <c r="F380" s="189">
        <v>29</v>
      </c>
      <c r="G380" s="189">
        <v>2044</v>
      </c>
      <c r="H380" s="189">
        <v>1957</v>
      </c>
      <c r="I380" s="189">
        <v>87</v>
      </c>
      <c r="J380" s="189">
        <v>4709</v>
      </c>
      <c r="K380" s="189">
        <v>4460</v>
      </c>
      <c r="L380" s="189">
        <v>249</v>
      </c>
      <c r="M380" s="189">
        <v>2303401</v>
      </c>
      <c r="N380" s="203">
        <v>8.1140886816588653E-2</v>
      </c>
      <c r="O380" s="189">
        <v>9193</v>
      </c>
      <c r="P380" s="192">
        <v>0.39944209989733537</v>
      </c>
      <c r="Q380" s="203"/>
      <c r="R380" s="204">
        <v>683271</v>
      </c>
      <c r="S380" s="192">
        <v>99.316509702839468</v>
      </c>
      <c r="T380" s="203">
        <v>98.919797750937704</v>
      </c>
      <c r="U380" s="204">
        <v>687979</v>
      </c>
      <c r="V380" s="205">
        <v>0.21773920374419631</v>
      </c>
      <c r="W380" s="204">
        <v>4949</v>
      </c>
      <c r="X380" s="203">
        <v>0.72430997364149807</v>
      </c>
      <c r="Y380" s="203"/>
      <c r="Z380" s="204">
        <v>1182427</v>
      </c>
      <c r="AA380" s="205">
        <v>98.927349202623887</v>
      </c>
      <c r="AB380" s="204">
        <v>1184104</v>
      </c>
      <c r="AC380" s="205">
        <v>98.995904922375814</v>
      </c>
      <c r="AD380" s="203">
        <v>4.2880262765165877</v>
      </c>
      <c r="AE380" s="203">
        <v>26.235538617164796</v>
      </c>
      <c r="AF380" s="204">
        <v>2574.1884155273437</v>
      </c>
      <c r="AG380" s="205">
        <v>9568.8372802734375</v>
      </c>
      <c r="AH380" s="205">
        <v>4911.9473266601562</v>
      </c>
      <c r="AI380" s="232">
        <v>51.332750080162228</v>
      </c>
      <c r="AJ380" s="205">
        <v>9067.9927978515625</v>
      </c>
      <c r="AK380" s="205">
        <v>500.84440994262695</v>
      </c>
      <c r="AL380" s="205">
        <v>1957</v>
      </c>
      <c r="AM380" s="205">
        <v>87</v>
      </c>
      <c r="AN380" s="203">
        <v>62.168369109532726</v>
      </c>
      <c r="AO380" s="203">
        <v>62.875716946019729</v>
      </c>
      <c r="AP380" s="203">
        <v>51.648393885461502</v>
      </c>
      <c r="AQ380" s="203">
        <v>2.0320317010561557</v>
      </c>
      <c r="AR380" s="205">
        <v>1586</v>
      </c>
      <c r="AS380" s="204">
        <v>8</v>
      </c>
      <c r="AT380" s="204">
        <v>5</v>
      </c>
      <c r="AU380" s="204">
        <v>5</v>
      </c>
      <c r="AV380" s="204">
        <v>9</v>
      </c>
      <c r="AW380" s="204">
        <v>3</v>
      </c>
      <c r="AX380" s="204">
        <v>61</v>
      </c>
      <c r="AY380" s="204">
        <v>0</v>
      </c>
      <c r="AZ380" s="204">
        <v>38</v>
      </c>
      <c r="BA380" s="204">
        <v>11</v>
      </c>
      <c r="BB380" s="204">
        <v>162</v>
      </c>
      <c r="BC380" s="204">
        <v>63</v>
      </c>
      <c r="BD380" s="204">
        <v>164</v>
      </c>
      <c r="BE380" s="204">
        <v>179</v>
      </c>
      <c r="BF380" s="204">
        <v>0</v>
      </c>
      <c r="BG380" s="203">
        <v>29.60399874256775</v>
      </c>
      <c r="BH380" s="204">
        <v>936</v>
      </c>
      <c r="BI380" s="239">
        <v>45.792563600782778</v>
      </c>
      <c r="BJ380" s="470">
        <v>22</v>
      </c>
      <c r="BK380" s="470">
        <v>47</v>
      </c>
    </row>
    <row r="381" spans="1:63">
      <c r="A381" s="352">
        <v>41893</v>
      </c>
      <c r="B381" s="114" t="s">
        <v>121</v>
      </c>
      <c r="C381" s="114" t="s">
        <v>122</v>
      </c>
      <c r="D381" s="114">
        <v>232</v>
      </c>
      <c r="E381" s="114">
        <v>168</v>
      </c>
      <c r="F381" s="114">
        <v>64</v>
      </c>
      <c r="G381" s="114">
        <v>683</v>
      </c>
      <c r="H381" s="114">
        <v>492</v>
      </c>
      <c r="I381" s="114">
        <v>191</v>
      </c>
      <c r="J381" s="114">
        <v>2675</v>
      </c>
      <c r="K381" s="115">
        <v>1874</v>
      </c>
      <c r="L381" s="115">
        <v>801</v>
      </c>
      <c r="M381" s="115">
        <v>2132495</v>
      </c>
      <c r="N381" s="116">
        <v>0.37650734186172485</v>
      </c>
      <c r="O381" s="115">
        <v>2686</v>
      </c>
      <c r="P381" s="116">
        <v>0.12645801901817322</v>
      </c>
      <c r="Q381" s="116">
        <v>0</v>
      </c>
      <c r="R381" s="117">
        <v>912523</v>
      </c>
      <c r="S381" s="116">
        <v>99.043563842773437</v>
      </c>
      <c r="T381" s="116">
        <v>98.918312072753906</v>
      </c>
      <c r="U381" s="118">
        <v>921335</v>
      </c>
      <c r="V381" s="119">
        <v>0.53845781087875366</v>
      </c>
      <c r="W381" s="117">
        <v>3081</v>
      </c>
      <c r="X381" s="119">
        <v>0.337635338306427</v>
      </c>
      <c r="Y381" s="119">
        <v>0</v>
      </c>
      <c r="Z381" s="117">
        <v>1045140</v>
      </c>
      <c r="AA381" s="119">
        <v>98.605545043945313</v>
      </c>
      <c r="AB381" s="116">
        <v>1047490</v>
      </c>
      <c r="AC381" s="120">
        <v>98.573539733886719</v>
      </c>
      <c r="AD381" s="116">
        <v>5.4758996963500977</v>
      </c>
      <c r="AE381" s="116">
        <v>28.681655883789063</v>
      </c>
      <c r="AF381" s="116">
        <v>3465.1650390625</v>
      </c>
      <c r="AG381" s="116">
        <v>13742.4111328125</v>
      </c>
      <c r="AH381" s="121">
        <v>11410.2333984375</v>
      </c>
      <c r="AI381" s="116">
        <v>83.029342651367188</v>
      </c>
      <c r="AJ381" s="121">
        <v>9280.1220703125</v>
      </c>
      <c r="AK381" s="121">
        <v>4462.2939453125</v>
      </c>
      <c r="AL381" s="116">
        <v>7551.7578125</v>
      </c>
      <c r="AM381" s="116">
        <v>3858.481201171875</v>
      </c>
      <c r="AN381" s="116">
        <v>128.12648010253906</v>
      </c>
      <c r="AO381" s="116">
        <v>124.16629791259766</v>
      </c>
      <c r="AP381" s="116">
        <v>137.22877502441406</v>
      </c>
      <c r="AQ381" s="122">
        <v>5.1373499561915885</v>
      </c>
      <c r="AR381" s="118">
        <v>178</v>
      </c>
      <c r="AS381" s="118">
        <v>62</v>
      </c>
      <c r="AT381" s="118">
        <v>17</v>
      </c>
      <c r="AU381" s="118">
        <v>13</v>
      </c>
      <c r="AV381" s="118">
        <v>11</v>
      </c>
      <c r="AW381" s="118">
        <v>7</v>
      </c>
      <c r="AX381" s="118">
        <v>16</v>
      </c>
      <c r="AY381" s="118">
        <v>0</v>
      </c>
      <c r="AZ381" s="118">
        <v>17</v>
      </c>
      <c r="BA381" s="118">
        <v>5</v>
      </c>
      <c r="BB381" s="118">
        <v>30</v>
      </c>
      <c r="BC381" s="118">
        <v>12</v>
      </c>
      <c r="BD381" s="116">
        <v>43</v>
      </c>
      <c r="BE381" s="118">
        <v>49</v>
      </c>
      <c r="BF381" s="118">
        <v>0</v>
      </c>
      <c r="BG381" s="112">
        <v>63.625316619873047</v>
      </c>
      <c r="BH381" s="244">
        <v>44</v>
      </c>
      <c r="BI381" s="240">
        <v>6.4421669106881403</v>
      </c>
      <c r="BJ381" s="470">
        <v>3</v>
      </c>
      <c r="BK381" s="470">
        <v>12</v>
      </c>
    </row>
    <row r="382" spans="1:63">
      <c r="A382" s="352">
        <v>41893</v>
      </c>
      <c r="B382" s="114" t="s">
        <v>123</v>
      </c>
      <c r="C382" s="114" t="s">
        <v>122</v>
      </c>
      <c r="D382" s="114">
        <v>169</v>
      </c>
      <c r="E382" s="114">
        <v>158</v>
      </c>
      <c r="F382" s="114">
        <v>11</v>
      </c>
      <c r="G382" s="114">
        <v>523</v>
      </c>
      <c r="H382" s="114">
        <v>489</v>
      </c>
      <c r="I382" s="114">
        <v>34</v>
      </c>
      <c r="J382" s="114">
        <v>1598</v>
      </c>
      <c r="K382" s="115">
        <v>1466</v>
      </c>
      <c r="L382" s="115">
        <v>132</v>
      </c>
      <c r="M382" s="115">
        <v>1147102</v>
      </c>
      <c r="N382" s="116">
        <v>0.11733917146921158</v>
      </c>
      <c r="O382" s="115">
        <v>1334</v>
      </c>
      <c r="P382" s="116">
        <v>0.11645051091909409</v>
      </c>
      <c r="Q382" s="116">
        <v>0</v>
      </c>
      <c r="R382" s="117">
        <v>412116</v>
      </c>
      <c r="S382" s="116">
        <v>99.641197204589844</v>
      </c>
      <c r="T382" s="116">
        <v>99.525161743164063</v>
      </c>
      <c r="U382" s="118">
        <v>413600</v>
      </c>
      <c r="V382" s="119">
        <v>4.4729206711053848E-2</v>
      </c>
      <c r="W382" s="117">
        <v>1164</v>
      </c>
      <c r="X382" s="119">
        <v>0.28244474530220032</v>
      </c>
      <c r="Y382" s="119">
        <v>0</v>
      </c>
      <c r="Z382" s="117">
        <v>348440</v>
      </c>
      <c r="AA382" s="119">
        <v>98.724891662597656</v>
      </c>
      <c r="AB382" s="116">
        <v>348075</v>
      </c>
      <c r="AC382" s="120">
        <v>98.698272705078125</v>
      </c>
      <c r="AD382" s="116">
        <v>5.1741943359375</v>
      </c>
      <c r="AE382" s="116">
        <v>30.208608627319336</v>
      </c>
      <c r="AF382" s="116">
        <v>1688.5751953125</v>
      </c>
      <c r="AG382" s="116">
        <v>6147.4423828125</v>
      </c>
      <c r="AH382" s="121">
        <v>4397.83837890625</v>
      </c>
      <c r="AI382" s="116">
        <v>71.539321899414062</v>
      </c>
      <c r="AJ382" s="121">
        <v>5553.2919921875</v>
      </c>
      <c r="AK382" s="121">
        <v>594.15008544921875</v>
      </c>
      <c r="AL382" s="116">
        <v>3955.7587890625</v>
      </c>
      <c r="AM382" s="116">
        <v>442.0810546875</v>
      </c>
      <c r="AN382" s="116">
        <v>106.55415344238281</v>
      </c>
      <c r="AO382" s="116">
        <v>105.97471618652344</v>
      </c>
      <c r="AP382" s="116">
        <v>112.29277038574219</v>
      </c>
      <c r="AQ382" s="116">
        <v>3.846960189494681</v>
      </c>
      <c r="AR382" s="118">
        <v>227</v>
      </c>
      <c r="AS382" s="118">
        <v>13</v>
      </c>
      <c r="AT382" s="118">
        <v>7</v>
      </c>
      <c r="AU382" s="118">
        <v>5</v>
      </c>
      <c r="AV382" s="118">
        <v>1</v>
      </c>
      <c r="AW382" s="118">
        <v>0</v>
      </c>
      <c r="AX382" s="118">
        <v>6</v>
      </c>
      <c r="AY382" s="118">
        <v>0</v>
      </c>
      <c r="AZ382" s="118">
        <v>11</v>
      </c>
      <c r="BA382" s="118">
        <v>2</v>
      </c>
      <c r="BB382" s="118">
        <v>36</v>
      </c>
      <c r="BC382" s="118">
        <v>7</v>
      </c>
      <c r="BD382" s="116">
        <v>16</v>
      </c>
      <c r="BE382" s="118">
        <v>28</v>
      </c>
      <c r="BF382" s="118">
        <v>0</v>
      </c>
      <c r="BG382" s="112">
        <v>52.092853546142578</v>
      </c>
      <c r="BH382" s="244">
        <v>54</v>
      </c>
      <c r="BI382" s="240">
        <v>10.325047801147228</v>
      </c>
      <c r="BJ382" s="470">
        <v>5</v>
      </c>
      <c r="BK382" s="470">
        <v>7</v>
      </c>
    </row>
    <row r="383" spans="1:63">
      <c r="A383" s="352">
        <v>41893</v>
      </c>
      <c r="B383" s="114" t="s">
        <v>183</v>
      </c>
      <c r="C383" s="114" t="s">
        <v>122</v>
      </c>
      <c r="D383" s="114">
        <v>140</v>
      </c>
      <c r="E383" s="114">
        <v>130</v>
      </c>
      <c r="F383" s="114">
        <v>10</v>
      </c>
      <c r="G383" s="114">
        <v>421</v>
      </c>
      <c r="H383" s="114">
        <v>391</v>
      </c>
      <c r="I383" s="114">
        <v>30</v>
      </c>
      <c r="J383" s="114">
        <v>1586</v>
      </c>
      <c r="K383" s="115">
        <v>1472</v>
      </c>
      <c r="L383" s="115">
        <v>114</v>
      </c>
      <c r="M383" s="115">
        <v>1210678</v>
      </c>
      <c r="N383" s="116">
        <v>4.5429090969264507E-3</v>
      </c>
      <c r="O383" s="115">
        <v>1220</v>
      </c>
      <c r="P383" s="116">
        <v>0.10077697038650513</v>
      </c>
      <c r="Q383" s="116">
        <v>0</v>
      </c>
      <c r="R383" s="117">
        <v>470872</v>
      </c>
      <c r="S383" s="116">
        <v>99.528221130371094</v>
      </c>
      <c r="T383" s="116">
        <v>99.42791748046875</v>
      </c>
      <c r="U383" s="118">
        <v>473104</v>
      </c>
      <c r="V383" s="119">
        <v>0.11392843723297119</v>
      </c>
      <c r="W383" s="117">
        <v>1209</v>
      </c>
      <c r="X383" s="119">
        <v>0.25675767660140991</v>
      </c>
      <c r="Y383" s="119">
        <v>0</v>
      </c>
      <c r="Z383" s="117">
        <v>318747</v>
      </c>
      <c r="AA383" s="119">
        <v>98.042648315429688</v>
      </c>
      <c r="AB383" s="116">
        <v>318907</v>
      </c>
      <c r="AC383" s="120">
        <v>97.761726379394531</v>
      </c>
      <c r="AD383" s="116">
        <v>5.6050477027893066</v>
      </c>
      <c r="AE383" s="116">
        <v>30.21697998046875</v>
      </c>
      <c r="AF383" s="116">
        <v>1917.1807861328125</v>
      </c>
      <c r="AG383" s="116">
        <v>6434.60107421875</v>
      </c>
      <c r="AH383" s="121">
        <v>4443.6865234375</v>
      </c>
      <c r="AI383" s="116">
        <v>69.059242248535156</v>
      </c>
      <c r="AJ383" s="121">
        <v>5877.63427734375</v>
      </c>
      <c r="AK383" s="121">
        <v>556.968017578125</v>
      </c>
      <c r="AL383" s="116">
        <v>3977.721923828125</v>
      </c>
      <c r="AM383" s="116">
        <v>465.96795654296875</v>
      </c>
      <c r="AN383" s="116">
        <v>103.78478240966797</v>
      </c>
      <c r="AO383" s="116">
        <v>102.09717559814453</v>
      </c>
      <c r="AP383" s="116">
        <v>125.71332550048828</v>
      </c>
      <c r="AQ383" s="116">
        <v>4.0571255196839537</v>
      </c>
      <c r="AR383" s="118">
        <v>154</v>
      </c>
      <c r="AS383" s="118">
        <v>6</v>
      </c>
      <c r="AT383" s="118">
        <v>0</v>
      </c>
      <c r="AU383" s="118">
        <v>0</v>
      </c>
      <c r="AV383" s="118">
        <v>2</v>
      </c>
      <c r="AW383" s="118">
        <v>2</v>
      </c>
      <c r="AX383" s="118">
        <v>2</v>
      </c>
      <c r="AY383" s="118">
        <v>0</v>
      </c>
      <c r="AZ383" s="118">
        <v>7</v>
      </c>
      <c r="BA383" s="118">
        <v>2</v>
      </c>
      <c r="BB383" s="118">
        <v>50</v>
      </c>
      <c r="BC383" s="118">
        <v>11</v>
      </c>
      <c r="BD383" s="116">
        <v>8</v>
      </c>
      <c r="BE383" s="118">
        <v>33</v>
      </c>
      <c r="BF383" s="118">
        <v>0</v>
      </c>
      <c r="BG383" s="112">
        <v>51.307567596435547</v>
      </c>
      <c r="BH383" s="244">
        <v>27</v>
      </c>
      <c r="BI383" s="240">
        <v>6.4133016627078394</v>
      </c>
      <c r="BJ383" s="470">
        <v>1</v>
      </c>
      <c r="BK383" s="470">
        <v>10</v>
      </c>
    </row>
    <row r="384" spans="1:63">
      <c r="A384" s="352">
        <v>41893</v>
      </c>
      <c r="B384" s="114" t="s">
        <v>126</v>
      </c>
      <c r="C384" s="114" t="s">
        <v>122</v>
      </c>
      <c r="D384" s="114">
        <v>114</v>
      </c>
      <c r="E384" s="114">
        <v>107</v>
      </c>
      <c r="F384" s="114">
        <v>7</v>
      </c>
      <c r="G384" s="114">
        <v>334</v>
      </c>
      <c r="H384" s="114">
        <v>313</v>
      </c>
      <c r="I384" s="114">
        <v>21</v>
      </c>
      <c r="J384" s="114">
        <v>1037</v>
      </c>
      <c r="K384" s="115">
        <v>951</v>
      </c>
      <c r="L384" s="115">
        <v>86</v>
      </c>
      <c r="M384" s="115">
        <v>690499</v>
      </c>
      <c r="N384" s="116">
        <v>0.13309215009212494</v>
      </c>
      <c r="O384" s="115">
        <v>1665</v>
      </c>
      <c r="P384" s="116">
        <v>0.24153222143650055</v>
      </c>
      <c r="Q384" s="116">
        <v>0</v>
      </c>
      <c r="R384" s="117">
        <v>242811</v>
      </c>
      <c r="S384" s="116">
        <v>99.005500793457031</v>
      </c>
      <c r="T384" s="116">
        <v>98.766372680664063</v>
      </c>
      <c r="U384" s="118">
        <v>245250</v>
      </c>
      <c r="V384" s="119">
        <v>0.48644241690635681</v>
      </c>
      <c r="W384" s="117">
        <v>926</v>
      </c>
      <c r="X384" s="119">
        <v>0.38136658072471619</v>
      </c>
      <c r="Y384" s="119">
        <v>0</v>
      </c>
      <c r="Z384" s="117">
        <v>126747</v>
      </c>
      <c r="AA384" s="119">
        <v>98.400749206542969</v>
      </c>
      <c r="AB384" s="116">
        <v>126966</v>
      </c>
      <c r="AC384" s="120">
        <v>98.167228698730469</v>
      </c>
      <c r="AD384" s="116">
        <v>5.8853697776794434</v>
      </c>
      <c r="AE384" s="116">
        <v>35.911392211914063</v>
      </c>
      <c r="AF384" s="116">
        <v>1141.4918212890625</v>
      </c>
      <c r="AG384" s="116">
        <v>3718.864013671875</v>
      </c>
      <c r="AH384" s="121">
        <v>2496.468017578125</v>
      </c>
      <c r="AI384" s="116">
        <v>67.129852294921875</v>
      </c>
      <c r="AJ384" s="121">
        <v>3604.33447265625</v>
      </c>
      <c r="AK384" s="121">
        <v>114.53001403808594</v>
      </c>
      <c r="AL384" s="116">
        <v>2470.732177734375</v>
      </c>
      <c r="AM384" s="116">
        <v>25.735996246337891</v>
      </c>
      <c r="AN384" s="116">
        <v>99.1680908203125</v>
      </c>
      <c r="AO384" s="116">
        <v>105.26119232177734</v>
      </c>
      <c r="AP384" s="116">
        <v>35.144844055175781</v>
      </c>
      <c r="AQ384" s="116">
        <v>3.5861755194521456</v>
      </c>
      <c r="AR384" s="118">
        <v>158</v>
      </c>
      <c r="AS384" s="118">
        <v>4</v>
      </c>
      <c r="AT384" s="118">
        <v>3</v>
      </c>
      <c r="AU384" s="118">
        <v>2</v>
      </c>
      <c r="AV384" s="118">
        <v>5</v>
      </c>
      <c r="AW384" s="118">
        <v>5</v>
      </c>
      <c r="AX384" s="118">
        <v>6</v>
      </c>
      <c r="AY384" s="118">
        <v>1</v>
      </c>
      <c r="AZ384" s="118">
        <v>13</v>
      </c>
      <c r="BA384" s="118">
        <v>9</v>
      </c>
      <c r="BB384" s="118">
        <v>31</v>
      </c>
      <c r="BC384" s="118">
        <v>19</v>
      </c>
      <c r="BD384" s="116">
        <v>20</v>
      </c>
      <c r="BE384" s="118">
        <v>44</v>
      </c>
      <c r="BF384" s="118">
        <v>0</v>
      </c>
      <c r="BG384" s="112">
        <v>48.555511474609375</v>
      </c>
      <c r="BH384" s="244">
        <v>47</v>
      </c>
      <c r="BI384" s="240">
        <v>14.071856287425149</v>
      </c>
      <c r="BJ384" s="470">
        <v>3</v>
      </c>
      <c r="BK384" s="470">
        <v>14</v>
      </c>
    </row>
    <row r="385" spans="1:63">
      <c r="A385" s="352">
        <v>41893</v>
      </c>
      <c r="B385" s="114" t="s">
        <v>184</v>
      </c>
      <c r="C385" s="114" t="s">
        <v>122</v>
      </c>
      <c r="D385" s="114">
        <v>112</v>
      </c>
      <c r="E385" s="114">
        <v>97</v>
      </c>
      <c r="F385" s="114">
        <v>15</v>
      </c>
      <c r="G385" s="114">
        <v>334</v>
      </c>
      <c r="H385" s="114">
        <v>289</v>
      </c>
      <c r="I385" s="114">
        <v>45</v>
      </c>
      <c r="J385" s="114">
        <v>1169</v>
      </c>
      <c r="K385" s="115">
        <v>974</v>
      </c>
      <c r="L385" s="115">
        <v>195</v>
      </c>
      <c r="M385" s="115">
        <v>1150031</v>
      </c>
      <c r="N385" s="116">
        <v>0.12295320630073547</v>
      </c>
      <c r="O385" s="115">
        <v>1285</v>
      </c>
      <c r="P385" s="116">
        <v>0.1118999719619751</v>
      </c>
      <c r="Q385" s="116">
        <v>0</v>
      </c>
      <c r="R385" s="117">
        <v>415340</v>
      </c>
      <c r="S385" s="116">
        <v>99.415725708007813</v>
      </c>
      <c r="T385" s="116">
        <v>99.304481506347656</v>
      </c>
      <c r="U385" s="118">
        <v>417781</v>
      </c>
      <c r="V385" s="119">
        <v>4.3802853673696518E-2</v>
      </c>
      <c r="W385" s="117">
        <v>920</v>
      </c>
      <c r="X385" s="119">
        <v>0.22150526940822601</v>
      </c>
      <c r="Y385" s="119">
        <v>0</v>
      </c>
      <c r="Z385" s="117">
        <v>263785</v>
      </c>
      <c r="AA385" s="119">
        <v>98.341453552246094</v>
      </c>
      <c r="AB385" s="116">
        <v>263676</v>
      </c>
      <c r="AC385" s="120">
        <v>98.276290893554688</v>
      </c>
      <c r="AD385" s="116">
        <v>5.8360676765441895</v>
      </c>
      <c r="AE385" s="116">
        <v>30.735296249389648</v>
      </c>
      <c r="AF385" s="116">
        <v>1931.2880859375</v>
      </c>
      <c r="AG385" s="116">
        <v>5164.35498046875</v>
      </c>
      <c r="AH385" s="121">
        <v>3877.747802734375</v>
      </c>
      <c r="AI385" s="116">
        <v>75.086776733398438</v>
      </c>
      <c r="AJ385" s="121">
        <v>4322.57666015625</v>
      </c>
      <c r="AK385" s="121">
        <v>841.77789306640625</v>
      </c>
      <c r="AL385" s="116">
        <v>3260.413330078125</v>
      </c>
      <c r="AM385" s="116">
        <v>617.333984375</v>
      </c>
      <c r="AN385" s="116">
        <v>115.83551788330078</v>
      </c>
      <c r="AO385" s="116">
        <v>117.46798706054687</v>
      </c>
      <c r="AP385" s="116">
        <v>108.11981201171875</v>
      </c>
      <c r="AQ385" s="116">
        <v>4.4177544743103079</v>
      </c>
      <c r="AR385" s="118">
        <v>119</v>
      </c>
      <c r="AS385" s="118">
        <v>16</v>
      </c>
      <c r="AT385" s="118">
        <v>6</v>
      </c>
      <c r="AU385" s="118">
        <v>5</v>
      </c>
      <c r="AV385" s="118">
        <v>0</v>
      </c>
      <c r="AW385" s="118">
        <v>0</v>
      </c>
      <c r="AX385" s="118">
        <v>0</v>
      </c>
      <c r="AY385" s="118">
        <v>2</v>
      </c>
      <c r="AZ385" s="118">
        <v>3</v>
      </c>
      <c r="BA385" s="118">
        <v>1</v>
      </c>
      <c r="BB385" s="118">
        <v>25</v>
      </c>
      <c r="BC385" s="118">
        <v>8</v>
      </c>
      <c r="BD385" s="116">
        <v>5</v>
      </c>
      <c r="BE385" s="118">
        <v>39</v>
      </c>
      <c r="BF385" s="118">
        <v>0</v>
      </c>
      <c r="BG385" s="112">
        <v>57.094688415527344</v>
      </c>
      <c r="BH385" s="244">
        <v>23</v>
      </c>
      <c r="BI385" s="240">
        <v>6.88622754491018</v>
      </c>
      <c r="BJ385" s="471">
        <v>3</v>
      </c>
      <c r="BK385" s="471">
        <v>8</v>
      </c>
    </row>
    <row r="386" spans="1:63">
      <c r="A386" s="352">
        <v>41893</v>
      </c>
      <c r="B386" s="114" t="s">
        <v>131</v>
      </c>
      <c r="C386" s="114" t="s">
        <v>176</v>
      </c>
      <c r="D386" s="114">
        <v>188</v>
      </c>
      <c r="E386" s="114">
        <v>168</v>
      </c>
      <c r="F386" s="114">
        <v>20</v>
      </c>
      <c r="G386" s="114">
        <v>539</v>
      </c>
      <c r="H386" s="114">
        <v>489</v>
      </c>
      <c r="I386" s="114">
        <v>50</v>
      </c>
      <c r="J386" s="114">
        <v>1589</v>
      </c>
      <c r="K386" s="115">
        <v>1428</v>
      </c>
      <c r="L386" s="115">
        <v>161</v>
      </c>
      <c r="M386" s="115">
        <v>1168348</v>
      </c>
      <c r="N386" s="116">
        <v>7.7031843829900026E-4</v>
      </c>
      <c r="O386" s="115">
        <v>104</v>
      </c>
      <c r="P386" s="116">
        <v>9.2466305941343307E-3</v>
      </c>
      <c r="Q386" s="116">
        <v>0</v>
      </c>
      <c r="R386" s="117">
        <v>397950</v>
      </c>
      <c r="S386" s="116">
        <v>99.611518859863281</v>
      </c>
      <c r="T386" s="116">
        <v>99.602310180664063</v>
      </c>
      <c r="U386" s="118">
        <v>399502</v>
      </c>
      <c r="V386" s="119">
        <v>2.5531787425279617E-2</v>
      </c>
      <c r="W386" s="117">
        <v>1166</v>
      </c>
      <c r="X386" s="119">
        <v>0.29300162196159363</v>
      </c>
      <c r="Y386" s="119">
        <v>0</v>
      </c>
      <c r="Z386" s="117">
        <v>159346</v>
      </c>
      <c r="AA386" s="119">
        <v>94.533905029296875</v>
      </c>
      <c r="AB386" s="116">
        <v>158794</v>
      </c>
      <c r="AC386" s="120">
        <v>95.068450927734375</v>
      </c>
      <c r="AD386" s="116">
        <v>5.5555572509765625</v>
      </c>
      <c r="AE386" s="116">
        <v>30.484001159667969</v>
      </c>
      <c r="AF386" s="116">
        <v>1904.32763671875</v>
      </c>
      <c r="AG386" s="116">
        <v>5056.3759765625</v>
      </c>
      <c r="AH386" s="121">
        <v>3431.892333984375</v>
      </c>
      <c r="AI386" s="116">
        <v>67.872573852539063</v>
      </c>
      <c r="AJ386" s="121">
        <v>4322.671875</v>
      </c>
      <c r="AK386" s="121">
        <v>733.70361328125</v>
      </c>
      <c r="AL386" s="116">
        <v>2847.681640625</v>
      </c>
      <c r="AM386" s="116">
        <v>584.21142578125</v>
      </c>
      <c r="AN386" s="116">
        <v>85.562896728515625</v>
      </c>
      <c r="AO386" s="116">
        <v>82.364654541015625</v>
      </c>
      <c r="AP386" s="116">
        <v>110.94365692138672</v>
      </c>
      <c r="AQ386" s="116">
        <v>3.1821120053886092</v>
      </c>
      <c r="AR386" s="118">
        <v>265</v>
      </c>
      <c r="AS386" s="118">
        <v>0</v>
      </c>
      <c r="AT386" s="118">
        <v>0</v>
      </c>
      <c r="AU386" s="118">
        <v>0</v>
      </c>
      <c r="AV386" s="118">
        <v>2</v>
      </c>
      <c r="AW386" s="118">
        <v>0</v>
      </c>
      <c r="AX386" s="118">
        <v>4</v>
      </c>
      <c r="AY386" s="118">
        <v>1</v>
      </c>
      <c r="AZ386" s="118">
        <v>5</v>
      </c>
      <c r="BA386" s="118">
        <v>1</v>
      </c>
      <c r="BB386" s="118">
        <v>126</v>
      </c>
      <c r="BC386" s="118">
        <v>66</v>
      </c>
      <c r="BD386" s="116">
        <v>18</v>
      </c>
      <c r="BE386" s="118">
        <v>27</v>
      </c>
      <c r="BF386" s="118">
        <v>0</v>
      </c>
      <c r="BG386" s="112">
        <v>41.467090606689453</v>
      </c>
      <c r="BH386" s="244">
        <v>92</v>
      </c>
      <c r="BI386" s="240">
        <v>17.068645640074212</v>
      </c>
      <c r="BJ386" s="471">
        <v>2</v>
      </c>
      <c r="BK386" s="471">
        <v>4</v>
      </c>
    </row>
    <row r="387" spans="1:63">
      <c r="A387" s="352">
        <v>41893</v>
      </c>
      <c r="B387" s="114" t="s">
        <v>124</v>
      </c>
      <c r="C387" s="114" t="s">
        <v>176</v>
      </c>
      <c r="D387" s="114">
        <v>149</v>
      </c>
      <c r="E387" s="114">
        <v>117</v>
      </c>
      <c r="F387" s="114">
        <v>32</v>
      </c>
      <c r="G387" s="114">
        <v>430</v>
      </c>
      <c r="H387" s="114">
        <v>344</v>
      </c>
      <c r="I387" s="114">
        <v>86</v>
      </c>
      <c r="J387" s="114">
        <v>1643</v>
      </c>
      <c r="K387" s="115">
        <v>1300</v>
      </c>
      <c r="L387" s="115">
        <v>343</v>
      </c>
      <c r="M387" s="115">
        <v>1137009</v>
      </c>
      <c r="N387" s="116">
        <v>1.1433506151661277E-3</v>
      </c>
      <c r="O387" s="115">
        <v>171</v>
      </c>
      <c r="P387" s="116">
        <v>1.5638789162039757E-2</v>
      </c>
      <c r="Q387" s="116">
        <v>0</v>
      </c>
      <c r="R387" s="117">
        <v>435545</v>
      </c>
      <c r="S387" s="116">
        <v>99.663856506347656</v>
      </c>
      <c r="T387" s="116">
        <v>99.648269653320313</v>
      </c>
      <c r="U387" s="118">
        <v>437014</v>
      </c>
      <c r="V387" s="119">
        <v>7.1851246058940887E-2</v>
      </c>
      <c r="W387" s="117">
        <v>1338</v>
      </c>
      <c r="X387" s="119">
        <v>0.3072013258934021</v>
      </c>
      <c r="Y387" s="119">
        <v>0</v>
      </c>
      <c r="Z387" s="117">
        <v>115560</v>
      </c>
      <c r="AA387" s="119">
        <v>93.893218994140625</v>
      </c>
      <c r="AB387" s="116">
        <v>115624</v>
      </c>
      <c r="AC387" s="120">
        <v>93.580917358398437</v>
      </c>
      <c r="AD387" s="116">
        <v>5.3401541709899902</v>
      </c>
      <c r="AE387" s="116">
        <v>32.149196624755859</v>
      </c>
      <c r="AF387" s="116">
        <v>1710.6846923828125</v>
      </c>
      <c r="AG387" s="116">
        <v>5501.71435546875</v>
      </c>
      <c r="AH387" s="121">
        <v>3337.23876953125</v>
      </c>
      <c r="AI387" s="116">
        <v>60.658161163330078</v>
      </c>
      <c r="AJ387" s="121">
        <v>4073.491943359375</v>
      </c>
      <c r="AK387" s="121">
        <v>1428.2215576171875</v>
      </c>
      <c r="AL387" s="116">
        <v>2219.046875</v>
      </c>
      <c r="AM387" s="116">
        <v>1118.1927490234375</v>
      </c>
      <c r="AN387" s="116">
        <v>82.129837036132813</v>
      </c>
      <c r="AO387" s="116">
        <v>76.527664184570313</v>
      </c>
      <c r="AP387" s="116">
        <v>103.80284118652344</v>
      </c>
      <c r="AQ387" s="116">
        <v>3.3485784269438525</v>
      </c>
      <c r="AR387" s="118">
        <v>220</v>
      </c>
      <c r="AS387" s="118">
        <v>1</v>
      </c>
      <c r="AT387" s="118">
        <v>0</v>
      </c>
      <c r="AU387" s="118">
        <v>0</v>
      </c>
      <c r="AV387" s="118">
        <v>3</v>
      </c>
      <c r="AW387" s="118">
        <v>3</v>
      </c>
      <c r="AX387" s="118">
        <v>1</v>
      </c>
      <c r="AY387" s="118">
        <v>0</v>
      </c>
      <c r="AZ387" s="118">
        <v>3</v>
      </c>
      <c r="BA387" s="118">
        <v>0</v>
      </c>
      <c r="BB387" s="118">
        <v>83</v>
      </c>
      <c r="BC387" s="118">
        <v>46</v>
      </c>
      <c r="BD387" s="116">
        <v>11</v>
      </c>
      <c r="BE387" s="118">
        <v>22</v>
      </c>
      <c r="BF387" s="118">
        <v>0</v>
      </c>
      <c r="BG387" s="112">
        <v>40.586284637451172</v>
      </c>
      <c r="BH387" s="244">
        <v>79</v>
      </c>
      <c r="BI387" s="240">
        <v>18.372093023255815</v>
      </c>
      <c r="BJ387" s="471">
        <v>0</v>
      </c>
      <c r="BK387" s="471">
        <v>4</v>
      </c>
    </row>
    <row r="388" spans="1:63">
      <c r="A388" s="352">
        <v>41893</v>
      </c>
      <c r="B388" s="206" t="s">
        <v>133</v>
      </c>
      <c r="C388" s="206" t="s">
        <v>176</v>
      </c>
      <c r="D388" s="206">
        <v>176</v>
      </c>
      <c r="E388" s="206">
        <v>164</v>
      </c>
      <c r="F388" s="206">
        <v>12</v>
      </c>
      <c r="G388" s="206">
        <v>519</v>
      </c>
      <c r="H388" s="206">
        <v>485</v>
      </c>
      <c r="I388" s="206">
        <v>34</v>
      </c>
      <c r="J388" s="206">
        <v>1531</v>
      </c>
      <c r="K388" s="245">
        <v>1418</v>
      </c>
      <c r="L388" s="245">
        <v>113</v>
      </c>
      <c r="M388" s="245">
        <v>932071</v>
      </c>
      <c r="N388" s="246">
        <v>9.5486287027597427E-3</v>
      </c>
      <c r="O388" s="245">
        <v>65</v>
      </c>
      <c r="P388" s="246">
        <v>7.3295263573527336E-3</v>
      </c>
      <c r="Q388" s="246">
        <v>0</v>
      </c>
      <c r="R388" s="247">
        <v>296994</v>
      </c>
      <c r="S388" s="246">
        <v>99.584220886230469</v>
      </c>
      <c r="T388" s="246">
        <v>99.576919555664063</v>
      </c>
      <c r="U388" s="248">
        <v>298234</v>
      </c>
      <c r="V388" s="249">
        <v>5.2643228322267532E-2</v>
      </c>
      <c r="W388" s="248">
        <v>889</v>
      </c>
      <c r="X388" s="246">
        <v>0.29933264851570129</v>
      </c>
      <c r="Y388" s="246">
        <v>0</v>
      </c>
      <c r="Z388" s="247">
        <v>72810</v>
      </c>
      <c r="AA388" s="249">
        <v>89.766517639160156</v>
      </c>
      <c r="AB388" s="246">
        <v>72344</v>
      </c>
      <c r="AC388" s="250">
        <v>88.951400756835937</v>
      </c>
      <c r="AD388" s="246">
        <v>5.3425865173339844</v>
      </c>
      <c r="AE388" s="246">
        <v>35.544975280761719</v>
      </c>
      <c r="AF388" s="246">
        <v>1475.4364013671875</v>
      </c>
      <c r="AG388" s="246">
        <v>4481.212890625</v>
      </c>
      <c r="AH388" s="251">
        <v>3089.7822265625</v>
      </c>
      <c r="AI388" s="246">
        <v>68.949684143066406</v>
      </c>
      <c r="AJ388" s="251">
        <v>4097.65576171875</v>
      </c>
      <c r="AK388" s="251">
        <v>383.55865478515625</v>
      </c>
      <c r="AL388" s="246">
        <v>2842.5625</v>
      </c>
      <c r="AM388" s="246">
        <v>247.21981811523437</v>
      </c>
      <c r="AN388" s="246">
        <v>81.298820495605469</v>
      </c>
      <c r="AO388" s="246">
        <v>81.004890441894531</v>
      </c>
      <c r="AP388" s="246">
        <v>84.577423095703125</v>
      </c>
      <c r="AQ388" s="246">
        <v>2.9269842525310255</v>
      </c>
      <c r="AR388" s="248">
        <v>296</v>
      </c>
      <c r="AS388" s="248">
        <v>1</v>
      </c>
      <c r="AT388" s="248">
        <v>1</v>
      </c>
      <c r="AU388" s="248">
        <v>0</v>
      </c>
      <c r="AV388" s="248">
        <v>1</v>
      </c>
      <c r="AW388" s="248">
        <v>0</v>
      </c>
      <c r="AX388" s="248">
        <v>1</v>
      </c>
      <c r="AY388" s="248">
        <v>0</v>
      </c>
      <c r="AZ388" s="248">
        <v>4</v>
      </c>
      <c r="BA388" s="248">
        <v>2</v>
      </c>
      <c r="BB388" s="248">
        <v>91</v>
      </c>
      <c r="BC388" s="248">
        <v>49</v>
      </c>
      <c r="BD388" s="246">
        <v>12</v>
      </c>
      <c r="BE388" s="248">
        <v>36</v>
      </c>
      <c r="BF388" s="248">
        <v>0</v>
      </c>
      <c r="BG388" s="249">
        <v>39.216522216796875</v>
      </c>
      <c r="BH388" s="252">
        <v>114</v>
      </c>
      <c r="BI388" s="253">
        <v>21.965317919075144</v>
      </c>
      <c r="BJ388" s="43">
        <v>1</v>
      </c>
      <c r="BK388" s="43">
        <v>6</v>
      </c>
    </row>
    <row r="389" spans="1:63">
      <c r="A389" s="352">
        <v>41893</v>
      </c>
      <c r="B389" s="206" t="s">
        <v>125</v>
      </c>
      <c r="C389" s="206" t="s">
        <v>176</v>
      </c>
      <c r="D389" s="206">
        <v>174</v>
      </c>
      <c r="E389" s="206">
        <v>166</v>
      </c>
      <c r="F389" s="206">
        <v>8</v>
      </c>
      <c r="G389" s="206">
        <v>498</v>
      </c>
      <c r="H389" s="206">
        <v>474</v>
      </c>
      <c r="I389" s="206">
        <v>24</v>
      </c>
      <c r="J389" s="206">
        <v>1624</v>
      </c>
      <c r="K389" s="245">
        <v>1531</v>
      </c>
      <c r="L389" s="245">
        <v>93</v>
      </c>
      <c r="M389" s="245">
        <v>919736</v>
      </c>
      <c r="N389" s="246">
        <v>8.4915667772293091E-2</v>
      </c>
      <c r="O389" s="245">
        <v>14</v>
      </c>
      <c r="P389" s="246">
        <v>1.6055193264037371E-3</v>
      </c>
      <c r="Q389" s="246">
        <v>0</v>
      </c>
      <c r="R389" s="247">
        <v>319943</v>
      </c>
      <c r="S389" s="246">
        <v>99.772979736328125</v>
      </c>
      <c r="T389" s="246">
        <v>99.771377563476563</v>
      </c>
      <c r="U389" s="248">
        <v>320671</v>
      </c>
      <c r="V389" s="249">
        <v>4.27229143679142E-2</v>
      </c>
      <c r="W389" s="248">
        <v>712</v>
      </c>
      <c r="X389" s="246">
        <v>0.22253963351249695</v>
      </c>
      <c r="Y389" s="246">
        <v>0</v>
      </c>
      <c r="Z389" s="247">
        <v>85261</v>
      </c>
      <c r="AA389" s="249">
        <v>92.960441589355469</v>
      </c>
      <c r="AB389" s="246">
        <v>84117</v>
      </c>
      <c r="AC389" s="250">
        <v>94.435134887695312</v>
      </c>
      <c r="AD389" s="246">
        <v>4.5493330955505371</v>
      </c>
      <c r="AE389" s="246">
        <v>34.628734588623047</v>
      </c>
      <c r="AF389" s="246">
        <v>1218.4517822265625</v>
      </c>
      <c r="AG389" s="246">
        <v>4376.35546875</v>
      </c>
      <c r="AH389" s="251">
        <v>2285.578125</v>
      </c>
      <c r="AI389" s="246">
        <v>52.225605010986328</v>
      </c>
      <c r="AJ389" s="251">
        <v>4030.258544921875</v>
      </c>
      <c r="AK389" s="251">
        <v>346.09634399414062</v>
      </c>
      <c r="AL389" s="246">
        <v>2035.693359375</v>
      </c>
      <c r="AM389" s="246">
        <v>249.88458251953125</v>
      </c>
      <c r="AN389" s="246">
        <v>70.916007995605469</v>
      </c>
      <c r="AO389" s="246">
        <v>69.688995361328125</v>
      </c>
      <c r="AP389" s="246">
        <v>89.2060546875</v>
      </c>
      <c r="AQ389" s="246">
        <v>2.6948001654864533</v>
      </c>
      <c r="AR389" s="248">
        <v>331</v>
      </c>
      <c r="AS389" s="248">
        <v>1</v>
      </c>
      <c r="AT389" s="248">
        <v>5</v>
      </c>
      <c r="AU389" s="248">
        <v>3</v>
      </c>
      <c r="AV389" s="248">
        <v>1</v>
      </c>
      <c r="AW389" s="248">
        <v>0</v>
      </c>
      <c r="AX389" s="248">
        <v>2</v>
      </c>
      <c r="AY389" s="248">
        <v>0</v>
      </c>
      <c r="AZ389" s="248">
        <v>1</v>
      </c>
      <c r="BA389" s="248">
        <v>0</v>
      </c>
      <c r="BB389" s="248">
        <v>65</v>
      </c>
      <c r="BC389" s="248">
        <v>42</v>
      </c>
      <c r="BD389" s="246">
        <v>9</v>
      </c>
      <c r="BE389" s="248">
        <v>10</v>
      </c>
      <c r="BF389" s="248">
        <v>0</v>
      </c>
      <c r="BG389" s="249">
        <v>34.524314880371094</v>
      </c>
      <c r="BH389" s="252">
        <v>125</v>
      </c>
      <c r="BI389" s="253">
        <v>25.100401606425706</v>
      </c>
      <c r="BJ389" s="43">
        <v>0</v>
      </c>
      <c r="BK389" s="43">
        <v>2</v>
      </c>
    </row>
    <row r="390" spans="1:63">
      <c r="A390" s="352">
        <v>41893</v>
      </c>
      <c r="B390" s="107" t="s">
        <v>127</v>
      </c>
      <c r="C390" s="107" t="s">
        <v>128</v>
      </c>
      <c r="D390" s="107">
        <v>166</v>
      </c>
      <c r="E390" s="107">
        <v>150</v>
      </c>
      <c r="F390" s="107">
        <v>16</v>
      </c>
      <c r="G390" s="107">
        <v>498</v>
      </c>
      <c r="H390" s="107">
        <v>450</v>
      </c>
      <c r="I390" s="107">
        <v>48</v>
      </c>
      <c r="J390" s="107">
        <v>1609</v>
      </c>
      <c r="K390" s="108">
        <v>1449</v>
      </c>
      <c r="L390" s="108">
        <v>160</v>
      </c>
      <c r="M390" s="108">
        <v>887127</v>
      </c>
      <c r="N390" s="109">
        <v>0.11576696485280991</v>
      </c>
      <c r="O390" s="108">
        <v>3986</v>
      </c>
      <c r="P390" s="109">
        <v>0.44985160231590271</v>
      </c>
      <c r="Q390" s="109">
        <v>0</v>
      </c>
      <c r="R390" s="110">
        <v>326618</v>
      </c>
      <c r="S390" s="109">
        <v>99.047782897949219</v>
      </c>
      <c r="T390" s="109">
        <v>98.602218627929688</v>
      </c>
      <c r="U390" s="111">
        <v>329758</v>
      </c>
      <c r="V390" s="112">
        <v>0.3793691098690033</v>
      </c>
      <c r="W390" s="111">
        <v>2439</v>
      </c>
      <c r="X390" s="109">
        <v>0.74674391746520996</v>
      </c>
      <c r="Y390" s="109">
        <v>0</v>
      </c>
      <c r="Z390" s="110">
        <v>725115</v>
      </c>
      <c r="AA390" s="112">
        <v>99.253456115722656</v>
      </c>
      <c r="AB390" s="109">
        <v>726364</v>
      </c>
      <c r="AC390" s="182">
        <v>99.283203125</v>
      </c>
      <c r="AD390" s="109">
        <v>3.6270012855529785</v>
      </c>
      <c r="AE390" s="109">
        <v>18.184772491455078</v>
      </c>
      <c r="AF390" s="109">
        <v>880.15545654296875</v>
      </c>
      <c r="AG390" s="109">
        <v>4360.67578125</v>
      </c>
      <c r="AH390" s="113">
        <v>2505.201416015625</v>
      </c>
      <c r="AI390" s="109">
        <v>57.449844360351562</v>
      </c>
      <c r="AJ390" s="113">
        <v>3983.654296875</v>
      </c>
      <c r="AK390" s="113">
        <v>377.02218627929687</v>
      </c>
      <c r="AL390" s="109">
        <v>450</v>
      </c>
      <c r="AM390" s="109">
        <v>48</v>
      </c>
      <c r="AN390" s="109">
        <v>75.917617797851563</v>
      </c>
      <c r="AO390" s="109">
        <v>78.3231201171875</v>
      </c>
      <c r="AP390" s="109">
        <v>57.317523956298828</v>
      </c>
      <c r="AQ390" s="109">
        <v>2.7101776142013674</v>
      </c>
      <c r="AR390" s="111">
        <v>326</v>
      </c>
      <c r="AS390" s="111">
        <v>3</v>
      </c>
      <c r="AT390" s="111">
        <v>1</v>
      </c>
      <c r="AU390" s="111">
        <v>1</v>
      </c>
      <c r="AV390" s="111">
        <v>7</v>
      </c>
      <c r="AW390" s="111">
        <v>3</v>
      </c>
      <c r="AX390" s="111">
        <v>19</v>
      </c>
      <c r="AY390" s="111">
        <v>0</v>
      </c>
      <c r="AZ390" s="111">
        <v>17</v>
      </c>
      <c r="BA390" s="111">
        <v>4</v>
      </c>
      <c r="BB390" s="111">
        <v>38</v>
      </c>
      <c r="BC390" s="111">
        <v>16</v>
      </c>
      <c r="BD390" s="109">
        <v>67</v>
      </c>
      <c r="BE390" s="111">
        <v>92</v>
      </c>
      <c r="BF390" s="111">
        <v>0</v>
      </c>
      <c r="BG390" s="112">
        <v>37.133087158203125</v>
      </c>
      <c r="BH390" s="244">
        <v>166</v>
      </c>
      <c r="BI390" s="240">
        <v>33.333333333333329</v>
      </c>
      <c r="BJ390" s="43">
        <v>10</v>
      </c>
      <c r="BK390" s="43">
        <v>22</v>
      </c>
    </row>
    <row r="391" spans="1:63">
      <c r="A391" s="352">
        <v>41893</v>
      </c>
      <c r="B391" s="107" t="s">
        <v>129</v>
      </c>
      <c r="C391" s="107" t="s">
        <v>128</v>
      </c>
      <c r="D391" s="107">
        <v>155</v>
      </c>
      <c r="E391" s="107">
        <v>152</v>
      </c>
      <c r="F391" s="107">
        <v>3</v>
      </c>
      <c r="G391" s="107">
        <v>461</v>
      </c>
      <c r="H391" s="107">
        <v>452</v>
      </c>
      <c r="I391" s="107">
        <v>9</v>
      </c>
      <c r="J391" s="107">
        <v>1208</v>
      </c>
      <c r="K391" s="108">
        <v>1179</v>
      </c>
      <c r="L391" s="108">
        <v>29</v>
      </c>
      <c r="M391" s="108">
        <v>701710</v>
      </c>
      <c r="N391" s="109">
        <v>0</v>
      </c>
      <c r="O391" s="108">
        <v>2931</v>
      </c>
      <c r="P391" s="109">
        <v>0.41770404577255249</v>
      </c>
      <c r="Q391" s="109">
        <v>0</v>
      </c>
      <c r="R391" s="110">
        <v>207028</v>
      </c>
      <c r="S391" s="109">
        <v>99.417503356933594</v>
      </c>
      <c r="T391" s="109">
        <v>99.002235412597656</v>
      </c>
      <c r="U391" s="111">
        <v>208241</v>
      </c>
      <c r="V391" s="112">
        <v>0.11861257255077362</v>
      </c>
      <c r="W391" s="111">
        <v>1547</v>
      </c>
      <c r="X391" s="109">
        <v>0.74724191427230835</v>
      </c>
      <c r="Y391" s="109">
        <v>0</v>
      </c>
      <c r="Z391" s="110">
        <v>127975</v>
      </c>
      <c r="AA391" s="112">
        <v>97.525581359863281</v>
      </c>
      <c r="AB391" s="109">
        <v>126897</v>
      </c>
      <c r="AC391" s="182">
        <v>97.923614501953125</v>
      </c>
      <c r="AD391" s="109">
        <v>3.4958279132843018</v>
      </c>
      <c r="AE391" s="109">
        <v>28.317289352416992</v>
      </c>
      <c r="AF391" s="109">
        <v>706.39410400390625</v>
      </c>
      <c r="AG391" s="109">
        <v>2537.910400390625</v>
      </c>
      <c r="AH391" s="113">
        <v>1285.3455810546875</v>
      </c>
      <c r="AI391" s="109">
        <v>50.645820617675781</v>
      </c>
      <c r="AJ391" s="113">
        <v>2500.13232421875</v>
      </c>
      <c r="AK391" s="113">
        <v>37.777778625488281</v>
      </c>
      <c r="AL391" s="109">
        <v>452</v>
      </c>
      <c r="AM391" s="109">
        <v>9</v>
      </c>
      <c r="AN391" s="109">
        <v>64.409889221191406</v>
      </c>
      <c r="AO391" s="109">
        <v>65.643264770507813</v>
      </c>
      <c r="AP391" s="109">
        <v>28.710006713867188</v>
      </c>
      <c r="AQ391" s="109">
        <v>2.1009192056213783</v>
      </c>
      <c r="AR391" s="111">
        <v>338</v>
      </c>
      <c r="AS391" s="111">
        <v>4</v>
      </c>
      <c r="AT391" s="111">
        <v>0</v>
      </c>
      <c r="AU391" s="111">
        <v>0</v>
      </c>
      <c r="AV391" s="111">
        <v>2</v>
      </c>
      <c r="AW391" s="111">
        <v>0</v>
      </c>
      <c r="AX391" s="111">
        <v>22</v>
      </c>
      <c r="AY391" s="111">
        <v>2</v>
      </c>
      <c r="AZ391" s="111">
        <v>13</v>
      </c>
      <c r="BA391" s="111">
        <v>7</v>
      </c>
      <c r="BB391" s="111">
        <v>53</v>
      </c>
      <c r="BC391" s="111">
        <v>25</v>
      </c>
      <c r="BD391" s="109">
        <v>65</v>
      </c>
      <c r="BE391" s="111">
        <v>69</v>
      </c>
      <c r="BF391" s="111">
        <v>0</v>
      </c>
      <c r="BG391" s="112">
        <v>30.977579116821289</v>
      </c>
      <c r="BH391" s="244">
        <v>191</v>
      </c>
      <c r="BI391" s="240">
        <v>41.431670281995665</v>
      </c>
      <c r="BJ391" s="43">
        <v>12</v>
      </c>
      <c r="BK391" s="43">
        <v>23</v>
      </c>
    </row>
    <row r="392" spans="1:63">
      <c r="A392" s="352">
        <v>41893</v>
      </c>
      <c r="B392" s="126" t="s">
        <v>130</v>
      </c>
      <c r="C392" s="126" t="s">
        <v>128</v>
      </c>
      <c r="D392" s="233">
        <v>181</v>
      </c>
      <c r="E392" s="233">
        <v>176</v>
      </c>
      <c r="F392" s="233">
        <v>5</v>
      </c>
      <c r="G392" s="233">
        <v>543</v>
      </c>
      <c r="H392" s="233">
        <v>528</v>
      </c>
      <c r="I392" s="233">
        <v>15</v>
      </c>
      <c r="J392" s="233">
        <v>866</v>
      </c>
      <c r="K392" s="233">
        <v>835</v>
      </c>
      <c r="L392" s="233">
        <v>31</v>
      </c>
      <c r="M392" s="233">
        <v>308716</v>
      </c>
      <c r="N392" s="195">
        <v>0.11240103840827942</v>
      </c>
      <c r="O392" s="233">
        <v>807</v>
      </c>
      <c r="P392" s="230">
        <v>0.26169946789741516</v>
      </c>
      <c r="Q392" s="234">
        <v>0</v>
      </c>
      <c r="R392" s="233">
        <v>58322</v>
      </c>
      <c r="S392" s="230">
        <v>99.873275756835938</v>
      </c>
      <c r="T392" s="195">
        <v>99.611907958984375</v>
      </c>
      <c r="U392" s="233">
        <v>58396</v>
      </c>
      <c r="V392" s="195">
        <v>0</v>
      </c>
      <c r="W392" s="233">
        <v>313</v>
      </c>
      <c r="X392" s="195">
        <v>0.53667569160461426</v>
      </c>
      <c r="Y392" s="234">
        <v>0</v>
      </c>
      <c r="Z392" s="233">
        <v>156332</v>
      </c>
      <c r="AA392" s="195">
        <v>98.717971801757813</v>
      </c>
      <c r="AB392" s="233">
        <v>157637</v>
      </c>
      <c r="AC392" s="195">
        <v>98.681724548339844</v>
      </c>
      <c r="AD392" s="234">
        <v>4.8591985702514648</v>
      </c>
      <c r="AE392" s="234">
        <v>27.330938339233398</v>
      </c>
      <c r="AF392" s="233">
        <v>433.844482421875</v>
      </c>
      <c r="AG392" s="234">
        <v>1131.4727783203125</v>
      </c>
      <c r="AH392" s="234">
        <v>536.12774658203125</v>
      </c>
      <c r="AI392" s="234">
        <v>47.383174896240234</v>
      </c>
      <c r="AJ392" s="234">
        <v>1085.905517578125</v>
      </c>
      <c r="AK392" s="234">
        <v>45.566665649414063</v>
      </c>
      <c r="AL392" s="234">
        <v>528</v>
      </c>
      <c r="AM392" s="234">
        <v>15</v>
      </c>
      <c r="AN392" s="235">
        <v>46.183574676513672</v>
      </c>
      <c r="AO392" s="235">
        <v>45.784599304199219</v>
      </c>
      <c r="AP392" s="235">
        <v>58.287281036376953</v>
      </c>
      <c r="AQ392" s="213">
        <v>1.3065505523329244</v>
      </c>
      <c r="AR392" s="234">
        <v>451</v>
      </c>
      <c r="AS392" s="236">
        <v>1</v>
      </c>
      <c r="AT392" s="236">
        <v>1</v>
      </c>
      <c r="AU392" s="236">
        <v>1</v>
      </c>
      <c r="AV392" s="236">
        <v>0</v>
      </c>
      <c r="AW392" s="236">
        <v>0</v>
      </c>
      <c r="AX392" s="236">
        <v>4</v>
      </c>
      <c r="AY392" s="236">
        <v>0</v>
      </c>
      <c r="AZ392" s="236">
        <v>0</v>
      </c>
      <c r="BA392" s="236">
        <v>0</v>
      </c>
      <c r="BB392" s="236">
        <v>34</v>
      </c>
      <c r="BC392" s="236">
        <v>9</v>
      </c>
      <c r="BD392" s="236">
        <v>6</v>
      </c>
      <c r="BE392" s="236">
        <v>2</v>
      </c>
      <c r="BF392" s="236">
        <v>0</v>
      </c>
      <c r="BG392" s="235">
        <v>20.993846893310547</v>
      </c>
      <c r="BH392" s="236">
        <v>281</v>
      </c>
      <c r="BI392" s="235">
        <v>51.749539594843462</v>
      </c>
      <c r="BJ392" s="43">
        <v>0</v>
      </c>
      <c r="BK392" s="43">
        <v>0</v>
      </c>
    </row>
    <row r="393" spans="1:63">
      <c r="A393" s="352">
        <v>41893</v>
      </c>
      <c r="B393" s="127" t="s">
        <v>132</v>
      </c>
      <c r="C393" s="127" t="s">
        <v>128</v>
      </c>
      <c r="D393" s="199">
        <v>183</v>
      </c>
      <c r="E393" s="199">
        <v>178</v>
      </c>
      <c r="F393" s="199">
        <v>5</v>
      </c>
      <c r="G393" s="199">
        <v>542</v>
      </c>
      <c r="H393" s="199">
        <v>527</v>
      </c>
      <c r="I393" s="199">
        <v>15</v>
      </c>
      <c r="J393" s="199">
        <v>1026</v>
      </c>
      <c r="K393" s="199">
        <v>997</v>
      </c>
      <c r="L393" s="199">
        <v>29</v>
      </c>
      <c r="M393" s="199">
        <v>405848</v>
      </c>
      <c r="N393" s="200">
        <v>0.12196684628725052</v>
      </c>
      <c r="O393" s="199">
        <v>1469</v>
      </c>
      <c r="P393" s="194">
        <v>0.36242252588272095</v>
      </c>
      <c r="Q393" s="200">
        <v>0</v>
      </c>
      <c r="R393" s="199">
        <v>91303</v>
      </c>
      <c r="S393" s="194">
        <v>99.69317626953125</v>
      </c>
      <c r="T393" s="200">
        <v>99.331863403320312</v>
      </c>
      <c r="U393" s="199">
        <v>91584</v>
      </c>
      <c r="V393" s="201">
        <v>0</v>
      </c>
      <c r="W393" s="199">
        <v>650</v>
      </c>
      <c r="X393" s="200">
        <v>0.71191525459289551</v>
      </c>
      <c r="Y393" s="200">
        <v>0</v>
      </c>
      <c r="Z393" s="199">
        <v>173005</v>
      </c>
      <c r="AA393" s="201">
        <v>98.786651611328125</v>
      </c>
      <c r="AB393" s="199">
        <v>173206</v>
      </c>
      <c r="AC393" s="201">
        <v>98.862617492675781</v>
      </c>
      <c r="AD393" s="200">
        <v>4.9969696998596191</v>
      </c>
      <c r="AE393" s="200">
        <v>26.553436279296875</v>
      </c>
      <c r="AF393" s="199">
        <v>553.79437255859375</v>
      </c>
      <c r="AG393" s="200">
        <v>1538.7783203125</v>
      </c>
      <c r="AH393" s="200">
        <v>585.2725830078125</v>
      </c>
      <c r="AI393" s="237">
        <v>38.034885406494141</v>
      </c>
      <c r="AJ393" s="200">
        <v>1498.3006591796875</v>
      </c>
      <c r="AK393" s="200">
        <v>40.477779388427734</v>
      </c>
      <c r="AL393" s="200">
        <v>527</v>
      </c>
      <c r="AM393" s="200">
        <v>15</v>
      </c>
      <c r="AN393" s="200">
        <v>47.235744476318359</v>
      </c>
      <c r="AO393" s="200">
        <v>47.482563018798828</v>
      </c>
      <c r="AP393" s="200">
        <v>39.613800048828125</v>
      </c>
      <c r="AQ393" s="200">
        <v>1.4997839379264133</v>
      </c>
      <c r="AR393" s="200">
        <v>471</v>
      </c>
      <c r="AS393" s="202">
        <v>0</v>
      </c>
      <c r="AT393" s="202">
        <v>3</v>
      </c>
      <c r="AU393" s="202">
        <v>3</v>
      </c>
      <c r="AV393" s="202">
        <v>0</v>
      </c>
      <c r="AW393" s="202">
        <v>0</v>
      </c>
      <c r="AX393" s="202">
        <v>16</v>
      </c>
      <c r="AY393" s="202">
        <v>-2</v>
      </c>
      <c r="AZ393" s="202">
        <v>8</v>
      </c>
      <c r="BA393" s="202">
        <v>0</v>
      </c>
      <c r="BB393" s="202">
        <v>37</v>
      </c>
      <c r="BC393" s="202">
        <v>13</v>
      </c>
      <c r="BD393" s="202">
        <v>26</v>
      </c>
      <c r="BE393" s="202">
        <v>16</v>
      </c>
      <c r="BF393" s="202">
        <v>0</v>
      </c>
      <c r="BG393" s="200">
        <v>21.991537094116211</v>
      </c>
      <c r="BH393" s="202">
        <v>298</v>
      </c>
      <c r="BI393" s="238">
        <v>54.981549815498155</v>
      </c>
      <c r="BJ393" s="43">
        <v>0</v>
      </c>
      <c r="BK393" s="43">
        <v>2</v>
      </c>
    </row>
    <row r="394" spans="1:63">
      <c r="A394" s="352">
        <v>41892</v>
      </c>
      <c r="B394" s="126" t="s">
        <v>6</v>
      </c>
      <c r="C394" s="126"/>
      <c r="D394" s="233">
        <v>2141</v>
      </c>
      <c r="E394" s="233">
        <v>1931</v>
      </c>
      <c r="F394" s="233">
        <v>210</v>
      </c>
      <c r="G394" s="233">
        <v>6331</v>
      </c>
      <c r="H394" s="233">
        <v>5723</v>
      </c>
      <c r="I394" s="233">
        <v>608</v>
      </c>
      <c r="J394" s="233">
        <v>19180</v>
      </c>
      <c r="K394" s="233">
        <v>16870</v>
      </c>
      <c r="L394" s="233">
        <v>2310</v>
      </c>
      <c r="M394" s="233">
        <v>12529952</v>
      </c>
      <c r="N394" s="195">
        <v>8.1788022928183976E-2</v>
      </c>
      <c r="O394" s="233">
        <v>16907</v>
      </c>
      <c r="P394" s="230">
        <v>0.13710080698446908</v>
      </c>
      <c r="Q394" s="234"/>
      <c r="R394" s="233">
        <v>4571609</v>
      </c>
      <c r="S394" s="230">
        <v>99.512635989226254</v>
      </c>
      <c r="T394" s="195">
        <v>99.376203362233511</v>
      </c>
      <c r="U394" s="233">
        <v>4594020</v>
      </c>
      <c r="V394" s="195">
        <v>9.529780009656677E-2</v>
      </c>
      <c r="W394" s="233">
        <v>17215</v>
      </c>
      <c r="X394" s="195">
        <v>0.37656326251873246</v>
      </c>
      <c r="Y394" s="234"/>
      <c r="Z394" s="233">
        <v>3717987</v>
      </c>
      <c r="AA394" s="195">
        <v>98.07368723739603</v>
      </c>
      <c r="AB394" s="233">
        <v>3720805</v>
      </c>
      <c r="AC394" s="195">
        <v>98.007393695144941</v>
      </c>
      <c r="AD394" s="234">
        <v>9.3428961133433059</v>
      </c>
      <c r="AE394" s="234">
        <v>30.389122676195722</v>
      </c>
      <c r="AF394" s="233">
        <v>17442.255615234375</v>
      </c>
      <c r="AG394" s="234">
        <v>63331.291137695313</v>
      </c>
      <c r="AH394" s="234">
        <v>43243.129974365234</v>
      </c>
      <c r="AI394" s="234">
        <v>68.280828003878426</v>
      </c>
      <c r="AJ394" s="234">
        <v>53469.858337402344</v>
      </c>
      <c r="AK394" s="234">
        <v>9861.4400596618652</v>
      </c>
      <c r="AL394" s="234">
        <v>32900.43994140625</v>
      </c>
      <c r="AM394" s="234">
        <v>7700.825855255127</v>
      </c>
      <c r="AN394" s="235">
        <v>89.589300759076991</v>
      </c>
      <c r="AO394" s="235">
        <v>87.233614241049622</v>
      </c>
      <c r="AP394" s="235">
        <v>106.35508667440217</v>
      </c>
      <c r="AQ394" s="213">
        <v>3.3019442720383374</v>
      </c>
      <c r="AR394" s="234">
        <v>3577</v>
      </c>
      <c r="AS394" s="236">
        <v>96</v>
      </c>
      <c r="AT394" s="236">
        <v>32</v>
      </c>
      <c r="AU394" s="236">
        <v>24</v>
      </c>
      <c r="AV394" s="236">
        <v>27</v>
      </c>
      <c r="AW394" s="236">
        <v>9</v>
      </c>
      <c r="AX394" s="236">
        <v>113</v>
      </c>
      <c r="AY394" s="236">
        <v>1</v>
      </c>
      <c r="AZ394" s="236">
        <v>104</v>
      </c>
      <c r="BA394" s="236">
        <v>15</v>
      </c>
      <c r="BB394" s="236">
        <v>718</v>
      </c>
      <c r="BC394" s="236">
        <v>313</v>
      </c>
      <c r="BD394" s="236">
        <v>341</v>
      </c>
      <c r="BE394" s="236">
        <v>503</v>
      </c>
      <c r="BF394" s="236">
        <v>0</v>
      </c>
      <c r="BG394" s="235">
        <v>43.660064525724245</v>
      </c>
      <c r="BH394" s="236">
        <v>1574</v>
      </c>
      <c r="BI394" s="235">
        <v>24.861791186226505</v>
      </c>
      <c r="BJ394" s="43">
        <v>29</v>
      </c>
      <c r="BK394" s="43">
        <v>86</v>
      </c>
    </row>
    <row r="395" spans="1:63">
      <c r="A395" s="352">
        <v>41892</v>
      </c>
      <c r="B395" s="127" t="s">
        <v>134</v>
      </c>
      <c r="C395" s="127"/>
      <c r="D395" s="199">
        <v>769</v>
      </c>
      <c r="E395" s="199">
        <v>660</v>
      </c>
      <c r="F395" s="199">
        <v>109</v>
      </c>
      <c r="G395" s="199">
        <v>2301</v>
      </c>
      <c r="H395" s="199">
        <v>1974</v>
      </c>
      <c r="I395" s="199">
        <v>327</v>
      </c>
      <c r="J395" s="199">
        <v>8089</v>
      </c>
      <c r="K395" s="199">
        <v>6737</v>
      </c>
      <c r="L395" s="199">
        <v>1352</v>
      </c>
      <c r="M395" s="199">
        <v>6178675</v>
      </c>
      <c r="N395" s="200">
        <v>6.0223267134073638E-2</v>
      </c>
      <c r="O395" s="199">
        <v>7387</v>
      </c>
      <c r="P395" s="194">
        <v>0.11965425095809291</v>
      </c>
      <c r="Q395" s="200"/>
      <c r="R395" s="199">
        <v>2441567</v>
      </c>
      <c r="S395" s="194">
        <v>99.520131080748968</v>
      </c>
      <c r="T395" s="200">
        <v>99.40105101335179</v>
      </c>
      <c r="U395" s="199">
        <v>2453348</v>
      </c>
      <c r="V395" s="201">
        <v>0.10504013290937446</v>
      </c>
      <c r="W395" s="199">
        <v>7417</v>
      </c>
      <c r="X395" s="200">
        <v>0.30378031813175721</v>
      </c>
      <c r="Y395" s="200"/>
      <c r="Z395" s="199">
        <v>2166094</v>
      </c>
      <c r="AA395" s="201">
        <v>98.567327379052273</v>
      </c>
      <c r="AB395" s="199">
        <v>2164657</v>
      </c>
      <c r="AC395" s="201">
        <v>98.449915967534423</v>
      </c>
      <c r="AD395" s="200">
        <v>5.2278921895315209</v>
      </c>
      <c r="AE395" s="200">
        <v>30.355067194673818</v>
      </c>
      <c r="AF395" s="199">
        <v>9218.935791015625</v>
      </c>
      <c r="AG395" s="200">
        <v>34949.52099609375</v>
      </c>
      <c r="AH395" s="200">
        <v>26606.191650390625</v>
      </c>
      <c r="AI395" s="237">
        <v>76.127485848416512</v>
      </c>
      <c r="AJ395" s="200">
        <v>28434.191162109375</v>
      </c>
      <c r="AK395" s="200">
        <v>6515.3351821899414</v>
      </c>
      <c r="AL395" s="200">
        <v>21153.45556640625</v>
      </c>
      <c r="AM395" s="200">
        <v>5452.734073638916</v>
      </c>
      <c r="AN395" s="200">
        <v>112.57358050939862</v>
      </c>
      <c r="AO395" s="200">
        <v>111.08569654698229</v>
      </c>
      <c r="AP395" s="200">
        <v>119.56250240035619</v>
      </c>
      <c r="AQ395" s="200">
        <v>4.3206231915062121</v>
      </c>
      <c r="AR395" s="200">
        <v>834</v>
      </c>
      <c r="AS395" s="202">
        <v>90</v>
      </c>
      <c r="AT395" s="202">
        <v>19</v>
      </c>
      <c r="AU395" s="202">
        <v>13</v>
      </c>
      <c r="AV395" s="202">
        <v>13</v>
      </c>
      <c r="AW395" s="202">
        <v>7</v>
      </c>
      <c r="AX395" s="202">
        <v>33</v>
      </c>
      <c r="AY395" s="202">
        <v>1</v>
      </c>
      <c r="AZ395" s="202">
        <v>46</v>
      </c>
      <c r="BA395" s="202">
        <v>9</v>
      </c>
      <c r="BB395" s="202">
        <v>151</v>
      </c>
      <c r="BC395" s="202">
        <v>53</v>
      </c>
      <c r="BD395" s="202">
        <v>101</v>
      </c>
      <c r="BE395" s="202">
        <v>177</v>
      </c>
      <c r="BF395" s="202">
        <v>0</v>
      </c>
      <c r="BG395" s="200">
        <v>55.533942668026498</v>
      </c>
      <c r="BH395" s="202">
        <v>195</v>
      </c>
      <c r="BI395" s="238">
        <v>8.4745762711864394</v>
      </c>
      <c r="BJ395" s="470">
        <v>5</v>
      </c>
      <c r="BK395" s="470">
        <v>39</v>
      </c>
    </row>
    <row r="396" spans="1:63">
      <c r="A396" s="352">
        <v>41892</v>
      </c>
      <c r="B396" s="127" t="s">
        <v>175</v>
      </c>
      <c r="C396" s="127"/>
      <c r="D396" s="199">
        <v>687</v>
      </c>
      <c r="E396" s="199">
        <v>615</v>
      </c>
      <c r="F396" s="199">
        <v>72</v>
      </c>
      <c r="G396" s="199">
        <v>1986</v>
      </c>
      <c r="H396" s="199">
        <v>1792</v>
      </c>
      <c r="I396" s="199">
        <v>194</v>
      </c>
      <c r="J396" s="199">
        <v>6387</v>
      </c>
      <c r="K396" s="199">
        <v>5677</v>
      </c>
      <c r="L396" s="199">
        <v>710</v>
      </c>
      <c r="M396" s="199">
        <v>4124081</v>
      </c>
      <c r="N396" s="200">
        <v>1.6052061124310266E-2</v>
      </c>
      <c r="O396" s="199">
        <v>228</v>
      </c>
      <c r="P396" s="194">
        <v>5.7913234597824605E-3</v>
      </c>
      <c r="Q396" s="200"/>
      <c r="R396" s="199">
        <v>1456511</v>
      </c>
      <c r="S396" s="194">
        <v>99.631842692519612</v>
      </c>
      <c r="T396" s="243">
        <v>99.626072690240349</v>
      </c>
      <c r="U396" s="199">
        <v>1461894</v>
      </c>
      <c r="V396" s="201">
        <v>3.5023059701544887E-2</v>
      </c>
      <c r="W396" s="199">
        <v>4394</v>
      </c>
      <c r="X396" s="200">
        <v>0.3016798362662555</v>
      </c>
      <c r="Y396" s="200"/>
      <c r="Z396" s="199">
        <v>427849</v>
      </c>
      <c r="AA396" s="201">
        <v>93.640514351961869</v>
      </c>
      <c r="AB396" s="199">
        <v>428445</v>
      </c>
      <c r="AC396" s="201">
        <v>93.505118299194734</v>
      </c>
      <c r="AD396" s="200">
        <v>19.469936961655765</v>
      </c>
      <c r="AE396" s="200">
        <v>32.807750050598784</v>
      </c>
      <c r="AF396" s="199">
        <v>5863.1871337890625</v>
      </c>
      <c r="AG396" s="200">
        <v>19119.025390625</v>
      </c>
      <c r="AH396" s="200">
        <v>11951.075927734375</v>
      </c>
      <c r="AI396" s="237">
        <v>62.50881351721295</v>
      </c>
      <c r="AJ396" s="200">
        <v>16268.35009765625</v>
      </c>
      <c r="AK396" s="200">
        <v>2850.6771850585937</v>
      </c>
      <c r="AL396" s="200">
        <v>9789.984375</v>
      </c>
      <c r="AM396" s="200">
        <v>2161.0917816162109</v>
      </c>
      <c r="AN396" s="200">
        <v>78.706488909845106</v>
      </c>
      <c r="AO396" s="200">
        <v>76.415412216188116</v>
      </c>
      <c r="AP396" s="200">
        <v>99.02646539758986</v>
      </c>
      <c r="AQ396" s="200">
        <v>2.9934281181501485</v>
      </c>
      <c r="AR396" s="200">
        <v>1140</v>
      </c>
      <c r="AS396" s="202">
        <v>3</v>
      </c>
      <c r="AT396" s="202">
        <v>3</v>
      </c>
      <c r="AU396" s="202">
        <v>2</v>
      </c>
      <c r="AV396" s="202">
        <v>6</v>
      </c>
      <c r="AW396" s="202">
        <v>0</v>
      </c>
      <c r="AX396" s="202">
        <v>10</v>
      </c>
      <c r="AY396" s="202">
        <v>0</v>
      </c>
      <c r="AZ396" s="202">
        <v>11</v>
      </c>
      <c r="BA396" s="202">
        <v>2</v>
      </c>
      <c r="BB396" s="202">
        <v>390</v>
      </c>
      <c r="BC396" s="202">
        <v>189</v>
      </c>
      <c r="BD396" s="202">
        <v>64</v>
      </c>
      <c r="BE396" s="202">
        <v>111</v>
      </c>
      <c r="BF396" s="202">
        <v>0</v>
      </c>
      <c r="BG396" s="200">
        <v>38.351337086698202</v>
      </c>
      <c r="BH396" s="202">
        <v>415</v>
      </c>
      <c r="BI396" s="238">
        <v>20.896273917421954</v>
      </c>
      <c r="BJ396" s="470">
        <v>3</v>
      </c>
      <c r="BK396" s="470">
        <v>17</v>
      </c>
    </row>
    <row r="397" spans="1:63">
      <c r="A397" s="352">
        <v>41892</v>
      </c>
      <c r="B397" s="126" t="s">
        <v>135</v>
      </c>
      <c r="C397" s="126"/>
      <c r="D397" s="189">
        <v>685</v>
      </c>
      <c r="E397" s="189">
        <v>656</v>
      </c>
      <c r="F397" s="189">
        <v>29</v>
      </c>
      <c r="G397" s="189">
        <v>2044</v>
      </c>
      <c r="H397" s="189">
        <v>1957</v>
      </c>
      <c r="I397" s="189">
        <v>87</v>
      </c>
      <c r="J397" s="189">
        <v>4704</v>
      </c>
      <c r="K397" s="189">
        <v>4456</v>
      </c>
      <c r="L397" s="189">
        <v>248</v>
      </c>
      <c r="M397" s="189">
        <v>2227196</v>
      </c>
      <c r="N397" s="203">
        <v>0.26333560499920777</v>
      </c>
      <c r="O397" s="189">
        <v>9292</v>
      </c>
      <c r="P397" s="192">
        <v>0.4183217011151239</v>
      </c>
      <c r="Q397" s="203"/>
      <c r="R397" s="204">
        <v>673531</v>
      </c>
      <c r="S397" s="192">
        <v>99.227681558406587</v>
      </c>
      <c r="T397" s="203">
        <v>98.812590632934359</v>
      </c>
      <c r="U397" s="204">
        <v>678778</v>
      </c>
      <c r="V397" s="205">
        <v>0.189900083337043</v>
      </c>
      <c r="W397" s="204">
        <v>5404</v>
      </c>
      <c r="X397" s="203">
        <v>0.80233871937594559</v>
      </c>
      <c r="Y397" s="203"/>
      <c r="Z397" s="204">
        <v>1124044</v>
      </c>
      <c r="AA397" s="205">
        <v>98.809830695178277</v>
      </c>
      <c r="AB397" s="204">
        <v>1127703</v>
      </c>
      <c r="AC397" s="205">
        <v>98.868496704921526</v>
      </c>
      <c r="AD397" s="203">
        <v>4.1356167121409433</v>
      </c>
      <c r="AE397" s="203">
        <v>28.077463036967469</v>
      </c>
      <c r="AF397" s="204">
        <v>2360.1326904296875</v>
      </c>
      <c r="AG397" s="205">
        <v>9262.7447509765625</v>
      </c>
      <c r="AH397" s="205">
        <v>4685.8623962402344</v>
      </c>
      <c r="AI397" s="232">
        <v>50.588270779524706</v>
      </c>
      <c r="AJ397" s="205">
        <v>8767.3170776367187</v>
      </c>
      <c r="AK397" s="205">
        <v>495.42769241333008</v>
      </c>
      <c r="AL397" s="205">
        <v>1957</v>
      </c>
      <c r="AM397" s="205">
        <v>87</v>
      </c>
      <c r="AN397" s="203">
        <v>60.331031288564475</v>
      </c>
      <c r="AO397" s="203">
        <v>60.845980001239788</v>
      </c>
      <c r="AP397" s="203">
        <v>52.472343523073071</v>
      </c>
      <c r="AQ397" s="203">
        <v>1.9691209079456977</v>
      </c>
      <c r="AR397" s="205">
        <v>1603</v>
      </c>
      <c r="AS397" s="204">
        <v>3</v>
      </c>
      <c r="AT397" s="204">
        <v>10</v>
      </c>
      <c r="AU397" s="204">
        <v>9</v>
      </c>
      <c r="AV397" s="204">
        <v>8</v>
      </c>
      <c r="AW397" s="204">
        <v>2</v>
      </c>
      <c r="AX397" s="204">
        <v>70</v>
      </c>
      <c r="AY397" s="204">
        <v>0</v>
      </c>
      <c r="AZ397" s="204">
        <v>47</v>
      </c>
      <c r="BA397" s="204">
        <v>4</v>
      </c>
      <c r="BB397" s="204">
        <v>177</v>
      </c>
      <c r="BC397" s="204">
        <v>71</v>
      </c>
      <c r="BD397" s="204">
        <v>176</v>
      </c>
      <c r="BE397" s="204">
        <v>215</v>
      </c>
      <c r="BF397" s="204">
        <v>0</v>
      </c>
      <c r="BG397" s="203">
        <v>28.704335648545491</v>
      </c>
      <c r="BH397" s="204">
        <v>964</v>
      </c>
      <c r="BI397" s="239">
        <v>47.162426614481404</v>
      </c>
      <c r="BJ397" s="470">
        <v>21</v>
      </c>
      <c r="BK397" s="470">
        <v>30</v>
      </c>
    </row>
    <row r="398" spans="1:63">
      <c r="A398" s="352">
        <v>41892</v>
      </c>
      <c r="B398" s="114" t="s">
        <v>121</v>
      </c>
      <c r="C398" s="114" t="s">
        <v>122</v>
      </c>
      <c r="D398" s="114">
        <v>232</v>
      </c>
      <c r="E398" s="114">
        <v>168</v>
      </c>
      <c r="F398" s="114">
        <v>64</v>
      </c>
      <c r="G398" s="114">
        <v>683</v>
      </c>
      <c r="H398" s="114">
        <v>492</v>
      </c>
      <c r="I398" s="114">
        <v>191</v>
      </c>
      <c r="J398" s="114">
        <v>2675</v>
      </c>
      <c r="K398" s="115">
        <v>1874</v>
      </c>
      <c r="L398" s="115">
        <v>801</v>
      </c>
      <c r="M398" s="115">
        <v>1999047</v>
      </c>
      <c r="N398" s="116">
        <v>3.0564563348889351E-2</v>
      </c>
      <c r="O398" s="115">
        <v>2404</v>
      </c>
      <c r="P398" s="116">
        <v>0.12030273675918579</v>
      </c>
      <c r="Q398" s="116">
        <v>0</v>
      </c>
      <c r="R398" s="117">
        <v>889106</v>
      </c>
      <c r="S398" s="116">
        <v>99.634902954101563</v>
      </c>
      <c r="T398" s="116">
        <v>99.515037536621094</v>
      </c>
      <c r="U398" s="118">
        <v>892364</v>
      </c>
      <c r="V398" s="119">
        <v>8.7632402777671814E-2</v>
      </c>
      <c r="W398" s="117">
        <v>2901</v>
      </c>
      <c r="X398" s="119">
        <v>0.326282799243927</v>
      </c>
      <c r="Y398" s="119">
        <v>0</v>
      </c>
      <c r="Z398" s="117">
        <v>1091076</v>
      </c>
      <c r="AA398" s="119">
        <v>98.6854248046875</v>
      </c>
      <c r="AB398" s="116">
        <v>1090100</v>
      </c>
      <c r="AC398" s="120">
        <v>98.681678771972656</v>
      </c>
      <c r="AD398" s="116">
        <v>5.0937871932983398</v>
      </c>
      <c r="AE398" s="116">
        <v>28.366178512573242</v>
      </c>
      <c r="AF398" s="116">
        <v>2896.36328125</v>
      </c>
      <c r="AG398" s="116">
        <v>13496.3349609375</v>
      </c>
      <c r="AH398" s="121">
        <v>11307.25</v>
      </c>
      <c r="AI398" s="116">
        <v>83.7801513671875</v>
      </c>
      <c r="AJ398" s="121">
        <v>9071.7001953125</v>
      </c>
      <c r="AK398" s="121">
        <v>4424.63916015625</v>
      </c>
      <c r="AL398" s="116">
        <v>7427.9150390625</v>
      </c>
      <c r="AM398" s="116">
        <v>3879.3310546875</v>
      </c>
      <c r="AN398" s="116">
        <v>125.64757537841797</v>
      </c>
      <c r="AO398" s="116">
        <v>121.37765502929687</v>
      </c>
      <c r="AP398" s="116">
        <v>135.41447448730469</v>
      </c>
      <c r="AQ398" s="122">
        <v>5.0453588639018694</v>
      </c>
      <c r="AR398" s="118">
        <v>178</v>
      </c>
      <c r="AS398" s="118">
        <v>52</v>
      </c>
      <c r="AT398" s="118">
        <v>4</v>
      </c>
      <c r="AU398" s="118">
        <v>2</v>
      </c>
      <c r="AV398" s="118">
        <v>3</v>
      </c>
      <c r="AW398" s="118">
        <v>1</v>
      </c>
      <c r="AX398" s="118">
        <v>16</v>
      </c>
      <c r="AY398" s="118">
        <v>0</v>
      </c>
      <c r="AZ398" s="118">
        <v>8</v>
      </c>
      <c r="BA398" s="118">
        <v>4</v>
      </c>
      <c r="BB398" s="118">
        <v>18</v>
      </c>
      <c r="BC398" s="118">
        <v>9</v>
      </c>
      <c r="BD398" s="116">
        <v>47</v>
      </c>
      <c r="BE398" s="118">
        <v>40</v>
      </c>
      <c r="BF398" s="118">
        <v>0</v>
      </c>
      <c r="BG398" s="112">
        <v>62.393817901611328</v>
      </c>
      <c r="BH398" s="244">
        <v>41</v>
      </c>
      <c r="BI398" s="240">
        <v>6.0029282576866763</v>
      </c>
      <c r="BJ398" s="470">
        <v>2</v>
      </c>
      <c r="BK398" s="470">
        <v>9</v>
      </c>
    </row>
    <row r="399" spans="1:63">
      <c r="A399" s="352">
        <v>41892</v>
      </c>
      <c r="B399" s="114" t="s">
        <v>123</v>
      </c>
      <c r="C399" s="114" t="s">
        <v>122</v>
      </c>
      <c r="D399" s="114">
        <v>169</v>
      </c>
      <c r="E399" s="114">
        <v>158</v>
      </c>
      <c r="F399" s="114">
        <v>11</v>
      </c>
      <c r="G399" s="114">
        <v>523</v>
      </c>
      <c r="H399" s="114">
        <v>489</v>
      </c>
      <c r="I399" s="114">
        <v>34</v>
      </c>
      <c r="J399" s="114">
        <v>1598</v>
      </c>
      <c r="K399" s="115">
        <v>1466</v>
      </c>
      <c r="L399" s="115">
        <v>132</v>
      </c>
      <c r="M399" s="115">
        <v>1138388</v>
      </c>
      <c r="N399" s="116">
        <v>3.206288069486618E-2</v>
      </c>
      <c r="O399" s="115">
        <v>1032</v>
      </c>
      <c r="P399" s="116">
        <v>9.0696647763252258E-2</v>
      </c>
      <c r="Q399" s="116">
        <v>0</v>
      </c>
      <c r="R399" s="117">
        <v>415552</v>
      </c>
      <c r="S399" s="116">
        <v>99.662559509277344</v>
      </c>
      <c r="T399" s="116">
        <v>99.572166442871094</v>
      </c>
      <c r="U399" s="118">
        <v>416959</v>
      </c>
      <c r="V399" s="119">
        <v>4.1730720549821854E-2</v>
      </c>
      <c r="W399" s="117">
        <v>1161</v>
      </c>
      <c r="X399" s="119">
        <v>0.27938741445541382</v>
      </c>
      <c r="Y399" s="119">
        <v>0</v>
      </c>
      <c r="Z399" s="117">
        <v>349189</v>
      </c>
      <c r="AA399" s="119">
        <v>98.860214233398438</v>
      </c>
      <c r="AB399" s="116">
        <v>348178</v>
      </c>
      <c r="AC399" s="120">
        <v>98.721633911132813</v>
      </c>
      <c r="AD399" s="116">
        <v>4.8586969375610352</v>
      </c>
      <c r="AE399" s="116">
        <v>30.429744720458984</v>
      </c>
      <c r="AF399" s="116">
        <v>1570.91845703125</v>
      </c>
      <c r="AG399" s="116">
        <v>6175.83203125</v>
      </c>
      <c r="AH399" s="121">
        <v>4428.34716796875</v>
      </c>
      <c r="AI399" s="116">
        <v>71.704460144042969</v>
      </c>
      <c r="AJ399" s="121">
        <v>5583.93994140625</v>
      </c>
      <c r="AK399" s="121">
        <v>591.8919677734375</v>
      </c>
      <c r="AL399" s="116">
        <v>3976.48486328125</v>
      </c>
      <c r="AM399" s="116">
        <v>451.86300659179687</v>
      </c>
      <c r="AN399" s="116">
        <v>106.64692687988281</v>
      </c>
      <c r="AO399" s="116">
        <v>106.12211608886719</v>
      </c>
      <c r="AP399" s="116">
        <v>111.86599731445312</v>
      </c>
      <c r="AQ399" s="116">
        <v>3.8647259269399248</v>
      </c>
      <c r="AR399" s="118">
        <v>226</v>
      </c>
      <c r="AS399" s="118">
        <v>13</v>
      </c>
      <c r="AT399" s="118">
        <v>5</v>
      </c>
      <c r="AU399" s="118">
        <v>3</v>
      </c>
      <c r="AV399" s="118">
        <v>2</v>
      </c>
      <c r="AW399" s="118">
        <v>0</v>
      </c>
      <c r="AX399" s="118">
        <v>6</v>
      </c>
      <c r="AY399" s="118">
        <v>1</v>
      </c>
      <c r="AZ399" s="118">
        <v>10</v>
      </c>
      <c r="BA399" s="118">
        <v>2</v>
      </c>
      <c r="BB399" s="118">
        <v>31</v>
      </c>
      <c r="BC399" s="118">
        <v>10</v>
      </c>
      <c r="BD399" s="116">
        <v>20</v>
      </c>
      <c r="BE399" s="118">
        <v>24</v>
      </c>
      <c r="BF399" s="118">
        <v>0</v>
      </c>
      <c r="BG399" s="112">
        <v>52.137920379638672</v>
      </c>
      <c r="BH399" s="244">
        <v>53</v>
      </c>
      <c r="BI399" s="240">
        <v>10.133843212237094</v>
      </c>
      <c r="BJ399" s="470">
        <v>2</v>
      </c>
      <c r="BK399" s="470">
        <v>9</v>
      </c>
    </row>
    <row r="400" spans="1:63">
      <c r="A400" s="352">
        <v>41892</v>
      </c>
      <c r="B400" s="114" t="s">
        <v>183</v>
      </c>
      <c r="C400" s="114" t="s">
        <v>122</v>
      </c>
      <c r="D400" s="114">
        <v>140</v>
      </c>
      <c r="E400" s="114">
        <v>130</v>
      </c>
      <c r="F400" s="114">
        <v>10</v>
      </c>
      <c r="G400" s="114">
        <v>421</v>
      </c>
      <c r="H400" s="114">
        <v>391</v>
      </c>
      <c r="I400" s="114">
        <v>30</v>
      </c>
      <c r="J400" s="114">
        <v>1586</v>
      </c>
      <c r="K400" s="115">
        <v>1472</v>
      </c>
      <c r="L400" s="115">
        <v>114</v>
      </c>
      <c r="M400" s="115">
        <v>1188994</v>
      </c>
      <c r="N400" s="116">
        <v>7.8217387199401855E-3</v>
      </c>
      <c r="O400" s="115">
        <v>1026</v>
      </c>
      <c r="P400" s="116">
        <v>8.6301743984222412E-2</v>
      </c>
      <c r="Q400" s="116">
        <v>0</v>
      </c>
      <c r="R400" s="117">
        <v>468701</v>
      </c>
      <c r="S400" s="116">
        <v>99.577850341796875</v>
      </c>
      <c r="T400" s="116">
        <v>99.491912841796875</v>
      </c>
      <c r="U400" s="118">
        <v>470688</v>
      </c>
      <c r="V400" s="119">
        <v>6.8835407495498657E-2</v>
      </c>
      <c r="W400" s="117">
        <v>1304</v>
      </c>
      <c r="X400" s="119">
        <v>0.27821573615074158</v>
      </c>
      <c r="Y400" s="119">
        <v>0</v>
      </c>
      <c r="Z400" s="117">
        <v>319366</v>
      </c>
      <c r="AA400" s="119">
        <v>98.010116577148438</v>
      </c>
      <c r="AB400" s="116">
        <v>318906</v>
      </c>
      <c r="AC400" s="120">
        <v>97.73193359375</v>
      </c>
      <c r="AD400" s="116">
        <v>5.3026270866394043</v>
      </c>
      <c r="AE400" s="116">
        <v>29.774921417236328</v>
      </c>
      <c r="AF400" s="116">
        <v>1779.1131591796875</v>
      </c>
      <c r="AG400" s="116">
        <v>6334.17578125</v>
      </c>
      <c r="AH400" s="121">
        <v>4394.333984375</v>
      </c>
      <c r="AI400" s="116">
        <v>69.374992370605469</v>
      </c>
      <c r="AJ400" s="121">
        <v>5787.06787109375</v>
      </c>
      <c r="AK400" s="121">
        <v>547.11004638671875</v>
      </c>
      <c r="AL400" s="116">
        <v>3921.2001953125</v>
      </c>
      <c r="AM400" s="116">
        <v>473.13507080078125</v>
      </c>
      <c r="AN400" s="116">
        <v>102.16501617431641</v>
      </c>
      <c r="AO400" s="116">
        <v>100.52399444580078</v>
      </c>
      <c r="AP400" s="116">
        <v>123.48828887939453</v>
      </c>
      <c r="AQ400" s="116">
        <v>3.9938056628310212</v>
      </c>
      <c r="AR400" s="118">
        <v>151</v>
      </c>
      <c r="AS400" s="118">
        <v>5</v>
      </c>
      <c r="AT400" s="118">
        <v>2</v>
      </c>
      <c r="AU400" s="118">
        <v>0</v>
      </c>
      <c r="AV400" s="118">
        <v>2</v>
      </c>
      <c r="AW400" s="118">
        <v>1</v>
      </c>
      <c r="AX400" s="118">
        <v>2</v>
      </c>
      <c r="AY400" s="118">
        <v>0</v>
      </c>
      <c r="AZ400" s="118">
        <v>6</v>
      </c>
      <c r="BA400" s="118">
        <v>0</v>
      </c>
      <c r="BB400" s="118">
        <v>42</v>
      </c>
      <c r="BC400" s="118">
        <v>11</v>
      </c>
      <c r="BD400" s="116">
        <v>9</v>
      </c>
      <c r="BE400" s="118">
        <v>29</v>
      </c>
      <c r="BF400" s="118">
        <v>0</v>
      </c>
      <c r="BG400" s="112">
        <v>50.506805419921875</v>
      </c>
      <c r="BH400" s="244">
        <v>27</v>
      </c>
      <c r="BI400" s="240">
        <v>6.4133016627078394</v>
      </c>
      <c r="BJ400" s="470">
        <v>0</v>
      </c>
      <c r="BK400" s="470">
        <v>5</v>
      </c>
    </row>
    <row r="401" spans="1:63">
      <c r="A401" s="352">
        <v>41892</v>
      </c>
      <c r="B401" s="114" t="s">
        <v>126</v>
      </c>
      <c r="C401" s="114" t="s">
        <v>122</v>
      </c>
      <c r="D401" s="114">
        <v>114</v>
      </c>
      <c r="E401" s="114">
        <v>107</v>
      </c>
      <c r="F401" s="114">
        <v>7</v>
      </c>
      <c r="G401" s="114">
        <v>334</v>
      </c>
      <c r="H401" s="114">
        <v>313</v>
      </c>
      <c r="I401" s="114">
        <v>21</v>
      </c>
      <c r="J401" s="114">
        <v>1037</v>
      </c>
      <c r="K401" s="115">
        <v>951</v>
      </c>
      <c r="L401" s="115">
        <v>86</v>
      </c>
      <c r="M401" s="115">
        <v>693018</v>
      </c>
      <c r="N401" s="116">
        <v>5.8151446282863617E-2</v>
      </c>
      <c r="O401" s="115">
        <v>1619</v>
      </c>
      <c r="P401" s="116">
        <v>0.23377205431461334</v>
      </c>
      <c r="Q401" s="116">
        <v>0</v>
      </c>
      <c r="R401" s="117">
        <v>242598</v>
      </c>
      <c r="S401" s="116">
        <v>99.117088317871094</v>
      </c>
      <c r="T401" s="116">
        <v>98.885383605957031</v>
      </c>
      <c r="U401" s="118">
        <v>244759</v>
      </c>
      <c r="V401" s="119">
        <v>0.38282555341720581</v>
      </c>
      <c r="W401" s="117">
        <v>891</v>
      </c>
      <c r="X401" s="119">
        <v>0.36727425456047058</v>
      </c>
      <c r="Y401" s="119">
        <v>0</v>
      </c>
      <c r="Z401" s="117">
        <v>127839</v>
      </c>
      <c r="AA401" s="119">
        <v>98.478553771972656</v>
      </c>
      <c r="AB401" s="116">
        <v>127856</v>
      </c>
      <c r="AC401" s="120">
        <v>98.235511779785156</v>
      </c>
      <c r="AD401" s="116">
        <v>5.6374340057373047</v>
      </c>
      <c r="AE401" s="116">
        <v>35.435539245605469</v>
      </c>
      <c r="AF401" s="116">
        <v>1091.292236328125</v>
      </c>
      <c r="AG401" s="116">
        <v>3685.33349609375</v>
      </c>
      <c r="AH401" s="121">
        <v>2476.9638671875</v>
      </c>
      <c r="AI401" s="116">
        <v>67.211387634277344</v>
      </c>
      <c r="AJ401" s="121">
        <v>3572.573974609375</v>
      </c>
      <c r="AK401" s="121">
        <v>112.75901031494141</v>
      </c>
      <c r="AL401" s="116">
        <v>2452.23583984375</v>
      </c>
      <c r="AM401" s="116">
        <v>24.728000640869141</v>
      </c>
      <c r="AN401" s="116">
        <v>98.273933410644531</v>
      </c>
      <c r="AO401" s="116">
        <v>104.33365631103516</v>
      </c>
      <c r="AP401" s="116">
        <v>34.601390838623047</v>
      </c>
      <c r="AQ401" s="116">
        <v>3.5538413655677434</v>
      </c>
      <c r="AR401" s="118">
        <v>152</v>
      </c>
      <c r="AS401" s="118">
        <v>4</v>
      </c>
      <c r="AT401" s="118">
        <v>2</v>
      </c>
      <c r="AU401" s="118">
        <v>2</v>
      </c>
      <c r="AV401" s="118">
        <v>5</v>
      </c>
      <c r="AW401" s="118">
        <v>5</v>
      </c>
      <c r="AX401" s="118">
        <v>5</v>
      </c>
      <c r="AY401" s="118">
        <v>0</v>
      </c>
      <c r="AZ401" s="118">
        <v>12</v>
      </c>
      <c r="BA401" s="118">
        <v>2</v>
      </c>
      <c r="BB401" s="118">
        <v>32</v>
      </c>
      <c r="BC401" s="118">
        <v>16</v>
      </c>
      <c r="BD401" s="116">
        <v>17</v>
      </c>
      <c r="BE401" s="118">
        <v>43</v>
      </c>
      <c r="BF401" s="118">
        <v>0</v>
      </c>
      <c r="BG401" s="112">
        <v>48.117717742919922</v>
      </c>
      <c r="BH401" s="244">
        <v>43</v>
      </c>
      <c r="BI401" s="240">
        <v>12.874251497005988</v>
      </c>
      <c r="BJ401" s="470">
        <v>1</v>
      </c>
      <c r="BK401" s="470">
        <v>8</v>
      </c>
    </row>
    <row r="402" spans="1:63">
      <c r="A402" s="352">
        <v>41892</v>
      </c>
      <c r="B402" s="114" t="s">
        <v>184</v>
      </c>
      <c r="C402" s="114" t="s">
        <v>122</v>
      </c>
      <c r="D402" s="114">
        <v>114</v>
      </c>
      <c r="E402" s="114">
        <v>97</v>
      </c>
      <c r="F402" s="114">
        <v>17</v>
      </c>
      <c r="G402" s="114">
        <v>340</v>
      </c>
      <c r="H402" s="114">
        <v>289</v>
      </c>
      <c r="I402" s="114">
        <v>51</v>
      </c>
      <c r="J402" s="114">
        <v>1193</v>
      </c>
      <c r="K402" s="115">
        <v>974</v>
      </c>
      <c r="L402" s="115">
        <v>219</v>
      </c>
      <c r="M402" s="115">
        <v>1159228</v>
      </c>
      <c r="N402" s="116">
        <v>0.19400842487812042</v>
      </c>
      <c r="O402" s="115">
        <v>1306</v>
      </c>
      <c r="P402" s="116">
        <v>0.11296962201595306</v>
      </c>
      <c r="Q402" s="116">
        <v>0</v>
      </c>
      <c r="R402" s="117">
        <v>425610</v>
      </c>
      <c r="S402" s="116">
        <v>99.307479858398438</v>
      </c>
      <c r="T402" s="116">
        <v>99.195289611816406</v>
      </c>
      <c r="U402" s="118">
        <v>428578</v>
      </c>
      <c r="V402" s="119">
        <v>8.3998709917068481E-2</v>
      </c>
      <c r="W402" s="117">
        <v>1160</v>
      </c>
      <c r="X402" s="119">
        <v>0.27254998683929443</v>
      </c>
      <c r="Y402" s="119">
        <v>0</v>
      </c>
      <c r="Z402" s="117">
        <v>278624</v>
      </c>
      <c r="AA402" s="119">
        <v>98.417221069335938</v>
      </c>
      <c r="AB402" s="116">
        <v>279617</v>
      </c>
      <c r="AC402" s="120">
        <v>98.12493896484375</v>
      </c>
      <c r="AD402" s="116">
        <v>5.570340633392334</v>
      </c>
      <c r="AE402" s="116">
        <v>29.963062286376953</v>
      </c>
      <c r="AF402" s="116">
        <v>1881.2486572265625</v>
      </c>
      <c r="AG402" s="116">
        <v>5257.8447265625</v>
      </c>
      <c r="AH402" s="121">
        <v>3999.296630859375</v>
      </c>
      <c r="AI402" s="116">
        <v>76.063423156738281</v>
      </c>
      <c r="AJ402" s="121">
        <v>4418.9091796875</v>
      </c>
      <c r="AK402" s="121">
        <v>838.93499755859375</v>
      </c>
      <c r="AL402" s="116">
        <v>3375.61962890625</v>
      </c>
      <c r="AM402" s="116">
        <v>623.67694091796875</v>
      </c>
      <c r="AN402" s="116">
        <v>115.21285247802734</v>
      </c>
      <c r="AO402" s="116">
        <v>120.08586883544922</v>
      </c>
      <c r="AP402" s="116">
        <v>94.923591613769531</v>
      </c>
      <c r="AQ402" s="116">
        <v>4.4072462083507959</v>
      </c>
      <c r="AR402" s="118">
        <v>127</v>
      </c>
      <c r="AS402" s="118">
        <v>16</v>
      </c>
      <c r="AT402" s="118">
        <v>6</v>
      </c>
      <c r="AU402" s="118">
        <v>6</v>
      </c>
      <c r="AV402" s="118">
        <v>1</v>
      </c>
      <c r="AW402" s="118">
        <v>0</v>
      </c>
      <c r="AX402" s="118">
        <v>4</v>
      </c>
      <c r="AY402" s="118">
        <v>0</v>
      </c>
      <c r="AZ402" s="118">
        <v>10</v>
      </c>
      <c r="BA402" s="118">
        <v>1</v>
      </c>
      <c r="BB402" s="118">
        <v>28</v>
      </c>
      <c r="BC402" s="118">
        <v>7</v>
      </c>
      <c r="BD402" s="116">
        <v>8</v>
      </c>
      <c r="BE402" s="118">
        <v>41</v>
      </c>
      <c r="BF402" s="118">
        <v>0</v>
      </c>
      <c r="BG402" s="112">
        <v>56.796581268310547</v>
      </c>
      <c r="BH402" s="244">
        <v>31</v>
      </c>
      <c r="BI402" s="240">
        <v>9.117647058823529</v>
      </c>
      <c r="BJ402" s="471">
        <v>0</v>
      </c>
      <c r="BK402" s="471">
        <v>8</v>
      </c>
    </row>
    <row r="403" spans="1:63">
      <c r="A403" s="352">
        <v>41892</v>
      </c>
      <c r="B403" s="114" t="s">
        <v>131</v>
      </c>
      <c r="C403" s="114" t="s">
        <v>176</v>
      </c>
      <c r="D403" s="114">
        <v>188</v>
      </c>
      <c r="E403" s="114">
        <v>168</v>
      </c>
      <c r="F403" s="114">
        <v>20</v>
      </c>
      <c r="G403" s="114">
        <v>539</v>
      </c>
      <c r="H403" s="114">
        <v>489</v>
      </c>
      <c r="I403" s="114">
        <v>50</v>
      </c>
      <c r="J403" s="114">
        <v>1589</v>
      </c>
      <c r="K403" s="115">
        <v>1428</v>
      </c>
      <c r="L403" s="115">
        <v>161</v>
      </c>
      <c r="M403" s="115">
        <v>1181864</v>
      </c>
      <c r="N403" s="116">
        <v>8.4612103819381446E-5</v>
      </c>
      <c r="O403" s="115">
        <v>72</v>
      </c>
      <c r="P403" s="116">
        <v>6.3504832796752453E-3</v>
      </c>
      <c r="Q403" s="116">
        <v>0</v>
      </c>
      <c r="R403" s="117">
        <v>409429</v>
      </c>
      <c r="S403" s="116">
        <v>99.59619140625</v>
      </c>
      <c r="T403" s="116">
        <v>99.589866638183594</v>
      </c>
      <c r="U403" s="118">
        <v>411089</v>
      </c>
      <c r="V403" s="119">
        <v>1.3622354716062546E-2</v>
      </c>
      <c r="W403" s="117">
        <v>1221</v>
      </c>
      <c r="X403" s="119">
        <v>0.29822021722793579</v>
      </c>
      <c r="Y403" s="119">
        <v>0</v>
      </c>
      <c r="Z403" s="117">
        <v>158245</v>
      </c>
      <c r="AA403" s="119">
        <v>94.995735168457031</v>
      </c>
      <c r="AB403" s="116">
        <v>158100</v>
      </c>
      <c r="AC403" s="120">
        <v>95.313095092773438</v>
      </c>
      <c r="AD403" s="116">
        <v>5.079679012298584</v>
      </c>
      <c r="AE403" s="116">
        <v>29.304048538208008</v>
      </c>
      <c r="AF403" s="116">
        <v>1743.2215576171875</v>
      </c>
      <c r="AG403" s="116">
        <v>5027.103515625</v>
      </c>
      <c r="AH403" s="121">
        <v>3412.35595703125</v>
      </c>
      <c r="AI403" s="116">
        <v>67.879165649414063</v>
      </c>
      <c r="AJ403" s="121">
        <v>4303.4306640625</v>
      </c>
      <c r="AK403" s="121">
        <v>723.67266845703125</v>
      </c>
      <c r="AL403" s="116">
        <v>2835.50830078125</v>
      </c>
      <c r="AM403" s="116">
        <v>576.84808349609375</v>
      </c>
      <c r="AN403" s="116">
        <v>85.067558288574219</v>
      </c>
      <c r="AO403" s="116">
        <v>81.998023986816406</v>
      </c>
      <c r="AP403" s="116">
        <v>109.42687225341797</v>
      </c>
      <c r="AQ403" s="116">
        <v>3.1636900664726242</v>
      </c>
      <c r="AR403" s="118">
        <v>272</v>
      </c>
      <c r="AS403" s="118">
        <v>0</v>
      </c>
      <c r="AT403" s="118">
        <v>0</v>
      </c>
      <c r="AU403" s="118">
        <v>0</v>
      </c>
      <c r="AV403" s="118">
        <v>0</v>
      </c>
      <c r="AW403" s="118">
        <v>0</v>
      </c>
      <c r="AX403" s="118">
        <v>2</v>
      </c>
      <c r="AY403" s="118">
        <v>0</v>
      </c>
      <c r="AZ403" s="118">
        <v>4</v>
      </c>
      <c r="BA403" s="118">
        <v>1</v>
      </c>
      <c r="BB403" s="118">
        <v>143</v>
      </c>
      <c r="BC403" s="118">
        <v>67</v>
      </c>
      <c r="BD403" s="116">
        <v>19</v>
      </c>
      <c r="BE403" s="118">
        <v>35</v>
      </c>
      <c r="BF403" s="118">
        <v>0</v>
      </c>
      <c r="BG403" s="112">
        <v>41.227031707763672</v>
      </c>
      <c r="BH403" s="244">
        <v>83</v>
      </c>
      <c r="BI403" s="240">
        <v>15.398886827458256</v>
      </c>
      <c r="BJ403" s="471">
        <v>2</v>
      </c>
      <c r="BK403" s="471">
        <v>5</v>
      </c>
    </row>
    <row r="404" spans="1:63">
      <c r="A404" s="352">
        <v>41892</v>
      </c>
      <c r="B404" s="114" t="s">
        <v>124</v>
      </c>
      <c r="C404" s="114" t="s">
        <v>176</v>
      </c>
      <c r="D404" s="114">
        <v>149</v>
      </c>
      <c r="E404" s="114">
        <v>117</v>
      </c>
      <c r="F404" s="114">
        <v>32</v>
      </c>
      <c r="G404" s="114">
        <v>430</v>
      </c>
      <c r="H404" s="114">
        <v>344</v>
      </c>
      <c r="I404" s="114">
        <v>86</v>
      </c>
      <c r="J404" s="114">
        <v>1643</v>
      </c>
      <c r="K404" s="115">
        <v>1300</v>
      </c>
      <c r="L404" s="115">
        <v>343</v>
      </c>
      <c r="M404" s="115">
        <v>1097148</v>
      </c>
      <c r="N404" s="116">
        <v>0</v>
      </c>
      <c r="O404" s="115">
        <v>115</v>
      </c>
      <c r="P404" s="116">
        <v>1.0902820155024529E-2</v>
      </c>
      <c r="Q404" s="116">
        <v>0</v>
      </c>
      <c r="R404" s="117">
        <v>430223</v>
      </c>
      <c r="S404" s="116">
        <v>99.6795654296875</v>
      </c>
      <c r="T404" s="116">
        <v>99.668701171875</v>
      </c>
      <c r="U404" s="118">
        <v>431606</v>
      </c>
      <c r="V404" s="119">
        <v>2.9193291440606117E-2</v>
      </c>
      <c r="W404" s="117">
        <v>1365</v>
      </c>
      <c r="X404" s="119">
        <v>0.31727731227874756</v>
      </c>
      <c r="Y404" s="119">
        <v>0</v>
      </c>
      <c r="Z404" s="117">
        <v>113041</v>
      </c>
      <c r="AA404" s="119">
        <v>94.210067749023437</v>
      </c>
      <c r="AB404" s="116">
        <v>113601</v>
      </c>
      <c r="AC404" s="120">
        <v>93.893539428710937</v>
      </c>
      <c r="AD404" s="116">
        <v>5.0022745132446289</v>
      </c>
      <c r="AE404" s="116">
        <v>32.208286285400391</v>
      </c>
      <c r="AF404" s="116">
        <v>1555.0367431640625</v>
      </c>
      <c r="AG404" s="116">
        <v>5324.87646484375</v>
      </c>
      <c r="AH404" s="121">
        <v>3187.995849609375</v>
      </c>
      <c r="AI404" s="116">
        <v>59.869853973388672</v>
      </c>
      <c r="AJ404" s="121">
        <v>3937.9892578125</v>
      </c>
      <c r="AK404" s="121">
        <v>1386.8870849609375</v>
      </c>
      <c r="AL404" s="116">
        <v>2114.1669921875</v>
      </c>
      <c r="AM404" s="116">
        <v>1073.8291015625</v>
      </c>
      <c r="AN404" s="116">
        <v>79.490005493164062</v>
      </c>
      <c r="AO404" s="116">
        <v>73.982009887695313</v>
      </c>
      <c r="AP404" s="116">
        <v>100.79866027832031</v>
      </c>
      <c r="AQ404" s="116">
        <v>3.2409473310065429</v>
      </c>
      <c r="AR404" s="118">
        <v>230</v>
      </c>
      <c r="AS404" s="118">
        <v>0</v>
      </c>
      <c r="AT404" s="118">
        <v>0</v>
      </c>
      <c r="AU404" s="118">
        <v>0</v>
      </c>
      <c r="AV404" s="118">
        <v>1</v>
      </c>
      <c r="AW404" s="118">
        <v>0</v>
      </c>
      <c r="AX404" s="118">
        <v>2</v>
      </c>
      <c r="AY404" s="118">
        <v>0</v>
      </c>
      <c r="AZ404" s="118">
        <v>2</v>
      </c>
      <c r="BA404" s="118">
        <v>0</v>
      </c>
      <c r="BB404" s="118">
        <v>75</v>
      </c>
      <c r="BC404" s="118">
        <v>38</v>
      </c>
      <c r="BD404" s="116">
        <v>13</v>
      </c>
      <c r="BE404" s="118">
        <v>20</v>
      </c>
      <c r="BF404" s="118">
        <v>0</v>
      </c>
      <c r="BG404" s="112">
        <v>39.281753540039062</v>
      </c>
      <c r="BH404" s="244">
        <v>80</v>
      </c>
      <c r="BI404" s="240">
        <v>18.604651162790699</v>
      </c>
      <c r="BJ404" s="471">
        <v>0</v>
      </c>
      <c r="BK404" s="471">
        <v>4</v>
      </c>
    </row>
    <row r="405" spans="1:63">
      <c r="A405" s="352">
        <v>41892</v>
      </c>
      <c r="B405" s="206" t="s">
        <v>133</v>
      </c>
      <c r="C405" s="206" t="s">
        <v>176</v>
      </c>
      <c r="D405" s="206">
        <v>176</v>
      </c>
      <c r="E405" s="206">
        <v>164</v>
      </c>
      <c r="F405" s="206">
        <v>12</v>
      </c>
      <c r="G405" s="206">
        <v>519</v>
      </c>
      <c r="H405" s="206">
        <v>485</v>
      </c>
      <c r="I405" s="206">
        <v>34</v>
      </c>
      <c r="J405" s="206">
        <v>1531</v>
      </c>
      <c r="K405" s="245">
        <v>1418</v>
      </c>
      <c r="L405" s="245">
        <v>113</v>
      </c>
      <c r="M405" s="245">
        <v>924466</v>
      </c>
      <c r="N405" s="246">
        <v>5.4085277952253819E-4</v>
      </c>
      <c r="O405" s="245">
        <v>31</v>
      </c>
      <c r="P405" s="246">
        <v>3.5528417211025953E-3</v>
      </c>
      <c r="Q405" s="246">
        <v>0</v>
      </c>
      <c r="R405" s="247">
        <v>289034</v>
      </c>
      <c r="S405" s="246">
        <v>99.500831604003906</v>
      </c>
      <c r="T405" s="246">
        <v>99.497299194335938</v>
      </c>
      <c r="U405" s="248">
        <v>290484</v>
      </c>
      <c r="V405" s="249">
        <v>5.2326463162899017E-2</v>
      </c>
      <c r="W405" s="248">
        <v>1003</v>
      </c>
      <c r="X405" s="246">
        <v>0.34701800346374512</v>
      </c>
      <c r="Y405" s="246">
        <v>0</v>
      </c>
      <c r="Z405" s="247">
        <v>70991</v>
      </c>
      <c r="AA405" s="249">
        <v>90.362159729003906</v>
      </c>
      <c r="AB405" s="246">
        <v>71506</v>
      </c>
      <c r="AC405" s="250">
        <v>88.654098510742188</v>
      </c>
      <c r="AD405" s="246">
        <v>5.1080141067504883</v>
      </c>
      <c r="AE405" s="246">
        <v>35.447715759277344</v>
      </c>
      <c r="AF405" s="246">
        <v>1398.392578125</v>
      </c>
      <c r="AG405" s="246">
        <v>4361.61962890625</v>
      </c>
      <c r="AH405" s="251">
        <v>3024.6806640625</v>
      </c>
      <c r="AI405" s="246">
        <v>69.347648620605469</v>
      </c>
      <c r="AJ405" s="251">
        <v>3975.7255859375</v>
      </c>
      <c r="AK405" s="251">
        <v>385.895751953125</v>
      </c>
      <c r="AL405" s="246">
        <v>2776.87451171875</v>
      </c>
      <c r="AM405" s="246">
        <v>247.80598449707031</v>
      </c>
      <c r="AN405" s="246">
        <v>79.129142761230469</v>
      </c>
      <c r="AO405" s="246">
        <v>78.594505310058594</v>
      </c>
      <c r="AP405" s="246">
        <v>85.0927734375</v>
      </c>
      <c r="AQ405" s="246">
        <v>2.8488697772085239</v>
      </c>
      <c r="AR405" s="248">
        <v>315</v>
      </c>
      <c r="AS405" s="248">
        <v>2</v>
      </c>
      <c r="AT405" s="248">
        <v>0</v>
      </c>
      <c r="AU405" s="248">
        <v>0</v>
      </c>
      <c r="AV405" s="248">
        <v>2</v>
      </c>
      <c r="AW405" s="248">
        <v>0</v>
      </c>
      <c r="AX405" s="248">
        <v>5</v>
      </c>
      <c r="AY405" s="248">
        <v>0</v>
      </c>
      <c r="AZ405" s="248">
        <v>4</v>
      </c>
      <c r="BA405" s="248">
        <v>1</v>
      </c>
      <c r="BB405" s="248">
        <v>112</v>
      </c>
      <c r="BC405" s="248">
        <v>52</v>
      </c>
      <c r="BD405" s="246">
        <v>19</v>
      </c>
      <c r="BE405" s="248">
        <v>39</v>
      </c>
      <c r="BF405" s="248">
        <v>0</v>
      </c>
      <c r="BG405" s="249">
        <v>38.169925689697266</v>
      </c>
      <c r="BH405" s="252">
        <v>127</v>
      </c>
      <c r="BI405" s="253">
        <v>24.470134874759154</v>
      </c>
      <c r="BJ405" s="43">
        <v>1</v>
      </c>
      <c r="BK405" s="43">
        <v>7</v>
      </c>
    </row>
    <row r="406" spans="1:63">
      <c r="A406" s="352">
        <v>41892</v>
      </c>
      <c r="B406" s="206" t="s">
        <v>125</v>
      </c>
      <c r="C406" s="206" t="s">
        <v>176</v>
      </c>
      <c r="D406" s="206">
        <v>174</v>
      </c>
      <c r="E406" s="206">
        <v>166</v>
      </c>
      <c r="F406" s="206">
        <v>8</v>
      </c>
      <c r="G406" s="206">
        <v>498</v>
      </c>
      <c r="H406" s="206">
        <v>474</v>
      </c>
      <c r="I406" s="206">
        <v>24</v>
      </c>
      <c r="J406" s="206">
        <v>1624</v>
      </c>
      <c r="K406" s="245">
        <v>1531</v>
      </c>
      <c r="L406" s="245">
        <v>93</v>
      </c>
      <c r="M406" s="245">
        <v>920603</v>
      </c>
      <c r="N406" s="246">
        <v>7.1257643401622772E-2</v>
      </c>
      <c r="O406" s="245">
        <v>10</v>
      </c>
      <c r="P406" s="246">
        <v>1.1417636414989829E-3</v>
      </c>
      <c r="Q406" s="246">
        <v>0</v>
      </c>
      <c r="R406" s="247">
        <v>327825</v>
      </c>
      <c r="S406" s="246">
        <v>99.729248046875</v>
      </c>
      <c r="T406" s="246">
        <v>99.728111267089844</v>
      </c>
      <c r="U406" s="248">
        <v>328715</v>
      </c>
      <c r="V406" s="249">
        <v>5.4150253534317017E-2</v>
      </c>
      <c r="W406" s="248">
        <v>805</v>
      </c>
      <c r="X406" s="246">
        <v>0.24555784463882446</v>
      </c>
      <c r="Y406" s="246">
        <v>0</v>
      </c>
      <c r="Z406" s="247">
        <v>85572</v>
      </c>
      <c r="AA406" s="249">
        <v>93.101715087890625</v>
      </c>
      <c r="AB406" s="246">
        <v>85238</v>
      </c>
      <c r="AC406" s="250">
        <v>93.703514099121094</v>
      </c>
      <c r="AD406" s="246">
        <v>4.416602611541748</v>
      </c>
      <c r="AE406" s="246">
        <v>33.448230743408203</v>
      </c>
      <c r="AF406" s="246">
        <v>1166.5362548828125</v>
      </c>
      <c r="AG406" s="246">
        <v>4405.42578125</v>
      </c>
      <c r="AH406" s="251">
        <v>2326.04345703125</v>
      </c>
      <c r="AI406" s="246">
        <v>52.799514770507812</v>
      </c>
      <c r="AJ406" s="251">
        <v>4051.20458984375</v>
      </c>
      <c r="AK406" s="251">
        <v>354.2216796875</v>
      </c>
      <c r="AL406" s="246">
        <v>2063.4345703125</v>
      </c>
      <c r="AM406" s="246">
        <v>262.60861206054687</v>
      </c>
      <c r="AN406" s="246">
        <v>71.387092590332031</v>
      </c>
      <c r="AO406" s="246">
        <v>70.051185607910156</v>
      </c>
      <c r="AP406" s="246">
        <v>91.30035400390625</v>
      </c>
      <c r="AQ406" s="246">
        <v>2.7127006042179804</v>
      </c>
      <c r="AR406" s="248">
        <v>323</v>
      </c>
      <c r="AS406" s="248">
        <v>1</v>
      </c>
      <c r="AT406" s="248">
        <v>3</v>
      </c>
      <c r="AU406" s="248">
        <v>2</v>
      </c>
      <c r="AV406" s="248">
        <v>3</v>
      </c>
      <c r="AW406" s="248">
        <v>0</v>
      </c>
      <c r="AX406" s="248">
        <v>1</v>
      </c>
      <c r="AY406" s="248">
        <v>0</v>
      </c>
      <c r="AZ406" s="248">
        <v>1</v>
      </c>
      <c r="BA406" s="248">
        <v>0</v>
      </c>
      <c r="BB406" s="248">
        <v>60</v>
      </c>
      <c r="BC406" s="248">
        <v>32</v>
      </c>
      <c r="BD406" s="246">
        <v>13</v>
      </c>
      <c r="BE406" s="248">
        <v>17</v>
      </c>
      <c r="BF406" s="248">
        <v>0</v>
      </c>
      <c r="BG406" s="249">
        <v>34.753654479980469</v>
      </c>
      <c r="BH406" s="252">
        <v>125</v>
      </c>
      <c r="BI406" s="253">
        <v>25.100401606425706</v>
      </c>
      <c r="BJ406" s="43">
        <v>0</v>
      </c>
      <c r="BK406" s="43">
        <v>1</v>
      </c>
    </row>
    <row r="407" spans="1:63">
      <c r="A407" s="352">
        <v>41892</v>
      </c>
      <c r="B407" s="107" t="s">
        <v>127</v>
      </c>
      <c r="C407" s="107" t="s">
        <v>128</v>
      </c>
      <c r="D407" s="107">
        <v>166</v>
      </c>
      <c r="E407" s="107">
        <v>150</v>
      </c>
      <c r="F407" s="107">
        <v>16</v>
      </c>
      <c r="G407" s="107">
        <v>498</v>
      </c>
      <c r="H407" s="107">
        <v>450</v>
      </c>
      <c r="I407" s="107">
        <v>48</v>
      </c>
      <c r="J407" s="107">
        <v>1607</v>
      </c>
      <c r="K407" s="108">
        <v>1447</v>
      </c>
      <c r="L407" s="108">
        <v>160</v>
      </c>
      <c r="M407" s="108">
        <v>870024</v>
      </c>
      <c r="N407" s="109">
        <v>6.1032798141241074E-2</v>
      </c>
      <c r="O407" s="108">
        <v>4380</v>
      </c>
      <c r="P407" s="109">
        <v>0.50375401973724365</v>
      </c>
      <c r="Q407" s="109">
        <v>0</v>
      </c>
      <c r="R407" s="110">
        <v>325891</v>
      </c>
      <c r="S407" s="109">
        <v>99.068565368652344</v>
      </c>
      <c r="T407" s="109">
        <v>98.569503784179687</v>
      </c>
      <c r="U407" s="111">
        <v>328955</v>
      </c>
      <c r="V407" s="112">
        <v>0.26933774352073669</v>
      </c>
      <c r="W407" s="111">
        <v>3004</v>
      </c>
      <c r="X407" s="109">
        <v>0.92178058624267578</v>
      </c>
      <c r="Y407" s="109">
        <v>0</v>
      </c>
      <c r="Z407" s="110">
        <v>706914</v>
      </c>
      <c r="AA407" s="112">
        <v>99.187309265136719</v>
      </c>
      <c r="AB407" s="109">
        <v>707853</v>
      </c>
      <c r="AC407" s="182">
        <v>99.302680969238281</v>
      </c>
      <c r="AD407" s="109">
        <v>3.4749355316162109</v>
      </c>
      <c r="AE407" s="109">
        <v>18.533002853393555</v>
      </c>
      <c r="AF407" s="109">
        <v>810.561279296875</v>
      </c>
      <c r="AG407" s="109">
        <v>4239.904296875</v>
      </c>
      <c r="AH407" s="113">
        <v>2368.24755859375</v>
      </c>
      <c r="AI407" s="109">
        <v>55.856155395507812</v>
      </c>
      <c r="AJ407" s="113">
        <v>3892.587646484375</v>
      </c>
      <c r="AK407" s="113">
        <v>347.31658935546875</v>
      </c>
      <c r="AL407" s="109">
        <v>450</v>
      </c>
      <c r="AM407" s="109">
        <v>48</v>
      </c>
      <c r="AN407" s="109">
        <v>73.751693725585938</v>
      </c>
      <c r="AO407" s="109">
        <v>76.559661865234375</v>
      </c>
      <c r="AP407" s="109">
        <v>52.266872406005859</v>
      </c>
      <c r="AQ407" s="109">
        <v>2.6383971978064715</v>
      </c>
      <c r="AR407" s="111">
        <v>319</v>
      </c>
      <c r="AS407" s="111">
        <v>3</v>
      </c>
      <c r="AT407" s="111">
        <v>2</v>
      </c>
      <c r="AU407" s="111">
        <v>2</v>
      </c>
      <c r="AV407" s="111">
        <v>5</v>
      </c>
      <c r="AW407" s="111">
        <v>1</v>
      </c>
      <c r="AX407" s="111">
        <v>26</v>
      </c>
      <c r="AY407" s="111">
        <v>0</v>
      </c>
      <c r="AZ407" s="111">
        <v>21</v>
      </c>
      <c r="BA407" s="111">
        <v>2</v>
      </c>
      <c r="BB407" s="111">
        <v>41</v>
      </c>
      <c r="BC407" s="111">
        <v>15</v>
      </c>
      <c r="BD407" s="109">
        <v>73</v>
      </c>
      <c r="BE407" s="111">
        <v>101</v>
      </c>
      <c r="BF407" s="111">
        <v>0</v>
      </c>
      <c r="BG407" s="112">
        <v>36.124599456787109</v>
      </c>
      <c r="BH407" s="244">
        <v>172</v>
      </c>
      <c r="BI407" s="240">
        <v>34.53815261044177</v>
      </c>
      <c r="BJ407" s="43">
        <v>9</v>
      </c>
      <c r="BK407" s="43">
        <v>15</v>
      </c>
    </row>
    <row r="408" spans="1:63">
      <c r="A408" s="352">
        <v>41892</v>
      </c>
      <c r="B408" s="107" t="s">
        <v>129</v>
      </c>
      <c r="C408" s="107" t="s">
        <v>128</v>
      </c>
      <c r="D408" s="107">
        <v>155</v>
      </c>
      <c r="E408" s="107">
        <v>152</v>
      </c>
      <c r="F408" s="107">
        <v>3</v>
      </c>
      <c r="G408" s="107">
        <v>461</v>
      </c>
      <c r="H408" s="107">
        <v>452</v>
      </c>
      <c r="I408" s="107">
        <v>9</v>
      </c>
      <c r="J408" s="107">
        <v>1207</v>
      </c>
      <c r="K408" s="108">
        <v>1178</v>
      </c>
      <c r="L408" s="108">
        <v>29</v>
      </c>
      <c r="M408" s="108">
        <v>684527</v>
      </c>
      <c r="N408" s="109">
        <v>0.52182018756866455</v>
      </c>
      <c r="O408" s="108">
        <v>3209</v>
      </c>
      <c r="P408" s="109">
        <v>0.47125962376594543</v>
      </c>
      <c r="Q408" s="109">
        <v>0</v>
      </c>
      <c r="R408" s="110">
        <v>205929</v>
      </c>
      <c r="S408" s="109">
        <v>99.133010864257813</v>
      </c>
      <c r="T408" s="109">
        <v>98.665840148925781</v>
      </c>
      <c r="U408" s="111">
        <v>207730</v>
      </c>
      <c r="V408" s="112">
        <v>0.1935204416513443</v>
      </c>
      <c r="W408" s="111">
        <v>1676</v>
      </c>
      <c r="X408" s="109">
        <v>0.81387275457382202</v>
      </c>
      <c r="Y408" s="109">
        <v>0</v>
      </c>
      <c r="Z408" s="110">
        <v>137499</v>
      </c>
      <c r="AA408" s="112">
        <v>96.743247985839844</v>
      </c>
      <c r="AB408" s="109">
        <v>138039</v>
      </c>
      <c r="AC408" s="182">
        <v>96.811767578125</v>
      </c>
      <c r="AD408" s="109">
        <v>3.4192180633544922</v>
      </c>
      <c r="AE408" s="109">
        <v>33.300395965576172</v>
      </c>
      <c r="AF408" s="109">
        <v>662.17718505859375</v>
      </c>
      <c r="AG408" s="109">
        <v>2515.2392578125</v>
      </c>
      <c r="AH408" s="113">
        <v>1276.8349609375</v>
      </c>
      <c r="AI408" s="109">
        <v>50.763957977294922</v>
      </c>
      <c r="AJ408" s="113">
        <v>2454.150146484375</v>
      </c>
      <c r="AK408" s="113">
        <v>61.088882446289063</v>
      </c>
      <c r="AL408" s="109">
        <v>452</v>
      </c>
      <c r="AM408" s="109">
        <v>9</v>
      </c>
      <c r="AN408" s="109">
        <v>63.826187133789062</v>
      </c>
      <c r="AO408" s="109">
        <v>64.342544555664063</v>
      </c>
      <c r="AP408" s="109">
        <v>48.265277862548828</v>
      </c>
      <c r="AQ408" s="109">
        <v>2.0838767670360396</v>
      </c>
      <c r="AR408" s="111">
        <v>335</v>
      </c>
      <c r="AS408" s="111">
        <v>0</v>
      </c>
      <c r="AT408" s="111">
        <v>3</v>
      </c>
      <c r="AU408" s="111">
        <v>2</v>
      </c>
      <c r="AV408" s="111">
        <v>3</v>
      </c>
      <c r="AW408" s="111">
        <v>1</v>
      </c>
      <c r="AX408" s="111">
        <v>32</v>
      </c>
      <c r="AY408" s="111">
        <v>2</v>
      </c>
      <c r="AZ408" s="111">
        <v>20</v>
      </c>
      <c r="BA408" s="111">
        <v>2</v>
      </c>
      <c r="BB408" s="111">
        <v>66</v>
      </c>
      <c r="BC408" s="111">
        <v>30</v>
      </c>
      <c r="BD408" s="109">
        <v>79</v>
      </c>
      <c r="BE408" s="111">
        <v>96</v>
      </c>
      <c r="BF408" s="111">
        <v>0</v>
      </c>
      <c r="BG408" s="112">
        <v>30.659370422363281</v>
      </c>
      <c r="BH408" s="244">
        <v>185</v>
      </c>
      <c r="BI408" s="240">
        <v>40.130151843817785</v>
      </c>
      <c r="BJ408" s="43">
        <v>11</v>
      </c>
      <c r="BK408" s="43">
        <v>12</v>
      </c>
    </row>
    <row r="409" spans="1:63">
      <c r="A409" s="352">
        <v>41892</v>
      </c>
      <c r="B409" s="126" t="s">
        <v>130</v>
      </c>
      <c r="C409" s="126" t="s">
        <v>128</v>
      </c>
      <c r="D409" s="233">
        <v>181</v>
      </c>
      <c r="E409" s="233">
        <v>176</v>
      </c>
      <c r="F409" s="233">
        <v>5</v>
      </c>
      <c r="G409" s="233">
        <v>543</v>
      </c>
      <c r="H409" s="233">
        <v>528</v>
      </c>
      <c r="I409" s="233">
        <v>15</v>
      </c>
      <c r="J409" s="233">
        <v>871</v>
      </c>
      <c r="K409" s="233">
        <v>840</v>
      </c>
      <c r="L409" s="233">
        <v>31</v>
      </c>
      <c r="M409" s="233">
        <v>292445</v>
      </c>
      <c r="N409" s="195">
        <v>0.59088033437728882</v>
      </c>
      <c r="O409" s="233">
        <v>595</v>
      </c>
      <c r="P409" s="230">
        <v>0.2046663910150528</v>
      </c>
      <c r="Q409" s="234">
        <v>0</v>
      </c>
      <c r="R409" s="233">
        <v>54392</v>
      </c>
      <c r="S409" s="230">
        <v>99.772544860839844</v>
      </c>
      <c r="T409" s="195">
        <v>99.568344116210938</v>
      </c>
      <c r="U409" s="233">
        <v>54516</v>
      </c>
      <c r="V409" s="195">
        <v>0</v>
      </c>
      <c r="W409" s="233">
        <v>244</v>
      </c>
      <c r="X409" s="195">
        <v>0.44859537482261658</v>
      </c>
      <c r="Y409" s="234">
        <v>0</v>
      </c>
      <c r="Z409" s="233">
        <v>135430</v>
      </c>
      <c r="AA409" s="195">
        <v>98.892417907714844</v>
      </c>
      <c r="AB409" s="233">
        <v>137297</v>
      </c>
      <c r="AC409" s="195">
        <v>98.715919494628906</v>
      </c>
      <c r="AD409" s="234">
        <v>4.7358598709106445</v>
      </c>
      <c r="AE409" s="234">
        <v>28.078130722045898</v>
      </c>
      <c r="AF409" s="233">
        <v>402.29977416992187</v>
      </c>
      <c r="AG409" s="234">
        <v>1065.1058349609375</v>
      </c>
      <c r="AH409" s="234">
        <v>504.88662719726563</v>
      </c>
      <c r="AI409" s="234">
        <v>47.402484893798828</v>
      </c>
      <c r="AJ409" s="234">
        <v>1020.4728393554687</v>
      </c>
      <c r="AK409" s="234">
        <v>44.633331298828125</v>
      </c>
      <c r="AL409" s="234">
        <v>528</v>
      </c>
      <c r="AM409" s="234">
        <v>15</v>
      </c>
      <c r="AN409" s="235">
        <v>43.539764404296875</v>
      </c>
      <c r="AO409" s="235">
        <v>43.042995452880859</v>
      </c>
      <c r="AP409" s="235">
        <v>59.147548675537109</v>
      </c>
      <c r="AQ409" s="213">
        <v>1.2228540011032578</v>
      </c>
      <c r="AR409" s="234">
        <v>466</v>
      </c>
      <c r="AS409" s="236">
        <v>0</v>
      </c>
      <c r="AT409" s="236">
        <v>3</v>
      </c>
      <c r="AU409" s="236">
        <v>3</v>
      </c>
      <c r="AV409" s="236">
        <v>0</v>
      </c>
      <c r="AW409" s="236">
        <v>0</v>
      </c>
      <c r="AX409" s="236">
        <v>4</v>
      </c>
      <c r="AY409" s="236">
        <v>0</v>
      </c>
      <c r="AZ409" s="236">
        <v>1</v>
      </c>
      <c r="BA409" s="236">
        <v>0</v>
      </c>
      <c r="BB409" s="236">
        <v>36</v>
      </c>
      <c r="BC409" s="236">
        <v>10</v>
      </c>
      <c r="BD409" s="236">
        <v>5</v>
      </c>
      <c r="BE409" s="236">
        <v>2</v>
      </c>
      <c r="BF409" s="236">
        <v>0</v>
      </c>
      <c r="BG409" s="235">
        <v>19.790708541870117</v>
      </c>
      <c r="BH409" s="236">
        <v>302</v>
      </c>
      <c r="BI409" s="235">
        <v>55.616942909760589</v>
      </c>
      <c r="BJ409" s="43">
        <v>1</v>
      </c>
      <c r="BK409" s="43">
        <v>0</v>
      </c>
    </row>
    <row r="410" spans="1:63">
      <c r="A410" s="352">
        <v>41892</v>
      </c>
      <c r="B410" s="127" t="s">
        <v>132</v>
      </c>
      <c r="C410" s="127" t="s">
        <v>128</v>
      </c>
      <c r="D410" s="199">
        <v>183</v>
      </c>
      <c r="E410" s="199">
        <v>178</v>
      </c>
      <c r="F410" s="199">
        <v>5</v>
      </c>
      <c r="G410" s="199">
        <v>542</v>
      </c>
      <c r="H410" s="199">
        <v>527</v>
      </c>
      <c r="I410" s="199">
        <v>15</v>
      </c>
      <c r="J410" s="199">
        <v>1019</v>
      </c>
      <c r="K410" s="199">
        <v>991</v>
      </c>
      <c r="L410" s="199">
        <v>28</v>
      </c>
      <c r="M410" s="199">
        <v>380200</v>
      </c>
      <c r="N410" s="200">
        <v>8.9426618069410324E-3</v>
      </c>
      <c r="O410" s="199">
        <v>1108</v>
      </c>
      <c r="P410" s="194">
        <v>0.29148152470588684</v>
      </c>
      <c r="Q410" s="200">
        <v>0</v>
      </c>
      <c r="R410" s="199">
        <v>87319</v>
      </c>
      <c r="S410" s="194">
        <v>99.705398559570313</v>
      </c>
      <c r="T410" s="200">
        <v>99.414772033691406</v>
      </c>
      <c r="U410" s="199">
        <v>87577</v>
      </c>
      <c r="V410" s="201">
        <v>1.141852349974215E-3</v>
      </c>
      <c r="W410" s="199">
        <v>480</v>
      </c>
      <c r="X410" s="200">
        <v>0.54970854520797729</v>
      </c>
      <c r="Y410" s="200">
        <v>0</v>
      </c>
      <c r="Z410" s="199">
        <v>144201</v>
      </c>
      <c r="AA410" s="201">
        <v>98.852294921875</v>
      </c>
      <c r="AB410" s="199">
        <v>144514</v>
      </c>
      <c r="AC410" s="201">
        <v>98.851325988769531</v>
      </c>
      <c r="AD410" s="200">
        <v>4.750648021697998</v>
      </c>
      <c r="AE410" s="200">
        <v>27.897144317626953</v>
      </c>
      <c r="AF410" s="199">
        <v>485.09445190429688</v>
      </c>
      <c r="AG410" s="200">
        <v>1442.495361328125</v>
      </c>
      <c r="AH410" s="200">
        <v>535.89324951171875</v>
      </c>
      <c r="AI410" s="237">
        <v>37.150432586669922</v>
      </c>
      <c r="AJ410" s="200">
        <v>1400.1064453125</v>
      </c>
      <c r="AK410" s="200">
        <v>42.388889312744141</v>
      </c>
      <c r="AL410" s="200">
        <v>527</v>
      </c>
      <c r="AM410" s="200">
        <v>15</v>
      </c>
      <c r="AN410" s="200">
        <v>44.836090087890625</v>
      </c>
      <c r="AO410" s="200">
        <v>44.594619750976563</v>
      </c>
      <c r="AP410" s="200">
        <v>54.601634979248047</v>
      </c>
      <c r="AQ410" s="200">
        <v>1.4155989806949214</v>
      </c>
      <c r="AR410" s="200">
        <v>483</v>
      </c>
      <c r="AS410" s="202">
        <v>0</v>
      </c>
      <c r="AT410" s="202">
        <v>2</v>
      </c>
      <c r="AU410" s="202">
        <v>2</v>
      </c>
      <c r="AV410" s="202">
        <v>0</v>
      </c>
      <c r="AW410" s="202">
        <v>0</v>
      </c>
      <c r="AX410" s="202">
        <v>8</v>
      </c>
      <c r="AY410" s="202">
        <v>-2</v>
      </c>
      <c r="AZ410" s="202">
        <v>5</v>
      </c>
      <c r="BA410" s="202">
        <v>0</v>
      </c>
      <c r="BB410" s="202">
        <v>34</v>
      </c>
      <c r="BC410" s="202">
        <v>16</v>
      </c>
      <c r="BD410" s="202">
        <v>19</v>
      </c>
      <c r="BE410" s="202">
        <v>16</v>
      </c>
      <c r="BF410" s="202">
        <v>0</v>
      </c>
      <c r="BG410" s="200">
        <v>20.764469146728516</v>
      </c>
      <c r="BH410" s="202">
        <v>305</v>
      </c>
      <c r="BI410" s="238">
        <v>56.273062730627309</v>
      </c>
      <c r="BJ410" s="43">
        <v>0</v>
      </c>
      <c r="BK410" s="43">
        <v>3</v>
      </c>
    </row>
    <row r="411" spans="1:63">
      <c r="A411" s="352">
        <v>41891</v>
      </c>
      <c r="B411" s="126" t="s">
        <v>6</v>
      </c>
      <c r="C411" s="126"/>
      <c r="D411" s="233">
        <v>2141</v>
      </c>
      <c r="E411" s="233">
        <v>1931</v>
      </c>
      <c r="F411" s="233">
        <v>210</v>
      </c>
      <c r="G411" s="233">
        <v>6331</v>
      </c>
      <c r="H411" s="233">
        <v>5723</v>
      </c>
      <c r="I411" s="233">
        <v>608</v>
      </c>
      <c r="J411" s="233">
        <v>19181</v>
      </c>
      <c r="K411" s="233">
        <v>16867</v>
      </c>
      <c r="L411" s="233">
        <v>2314</v>
      </c>
      <c r="M411" s="233">
        <v>12677292</v>
      </c>
      <c r="N411" s="195">
        <v>0.16407289398240518</v>
      </c>
      <c r="O411" s="233">
        <v>17113</v>
      </c>
      <c r="P411" s="230">
        <v>0.13717723377433619</v>
      </c>
      <c r="Q411" s="234"/>
      <c r="R411" s="233">
        <v>4773904</v>
      </c>
      <c r="S411" s="230">
        <v>99.401271050398151</v>
      </c>
      <c r="T411" s="195">
        <v>99.264915136434695</v>
      </c>
      <c r="U411" s="233">
        <v>4802696</v>
      </c>
      <c r="V411" s="195">
        <v>0.18452135814219103</v>
      </c>
      <c r="W411" s="233">
        <v>17850</v>
      </c>
      <c r="X411" s="195">
        <v>0.37390781213866048</v>
      </c>
      <c r="Y411" s="234"/>
      <c r="Z411" s="233">
        <v>3981489</v>
      </c>
      <c r="AA411" s="195">
        <v>98.050628967504451</v>
      </c>
      <c r="AB411" s="233">
        <v>3984146</v>
      </c>
      <c r="AC411" s="195">
        <v>98.048976525186319</v>
      </c>
      <c r="AD411" s="234">
        <v>9.6842096469646943</v>
      </c>
      <c r="AE411" s="234">
        <v>29.271880205649598</v>
      </c>
      <c r="AF411" s="233">
        <v>18578.179931640625</v>
      </c>
      <c r="AG411" s="234">
        <v>66374.4560546875</v>
      </c>
      <c r="AH411" s="234">
        <v>45707.027099609375</v>
      </c>
      <c r="AI411" s="234">
        <v>68.862375402293708</v>
      </c>
      <c r="AJ411" s="234">
        <v>55746.491943359375</v>
      </c>
      <c r="AK411" s="234">
        <v>10627.960792541504</v>
      </c>
      <c r="AL411" s="234">
        <v>34565.321044921875</v>
      </c>
      <c r="AM411" s="234">
        <v>8324.0226364135742</v>
      </c>
      <c r="AN411" s="235">
        <v>94.070544351535361</v>
      </c>
      <c r="AO411" s="235">
        <v>91.228453248877287</v>
      </c>
      <c r="AP411" s="235">
        <v>114.54609416336206</v>
      </c>
      <c r="AQ411" s="213">
        <v>3.4604273006979565</v>
      </c>
      <c r="AR411" s="234">
        <v>3460</v>
      </c>
      <c r="AS411" s="236">
        <v>130</v>
      </c>
      <c r="AT411" s="236">
        <v>65</v>
      </c>
      <c r="AU411" s="236">
        <v>47</v>
      </c>
      <c r="AV411" s="236">
        <v>36</v>
      </c>
      <c r="AW411" s="236">
        <v>19</v>
      </c>
      <c r="AX411" s="236">
        <v>108</v>
      </c>
      <c r="AY411" s="236">
        <v>3</v>
      </c>
      <c r="AZ411" s="236">
        <v>108</v>
      </c>
      <c r="BA411" s="236">
        <v>16</v>
      </c>
      <c r="BB411" s="236">
        <v>681</v>
      </c>
      <c r="BC411" s="236">
        <v>301</v>
      </c>
      <c r="BD411" s="236">
        <v>334</v>
      </c>
      <c r="BE411" s="236">
        <v>539</v>
      </c>
      <c r="BF411" s="236">
        <v>0</v>
      </c>
      <c r="BG411" s="235">
        <v>45.844670123499391</v>
      </c>
      <c r="BH411" s="236">
        <v>1518</v>
      </c>
      <c r="BI411" s="235">
        <v>23.977254778076134</v>
      </c>
      <c r="BJ411" s="43">
        <v>29</v>
      </c>
      <c r="BK411" s="43">
        <v>89</v>
      </c>
    </row>
    <row r="412" spans="1:63">
      <c r="A412" s="352">
        <v>41891</v>
      </c>
      <c r="B412" s="127" t="s">
        <v>134</v>
      </c>
      <c r="C412" s="127"/>
      <c r="D412" s="199">
        <v>769</v>
      </c>
      <c r="E412" s="199">
        <v>660</v>
      </c>
      <c r="F412" s="199">
        <v>109</v>
      </c>
      <c r="G412" s="199">
        <v>2301</v>
      </c>
      <c r="H412" s="199">
        <v>1974</v>
      </c>
      <c r="I412" s="199">
        <v>327</v>
      </c>
      <c r="J412" s="199">
        <v>8089</v>
      </c>
      <c r="K412" s="199">
        <v>6737</v>
      </c>
      <c r="L412" s="199">
        <v>1352</v>
      </c>
      <c r="M412" s="199">
        <v>6371403</v>
      </c>
      <c r="N412" s="200">
        <v>0.13078752018737635</v>
      </c>
      <c r="O412" s="199">
        <v>8224</v>
      </c>
      <c r="P412" s="194">
        <v>0.12927774509166565</v>
      </c>
      <c r="Q412" s="200"/>
      <c r="R412" s="199">
        <v>2581923</v>
      </c>
      <c r="S412" s="194">
        <v>99.364037390930932</v>
      </c>
      <c r="T412" s="200">
        <v>99.235581803959903</v>
      </c>
      <c r="U412" s="199">
        <v>2598469</v>
      </c>
      <c r="V412" s="201">
        <v>0.22697980594307146</v>
      </c>
      <c r="W412" s="199">
        <v>8452</v>
      </c>
      <c r="X412" s="200">
        <v>0.32735290711613013</v>
      </c>
      <c r="Y412" s="200"/>
      <c r="Z412" s="199">
        <v>2369255</v>
      </c>
      <c r="AA412" s="201">
        <v>98.443647577508159</v>
      </c>
      <c r="AB412" s="199">
        <v>2370829</v>
      </c>
      <c r="AC412" s="201">
        <v>98.359391363789143</v>
      </c>
      <c r="AD412" s="200">
        <v>5.5125772520958058</v>
      </c>
      <c r="AE412" s="200">
        <v>30.2025060997689</v>
      </c>
      <c r="AF412" s="199">
        <v>10101.97119140625</v>
      </c>
      <c r="AG412" s="200">
        <v>36881.201416015625</v>
      </c>
      <c r="AH412" s="200">
        <v>28271.81494140625</v>
      </c>
      <c r="AI412" s="237">
        <v>76.656437035506229</v>
      </c>
      <c r="AJ412" s="200">
        <v>29730.751220703125</v>
      </c>
      <c r="AK412" s="200">
        <v>7150.4488525390625</v>
      </c>
      <c r="AL412" s="200">
        <v>22300.8310546875</v>
      </c>
      <c r="AM412" s="200">
        <v>5970.984504699707</v>
      </c>
      <c r="AN412" s="200">
        <v>118.8782807309852</v>
      </c>
      <c r="AO412" s="200">
        <v>116.24915789529982</v>
      </c>
      <c r="AP412" s="200">
        <v>131.21743370494769</v>
      </c>
      <c r="AQ412" s="200">
        <v>4.5594265565602203</v>
      </c>
      <c r="AR412" s="200">
        <v>794</v>
      </c>
      <c r="AS412" s="202">
        <v>119</v>
      </c>
      <c r="AT412" s="202">
        <v>47</v>
      </c>
      <c r="AU412" s="202">
        <v>30</v>
      </c>
      <c r="AV412" s="202">
        <v>18</v>
      </c>
      <c r="AW412" s="202">
        <v>9</v>
      </c>
      <c r="AX412" s="202">
        <v>42</v>
      </c>
      <c r="AY412" s="202">
        <v>1</v>
      </c>
      <c r="AZ412" s="202">
        <v>49</v>
      </c>
      <c r="BA412" s="202">
        <v>8</v>
      </c>
      <c r="BB412" s="202">
        <v>160</v>
      </c>
      <c r="BC412" s="202">
        <v>52</v>
      </c>
      <c r="BD412" s="202">
        <v>118</v>
      </c>
      <c r="BE412" s="202">
        <v>221</v>
      </c>
      <c r="BF412" s="202">
        <v>0</v>
      </c>
      <c r="BG412" s="200">
        <v>58.644570259584668</v>
      </c>
      <c r="BH412" s="202">
        <v>177</v>
      </c>
      <c r="BI412" s="238">
        <v>7.6923076923076925</v>
      </c>
      <c r="BJ412" s="470">
        <v>5</v>
      </c>
      <c r="BK412" s="470">
        <v>43</v>
      </c>
    </row>
    <row r="413" spans="1:63">
      <c r="A413" s="352">
        <v>41891</v>
      </c>
      <c r="B413" s="127" t="s">
        <v>175</v>
      </c>
      <c r="C413" s="127"/>
      <c r="D413" s="199">
        <v>687</v>
      </c>
      <c r="E413" s="199">
        <v>615</v>
      </c>
      <c r="F413" s="199">
        <v>72</v>
      </c>
      <c r="G413" s="199">
        <v>1986</v>
      </c>
      <c r="H413" s="199">
        <v>1792</v>
      </c>
      <c r="I413" s="199">
        <v>194</v>
      </c>
      <c r="J413" s="199">
        <v>6387</v>
      </c>
      <c r="K413" s="199">
        <v>5677</v>
      </c>
      <c r="L413" s="199">
        <v>710</v>
      </c>
      <c r="M413" s="199">
        <v>4167835</v>
      </c>
      <c r="N413" s="200">
        <v>7.8745920477423639E-2</v>
      </c>
      <c r="O413" s="199">
        <v>375</v>
      </c>
      <c r="P413" s="194">
        <v>9.4107678847199835E-3</v>
      </c>
      <c r="Q413" s="200"/>
      <c r="R413" s="199">
        <v>1515593</v>
      </c>
      <c r="S413" s="194">
        <v>99.56227409122539</v>
      </c>
      <c r="T413" s="243">
        <v>99.552904516709916</v>
      </c>
      <c r="U413" s="199">
        <v>1522258</v>
      </c>
      <c r="V413" s="201">
        <v>0.12606273093403761</v>
      </c>
      <c r="W413" s="199">
        <v>4570</v>
      </c>
      <c r="X413" s="200">
        <v>0.3015321395651735</v>
      </c>
      <c r="Y413" s="200"/>
      <c r="Z413" s="199">
        <v>445175</v>
      </c>
      <c r="AA413" s="201">
        <v>93.613296197529309</v>
      </c>
      <c r="AB413" s="199">
        <v>443418</v>
      </c>
      <c r="AC413" s="201">
        <v>93.871923158327832</v>
      </c>
      <c r="AD413" s="200">
        <v>20.241833028401807</v>
      </c>
      <c r="AE413" s="200">
        <v>32.203368120052836</v>
      </c>
      <c r="AF413" s="199">
        <v>6180.630859375</v>
      </c>
      <c r="AG413" s="200">
        <v>20079.431640625</v>
      </c>
      <c r="AH413" s="200">
        <v>12573.52734375</v>
      </c>
      <c r="AI413" s="237">
        <v>62.618940460003138</v>
      </c>
      <c r="AJ413" s="200">
        <v>17086.09619140625</v>
      </c>
      <c r="AK413" s="200">
        <v>2993.3341979980469</v>
      </c>
      <c r="AL413" s="200">
        <v>10307.489990234375</v>
      </c>
      <c r="AM413" s="200">
        <v>2266.0381317138672</v>
      </c>
      <c r="AN413" s="200">
        <v>82.660138697256059</v>
      </c>
      <c r="AO413" s="200">
        <v>80.444974462345357</v>
      </c>
      <c r="AP413" s="200">
        <v>103.98206741475973</v>
      </c>
      <c r="AQ413" s="200">
        <v>3.1437970315680288</v>
      </c>
      <c r="AR413" s="200">
        <v>1091</v>
      </c>
      <c r="AS413" s="202">
        <v>6</v>
      </c>
      <c r="AT413" s="202">
        <v>10</v>
      </c>
      <c r="AU413" s="202">
        <v>9</v>
      </c>
      <c r="AV413" s="202">
        <v>12</v>
      </c>
      <c r="AW413" s="202">
        <v>6</v>
      </c>
      <c r="AX413" s="202">
        <v>13</v>
      </c>
      <c r="AY413" s="202">
        <v>2</v>
      </c>
      <c r="AZ413" s="202">
        <v>20</v>
      </c>
      <c r="BA413" s="202">
        <v>3</v>
      </c>
      <c r="BB413" s="202">
        <v>356</v>
      </c>
      <c r="BC413" s="202">
        <v>191</v>
      </c>
      <c r="BD413" s="202">
        <v>55</v>
      </c>
      <c r="BE413" s="202">
        <v>116</v>
      </c>
      <c r="BF413" s="202">
        <v>0</v>
      </c>
      <c r="BG413" s="200">
        <v>40.277832934368483</v>
      </c>
      <c r="BH413" s="202">
        <v>394</v>
      </c>
      <c r="BI413" s="238">
        <v>19.838872104733131</v>
      </c>
      <c r="BJ413" s="470">
        <v>4</v>
      </c>
      <c r="BK413" s="470">
        <v>16</v>
      </c>
    </row>
    <row r="414" spans="1:63">
      <c r="A414" s="352">
        <v>41891</v>
      </c>
      <c r="B414" s="126" t="s">
        <v>135</v>
      </c>
      <c r="C414" s="126"/>
      <c r="D414" s="189">
        <v>685</v>
      </c>
      <c r="E414" s="189">
        <v>656</v>
      </c>
      <c r="F414" s="189">
        <v>29</v>
      </c>
      <c r="G414" s="189">
        <v>2044</v>
      </c>
      <c r="H414" s="189">
        <v>1957</v>
      </c>
      <c r="I414" s="189">
        <v>87</v>
      </c>
      <c r="J414" s="189">
        <v>4705</v>
      </c>
      <c r="K414" s="189">
        <v>4453</v>
      </c>
      <c r="L414" s="189">
        <v>252</v>
      </c>
      <c r="M414" s="189">
        <v>2138054</v>
      </c>
      <c r="N414" s="203">
        <v>0.42959625170484944</v>
      </c>
      <c r="O414" s="189">
        <v>8514</v>
      </c>
      <c r="P414" s="192">
        <v>0.3999421298798303</v>
      </c>
      <c r="Q414" s="203"/>
      <c r="R414" s="204">
        <v>676388</v>
      </c>
      <c r="S414" s="192">
        <v>99.182638194842056</v>
      </c>
      <c r="T414" s="203">
        <v>98.785965039174599</v>
      </c>
      <c r="U414" s="204">
        <v>681969</v>
      </c>
      <c r="V414" s="205">
        <v>0.15323276956693802</v>
      </c>
      <c r="W414" s="204">
        <v>4828</v>
      </c>
      <c r="X414" s="203">
        <v>0.71379149245699214</v>
      </c>
      <c r="Y414" s="203"/>
      <c r="Z414" s="204">
        <v>1167059</v>
      </c>
      <c r="AA414" s="205">
        <v>98.945380911518725</v>
      </c>
      <c r="AB414" s="204">
        <v>1169899</v>
      </c>
      <c r="AC414" s="205">
        <v>99.00311029949998</v>
      </c>
      <c r="AD414" s="203">
        <v>4.1223143950367165</v>
      </c>
      <c r="AE414" s="203">
        <v>25.375938336582408</v>
      </c>
      <c r="AF414" s="204">
        <v>2295.577880859375</v>
      </c>
      <c r="AG414" s="205">
        <v>9413.822998046875</v>
      </c>
      <c r="AH414" s="205">
        <v>4861.684814453125</v>
      </c>
      <c r="AI414" s="232">
        <v>51.644106920873689</v>
      </c>
      <c r="AJ414" s="205">
        <v>8929.64453125</v>
      </c>
      <c r="AK414" s="205">
        <v>484.17774200439453</v>
      </c>
      <c r="AL414" s="205">
        <v>1957</v>
      </c>
      <c r="AM414" s="205">
        <v>87</v>
      </c>
      <c r="AN414" s="203">
        <v>61.761257326932473</v>
      </c>
      <c r="AO414" s="203">
        <v>62.480162409400137</v>
      </c>
      <c r="AP414" s="203">
        <v>50.949388556469984</v>
      </c>
      <c r="AQ414" s="203">
        <v>2.0008125394361054</v>
      </c>
      <c r="AR414" s="205">
        <v>1575</v>
      </c>
      <c r="AS414" s="204">
        <v>5</v>
      </c>
      <c r="AT414" s="204">
        <v>8</v>
      </c>
      <c r="AU414" s="204">
        <v>8</v>
      </c>
      <c r="AV414" s="204">
        <v>6</v>
      </c>
      <c r="AW414" s="204">
        <v>4</v>
      </c>
      <c r="AX414" s="204">
        <v>53</v>
      </c>
      <c r="AY414" s="204">
        <v>0</v>
      </c>
      <c r="AZ414" s="204">
        <v>39</v>
      </c>
      <c r="BA414" s="204">
        <v>5</v>
      </c>
      <c r="BB414" s="204">
        <v>165</v>
      </c>
      <c r="BC414" s="204">
        <v>58</v>
      </c>
      <c r="BD414" s="204">
        <v>161</v>
      </c>
      <c r="BE414" s="204">
        <v>202</v>
      </c>
      <c r="BF414" s="204">
        <v>0</v>
      </c>
      <c r="BG414" s="203">
        <v>29.381929612754913</v>
      </c>
      <c r="BH414" s="204">
        <v>947</v>
      </c>
      <c r="BI414" s="239">
        <v>46.330724070450096</v>
      </c>
      <c r="BJ414" s="470">
        <v>20</v>
      </c>
      <c r="BK414" s="470">
        <v>30</v>
      </c>
    </row>
    <row r="415" spans="1:63">
      <c r="A415" s="352">
        <v>41891</v>
      </c>
      <c r="B415" s="114" t="s">
        <v>121</v>
      </c>
      <c r="C415" s="114" t="s">
        <v>122</v>
      </c>
      <c r="D415" s="114">
        <v>232</v>
      </c>
      <c r="E415" s="114">
        <v>168</v>
      </c>
      <c r="F415" s="114">
        <v>64</v>
      </c>
      <c r="G415" s="114">
        <v>683</v>
      </c>
      <c r="H415" s="114">
        <v>492</v>
      </c>
      <c r="I415" s="114">
        <v>191</v>
      </c>
      <c r="J415" s="114">
        <v>2675</v>
      </c>
      <c r="K415" s="115">
        <v>1874</v>
      </c>
      <c r="L415" s="115">
        <v>801</v>
      </c>
      <c r="M415" s="115">
        <v>2124764</v>
      </c>
      <c r="N415" s="116">
        <v>0.18604418635368347</v>
      </c>
      <c r="O415" s="115">
        <v>2771</v>
      </c>
      <c r="P415" s="116">
        <v>0.13067765533924103</v>
      </c>
      <c r="Q415" s="116">
        <v>0</v>
      </c>
      <c r="R415" s="117">
        <v>954848</v>
      </c>
      <c r="S415" s="116">
        <v>99.358177185058594</v>
      </c>
      <c r="T415" s="116">
        <v>99.228340148925781</v>
      </c>
      <c r="U415" s="118">
        <v>961016</v>
      </c>
      <c r="V415" s="119">
        <v>0.276582270860672</v>
      </c>
      <c r="W415" s="117">
        <v>3332</v>
      </c>
      <c r="X415" s="119">
        <v>0.34895607829093933</v>
      </c>
      <c r="Y415" s="119">
        <v>0</v>
      </c>
      <c r="Z415" s="117">
        <v>1217247</v>
      </c>
      <c r="AA415" s="119">
        <v>98.542861938476563</v>
      </c>
      <c r="AB415" s="116">
        <v>1217457</v>
      </c>
      <c r="AC415" s="120">
        <v>98.514854431152344</v>
      </c>
      <c r="AD415" s="116">
        <v>5.4215660095214844</v>
      </c>
      <c r="AE415" s="116">
        <v>28.37989616394043</v>
      </c>
      <c r="AF415" s="116">
        <v>3313.353271484375</v>
      </c>
      <c r="AG415" s="116">
        <v>14588.705078125</v>
      </c>
      <c r="AH415" s="121">
        <v>12365.4814453125</v>
      </c>
      <c r="AI415" s="116">
        <v>84.760650634765625</v>
      </c>
      <c r="AJ415" s="121">
        <v>9715.400390625</v>
      </c>
      <c r="AK415" s="121">
        <v>4873.3046875</v>
      </c>
      <c r="AL415" s="116">
        <v>8078.58154296875</v>
      </c>
      <c r="AM415" s="116">
        <v>4286.8955078125</v>
      </c>
      <c r="AN415" s="116">
        <v>135.81723022460938</v>
      </c>
      <c r="AO415" s="116">
        <v>129.99024963378906</v>
      </c>
      <c r="AP415" s="116">
        <v>149.14572143554687</v>
      </c>
      <c r="AQ415" s="122">
        <v>5.4537215245327104</v>
      </c>
      <c r="AR415" s="118">
        <v>162</v>
      </c>
      <c r="AS415" s="118">
        <v>73</v>
      </c>
      <c r="AT415" s="118">
        <v>14</v>
      </c>
      <c r="AU415" s="118">
        <v>9</v>
      </c>
      <c r="AV415" s="118">
        <v>7</v>
      </c>
      <c r="AW415" s="118">
        <v>4</v>
      </c>
      <c r="AX415" s="118">
        <v>19</v>
      </c>
      <c r="AY415" s="118">
        <v>0</v>
      </c>
      <c r="AZ415" s="118">
        <v>14</v>
      </c>
      <c r="BA415" s="118">
        <v>4</v>
      </c>
      <c r="BB415" s="118">
        <v>24</v>
      </c>
      <c r="BC415" s="118">
        <v>10</v>
      </c>
      <c r="BD415" s="116">
        <v>56</v>
      </c>
      <c r="BE415" s="118">
        <v>68</v>
      </c>
      <c r="BF415" s="118">
        <v>0</v>
      </c>
      <c r="BG415" s="112">
        <v>67.443862915039062</v>
      </c>
      <c r="BH415" s="244">
        <v>30</v>
      </c>
      <c r="BI415" s="240">
        <v>4.3923865300146412</v>
      </c>
      <c r="BJ415" s="470">
        <v>2</v>
      </c>
      <c r="BK415" s="470">
        <v>12</v>
      </c>
    </row>
    <row r="416" spans="1:63">
      <c r="A416" s="352">
        <v>41891</v>
      </c>
      <c r="B416" s="114" t="s">
        <v>123</v>
      </c>
      <c r="C416" s="114" t="s">
        <v>122</v>
      </c>
      <c r="D416" s="114">
        <v>169</v>
      </c>
      <c r="E416" s="114">
        <v>158</v>
      </c>
      <c r="F416" s="114">
        <v>11</v>
      </c>
      <c r="G416" s="114">
        <v>523</v>
      </c>
      <c r="H416" s="114">
        <v>489</v>
      </c>
      <c r="I416" s="114">
        <v>34</v>
      </c>
      <c r="J416" s="114">
        <v>1598</v>
      </c>
      <c r="K416" s="115">
        <v>1466</v>
      </c>
      <c r="L416" s="115">
        <v>132</v>
      </c>
      <c r="M416" s="115">
        <v>1153262</v>
      </c>
      <c r="N416" s="116">
        <v>8.1854775547981262E-2</v>
      </c>
      <c r="O416" s="115">
        <v>1160</v>
      </c>
      <c r="P416" s="116">
        <v>0.10067958384752274</v>
      </c>
      <c r="Q416" s="116">
        <v>0</v>
      </c>
      <c r="R416" s="117">
        <v>435096</v>
      </c>
      <c r="S416" s="116">
        <v>99.660995483398438</v>
      </c>
      <c r="T416" s="116">
        <v>99.560653686523438</v>
      </c>
      <c r="U416" s="118">
        <v>436576</v>
      </c>
      <c r="V416" s="119">
        <v>5.4744191467761993E-2</v>
      </c>
      <c r="W416" s="117">
        <v>1332</v>
      </c>
      <c r="X416" s="119">
        <v>0.30613932013511658</v>
      </c>
      <c r="Y416" s="119">
        <v>0</v>
      </c>
      <c r="Z416" s="117">
        <v>380579</v>
      </c>
      <c r="AA416" s="119">
        <v>98.902725219726563</v>
      </c>
      <c r="AB416" s="116">
        <v>380974</v>
      </c>
      <c r="AC416" s="120">
        <v>98.818290710449219</v>
      </c>
      <c r="AD416" s="116">
        <v>5.1079273223876953</v>
      </c>
      <c r="AE416" s="116">
        <v>29.969907760620117</v>
      </c>
      <c r="AF416" s="116">
        <v>1675.7607421875</v>
      </c>
      <c r="AG416" s="116">
        <v>6451.12109375</v>
      </c>
      <c r="AH416" s="121">
        <v>4686.35400390625</v>
      </c>
      <c r="AI416" s="116">
        <v>72.644027709960938</v>
      </c>
      <c r="AJ416" s="121">
        <v>5818.19287109375</v>
      </c>
      <c r="AK416" s="121">
        <v>632.92706298828125</v>
      </c>
      <c r="AL416" s="116">
        <v>4198.5732421875</v>
      </c>
      <c r="AM416" s="116">
        <v>487.78302001953125</v>
      </c>
      <c r="AN416" s="116">
        <v>111.81782531738281</v>
      </c>
      <c r="AO416" s="116">
        <v>111.02987670898437</v>
      </c>
      <c r="AP416" s="116">
        <v>119.62152099609375</v>
      </c>
      <c r="AQ416" s="116">
        <v>4.0369969297559454</v>
      </c>
      <c r="AR416" s="118">
        <v>212</v>
      </c>
      <c r="AS416" s="118">
        <v>18</v>
      </c>
      <c r="AT416" s="118">
        <v>10</v>
      </c>
      <c r="AU416" s="118">
        <v>7</v>
      </c>
      <c r="AV416" s="118">
        <v>1</v>
      </c>
      <c r="AW416" s="118">
        <v>0</v>
      </c>
      <c r="AX416" s="118">
        <v>5</v>
      </c>
      <c r="AY416" s="118">
        <v>1</v>
      </c>
      <c r="AZ416" s="118">
        <v>6</v>
      </c>
      <c r="BA416" s="118">
        <v>1</v>
      </c>
      <c r="BB416" s="118">
        <v>25</v>
      </c>
      <c r="BC416" s="118">
        <v>5</v>
      </c>
      <c r="BD416" s="116">
        <v>22</v>
      </c>
      <c r="BE416" s="118">
        <v>27</v>
      </c>
      <c r="BF416" s="118">
        <v>0</v>
      </c>
      <c r="BG416" s="112">
        <v>54.66619873046875</v>
      </c>
      <c r="BH416" s="244">
        <v>52</v>
      </c>
      <c r="BI416" s="240">
        <v>9.9426386233269604</v>
      </c>
      <c r="BJ416" s="470">
        <v>2</v>
      </c>
      <c r="BK416" s="470">
        <v>9</v>
      </c>
    </row>
    <row r="417" spans="1:63">
      <c r="A417" s="352">
        <v>41891</v>
      </c>
      <c r="B417" s="114" t="s">
        <v>183</v>
      </c>
      <c r="C417" s="114" t="s">
        <v>122</v>
      </c>
      <c r="D417" s="114">
        <v>140</v>
      </c>
      <c r="E417" s="114">
        <v>130</v>
      </c>
      <c r="F417" s="114">
        <v>10</v>
      </c>
      <c r="G417" s="114">
        <v>421</v>
      </c>
      <c r="H417" s="114">
        <v>391</v>
      </c>
      <c r="I417" s="114">
        <v>30</v>
      </c>
      <c r="J417" s="114">
        <v>1586</v>
      </c>
      <c r="K417" s="115">
        <v>1472</v>
      </c>
      <c r="L417" s="115">
        <v>114</v>
      </c>
      <c r="M417" s="115">
        <v>1225473</v>
      </c>
      <c r="N417" s="116">
        <v>4.9205489456653595E-2</v>
      </c>
      <c r="O417" s="115">
        <v>1271</v>
      </c>
      <c r="P417" s="116">
        <v>0.10377009212970734</v>
      </c>
      <c r="Q417" s="116">
        <v>0</v>
      </c>
      <c r="R417" s="117">
        <v>499987</v>
      </c>
      <c r="S417" s="116">
        <v>99.55914306640625</v>
      </c>
      <c r="T417" s="116">
        <v>99.455833435058594</v>
      </c>
      <c r="U417" s="118">
        <v>502201</v>
      </c>
      <c r="V417" s="119">
        <v>6.2923014163970947E-2</v>
      </c>
      <c r="W417" s="117">
        <v>1460</v>
      </c>
      <c r="X417" s="119">
        <v>0.29200759530067444</v>
      </c>
      <c r="Y417" s="119">
        <v>0</v>
      </c>
      <c r="Z417" s="117">
        <v>332804</v>
      </c>
      <c r="AA417" s="119">
        <v>97.844680786132813</v>
      </c>
      <c r="AB417" s="116">
        <v>332839</v>
      </c>
      <c r="AC417" s="120">
        <v>97.668540954589844</v>
      </c>
      <c r="AD417" s="116">
        <v>5.6353292465209961</v>
      </c>
      <c r="AE417" s="116">
        <v>29.590555191040039</v>
      </c>
      <c r="AF417" s="116">
        <v>1952.9583740234375</v>
      </c>
      <c r="AG417" s="116">
        <v>6584.3330078125</v>
      </c>
      <c r="AH417" s="121">
        <v>4549.68115234375</v>
      </c>
      <c r="AI417" s="116">
        <v>69.098587036132812</v>
      </c>
      <c r="AJ417" s="121">
        <v>5997.0107421875</v>
      </c>
      <c r="AK417" s="121">
        <v>587.32196044921875</v>
      </c>
      <c r="AL417" s="116">
        <v>4065.748291015625</v>
      </c>
      <c r="AM417" s="116">
        <v>483.9349365234375</v>
      </c>
      <c r="AN417" s="116">
        <v>106.19980621337891</v>
      </c>
      <c r="AO417" s="116">
        <v>104.17079925537109</v>
      </c>
      <c r="AP417" s="116">
        <v>132.56452941894531</v>
      </c>
      <c r="AQ417" s="116">
        <v>4.151534052845208</v>
      </c>
      <c r="AR417" s="118">
        <v>148</v>
      </c>
      <c r="AS417" s="118">
        <v>6</v>
      </c>
      <c r="AT417" s="118">
        <v>8</v>
      </c>
      <c r="AU417" s="118">
        <v>5</v>
      </c>
      <c r="AV417" s="118">
        <v>3</v>
      </c>
      <c r="AW417" s="118">
        <v>1</v>
      </c>
      <c r="AX417" s="118">
        <v>6</v>
      </c>
      <c r="AY417" s="118">
        <v>0</v>
      </c>
      <c r="AZ417" s="118">
        <v>7</v>
      </c>
      <c r="BA417" s="118">
        <v>0</v>
      </c>
      <c r="BB417" s="118">
        <v>49</v>
      </c>
      <c r="BC417" s="118">
        <v>10</v>
      </c>
      <c r="BD417" s="116">
        <v>15</v>
      </c>
      <c r="BE417" s="118">
        <v>34</v>
      </c>
      <c r="BF417" s="118">
        <v>0</v>
      </c>
      <c r="BG417" s="112">
        <v>52.501483917236328</v>
      </c>
      <c r="BH417" s="244">
        <v>27</v>
      </c>
      <c r="BI417" s="240">
        <v>6.4133016627078394</v>
      </c>
      <c r="BJ417" s="470">
        <v>0</v>
      </c>
      <c r="BK417" s="470">
        <v>6</v>
      </c>
    </row>
    <row r="418" spans="1:63">
      <c r="A418" s="352">
        <v>41891</v>
      </c>
      <c r="B418" s="114" t="s">
        <v>126</v>
      </c>
      <c r="C418" s="114" t="s">
        <v>122</v>
      </c>
      <c r="D418" s="114">
        <v>114</v>
      </c>
      <c r="E418" s="114">
        <v>107</v>
      </c>
      <c r="F418" s="114">
        <v>7</v>
      </c>
      <c r="G418" s="114">
        <v>334</v>
      </c>
      <c r="H418" s="114">
        <v>313</v>
      </c>
      <c r="I418" s="114">
        <v>21</v>
      </c>
      <c r="J418" s="114">
        <v>1037</v>
      </c>
      <c r="K418" s="115">
        <v>951</v>
      </c>
      <c r="L418" s="115">
        <v>86</v>
      </c>
      <c r="M418" s="115">
        <v>684336</v>
      </c>
      <c r="N418" s="116">
        <v>4.676065593957901E-2</v>
      </c>
      <c r="O418" s="115">
        <v>1520</v>
      </c>
      <c r="P418" s="116">
        <v>0.22227030992507935</v>
      </c>
      <c r="Q418" s="116">
        <v>0</v>
      </c>
      <c r="R418" s="117">
        <v>251349</v>
      </c>
      <c r="S418" s="116">
        <v>98.607292175292969</v>
      </c>
      <c r="T418" s="116">
        <v>98.388114929199219</v>
      </c>
      <c r="U418" s="118">
        <v>254899</v>
      </c>
      <c r="V418" s="119">
        <v>0.89329499006271362</v>
      </c>
      <c r="W418" s="117">
        <v>1041</v>
      </c>
      <c r="X418" s="119">
        <v>0.41416516900062561</v>
      </c>
      <c r="Y418" s="119">
        <v>0</v>
      </c>
      <c r="Z418" s="117">
        <v>132195</v>
      </c>
      <c r="AA418" s="119">
        <v>98.535499572753906</v>
      </c>
      <c r="AB418" s="116">
        <v>132421</v>
      </c>
      <c r="AC418" s="120">
        <v>98.139266967773438</v>
      </c>
      <c r="AD418" s="116">
        <v>5.7957038879394531</v>
      </c>
      <c r="AE418" s="116">
        <v>35.401985168457031</v>
      </c>
      <c r="AF418" s="116">
        <v>1123.7799072265625</v>
      </c>
      <c r="AG418" s="116">
        <v>3819.405029296875</v>
      </c>
      <c r="AH418" s="121">
        <v>2580.43359375</v>
      </c>
      <c r="AI418" s="116">
        <v>67.561141967773438</v>
      </c>
      <c r="AJ418" s="121">
        <v>3692.084228515625</v>
      </c>
      <c r="AK418" s="121">
        <v>127.32098388671875</v>
      </c>
      <c r="AL418" s="116">
        <v>2549.680908203125</v>
      </c>
      <c r="AM418" s="116">
        <v>30.752998352050781</v>
      </c>
      <c r="AN418" s="116">
        <v>101.84912872314453</v>
      </c>
      <c r="AO418" s="116">
        <v>107.82384490966797</v>
      </c>
      <c r="AP418" s="116">
        <v>39.069896697998047</v>
      </c>
      <c r="AQ418" s="116">
        <v>3.6831292471522419</v>
      </c>
      <c r="AR418" s="118">
        <v>153</v>
      </c>
      <c r="AS418" s="118">
        <v>4</v>
      </c>
      <c r="AT418" s="118">
        <v>3</v>
      </c>
      <c r="AU418" s="118">
        <v>2</v>
      </c>
      <c r="AV418" s="118">
        <v>5</v>
      </c>
      <c r="AW418" s="118">
        <v>4</v>
      </c>
      <c r="AX418" s="118">
        <v>8</v>
      </c>
      <c r="AY418" s="118">
        <v>0</v>
      </c>
      <c r="AZ418" s="118">
        <v>10</v>
      </c>
      <c r="BA418" s="118">
        <v>2</v>
      </c>
      <c r="BB418" s="118">
        <v>29</v>
      </c>
      <c r="BC418" s="118">
        <v>18</v>
      </c>
      <c r="BD418" s="116">
        <v>14</v>
      </c>
      <c r="BE418" s="118">
        <v>46</v>
      </c>
      <c r="BF418" s="118">
        <v>0</v>
      </c>
      <c r="BG418" s="112">
        <v>49.868228912353516</v>
      </c>
      <c r="BH418" s="244">
        <v>38</v>
      </c>
      <c r="BI418" s="240">
        <v>11.377245508982035</v>
      </c>
      <c r="BJ418" s="470">
        <v>1</v>
      </c>
      <c r="BK418" s="470">
        <v>8</v>
      </c>
    </row>
    <row r="419" spans="1:63">
      <c r="A419" s="352">
        <v>41891</v>
      </c>
      <c r="B419" s="114" t="s">
        <v>184</v>
      </c>
      <c r="C419" s="114" t="s">
        <v>122</v>
      </c>
      <c r="D419" s="114">
        <v>114</v>
      </c>
      <c r="E419" s="114">
        <v>97</v>
      </c>
      <c r="F419" s="114">
        <v>17</v>
      </c>
      <c r="G419" s="114">
        <v>340</v>
      </c>
      <c r="H419" s="114">
        <v>289</v>
      </c>
      <c r="I419" s="114">
        <v>51</v>
      </c>
      <c r="J419" s="114">
        <v>1193</v>
      </c>
      <c r="K419" s="115">
        <v>974</v>
      </c>
      <c r="L419" s="115">
        <v>219</v>
      </c>
      <c r="M419" s="115">
        <v>1183568</v>
      </c>
      <c r="N419" s="116">
        <v>0.21232409775257111</v>
      </c>
      <c r="O419" s="115">
        <v>1502</v>
      </c>
      <c r="P419" s="116">
        <v>0.12727011740207672</v>
      </c>
      <c r="Q419" s="116">
        <v>0</v>
      </c>
      <c r="R419" s="117">
        <v>440643</v>
      </c>
      <c r="S419" s="116">
        <v>99.293792724609375</v>
      </c>
      <c r="T419" s="116">
        <v>99.16741943359375</v>
      </c>
      <c r="U419" s="118">
        <v>443777</v>
      </c>
      <c r="V419" s="119">
        <v>9.1938070952892303E-2</v>
      </c>
      <c r="W419" s="117">
        <v>1287</v>
      </c>
      <c r="X419" s="119">
        <v>0.29207316040992737</v>
      </c>
      <c r="Y419" s="119">
        <v>0</v>
      </c>
      <c r="Z419" s="117">
        <v>306430</v>
      </c>
      <c r="AA419" s="119">
        <v>98.090263366699219</v>
      </c>
      <c r="AB419" s="116">
        <v>307138</v>
      </c>
      <c r="AC419" s="120">
        <v>98.017501831054688</v>
      </c>
      <c r="AD419" s="116">
        <v>5.887723445892334</v>
      </c>
      <c r="AE419" s="116">
        <v>29.871614456176758</v>
      </c>
      <c r="AF419" s="116">
        <v>2036.118896484375</v>
      </c>
      <c r="AG419" s="116">
        <v>5437.63720703125</v>
      </c>
      <c r="AH419" s="121">
        <v>4089.86474609375</v>
      </c>
      <c r="AI419" s="116">
        <v>75.214004516601563</v>
      </c>
      <c r="AJ419" s="121">
        <v>4508.06298828125</v>
      </c>
      <c r="AK419" s="121">
        <v>929.57415771484375</v>
      </c>
      <c r="AL419" s="116">
        <v>3408.2470703125</v>
      </c>
      <c r="AM419" s="116">
        <v>681.6180419921875</v>
      </c>
      <c r="AN419" s="116">
        <v>119.15258026123047</v>
      </c>
      <c r="AO419" s="116">
        <v>122.50865936279297</v>
      </c>
      <c r="AP419" s="116">
        <v>105.17920684814453</v>
      </c>
      <c r="AQ419" s="116">
        <v>4.5579523948292122</v>
      </c>
      <c r="AR419" s="118">
        <v>119</v>
      </c>
      <c r="AS419" s="118">
        <v>18</v>
      </c>
      <c r="AT419" s="118">
        <v>12</v>
      </c>
      <c r="AU419" s="118">
        <v>7</v>
      </c>
      <c r="AV419" s="118">
        <v>2</v>
      </c>
      <c r="AW419" s="118">
        <v>0</v>
      </c>
      <c r="AX419" s="118">
        <v>4</v>
      </c>
      <c r="AY419" s="118">
        <v>0</v>
      </c>
      <c r="AZ419" s="118">
        <v>12</v>
      </c>
      <c r="BA419" s="118">
        <v>1</v>
      </c>
      <c r="BB419" s="118">
        <v>33</v>
      </c>
      <c r="BC419" s="118">
        <v>9</v>
      </c>
      <c r="BD419" s="116">
        <v>11</v>
      </c>
      <c r="BE419" s="118">
        <v>46</v>
      </c>
      <c r="BF419" s="118">
        <v>0</v>
      </c>
      <c r="BG419" s="112">
        <v>58.738746643066406</v>
      </c>
      <c r="BH419" s="244">
        <v>30</v>
      </c>
      <c r="BI419" s="240">
        <v>8.8235294117647065</v>
      </c>
      <c r="BJ419" s="471">
        <v>0</v>
      </c>
      <c r="BK419" s="471">
        <v>8</v>
      </c>
    </row>
    <row r="420" spans="1:63">
      <c r="A420" s="352">
        <v>41891</v>
      </c>
      <c r="B420" s="114" t="s">
        <v>131</v>
      </c>
      <c r="C420" s="114" t="s">
        <v>176</v>
      </c>
      <c r="D420" s="114">
        <v>188</v>
      </c>
      <c r="E420" s="114">
        <v>168</v>
      </c>
      <c r="F420" s="114">
        <v>20</v>
      </c>
      <c r="G420" s="114">
        <v>539</v>
      </c>
      <c r="H420" s="114">
        <v>489</v>
      </c>
      <c r="I420" s="114">
        <v>50</v>
      </c>
      <c r="J420" s="114">
        <v>1589</v>
      </c>
      <c r="K420" s="115">
        <v>1428</v>
      </c>
      <c r="L420" s="115">
        <v>161</v>
      </c>
      <c r="M420" s="115">
        <v>1155953</v>
      </c>
      <c r="N420" s="116">
        <v>1.9723985344171524E-2</v>
      </c>
      <c r="O420" s="115">
        <v>112</v>
      </c>
      <c r="P420" s="116">
        <v>1.0113725438714027E-2</v>
      </c>
      <c r="Q420" s="116">
        <v>0</v>
      </c>
      <c r="R420" s="117">
        <v>413034</v>
      </c>
      <c r="S420" s="116">
        <v>99.646324157714844</v>
      </c>
      <c r="T420" s="116">
        <v>99.636245727539063</v>
      </c>
      <c r="U420" s="118">
        <v>414500</v>
      </c>
      <c r="V420" s="119">
        <v>2.0747888833284378E-2</v>
      </c>
      <c r="W420" s="117">
        <v>1302</v>
      </c>
      <c r="X420" s="119">
        <v>0.31522828340530396</v>
      </c>
      <c r="Y420" s="119">
        <v>0</v>
      </c>
      <c r="Z420" s="117">
        <v>159537</v>
      </c>
      <c r="AA420" s="119">
        <v>94.982978820800781</v>
      </c>
      <c r="AB420" s="116">
        <v>158701</v>
      </c>
      <c r="AC420" s="120">
        <v>95.517356872558594</v>
      </c>
      <c r="AD420" s="116">
        <v>5.2813558578491211</v>
      </c>
      <c r="AE420" s="116">
        <v>29.341894149780273</v>
      </c>
      <c r="AF420" s="116">
        <v>1775.5582275390625</v>
      </c>
      <c r="AG420" s="116">
        <v>5137.92626953125</v>
      </c>
      <c r="AH420" s="121">
        <v>3436.812255859375</v>
      </c>
      <c r="AI420" s="116">
        <v>66.891036987304688</v>
      </c>
      <c r="AJ420" s="121">
        <v>4399.82080078125</v>
      </c>
      <c r="AK420" s="121">
        <v>738.10699462890625</v>
      </c>
      <c r="AL420" s="116">
        <v>2857.42236328125</v>
      </c>
      <c r="AM420" s="116">
        <v>579.39031982421875</v>
      </c>
      <c r="AN420" s="116">
        <v>86.942901611328125</v>
      </c>
      <c r="AO420" s="116">
        <v>83.83465576171875</v>
      </c>
      <c r="AP420" s="116">
        <v>111.60948944091797</v>
      </c>
      <c r="AQ420" s="116">
        <v>3.2334337756647265</v>
      </c>
      <c r="AR420" s="118">
        <v>264</v>
      </c>
      <c r="AS420" s="118">
        <v>0</v>
      </c>
      <c r="AT420" s="118">
        <v>2</v>
      </c>
      <c r="AU420" s="118">
        <v>2</v>
      </c>
      <c r="AV420" s="118">
        <v>0</v>
      </c>
      <c r="AW420" s="118">
        <v>0</v>
      </c>
      <c r="AX420" s="118">
        <v>5</v>
      </c>
      <c r="AY420" s="118">
        <v>2</v>
      </c>
      <c r="AZ420" s="118">
        <v>2</v>
      </c>
      <c r="BA420" s="118">
        <v>1</v>
      </c>
      <c r="BB420" s="118">
        <v>118</v>
      </c>
      <c r="BC420" s="118">
        <v>62</v>
      </c>
      <c r="BD420" s="116">
        <v>17</v>
      </c>
      <c r="BE420" s="118">
        <v>27</v>
      </c>
      <c r="BF420" s="118">
        <v>0</v>
      </c>
      <c r="BG420" s="112">
        <v>42.135894775390625</v>
      </c>
      <c r="BH420" s="244">
        <v>76</v>
      </c>
      <c r="BI420" s="240">
        <v>14.100185528756956</v>
      </c>
      <c r="BJ420" s="471">
        <v>2</v>
      </c>
      <c r="BK420" s="471">
        <v>6</v>
      </c>
    </row>
    <row r="421" spans="1:63">
      <c r="A421" s="352">
        <v>41891</v>
      </c>
      <c r="B421" s="114" t="s">
        <v>124</v>
      </c>
      <c r="C421" s="114" t="s">
        <v>176</v>
      </c>
      <c r="D421" s="114">
        <v>149</v>
      </c>
      <c r="E421" s="114">
        <v>117</v>
      </c>
      <c r="F421" s="114">
        <v>32</v>
      </c>
      <c r="G421" s="114">
        <v>430</v>
      </c>
      <c r="H421" s="114">
        <v>344</v>
      </c>
      <c r="I421" s="114">
        <v>86</v>
      </c>
      <c r="J421" s="114">
        <v>1643</v>
      </c>
      <c r="K421" s="115">
        <v>1300</v>
      </c>
      <c r="L421" s="115">
        <v>343</v>
      </c>
      <c r="M421" s="115">
        <v>1163569</v>
      </c>
      <c r="N421" s="116">
        <v>5.6636091321706772E-2</v>
      </c>
      <c r="O421" s="115">
        <v>166</v>
      </c>
      <c r="P421" s="116">
        <v>1.4833666384220123E-2</v>
      </c>
      <c r="Q421" s="116">
        <v>0</v>
      </c>
      <c r="R421" s="117">
        <v>465329</v>
      </c>
      <c r="S421" s="116">
        <v>99.522201538085938</v>
      </c>
      <c r="T421" s="116">
        <v>99.507438659667969</v>
      </c>
      <c r="U421" s="118">
        <v>467563</v>
      </c>
      <c r="V421" s="119">
        <v>0.21195004880428314</v>
      </c>
      <c r="W421" s="117">
        <v>1389</v>
      </c>
      <c r="X421" s="119">
        <v>0.2984984815120697</v>
      </c>
      <c r="Y421" s="119">
        <v>0</v>
      </c>
      <c r="Z421" s="117">
        <v>122759</v>
      </c>
      <c r="AA421" s="119">
        <v>93.681930541992188</v>
      </c>
      <c r="AB421" s="116">
        <v>122414</v>
      </c>
      <c r="AC421" s="120">
        <v>93.68536376953125</v>
      </c>
      <c r="AD421" s="116">
        <v>5.2774219512939453</v>
      </c>
      <c r="AE421" s="116">
        <v>31.255977630615234</v>
      </c>
      <c r="AF421" s="116">
        <v>1743.5599365234375</v>
      </c>
      <c r="AG421" s="116">
        <v>5782.1357421875</v>
      </c>
      <c r="AH421" s="121">
        <v>3552.2763671875</v>
      </c>
      <c r="AI421" s="116">
        <v>61.435367584228516</v>
      </c>
      <c r="AJ421" s="121">
        <v>4292.82666015625</v>
      </c>
      <c r="AK421" s="121">
        <v>1489.306396484375</v>
      </c>
      <c r="AL421" s="116">
        <v>2382.268310546875</v>
      </c>
      <c r="AM421" s="116">
        <v>1170.0079345703125</v>
      </c>
      <c r="AN421" s="116">
        <v>86.315956115722656</v>
      </c>
      <c r="AO421" s="116">
        <v>80.648246765136719</v>
      </c>
      <c r="AP421" s="116">
        <v>108.24247741699219</v>
      </c>
      <c r="AQ421" s="116">
        <v>3.5192548643867925</v>
      </c>
      <c r="AR421" s="118">
        <v>211</v>
      </c>
      <c r="AS421" s="118">
        <v>4</v>
      </c>
      <c r="AT421" s="118">
        <v>4</v>
      </c>
      <c r="AU421" s="118">
        <v>4</v>
      </c>
      <c r="AV421" s="118">
        <v>5</v>
      </c>
      <c r="AW421" s="118">
        <v>1</v>
      </c>
      <c r="AX421" s="118">
        <v>2</v>
      </c>
      <c r="AY421" s="118">
        <v>0</v>
      </c>
      <c r="AZ421" s="118">
        <v>4</v>
      </c>
      <c r="BA421" s="118">
        <v>0</v>
      </c>
      <c r="BB421" s="118">
        <v>77</v>
      </c>
      <c r="BC421" s="118">
        <v>37</v>
      </c>
      <c r="BD421" s="116">
        <v>10</v>
      </c>
      <c r="BE421" s="118">
        <v>25</v>
      </c>
      <c r="BF421" s="118">
        <v>0</v>
      </c>
      <c r="BG421" s="112">
        <v>42.654949188232422</v>
      </c>
      <c r="BH421" s="244">
        <v>80</v>
      </c>
      <c r="BI421" s="240">
        <v>18.604651162790699</v>
      </c>
      <c r="BJ421" s="471">
        <v>0</v>
      </c>
      <c r="BK421" s="471">
        <v>4</v>
      </c>
    </row>
    <row r="422" spans="1:63">
      <c r="A422" s="352">
        <v>41891</v>
      </c>
      <c r="B422" s="206" t="s">
        <v>133</v>
      </c>
      <c r="C422" s="206" t="s">
        <v>176</v>
      </c>
      <c r="D422" s="206">
        <v>176</v>
      </c>
      <c r="E422" s="206">
        <v>164</v>
      </c>
      <c r="F422" s="206">
        <v>12</v>
      </c>
      <c r="G422" s="206">
        <v>519</v>
      </c>
      <c r="H422" s="206">
        <v>485</v>
      </c>
      <c r="I422" s="206">
        <v>34</v>
      </c>
      <c r="J422" s="206">
        <v>1531</v>
      </c>
      <c r="K422" s="245">
        <v>1418</v>
      </c>
      <c r="L422" s="245">
        <v>113</v>
      </c>
      <c r="M422" s="245">
        <v>933554</v>
      </c>
      <c r="N422" s="246">
        <v>0.2472272664308548</v>
      </c>
      <c r="O422" s="245">
        <v>73</v>
      </c>
      <c r="P422" s="246">
        <v>8.2404026761651039E-3</v>
      </c>
      <c r="Q422" s="246">
        <v>0</v>
      </c>
      <c r="R422" s="247">
        <v>306854</v>
      </c>
      <c r="S422" s="246">
        <v>99.391380310058594</v>
      </c>
      <c r="T422" s="246">
        <v>99.383186340332031</v>
      </c>
      <c r="U422" s="248">
        <v>308733</v>
      </c>
      <c r="V422" s="249">
        <v>0.14705263078212738</v>
      </c>
      <c r="W422" s="248">
        <v>1098</v>
      </c>
      <c r="X422" s="246">
        <v>0.3578248918056488</v>
      </c>
      <c r="Y422" s="246">
        <v>0</v>
      </c>
      <c r="Z422" s="247">
        <v>73702</v>
      </c>
      <c r="AA422" s="249">
        <v>90.945968627929688</v>
      </c>
      <c r="AB422" s="246">
        <v>72811</v>
      </c>
      <c r="AC422" s="250">
        <v>90.582466125488281</v>
      </c>
      <c r="AD422" s="246">
        <v>5.2578167915344238</v>
      </c>
      <c r="AE422" s="246">
        <v>34.777126312255859</v>
      </c>
      <c r="AF422" s="246">
        <v>1454.56982421875</v>
      </c>
      <c r="AG422" s="246">
        <v>4682.439453125</v>
      </c>
      <c r="AH422" s="251">
        <v>3234.478759765625</v>
      </c>
      <c r="AI422" s="246">
        <v>69.076789855957031</v>
      </c>
      <c r="AJ422" s="251">
        <v>4290.41259765625</v>
      </c>
      <c r="AK422" s="251">
        <v>392.02749633789062</v>
      </c>
      <c r="AL422" s="246">
        <v>2988.360595703125</v>
      </c>
      <c r="AM422" s="246">
        <v>246.11830139160156</v>
      </c>
      <c r="AN422" s="246">
        <v>84.949485778808594</v>
      </c>
      <c r="AO422" s="246">
        <v>84.815422058105469</v>
      </c>
      <c r="AP422" s="246">
        <v>86.444869995117187</v>
      </c>
      <c r="AQ422" s="246">
        <v>3.0584189765676029</v>
      </c>
      <c r="AR422" s="248">
        <v>285</v>
      </c>
      <c r="AS422" s="248">
        <v>2</v>
      </c>
      <c r="AT422" s="248">
        <v>3</v>
      </c>
      <c r="AU422" s="248">
        <v>2</v>
      </c>
      <c r="AV422" s="248">
        <v>3</v>
      </c>
      <c r="AW422" s="248">
        <v>2</v>
      </c>
      <c r="AX422" s="248">
        <v>4</v>
      </c>
      <c r="AY422" s="248">
        <v>0</v>
      </c>
      <c r="AZ422" s="248">
        <v>10</v>
      </c>
      <c r="BA422" s="248">
        <v>2</v>
      </c>
      <c r="BB422" s="248">
        <v>91</v>
      </c>
      <c r="BC422" s="248">
        <v>53</v>
      </c>
      <c r="BD422" s="246">
        <v>19</v>
      </c>
      <c r="BE422" s="248">
        <v>44</v>
      </c>
      <c r="BF422" s="248">
        <v>0</v>
      </c>
      <c r="BG422" s="249">
        <v>40.977512359619141</v>
      </c>
      <c r="BH422" s="252">
        <v>111</v>
      </c>
      <c r="BI422" s="253">
        <v>21.387283236994222</v>
      </c>
      <c r="BJ422" s="43">
        <v>2</v>
      </c>
      <c r="BK422" s="43">
        <v>5</v>
      </c>
    </row>
    <row r="423" spans="1:63">
      <c r="A423" s="352">
        <v>41891</v>
      </c>
      <c r="B423" s="206" t="s">
        <v>125</v>
      </c>
      <c r="C423" s="206" t="s">
        <v>176</v>
      </c>
      <c r="D423" s="206">
        <v>174</v>
      </c>
      <c r="E423" s="206">
        <v>166</v>
      </c>
      <c r="F423" s="206">
        <v>8</v>
      </c>
      <c r="G423" s="206">
        <v>498</v>
      </c>
      <c r="H423" s="206">
        <v>474</v>
      </c>
      <c r="I423" s="206">
        <v>24</v>
      </c>
      <c r="J423" s="206">
        <v>1624</v>
      </c>
      <c r="K423" s="245">
        <v>1531</v>
      </c>
      <c r="L423" s="245">
        <v>93</v>
      </c>
      <c r="M423" s="245">
        <v>914759</v>
      </c>
      <c r="N423" s="246">
        <v>9.510701522231102E-3</v>
      </c>
      <c r="O423" s="245">
        <v>24</v>
      </c>
      <c r="P423" s="246">
        <v>2.750918036326766E-3</v>
      </c>
      <c r="Q423" s="246">
        <v>0</v>
      </c>
      <c r="R423" s="247">
        <v>330376</v>
      </c>
      <c r="S423" s="246">
        <v>99.67236328125</v>
      </c>
      <c r="T423" s="246">
        <v>99.669624328613281</v>
      </c>
      <c r="U423" s="248">
        <v>331462</v>
      </c>
      <c r="V423" s="249">
        <v>0.11705715954303741</v>
      </c>
      <c r="W423" s="248">
        <v>781</v>
      </c>
      <c r="X423" s="246">
        <v>0.23639731109142303</v>
      </c>
      <c r="Y423" s="246">
        <v>0</v>
      </c>
      <c r="Z423" s="247">
        <v>89177</v>
      </c>
      <c r="AA423" s="249">
        <v>93.272926330566406</v>
      </c>
      <c r="AB423" s="246">
        <v>89492</v>
      </c>
      <c r="AC423" s="250">
        <v>93.885490417480469</v>
      </c>
      <c r="AD423" s="246">
        <v>4.5267424583435059</v>
      </c>
      <c r="AE423" s="246">
        <v>32.934825897216797</v>
      </c>
      <c r="AF423" s="246">
        <v>1206.94287109375</v>
      </c>
      <c r="AG423" s="246">
        <v>4476.93017578125</v>
      </c>
      <c r="AH423" s="251">
        <v>2349.9599609375</v>
      </c>
      <c r="AI423" s="246">
        <v>52.490432739257812</v>
      </c>
      <c r="AJ423" s="251">
        <v>4103.0361328125</v>
      </c>
      <c r="AK423" s="251">
        <v>373.893310546875</v>
      </c>
      <c r="AL423" s="246">
        <v>2079.438720703125</v>
      </c>
      <c r="AM423" s="246">
        <v>270.52157592773437</v>
      </c>
      <c r="AN423" s="246">
        <v>72.545753479003906</v>
      </c>
      <c r="AO423" s="246">
        <v>70.947425842285156</v>
      </c>
      <c r="AP423" s="246">
        <v>96.370697021484375</v>
      </c>
      <c r="AQ423" s="246">
        <v>2.7567304038061886</v>
      </c>
      <c r="AR423" s="248">
        <v>331</v>
      </c>
      <c r="AS423" s="248">
        <v>0</v>
      </c>
      <c r="AT423" s="248">
        <v>1</v>
      </c>
      <c r="AU423" s="248">
        <v>1</v>
      </c>
      <c r="AV423" s="248">
        <v>4</v>
      </c>
      <c r="AW423" s="248">
        <v>3</v>
      </c>
      <c r="AX423" s="248">
        <v>2</v>
      </c>
      <c r="AY423" s="248">
        <v>0</v>
      </c>
      <c r="AZ423" s="248">
        <v>4</v>
      </c>
      <c r="BA423" s="248">
        <v>0</v>
      </c>
      <c r="BB423" s="248">
        <v>70</v>
      </c>
      <c r="BC423" s="248">
        <v>39</v>
      </c>
      <c r="BD423" s="246">
        <v>9</v>
      </c>
      <c r="BE423" s="248">
        <v>20</v>
      </c>
      <c r="BF423" s="248">
        <v>0</v>
      </c>
      <c r="BG423" s="249">
        <v>35.317729949951172</v>
      </c>
      <c r="BH423" s="252">
        <v>127</v>
      </c>
      <c r="BI423" s="253">
        <v>25.502008032128515</v>
      </c>
      <c r="BJ423" s="43">
        <v>0</v>
      </c>
      <c r="BK423" s="43">
        <v>1</v>
      </c>
    </row>
    <row r="424" spans="1:63">
      <c r="A424" s="352">
        <v>41891</v>
      </c>
      <c r="B424" s="107" t="s">
        <v>127</v>
      </c>
      <c r="C424" s="107" t="s">
        <v>128</v>
      </c>
      <c r="D424" s="107">
        <v>166</v>
      </c>
      <c r="E424" s="107">
        <v>150</v>
      </c>
      <c r="F424" s="107">
        <v>16</v>
      </c>
      <c r="G424" s="107">
        <v>498</v>
      </c>
      <c r="H424" s="107">
        <v>450</v>
      </c>
      <c r="I424" s="107">
        <v>48</v>
      </c>
      <c r="J424" s="107">
        <v>1605</v>
      </c>
      <c r="K424" s="108">
        <v>1445</v>
      </c>
      <c r="L424" s="108">
        <v>160</v>
      </c>
      <c r="M424" s="108">
        <v>828540</v>
      </c>
      <c r="N424" s="109">
        <v>7.6882228255271912E-2</v>
      </c>
      <c r="O424" s="108">
        <v>3835</v>
      </c>
      <c r="P424" s="109">
        <v>0.46323418617248535</v>
      </c>
      <c r="Q424" s="109">
        <v>0</v>
      </c>
      <c r="R424" s="110">
        <v>321910</v>
      </c>
      <c r="S424" s="109">
        <v>99.123649597167969</v>
      </c>
      <c r="T424" s="109">
        <v>98.664474487304688</v>
      </c>
      <c r="U424" s="111">
        <v>324756</v>
      </c>
      <c r="V424" s="112">
        <v>0.200150266289711</v>
      </c>
      <c r="W424" s="111">
        <v>2341</v>
      </c>
      <c r="X424" s="109">
        <v>0.72722190618515015</v>
      </c>
      <c r="Y424" s="109">
        <v>0</v>
      </c>
      <c r="Z424" s="110">
        <v>724399</v>
      </c>
      <c r="AA424" s="112">
        <v>99.167861938476563</v>
      </c>
      <c r="AB424" s="109">
        <v>724256</v>
      </c>
      <c r="AC424" s="182">
        <v>99.348358154296875</v>
      </c>
      <c r="AD424" s="109">
        <v>3.5104460716247559</v>
      </c>
      <c r="AE424" s="109">
        <v>17.91057014465332</v>
      </c>
      <c r="AF424" s="109">
        <v>783.0169677734375</v>
      </c>
      <c r="AG424" s="109">
        <v>4270.11767578125</v>
      </c>
      <c r="AH424" s="113">
        <v>2414.731689453125</v>
      </c>
      <c r="AI424" s="109">
        <v>56.549533843994141</v>
      </c>
      <c r="AJ424" s="113">
        <v>3941.977783203125</v>
      </c>
      <c r="AK424" s="113">
        <v>328.13885498046875</v>
      </c>
      <c r="AL424" s="109">
        <v>450</v>
      </c>
      <c r="AM424" s="109">
        <v>48</v>
      </c>
      <c r="AN424" s="109">
        <v>74.787109375</v>
      </c>
      <c r="AO424" s="109">
        <v>77.468162536621094</v>
      </c>
      <c r="AP424" s="109">
        <v>52.824726104736328</v>
      </c>
      <c r="AQ424" s="109">
        <v>2.6605094553154207</v>
      </c>
      <c r="AR424" s="111">
        <v>321</v>
      </c>
      <c r="AS424" s="111">
        <v>3</v>
      </c>
      <c r="AT424" s="111">
        <v>3</v>
      </c>
      <c r="AU424" s="111">
        <v>3</v>
      </c>
      <c r="AV424" s="111">
        <v>2</v>
      </c>
      <c r="AW424" s="111">
        <v>1</v>
      </c>
      <c r="AX424" s="111">
        <v>18</v>
      </c>
      <c r="AY424" s="111">
        <v>0</v>
      </c>
      <c r="AZ424" s="111">
        <v>12</v>
      </c>
      <c r="BA424" s="111">
        <v>3</v>
      </c>
      <c r="BB424" s="111">
        <v>34</v>
      </c>
      <c r="BC424" s="111">
        <v>12</v>
      </c>
      <c r="BD424" s="109">
        <v>65</v>
      </c>
      <c r="BE424" s="111">
        <v>91</v>
      </c>
      <c r="BF424" s="111">
        <v>0</v>
      </c>
      <c r="BG424" s="112">
        <v>36.553684234619141</v>
      </c>
      <c r="BH424" s="244">
        <v>172</v>
      </c>
      <c r="BI424" s="240">
        <v>34.53815261044177</v>
      </c>
      <c r="BJ424" s="43">
        <v>9</v>
      </c>
      <c r="BK424" s="43">
        <v>16</v>
      </c>
    </row>
    <row r="425" spans="1:63">
      <c r="A425" s="352">
        <v>41891</v>
      </c>
      <c r="B425" s="107" t="s">
        <v>129</v>
      </c>
      <c r="C425" s="107" t="s">
        <v>128</v>
      </c>
      <c r="D425" s="107">
        <v>155</v>
      </c>
      <c r="E425" s="107">
        <v>152</v>
      </c>
      <c r="F425" s="107">
        <v>3</v>
      </c>
      <c r="G425" s="107">
        <v>461</v>
      </c>
      <c r="H425" s="107">
        <v>452</v>
      </c>
      <c r="I425" s="107">
        <v>9</v>
      </c>
      <c r="J425" s="107">
        <v>1211</v>
      </c>
      <c r="K425" s="108">
        <v>1182</v>
      </c>
      <c r="L425" s="108">
        <v>29</v>
      </c>
      <c r="M425" s="108">
        <v>657154</v>
      </c>
      <c r="N425" s="109">
        <v>1.2016969919204712</v>
      </c>
      <c r="O425" s="108">
        <v>3024</v>
      </c>
      <c r="P425" s="109">
        <v>0.46576818823814392</v>
      </c>
      <c r="Q425" s="109">
        <v>0</v>
      </c>
      <c r="R425" s="110">
        <v>208806</v>
      </c>
      <c r="S425" s="109">
        <v>98.877716064453125</v>
      </c>
      <c r="T425" s="109">
        <v>98.41717529296875</v>
      </c>
      <c r="U425" s="111">
        <v>211176</v>
      </c>
      <c r="V425" s="112">
        <v>0.18704776465892792</v>
      </c>
      <c r="W425" s="111">
        <v>1664</v>
      </c>
      <c r="X425" s="109">
        <v>0.79691195487976074</v>
      </c>
      <c r="Y425" s="109">
        <v>0</v>
      </c>
      <c r="Z425" s="110">
        <v>131233</v>
      </c>
      <c r="AA425" s="112">
        <v>97.996177673339844</v>
      </c>
      <c r="AB425" s="109">
        <v>131449</v>
      </c>
      <c r="AC425" s="182">
        <v>97.99725341796875</v>
      </c>
      <c r="AD425" s="109">
        <v>3.4369440078735352</v>
      </c>
      <c r="AE425" s="109">
        <v>27.648067474365234</v>
      </c>
      <c r="AF425" s="109">
        <v>636.3778076171875</v>
      </c>
      <c r="AG425" s="109">
        <v>2522.49951171875</v>
      </c>
      <c r="AH425" s="113">
        <v>1298.531005859375</v>
      </c>
      <c r="AI425" s="109">
        <v>51.477947235107422</v>
      </c>
      <c r="AJ425" s="113">
        <v>2460.6552734375</v>
      </c>
      <c r="AK425" s="113">
        <v>61.844448089599609</v>
      </c>
      <c r="AL425" s="109">
        <v>452</v>
      </c>
      <c r="AM425" s="109">
        <v>9</v>
      </c>
      <c r="AN425" s="109">
        <v>64.785484313964844</v>
      </c>
      <c r="AO425" s="109">
        <v>65.422599792480469</v>
      </c>
      <c r="AP425" s="109">
        <v>46.693382263183594</v>
      </c>
      <c r="AQ425" s="109">
        <v>2.0829888618651942</v>
      </c>
      <c r="AR425" s="111">
        <v>329</v>
      </c>
      <c r="AS425" s="111">
        <v>0</v>
      </c>
      <c r="AT425" s="111">
        <v>3</v>
      </c>
      <c r="AU425" s="111">
        <v>3</v>
      </c>
      <c r="AV425" s="111">
        <v>4</v>
      </c>
      <c r="AW425" s="111">
        <v>3</v>
      </c>
      <c r="AX425" s="111">
        <v>27</v>
      </c>
      <c r="AY425" s="111">
        <v>2</v>
      </c>
      <c r="AZ425" s="111">
        <v>23</v>
      </c>
      <c r="BA425" s="111">
        <v>2</v>
      </c>
      <c r="BB425" s="111">
        <v>54</v>
      </c>
      <c r="BC425" s="111">
        <v>26</v>
      </c>
      <c r="BD425" s="109">
        <v>79</v>
      </c>
      <c r="BE425" s="111">
        <v>95</v>
      </c>
      <c r="BF425" s="111">
        <v>0</v>
      </c>
      <c r="BG425" s="112">
        <v>31.100261688232422</v>
      </c>
      <c r="BH425" s="244">
        <v>187</v>
      </c>
      <c r="BI425" s="240">
        <v>40.563991323210416</v>
      </c>
      <c r="BJ425" s="43">
        <v>9</v>
      </c>
      <c r="BK425" s="43">
        <v>12</v>
      </c>
    </row>
    <row r="426" spans="1:63">
      <c r="A426" s="352">
        <v>41891</v>
      </c>
      <c r="B426" s="126" t="s">
        <v>130</v>
      </c>
      <c r="C426" s="126" t="s">
        <v>128</v>
      </c>
      <c r="D426" s="233">
        <v>181</v>
      </c>
      <c r="E426" s="233">
        <v>176</v>
      </c>
      <c r="F426" s="233">
        <v>5</v>
      </c>
      <c r="G426" s="233">
        <v>543</v>
      </c>
      <c r="H426" s="233">
        <v>528</v>
      </c>
      <c r="I426" s="233">
        <v>15</v>
      </c>
      <c r="J426" s="233">
        <v>869</v>
      </c>
      <c r="K426" s="233">
        <v>838</v>
      </c>
      <c r="L426" s="233">
        <v>31</v>
      </c>
      <c r="M426" s="233">
        <v>283053</v>
      </c>
      <c r="N426" s="195">
        <v>0.22999225556850433</v>
      </c>
      <c r="O426" s="233">
        <v>591</v>
      </c>
      <c r="P426" s="230">
        <v>0.20927613973617554</v>
      </c>
      <c r="Q426" s="234">
        <v>0</v>
      </c>
      <c r="R426" s="233">
        <v>56865</v>
      </c>
      <c r="S426" s="230">
        <v>99.763160705566406</v>
      </c>
      <c r="T426" s="195">
        <v>99.55438232421875</v>
      </c>
      <c r="U426" s="233">
        <v>57000</v>
      </c>
      <c r="V426" s="195">
        <v>0</v>
      </c>
      <c r="W426" s="233">
        <v>266</v>
      </c>
      <c r="X426" s="195">
        <v>0.46777454018592834</v>
      </c>
      <c r="Y426" s="234">
        <v>0</v>
      </c>
      <c r="Z426" s="233">
        <v>147880</v>
      </c>
      <c r="AA426" s="195">
        <v>98.798210144042969</v>
      </c>
      <c r="AB426" s="233">
        <v>150009</v>
      </c>
      <c r="AC426" s="195">
        <v>98.452674865722656</v>
      </c>
      <c r="AD426" s="234">
        <v>4.611173152923584</v>
      </c>
      <c r="AE426" s="234">
        <v>24.870393753051758</v>
      </c>
      <c r="AF426" s="233">
        <v>391.61087036132812</v>
      </c>
      <c r="AG426" s="234">
        <v>1108.2611083984375</v>
      </c>
      <c r="AH426" s="234">
        <v>550.88330078125</v>
      </c>
      <c r="AI426" s="234">
        <v>49.706996917724609</v>
      </c>
      <c r="AJ426" s="234">
        <v>1060.1611328125</v>
      </c>
      <c r="AK426" s="234">
        <v>48.099998474121094</v>
      </c>
      <c r="AL426" s="234">
        <v>528</v>
      </c>
      <c r="AM426" s="234">
        <v>15</v>
      </c>
      <c r="AN426" s="235">
        <v>45.691448211669922</v>
      </c>
      <c r="AO426" s="235">
        <v>45.093032836914063</v>
      </c>
      <c r="AP426" s="235">
        <v>64.581092834472656</v>
      </c>
      <c r="AQ426" s="213">
        <v>1.2753292386633344</v>
      </c>
      <c r="AR426" s="234">
        <v>450</v>
      </c>
      <c r="AS426" s="236">
        <v>1</v>
      </c>
      <c r="AT426" s="236">
        <v>2</v>
      </c>
      <c r="AU426" s="236">
        <v>2</v>
      </c>
      <c r="AV426" s="236">
        <v>0</v>
      </c>
      <c r="AW426" s="236">
        <v>0</v>
      </c>
      <c r="AX426" s="236">
        <v>2</v>
      </c>
      <c r="AY426" s="236">
        <v>0</v>
      </c>
      <c r="AZ426" s="236">
        <v>0</v>
      </c>
      <c r="BA426" s="236">
        <v>0</v>
      </c>
      <c r="BB426" s="236">
        <v>33</v>
      </c>
      <c r="BC426" s="236">
        <v>8</v>
      </c>
      <c r="BD426" s="236">
        <v>2</v>
      </c>
      <c r="BE426" s="236">
        <v>3</v>
      </c>
      <c r="BF426" s="236">
        <v>0</v>
      </c>
      <c r="BG426" s="235">
        <v>20.880741119384766</v>
      </c>
      <c r="BH426" s="236">
        <v>288</v>
      </c>
      <c r="BI426" s="235">
        <v>53.038674033149171</v>
      </c>
      <c r="BJ426" s="43">
        <v>2</v>
      </c>
      <c r="BK426" s="43">
        <v>0</v>
      </c>
    </row>
    <row r="427" spans="1:63">
      <c r="A427" s="352">
        <v>41891</v>
      </c>
      <c r="B427" s="127" t="s">
        <v>132</v>
      </c>
      <c r="C427" s="127" t="s">
        <v>128</v>
      </c>
      <c r="D427" s="199">
        <v>183</v>
      </c>
      <c r="E427" s="199">
        <v>178</v>
      </c>
      <c r="F427" s="199">
        <v>5</v>
      </c>
      <c r="G427" s="199">
        <v>542</v>
      </c>
      <c r="H427" s="199">
        <v>527</v>
      </c>
      <c r="I427" s="199">
        <v>15</v>
      </c>
      <c r="J427" s="199">
        <v>1020</v>
      </c>
      <c r="K427" s="199">
        <v>988</v>
      </c>
      <c r="L427" s="199">
        <v>32</v>
      </c>
      <c r="M427" s="199">
        <v>369307</v>
      </c>
      <c r="N427" s="200">
        <v>0</v>
      </c>
      <c r="O427" s="199">
        <v>1064</v>
      </c>
      <c r="P427" s="194">
        <v>0.28812748193740845</v>
      </c>
      <c r="Q427" s="200">
        <v>0</v>
      </c>
      <c r="R427" s="199">
        <v>88807</v>
      </c>
      <c r="S427" s="194">
        <v>99.741683959960938</v>
      </c>
      <c r="T427" s="200">
        <v>99.454299926757813</v>
      </c>
      <c r="U427" s="199">
        <v>89037</v>
      </c>
      <c r="V427" s="201">
        <v>0</v>
      </c>
      <c r="W427" s="199">
        <v>557</v>
      </c>
      <c r="X427" s="200">
        <v>0.62720280885696411</v>
      </c>
      <c r="Y427" s="200">
        <v>0</v>
      </c>
      <c r="Z427" s="199">
        <v>163547</v>
      </c>
      <c r="AA427" s="201">
        <v>98.85467529296875</v>
      </c>
      <c r="AB427" s="199">
        <v>164185</v>
      </c>
      <c r="AC427" s="201">
        <v>98.788360595703125</v>
      </c>
      <c r="AD427" s="200">
        <v>4.7776942253112793</v>
      </c>
      <c r="AE427" s="200">
        <v>26.735912322998047</v>
      </c>
      <c r="AF427" s="199">
        <v>484.57223510742187</v>
      </c>
      <c r="AG427" s="200">
        <v>1512.9447021484375</v>
      </c>
      <c r="AH427" s="200">
        <v>597.538818359375</v>
      </c>
      <c r="AI427" s="237">
        <v>39.495086669921875</v>
      </c>
      <c r="AJ427" s="200">
        <v>1466.850341796875</v>
      </c>
      <c r="AK427" s="200">
        <v>46.094440460205078</v>
      </c>
      <c r="AL427" s="200">
        <v>527</v>
      </c>
      <c r="AM427" s="200">
        <v>15</v>
      </c>
      <c r="AN427" s="200">
        <v>47.081924438476563</v>
      </c>
      <c r="AO427" s="200">
        <v>47.451980590820312</v>
      </c>
      <c r="AP427" s="200">
        <v>37.720802307128906</v>
      </c>
      <c r="AQ427" s="200">
        <v>1.4832791197533701</v>
      </c>
      <c r="AR427" s="200">
        <v>475</v>
      </c>
      <c r="AS427" s="202">
        <v>1</v>
      </c>
      <c r="AT427" s="202">
        <v>0</v>
      </c>
      <c r="AU427" s="202">
        <v>0</v>
      </c>
      <c r="AV427" s="202">
        <v>0</v>
      </c>
      <c r="AW427" s="202">
        <v>0</v>
      </c>
      <c r="AX427" s="202">
        <v>6</v>
      </c>
      <c r="AY427" s="202">
        <v>-2</v>
      </c>
      <c r="AZ427" s="202">
        <v>4</v>
      </c>
      <c r="BA427" s="202">
        <v>0</v>
      </c>
      <c r="BB427" s="202">
        <v>44</v>
      </c>
      <c r="BC427" s="202">
        <v>12</v>
      </c>
      <c r="BD427" s="202">
        <v>15</v>
      </c>
      <c r="BE427" s="202">
        <v>13</v>
      </c>
      <c r="BF427" s="202">
        <v>0</v>
      </c>
      <c r="BG427" s="200">
        <v>21.802587509155273</v>
      </c>
      <c r="BH427" s="202">
        <v>300</v>
      </c>
      <c r="BI427" s="238">
        <v>55.350553505535061</v>
      </c>
      <c r="BJ427" s="43">
        <v>0</v>
      </c>
      <c r="BK427" s="43">
        <v>2</v>
      </c>
    </row>
    <row r="428" spans="1:63">
      <c r="A428" s="352">
        <v>41890</v>
      </c>
      <c r="B428" s="126" t="s">
        <v>6</v>
      </c>
      <c r="C428" s="126"/>
      <c r="D428" s="233">
        <v>2141</v>
      </c>
      <c r="E428" s="233">
        <v>1931</v>
      </c>
      <c r="F428" s="233">
        <v>210</v>
      </c>
      <c r="G428" s="233">
        <v>6331</v>
      </c>
      <c r="H428" s="233">
        <v>5723</v>
      </c>
      <c r="I428" s="233">
        <v>608</v>
      </c>
      <c r="J428" s="233">
        <v>19160</v>
      </c>
      <c r="K428" s="233">
        <v>16846</v>
      </c>
      <c r="L428" s="233">
        <v>2314</v>
      </c>
      <c r="M428" s="233">
        <v>12508836</v>
      </c>
      <c r="N428" s="195">
        <v>0.13651949879200811</v>
      </c>
      <c r="O428" s="233">
        <v>17084</v>
      </c>
      <c r="P428" s="230">
        <v>0.1387798786260685</v>
      </c>
      <c r="Q428" s="234"/>
      <c r="R428" s="233">
        <v>4527462</v>
      </c>
      <c r="S428" s="230">
        <v>99.467189404674485</v>
      </c>
      <c r="T428" s="195">
        <v>99.329148959945911</v>
      </c>
      <c r="U428" s="233">
        <v>4551750</v>
      </c>
      <c r="V428" s="195">
        <v>0.15341351995380548</v>
      </c>
      <c r="W428" s="233">
        <v>16251</v>
      </c>
      <c r="X428" s="195">
        <v>0.3589428249204521</v>
      </c>
      <c r="Y428" s="234"/>
      <c r="Z428" s="233">
        <v>3740932</v>
      </c>
      <c r="AA428" s="195">
        <v>98.107895882678207</v>
      </c>
      <c r="AB428" s="233">
        <v>3738206</v>
      </c>
      <c r="AC428" s="195">
        <v>98.106461668955163</v>
      </c>
      <c r="AD428" s="234">
        <v>9.8475245859731277</v>
      </c>
      <c r="AE428" s="234">
        <v>29.595973436591784</v>
      </c>
      <c r="AF428" s="233">
        <v>18466.464324951172</v>
      </c>
      <c r="AG428" s="234">
        <v>62982.255249023438</v>
      </c>
      <c r="AH428" s="234">
        <v>42173.533020019531</v>
      </c>
      <c r="AI428" s="234">
        <v>66.960976315108127</v>
      </c>
      <c r="AJ428" s="234">
        <v>53164.98828125</v>
      </c>
      <c r="AK428" s="234">
        <v>9817.268928527832</v>
      </c>
      <c r="AL428" s="234">
        <v>31915.128662109375</v>
      </c>
      <c r="AM428" s="234">
        <v>7639.5617942810059</v>
      </c>
      <c r="AN428" s="235">
        <v>89.04910251881762</v>
      </c>
      <c r="AO428" s="235">
        <v>86.605363361030598</v>
      </c>
      <c r="AP428" s="235">
        <v>107.36609703310604</v>
      </c>
      <c r="AQ428" s="213">
        <v>3.2871740735398456</v>
      </c>
      <c r="AR428" s="234">
        <v>3598</v>
      </c>
      <c r="AS428" s="236">
        <v>99</v>
      </c>
      <c r="AT428" s="236">
        <v>29</v>
      </c>
      <c r="AU428" s="236">
        <v>20</v>
      </c>
      <c r="AV428" s="236">
        <v>27</v>
      </c>
      <c r="AW428" s="236">
        <v>16</v>
      </c>
      <c r="AX428" s="236">
        <v>102</v>
      </c>
      <c r="AY428" s="236">
        <v>1</v>
      </c>
      <c r="AZ428" s="236">
        <v>106</v>
      </c>
      <c r="BA428" s="236">
        <v>17</v>
      </c>
      <c r="BB428" s="236">
        <v>697</v>
      </c>
      <c r="BC428" s="236">
        <v>304</v>
      </c>
      <c r="BD428" s="236">
        <v>323</v>
      </c>
      <c r="BE428" s="236">
        <v>515</v>
      </c>
      <c r="BF428" s="236">
        <v>0</v>
      </c>
      <c r="BG428" s="235">
        <v>43.566494164025777</v>
      </c>
      <c r="BH428" s="236">
        <v>1587</v>
      </c>
      <c r="BI428" s="235">
        <v>25.067129995261411</v>
      </c>
      <c r="BJ428" s="43">
        <v>28</v>
      </c>
      <c r="BK428" s="43">
        <v>85</v>
      </c>
    </row>
    <row r="429" spans="1:63">
      <c r="A429" s="352">
        <v>41890</v>
      </c>
      <c r="B429" s="127" t="s">
        <v>134</v>
      </c>
      <c r="C429" s="127"/>
      <c r="D429" s="199">
        <v>769</v>
      </c>
      <c r="E429" s="199">
        <v>660</v>
      </c>
      <c r="F429" s="199">
        <v>109</v>
      </c>
      <c r="G429" s="199">
        <v>2301</v>
      </c>
      <c r="H429" s="199">
        <v>1974</v>
      </c>
      <c r="I429" s="199">
        <v>327</v>
      </c>
      <c r="J429" s="199">
        <v>8089</v>
      </c>
      <c r="K429" s="199">
        <v>6737</v>
      </c>
      <c r="L429" s="199">
        <v>1352</v>
      </c>
      <c r="M429" s="199">
        <v>6182846</v>
      </c>
      <c r="N429" s="200">
        <v>9.1834732117004256E-2</v>
      </c>
      <c r="O429" s="199">
        <v>7693</v>
      </c>
      <c r="P429" s="194">
        <v>0.12456220135326607</v>
      </c>
      <c r="Q429" s="200"/>
      <c r="R429" s="199">
        <v>2420697</v>
      </c>
      <c r="S429" s="194">
        <v>99.37632697415431</v>
      </c>
      <c r="T429" s="200">
        <v>99.25254163365129</v>
      </c>
      <c r="U429" s="199">
        <v>2435907</v>
      </c>
      <c r="V429" s="201">
        <v>0.22985277847444388</v>
      </c>
      <c r="W429" s="199">
        <v>7070</v>
      </c>
      <c r="X429" s="200">
        <v>0.29206464088648848</v>
      </c>
      <c r="Y429" s="200"/>
      <c r="Z429" s="199">
        <v>2155966</v>
      </c>
      <c r="AA429" s="201">
        <v>98.548401044929591</v>
      </c>
      <c r="AB429" s="199">
        <v>2154741</v>
      </c>
      <c r="AC429" s="201">
        <v>98.457771538478397</v>
      </c>
      <c r="AD429" s="200">
        <v>5.5591473689238855</v>
      </c>
      <c r="AE429" s="200">
        <v>30.334937788206098</v>
      </c>
      <c r="AF429" s="199">
        <v>9829.58544921875</v>
      </c>
      <c r="AG429" s="200">
        <v>34623.91259765625</v>
      </c>
      <c r="AH429" s="200">
        <v>25954.35205078125</v>
      </c>
      <c r="AI429" s="237">
        <v>74.960771627346773</v>
      </c>
      <c r="AJ429" s="200">
        <v>28108.720947265625</v>
      </c>
      <c r="AK429" s="200">
        <v>6515.1937255859375</v>
      </c>
      <c r="AL429" s="200">
        <v>20561.71142578125</v>
      </c>
      <c r="AM429" s="200">
        <v>5392.6487693786621</v>
      </c>
      <c r="AN429" s="200">
        <v>111.63811547388055</v>
      </c>
      <c r="AO429" s="200">
        <v>109.94955512755486</v>
      </c>
      <c r="AP429" s="200">
        <v>119.55990595596413</v>
      </c>
      <c r="AQ429" s="200">
        <v>4.280369958914112</v>
      </c>
      <c r="AR429" s="200">
        <v>876</v>
      </c>
      <c r="AS429" s="202">
        <v>89</v>
      </c>
      <c r="AT429" s="202">
        <v>14</v>
      </c>
      <c r="AU429" s="202">
        <v>11</v>
      </c>
      <c r="AV429" s="202">
        <v>11</v>
      </c>
      <c r="AW429" s="202">
        <v>10</v>
      </c>
      <c r="AX429" s="202">
        <v>27</v>
      </c>
      <c r="AY429" s="202">
        <v>0</v>
      </c>
      <c r="AZ429" s="202">
        <v>45</v>
      </c>
      <c r="BA429" s="202">
        <v>9</v>
      </c>
      <c r="BB429" s="202">
        <v>156</v>
      </c>
      <c r="BC429" s="202">
        <v>48</v>
      </c>
      <c r="BD429" s="202">
        <v>96</v>
      </c>
      <c r="BE429" s="202">
        <v>201</v>
      </c>
      <c r="BF429" s="202">
        <v>0</v>
      </c>
      <c r="BG429" s="200">
        <v>55.072423699768464</v>
      </c>
      <c r="BH429" s="202">
        <v>212</v>
      </c>
      <c r="BI429" s="238">
        <v>9.2133854845719245</v>
      </c>
      <c r="BJ429" s="470">
        <v>5</v>
      </c>
      <c r="BK429" s="470">
        <v>40</v>
      </c>
    </row>
    <row r="430" spans="1:63">
      <c r="A430" s="352">
        <v>41890</v>
      </c>
      <c r="B430" s="127" t="s">
        <v>175</v>
      </c>
      <c r="C430" s="127"/>
      <c r="D430" s="199">
        <v>687</v>
      </c>
      <c r="E430" s="199">
        <v>615</v>
      </c>
      <c r="F430" s="199">
        <v>72</v>
      </c>
      <c r="G430" s="199">
        <v>1986</v>
      </c>
      <c r="H430" s="199">
        <v>1792</v>
      </c>
      <c r="I430" s="199">
        <v>194</v>
      </c>
      <c r="J430" s="199">
        <v>6387</v>
      </c>
      <c r="K430" s="199">
        <v>5677</v>
      </c>
      <c r="L430" s="199">
        <v>710</v>
      </c>
      <c r="M430" s="199">
        <v>4088707</v>
      </c>
      <c r="N430" s="200">
        <v>2.2892322758808259E-2</v>
      </c>
      <c r="O430" s="199">
        <v>350</v>
      </c>
      <c r="P430" s="194">
        <v>8.9574362387430835E-3</v>
      </c>
      <c r="Q430" s="200"/>
      <c r="R430" s="199">
        <v>1445154</v>
      </c>
      <c r="S430" s="194">
        <v>99.675496749701921</v>
      </c>
      <c r="T430" s="243">
        <v>99.666568380634914</v>
      </c>
      <c r="U430" s="199">
        <v>1449860</v>
      </c>
      <c r="V430" s="201">
        <v>3.7244974215579749E-2</v>
      </c>
      <c r="W430" s="199">
        <v>4322</v>
      </c>
      <c r="X430" s="200">
        <v>0.2990684729793503</v>
      </c>
      <c r="Y430" s="200"/>
      <c r="Z430" s="199">
        <v>424649</v>
      </c>
      <c r="AA430" s="201">
        <v>93.735297245700366</v>
      </c>
      <c r="AB430" s="199">
        <v>423590</v>
      </c>
      <c r="AC430" s="201">
        <v>93.74276869986916</v>
      </c>
      <c r="AD430" s="200">
        <v>20.562219347139699</v>
      </c>
      <c r="AE430" s="200">
        <v>32.507643125829716</v>
      </c>
      <c r="AF430" s="199">
        <v>6163.7012939453125</v>
      </c>
      <c r="AG430" s="200">
        <v>19113.66552734375</v>
      </c>
      <c r="AH430" s="200">
        <v>11556.330810546875</v>
      </c>
      <c r="AI430" s="237">
        <v>60.461091536913969</v>
      </c>
      <c r="AJ430" s="200">
        <v>16257.7119140625</v>
      </c>
      <c r="AK430" s="200">
        <v>2855.9530029296875</v>
      </c>
      <c r="AL430" s="200">
        <v>9396.417236328125</v>
      </c>
      <c r="AM430" s="200">
        <v>2159.9130249023437</v>
      </c>
      <c r="AN430" s="200">
        <v>78.684413507862999</v>
      </c>
      <c r="AO430" s="200">
        <v>76.627091679025071</v>
      </c>
      <c r="AP430" s="200">
        <v>99.209734240799975</v>
      </c>
      <c r="AQ430" s="200">
        <v>2.9925889349215202</v>
      </c>
      <c r="AR430" s="200">
        <v>1138</v>
      </c>
      <c r="AS430" s="202">
        <v>5</v>
      </c>
      <c r="AT430" s="202">
        <v>6</v>
      </c>
      <c r="AU430" s="202">
        <v>5</v>
      </c>
      <c r="AV430" s="202">
        <v>6</v>
      </c>
      <c r="AW430" s="202">
        <v>1</v>
      </c>
      <c r="AX430" s="202">
        <v>11</v>
      </c>
      <c r="AY430" s="202">
        <v>1</v>
      </c>
      <c r="AZ430" s="202">
        <v>10</v>
      </c>
      <c r="BA430" s="202">
        <v>2</v>
      </c>
      <c r="BB430" s="202">
        <v>383</v>
      </c>
      <c r="BC430" s="202">
        <v>204</v>
      </c>
      <c r="BD430" s="202">
        <v>59</v>
      </c>
      <c r="BE430" s="202">
        <v>96</v>
      </c>
      <c r="BF430" s="202">
        <v>0</v>
      </c>
      <c r="BG430" s="200">
        <v>38.340578411766522</v>
      </c>
      <c r="BH430" s="202">
        <v>424</v>
      </c>
      <c r="BI430" s="238">
        <v>21.349446122860019</v>
      </c>
      <c r="BJ430" s="470">
        <v>3</v>
      </c>
      <c r="BK430" s="470">
        <v>15</v>
      </c>
    </row>
    <row r="431" spans="1:63">
      <c r="A431" s="352">
        <v>41890</v>
      </c>
      <c r="B431" s="126" t="s">
        <v>135</v>
      </c>
      <c r="C431" s="126"/>
      <c r="D431" s="189">
        <v>685</v>
      </c>
      <c r="E431" s="189">
        <v>656</v>
      </c>
      <c r="F431" s="189">
        <v>29</v>
      </c>
      <c r="G431" s="189">
        <v>2044</v>
      </c>
      <c r="H431" s="189">
        <v>1957</v>
      </c>
      <c r="I431" s="189">
        <v>87</v>
      </c>
      <c r="J431" s="189">
        <v>4684</v>
      </c>
      <c r="K431" s="189">
        <v>4432</v>
      </c>
      <c r="L431" s="189">
        <v>252</v>
      </c>
      <c r="M431" s="189">
        <v>2237283</v>
      </c>
      <c r="N431" s="203">
        <v>0.46766547403727543</v>
      </c>
      <c r="O431" s="189">
        <v>9041</v>
      </c>
      <c r="P431" s="192">
        <v>0.40601901261855239</v>
      </c>
      <c r="Q431" s="203"/>
      <c r="R431" s="204">
        <v>661611</v>
      </c>
      <c r="S431" s="192">
        <v>99.34463131552107</v>
      </c>
      <c r="T431" s="203">
        <v>98.941273224364252</v>
      </c>
      <c r="U431" s="204">
        <v>665983</v>
      </c>
      <c r="V431" s="205">
        <v>0.12672996019145602</v>
      </c>
      <c r="W431" s="204">
        <v>4859</v>
      </c>
      <c r="X431" s="203">
        <v>0.73441947005113284</v>
      </c>
      <c r="Y431" s="203"/>
      <c r="Z431" s="204">
        <v>1160317</v>
      </c>
      <c r="AA431" s="205">
        <v>98.889669730648649</v>
      </c>
      <c r="AB431" s="204">
        <v>1159875</v>
      </c>
      <c r="AC431" s="205">
        <v>99.04745524602923</v>
      </c>
      <c r="AD431" s="203">
        <v>4.2644385687292434</v>
      </c>
      <c r="AE431" s="203">
        <v>25.935047323142136</v>
      </c>
      <c r="AF431" s="204">
        <v>2473.1775817871094</v>
      </c>
      <c r="AG431" s="205">
        <v>9244.6771240234375</v>
      </c>
      <c r="AH431" s="205">
        <v>4662.8501586914062</v>
      </c>
      <c r="AI431" s="232">
        <v>50.438215376656181</v>
      </c>
      <c r="AJ431" s="205">
        <v>8798.555419921875</v>
      </c>
      <c r="AK431" s="205">
        <v>446.12220001220703</v>
      </c>
      <c r="AL431" s="205">
        <v>1957</v>
      </c>
      <c r="AM431" s="205">
        <v>87</v>
      </c>
      <c r="AN431" s="203">
        <v>59.946343092232404</v>
      </c>
      <c r="AO431" s="203">
        <v>60.239859214639559</v>
      </c>
      <c r="AP431" s="203">
        <v>54.690798223644094</v>
      </c>
      <c r="AQ431" s="203">
        <v>1.9736714611493249</v>
      </c>
      <c r="AR431" s="205">
        <v>1584</v>
      </c>
      <c r="AS431" s="204">
        <v>5</v>
      </c>
      <c r="AT431" s="204">
        <v>9</v>
      </c>
      <c r="AU431" s="204">
        <v>4</v>
      </c>
      <c r="AV431" s="204">
        <v>10</v>
      </c>
      <c r="AW431" s="204">
        <v>5</v>
      </c>
      <c r="AX431" s="204">
        <v>64</v>
      </c>
      <c r="AY431" s="204">
        <v>0</v>
      </c>
      <c r="AZ431" s="204">
        <v>51</v>
      </c>
      <c r="BA431" s="204">
        <v>6</v>
      </c>
      <c r="BB431" s="204">
        <v>158</v>
      </c>
      <c r="BC431" s="204">
        <v>52</v>
      </c>
      <c r="BD431" s="204">
        <v>168</v>
      </c>
      <c r="BE431" s="204">
        <v>218</v>
      </c>
      <c r="BF431" s="204">
        <v>0</v>
      </c>
      <c r="BG431" s="203">
        <v>29.031403187661123</v>
      </c>
      <c r="BH431" s="204">
        <v>951</v>
      </c>
      <c r="BI431" s="239">
        <v>46.526418786692759</v>
      </c>
      <c r="BJ431" s="470">
        <v>20</v>
      </c>
      <c r="BK431" s="470">
        <v>30</v>
      </c>
    </row>
    <row r="432" spans="1:63">
      <c r="A432" s="352">
        <v>41890</v>
      </c>
      <c r="B432" s="114" t="s">
        <v>121</v>
      </c>
      <c r="C432" s="114" t="s">
        <v>122</v>
      </c>
      <c r="D432" s="114">
        <v>232</v>
      </c>
      <c r="E432" s="114">
        <v>168</v>
      </c>
      <c r="F432" s="114">
        <v>64</v>
      </c>
      <c r="G432" s="114">
        <v>683</v>
      </c>
      <c r="H432" s="114">
        <v>492</v>
      </c>
      <c r="I432" s="114">
        <v>191</v>
      </c>
      <c r="J432" s="114">
        <v>2675</v>
      </c>
      <c r="K432" s="115">
        <v>1874</v>
      </c>
      <c r="L432" s="115">
        <v>801</v>
      </c>
      <c r="M432" s="115">
        <v>2050739</v>
      </c>
      <c r="N432" s="116">
        <v>0.11317871510982513</v>
      </c>
      <c r="O432" s="115">
        <v>2407</v>
      </c>
      <c r="P432" s="116">
        <v>0.11752074956893921</v>
      </c>
      <c r="Q432" s="116">
        <v>0</v>
      </c>
      <c r="R432" s="117">
        <v>901138</v>
      </c>
      <c r="S432" s="116">
        <v>99.289649963378906</v>
      </c>
      <c r="T432" s="116">
        <v>99.172966003417969</v>
      </c>
      <c r="U432" s="118">
        <v>907585</v>
      </c>
      <c r="V432" s="119">
        <v>0.37263727188110352</v>
      </c>
      <c r="W432" s="117">
        <v>2783</v>
      </c>
      <c r="X432" s="119">
        <v>0.30883172154426575</v>
      </c>
      <c r="Y432" s="119">
        <v>0</v>
      </c>
      <c r="Z432" s="117">
        <v>1102568</v>
      </c>
      <c r="AA432" s="119">
        <v>98.717178344726563</v>
      </c>
      <c r="AB432" s="116">
        <v>1102810</v>
      </c>
      <c r="AC432" s="120">
        <v>98.65289306640625</v>
      </c>
      <c r="AD432" s="116">
        <v>5.4056448936462402</v>
      </c>
      <c r="AE432" s="116">
        <v>28.450384140014648</v>
      </c>
      <c r="AF432" s="116">
        <v>3192.884033203125</v>
      </c>
      <c r="AG432" s="116">
        <v>13761.5673828125</v>
      </c>
      <c r="AH432" s="121">
        <v>11524.7021484375</v>
      </c>
      <c r="AI432" s="116">
        <v>83.745559692382813</v>
      </c>
      <c r="AJ432" s="121">
        <v>9284.23046875</v>
      </c>
      <c r="AK432" s="121">
        <v>4477.33984375</v>
      </c>
      <c r="AL432" s="116">
        <v>7614.9404296875</v>
      </c>
      <c r="AM432" s="116">
        <v>3909.771728515625</v>
      </c>
      <c r="AN432" s="116">
        <v>128.1865234375</v>
      </c>
      <c r="AO432" s="116">
        <v>124.31844329833984</v>
      </c>
      <c r="AP432" s="116">
        <v>137.02735900878906</v>
      </c>
      <c r="AQ432" s="122">
        <v>5.1445111711448597</v>
      </c>
      <c r="AR432" s="118">
        <v>172</v>
      </c>
      <c r="AS432" s="118">
        <v>56</v>
      </c>
      <c r="AT432" s="118">
        <v>4</v>
      </c>
      <c r="AU432" s="118">
        <v>2</v>
      </c>
      <c r="AV432" s="118">
        <v>4</v>
      </c>
      <c r="AW432" s="118">
        <v>3</v>
      </c>
      <c r="AX432" s="118">
        <v>10</v>
      </c>
      <c r="AY432" s="118">
        <v>0</v>
      </c>
      <c r="AZ432" s="118">
        <v>11</v>
      </c>
      <c r="BA432" s="118">
        <v>4</v>
      </c>
      <c r="BB432" s="118">
        <v>21</v>
      </c>
      <c r="BC432" s="118">
        <v>10</v>
      </c>
      <c r="BD432" s="116">
        <v>46</v>
      </c>
      <c r="BE432" s="118">
        <v>44</v>
      </c>
      <c r="BF432" s="118">
        <v>0</v>
      </c>
      <c r="BG432" s="112">
        <v>63.656276702880859</v>
      </c>
      <c r="BH432" s="244">
        <v>44</v>
      </c>
      <c r="BI432" s="240">
        <v>6.4421669106881403</v>
      </c>
      <c r="BJ432" s="470">
        <v>1</v>
      </c>
      <c r="BK432" s="470">
        <v>11</v>
      </c>
    </row>
    <row r="433" spans="1:63">
      <c r="A433" s="352">
        <v>41890</v>
      </c>
      <c r="B433" s="114" t="s">
        <v>123</v>
      </c>
      <c r="C433" s="114" t="s">
        <v>122</v>
      </c>
      <c r="D433" s="114">
        <v>169</v>
      </c>
      <c r="E433" s="114">
        <v>158</v>
      </c>
      <c r="F433" s="114">
        <v>11</v>
      </c>
      <c r="G433" s="114">
        <v>523</v>
      </c>
      <c r="H433" s="114">
        <v>489</v>
      </c>
      <c r="I433" s="114">
        <v>34</v>
      </c>
      <c r="J433" s="114">
        <v>1598</v>
      </c>
      <c r="K433" s="115">
        <v>1466</v>
      </c>
      <c r="L433" s="115">
        <v>132</v>
      </c>
      <c r="M433" s="115">
        <v>1115103</v>
      </c>
      <c r="N433" s="116">
        <v>5.4434433579444885E-2</v>
      </c>
      <c r="O433" s="115">
        <v>1323</v>
      </c>
      <c r="P433" s="116">
        <v>0.11871955543756485</v>
      </c>
      <c r="Q433" s="116">
        <v>0</v>
      </c>
      <c r="R433" s="117">
        <v>406912</v>
      </c>
      <c r="S433" s="116">
        <v>99.708648681640625</v>
      </c>
      <c r="T433" s="116">
        <v>99.590278625488281</v>
      </c>
      <c r="U433" s="118">
        <v>408101</v>
      </c>
      <c r="V433" s="119">
        <v>2.4258701130747795E-2</v>
      </c>
      <c r="W433" s="117">
        <v>1114</v>
      </c>
      <c r="X433" s="119">
        <v>0.27376925945281982</v>
      </c>
      <c r="Y433" s="119">
        <v>0</v>
      </c>
      <c r="Z433" s="117">
        <v>346716</v>
      </c>
      <c r="AA433" s="119">
        <v>99.019371032714844</v>
      </c>
      <c r="AB433" s="116">
        <v>346126</v>
      </c>
      <c r="AC433" s="120">
        <v>98.933624267578125</v>
      </c>
      <c r="AD433" s="116">
        <v>5.1744136810302734</v>
      </c>
      <c r="AE433" s="116">
        <v>30.311275482177734</v>
      </c>
      <c r="AF433" s="116">
        <v>1641.2353515625</v>
      </c>
      <c r="AG433" s="116">
        <v>6072.2470703125</v>
      </c>
      <c r="AH433" s="121">
        <v>4275.8388671875</v>
      </c>
      <c r="AI433" s="116">
        <v>70.416091918945313</v>
      </c>
      <c r="AJ433" s="121">
        <v>5487.1865234375</v>
      </c>
      <c r="AK433" s="121">
        <v>585.0599365234375</v>
      </c>
      <c r="AL433" s="116">
        <v>3831.10546875</v>
      </c>
      <c r="AM433" s="116">
        <v>444.73300170898437</v>
      </c>
      <c r="AN433" s="116">
        <v>105.3251953125</v>
      </c>
      <c r="AO433" s="116">
        <v>104.79473114013672</v>
      </c>
      <c r="AP433" s="116">
        <v>110.57476043701172</v>
      </c>
      <c r="AQ433" s="116">
        <v>3.7999042993194618</v>
      </c>
      <c r="AR433" s="118">
        <v>234</v>
      </c>
      <c r="AS433" s="118">
        <v>13</v>
      </c>
      <c r="AT433" s="118">
        <v>4</v>
      </c>
      <c r="AU433" s="118">
        <v>4</v>
      </c>
      <c r="AV433" s="118">
        <v>0</v>
      </c>
      <c r="AW433" s="118">
        <v>0</v>
      </c>
      <c r="AX433" s="118">
        <v>6</v>
      </c>
      <c r="AY433" s="118">
        <v>0</v>
      </c>
      <c r="AZ433" s="118">
        <v>8</v>
      </c>
      <c r="BA433" s="118">
        <v>1</v>
      </c>
      <c r="BB433" s="118">
        <v>27</v>
      </c>
      <c r="BC433" s="118">
        <v>4</v>
      </c>
      <c r="BD433" s="116">
        <v>14</v>
      </c>
      <c r="BE433" s="118">
        <v>32</v>
      </c>
      <c r="BF433" s="118">
        <v>0</v>
      </c>
      <c r="BG433" s="112">
        <v>51.487327575683594</v>
      </c>
      <c r="BH433" s="244">
        <v>60</v>
      </c>
      <c r="BI433" s="240">
        <v>11.47227533460803</v>
      </c>
      <c r="BJ433" s="470">
        <v>3</v>
      </c>
      <c r="BK433" s="470">
        <v>9</v>
      </c>
    </row>
    <row r="434" spans="1:63">
      <c r="A434" s="352">
        <v>41890</v>
      </c>
      <c r="B434" s="114" t="s">
        <v>183</v>
      </c>
      <c r="C434" s="114" t="s">
        <v>122</v>
      </c>
      <c r="D434" s="114">
        <v>140</v>
      </c>
      <c r="E434" s="114">
        <v>130</v>
      </c>
      <c r="F434" s="114">
        <v>10</v>
      </c>
      <c r="G434" s="114">
        <v>421</v>
      </c>
      <c r="H434" s="114">
        <v>391</v>
      </c>
      <c r="I434" s="114">
        <v>30</v>
      </c>
      <c r="J434" s="114">
        <v>1586</v>
      </c>
      <c r="K434" s="115">
        <v>1472</v>
      </c>
      <c r="L434" s="115">
        <v>114</v>
      </c>
      <c r="M434" s="115">
        <v>1179663</v>
      </c>
      <c r="N434" s="116">
        <v>1.780169433914125E-3</v>
      </c>
      <c r="O434" s="115">
        <v>1055</v>
      </c>
      <c r="P434" s="116">
        <v>8.9437857270240784E-2</v>
      </c>
      <c r="Q434" s="116">
        <v>0</v>
      </c>
      <c r="R434" s="117">
        <v>472082</v>
      </c>
      <c r="S434" s="116">
        <v>99.605865478515625</v>
      </c>
      <c r="T434" s="116">
        <v>99.516777038574219</v>
      </c>
      <c r="U434" s="118">
        <v>473950</v>
      </c>
      <c r="V434" s="119">
        <v>4.0299609303474426E-2</v>
      </c>
      <c r="W434" s="117">
        <v>1108</v>
      </c>
      <c r="X434" s="119">
        <v>0.23470498621463776</v>
      </c>
      <c r="Y434" s="119">
        <v>0</v>
      </c>
      <c r="Z434" s="117">
        <v>314260</v>
      </c>
      <c r="AA434" s="119">
        <v>97.912239074707031</v>
      </c>
      <c r="AB434" s="116">
        <v>314232</v>
      </c>
      <c r="AC434" s="120">
        <v>97.725883483886719</v>
      </c>
      <c r="AD434" s="116">
        <v>5.6214661598205566</v>
      </c>
      <c r="AE434" s="116">
        <v>29.264842987060547</v>
      </c>
      <c r="AF434" s="116">
        <v>1868.6990966796875</v>
      </c>
      <c r="AG434" s="116">
        <v>6213.65625</v>
      </c>
      <c r="AH434" s="121">
        <v>4177.70751953125</v>
      </c>
      <c r="AI434" s="116">
        <v>67.234291076660156</v>
      </c>
      <c r="AJ434" s="121">
        <v>5675.4765625</v>
      </c>
      <c r="AK434" s="121">
        <v>538.178955078125</v>
      </c>
      <c r="AL434" s="116">
        <v>3742.64794921875</v>
      </c>
      <c r="AM434" s="116">
        <v>435.0589599609375</v>
      </c>
      <c r="AN434" s="116">
        <v>100.22109222412109</v>
      </c>
      <c r="AO434" s="116">
        <v>98.585609436035156</v>
      </c>
      <c r="AP434" s="116">
        <v>121.47245025634766</v>
      </c>
      <c r="AQ434" s="116">
        <v>3.9178160466582597</v>
      </c>
      <c r="AR434" s="118">
        <v>162</v>
      </c>
      <c r="AS434" s="118">
        <v>4</v>
      </c>
      <c r="AT434" s="118">
        <v>0</v>
      </c>
      <c r="AU434" s="118">
        <v>0</v>
      </c>
      <c r="AV434" s="118">
        <v>1</v>
      </c>
      <c r="AW434" s="118">
        <v>1</v>
      </c>
      <c r="AX434" s="118">
        <v>0</v>
      </c>
      <c r="AY434" s="118">
        <v>0</v>
      </c>
      <c r="AZ434" s="118">
        <v>5</v>
      </c>
      <c r="BA434" s="118">
        <v>1</v>
      </c>
      <c r="BB434" s="118">
        <v>45</v>
      </c>
      <c r="BC434" s="118">
        <v>9</v>
      </c>
      <c r="BD434" s="116">
        <v>4</v>
      </c>
      <c r="BE434" s="118">
        <v>29</v>
      </c>
      <c r="BF434" s="118">
        <v>0</v>
      </c>
      <c r="BG434" s="112">
        <v>49.545818328857422</v>
      </c>
      <c r="BH434" s="244">
        <v>30</v>
      </c>
      <c r="BI434" s="240">
        <v>7.1258907363420425</v>
      </c>
      <c r="BJ434" s="470">
        <v>0</v>
      </c>
      <c r="BK434" s="470">
        <v>5</v>
      </c>
    </row>
    <row r="435" spans="1:63">
      <c r="A435" s="352">
        <v>41890</v>
      </c>
      <c r="B435" s="114" t="s">
        <v>126</v>
      </c>
      <c r="C435" s="114" t="s">
        <v>122</v>
      </c>
      <c r="D435" s="114">
        <v>114</v>
      </c>
      <c r="E435" s="114">
        <v>107</v>
      </c>
      <c r="F435" s="114">
        <v>7</v>
      </c>
      <c r="G435" s="114">
        <v>334</v>
      </c>
      <c r="H435" s="114">
        <v>313</v>
      </c>
      <c r="I435" s="114">
        <v>21</v>
      </c>
      <c r="J435" s="114">
        <v>1037</v>
      </c>
      <c r="K435" s="115">
        <v>951</v>
      </c>
      <c r="L435" s="115">
        <v>86</v>
      </c>
      <c r="M435" s="115">
        <v>703859</v>
      </c>
      <c r="N435" s="116">
        <v>0.11664267629384995</v>
      </c>
      <c r="O435" s="115">
        <v>1634</v>
      </c>
      <c r="P435" s="116">
        <v>0.23250751197338104</v>
      </c>
      <c r="Q435" s="116">
        <v>0</v>
      </c>
      <c r="R435" s="117">
        <v>239179</v>
      </c>
      <c r="S435" s="116">
        <v>98.730262756347656</v>
      </c>
      <c r="T435" s="116">
        <v>98.500709533691406</v>
      </c>
      <c r="U435" s="118">
        <v>242255</v>
      </c>
      <c r="V435" s="119">
        <v>0.72774553298950195</v>
      </c>
      <c r="W435" s="117">
        <v>1006</v>
      </c>
      <c r="X435" s="119">
        <v>0.42060548067092896</v>
      </c>
      <c r="Y435" s="119">
        <v>0</v>
      </c>
      <c r="Z435" s="117">
        <v>123588</v>
      </c>
      <c r="AA435" s="119">
        <v>98.393051147460938</v>
      </c>
      <c r="AB435" s="116">
        <v>123846</v>
      </c>
      <c r="AC435" s="120">
        <v>98.070991516113281</v>
      </c>
      <c r="AD435" s="116">
        <v>6.0363445281982422</v>
      </c>
      <c r="AE435" s="116">
        <v>35.607711791992188</v>
      </c>
      <c r="AF435" s="116">
        <v>1182.937255859375</v>
      </c>
      <c r="AG435" s="116">
        <v>3614.80859375</v>
      </c>
      <c r="AH435" s="121">
        <v>2324.40283203125</v>
      </c>
      <c r="AI435" s="116">
        <v>64.302238464355469</v>
      </c>
      <c r="AJ435" s="121">
        <v>3504.438720703125</v>
      </c>
      <c r="AK435" s="121">
        <v>110.3699951171875</v>
      </c>
      <c r="AL435" s="116">
        <v>2305.29833984375</v>
      </c>
      <c r="AM435" s="116">
        <v>19.104000091552734</v>
      </c>
      <c r="AN435" s="116">
        <v>96.393318176269531</v>
      </c>
      <c r="AO435" s="116">
        <v>102.34383392333984</v>
      </c>
      <c r="AP435" s="116">
        <v>33.868293762207031</v>
      </c>
      <c r="AQ435" s="116">
        <v>3.485832780858245</v>
      </c>
      <c r="AR435" s="118">
        <v>171</v>
      </c>
      <c r="AS435" s="118">
        <v>3</v>
      </c>
      <c r="AT435" s="118">
        <v>2</v>
      </c>
      <c r="AU435" s="118">
        <v>2</v>
      </c>
      <c r="AV435" s="118">
        <v>6</v>
      </c>
      <c r="AW435" s="118">
        <v>6</v>
      </c>
      <c r="AX435" s="118">
        <v>8</v>
      </c>
      <c r="AY435" s="118">
        <v>0</v>
      </c>
      <c r="AZ435" s="118">
        <v>14</v>
      </c>
      <c r="BA435" s="118">
        <v>2</v>
      </c>
      <c r="BB435" s="118">
        <v>29</v>
      </c>
      <c r="BC435" s="118">
        <v>19</v>
      </c>
      <c r="BD435" s="116">
        <v>22</v>
      </c>
      <c r="BE435" s="118">
        <v>50</v>
      </c>
      <c r="BF435" s="118">
        <v>0</v>
      </c>
      <c r="BG435" s="112">
        <v>47.196907043457031</v>
      </c>
      <c r="BH435" s="244">
        <v>45</v>
      </c>
      <c r="BI435" s="240">
        <v>13.473053892215569</v>
      </c>
      <c r="BJ435" s="470">
        <v>1</v>
      </c>
      <c r="BK435" s="470">
        <v>7</v>
      </c>
    </row>
    <row r="436" spans="1:63">
      <c r="A436" s="352">
        <v>41890</v>
      </c>
      <c r="B436" s="114" t="s">
        <v>184</v>
      </c>
      <c r="C436" s="114" t="s">
        <v>122</v>
      </c>
      <c r="D436" s="114">
        <v>114</v>
      </c>
      <c r="E436" s="114">
        <v>97</v>
      </c>
      <c r="F436" s="114">
        <v>17</v>
      </c>
      <c r="G436" s="114">
        <v>340</v>
      </c>
      <c r="H436" s="114">
        <v>289</v>
      </c>
      <c r="I436" s="114">
        <v>51</v>
      </c>
      <c r="J436" s="114">
        <v>1193</v>
      </c>
      <c r="K436" s="115">
        <v>974</v>
      </c>
      <c r="L436" s="115">
        <v>219</v>
      </c>
      <c r="M436" s="115">
        <v>1133482</v>
      </c>
      <c r="N436" s="116">
        <v>0.16833086311817169</v>
      </c>
      <c r="O436" s="115">
        <v>1274</v>
      </c>
      <c r="P436" s="116">
        <v>0.1126309335231781</v>
      </c>
      <c r="Q436" s="116">
        <v>0</v>
      </c>
      <c r="R436" s="117">
        <v>401386</v>
      </c>
      <c r="S436" s="116">
        <v>99.349037170410156</v>
      </c>
      <c r="T436" s="116">
        <v>99.237136840820313</v>
      </c>
      <c r="U436" s="118">
        <v>404016</v>
      </c>
      <c r="V436" s="119">
        <v>4.0592450648546219E-2</v>
      </c>
      <c r="W436" s="117">
        <v>1059</v>
      </c>
      <c r="X436" s="119">
        <v>0.26383581757545471</v>
      </c>
      <c r="Y436" s="119">
        <v>0</v>
      </c>
      <c r="Z436" s="117">
        <v>268834</v>
      </c>
      <c r="AA436" s="119">
        <v>98.063858032226562</v>
      </c>
      <c r="AB436" s="116">
        <v>267727</v>
      </c>
      <c r="AC436" s="120">
        <v>98.076774597167969</v>
      </c>
      <c r="AD436" s="116">
        <v>5.9133763313293457</v>
      </c>
      <c r="AE436" s="116">
        <v>30.302375793457031</v>
      </c>
      <c r="AF436" s="116">
        <v>1943.8297119140625</v>
      </c>
      <c r="AG436" s="116">
        <v>4961.63330078125</v>
      </c>
      <c r="AH436" s="121">
        <v>3651.70068359375</v>
      </c>
      <c r="AI436" s="116">
        <v>73.598762512207031</v>
      </c>
      <c r="AJ436" s="121">
        <v>4157.388671875</v>
      </c>
      <c r="AK436" s="121">
        <v>804.2449951171875</v>
      </c>
      <c r="AL436" s="116">
        <v>3067.71923828125</v>
      </c>
      <c r="AM436" s="116">
        <v>583.9810791015625</v>
      </c>
      <c r="AN436" s="116">
        <v>108.72212219238281</v>
      </c>
      <c r="AO436" s="116">
        <v>112.97892761230469</v>
      </c>
      <c r="AP436" s="116">
        <v>90.998497009277344</v>
      </c>
      <c r="AQ436" s="116">
        <v>4.1589549880815175</v>
      </c>
      <c r="AR436" s="118">
        <v>137</v>
      </c>
      <c r="AS436" s="118">
        <v>13</v>
      </c>
      <c r="AT436" s="118">
        <v>4</v>
      </c>
      <c r="AU436" s="118">
        <v>3</v>
      </c>
      <c r="AV436" s="118">
        <v>0</v>
      </c>
      <c r="AW436" s="118">
        <v>0</v>
      </c>
      <c r="AX436" s="118">
        <v>3</v>
      </c>
      <c r="AY436" s="118">
        <v>0</v>
      </c>
      <c r="AZ436" s="118">
        <v>7</v>
      </c>
      <c r="BA436" s="118">
        <v>1</v>
      </c>
      <c r="BB436" s="118">
        <v>34</v>
      </c>
      <c r="BC436" s="118">
        <v>6</v>
      </c>
      <c r="BD436" s="116">
        <v>10</v>
      </c>
      <c r="BE436" s="118">
        <v>46</v>
      </c>
      <c r="BF436" s="118">
        <v>0</v>
      </c>
      <c r="BG436" s="112">
        <v>53.596828460693359</v>
      </c>
      <c r="BH436" s="244">
        <v>33</v>
      </c>
      <c r="BI436" s="240">
        <v>9.7058823529411775</v>
      </c>
      <c r="BJ436" s="471">
        <v>0</v>
      </c>
      <c r="BK436" s="471">
        <v>8</v>
      </c>
    </row>
    <row r="437" spans="1:63">
      <c r="A437" s="352">
        <v>41890</v>
      </c>
      <c r="B437" s="114" t="s">
        <v>131</v>
      </c>
      <c r="C437" s="114" t="s">
        <v>176</v>
      </c>
      <c r="D437" s="114">
        <v>188</v>
      </c>
      <c r="E437" s="114">
        <v>168</v>
      </c>
      <c r="F437" s="114">
        <v>20</v>
      </c>
      <c r="G437" s="114">
        <v>539</v>
      </c>
      <c r="H437" s="114">
        <v>489</v>
      </c>
      <c r="I437" s="114">
        <v>50</v>
      </c>
      <c r="J437" s="114">
        <v>1589</v>
      </c>
      <c r="K437" s="115">
        <v>1428</v>
      </c>
      <c r="L437" s="115">
        <v>161</v>
      </c>
      <c r="M437" s="115">
        <v>1169016</v>
      </c>
      <c r="N437" s="116">
        <v>4.4481856748461723E-3</v>
      </c>
      <c r="O437" s="115">
        <v>79</v>
      </c>
      <c r="P437" s="116">
        <v>7.0678144693374634E-3</v>
      </c>
      <c r="Q437" s="116">
        <v>0</v>
      </c>
      <c r="R437" s="117">
        <v>406997</v>
      </c>
      <c r="S437" s="116">
        <v>99.674034118652344</v>
      </c>
      <c r="T437" s="116">
        <v>99.6669921875</v>
      </c>
      <c r="U437" s="118">
        <v>408328</v>
      </c>
      <c r="V437" s="119">
        <v>1.4449167996644974E-2</v>
      </c>
      <c r="W437" s="117">
        <v>1263</v>
      </c>
      <c r="X437" s="119">
        <v>0.31032168865203857</v>
      </c>
      <c r="Y437" s="119">
        <v>0</v>
      </c>
      <c r="Z437" s="117">
        <v>154881</v>
      </c>
      <c r="AA437" s="119">
        <v>95.038772583007813</v>
      </c>
      <c r="AB437" s="116">
        <v>154679</v>
      </c>
      <c r="AC437" s="120">
        <v>95.415664672851563</v>
      </c>
      <c r="AD437" s="116">
        <v>5.3613018989562988</v>
      </c>
      <c r="AE437" s="116">
        <v>28.805768966674805</v>
      </c>
      <c r="AF437" s="116">
        <v>1814.5247802734375</v>
      </c>
      <c r="AG437" s="116">
        <v>5023.27294921875</v>
      </c>
      <c r="AH437" s="121">
        <v>3230.74609375</v>
      </c>
      <c r="AI437" s="116">
        <v>64.315559387207031</v>
      </c>
      <c r="AJ437" s="121">
        <v>4292.9169921875</v>
      </c>
      <c r="AK437" s="121">
        <v>730.3565673828125</v>
      </c>
      <c r="AL437" s="116">
        <v>2666.48388671875</v>
      </c>
      <c r="AM437" s="116">
        <v>564.2618408203125</v>
      </c>
      <c r="AN437" s="116">
        <v>85.002754211425781</v>
      </c>
      <c r="AO437" s="116">
        <v>81.797698974609375</v>
      </c>
      <c r="AP437" s="116">
        <v>110.43754577636719</v>
      </c>
      <c r="AQ437" s="116">
        <v>3.1612793890615167</v>
      </c>
      <c r="AR437" s="118">
        <v>272</v>
      </c>
      <c r="AS437" s="118">
        <v>0</v>
      </c>
      <c r="AT437" s="118">
        <v>1</v>
      </c>
      <c r="AU437" s="118">
        <v>1</v>
      </c>
      <c r="AV437" s="118">
        <v>1</v>
      </c>
      <c r="AW437" s="118">
        <v>0</v>
      </c>
      <c r="AX437" s="118">
        <v>3</v>
      </c>
      <c r="AY437" s="118">
        <v>1</v>
      </c>
      <c r="AZ437" s="118">
        <v>1</v>
      </c>
      <c r="BA437" s="118">
        <v>1</v>
      </c>
      <c r="BB437" s="118">
        <v>128</v>
      </c>
      <c r="BC437" s="118">
        <v>64</v>
      </c>
      <c r="BD437" s="116">
        <v>21</v>
      </c>
      <c r="BE437" s="118">
        <v>26</v>
      </c>
      <c r="BF437" s="118">
        <v>0</v>
      </c>
      <c r="BG437" s="112">
        <v>41.195621490478516</v>
      </c>
      <c r="BH437" s="244">
        <v>86</v>
      </c>
      <c r="BI437" s="240">
        <v>15.955473098330241</v>
      </c>
      <c r="BJ437" s="471">
        <v>2</v>
      </c>
      <c r="BK437" s="471">
        <v>4</v>
      </c>
    </row>
    <row r="438" spans="1:63">
      <c r="A438" s="352">
        <v>41890</v>
      </c>
      <c r="B438" s="114" t="s">
        <v>124</v>
      </c>
      <c r="C438" s="114" t="s">
        <v>176</v>
      </c>
      <c r="D438" s="114">
        <v>149</v>
      </c>
      <c r="E438" s="114">
        <v>117</v>
      </c>
      <c r="F438" s="114">
        <v>32</v>
      </c>
      <c r="G438" s="114">
        <v>430</v>
      </c>
      <c r="H438" s="114">
        <v>344</v>
      </c>
      <c r="I438" s="114">
        <v>86</v>
      </c>
      <c r="J438" s="114">
        <v>1643</v>
      </c>
      <c r="K438" s="115">
        <v>1300</v>
      </c>
      <c r="L438" s="115">
        <v>343</v>
      </c>
      <c r="M438" s="115">
        <v>1098716</v>
      </c>
      <c r="N438" s="116">
        <v>1.8203066429123282E-4</v>
      </c>
      <c r="O438" s="115">
        <v>179</v>
      </c>
      <c r="P438" s="116">
        <v>1.6915436834096909E-2</v>
      </c>
      <c r="Q438" s="116">
        <v>0</v>
      </c>
      <c r="R438" s="117">
        <v>431592</v>
      </c>
      <c r="S438" s="116">
        <v>99.683578491210937</v>
      </c>
      <c r="T438" s="116">
        <v>99.666717529296875</v>
      </c>
      <c r="U438" s="118">
        <v>432962</v>
      </c>
      <c r="V438" s="119">
        <v>3.6261841654777527E-2</v>
      </c>
      <c r="W438" s="117">
        <v>1354</v>
      </c>
      <c r="X438" s="119">
        <v>0.31372222304344177</v>
      </c>
      <c r="Y438" s="119">
        <v>0</v>
      </c>
      <c r="Z438" s="117">
        <v>114001</v>
      </c>
      <c r="AA438" s="119">
        <v>94.306190490722656</v>
      </c>
      <c r="AB438" s="116">
        <v>113689</v>
      </c>
      <c r="AC438" s="120">
        <v>94.170936584472656</v>
      </c>
      <c r="AD438" s="116">
        <v>5.4170351028442383</v>
      </c>
      <c r="AE438" s="116">
        <v>31.940526962280273</v>
      </c>
      <c r="AF438" s="116">
        <v>1677.4912109375</v>
      </c>
      <c r="AG438" s="116">
        <v>5385.30224609375</v>
      </c>
      <c r="AH438" s="121">
        <v>3235.496826171875</v>
      </c>
      <c r="AI438" s="116">
        <v>60.080135345458984</v>
      </c>
      <c r="AJ438" s="121">
        <v>3974.804443359375</v>
      </c>
      <c r="AK438" s="121">
        <v>1410.4969482421875</v>
      </c>
      <c r="AL438" s="116">
        <v>2127.399658203125</v>
      </c>
      <c r="AM438" s="116">
        <v>1108.0966796875</v>
      </c>
      <c r="AN438" s="116">
        <v>80.392036437988281</v>
      </c>
      <c r="AO438" s="116">
        <v>74.67364501953125</v>
      </c>
      <c r="AP438" s="116">
        <v>102.51461791992187</v>
      </c>
      <c r="AQ438" s="116">
        <v>3.2777250432706939</v>
      </c>
      <c r="AR438" s="118">
        <v>228</v>
      </c>
      <c r="AS438" s="118">
        <v>1</v>
      </c>
      <c r="AT438" s="118">
        <v>0</v>
      </c>
      <c r="AU438" s="118">
        <v>0</v>
      </c>
      <c r="AV438" s="118">
        <v>2</v>
      </c>
      <c r="AW438" s="118">
        <v>1</v>
      </c>
      <c r="AX438" s="118">
        <v>2</v>
      </c>
      <c r="AY438" s="118">
        <v>0</v>
      </c>
      <c r="AZ438" s="118">
        <v>3</v>
      </c>
      <c r="BA438" s="118">
        <v>0</v>
      </c>
      <c r="BB438" s="118">
        <v>85</v>
      </c>
      <c r="BC438" s="118">
        <v>45</v>
      </c>
      <c r="BD438" s="116">
        <v>9</v>
      </c>
      <c r="BE438" s="118">
        <v>26</v>
      </c>
      <c r="BF438" s="118">
        <v>0</v>
      </c>
      <c r="BG438" s="112">
        <v>39.727508544921875</v>
      </c>
      <c r="BH438" s="244">
        <v>85</v>
      </c>
      <c r="BI438" s="240">
        <v>19.767441860465116</v>
      </c>
      <c r="BJ438" s="471">
        <v>0</v>
      </c>
      <c r="BK438" s="471">
        <v>4</v>
      </c>
    </row>
    <row r="439" spans="1:63">
      <c r="A439" s="352">
        <v>41890</v>
      </c>
      <c r="B439" s="206" t="s">
        <v>133</v>
      </c>
      <c r="C439" s="206" t="s">
        <v>176</v>
      </c>
      <c r="D439" s="206">
        <v>176</v>
      </c>
      <c r="E439" s="206">
        <v>164</v>
      </c>
      <c r="F439" s="206">
        <v>12</v>
      </c>
      <c r="G439" s="206">
        <v>519</v>
      </c>
      <c r="H439" s="206">
        <v>485</v>
      </c>
      <c r="I439" s="206">
        <v>34</v>
      </c>
      <c r="J439" s="206">
        <v>1531</v>
      </c>
      <c r="K439" s="245">
        <v>1418</v>
      </c>
      <c r="L439" s="245">
        <v>113</v>
      </c>
      <c r="M439" s="245">
        <v>943488</v>
      </c>
      <c r="N439" s="246">
        <v>8.0340184271335602E-2</v>
      </c>
      <c r="O439" s="245">
        <v>62</v>
      </c>
      <c r="P439" s="246">
        <v>6.9358521141111851E-3</v>
      </c>
      <c r="Q439" s="246">
        <v>0</v>
      </c>
      <c r="R439" s="247">
        <v>301073</v>
      </c>
      <c r="S439" s="246">
        <v>99.531883239746094</v>
      </c>
      <c r="T439" s="246">
        <v>99.524978637695312</v>
      </c>
      <c r="U439" s="248">
        <v>302489</v>
      </c>
      <c r="V439" s="249">
        <v>9.0912394225597382E-2</v>
      </c>
      <c r="W439" s="248">
        <v>1012</v>
      </c>
      <c r="X439" s="246">
        <v>0.33613109588623047</v>
      </c>
      <c r="Y439" s="246">
        <v>0</v>
      </c>
      <c r="Z439" s="247">
        <v>72725</v>
      </c>
      <c r="AA439" s="249">
        <v>91.172225952148438</v>
      </c>
      <c r="AB439" s="246">
        <v>72646</v>
      </c>
      <c r="AC439" s="250">
        <v>89.831512451171875</v>
      </c>
      <c r="AD439" s="246">
        <v>5.285830020904541</v>
      </c>
      <c r="AE439" s="246">
        <v>35.085090637207031</v>
      </c>
      <c r="AF439" s="246">
        <v>1484.405029296875</v>
      </c>
      <c r="AG439" s="246">
        <v>4523.40869140625</v>
      </c>
      <c r="AH439" s="251">
        <v>3022.2431640625</v>
      </c>
      <c r="AI439" s="246">
        <v>66.813400268554687</v>
      </c>
      <c r="AJ439" s="251">
        <v>4142.73095703125</v>
      </c>
      <c r="AK439" s="251">
        <v>380.6783447265625</v>
      </c>
      <c r="AL439" s="246">
        <v>2779.965087890625</v>
      </c>
      <c r="AM439" s="246">
        <v>242.27841186523437</v>
      </c>
      <c r="AN439" s="246">
        <v>82.064323425292969</v>
      </c>
      <c r="AO439" s="246">
        <v>81.895965576171875</v>
      </c>
      <c r="AP439" s="246">
        <v>83.942298889160156</v>
      </c>
      <c r="AQ439" s="246">
        <v>2.9545451936030371</v>
      </c>
      <c r="AR439" s="248">
        <v>295</v>
      </c>
      <c r="AS439" s="248">
        <v>4</v>
      </c>
      <c r="AT439" s="248">
        <v>2</v>
      </c>
      <c r="AU439" s="248">
        <v>2</v>
      </c>
      <c r="AV439" s="248">
        <v>2</v>
      </c>
      <c r="AW439" s="248">
        <v>0</v>
      </c>
      <c r="AX439" s="248">
        <v>5</v>
      </c>
      <c r="AY439" s="248">
        <v>0</v>
      </c>
      <c r="AZ439" s="248">
        <v>5</v>
      </c>
      <c r="BA439" s="248">
        <v>1</v>
      </c>
      <c r="BB439" s="248">
        <v>90</v>
      </c>
      <c r="BC439" s="248">
        <v>52</v>
      </c>
      <c r="BD439" s="246">
        <v>22</v>
      </c>
      <c r="BE439" s="248">
        <v>35</v>
      </c>
      <c r="BF439" s="248">
        <v>0</v>
      </c>
      <c r="BG439" s="249">
        <v>39.585781097412109</v>
      </c>
      <c r="BH439" s="252">
        <v>116</v>
      </c>
      <c r="BI439" s="253">
        <v>22.350674373795762</v>
      </c>
      <c r="BJ439" s="43">
        <v>1</v>
      </c>
      <c r="BK439" s="43">
        <v>6</v>
      </c>
    </row>
    <row r="440" spans="1:63">
      <c r="A440" s="352">
        <v>41890</v>
      </c>
      <c r="B440" s="206" t="s">
        <v>125</v>
      </c>
      <c r="C440" s="206" t="s">
        <v>176</v>
      </c>
      <c r="D440" s="206">
        <v>174</v>
      </c>
      <c r="E440" s="206">
        <v>166</v>
      </c>
      <c r="F440" s="206">
        <v>8</v>
      </c>
      <c r="G440" s="206">
        <v>498</v>
      </c>
      <c r="H440" s="206">
        <v>474</v>
      </c>
      <c r="I440" s="206">
        <v>24</v>
      </c>
      <c r="J440" s="206">
        <v>1624</v>
      </c>
      <c r="K440" s="245">
        <v>1531</v>
      </c>
      <c r="L440" s="245">
        <v>93</v>
      </c>
      <c r="M440" s="245">
        <v>877487</v>
      </c>
      <c r="N440" s="246">
        <v>1.4131263829767704E-2</v>
      </c>
      <c r="O440" s="245">
        <v>30</v>
      </c>
      <c r="P440" s="246">
        <v>3.5820296034216881E-3</v>
      </c>
      <c r="Q440" s="246">
        <v>0</v>
      </c>
      <c r="R440" s="247">
        <v>305492</v>
      </c>
      <c r="S440" s="246">
        <v>99.807563781738281</v>
      </c>
      <c r="T440" s="246">
        <v>99.803985595703125</v>
      </c>
      <c r="U440" s="248">
        <v>306081</v>
      </c>
      <c r="V440" s="249">
        <v>1.6008833423256874E-2</v>
      </c>
      <c r="W440" s="248">
        <v>693</v>
      </c>
      <c r="X440" s="246">
        <v>0.22684718668460846</v>
      </c>
      <c r="Y440" s="246">
        <v>0</v>
      </c>
      <c r="Z440" s="247">
        <v>83042</v>
      </c>
      <c r="AA440" s="249">
        <v>92.765106201171875</v>
      </c>
      <c r="AB440" s="246">
        <v>82576</v>
      </c>
      <c r="AC440" s="250">
        <v>93.4605712890625</v>
      </c>
      <c r="AD440" s="246">
        <v>4.612060546875</v>
      </c>
      <c r="AE440" s="246">
        <v>33.719436645507813</v>
      </c>
      <c r="AF440" s="246">
        <v>1187.2802734375</v>
      </c>
      <c r="AG440" s="246">
        <v>4181.681640625</v>
      </c>
      <c r="AH440" s="251">
        <v>2067.8447265625</v>
      </c>
      <c r="AI440" s="246">
        <v>49.450077056884766</v>
      </c>
      <c r="AJ440" s="251">
        <v>3847.259521484375</v>
      </c>
      <c r="AK440" s="251">
        <v>334.421142578125</v>
      </c>
      <c r="AL440" s="246">
        <v>1822.568603515625</v>
      </c>
      <c r="AM440" s="246">
        <v>245.27609252929687</v>
      </c>
      <c r="AN440" s="246">
        <v>67.761436462402344</v>
      </c>
      <c r="AO440" s="246">
        <v>66.524681091308594</v>
      </c>
      <c r="AP440" s="246">
        <v>86.19677734375</v>
      </c>
      <c r="AQ440" s="246">
        <v>2.5749271186114533</v>
      </c>
      <c r="AR440" s="248">
        <v>343</v>
      </c>
      <c r="AS440" s="248">
        <v>0</v>
      </c>
      <c r="AT440" s="248">
        <v>3</v>
      </c>
      <c r="AU440" s="248">
        <v>2</v>
      </c>
      <c r="AV440" s="248">
        <v>1</v>
      </c>
      <c r="AW440" s="248">
        <v>0</v>
      </c>
      <c r="AX440" s="248">
        <v>1</v>
      </c>
      <c r="AY440" s="248">
        <v>0</v>
      </c>
      <c r="AZ440" s="248">
        <v>1</v>
      </c>
      <c r="BA440" s="248">
        <v>0</v>
      </c>
      <c r="BB440" s="248">
        <v>80</v>
      </c>
      <c r="BC440" s="248">
        <v>43</v>
      </c>
      <c r="BD440" s="246">
        <v>7</v>
      </c>
      <c r="BE440" s="248">
        <v>9</v>
      </c>
      <c r="BF440" s="248">
        <v>0</v>
      </c>
      <c r="BG440" s="249">
        <v>32.988563537597656</v>
      </c>
      <c r="BH440" s="252">
        <v>137</v>
      </c>
      <c r="BI440" s="253">
        <v>27.510040160642568</v>
      </c>
      <c r="BJ440" s="43">
        <v>0</v>
      </c>
      <c r="BK440" s="43">
        <v>1</v>
      </c>
    </row>
    <row r="441" spans="1:63">
      <c r="A441" s="352">
        <v>41890</v>
      </c>
      <c r="B441" s="107" t="s">
        <v>127</v>
      </c>
      <c r="C441" s="107" t="s">
        <v>128</v>
      </c>
      <c r="D441" s="107">
        <v>166</v>
      </c>
      <c r="E441" s="107">
        <v>150</v>
      </c>
      <c r="F441" s="107">
        <v>16</v>
      </c>
      <c r="G441" s="107">
        <v>498</v>
      </c>
      <c r="H441" s="107">
        <v>450</v>
      </c>
      <c r="I441" s="107">
        <v>48</v>
      </c>
      <c r="J441" s="107">
        <v>1599</v>
      </c>
      <c r="K441" s="108">
        <v>1439</v>
      </c>
      <c r="L441" s="108">
        <v>160</v>
      </c>
      <c r="M441" s="108">
        <v>867169</v>
      </c>
      <c r="N441" s="109">
        <v>0</v>
      </c>
      <c r="O441" s="108">
        <v>4073</v>
      </c>
      <c r="P441" s="109">
        <v>0.46970662474632263</v>
      </c>
      <c r="Q441" s="109">
        <v>0</v>
      </c>
      <c r="R441" s="110">
        <v>311383</v>
      </c>
      <c r="S441" s="109">
        <v>99.461776733398438</v>
      </c>
      <c r="T441" s="109">
        <v>98.994598388671875</v>
      </c>
      <c r="U441" s="111">
        <v>313068</v>
      </c>
      <c r="V441" s="112">
        <v>5.4301302880048752E-2</v>
      </c>
      <c r="W441" s="111">
        <v>2413</v>
      </c>
      <c r="X441" s="109">
        <v>0.77492988109588623</v>
      </c>
      <c r="Y441" s="109">
        <v>0</v>
      </c>
      <c r="Z441" s="110">
        <v>703577</v>
      </c>
      <c r="AA441" s="112">
        <v>99.15301513671875</v>
      </c>
      <c r="AB441" s="109">
        <v>701917</v>
      </c>
      <c r="AC441" s="182">
        <v>99.331497192382812</v>
      </c>
      <c r="AD441" s="109">
        <v>3.6187841892242432</v>
      </c>
      <c r="AE441" s="109">
        <v>16.939632415771484</v>
      </c>
      <c r="AF441" s="109">
        <v>861.43865966796875</v>
      </c>
      <c r="AG441" s="109">
        <v>4179.06005859375</v>
      </c>
      <c r="AH441" s="113">
        <v>2305.83349609375</v>
      </c>
      <c r="AI441" s="109">
        <v>55.175888061523437</v>
      </c>
      <c r="AJ441" s="113">
        <v>3870.215576171875</v>
      </c>
      <c r="AK441" s="113">
        <v>308.84442138671875</v>
      </c>
      <c r="AL441" s="109">
        <v>450</v>
      </c>
      <c r="AM441" s="109">
        <v>48</v>
      </c>
      <c r="AN441" s="109">
        <v>73.335906982421875</v>
      </c>
      <c r="AO441" s="109">
        <v>74.38690185546875</v>
      </c>
      <c r="AP441" s="109">
        <v>62.304691314697266</v>
      </c>
      <c r="AQ441" s="109">
        <v>2.6135460028728894</v>
      </c>
      <c r="AR441" s="111">
        <v>328</v>
      </c>
      <c r="AS441" s="111">
        <v>3</v>
      </c>
      <c r="AT441" s="111">
        <v>0</v>
      </c>
      <c r="AU441" s="111">
        <v>0</v>
      </c>
      <c r="AV441" s="111">
        <v>1</v>
      </c>
      <c r="AW441" s="111">
        <v>0</v>
      </c>
      <c r="AX441" s="111">
        <v>24</v>
      </c>
      <c r="AY441" s="111">
        <v>0</v>
      </c>
      <c r="AZ441" s="111">
        <v>14</v>
      </c>
      <c r="BA441" s="111">
        <v>1</v>
      </c>
      <c r="BB441" s="111">
        <v>31</v>
      </c>
      <c r="BC441" s="111">
        <v>12</v>
      </c>
      <c r="BD441" s="109">
        <v>72</v>
      </c>
      <c r="BE441" s="111">
        <v>84</v>
      </c>
      <c r="BF441" s="111">
        <v>0</v>
      </c>
      <c r="BG441" s="112">
        <v>35.834136962890625</v>
      </c>
      <c r="BH441" s="244">
        <v>178</v>
      </c>
      <c r="BI441" s="240">
        <v>35.742971887550198</v>
      </c>
      <c r="BJ441" s="43">
        <v>9</v>
      </c>
      <c r="BK441" s="43">
        <v>12</v>
      </c>
    </row>
    <row r="442" spans="1:63">
      <c r="A442" s="352">
        <v>41890</v>
      </c>
      <c r="B442" s="107" t="s">
        <v>129</v>
      </c>
      <c r="C442" s="107" t="s">
        <v>128</v>
      </c>
      <c r="D442" s="107">
        <v>155</v>
      </c>
      <c r="E442" s="107">
        <v>152</v>
      </c>
      <c r="F442" s="107">
        <v>3</v>
      </c>
      <c r="G442" s="107">
        <v>461</v>
      </c>
      <c r="H442" s="107">
        <v>452</v>
      </c>
      <c r="I442" s="107">
        <v>9</v>
      </c>
      <c r="J442" s="107">
        <v>1206</v>
      </c>
      <c r="K442" s="108">
        <v>1177</v>
      </c>
      <c r="L442" s="108">
        <v>29</v>
      </c>
      <c r="M442" s="108">
        <v>698159</v>
      </c>
      <c r="N442" s="109">
        <v>1.4973666667938232</v>
      </c>
      <c r="O442" s="108">
        <v>3246</v>
      </c>
      <c r="P442" s="109">
        <v>0.47201567888259888</v>
      </c>
      <c r="Q442" s="109">
        <v>0</v>
      </c>
      <c r="R442" s="110">
        <v>203702</v>
      </c>
      <c r="S442" s="109">
        <v>98.877265930175781</v>
      </c>
      <c r="T442" s="109">
        <v>98.410552978515625</v>
      </c>
      <c r="U442" s="111">
        <v>206015</v>
      </c>
      <c r="V442" s="112">
        <v>0.32667523622512817</v>
      </c>
      <c r="W442" s="111">
        <v>1590</v>
      </c>
      <c r="X442" s="109">
        <v>0.7805519700050354</v>
      </c>
      <c r="Y442" s="109">
        <v>0</v>
      </c>
      <c r="Z442" s="110">
        <v>133024</v>
      </c>
      <c r="AA442" s="112">
        <v>98.033119201660156</v>
      </c>
      <c r="AB442" s="109">
        <v>133010</v>
      </c>
      <c r="AC442" s="182">
        <v>98.197479248046875</v>
      </c>
      <c r="AD442" s="109">
        <v>3.5564155578613281</v>
      </c>
      <c r="AE442" s="109">
        <v>26.8436279296875</v>
      </c>
      <c r="AF442" s="109">
        <v>693.85015869140625</v>
      </c>
      <c r="AG442" s="109">
        <v>2452.82275390625</v>
      </c>
      <c r="AH442" s="113">
        <v>1243.4169921875</v>
      </c>
      <c r="AI442" s="109">
        <v>50.693309783935547</v>
      </c>
      <c r="AJ442" s="113">
        <v>2391.156494140625</v>
      </c>
      <c r="AK442" s="113">
        <v>61.666667938232422</v>
      </c>
      <c r="AL442" s="109">
        <v>452</v>
      </c>
      <c r="AM442" s="109">
        <v>9</v>
      </c>
      <c r="AN442" s="109">
        <v>60.203563690185547</v>
      </c>
      <c r="AO442" s="109">
        <v>60.745319366455078</v>
      </c>
      <c r="AP442" s="109">
        <v>44.733966827392578</v>
      </c>
      <c r="AQ442" s="109">
        <v>2.0338497130234248</v>
      </c>
      <c r="AR442" s="111">
        <v>347</v>
      </c>
      <c r="AS442" s="111">
        <v>1</v>
      </c>
      <c r="AT442" s="111">
        <v>9</v>
      </c>
      <c r="AU442" s="111">
        <v>4</v>
      </c>
      <c r="AV442" s="111">
        <v>9</v>
      </c>
      <c r="AW442" s="111">
        <v>5</v>
      </c>
      <c r="AX442" s="111">
        <v>24</v>
      </c>
      <c r="AY442" s="111">
        <v>2</v>
      </c>
      <c r="AZ442" s="111">
        <v>33</v>
      </c>
      <c r="BA442" s="111">
        <v>5</v>
      </c>
      <c r="BB442" s="111">
        <v>60</v>
      </c>
      <c r="BC442" s="111">
        <v>29</v>
      </c>
      <c r="BD442" s="109">
        <v>72</v>
      </c>
      <c r="BE442" s="111">
        <v>118</v>
      </c>
      <c r="BF442" s="111">
        <v>0</v>
      </c>
      <c r="BG442" s="112">
        <v>31.020278930664063</v>
      </c>
      <c r="BH442" s="244">
        <v>181</v>
      </c>
      <c r="BI442" s="240">
        <v>39.262472885032537</v>
      </c>
      <c r="BJ442" s="43">
        <v>9</v>
      </c>
      <c r="BK442" s="43">
        <v>16</v>
      </c>
    </row>
    <row r="443" spans="1:63">
      <c r="A443" s="352">
        <v>41890</v>
      </c>
      <c r="B443" s="126" t="s">
        <v>130</v>
      </c>
      <c r="C443" s="126" t="s">
        <v>128</v>
      </c>
      <c r="D443" s="233">
        <v>181</v>
      </c>
      <c r="E443" s="233">
        <v>176</v>
      </c>
      <c r="F443" s="233">
        <v>5</v>
      </c>
      <c r="G443" s="233">
        <v>543</v>
      </c>
      <c r="H443" s="233">
        <v>528</v>
      </c>
      <c r="I443" s="233">
        <v>15</v>
      </c>
      <c r="J443" s="233">
        <v>866</v>
      </c>
      <c r="K443" s="233">
        <v>835</v>
      </c>
      <c r="L443" s="233">
        <v>31</v>
      </c>
      <c r="M443" s="233">
        <v>275263</v>
      </c>
      <c r="N443" s="195">
        <v>3.2696004491299391E-3</v>
      </c>
      <c r="O443" s="233">
        <v>627</v>
      </c>
      <c r="P443" s="230">
        <v>0.22778961062431335</v>
      </c>
      <c r="Q443" s="234">
        <v>0</v>
      </c>
      <c r="R443" s="233">
        <v>54910</v>
      </c>
      <c r="S443" s="230">
        <v>99.794631958007813</v>
      </c>
      <c r="T443" s="195">
        <v>99.567306518554688</v>
      </c>
      <c r="U443" s="233">
        <v>55023</v>
      </c>
      <c r="V443" s="195">
        <v>1.817421754822135E-3</v>
      </c>
      <c r="W443" s="233">
        <v>332</v>
      </c>
      <c r="X443" s="195">
        <v>0.60462576150894165</v>
      </c>
      <c r="Y443" s="234">
        <v>0</v>
      </c>
      <c r="Z443" s="233">
        <v>151517</v>
      </c>
      <c r="AA443" s="195">
        <v>98.683952331542969</v>
      </c>
      <c r="AB443" s="233">
        <v>152549</v>
      </c>
      <c r="AC443" s="195">
        <v>98.680656433105469</v>
      </c>
      <c r="AD443" s="234">
        <v>4.7607536315917969</v>
      </c>
      <c r="AE443" s="234">
        <v>28.059932708740234</v>
      </c>
      <c r="AF443" s="233">
        <v>384.67764282226562</v>
      </c>
      <c r="AG443" s="234">
        <v>1070.383056640625</v>
      </c>
      <c r="AH443" s="234">
        <v>520.81072998046875</v>
      </c>
      <c r="AI443" s="234">
        <v>48.656482696533203</v>
      </c>
      <c r="AJ443" s="234">
        <v>1037.88330078125</v>
      </c>
      <c r="AK443" s="234">
        <v>32.5</v>
      </c>
      <c r="AL443" s="234">
        <v>528</v>
      </c>
      <c r="AM443" s="234">
        <v>15</v>
      </c>
      <c r="AN443" s="235">
        <v>43.833656311035156</v>
      </c>
      <c r="AO443" s="235">
        <v>43.646717071533203</v>
      </c>
      <c r="AP443" s="235">
        <v>50.7796630859375</v>
      </c>
      <c r="AQ443" s="213">
        <v>1.2360081485457564</v>
      </c>
      <c r="AR443" s="234">
        <v>447</v>
      </c>
      <c r="AS443" s="236">
        <v>1</v>
      </c>
      <c r="AT443" s="236">
        <v>0</v>
      </c>
      <c r="AU443" s="236">
        <v>0</v>
      </c>
      <c r="AV443" s="236">
        <v>0</v>
      </c>
      <c r="AW443" s="236">
        <v>0</v>
      </c>
      <c r="AX443" s="236">
        <v>7</v>
      </c>
      <c r="AY443" s="236">
        <v>0</v>
      </c>
      <c r="AZ443" s="236">
        <v>1</v>
      </c>
      <c r="BA443" s="236">
        <v>0</v>
      </c>
      <c r="BB443" s="236">
        <v>32</v>
      </c>
      <c r="BC443" s="236">
        <v>1</v>
      </c>
      <c r="BD443" s="236">
        <v>8</v>
      </c>
      <c r="BE443" s="236">
        <v>2</v>
      </c>
      <c r="BF443" s="236">
        <v>0</v>
      </c>
      <c r="BG443" s="235">
        <v>20.089235305786133</v>
      </c>
      <c r="BH443" s="236">
        <v>307</v>
      </c>
      <c r="BI443" s="235">
        <v>56.537753222836095</v>
      </c>
      <c r="BJ443" s="43">
        <v>2</v>
      </c>
      <c r="BK443" s="43">
        <v>0</v>
      </c>
    </row>
    <row r="444" spans="1:63">
      <c r="A444" s="352">
        <v>41890</v>
      </c>
      <c r="B444" s="127" t="s">
        <v>132</v>
      </c>
      <c r="C444" s="127" t="s">
        <v>128</v>
      </c>
      <c r="D444" s="199">
        <v>183</v>
      </c>
      <c r="E444" s="199">
        <v>178</v>
      </c>
      <c r="F444" s="199">
        <v>5</v>
      </c>
      <c r="G444" s="199">
        <v>542</v>
      </c>
      <c r="H444" s="199">
        <v>527</v>
      </c>
      <c r="I444" s="199">
        <v>15</v>
      </c>
      <c r="J444" s="199">
        <v>1013</v>
      </c>
      <c r="K444" s="199">
        <v>981</v>
      </c>
      <c r="L444" s="199">
        <v>32</v>
      </c>
      <c r="M444" s="199">
        <v>396692</v>
      </c>
      <c r="N444" s="200">
        <v>0</v>
      </c>
      <c r="O444" s="199">
        <v>1095</v>
      </c>
      <c r="P444" s="194">
        <v>0.27605298161506653</v>
      </c>
      <c r="Q444" s="200">
        <v>0</v>
      </c>
      <c r="R444" s="199">
        <v>91616</v>
      </c>
      <c r="S444" s="194">
        <v>99.715927124023438</v>
      </c>
      <c r="T444" s="200">
        <v>99.440658569335938</v>
      </c>
      <c r="U444" s="199">
        <v>91877</v>
      </c>
      <c r="V444" s="201">
        <v>0</v>
      </c>
      <c r="W444" s="199">
        <v>524</v>
      </c>
      <c r="X444" s="200">
        <v>0.57195252180099487</v>
      </c>
      <c r="Y444" s="200">
        <v>0</v>
      </c>
      <c r="Z444" s="199">
        <v>172199</v>
      </c>
      <c r="AA444" s="201">
        <v>98.656379699707031</v>
      </c>
      <c r="AB444" s="199">
        <v>172399</v>
      </c>
      <c r="AC444" s="201">
        <v>98.871330261230469</v>
      </c>
      <c r="AD444" s="200">
        <v>4.9626588821411133</v>
      </c>
      <c r="AE444" s="200">
        <v>27.135599136352539</v>
      </c>
      <c r="AF444" s="199">
        <v>533.21112060546875</v>
      </c>
      <c r="AG444" s="200">
        <v>1542.4112548828125</v>
      </c>
      <c r="AH444" s="200">
        <v>592.7889404296875</v>
      </c>
      <c r="AI444" s="237">
        <v>38.432613372802734</v>
      </c>
      <c r="AJ444" s="200">
        <v>1499.300048828125</v>
      </c>
      <c r="AK444" s="200">
        <v>43.111110687255859</v>
      </c>
      <c r="AL444" s="200">
        <v>527</v>
      </c>
      <c r="AM444" s="200">
        <v>15</v>
      </c>
      <c r="AN444" s="200">
        <v>48.096157073974609</v>
      </c>
      <c r="AO444" s="200">
        <v>48.540367126464844</v>
      </c>
      <c r="AP444" s="200">
        <v>36.484439849853516</v>
      </c>
      <c r="AQ444" s="200">
        <v>1.5226172308813548</v>
      </c>
      <c r="AR444" s="200">
        <v>462</v>
      </c>
      <c r="AS444" s="202">
        <v>0</v>
      </c>
      <c r="AT444" s="202">
        <v>0</v>
      </c>
      <c r="AU444" s="202">
        <v>0</v>
      </c>
      <c r="AV444" s="202">
        <v>0</v>
      </c>
      <c r="AW444" s="202">
        <v>0</v>
      </c>
      <c r="AX444" s="202">
        <v>9</v>
      </c>
      <c r="AY444" s="202">
        <v>-2</v>
      </c>
      <c r="AZ444" s="202">
        <v>3</v>
      </c>
      <c r="BA444" s="202">
        <v>0</v>
      </c>
      <c r="BB444" s="202">
        <v>35</v>
      </c>
      <c r="BC444" s="202">
        <v>10</v>
      </c>
      <c r="BD444" s="202">
        <v>16</v>
      </c>
      <c r="BE444" s="202">
        <v>14</v>
      </c>
      <c r="BF444" s="202">
        <v>0</v>
      </c>
      <c r="BG444" s="200">
        <v>22.205167770385742</v>
      </c>
      <c r="BH444" s="202">
        <v>285</v>
      </c>
      <c r="BI444" s="238">
        <v>52.5830258302583</v>
      </c>
      <c r="BJ444" s="43">
        <v>0</v>
      </c>
      <c r="BK444" s="43">
        <v>2</v>
      </c>
    </row>
    <row r="445" spans="1:63">
      <c r="A445" s="352">
        <v>41889</v>
      </c>
      <c r="B445" s="126" t="s">
        <v>6</v>
      </c>
      <c r="C445" s="126"/>
      <c r="D445" s="233">
        <v>2141</v>
      </c>
      <c r="E445" s="233">
        <v>1931</v>
      </c>
      <c r="F445" s="233">
        <v>210</v>
      </c>
      <c r="G445" s="233">
        <v>6330</v>
      </c>
      <c r="H445" s="233">
        <v>5722</v>
      </c>
      <c r="I445" s="233">
        <v>608</v>
      </c>
      <c r="J445" s="233">
        <v>19194</v>
      </c>
      <c r="K445" s="233">
        <v>16878</v>
      </c>
      <c r="L445" s="233">
        <v>2316</v>
      </c>
      <c r="M445" s="233">
        <v>11617661</v>
      </c>
      <c r="N445" s="195">
        <v>0.11765707405171608</v>
      </c>
      <c r="O445" s="233">
        <v>15943</v>
      </c>
      <c r="P445" s="230">
        <v>0.13939681124197181</v>
      </c>
      <c r="Q445" s="234"/>
      <c r="R445" s="233">
        <v>4425396</v>
      </c>
      <c r="S445" s="230">
        <v>99.500383933119508</v>
      </c>
      <c r="T445" s="195">
        <v>99.36168357074321</v>
      </c>
      <c r="U445" s="233">
        <v>4447649</v>
      </c>
      <c r="V445" s="195">
        <v>0.12939420069149779</v>
      </c>
      <c r="W445" s="233">
        <v>16586</v>
      </c>
      <c r="X445" s="195">
        <v>0.37479131811028893</v>
      </c>
      <c r="Y445" s="234"/>
      <c r="Z445" s="233">
        <v>3745814</v>
      </c>
      <c r="AA445" s="195">
        <v>98.01131125784778</v>
      </c>
      <c r="AB445" s="233">
        <v>3743944</v>
      </c>
      <c r="AC445" s="195">
        <v>98.004453145663419</v>
      </c>
      <c r="AD445" s="234">
        <v>9.7073838256487566</v>
      </c>
      <c r="AE445" s="234">
        <v>29.59614742123863</v>
      </c>
      <c r="AF445" s="233">
        <v>16942.823455810547</v>
      </c>
      <c r="AG445" s="234">
        <v>61730.906860351563</v>
      </c>
      <c r="AH445" s="234">
        <v>41510.454040527344</v>
      </c>
      <c r="AI445" s="234">
        <v>67.244199302681267</v>
      </c>
      <c r="AJ445" s="234">
        <v>51952.2041015625</v>
      </c>
      <c r="AK445" s="234">
        <v>9778.6970233917236</v>
      </c>
      <c r="AL445" s="234">
        <v>31025.150634765625</v>
      </c>
      <c r="AM445" s="234">
        <v>7592.7416439056396</v>
      </c>
      <c r="AN445" s="235">
        <v>90.028125619415917</v>
      </c>
      <c r="AO445" s="235">
        <v>87.302788350054243</v>
      </c>
      <c r="AP445" s="235">
        <v>109.43766252449213</v>
      </c>
      <c r="AQ445" s="213">
        <v>3.2161564478666023</v>
      </c>
      <c r="AR445" s="234">
        <v>3449</v>
      </c>
      <c r="AS445" s="236">
        <v>99</v>
      </c>
      <c r="AT445" s="236">
        <v>31</v>
      </c>
      <c r="AU445" s="236">
        <v>21</v>
      </c>
      <c r="AV445" s="236">
        <v>29</v>
      </c>
      <c r="AW445" s="236">
        <v>13</v>
      </c>
      <c r="AX445" s="236">
        <v>106</v>
      </c>
      <c r="AY445" s="236">
        <v>3</v>
      </c>
      <c r="AZ445" s="236">
        <v>87</v>
      </c>
      <c r="BA445" s="236">
        <v>22</v>
      </c>
      <c r="BB445" s="236">
        <v>704</v>
      </c>
      <c r="BC445" s="236">
        <v>319</v>
      </c>
      <c r="BD445" s="236">
        <v>328</v>
      </c>
      <c r="BE445" s="236">
        <v>492</v>
      </c>
      <c r="BF445" s="236">
        <v>0</v>
      </c>
      <c r="BG445" s="235">
        <v>43.850555355901179</v>
      </c>
      <c r="BH445" s="236">
        <v>1540</v>
      </c>
      <c r="BI445" s="235">
        <v>24.328593996840443</v>
      </c>
      <c r="BJ445" s="43">
        <v>27</v>
      </c>
      <c r="BK445" s="43">
        <v>97</v>
      </c>
    </row>
    <row r="446" spans="1:63">
      <c r="A446" s="352">
        <v>41889</v>
      </c>
      <c r="B446" s="127" t="s">
        <v>134</v>
      </c>
      <c r="C446" s="127"/>
      <c r="D446" s="199">
        <v>769</v>
      </c>
      <c r="E446" s="199">
        <v>660</v>
      </c>
      <c r="F446" s="199">
        <v>109</v>
      </c>
      <c r="G446" s="199">
        <v>2300</v>
      </c>
      <c r="H446" s="199">
        <v>1973</v>
      </c>
      <c r="I446" s="199">
        <v>327</v>
      </c>
      <c r="J446" s="199">
        <v>8087</v>
      </c>
      <c r="K446" s="199">
        <v>6735</v>
      </c>
      <c r="L446" s="199">
        <v>1352</v>
      </c>
      <c r="M446" s="199">
        <v>5555301</v>
      </c>
      <c r="N446" s="200">
        <v>8.9626107005928546E-2</v>
      </c>
      <c r="O446" s="199">
        <v>7022</v>
      </c>
      <c r="P446" s="194">
        <v>0.12653451426426016</v>
      </c>
      <c r="Q446" s="200"/>
      <c r="R446" s="199">
        <v>2294765</v>
      </c>
      <c r="S446" s="194">
        <v>99.454114580447722</v>
      </c>
      <c r="T446" s="200">
        <v>99.328270799647527</v>
      </c>
      <c r="U446" s="199">
        <v>2307379</v>
      </c>
      <c r="V446" s="201">
        <v>0.16685598368654664</v>
      </c>
      <c r="W446" s="199">
        <v>7243</v>
      </c>
      <c r="X446" s="200">
        <v>0.31563144810035015</v>
      </c>
      <c r="Y446" s="200"/>
      <c r="Z446" s="199">
        <v>2101093</v>
      </c>
      <c r="AA446" s="201">
        <v>98.508012725635112</v>
      </c>
      <c r="AB446" s="199">
        <v>2099305</v>
      </c>
      <c r="AC446" s="201">
        <v>98.377461726641286</v>
      </c>
      <c r="AD446" s="200">
        <v>5.4618421050776602</v>
      </c>
      <c r="AE446" s="200">
        <v>29.942272981560748</v>
      </c>
      <c r="AF446" s="199">
        <v>8776.1280517578125</v>
      </c>
      <c r="AG446" s="200">
        <v>32818.256591796875</v>
      </c>
      <c r="AH446" s="200">
        <v>24850.2587890625</v>
      </c>
      <c r="AI446" s="237">
        <v>75.720837636676819</v>
      </c>
      <c r="AJ446" s="200">
        <v>26421.1904296875</v>
      </c>
      <c r="AK446" s="200">
        <v>6397.0612030029297</v>
      </c>
      <c r="AL446" s="200">
        <v>19515.78173828125</v>
      </c>
      <c r="AM446" s="200">
        <v>5334.4671993255615</v>
      </c>
      <c r="AN446" s="200">
        <v>113.43393442932602</v>
      </c>
      <c r="AO446" s="200">
        <v>111.48363477916936</v>
      </c>
      <c r="AP446" s="200">
        <v>122.26828571327509</v>
      </c>
      <c r="AQ446" s="200">
        <v>4.0581496960302799</v>
      </c>
      <c r="AR446" s="200">
        <v>776</v>
      </c>
      <c r="AS446" s="202">
        <v>92</v>
      </c>
      <c r="AT446" s="202">
        <v>24</v>
      </c>
      <c r="AU446" s="202">
        <v>16</v>
      </c>
      <c r="AV446" s="202">
        <v>12</v>
      </c>
      <c r="AW446" s="202">
        <v>10</v>
      </c>
      <c r="AX446" s="202">
        <v>30</v>
      </c>
      <c r="AY446" s="202">
        <v>0</v>
      </c>
      <c r="AZ446" s="202">
        <v>36</v>
      </c>
      <c r="BA446" s="202">
        <v>10</v>
      </c>
      <c r="BB446" s="202">
        <v>148</v>
      </c>
      <c r="BC446" s="202">
        <v>49</v>
      </c>
      <c r="BD446" s="202">
        <v>97</v>
      </c>
      <c r="BE446" s="202">
        <v>190</v>
      </c>
      <c r="BF446" s="202">
        <v>0</v>
      </c>
      <c r="BG446" s="200">
        <v>55.975758104333643</v>
      </c>
      <c r="BH446" s="202">
        <v>192</v>
      </c>
      <c r="BI446" s="238">
        <v>8.3478260869565233</v>
      </c>
      <c r="BJ446" s="470">
        <v>4</v>
      </c>
      <c r="BK446" s="470">
        <v>42</v>
      </c>
    </row>
    <row r="447" spans="1:63">
      <c r="A447" s="352">
        <v>41889</v>
      </c>
      <c r="B447" s="127" t="s">
        <v>175</v>
      </c>
      <c r="C447" s="127"/>
      <c r="D447" s="199">
        <v>687</v>
      </c>
      <c r="E447" s="199">
        <v>615</v>
      </c>
      <c r="F447" s="199">
        <v>72</v>
      </c>
      <c r="G447" s="199">
        <v>1986</v>
      </c>
      <c r="H447" s="199">
        <v>1792</v>
      </c>
      <c r="I447" s="199">
        <v>194</v>
      </c>
      <c r="J447" s="199">
        <v>6387</v>
      </c>
      <c r="K447" s="199">
        <v>5677</v>
      </c>
      <c r="L447" s="199">
        <v>710</v>
      </c>
      <c r="M447" s="199">
        <v>3946788</v>
      </c>
      <c r="N447" s="200">
        <v>1.9509534764127374E-3</v>
      </c>
      <c r="O447" s="199">
        <v>288</v>
      </c>
      <c r="P447" s="194">
        <v>7.6175101310680688E-3</v>
      </c>
      <c r="Q447" s="200"/>
      <c r="R447" s="199">
        <v>1446094</v>
      </c>
      <c r="S447" s="194">
        <v>99.674437070492118</v>
      </c>
      <c r="T447" s="243">
        <v>99.666844360150193</v>
      </c>
      <c r="U447" s="199">
        <v>1450818</v>
      </c>
      <c r="V447" s="201">
        <v>3.7358235039656976E-2</v>
      </c>
      <c r="W447" s="199">
        <v>4337</v>
      </c>
      <c r="X447" s="200">
        <v>0.29991134739512093</v>
      </c>
      <c r="Y447" s="200"/>
      <c r="Z447" s="199">
        <v>432341</v>
      </c>
      <c r="AA447" s="201">
        <v>93.495413783770417</v>
      </c>
      <c r="AB447" s="199">
        <v>430789</v>
      </c>
      <c r="AC447" s="201">
        <v>93.759358104741949</v>
      </c>
      <c r="AD447" s="200">
        <v>20.347800087453745</v>
      </c>
      <c r="AE447" s="200">
        <v>32.708899659479862</v>
      </c>
      <c r="AF447" s="199">
        <v>5894.8955078125</v>
      </c>
      <c r="AG447" s="200">
        <v>19320.6162109375</v>
      </c>
      <c r="AH447" s="200">
        <v>11723.64306640625</v>
      </c>
      <c r="AI447" s="237">
        <v>60.679446961787043</v>
      </c>
      <c r="AJ447" s="200">
        <v>16445.614013671875</v>
      </c>
      <c r="AK447" s="200">
        <v>2875.0025024414062</v>
      </c>
      <c r="AL447" s="200">
        <v>9552.368896484375</v>
      </c>
      <c r="AM447" s="200">
        <v>2171.2744445800781</v>
      </c>
      <c r="AN447" s="200">
        <v>79.536363449192947</v>
      </c>
      <c r="AO447" s="200">
        <v>77.253499572846309</v>
      </c>
      <c r="AP447" s="200">
        <v>99.871475499725918</v>
      </c>
      <c r="AQ447" s="200">
        <v>3.0249907955123687</v>
      </c>
      <c r="AR447" s="200">
        <v>1114</v>
      </c>
      <c r="AS447" s="202">
        <v>3</v>
      </c>
      <c r="AT447" s="202">
        <v>3</v>
      </c>
      <c r="AU447" s="202">
        <v>1</v>
      </c>
      <c r="AV447" s="202">
        <v>5</v>
      </c>
      <c r="AW447" s="202">
        <v>0</v>
      </c>
      <c r="AX447" s="202">
        <v>10</v>
      </c>
      <c r="AY447" s="202">
        <v>2</v>
      </c>
      <c r="AZ447" s="202">
        <v>13</v>
      </c>
      <c r="BA447" s="202">
        <v>3</v>
      </c>
      <c r="BB447" s="202">
        <v>374</v>
      </c>
      <c r="BC447" s="202">
        <v>197</v>
      </c>
      <c r="BD447" s="202">
        <v>53</v>
      </c>
      <c r="BE447" s="202">
        <v>96</v>
      </c>
      <c r="BF447" s="202">
        <v>0</v>
      </c>
      <c r="BG447" s="200">
        <v>38.755709255594681</v>
      </c>
      <c r="BH447" s="202">
        <v>412</v>
      </c>
      <c r="BI447" s="238">
        <v>20.745216515609265</v>
      </c>
      <c r="BJ447" s="470">
        <v>3</v>
      </c>
      <c r="BK447" s="470">
        <v>15</v>
      </c>
    </row>
    <row r="448" spans="1:63">
      <c r="A448" s="352">
        <v>41889</v>
      </c>
      <c r="B448" s="126" t="s">
        <v>135</v>
      </c>
      <c r="C448" s="126"/>
      <c r="D448" s="189">
        <v>685</v>
      </c>
      <c r="E448" s="189">
        <v>656</v>
      </c>
      <c r="F448" s="189">
        <v>29</v>
      </c>
      <c r="G448" s="189">
        <v>2044</v>
      </c>
      <c r="H448" s="189">
        <v>1957</v>
      </c>
      <c r="I448" s="189">
        <v>87</v>
      </c>
      <c r="J448" s="189">
        <v>4720</v>
      </c>
      <c r="K448" s="189">
        <v>4466</v>
      </c>
      <c r="L448" s="189">
        <v>254</v>
      </c>
      <c r="M448" s="189">
        <v>2115572</v>
      </c>
      <c r="N448" s="203">
        <v>0.40712393572013994</v>
      </c>
      <c r="O448" s="189">
        <v>8633</v>
      </c>
      <c r="P448" s="192">
        <v>0.40974950965342294</v>
      </c>
      <c r="Q448" s="203"/>
      <c r="R448" s="204">
        <v>684537</v>
      </c>
      <c r="S448" s="192">
        <v>99.287802426857809</v>
      </c>
      <c r="T448" s="203">
        <v>98.880971143268098</v>
      </c>
      <c r="U448" s="204">
        <v>689452</v>
      </c>
      <c r="V448" s="205">
        <v>0.1976932327194556</v>
      </c>
      <c r="W448" s="204">
        <v>5006</v>
      </c>
      <c r="X448" s="203">
        <v>0.73129721256849523</v>
      </c>
      <c r="Y448" s="203"/>
      <c r="Z448" s="204">
        <v>1212380</v>
      </c>
      <c r="AA448" s="205">
        <v>98.760904333271668</v>
      </c>
      <c r="AB448" s="204">
        <v>1213850</v>
      </c>
      <c r="AC448" s="205">
        <v>98.865911701904935</v>
      </c>
      <c r="AD448" s="203">
        <v>4.1461701570425014</v>
      </c>
      <c r="AE448" s="203">
        <v>26.182245888025346</v>
      </c>
      <c r="AF448" s="204">
        <v>2271.7998962402344</v>
      </c>
      <c r="AG448" s="205">
        <v>9592.0340576171875</v>
      </c>
      <c r="AH448" s="205">
        <v>4936.5521850585937</v>
      </c>
      <c r="AI448" s="232">
        <v>51.465123616178147</v>
      </c>
      <c r="AJ448" s="205">
        <v>9085.399658203125</v>
      </c>
      <c r="AK448" s="205">
        <v>506.6333179473877</v>
      </c>
      <c r="AL448" s="205">
        <v>1957</v>
      </c>
      <c r="AM448" s="205">
        <v>87</v>
      </c>
      <c r="AN448" s="203">
        <v>62.507905075187125</v>
      </c>
      <c r="AO448" s="203">
        <v>62.569037834210292</v>
      </c>
      <c r="AP448" s="203">
        <v>61.431387044953333</v>
      </c>
      <c r="AQ448" s="203">
        <v>2.0322106054273701</v>
      </c>
      <c r="AR448" s="205">
        <v>1559</v>
      </c>
      <c r="AS448" s="204">
        <v>4</v>
      </c>
      <c r="AT448" s="204">
        <v>4</v>
      </c>
      <c r="AU448" s="204">
        <v>4</v>
      </c>
      <c r="AV448" s="204">
        <v>12</v>
      </c>
      <c r="AW448" s="204">
        <v>3</v>
      </c>
      <c r="AX448" s="204">
        <v>66</v>
      </c>
      <c r="AY448" s="204">
        <v>1</v>
      </c>
      <c r="AZ448" s="204">
        <v>38</v>
      </c>
      <c r="BA448" s="204">
        <v>9</v>
      </c>
      <c r="BB448" s="204">
        <v>182</v>
      </c>
      <c r="BC448" s="204">
        <v>73</v>
      </c>
      <c r="BD448" s="204">
        <v>178</v>
      </c>
      <c r="BE448" s="204">
        <v>206</v>
      </c>
      <c r="BF448" s="204">
        <v>0</v>
      </c>
      <c r="BG448" s="203">
        <v>29.702275914582454</v>
      </c>
      <c r="BH448" s="204">
        <v>936</v>
      </c>
      <c r="BI448" s="239">
        <v>45.792563600782778</v>
      </c>
      <c r="BJ448" s="470">
        <v>20</v>
      </c>
      <c r="BK448" s="470">
        <v>40</v>
      </c>
    </row>
    <row r="449" spans="1:63">
      <c r="A449" s="352">
        <v>41889</v>
      </c>
      <c r="B449" s="114" t="s">
        <v>121</v>
      </c>
      <c r="C449" s="114" t="s">
        <v>122</v>
      </c>
      <c r="D449" s="114">
        <v>232</v>
      </c>
      <c r="E449" s="114">
        <v>168</v>
      </c>
      <c r="F449" s="114">
        <v>64</v>
      </c>
      <c r="G449" s="114">
        <v>683</v>
      </c>
      <c r="H449" s="114">
        <v>492</v>
      </c>
      <c r="I449" s="114">
        <v>191</v>
      </c>
      <c r="J449" s="114">
        <v>2675</v>
      </c>
      <c r="K449" s="115">
        <v>1874</v>
      </c>
      <c r="L449" s="115">
        <v>801</v>
      </c>
      <c r="M449" s="115">
        <v>2009678</v>
      </c>
      <c r="N449" s="116">
        <v>0.15519899129867554</v>
      </c>
      <c r="O449" s="115">
        <v>2281</v>
      </c>
      <c r="P449" s="116">
        <v>0.11368370801210403</v>
      </c>
      <c r="Q449" s="116">
        <v>0</v>
      </c>
      <c r="R449" s="117">
        <v>914626</v>
      </c>
      <c r="S449" s="116">
        <v>99.551887512207031</v>
      </c>
      <c r="T449" s="116">
        <v>99.438713073730469</v>
      </c>
      <c r="U449" s="118">
        <v>918743</v>
      </c>
      <c r="V449" s="119">
        <v>0.15956583619117737</v>
      </c>
      <c r="W449" s="117">
        <v>3017</v>
      </c>
      <c r="X449" s="119">
        <v>0.32986161112785339</v>
      </c>
      <c r="Y449" s="119">
        <v>0</v>
      </c>
      <c r="Z449" s="117">
        <v>1147815</v>
      </c>
      <c r="AA449" s="119">
        <v>98.663894653320313</v>
      </c>
      <c r="AB449" s="116">
        <v>1147699</v>
      </c>
      <c r="AC449" s="120">
        <v>98.582466125488281</v>
      </c>
      <c r="AD449" s="116">
        <v>5.3952975273132324</v>
      </c>
      <c r="AE449" s="116">
        <v>28.465126037597656</v>
      </c>
      <c r="AF449" s="116">
        <v>3098.683837890625</v>
      </c>
      <c r="AG449" s="116">
        <v>14019.2509765625</v>
      </c>
      <c r="AH449" s="121">
        <v>11782.201171875</v>
      </c>
      <c r="AI449" s="116">
        <v>84.043014526367188</v>
      </c>
      <c r="AJ449" s="121">
        <v>9448.642578125</v>
      </c>
      <c r="AK449" s="121">
        <v>4570.60400390625</v>
      </c>
      <c r="AL449" s="116">
        <v>7780.2490234375</v>
      </c>
      <c r="AM449" s="116">
        <v>4001.944091796875</v>
      </c>
      <c r="AN449" s="116">
        <v>130.51571655273438</v>
      </c>
      <c r="AO449" s="116">
        <v>126.42107391357422</v>
      </c>
      <c r="AP449" s="116">
        <v>139.88166809082031</v>
      </c>
      <c r="AQ449" s="122">
        <v>5.2408414865654205</v>
      </c>
      <c r="AR449" s="118">
        <v>169</v>
      </c>
      <c r="AS449" s="118">
        <v>63</v>
      </c>
      <c r="AT449" s="118">
        <v>10</v>
      </c>
      <c r="AU449" s="118">
        <v>8</v>
      </c>
      <c r="AV449" s="118">
        <v>3</v>
      </c>
      <c r="AW449" s="118">
        <v>3</v>
      </c>
      <c r="AX449" s="118">
        <v>12</v>
      </c>
      <c r="AY449" s="118">
        <v>0</v>
      </c>
      <c r="AZ449" s="118">
        <v>7</v>
      </c>
      <c r="BA449" s="118">
        <v>4</v>
      </c>
      <c r="BB449" s="118">
        <v>25</v>
      </c>
      <c r="BC449" s="118">
        <v>7</v>
      </c>
      <c r="BD449" s="116">
        <v>50</v>
      </c>
      <c r="BE449" s="118">
        <v>39</v>
      </c>
      <c r="BF449" s="118">
        <v>0</v>
      </c>
      <c r="BG449" s="112">
        <v>64.811271667480469</v>
      </c>
      <c r="BH449" s="244">
        <v>46</v>
      </c>
      <c r="BI449" s="240">
        <v>6.7349926793557833</v>
      </c>
      <c r="BJ449" s="470">
        <v>2</v>
      </c>
      <c r="BK449" s="470">
        <v>11</v>
      </c>
    </row>
    <row r="450" spans="1:63">
      <c r="A450" s="352">
        <v>41889</v>
      </c>
      <c r="B450" s="114" t="s">
        <v>123</v>
      </c>
      <c r="C450" s="114" t="s">
        <v>122</v>
      </c>
      <c r="D450" s="114">
        <v>169</v>
      </c>
      <c r="E450" s="114">
        <v>158</v>
      </c>
      <c r="F450" s="114">
        <v>11</v>
      </c>
      <c r="G450" s="114">
        <v>522</v>
      </c>
      <c r="H450" s="114">
        <v>488</v>
      </c>
      <c r="I450" s="114">
        <v>34</v>
      </c>
      <c r="J450" s="114">
        <v>1596</v>
      </c>
      <c r="K450" s="115">
        <v>1464</v>
      </c>
      <c r="L450" s="115">
        <v>132</v>
      </c>
      <c r="M450" s="115">
        <v>653800</v>
      </c>
      <c r="N450" s="116">
        <v>4.0838178247213364E-2</v>
      </c>
      <c r="O450" s="115">
        <v>777</v>
      </c>
      <c r="P450" s="116">
        <v>0.11890733987092972</v>
      </c>
      <c r="Q450" s="116">
        <v>0</v>
      </c>
      <c r="R450" s="117">
        <v>240961</v>
      </c>
      <c r="S450" s="116">
        <v>99.733863830566406</v>
      </c>
      <c r="T450" s="116">
        <v>99.615272521972656</v>
      </c>
      <c r="U450" s="118">
        <v>241604</v>
      </c>
      <c r="V450" s="119">
        <v>1.5314316377043724E-2</v>
      </c>
      <c r="W450" s="117">
        <v>709</v>
      </c>
      <c r="X450" s="119">
        <v>0.29423847794532776</v>
      </c>
      <c r="Y450" s="119">
        <v>0</v>
      </c>
      <c r="Z450" s="117">
        <v>232235</v>
      </c>
      <c r="AA450" s="119">
        <v>98.960533142089844</v>
      </c>
      <c r="AB450" s="116">
        <v>231648</v>
      </c>
      <c r="AC450" s="120">
        <v>98.967399597167969</v>
      </c>
      <c r="AD450" s="116">
        <v>4.9163789749145508</v>
      </c>
      <c r="AE450" s="116">
        <v>29.169145584106445</v>
      </c>
      <c r="AF450" s="116">
        <v>920.5908203125</v>
      </c>
      <c r="AG450" s="116">
        <v>3758.625244140625</v>
      </c>
      <c r="AH450" s="121">
        <v>2640.232666015625</v>
      </c>
      <c r="AI450" s="116">
        <v>70.244636535644531</v>
      </c>
      <c r="AJ450" s="121">
        <v>3435.9775390625</v>
      </c>
      <c r="AK450" s="121">
        <v>322.64801025390625</v>
      </c>
      <c r="AL450" s="116">
        <v>2397.244873046875</v>
      </c>
      <c r="AM450" s="116">
        <v>242.98796081542969</v>
      </c>
      <c r="AN450" s="116">
        <v>103.00057220458984</v>
      </c>
      <c r="AO450" s="116">
        <v>102.47140502929687</v>
      </c>
      <c r="AP450" s="116">
        <v>108.99461364746094</v>
      </c>
      <c r="AQ450" s="116">
        <v>2.3550283484590384</v>
      </c>
      <c r="AR450" s="118">
        <v>159</v>
      </c>
      <c r="AS450" s="118">
        <v>8</v>
      </c>
      <c r="AT450" s="118">
        <v>3</v>
      </c>
      <c r="AU450" s="118">
        <v>2</v>
      </c>
      <c r="AV450" s="118">
        <v>0</v>
      </c>
      <c r="AW450" s="118">
        <v>0</v>
      </c>
      <c r="AX450" s="118">
        <v>4</v>
      </c>
      <c r="AY450" s="118">
        <v>0</v>
      </c>
      <c r="AZ450" s="118">
        <v>4</v>
      </c>
      <c r="BA450" s="118">
        <v>2</v>
      </c>
      <c r="BB450" s="118">
        <v>10</v>
      </c>
      <c r="BC450" s="118">
        <v>1</v>
      </c>
      <c r="BD450" s="116">
        <v>9</v>
      </c>
      <c r="BE450" s="118">
        <v>14</v>
      </c>
      <c r="BF450" s="118">
        <v>0</v>
      </c>
      <c r="BG450" s="112">
        <v>50.219509124755859</v>
      </c>
      <c r="BH450" s="244">
        <v>40</v>
      </c>
      <c r="BI450" s="240">
        <v>7.6628352490421454</v>
      </c>
      <c r="BJ450" s="470">
        <v>2</v>
      </c>
      <c r="BK450" s="470">
        <v>8</v>
      </c>
    </row>
    <row r="451" spans="1:63">
      <c r="A451" s="352">
        <v>41889</v>
      </c>
      <c r="B451" s="114" t="s">
        <v>183</v>
      </c>
      <c r="C451" s="114" t="s">
        <v>122</v>
      </c>
      <c r="D451" s="114">
        <v>140</v>
      </c>
      <c r="E451" s="114">
        <v>130</v>
      </c>
      <c r="F451" s="114">
        <v>10</v>
      </c>
      <c r="G451" s="114">
        <v>421</v>
      </c>
      <c r="H451" s="114">
        <v>391</v>
      </c>
      <c r="I451" s="114">
        <v>30</v>
      </c>
      <c r="J451" s="114">
        <v>1586</v>
      </c>
      <c r="K451" s="115">
        <v>1472</v>
      </c>
      <c r="L451" s="115">
        <v>114</v>
      </c>
      <c r="M451" s="115">
        <v>1196206</v>
      </c>
      <c r="N451" s="116">
        <v>3.1432714313268661E-2</v>
      </c>
      <c r="O451" s="115">
        <v>1159</v>
      </c>
      <c r="P451" s="116">
        <v>9.6933990716934204E-2</v>
      </c>
      <c r="Q451" s="116">
        <v>0</v>
      </c>
      <c r="R451" s="117">
        <v>499261</v>
      </c>
      <c r="S451" s="116">
        <v>99.537857055664062</v>
      </c>
      <c r="T451" s="116">
        <v>99.441368103027344</v>
      </c>
      <c r="U451" s="118">
        <v>501579</v>
      </c>
      <c r="V451" s="119">
        <v>7.0577114820480347E-2</v>
      </c>
      <c r="W451" s="117">
        <v>1363</v>
      </c>
      <c r="X451" s="119">
        <v>0.27300348877906799</v>
      </c>
      <c r="Y451" s="119">
        <v>0</v>
      </c>
      <c r="Z451" s="117">
        <v>326824</v>
      </c>
      <c r="AA451" s="119">
        <v>97.816558837890625</v>
      </c>
      <c r="AB451" s="116">
        <v>327426</v>
      </c>
      <c r="AC451" s="120">
        <v>97.513328552246094</v>
      </c>
      <c r="AD451" s="116">
        <v>5.6014471054077148</v>
      </c>
      <c r="AE451" s="116">
        <v>28.964563369750977</v>
      </c>
      <c r="AF451" s="116">
        <v>1898.8365478515625</v>
      </c>
      <c r="AG451" s="116">
        <v>6456.0751953125</v>
      </c>
      <c r="AH451" s="121">
        <v>4441.56982421875</v>
      </c>
      <c r="AI451" s="116">
        <v>68.796745300292969</v>
      </c>
      <c r="AJ451" s="121">
        <v>5889.16064453125</v>
      </c>
      <c r="AK451" s="121">
        <v>566.91302490234375</v>
      </c>
      <c r="AL451" s="116">
        <v>3975.490234375</v>
      </c>
      <c r="AM451" s="116">
        <v>466.07806396484375</v>
      </c>
      <c r="AN451" s="116">
        <v>104.13109588623047</v>
      </c>
      <c r="AO451" s="116">
        <v>102.29739379882812</v>
      </c>
      <c r="AP451" s="116">
        <v>127.95801544189453</v>
      </c>
      <c r="AQ451" s="116">
        <v>4.0706653186081336</v>
      </c>
      <c r="AR451" s="118">
        <v>153</v>
      </c>
      <c r="AS451" s="118">
        <v>5</v>
      </c>
      <c r="AT451" s="118">
        <v>5</v>
      </c>
      <c r="AU451" s="118">
        <v>3</v>
      </c>
      <c r="AV451" s="118">
        <v>2</v>
      </c>
      <c r="AW451" s="118">
        <v>1</v>
      </c>
      <c r="AX451" s="118">
        <v>4</v>
      </c>
      <c r="AY451" s="118">
        <v>0</v>
      </c>
      <c r="AZ451" s="118">
        <v>5</v>
      </c>
      <c r="BA451" s="118">
        <v>1</v>
      </c>
      <c r="BB451" s="118">
        <v>54</v>
      </c>
      <c r="BC451" s="118">
        <v>16</v>
      </c>
      <c r="BD451" s="116">
        <v>14</v>
      </c>
      <c r="BE451" s="118">
        <v>37</v>
      </c>
      <c r="BF451" s="118">
        <v>0</v>
      </c>
      <c r="BG451" s="112">
        <v>51.478794097900391</v>
      </c>
      <c r="BH451" s="244">
        <v>27</v>
      </c>
      <c r="BI451" s="240">
        <v>6.4133016627078394</v>
      </c>
      <c r="BJ451" s="470">
        <v>0</v>
      </c>
      <c r="BK451" s="470">
        <v>5</v>
      </c>
    </row>
    <row r="452" spans="1:63">
      <c r="A452" s="352">
        <v>41889</v>
      </c>
      <c r="B452" s="114" t="s">
        <v>126</v>
      </c>
      <c r="C452" s="114" t="s">
        <v>122</v>
      </c>
      <c r="D452" s="114">
        <v>114</v>
      </c>
      <c r="E452" s="114">
        <v>107</v>
      </c>
      <c r="F452" s="114">
        <v>7</v>
      </c>
      <c r="G452" s="114">
        <v>334</v>
      </c>
      <c r="H452" s="114">
        <v>313</v>
      </c>
      <c r="I452" s="114">
        <v>21</v>
      </c>
      <c r="J452" s="114">
        <v>1037</v>
      </c>
      <c r="K452" s="115">
        <v>951</v>
      </c>
      <c r="L452" s="115">
        <v>86</v>
      </c>
      <c r="M452" s="115">
        <v>634786</v>
      </c>
      <c r="N452" s="116">
        <v>9.6252910792827606E-2</v>
      </c>
      <c r="O452" s="115">
        <v>1429</v>
      </c>
      <c r="P452" s="116">
        <v>0.22543983161449432</v>
      </c>
      <c r="Q452" s="116">
        <v>0</v>
      </c>
      <c r="R452" s="117">
        <v>236337</v>
      </c>
      <c r="S452" s="116">
        <v>98.660385131835938</v>
      </c>
      <c r="T452" s="116">
        <v>98.437965393066406</v>
      </c>
      <c r="U452" s="118">
        <v>239546</v>
      </c>
      <c r="V452" s="119">
        <v>0.79191470146179199</v>
      </c>
      <c r="W452" s="117">
        <v>1044</v>
      </c>
      <c r="X452" s="119">
        <v>0.44174209237098694</v>
      </c>
      <c r="Y452" s="119">
        <v>0</v>
      </c>
      <c r="Z452" s="117">
        <v>122305</v>
      </c>
      <c r="AA452" s="119">
        <v>98.625564575195313</v>
      </c>
      <c r="AB452" s="116">
        <v>122432</v>
      </c>
      <c r="AC452" s="120">
        <v>98.372154235839844</v>
      </c>
      <c r="AD452" s="116">
        <v>5.8362622261047363</v>
      </c>
      <c r="AE452" s="116">
        <v>35.091728210449219</v>
      </c>
      <c r="AF452" s="116">
        <v>1058.32275390625</v>
      </c>
      <c r="AG452" s="116">
        <v>3559.64599609375</v>
      </c>
      <c r="AH452" s="121">
        <v>2265.0458984375</v>
      </c>
      <c r="AI452" s="116">
        <v>63.631210327148438</v>
      </c>
      <c r="AJ452" s="121">
        <v>3448.53271484375</v>
      </c>
      <c r="AK452" s="121">
        <v>111.11399841308594</v>
      </c>
      <c r="AL452" s="116">
        <v>2244.14794921875</v>
      </c>
      <c r="AM452" s="116">
        <v>20.898000717163086</v>
      </c>
      <c r="AN452" s="116">
        <v>94.23272705078125</v>
      </c>
      <c r="AO452" s="116">
        <v>100.36866760253906</v>
      </c>
      <c r="AP452" s="116">
        <v>32.523708343505859</v>
      </c>
      <c r="AQ452" s="116">
        <v>3.432638376175265</v>
      </c>
      <c r="AR452" s="118">
        <v>166</v>
      </c>
      <c r="AS452" s="118">
        <v>5</v>
      </c>
      <c r="AT452" s="118">
        <v>3</v>
      </c>
      <c r="AU452" s="118">
        <v>2</v>
      </c>
      <c r="AV452" s="118">
        <v>7</v>
      </c>
      <c r="AW452" s="118">
        <v>6</v>
      </c>
      <c r="AX452" s="118">
        <v>6</v>
      </c>
      <c r="AY452" s="118">
        <v>0</v>
      </c>
      <c r="AZ452" s="118">
        <v>14</v>
      </c>
      <c r="BA452" s="118">
        <v>2</v>
      </c>
      <c r="BB452" s="118">
        <v>32</v>
      </c>
      <c r="BC452" s="118">
        <v>19</v>
      </c>
      <c r="BD452" s="116">
        <v>14</v>
      </c>
      <c r="BE452" s="118">
        <v>52</v>
      </c>
      <c r="BF452" s="118">
        <v>0</v>
      </c>
      <c r="BG452" s="112">
        <v>46.135848999023438</v>
      </c>
      <c r="BH452" s="244">
        <v>49</v>
      </c>
      <c r="BI452" s="240">
        <v>14.67065868263473</v>
      </c>
      <c r="BJ452" s="470">
        <v>0</v>
      </c>
      <c r="BK452" s="470">
        <v>11</v>
      </c>
    </row>
    <row r="453" spans="1:63">
      <c r="A453" s="352">
        <v>41889</v>
      </c>
      <c r="B453" s="114" t="s">
        <v>184</v>
      </c>
      <c r="C453" s="114" t="s">
        <v>122</v>
      </c>
      <c r="D453" s="114">
        <v>114</v>
      </c>
      <c r="E453" s="114">
        <v>97</v>
      </c>
      <c r="F453" s="114">
        <v>17</v>
      </c>
      <c r="G453" s="114">
        <v>340</v>
      </c>
      <c r="H453" s="114">
        <v>289</v>
      </c>
      <c r="I453" s="114">
        <v>51</v>
      </c>
      <c r="J453" s="114">
        <v>1193</v>
      </c>
      <c r="K453" s="115">
        <v>974</v>
      </c>
      <c r="L453" s="115">
        <v>219</v>
      </c>
      <c r="M453" s="115">
        <v>1060831</v>
      </c>
      <c r="N453" s="116">
        <v>5.7125028222799301E-2</v>
      </c>
      <c r="O453" s="115">
        <v>1376</v>
      </c>
      <c r="P453" s="116">
        <v>0.12980532646179199</v>
      </c>
      <c r="Q453" s="116">
        <v>0</v>
      </c>
      <c r="R453" s="117">
        <v>403580</v>
      </c>
      <c r="S453" s="116">
        <v>99.426719665527344</v>
      </c>
      <c r="T453" s="116">
        <v>99.297660827636719</v>
      </c>
      <c r="U453" s="118">
        <v>405907</v>
      </c>
      <c r="V453" s="119">
        <v>2.3650737479329109E-2</v>
      </c>
      <c r="W453" s="117">
        <v>1110</v>
      </c>
      <c r="X453" s="119">
        <v>0.27503842115402222</v>
      </c>
      <c r="Y453" s="119">
        <v>0</v>
      </c>
      <c r="Z453" s="117">
        <v>271914</v>
      </c>
      <c r="AA453" s="119">
        <v>98.241722106933594</v>
      </c>
      <c r="AB453" s="116">
        <v>270100</v>
      </c>
      <c r="AC453" s="120">
        <v>98.05035400390625</v>
      </c>
      <c r="AD453" s="116">
        <v>5.8922882080078125</v>
      </c>
      <c r="AE453" s="116">
        <v>30.248630523681641</v>
      </c>
      <c r="AF453" s="116">
        <v>1799.694091796875</v>
      </c>
      <c r="AG453" s="116">
        <v>5024.6591796875</v>
      </c>
      <c r="AH453" s="121">
        <v>3721.209228515625</v>
      </c>
      <c r="AI453" s="116">
        <v>74.058937072753906</v>
      </c>
      <c r="AJ453" s="121">
        <v>4198.876953125</v>
      </c>
      <c r="AK453" s="121">
        <v>825.78216552734375</v>
      </c>
      <c r="AL453" s="116">
        <v>3118.649658203125</v>
      </c>
      <c r="AM453" s="116">
        <v>602.55908203125</v>
      </c>
      <c r="AN453" s="116">
        <v>110.10317230224609</v>
      </c>
      <c r="AO453" s="116">
        <v>114.10639190673828</v>
      </c>
      <c r="AP453" s="116">
        <v>93.435379028320313</v>
      </c>
      <c r="AQ453" s="116">
        <v>4.2117847273155906</v>
      </c>
      <c r="AR453" s="118">
        <v>129</v>
      </c>
      <c r="AS453" s="118">
        <v>11</v>
      </c>
      <c r="AT453" s="118">
        <v>3</v>
      </c>
      <c r="AU453" s="118">
        <v>1</v>
      </c>
      <c r="AV453" s="118">
        <v>0</v>
      </c>
      <c r="AW453" s="118">
        <v>0</v>
      </c>
      <c r="AX453" s="118">
        <v>4</v>
      </c>
      <c r="AY453" s="118">
        <v>0</v>
      </c>
      <c r="AZ453" s="118">
        <v>6</v>
      </c>
      <c r="BA453" s="118">
        <v>1</v>
      </c>
      <c r="BB453" s="118">
        <v>27</v>
      </c>
      <c r="BC453" s="118">
        <v>6</v>
      </c>
      <c r="BD453" s="116">
        <v>10</v>
      </c>
      <c r="BE453" s="118">
        <v>48</v>
      </c>
      <c r="BF453" s="118">
        <v>0</v>
      </c>
      <c r="BG453" s="112">
        <v>54.277652740478516</v>
      </c>
      <c r="BH453" s="244">
        <v>30</v>
      </c>
      <c r="BI453" s="240">
        <v>8.8235294117647065</v>
      </c>
      <c r="BJ453" s="471">
        <v>0</v>
      </c>
      <c r="BK453" s="471">
        <v>7</v>
      </c>
    </row>
    <row r="454" spans="1:63">
      <c r="A454" s="352">
        <v>41889</v>
      </c>
      <c r="B454" s="114" t="s">
        <v>131</v>
      </c>
      <c r="C454" s="114" t="s">
        <v>176</v>
      </c>
      <c r="D454" s="114">
        <v>188</v>
      </c>
      <c r="E454" s="114">
        <v>168</v>
      </c>
      <c r="F454" s="114">
        <v>20</v>
      </c>
      <c r="G454" s="114">
        <v>539</v>
      </c>
      <c r="H454" s="114">
        <v>489</v>
      </c>
      <c r="I454" s="114">
        <v>50</v>
      </c>
      <c r="J454" s="114">
        <v>1589</v>
      </c>
      <c r="K454" s="115">
        <v>1428</v>
      </c>
      <c r="L454" s="115">
        <v>161</v>
      </c>
      <c r="M454" s="115">
        <v>1127962</v>
      </c>
      <c r="N454" s="116">
        <v>4.4327732175588608E-3</v>
      </c>
      <c r="O454" s="115">
        <v>69</v>
      </c>
      <c r="P454" s="116">
        <v>6.3560260459780693E-3</v>
      </c>
      <c r="Q454" s="116">
        <v>0</v>
      </c>
      <c r="R454" s="117">
        <v>406218</v>
      </c>
      <c r="S454" s="116">
        <v>99.652626037597656</v>
      </c>
      <c r="T454" s="116">
        <v>99.646293640136719</v>
      </c>
      <c r="U454" s="118">
        <v>407634</v>
      </c>
      <c r="V454" s="119">
        <v>2.5022447109222412E-2</v>
      </c>
      <c r="W454" s="117">
        <v>1280</v>
      </c>
      <c r="X454" s="119">
        <v>0.3151017427444458</v>
      </c>
      <c r="Y454" s="119">
        <v>0</v>
      </c>
      <c r="Z454" s="117">
        <v>157891</v>
      </c>
      <c r="AA454" s="119">
        <v>94.685577392578125</v>
      </c>
      <c r="AB454" s="116">
        <v>157206</v>
      </c>
      <c r="AC454" s="120">
        <v>95.112785339355469</v>
      </c>
      <c r="AD454" s="116">
        <v>5.2960014343261719</v>
      </c>
      <c r="AE454" s="116">
        <v>28.915922164916992</v>
      </c>
      <c r="AF454" s="116">
        <v>1739.357666015625</v>
      </c>
      <c r="AG454" s="116">
        <v>5056.06298828125</v>
      </c>
      <c r="AH454" s="121">
        <v>3264.867919921875</v>
      </c>
      <c r="AI454" s="116">
        <v>64.573326110839844</v>
      </c>
      <c r="AJ454" s="121">
        <v>4333.0703125</v>
      </c>
      <c r="AK454" s="121">
        <v>722.99163818359375</v>
      </c>
      <c r="AL454" s="116">
        <v>2707.920166015625</v>
      </c>
      <c r="AM454" s="116">
        <v>556.94775390625</v>
      </c>
      <c r="AN454" s="116">
        <v>85.557586669921875</v>
      </c>
      <c r="AO454" s="116">
        <v>82.562782287597656</v>
      </c>
      <c r="AP454" s="116">
        <v>109.32389068603516</v>
      </c>
      <c r="AQ454" s="116">
        <v>3.1819150335313089</v>
      </c>
      <c r="AR454" s="118">
        <v>275</v>
      </c>
      <c r="AS454" s="118">
        <v>0</v>
      </c>
      <c r="AT454" s="118">
        <v>2</v>
      </c>
      <c r="AU454" s="118">
        <v>1</v>
      </c>
      <c r="AV454" s="118">
        <v>1</v>
      </c>
      <c r="AW454" s="118">
        <v>0</v>
      </c>
      <c r="AX454" s="118">
        <v>2</v>
      </c>
      <c r="AY454" s="118">
        <v>2</v>
      </c>
      <c r="AZ454" s="118">
        <v>4</v>
      </c>
      <c r="BA454" s="118">
        <v>1</v>
      </c>
      <c r="BB454" s="118">
        <v>117</v>
      </c>
      <c r="BC454" s="118">
        <v>65</v>
      </c>
      <c r="BD454" s="116">
        <v>17</v>
      </c>
      <c r="BE454" s="118">
        <v>29</v>
      </c>
      <c r="BF454" s="118">
        <v>0</v>
      </c>
      <c r="BG454" s="112">
        <v>41.464519500732422</v>
      </c>
      <c r="BH454" s="244">
        <v>84</v>
      </c>
      <c r="BI454" s="240">
        <v>15.584415584415584</v>
      </c>
      <c r="BJ454" s="471">
        <v>2</v>
      </c>
      <c r="BK454" s="471">
        <v>3</v>
      </c>
    </row>
    <row r="455" spans="1:63">
      <c r="A455" s="352">
        <v>41889</v>
      </c>
      <c r="B455" s="114" t="s">
        <v>124</v>
      </c>
      <c r="C455" s="114" t="s">
        <v>176</v>
      </c>
      <c r="D455" s="114">
        <v>149</v>
      </c>
      <c r="E455" s="114">
        <v>117</v>
      </c>
      <c r="F455" s="114">
        <v>32</v>
      </c>
      <c r="G455" s="114">
        <v>430</v>
      </c>
      <c r="H455" s="114">
        <v>344</v>
      </c>
      <c r="I455" s="114">
        <v>86</v>
      </c>
      <c r="J455" s="114">
        <v>1643</v>
      </c>
      <c r="K455" s="115">
        <v>1300</v>
      </c>
      <c r="L455" s="115">
        <v>343</v>
      </c>
      <c r="M455" s="115">
        <v>1043721</v>
      </c>
      <c r="N455" s="116">
        <v>3.8324418710544705E-4</v>
      </c>
      <c r="O455" s="115">
        <v>131</v>
      </c>
      <c r="P455" s="116">
        <v>1.3038510456681252E-2</v>
      </c>
      <c r="Q455" s="116">
        <v>0</v>
      </c>
      <c r="R455" s="117">
        <v>422697</v>
      </c>
      <c r="S455" s="116">
        <v>99.71832275390625</v>
      </c>
      <c r="T455" s="116">
        <v>99.705322265625</v>
      </c>
      <c r="U455" s="118">
        <v>423891</v>
      </c>
      <c r="V455" s="119">
        <v>2.005232498049736E-2</v>
      </c>
      <c r="W455" s="117">
        <v>1301</v>
      </c>
      <c r="X455" s="119">
        <v>0.30778548121452332</v>
      </c>
      <c r="Y455" s="119">
        <v>0</v>
      </c>
      <c r="Z455" s="117">
        <v>113785</v>
      </c>
      <c r="AA455" s="119">
        <v>93.986907958984375</v>
      </c>
      <c r="AB455" s="116">
        <v>113596</v>
      </c>
      <c r="AC455" s="120">
        <v>94.207542419433594</v>
      </c>
      <c r="AD455" s="116">
        <v>5.3328890800476074</v>
      </c>
      <c r="AE455" s="116">
        <v>32.716579437255859</v>
      </c>
      <c r="AF455" s="116">
        <v>1581.03076171875</v>
      </c>
      <c r="AG455" s="116">
        <v>5312.15185546875</v>
      </c>
      <c r="AH455" s="121">
        <v>3152.201171875</v>
      </c>
      <c r="AI455" s="116">
        <v>59.339439392089844</v>
      </c>
      <c r="AJ455" s="121">
        <v>3899.057861328125</v>
      </c>
      <c r="AK455" s="121">
        <v>1413.0933837890625</v>
      </c>
      <c r="AL455" s="116">
        <v>2051.6025390625</v>
      </c>
      <c r="AM455" s="116">
        <v>1100.5986328125</v>
      </c>
      <c r="AN455" s="116">
        <v>79.300048828125</v>
      </c>
      <c r="AO455" s="116">
        <v>73.2506103515625</v>
      </c>
      <c r="AP455" s="116">
        <v>102.70333099365234</v>
      </c>
      <c r="AQ455" s="116">
        <v>3.2332025900601034</v>
      </c>
      <c r="AR455" s="118">
        <v>231</v>
      </c>
      <c r="AS455" s="118">
        <v>1</v>
      </c>
      <c r="AT455" s="118">
        <v>0</v>
      </c>
      <c r="AU455" s="118">
        <v>0</v>
      </c>
      <c r="AV455" s="118">
        <v>0</v>
      </c>
      <c r="AW455" s="118">
        <v>0</v>
      </c>
      <c r="AX455" s="118">
        <v>2</v>
      </c>
      <c r="AY455" s="118">
        <v>0</v>
      </c>
      <c r="AZ455" s="118">
        <v>1</v>
      </c>
      <c r="BA455" s="118">
        <v>0</v>
      </c>
      <c r="BB455" s="118">
        <v>81</v>
      </c>
      <c r="BC455" s="118">
        <v>44</v>
      </c>
      <c r="BD455" s="116">
        <v>7</v>
      </c>
      <c r="BE455" s="118">
        <v>23</v>
      </c>
      <c r="BF455" s="118">
        <v>0</v>
      </c>
      <c r="BG455" s="112">
        <v>39.187877655029297</v>
      </c>
      <c r="BH455" s="244">
        <v>79</v>
      </c>
      <c r="BI455" s="240">
        <v>18.372093023255815</v>
      </c>
      <c r="BJ455" s="471">
        <v>0</v>
      </c>
      <c r="BK455" s="471">
        <v>3</v>
      </c>
    </row>
    <row r="456" spans="1:63">
      <c r="A456" s="352">
        <v>41889</v>
      </c>
      <c r="B456" s="206" t="s">
        <v>133</v>
      </c>
      <c r="C456" s="206" t="s">
        <v>176</v>
      </c>
      <c r="D456" s="206">
        <v>176</v>
      </c>
      <c r="E456" s="206">
        <v>164</v>
      </c>
      <c r="F456" s="206">
        <v>12</v>
      </c>
      <c r="G456" s="206">
        <v>519</v>
      </c>
      <c r="H456" s="206">
        <v>485</v>
      </c>
      <c r="I456" s="206">
        <v>34</v>
      </c>
      <c r="J456" s="206">
        <v>1531</v>
      </c>
      <c r="K456" s="245">
        <v>1418</v>
      </c>
      <c r="L456" s="245">
        <v>113</v>
      </c>
      <c r="M456" s="245">
        <v>897073</v>
      </c>
      <c r="N456" s="246">
        <v>8.9178921189159155E-4</v>
      </c>
      <c r="O456" s="245">
        <v>69</v>
      </c>
      <c r="P456" s="246">
        <v>8.0772228538990021E-3</v>
      </c>
      <c r="Q456" s="246">
        <v>0</v>
      </c>
      <c r="R456" s="247">
        <v>299403</v>
      </c>
      <c r="S456" s="246">
        <v>99.56072998046875</v>
      </c>
      <c r="T456" s="246">
        <v>99.552688598632813</v>
      </c>
      <c r="U456" s="248">
        <v>300724</v>
      </c>
      <c r="V456" s="249">
        <v>6.8833880126476288E-2</v>
      </c>
      <c r="W456" s="248">
        <v>1018</v>
      </c>
      <c r="X456" s="246">
        <v>0.34000995755195618</v>
      </c>
      <c r="Y456" s="246">
        <v>0</v>
      </c>
      <c r="Z456" s="247">
        <v>73724</v>
      </c>
      <c r="AA456" s="249">
        <v>90.901199340820312</v>
      </c>
      <c r="AB456" s="246">
        <v>73016</v>
      </c>
      <c r="AC456" s="250">
        <v>90.433601379394531</v>
      </c>
      <c r="AD456" s="246">
        <v>5.2438278198242187</v>
      </c>
      <c r="AE456" s="246">
        <v>34.776744842529297</v>
      </c>
      <c r="AF456" s="246">
        <v>1394.927001953125</v>
      </c>
      <c r="AG456" s="246">
        <v>4588.5654296875</v>
      </c>
      <c r="AH456" s="251">
        <v>3081.58251953125</v>
      </c>
      <c r="AI456" s="246">
        <v>67.157867431640625</v>
      </c>
      <c r="AJ456" s="251">
        <v>4197.07177734375</v>
      </c>
      <c r="AK456" s="251">
        <v>391.49557495117187</v>
      </c>
      <c r="AL456" s="246">
        <v>2827.814453125</v>
      </c>
      <c r="AM456" s="246">
        <v>253.76846313476562</v>
      </c>
      <c r="AN456" s="246">
        <v>83.246429443359375</v>
      </c>
      <c r="AO456" s="246">
        <v>82.970207214355469</v>
      </c>
      <c r="AP456" s="246">
        <v>86.32757568359375</v>
      </c>
      <c r="AQ456" s="246">
        <v>2.9971034811806008</v>
      </c>
      <c r="AR456" s="248">
        <v>274</v>
      </c>
      <c r="AS456" s="248">
        <v>2</v>
      </c>
      <c r="AT456" s="248">
        <v>1</v>
      </c>
      <c r="AU456" s="248">
        <v>0</v>
      </c>
      <c r="AV456" s="248">
        <v>3</v>
      </c>
      <c r="AW456" s="248">
        <v>0</v>
      </c>
      <c r="AX456" s="248">
        <v>6</v>
      </c>
      <c r="AY456" s="248">
        <v>0</v>
      </c>
      <c r="AZ456" s="248">
        <v>7</v>
      </c>
      <c r="BA456" s="248">
        <v>2</v>
      </c>
      <c r="BB456" s="248">
        <v>106</v>
      </c>
      <c r="BC456" s="248">
        <v>50</v>
      </c>
      <c r="BD456" s="246">
        <v>22</v>
      </c>
      <c r="BE456" s="248">
        <v>32</v>
      </c>
      <c r="BF456" s="248">
        <v>0</v>
      </c>
      <c r="BG456" s="249">
        <v>40.156002044677734</v>
      </c>
      <c r="BH456" s="252">
        <v>118</v>
      </c>
      <c r="BI456" s="253">
        <v>22.736030828516377</v>
      </c>
      <c r="BJ456" s="43">
        <v>1</v>
      </c>
      <c r="BK456" s="43">
        <v>8</v>
      </c>
    </row>
    <row r="457" spans="1:63">
      <c r="A457" s="352">
        <v>41889</v>
      </c>
      <c r="B457" s="206" t="s">
        <v>125</v>
      </c>
      <c r="C457" s="206" t="s">
        <v>176</v>
      </c>
      <c r="D457" s="206">
        <v>174</v>
      </c>
      <c r="E457" s="206">
        <v>166</v>
      </c>
      <c r="F457" s="206">
        <v>8</v>
      </c>
      <c r="G457" s="206">
        <v>498</v>
      </c>
      <c r="H457" s="206">
        <v>474</v>
      </c>
      <c r="I457" s="206">
        <v>24</v>
      </c>
      <c r="J457" s="206">
        <v>1624</v>
      </c>
      <c r="K457" s="245">
        <v>1531</v>
      </c>
      <c r="L457" s="245">
        <v>93</v>
      </c>
      <c r="M457" s="245">
        <v>878032</v>
      </c>
      <c r="N457" s="246">
        <v>1.7083659768104553E-3</v>
      </c>
      <c r="O457" s="245">
        <v>19</v>
      </c>
      <c r="P457" s="246">
        <v>2.2721593268215656E-3</v>
      </c>
      <c r="Q457" s="246">
        <v>0</v>
      </c>
      <c r="R457" s="247">
        <v>317776</v>
      </c>
      <c r="S457" s="246">
        <v>99.751075744628906</v>
      </c>
      <c r="T457" s="246">
        <v>99.748809814453125</v>
      </c>
      <c r="U457" s="248">
        <v>318569</v>
      </c>
      <c r="V457" s="249">
        <v>4.6457752585411072E-2</v>
      </c>
      <c r="W457" s="248">
        <v>738</v>
      </c>
      <c r="X457" s="246">
        <v>0.23223906755447388</v>
      </c>
      <c r="Y457" s="246">
        <v>0</v>
      </c>
      <c r="Z457" s="247">
        <v>86941</v>
      </c>
      <c r="AA457" s="249">
        <v>92.890579223632812</v>
      </c>
      <c r="AB457" s="246">
        <v>86971</v>
      </c>
      <c r="AC457" s="250">
        <v>93.519676208496094</v>
      </c>
      <c r="AD457" s="246">
        <v>4.5708308219909668</v>
      </c>
      <c r="AE457" s="246">
        <v>34.037189483642578</v>
      </c>
      <c r="AF457" s="246">
        <v>1179.580078125</v>
      </c>
      <c r="AG457" s="246">
        <v>4363.8359375</v>
      </c>
      <c r="AH457" s="251">
        <v>2224.991455078125</v>
      </c>
      <c r="AI457" s="246">
        <v>50.987056732177734</v>
      </c>
      <c r="AJ457" s="251">
        <v>4016.4140625</v>
      </c>
      <c r="AK457" s="251">
        <v>347.42190551757813</v>
      </c>
      <c r="AL457" s="246">
        <v>1965.03173828125</v>
      </c>
      <c r="AM457" s="246">
        <v>259.9595947265625</v>
      </c>
      <c r="AN457" s="246">
        <v>70.713150024414062</v>
      </c>
      <c r="AO457" s="246">
        <v>69.449607849121094</v>
      </c>
      <c r="AP457" s="246">
        <v>89.547714233398438</v>
      </c>
      <c r="AQ457" s="246">
        <v>2.6870910945197046</v>
      </c>
      <c r="AR457" s="248">
        <v>334</v>
      </c>
      <c r="AS457" s="248">
        <v>0</v>
      </c>
      <c r="AT457" s="248">
        <v>0</v>
      </c>
      <c r="AU457" s="248">
        <v>0</v>
      </c>
      <c r="AV457" s="248">
        <v>1</v>
      </c>
      <c r="AW457" s="248">
        <v>0</v>
      </c>
      <c r="AX457" s="248">
        <v>0</v>
      </c>
      <c r="AY457" s="248">
        <v>0</v>
      </c>
      <c r="AZ457" s="248">
        <v>1</v>
      </c>
      <c r="BA457" s="248">
        <v>0</v>
      </c>
      <c r="BB457" s="248">
        <v>70</v>
      </c>
      <c r="BC457" s="248">
        <v>38</v>
      </c>
      <c r="BD457" s="246">
        <v>7</v>
      </c>
      <c r="BE457" s="248">
        <v>12</v>
      </c>
      <c r="BF457" s="248">
        <v>0</v>
      </c>
      <c r="BG457" s="249">
        <v>34.425556182861328</v>
      </c>
      <c r="BH457" s="252">
        <v>131</v>
      </c>
      <c r="BI457" s="253">
        <v>26.305220883534137</v>
      </c>
      <c r="BJ457" s="43">
        <v>0</v>
      </c>
      <c r="BK457" s="43">
        <v>1</v>
      </c>
    </row>
    <row r="458" spans="1:63">
      <c r="A458" s="352">
        <v>41889</v>
      </c>
      <c r="B458" s="107" t="s">
        <v>127</v>
      </c>
      <c r="C458" s="107" t="s">
        <v>128</v>
      </c>
      <c r="D458" s="107">
        <v>166</v>
      </c>
      <c r="E458" s="107">
        <v>150</v>
      </c>
      <c r="F458" s="107">
        <v>16</v>
      </c>
      <c r="G458" s="107">
        <v>498</v>
      </c>
      <c r="H458" s="107">
        <v>450</v>
      </c>
      <c r="I458" s="107">
        <v>48</v>
      </c>
      <c r="J458" s="107">
        <v>1604</v>
      </c>
      <c r="K458" s="108">
        <v>1444</v>
      </c>
      <c r="L458" s="108">
        <v>160</v>
      </c>
      <c r="M458" s="108">
        <v>826963</v>
      </c>
      <c r="N458" s="109">
        <v>3.2407738268375397E-2</v>
      </c>
      <c r="O458" s="108">
        <v>3981</v>
      </c>
      <c r="P458" s="109">
        <v>0.4815671443939209</v>
      </c>
      <c r="Q458" s="109">
        <v>0</v>
      </c>
      <c r="R458" s="110">
        <v>325362</v>
      </c>
      <c r="S458" s="109">
        <v>99.106597900390625</v>
      </c>
      <c r="T458" s="109">
        <v>98.62933349609375</v>
      </c>
      <c r="U458" s="111">
        <v>328295</v>
      </c>
      <c r="V458" s="112">
        <v>0.34420260787010193</v>
      </c>
      <c r="W458" s="111">
        <v>2422</v>
      </c>
      <c r="X458" s="109">
        <v>0.74440163373947144</v>
      </c>
      <c r="Y458" s="109">
        <v>0</v>
      </c>
      <c r="Z458" s="110">
        <v>741658</v>
      </c>
      <c r="AA458" s="112">
        <v>99.220283508300781</v>
      </c>
      <c r="AB458" s="109">
        <v>740702</v>
      </c>
      <c r="AC458" s="182">
        <v>99.374534606933594</v>
      </c>
      <c r="AD458" s="109">
        <v>3.5317943096160889</v>
      </c>
      <c r="AE458" s="109">
        <v>16.918447494506836</v>
      </c>
      <c r="AF458" s="109">
        <v>788.69427490234375</v>
      </c>
      <c r="AG458" s="109">
        <v>4399.095703125</v>
      </c>
      <c r="AH458" s="113">
        <v>2511.2275390625</v>
      </c>
      <c r="AI458" s="109">
        <v>57.085086822509766</v>
      </c>
      <c r="AJ458" s="113">
        <v>4032.7890625</v>
      </c>
      <c r="AK458" s="113">
        <v>366.3055419921875</v>
      </c>
      <c r="AL458" s="109">
        <v>450</v>
      </c>
      <c r="AM458" s="109">
        <v>48</v>
      </c>
      <c r="AN458" s="109">
        <v>77.002662658691406</v>
      </c>
      <c r="AO458" s="109">
        <v>77.50933837890625</v>
      </c>
      <c r="AP458" s="109">
        <v>71.832771301269531</v>
      </c>
      <c r="AQ458" s="109">
        <v>2.7425783685317957</v>
      </c>
      <c r="AR458" s="111">
        <v>323</v>
      </c>
      <c r="AS458" s="111">
        <v>2</v>
      </c>
      <c r="AT458" s="111">
        <v>2</v>
      </c>
      <c r="AU458" s="111">
        <v>2</v>
      </c>
      <c r="AV458" s="111">
        <v>9</v>
      </c>
      <c r="AW458" s="111">
        <v>2</v>
      </c>
      <c r="AX458" s="111">
        <v>19</v>
      </c>
      <c r="AY458" s="111">
        <v>1</v>
      </c>
      <c r="AZ458" s="111">
        <v>20</v>
      </c>
      <c r="BA458" s="111">
        <v>3</v>
      </c>
      <c r="BB458" s="111">
        <v>30</v>
      </c>
      <c r="BC458" s="111">
        <v>12</v>
      </c>
      <c r="BD458" s="109">
        <v>59</v>
      </c>
      <c r="BE458" s="111">
        <v>101</v>
      </c>
      <c r="BF458" s="111">
        <v>0</v>
      </c>
      <c r="BG458" s="112">
        <v>37.626743316650391</v>
      </c>
      <c r="BH458" s="244">
        <v>171</v>
      </c>
      <c r="BI458" s="240">
        <v>34.337349397590359</v>
      </c>
      <c r="BJ458" s="43">
        <v>6</v>
      </c>
      <c r="BK458" s="43">
        <v>17</v>
      </c>
    </row>
    <row r="459" spans="1:63">
      <c r="A459" s="352">
        <v>41889</v>
      </c>
      <c r="B459" s="107" t="s">
        <v>129</v>
      </c>
      <c r="C459" s="107" t="s">
        <v>128</v>
      </c>
      <c r="D459" s="107">
        <v>155</v>
      </c>
      <c r="E459" s="107">
        <v>152</v>
      </c>
      <c r="F459" s="107">
        <v>3</v>
      </c>
      <c r="G459" s="107">
        <v>461</v>
      </c>
      <c r="H459" s="107">
        <v>452</v>
      </c>
      <c r="I459" s="107">
        <v>9</v>
      </c>
      <c r="J459" s="107">
        <v>1208</v>
      </c>
      <c r="K459" s="108">
        <v>1179</v>
      </c>
      <c r="L459" s="108">
        <v>29</v>
      </c>
      <c r="M459" s="108">
        <v>628371</v>
      </c>
      <c r="N459" s="109">
        <v>0</v>
      </c>
      <c r="O459" s="108">
        <v>2709</v>
      </c>
      <c r="P459" s="109">
        <v>0.43112573027610779</v>
      </c>
      <c r="Q459" s="109">
        <v>0</v>
      </c>
      <c r="R459" s="110">
        <v>206186</v>
      </c>
      <c r="S459" s="109">
        <v>99.218994140625</v>
      </c>
      <c r="T459" s="109">
        <v>98.791236877441406</v>
      </c>
      <c r="U459" s="111">
        <v>207809</v>
      </c>
      <c r="V459" s="112">
        <v>0.11067855358123779</v>
      </c>
      <c r="W459" s="111">
        <v>1636</v>
      </c>
      <c r="X459" s="109">
        <v>0.79345834255218506</v>
      </c>
      <c r="Y459" s="109">
        <v>0</v>
      </c>
      <c r="Z459" s="110">
        <v>132484</v>
      </c>
      <c r="AA459" s="112">
        <v>97.844284057617188</v>
      </c>
      <c r="AB459" s="109">
        <v>132894</v>
      </c>
      <c r="AC459" s="182">
        <v>98.061302185058594</v>
      </c>
      <c r="AD459" s="109">
        <v>3.3400692939758301</v>
      </c>
      <c r="AE459" s="109">
        <v>28.839706420898438</v>
      </c>
      <c r="AF459" s="109">
        <v>602.37249755859375</v>
      </c>
      <c r="AG459" s="109">
        <v>2496.56591796875</v>
      </c>
      <c r="AH459" s="113">
        <v>1282.6739501953125</v>
      </c>
      <c r="AI459" s="109">
        <v>51.377532958984375</v>
      </c>
      <c r="AJ459" s="113">
        <v>2441.271484375</v>
      </c>
      <c r="AK459" s="113">
        <v>55.294441223144531</v>
      </c>
      <c r="AL459" s="109">
        <v>452</v>
      </c>
      <c r="AM459" s="109">
        <v>9</v>
      </c>
      <c r="AN459" s="109">
        <v>63.712589263916016</v>
      </c>
      <c r="AO459" s="109">
        <v>64.206741333007812</v>
      </c>
      <c r="AP459" s="109">
        <v>47.554061889648438</v>
      </c>
      <c r="AQ459" s="109">
        <v>2.0666936407026077</v>
      </c>
      <c r="AR459" s="111">
        <v>328</v>
      </c>
      <c r="AS459" s="111">
        <v>1</v>
      </c>
      <c r="AT459" s="111">
        <v>0</v>
      </c>
      <c r="AU459" s="111">
        <v>0</v>
      </c>
      <c r="AV459" s="111">
        <v>3</v>
      </c>
      <c r="AW459" s="111">
        <v>1</v>
      </c>
      <c r="AX459" s="111">
        <v>25</v>
      </c>
      <c r="AY459" s="111">
        <v>2</v>
      </c>
      <c r="AZ459" s="111">
        <v>12</v>
      </c>
      <c r="BA459" s="111">
        <v>6</v>
      </c>
      <c r="BB459" s="111">
        <v>60</v>
      </c>
      <c r="BC459" s="111">
        <v>31</v>
      </c>
      <c r="BD459" s="109">
        <v>80</v>
      </c>
      <c r="BE459" s="111">
        <v>83</v>
      </c>
      <c r="BF459" s="111">
        <v>0</v>
      </c>
      <c r="BG459" s="112">
        <v>30.539821624755859</v>
      </c>
      <c r="BH459" s="244">
        <v>187</v>
      </c>
      <c r="BI459" s="240">
        <v>40.563991323210416</v>
      </c>
      <c r="BJ459" s="43">
        <v>12</v>
      </c>
      <c r="BK459" s="43">
        <v>20</v>
      </c>
    </row>
    <row r="460" spans="1:63">
      <c r="A460" s="352">
        <v>41889</v>
      </c>
      <c r="B460" s="126" t="s">
        <v>130</v>
      </c>
      <c r="C460" s="126" t="s">
        <v>128</v>
      </c>
      <c r="D460" s="233">
        <v>181</v>
      </c>
      <c r="E460" s="233">
        <v>176</v>
      </c>
      <c r="F460" s="233">
        <v>5</v>
      </c>
      <c r="G460" s="233">
        <v>543</v>
      </c>
      <c r="H460" s="233">
        <v>528</v>
      </c>
      <c r="I460" s="233">
        <v>15</v>
      </c>
      <c r="J460" s="233">
        <v>880</v>
      </c>
      <c r="K460" s="233">
        <v>849</v>
      </c>
      <c r="L460" s="233">
        <v>31</v>
      </c>
      <c r="M460" s="233">
        <v>265535</v>
      </c>
      <c r="N460" s="195">
        <v>3.142711877822876</v>
      </c>
      <c r="O460" s="233">
        <v>605</v>
      </c>
      <c r="P460" s="230">
        <v>0.23523464798927307</v>
      </c>
      <c r="Q460" s="234">
        <v>0</v>
      </c>
      <c r="R460" s="233">
        <v>56302</v>
      </c>
      <c r="S460" s="230">
        <v>99.817390441894531</v>
      </c>
      <c r="T460" s="195">
        <v>99.582588195800781</v>
      </c>
      <c r="U460" s="233">
        <v>56405</v>
      </c>
      <c r="V460" s="195">
        <v>0</v>
      </c>
      <c r="W460" s="233">
        <v>259</v>
      </c>
      <c r="X460" s="195">
        <v>0.46001917123794556</v>
      </c>
      <c r="Y460" s="234">
        <v>0</v>
      </c>
      <c r="Z460" s="233">
        <v>145256</v>
      </c>
      <c r="AA460" s="195">
        <v>98.757804870605469</v>
      </c>
      <c r="AB460" s="233">
        <v>146423</v>
      </c>
      <c r="AC460" s="195">
        <v>98.670234680175781</v>
      </c>
      <c r="AD460" s="234">
        <v>4.621551513671875</v>
      </c>
      <c r="AE460" s="234">
        <v>28.418279647827148</v>
      </c>
      <c r="AF460" s="233">
        <v>353.37765502929687</v>
      </c>
      <c r="AG460" s="234">
        <v>1087.0047607421875</v>
      </c>
      <c r="AH460" s="234">
        <v>512.0684814453125</v>
      </c>
      <c r="AI460" s="234">
        <v>47.108211517333984</v>
      </c>
      <c r="AJ460" s="234">
        <v>1056.0772705078125</v>
      </c>
      <c r="AK460" s="234">
        <v>30.927778244018555</v>
      </c>
      <c r="AL460" s="234">
        <v>528</v>
      </c>
      <c r="AM460" s="234">
        <v>15</v>
      </c>
      <c r="AN460" s="235">
        <v>43.886238098144531</v>
      </c>
      <c r="AO460" s="235">
        <v>44.291030883789063</v>
      </c>
      <c r="AP460" s="235">
        <v>33.448089599609375</v>
      </c>
      <c r="AQ460" s="213">
        <v>1.2352326826615767</v>
      </c>
      <c r="AR460" s="234">
        <v>451</v>
      </c>
      <c r="AS460" s="236">
        <v>0</v>
      </c>
      <c r="AT460" s="236">
        <v>2</v>
      </c>
      <c r="AU460" s="236">
        <v>2</v>
      </c>
      <c r="AV460" s="236">
        <v>0</v>
      </c>
      <c r="AW460" s="236">
        <v>0</v>
      </c>
      <c r="AX460" s="236">
        <v>5</v>
      </c>
      <c r="AY460" s="236">
        <v>0</v>
      </c>
      <c r="AZ460" s="236">
        <v>1</v>
      </c>
      <c r="BA460" s="236">
        <v>0</v>
      </c>
      <c r="BB460" s="236">
        <v>42</v>
      </c>
      <c r="BC460" s="236">
        <v>7</v>
      </c>
      <c r="BD460" s="236">
        <v>7</v>
      </c>
      <c r="BE460" s="236">
        <v>1</v>
      </c>
      <c r="BF460" s="236">
        <v>0</v>
      </c>
      <c r="BG460" s="235">
        <v>19.991714477539063</v>
      </c>
      <c r="BH460" s="236">
        <v>309</v>
      </c>
      <c r="BI460" s="235">
        <v>56.906077348066297</v>
      </c>
      <c r="BJ460" s="43">
        <v>1</v>
      </c>
      <c r="BK460" s="43">
        <v>0</v>
      </c>
    </row>
    <row r="461" spans="1:63">
      <c r="A461" s="352">
        <v>41889</v>
      </c>
      <c r="B461" s="127" t="s">
        <v>132</v>
      </c>
      <c r="C461" s="127" t="s">
        <v>128</v>
      </c>
      <c r="D461" s="199">
        <v>183</v>
      </c>
      <c r="E461" s="199">
        <v>178</v>
      </c>
      <c r="F461" s="199">
        <v>5</v>
      </c>
      <c r="G461" s="199">
        <v>542</v>
      </c>
      <c r="H461" s="199">
        <v>527</v>
      </c>
      <c r="I461" s="199">
        <v>15</v>
      </c>
      <c r="J461" s="199">
        <v>1028</v>
      </c>
      <c r="K461" s="199">
        <v>994</v>
      </c>
      <c r="L461" s="199">
        <v>34</v>
      </c>
      <c r="M461" s="199">
        <v>394703</v>
      </c>
      <c r="N461" s="200">
        <v>0</v>
      </c>
      <c r="O461" s="199">
        <v>1338</v>
      </c>
      <c r="P461" s="194">
        <v>0.3390122652053833</v>
      </c>
      <c r="Q461" s="200">
        <v>0</v>
      </c>
      <c r="R461" s="199">
        <v>96687</v>
      </c>
      <c r="S461" s="194">
        <v>99.735923767089844</v>
      </c>
      <c r="T461" s="200">
        <v>99.397804260253906</v>
      </c>
      <c r="U461" s="199">
        <v>96943</v>
      </c>
      <c r="V461" s="201">
        <v>3.0946019105613232E-3</v>
      </c>
      <c r="W461" s="199">
        <v>689</v>
      </c>
      <c r="X461" s="200">
        <v>0.71260875463485718</v>
      </c>
      <c r="Y461" s="200">
        <v>0</v>
      </c>
      <c r="Z461" s="199">
        <v>192982</v>
      </c>
      <c r="AA461" s="201">
        <v>97.627044677734375</v>
      </c>
      <c r="AB461" s="199">
        <v>193831</v>
      </c>
      <c r="AC461" s="201">
        <v>97.621742248535156</v>
      </c>
      <c r="AD461" s="200">
        <v>4.9200439453125</v>
      </c>
      <c r="AE461" s="200">
        <v>25.9908447265625</v>
      </c>
      <c r="AF461" s="199">
        <v>527.35546875</v>
      </c>
      <c r="AG461" s="200">
        <v>1609.36767578125</v>
      </c>
      <c r="AH461" s="200">
        <v>630.58221435546875</v>
      </c>
      <c r="AI461" s="237">
        <v>39.181983947753906</v>
      </c>
      <c r="AJ461" s="200">
        <v>1555.2618408203125</v>
      </c>
      <c r="AK461" s="200">
        <v>54.105556488037109</v>
      </c>
      <c r="AL461" s="200">
        <v>527</v>
      </c>
      <c r="AM461" s="200">
        <v>15</v>
      </c>
      <c r="AN461" s="200">
        <v>49.717121124267578</v>
      </c>
      <c r="AO461" s="200">
        <v>49.672698974609375</v>
      </c>
      <c r="AP461" s="200">
        <v>51.028537750244141</v>
      </c>
      <c r="AQ461" s="200">
        <v>1.565532758542072</v>
      </c>
      <c r="AR461" s="200">
        <v>457</v>
      </c>
      <c r="AS461" s="202">
        <v>1</v>
      </c>
      <c r="AT461" s="202">
        <v>0</v>
      </c>
      <c r="AU461" s="202">
        <v>0</v>
      </c>
      <c r="AV461" s="202">
        <v>0</v>
      </c>
      <c r="AW461" s="202">
        <v>0</v>
      </c>
      <c r="AX461" s="202">
        <v>17</v>
      </c>
      <c r="AY461" s="202">
        <v>-2</v>
      </c>
      <c r="AZ461" s="202">
        <v>5</v>
      </c>
      <c r="BA461" s="202">
        <v>0</v>
      </c>
      <c r="BB461" s="202">
        <v>50</v>
      </c>
      <c r="BC461" s="202">
        <v>23</v>
      </c>
      <c r="BD461" s="202">
        <v>32</v>
      </c>
      <c r="BE461" s="202">
        <v>21</v>
      </c>
      <c r="BF461" s="202">
        <v>0</v>
      </c>
      <c r="BG461" s="200">
        <v>23.022329330444336</v>
      </c>
      <c r="BH461" s="202">
        <v>269</v>
      </c>
      <c r="BI461" s="238">
        <v>49.630996309963102</v>
      </c>
      <c r="BJ461" s="43">
        <v>1</v>
      </c>
      <c r="BK461" s="43">
        <v>3</v>
      </c>
    </row>
    <row r="462" spans="1:63">
      <c r="A462" s="352">
        <v>41888</v>
      </c>
      <c r="B462" s="126" t="s">
        <v>6</v>
      </c>
      <c r="C462" s="126"/>
      <c r="D462" s="233">
        <v>2141</v>
      </c>
      <c r="E462" s="233">
        <v>1931</v>
      </c>
      <c r="F462" s="233">
        <v>210</v>
      </c>
      <c r="G462" s="233">
        <v>6330</v>
      </c>
      <c r="H462" s="233">
        <v>5722</v>
      </c>
      <c r="I462" s="233">
        <v>608</v>
      </c>
      <c r="J462" s="233">
        <v>19232</v>
      </c>
      <c r="K462" s="233">
        <v>16911</v>
      </c>
      <c r="L462" s="233">
        <v>2321</v>
      </c>
      <c r="M462" s="233">
        <v>12030997</v>
      </c>
      <c r="N462" s="195">
        <v>5.0112221455401125E-2</v>
      </c>
      <c r="O462" s="233">
        <v>16350</v>
      </c>
      <c r="P462" s="230">
        <v>0.13782192950486832</v>
      </c>
      <c r="Q462" s="234"/>
      <c r="R462" s="233">
        <v>4556728</v>
      </c>
      <c r="S462" s="230">
        <v>99.549154026228038</v>
      </c>
      <c r="T462" s="195">
        <v>99.411953461343316</v>
      </c>
      <c r="U462" s="233">
        <v>4577377</v>
      </c>
      <c r="V462" s="195">
        <v>7.4103574915031167E-2</v>
      </c>
      <c r="W462" s="233">
        <v>17044</v>
      </c>
      <c r="X462" s="195">
        <v>0.37404032015955307</v>
      </c>
      <c r="Y462" s="234"/>
      <c r="Z462" s="233">
        <v>3840551</v>
      </c>
      <c r="AA462" s="195">
        <v>98.087766916867665</v>
      </c>
      <c r="AB462" s="233">
        <v>3843004</v>
      </c>
      <c r="AC462" s="195">
        <v>98.069699589841406</v>
      </c>
      <c r="AD462" s="234">
        <v>9.7018174748440273</v>
      </c>
      <c r="AE462" s="234">
        <v>29.257144896979501</v>
      </c>
      <c r="AF462" s="233">
        <v>17515.012756347656</v>
      </c>
      <c r="AG462" s="234">
        <v>63131.228881835938</v>
      </c>
      <c r="AH462" s="234">
        <v>42234.168395996094</v>
      </c>
      <c r="AI462" s="234">
        <v>66.899012016773312</v>
      </c>
      <c r="AJ462" s="234">
        <v>53166.497314453125</v>
      </c>
      <c r="AK462" s="234">
        <v>9964.7216110229492</v>
      </c>
      <c r="AL462" s="234">
        <v>31642.278198242188</v>
      </c>
      <c r="AM462" s="234">
        <v>7753.7243919372559</v>
      </c>
      <c r="AN462" s="235">
        <v>89.306812849926345</v>
      </c>
      <c r="AO462" s="235">
        <v>86.580892914619213</v>
      </c>
      <c r="AP462" s="235">
        <v>109.23033692267764</v>
      </c>
      <c r="AQ462" s="213">
        <v>3.2826138145713362</v>
      </c>
      <c r="AR462" s="234">
        <v>3582</v>
      </c>
      <c r="AS462" s="236">
        <v>104</v>
      </c>
      <c r="AT462" s="236">
        <v>23</v>
      </c>
      <c r="AU462" s="236">
        <v>19</v>
      </c>
      <c r="AV462" s="236">
        <v>21</v>
      </c>
      <c r="AW462" s="236">
        <v>11</v>
      </c>
      <c r="AX462" s="236">
        <v>125</v>
      </c>
      <c r="AY462" s="236">
        <v>3</v>
      </c>
      <c r="AZ462" s="236">
        <v>89</v>
      </c>
      <c r="BA462" s="236">
        <v>20</v>
      </c>
      <c r="BB462" s="236">
        <v>699</v>
      </c>
      <c r="BC462" s="236">
        <v>337</v>
      </c>
      <c r="BD462" s="236">
        <v>335</v>
      </c>
      <c r="BE462" s="236">
        <v>473</v>
      </c>
      <c r="BF462" s="236">
        <v>0</v>
      </c>
      <c r="BG462" s="235">
        <v>43.54941021862458</v>
      </c>
      <c r="BH462" s="236">
        <v>1566</v>
      </c>
      <c r="BI462" s="235">
        <v>24.739336492890995</v>
      </c>
      <c r="BJ462" s="43">
        <v>28</v>
      </c>
      <c r="BK462" s="43">
        <v>92</v>
      </c>
    </row>
    <row r="463" spans="1:63">
      <c r="A463" s="352">
        <v>41888</v>
      </c>
      <c r="B463" s="127" t="s">
        <v>134</v>
      </c>
      <c r="C463" s="127"/>
      <c r="D463" s="199">
        <v>769</v>
      </c>
      <c r="E463" s="199">
        <v>660</v>
      </c>
      <c r="F463" s="199">
        <v>109</v>
      </c>
      <c r="G463" s="199">
        <v>2300</v>
      </c>
      <c r="H463" s="199">
        <v>1973</v>
      </c>
      <c r="I463" s="199">
        <v>327</v>
      </c>
      <c r="J463" s="199">
        <v>8087</v>
      </c>
      <c r="K463" s="199">
        <v>6735</v>
      </c>
      <c r="L463" s="199">
        <v>1352</v>
      </c>
      <c r="M463" s="199">
        <v>5942726</v>
      </c>
      <c r="N463" s="200">
        <v>9.1136624259228152E-2</v>
      </c>
      <c r="O463" s="199">
        <v>7475</v>
      </c>
      <c r="P463" s="194">
        <v>0.12592294495351111</v>
      </c>
      <c r="Q463" s="200"/>
      <c r="R463" s="199">
        <v>2413482</v>
      </c>
      <c r="S463" s="194">
        <v>99.520590267450999</v>
      </c>
      <c r="T463" s="200">
        <v>99.395271009351106</v>
      </c>
      <c r="U463" s="199">
        <v>2425114</v>
      </c>
      <c r="V463" s="201">
        <v>9.1707027831035945E-2</v>
      </c>
      <c r="W463" s="199">
        <v>7524</v>
      </c>
      <c r="X463" s="200">
        <v>0.31174875138907188</v>
      </c>
      <c r="Y463" s="200"/>
      <c r="Z463" s="199">
        <v>2202252</v>
      </c>
      <c r="AA463" s="201">
        <v>98.506621526453188</v>
      </c>
      <c r="AB463" s="199">
        <v>2203660</v>
      </c>
      <c r="AC463" s="201">
        <v>98.401976267911053</v>
      </c>
      <c r="AD463" s="200">
        <v>5.4935394459185396</v>
      </c>
      <c r="AE463" s="200">
        <v>30.116693378946056</v>
      </c>
      <c r="AF463" s="199">
        <v>9323.4495849609375</v>
      </c>
      <c r="AG463" s="200">
        <v>34320.413330078125</v>
      </c>
      <c r="AH463" s="200">
        <v>25685.5732421875</v>
      </c>
      <c r="AI463" s="237">
        <v>74.840512540322109</v>
      </c>
      <c r="AJ463" s="200">
        <v>27706.048828125</v>
      </c>
      <c r="AK463" s="200">
        <v>6614.3584518432617</v>
      </c>
      <c r="AL463" s="200">
        <v>20178.781005859375</v>
      </c>
      <c r="AM463" s="200">
        <v>5506.7928276062012</v>
      </c>
      <c r="AN463" s="200">
        <v>110.82296912192722</v>
      </c>
      <c r="AO463" s="200">
        <v>108.50172011547127</v>
      </c>
      <c r="AP463" s="200">
        <v>121.7317361702568</v>
      </c>
      <c r="AQ463" s="200">
        <v>4.2438992617878233</v>
      </c>
      <c r="AR463" s="200">
        <v>896</v>
      </c>
      <c r="AS463" s="202">
        <v>99</v>
      </c>
      <c r="AT463" s="202">
        <v>17</v>
      </c>
      <c r="AU463" s="202">
        <v>14</v>
      </c>
      <c r="AV463" s="202">
        <v>13</v>
      </c>
      <c r="AW463" s="202">
        <v>9</v>
      </c>
      <c r="AX463" s="202">
        <v>44</v>
      </c>
      <c r="AY463" s="202">
        <v>0</v>
      </c>
      <c r="AZ463" s="202">
        <v>43</v>
      </c>
      <c r="BA463" s="202">
        <v>9</v>
      </c>
      <c r="BB463" s="202">
        <v>148</v>
      </c>
      <c r="BC463" s="202">
        <v>52</v>
      </c>
      <c r="BD463" s="202">
        <v>87</v>
      </c>
      <c r="BE463" s="202">
        <v>195</v>
      </c>
      <c r="BF463" s="202">
        <v>0</v>
      </c>
      <c r="BG463" s="200">
        <v>54.672538496376582</v>
      </c>
      <c r="BH463" s="202">
        <v>210</v>
      </c>
      <c r="BI463" s="238">
        <v>9.1304347826086953</v>
      </c>
      <c r="BJ463" s="470">
        <v>4</v>
      </c>
      <c r="BK463" s="470">
        <v>41</v>
      </c>
    </row>
    <row r="464" spans="1:63">
      <c r="A464" s="352">
        <v>41888</v>
      </c>
      <c r="B464" s="127" t="s">
        <v>175</v>
      </c>
      <c r="C464" s="127"/>
      <c r="D464" s="199">
        <v>687</v>
      </c>
      <c r="E464" s="199">
        <v>615</v>
      </c>
      <c r="F464" s="199">
        <v>72</v>
      </c>
      <c r="G464" s="199">
        <v>1986</v>
      </c>
      <c r="H464" s="199">
        <v>1792</v>
      </c>
      <c r="I464" s="199">
        <v>194</v>
      </c>
      <c r="J464" s="199">
        <v>6387</v>
      </c>
      <c r="K464" s="199">
        <v>5677</v>
      </c>
      <c r="L464" s="199">
        <v>710</v>
      </c>
      <c r="M464" s="199">
        <v>3971143</v>
      </c>
      <c r="N464" s="200">
        <v>4.2305199316056037E-3</v>
      </c>
      <c r="O464" s="199">
        <v>322</v>
      </c>
      <c r="P464" s="194">
        <v>8.4506585462828868E-3</v>
      </c>
      <c r="Q464" s="200"/>
      <c r="R464" s="199">
        <v>1454747</v>
      </c>
      <c r="S464" s="194">
        <v>99.650800854663729</v>
      </c>
      <c r="T464" s="243">
        <v>99.642379705744872</v>
      </c>
      <c r="U464" s="199">
        <v>1459846</v>
      </c>
      <c r="V464" s="201">
        <v>5.2471289107145901E-2</v>
      </c>
      <c r="W464" s="199">
        <v>4422</v>
      </c>
      <c r="X464" s="200">
        <v>0.30397038110406827</v>
      </c>
      <c r="Y464" s="200"/>
      <c r="Z464" s="199">
        <v>435213</v>
      </c>
      <c r="AA464" s="201">
        <v>93.712965498258455</v>
      </c>
      <c r="AB464" s="199">
        <v>433891</v>
      </c>
      <c r="AC464" s="201">
        <v>93.94548267271739</v>
      </c>
      <c r="AD464" s="200">
        <v>20.321274483061259</v>
      </c>
      <c r="AE464" s="200">
        <v>32.727791383304677</v>
      </c>
      <c r="AF464" s="199">
        <v>5910.7352294921875</v>
      </c>
      <c r="AG464" s="200">
        <v>19285.4287109375</v>
      </c>
      <c r="AH464" s="200">
        <v>11666.42919921875</v>
      </c>
      <c r="AI464" s="237">
        <v>60.493491610079033</v>
      </c>
      <c r="AJ464" s="200">
        <v>16424.5615234375</v>
      </c>
      <c r="AK464" s="200">
        <v>2860.8631591796875</v>
      </c>
      <c r="AL464" s="200">
        <v>9506.4971923828125</v>
      </c>
      <c r="AM464" s="200">
        <v>2159.9315643310547</v>
      </c>
      <c r="AN464" s="200">
        <v>79.391488963047891</v>
      </c>
      <c r="AO464" s="200">
        <v>77.284819741782115</v>
      </c>
      <c r="AP464" s="200">
        <v>99.38030429375695</v>
      </c>
      <c r="AQ464" s="200">
        <v>3.0194815579986694</v>
      </c>
      <c r="AR464" s="200">
        <v>1120</v>
      </c>
      <c r="AS464" s="202">
        <v>2</v>
      </c>
      <c r="AT464" s="202">
        <v>3</v>
      </c>
      <c r="AU464" s="202">
        <v>2</v>
      </c>
      <c r="AV464" s="202">
        <v>5</v>
      </c>
      <c r="AW464" s="202">
        <v>2</v>
      </c>
      <c r="AX464" s="202">
        <v>8</v>
      </c>
      <c r="AY464" s="202">
        <v>1</v>
      </c>
      <c r="AZ464" s="202">
        <v>12</v>
      </c>
      <c r="BA464" s="202">
        <v>2</v>
      </c>
      <c r="BB464" s="202">
        <v>365</v>
      </c>
      <c r="BC464" s="202">
        <v>219</v>
      </c>
      <c r="BD464" s="202">
        <v>57</v>
      </c>
      <c r="BE464" s="202">
        <v>87</v>
      </c>
      <c r="BF464" s="202">
        <v>0</v>
      </c>
      <c r="BG464" s="200">
        <v>38.685117553171523</v>
      </c>
      <c r="BH464" s="202">
        <v>434</v>
      </c>
      <c r="BI464" s="238">
        <v>21.852970795568982</v>
      </c>
      <c r="BJ464" s="470">
        <v>3</v>
      </c>
      <c r="BK464" s="470">
        <v>15</v>
      </c>
    </row>
    <row r="465" spans="1:63">
      <c r="A465" s="352">
        <v>41888</v>
      </c>
      <c r="B465" s="126" t="s">
        <v>135</v>
      </c>
      <c r="C465" s="126"/>
      <c r="D465" s="189">
        <v>685</v>
      </c>
      <c r="E465" s="189">
        <v>656</v>
      </c>
      <c r="F465" s="189">
        <v>29</v>
      </c>
      <c r="G465" s="189">
        <v>2044</v>
      </c>
      <c r="H465" s="189">
        <v>1957</v>
      </c>
      <c r="I465" s="189">
        <v>87</v>
      </c>
      <c r="J465" s="189">
        <v>4758</v>
      </c>
      <c r="K465" s="189">
        <v>4499</v>
      </c>
      <c r="L465" s="189">
        <v>259</v>
      </c>
      <c r="M465" s="189">
        <v>2117128</v>
      </c>
      <c r="N465" s="203">
        <v>2.1019040815181973E-2</v>
      </c>
      <c r="O465" s="189">
        <v>8553</v>
      </c>
      <c r="P465" s="192">
        <v>0.40408955725783186</v>
      </c>
      <c r="Q465" s="203"/>
      <c r="R465" s="204">
        <v>688499</v>
      </c>
      <c r="S465" s="192">
        <v>99.434509994696256</v>
      </c>
      <c r="T465" s="203">
        <v>99.032705523497185</v>
      </c>
      <c r="U465" s="204">
        <v>692417</v>
      </c>
      <c r="V465" s="205">
        <v>5.80575012232444E-2</v>
      </c>
      <c r="W465" s="204">
        <v>5098</v>
      </c>
      <c r="X465" s="203">
        <v>0.7404513296315608</v>
      </c>
      <c r="Y465" s="203"/>
      <c r="Z465" s="204">
        <v>1203086</v>
      </c>
      <c r="AA465" s="205">
        <v>98.903624676103689</v>
      </c>
      <c r="AB465" s="204">
        <v>1205453</v>
      </c>
      <c r="AC465" s="205">
        <v>98.94674396900254</v>
      </c>
      <c r="AD465" s="203">
        <v>4.1190375571381557</v>
      </c>
      <c r="AE465" s="203">
        <v>24.917778248073009</v>
      </c>
      <c r="AF465" s="204">
        <v>2280.8279418945312</v>
      </c>
      <c r="AG465" s="205">
        <v>9525.3868408203125</v>
      </c>
      <c r="AH465" s="205">
        <v>4882.1659545898437</v>
      </c>
      <c r="AI465" s="232">
        <v>51.254253881508482</v>
      </c>
      <c r="AJ465" s="205">
        <v>9035.886962890625</v>
      </c>
      <c r="AK465" s="205">
        <v>489.5</v>
      </c>
      <c r="AL465" s="205">
        <v>1957</v>
      </c>
      <c r="AM465" s="205">
        <v>87</v>
      </c>
      <c r="AN465" s="203">
        <v>61.732771704484485</v>
      </c>
      <c r="AO465" s="203">
        <v>61.806581874640081</v>
      </c>
      <c r="AP465" s="203">
        <v>60.401288772836622</v>
      </c>
      <c r="AQ465" s="203">
        <v>2.0019728543128021</v>
      </c>
      <c r="AR465" s="205">
        <v>1566</v>
      </c>
      <c r="AS465" s="204">
        <v>3</v>
      </c>
      <c r="AT465" s="204">
        <v>3</v>
      </c>
      <c r="AU465" s="204">
        <v>3</v>
      </c>
      <c r="AV465" s="204">
        <v>3</v>
      </c>
      <c r="AW465" s="204">
        <v>0</v>
      </c>
      <c r="AX465" s="204">
        <v>73</v>
      </c>
      <c r="AY465" s="204">
        <v>2</v>
      </c>
      <c r="AZ465" s="204">
        <v>34</v>
      </c>
      <c r="BA465" s="204">
        <v>9</v>
      </c>
      <c r="BB465" s="204">
        <v>186</v>
      </c>
      <c r="BC465" s="204">
        <v>66</v>
      </c>
      <c r="BD465" s="204">
        <v>191</v>
      </c>
      <c r="BE465" s="204">
        <v>191</v>
      </c>
      <c r="BF465" s="204">
        <v>0</v>
      </c>
      <c r="BG465" s="203">
        <v>29.455908550655721</v>
      </c>
      <c r="BH465" s="204">
        <v>922</v>
      </c>
      <c r="BI465" s="239">
        <v>45.107632093933461</v>
      </c>
      <c r="BJ465" s="470">
        <v>21</v>
      </c>
      <c r="BK465" s="470">
        <v>36</v>
      </c>
    </row>
    <row r="466" spans="1:63">
      <c r="A466" s="352">
        <v>41888</v>
      </c>
      <c r="B466" s="114" t="s">
        <v>121</v>
      </c>
      <c r="C466" s="114" t="s">
        <v>122</v>
      </c>
      <c r="D466" s="114">
        <v>232</v>
      </c>
      <c r="E466" s="114">
        <v>168</v>
      </c>
      <c r="F466" s="114">
        <v>64</v>
      </c>
      <c r="G466" s="114">
        <v>683</v>
      </c>
      <c r="H466" s="114">
        <v>492</v>
      </c>
      <c r="I466" s="114">
        <v>191</v>
      </c>
      <c r="J466" s="114">
        <v>2675</v>
      </c>
      <c r="K466" s="115">
        <v>1874</v>
      </c>
      <c r="L466" s="115">
        <v>801</v>
      </c>
      <c r="M466" s="115">
        <v>1984618</v>
      </c>
      <c r="N466" s="116">
        <v>9.8406843841075897E-2</v>
      </c>
      <c r="O466" s="115">
        <v>2532</v>
      </c>
      <c r="P466" s="116">
        <v>0.12771940231323242</v>
      </c>
      <c r="Q466" s="116">
        <v>0</v>
      </c>
      <c r="R466" s="117">
        <v>898855</v>
      </c>
      <c r="S466" s="116">
        <v>99.587959289550781</v>
      </c>
      <c r="T466" s="116">
        <v>99.460769653320313</v>
      </c>
      <c r="U466" s="118">
        <v>902574</v>
      </c>
      <c r="V466" s="119">
        <v>9.5283046364784241E-2</v>
      </c>
      <c r="W466" s="117">
        <v>2895</v>
      </c>
      <c r="X466" s="119">
        <v>0.32207641005516052</v>
      </c>
      <c r="Y466" s="119">
        <v>0</v>
      </c>
      <c r="Z466" s="117">
        <v>1137252</v>
      </c>
      <c r="AA466" s="119">
        <v>98.658348083496094</v>
      </c>
      <c r="AB466" s="116">
        <v>1137042</v>
      </c>
      <c r="AC466" s="120">
        <v>98.603042602539063</v>
      </c>
      <c r="AD466" s="116">
        <v>5.390404224395752</v>
      </c>
      <c r="AE466" s="116">
        <v>28.254594802856445</v>
      </c>
      <c r="AF466" s="116">
        <v>3038.189453125</v>
      </c>
      <c r="AG466" s="116">
        <v>13677.095703125</v>
      </c>
      <c r="AH466" s="121">
        <v>11431.2802734375</v>
      </c>
      <c r="AI466" s="116">
        <v>83.579734802246094</v>
      </c>
      <c r="AJ466" s="121">
        <v>9140.6083984375</v>
      </c>
      <c r="AK466" s="121">
        <v>4536.4814453125</v>
      </c>
      <c r="AL466" s="116">
        <v>7462.63037109375</v>
      </c>
      <c r="AM466" s="116">
        <v>3968.65087890625</v>
      </c>
      <c r="AN466" s="116">
        <v>127.33031463623047</v>
      </c>
      <c r="AO466" s="116">
        <v>122.29963684082031</v>
      </c>
      <c r="AP466" s="116">
        <v>138.83737182617187</v>
      </c>
      <c r="AQ466" s="122">
        <v>5.1129329731308415</v>
      </c>
      <c r="AR466" s="118">
        <v>180</v>
      </c>
      <c r="AS466" s="118">
        <v>62</v>
      </c>
      <c r="AT466" s="118">
        <v>2</v>
      </c>
      <c r="AU466" s="118">
        <v>2</v>
      </c>
      <c r="AV466" s="118">
        <v>3</v>
      </c>
      <c r="AW466" s="118">
        <v>2</v>
      </c>
      <c r="AX466" s="118">
        <v>19</v>
      </c>
      <c r="AY466" s="118">
        <v>0</v>
      </c>
      <c r="AZ466" s="118">
        <v>9</v>
      </c>
      <c r="BA466" s="118">
        <v>4</v>
      </c>
      <c r="BB466" s="118">
        <v>18</v>
      </c>
      <c r="BC466" s="118">
        <v>10</v>
      </c>
      <c r="BD466" s="116">
        <v>41</v>
      </c>
      <c r="BE466" s="118">
        <v>49</v>
      </c>
      <c r="BF466" s="118">
        <v>0</v>
      </c>
      <c r="BG466" s="112">
        <v>63.229476928710937</v>
      </c>
      <c r="BH466" s="244">
        <v>41</v>
      </c>
      <c r="BI466" s="240">
        <v>6.0029282576866763</v>
      </c>
      <c r="BJ466" s="470">
        <v>2</v>
      </c>
      <c r="BK466" s="470">
        <v>10</v>
      </c>
    </row>
    <row r="467" spans="1:63">
      <c r="A467" s="352">
        <v>41888</v>
      </c>
      <c r="B467" s="114" t="s">
        <v>123</v>
      </c>
      <c r="C467" s="114" t="s">
        <v>122</v>
      </c>
      <c r="D467" s="114">
        <v>169</v>
      </c>
      <c r="E467" s="114">
        <v>158</v>
      </c>
      <c r="F467" s="114">
        <v>11</v>
      </c>
      <c r="G467" s="114">
        <v>522</v>
      </c>
      <c r="H467" s="114">
        <v>488</v>
      </c>
      <c r="I467" s="114">
        <v>34</v>
      </c>
      <c r="J467" s="114">
        <v>1596</v>
      </c>
      <c r="K467" s="115">
        <v>1464</v>
      </c>
      <c r="L467" s="115">
        <v>132</v>
      </c>
      <c r="M467" s="115">
        <v>1064682</v>
      </c>
      <c r="N467" s="116">
        <v>7.9272493720054626E-2</v>
      </c>
      <c r="O467" s="115">
        <v>1154</v>
      </c>
      <c r="P467" s="116">
        <v>0.10848893225193024</v>
      </c>
      <c r="Q467" s="116">
        <v>0</v>
      </c>
      <c r="R467" s="117">
        <v>391905</v>
      </c>
      <c r="S467" s="116">
        <v>99.680793762207031</v>
      </c>
      <c r="T467" s="116">
        <v>99.572654724121094</v>
      </c>
      <c r="U467" s="118">
        <v>393160</v>
      </c>
      <c r="V467" s="119">
        <v>2.0093601197004318E-2</v>
      </c>
      <c r="W467" s="117">
        <v>1177</v>
      </c>
      <c r="X467" s="119">
        <v>0.30032789707183838</v>
      </c>
      <c r="Y467" s="119">
        <v>0</v>
      </c>
      <c r="Z467" s="117">
        <v>340245</v>
      </c>
      <c r="AA467" s="119">
        <v>98.7203369140625</v>
      </c>
      <c r="AB467" s="116">
        <v>340947</v>
      </c>
      <c r="AC467" s="120">
        <v>98.633216857910156</v>
      </c>
      <c r="AD467" s="116">
        <v>5.1348433494567871</v>
      </c>
      <c r="AE467" s="116">
        <v>30.121513366699219</v>
      </c>
      <c r="AF467" s="116">
        <v>1549.1258544921875</v>
      </c>
      <c r="AG467" s="116">
        <v>5802.76708984375</v>
      </c>
      <c r="AH467" s="121">
        <v>3992.7509765625</v>
      </c>
      <c r="AI467" s="116">
        <v>68.807708740234375</v>
      </c>
      <c r="AJ467" s="121">
        <v>5239.77880859375</v>
      </c>
      <c r="AK467" s="121">
        <v>562.989013671875</v>
      </c>
      <c r="AL467" s="116">
        <v>3571.91845703125</v>
      </c>
      <c r="AM467" s="116">
        <v>420.83297729492187</v>
      </c>
      <c r="AN467" s="116">
        <v>101.28034210205078</v>
      </c>
      <c r="AO467" s="116">
        <v>100.75909423828125</v>
      </c>
      <c r="AP467" s="116">
        <v>106.40341186523437</v>
      </c>
      <c r="AQ467" s="116">
        <v>3.6358189785988411</v>
      </c>
      <c r="AR467" s="118">
        <v>242</v>
      </c>
      <c r="AS467" s="118">
        <v>13</v>
      </c>
      <c r="AT467" s="118">
        <v>5</v>
      </c>
      <c r="AU467" s="118">
        <v>3</v>
      </c>
      <c r="AV467" s="118">
        <v>0</v>
      </c>
      <c r="AW467" s="118">
        <v>0</v>
      </c>
      <c r="AX467" s="118">
        <v>11</v>
      </c>
      <c r="AY467" s="118">
        <v>0</v>
      </c>
      <c r="AZ467" s="118">
        <v>6</v>
      </c>
      <c r="BA467" s="118">
        <v>2</v>
      </c>
      <c r="BB467" s="118">
        <v>33</v>
      </c>
      <c r="BC467" s="118">
        <v>6</v>
      </c>
      <c r="BD467" s="116">
        <v>13</v>
      </c>
      <c r="BE467" s="118">
        <v>25</v>
      </c>
      <c r="BF467" s="118">
        <v>0</v>
      </c>
      <c r="BG467" s="112">
        <v>49.520191192626953</v>
      </c>
      <c r="BH467" s="244">
        <v>52</v>
      </c>
      <c r="BI467" s="240">
        <v>9.9616858237547881</v>
      </c>
      <c r="BJ467" s="470">
        <v>2</v>
      </c>
      <c r="BK467" s="470">
        <v>7</v>
      </c>
    </row>
    <row r="468" spans="1:63">
      <c r="A468" s="352">
        <v>41888</v>
      </c>
      <c r="B468" s="114" t="s">
        <v>183</v>
      </c>
      <c r="C468" s="114" t="s">
        <v>122</v>
      </c>
      <c r="D468" s="114">
        <v>140</v>
      </c>
      <c r="E468" s="114">
        <v>130</v>
      </c>
      <c r="F468" s="114">
        <v>10</v>
      </c>
      <c r="G468" s="114">
        <v>421</v>
      </c>
      <c r="H468" s="114">
        <v>391</v>
      </c>
      <c r="I468" s="114">
        <v>30</v>
      </c>
      <c r="J468" s="114">
        <v>1586</v>
      </c>
      <c r="K468" s="115">
        <v>1472</v>
      </c>
      <c r="L468" s="115">
        <v>114</v>
      </c>
      <c r="M468" s="115">
        <v>1186196</v>
      </c>
      <c r="N468" s="116">
        <v>6.8032599985599518E-2</v>
      </c>
      <c r="O468" s="115">
        <v>1231</v>
      </c>
      <c r="P468" s="116">
        <v>0.10384995490312576</v>
      </c>
      <c r="Q468" s="116">
        <v>0</v>
      </c>
      <c r="R468" s="117">
        <v>488232</v>
      </c>
      <c r="S468" s="116">
        <v>99.568466186523438</v>
      </c>
      <c r="T468" s="116">
        <v>99.465065002441406</v>
      </c>
      <c r="U468" s="118">
        <v>490348</v>
      </c>
      <c r="V468" s="119">
        <v>4.7313336282968521E-2</v>
      </c>
      <c r="W468" s="117">
        <v>1466</v>
      </c>
      <c r="X468" s="119">
        <v>0.30026710033416748</v>
      </c>
      <c r="Y468" s="119">
        <v>0</v>
      </c>
      <c r="Z468" s="117">
        <v>324910</v>
      </c>
      <c r="AA468" s="119">
        <v>97.897262573242188</v>
      </c>
      <c r="AB468" s="116">
        <v>325563</v>
      </c>
      <c r="AC468" s="120">
        <v>97.622886657714844</v>
      </c>
      <c r="AD468" s="116">
        <v>5.5552911758422852</v>
      </c>
      <c r="AE468" s="116">
        <v>29.194089889526367</v>
      </c>
      <c r="AF468" s="116">
        <v>1871.601318359375</v>
      </c>
      <c r="AG468" s="116">
        <v>6358.958984375</v>
      </c>
      <c r="AH468" s="121">
        <v>4332.40625</v>
      </c>
      <c r="AI468" s="116">
        <v>68.130744934082031</v>
      </c>
      <c r="AJ468" s="121">
        <v>5791.650390625</v>
      </c>
      <c r="AK468" s="121">
        <v>567.30792236328125</v>
      </c>
      <c r="AL468" s="116">
        <v>3862.1416015625</v>
      </c>
      <c r="AM468" s="116">
        <v>470.2640380859375</v>
      </c>
      <c r="AN468" s="116">
        <v>102.56470489501953</v>
      </c>
      <c r="AO468" s="116">
        <v>100.60359954833984</v>
      </c>
      <c r="AP468" s="116">
        <v>128.04714965820313</v>
      </c>
      <c r="AQ468" s="116">
        <v>4.0094318943095839</v>
      </c>
      <c r="AR468" s="118">
        <v>157</v>
      </c>
      <c r="AS468" s="118">
        <v>5</v>
      </c>
      <c r="AT468" s="118">
        <v>3</v>
      </c>
      <c r="AU468" s="118">
        <v>3</v>
      </c>
      <c r="AV468" s="118">
        <v>2</v>
      </c>
      <c r="AW468" s="118">
        <v>1</v>
      </c>
      <c r="AX468" s="118">
        <v>4</v>
      </c>
      <c r="AY468" s="118">
        <v>0</v>
      </c>
      <c r="AZ468" s="118">
        <v>8</v>
      </c>
      <c r="BA468" s="118">
        <v>1</v>
      </c>
      <c r="BB468" s="118">
        <v>39</v>
      </c>
      <c r="BC468" s="118">
        <v>12</v>
      </c>
      <c r="BD468" s="116">
        <v>7</v>
      </c>
      <c r="BE468" s="118">
        <v>30</v>
      </c>
      <c r="BF468" s="118">
        <v>0</v>
      </c>
      <c r="BG468" s="112">
        <v>50.704418182373047</v>
      </c>
      <c r="BH468" s="244">
        <v>26</v>
      </c>
      <c r="BI468" s="240">
        <v>6.1757719714964372</v>
      </c>
      <c r="BJ468" s="470">
        <v>0</v>
      </c>
      <c r="BK468" s="470">
        <v>5</v>
      </c>
    </row>
    <row r="469" spans="1:63">
      <c r="A469" s="352">
        <v>41888</v>
      </c>
      <c r="B469" s="114" t="s">
        <v>126</v>
      </c>
      <c r="C469" s="114" t="s">
        <v>122</v>
      </c>
      <c r="D469" s="114">
        <v>114</v>
      </c>
      <c r="E469" s="114">
        <v>107</v>
      </c>
      <c r="F469" s="114">
        <v>7</v>
      </c>
      <c r="G469" s="114">
        <v>334</v>
      </c>
      <c r="H469" s="114">
        <v>313</v>
      </c>
      <c r="I469" s="114">
        <v>21</v>
      </c>
      <c r="J469" s="114">
        <v>1037</v>
      </c>
      <c r="K469" s="115">
        <v>951</v>
      </c>
      <c r="L469" s="115">
        <v>86</v>
      </c>
      <c r="M469" s="115">
        <v>633577</v>
      </c>
      <c r="N469" s="116">
        <v>9.5489576458930969E-2</v>
      </c>
      <c r="O469" s="115">
        <v>1302</v>
      </c>
      <c r="P469" s="116">
        <v>0.20581400394439697</v>
      </c>
      <c r="Q469" s="116">
        <v>0</v>
      </c>
      <c r="R469" s="117">
        <v>230380</v>
      </c>
      <c r="S469" s="116">
        <v>99.144889831542969</v>
      </c>
      <c r="T469" s="116">
        <v>98.940834045410156</v>
      </c>
      <c r="U469" s="118">
        <v>232367</v>
      </c>
      <c r="V469" s="119">
        <v>0.39291292428970337</v>
      </c>
      <c r="W469" s="117">
        <v>911</v>
      </c>
      <c r="X469" s="119">
        <v>0.39543363451957703</v>
      </c>
      <c r="Y469" s="119">
        <v>0</v>
      </c>
      <c r="Z469" s="117">
        <v>123562</v>
      </c>
      <c r="AA469" s="119">
        <v>98.792510986328125</v>
      </c>
      <c r="AB469" s="116">
        <v>123737</v>
      </c>
      <c r="AC469" s="120">
        <v>98.58489990234375</v>
      </c>
      <c r="AD469" s="116">
        <v>5.8316097259521484</v>
      </c>
      <c r="AE469" s="116">
        <v>35.186450958251953</v>
      </c>
      <c r="AF469" s="116">
        <v>1037.2239990234375</v>
      </c>
      <c r="AG469" s="116">
        <v>3492.075439453125</v>
      </c>
      <c r="AH469" s="121">
        <v>2213.451416015625</v>
      </c>
      <c r="AI469" s="116">
        <v>63.384983062744141</v>
      </c>
      <c r="AJ469" s="121">
        <v>3393.5048828125</v>
      </c>
      <c r="AK469" s="121">
        <v>98.569999694824219</v>
      </c>
      <c r="AL469" s="116">
        <v>2196.362548828125</v>
      </c>
      <c r="AM469" s="116">
        <v>17.089000701904297</v>
      </c>
      <c r="AN469" s="116">
        <v>93.513465881347656</v>
      </c>
      <c r="AO469" s="116">
        <v>99.104110717773438</v>
      </c>
      <c r="AP469" s="116">
        <v>31.78447151184082</v>
      </c>
      <c r="AQ469" s="116">
        <v>3.3674787265700337</v>
      </c>
      <c r="AR469" s="118">
        <v>172</v>
      </c>
      <c r="AS469" s="118">
        <v>4</v>
      </c>
      <c r="AT469" s="118">
        <v>4</v>
      </c>
      <c r="AU469" s="118">
        <v>3</v>
      </c>
      <c r="AV469" s="118">
        <v>6</v>
      </c>
      <c r="AW469" s="118">
        <v>5</v>
      </c>
      <c r="AX469" s="118">
        <v>6</v>
      </c>
      <c r="AY469" s="118">
        <v>0</v>
      </c>
      <c r="AZ469" s="118">
        <v>13</v>
      </c>
      <c r="BA469" s="118">
        <v>1</v>
      </c>
      <c r="BB469" s="118">
        <v>26</v>
      </c>
      <c r="BC469" s="118">
        <v>16</v>
      </c>
      <c r="BD469" s="116">
        <v>19</v>
      </c>
      <c r="BE469" s="118">
        <v>48</v>
      </c>
      <c r="BF469" s="118">
        <v>0</v>
      </c>
      <c r="BG469" s="112">
        <v>45.785251617431641</v>
      </c>
      <c r="BH469" s="244">
        <v>52</v>
      </c>
      <c r="BI469" s="240">
        <v>15.568862275449103</v>
      </c>
      <c r="BJ469" s="470">
        <v>0</v>
      </c>
      <c r="BK469" s="470">
        <v>11</v>
      </c>
    </row>
    <row r="470" spans="1:63">
      <c r="A470" s="352">
        <v>41888</v>
      </c>
      <c r="B470" s="114" t="s">
        <v>184</v>
      </c>
      <c r="C470" s="114" t="s">
        <v>122</v>
      </c>
      <c r="D470" s="114">
        <v>114</v>
      </c>
      <c r="E470" s="114">
        <v>97</v>
      </c>
      <c r="F470" s="114">
        <v>17</v>
      </c>
      <c r="G470" s="114">
        <v>340</v>
      </c>
      <c r="H470" s="114">
        <v>289</v>
      </c>
      <c r="I470" s="114">
        <v>51</v>
      </c>
      <c r="J470" s="114">
        <v>1193</v>
      </c>
      <c r="K470" s="115">
        <v>974</v>
      </c>
      <c r="L470" s="115">
        <v>219</v>
      </c>
      <c r="M470" s="115">
        <v>1073653</v>
      </c>
      <c r="N470" s="116">
        <v>0.11241993308067322</v>
      </c>
      <c r="O470" s="115">
        <v>1256</v>
      </c>
      <c r="P470" s="116">
        <v>0.11716177314519882</v>
      </c>
      <c r="Q470" s="116">
        <v>0</v>
      </c>
      <c r="R470" s="117">
        <v>404110</v>
      </c>
      <c r="S470" s="116">
        <v>99.371719360351563</v>
      </c>
      <c r="T470" s="116">
        <v>99.255294799804687</v>
      </c>
      <c r="U470" s="118">
        <v>406665</v>
      </c>
      <c r="V470" s="119">
        <v>3.4426368772983551E-2</v>
      </c>
      <c r="W470" s="117">
        <v>1075</v>
      </c>
      <c r="X470" s="119">
        <v>0.26601669192314148</v>
      </c>
      <c r="Y470" s="119">
        <v>0</v>
      </c>
      <c r="Z470" s="117">
        <v>276283</v>
      </c>
      <c r="AA470" s="119">
        <v>98.207633972167969</v>
      </c>
      <c r="AB470" s="116">
        <v>276371</v>
      </c>
      <c r="AC470" s="120">
        <v>98.125343322753906</v>
      </c>
      <c r="AD470" s="116">
        <v>5.8428564071655273</v>
      </c>
      <c r="AE470" s="116">
        <v>30.012029647827148</v>
      </c>
      <c r="AF470" s="116">
        <v>1827.3089599609375</v>
      </c>
      <c r="AG470" s="116">
        <v>4989.51611328125</v>
      </c>
      <c r="AH470" s="121">
        <v>3715.684326171875</v>
      </c>
      <c r="AI470" s="116">
        <v>74.469833374023438</v>
      </c>
      <c r="AJ470" s="121">
        <v>4140.50634765625</v>
      </c>
      <c r="AK470" s="121">
        <v>849.01007080078125</v>
      </c>
      <c r="AL470" s="116">
        <v>3085.72802734375</v>
      </c>
      <c r="AM470" s="116">
        <v>629.9559326171875</v>
      </c>
      <c r="AN470" s="116">
        <v>109.33310699462891</v>
      </c>
      <c r="AO470" s="116">
        <v>112.5201416015625</v>
      </c>
      <c r="AP470" s="116">
        <v>96.063568115234375</v>
      </c>
      <c r="AQ470" s="116">
        <v>4.1823270019121965</v>
      </c>
      <c r="AR470" s="118">
        <v>145</v>
      </c>
      <c r="AS470" s="118">
        <v>15</v>
      </c>
      <c r="AT470" s="118">
        <v>3</v>
      </c>
      <c r="AU470" s="118">
        <v>3</v>
      </c>
      <c r="AV470" s="118">
        <v>2</v>
      </c>
      <c r="AW470" s="118">
        <v>1</v>
      </c>
      <c r="AX470" s="118">
        <v>4</v>
      </c>
      <c r="AY470" s="118">
        <v>0</v>
      </c>
      <c r="AZ470" s="118">
        <v>7</v>
      </c>
      <c r="BA470" s="118">
        <v>1</v>
      </c>
      <c r="BB470" s="118">
        <v>32</v>
      </c>
      <c r="BC470" s="118">
        <v>8</v>
      </c>
      <c r="BD470" s="116">
        <v>7</v>
      </c>
      <c r="BE470" s="118">
        <v>43</v>
      </c>
      <c r="BF470" s="118">
        <v>0</v>
      </c>
      <c r="BG470" s="112">
        <v>53.898025512695313</v>
      </c>
      <c r="BH470" s="244">
        <v>39</v>
      </c>
      <c r="BI470" s="240">
        <v>11.470588235294118</v>
      </c>
      <c r="BJ470" s="471">
        <v>0</v>
      </c>
      <c r="BK470" s="471">
        <v>8</v>
      </c>
    </row>
    <row r="471" spans="1:63">
      <c r="A471" s="352">
        <v>41888</v>
      </c>
      <c r="B471" s="114" t="s">
        <v>131</v>
      </c>
      <c r="C471" s="114" t="s">
        <v>176</v>
      </c>
      <c r="D471" s="114">
        <v>188</v>
      </c>
      <c r="E471" s="114">
        <v>168</v>
      </c>
      <c r="F471" s="114">
        <v>20</v>
      </c>
      <c r="G471" s="114">
        <v>539</v>
      </c>
      <c r="H471" s="114">
        <v>489</v>
      </c>
      <c r="I471" s="114">
        <v>50</v>
      </c>
      <c r="J471" s="114">
        <v>1589</v>
      </c>
      <c r="K471" s="115">
        <v>1428</v>
      </c>
      <c r="L471" s="115">
        <v>161</v>
      </c>
      <c r="M471" s="115">
        <v>1143504</v>
      </c>
      <c r="N471" s="116">
        <v>0</v>
      </c>
      <c r="O471" s="115">
        <v>64</v>
      </c>
      <c r="P471" s="116">
        <v>5.8135469444096088E-3</v>
      </c>
      <c r="Q471" s="116">
        <v>0</v>
      </c>
      <c r="R471" s="117">
        <v>411045</v>
      </c>
      <c r="S471" s="116">
        <v>99.616119384765625</v>
      </c>
      <c r="T471" s="116">
        <v>99.610328674316406</v>
      </c>
      <c r="U471" s="118">
        <v>412629</v>
      </c>
      <c r="V471" s="119">
        <v>5.7194236665964127E-2</v>
      </c>
      <c r="W471" s="117">
        <v>1348</v>
      </c>
      <c r="X471" s="119">
        <v>0.32794463634490967</v>
      </c>
      <c r="Y471" s="119">
        <v>0</v>
      </c>
      <c r="Z471" s="117">
        <v>158961</v>
      </c>
      <c r="AA471" s="119">
        <v>94.911331176757813</v>
      </c>
      <c r="AB471" s="116">
        <v>158314</v>
      </c>
      <c r="AC471" s="120">
        <v>95.376274108886719</v>
      </c>
      <c r="AD471" s="116">
        <v>5.2741031646728516</v>
      </c>
      <c r="AE471" s="116">
        <v>28.686534881591797</v>
      </c>
      <c r="AF471" s="116">
        <v>1755.1781005859375</v>
      </c>
      <c r="AG471" s="116">
        <v>5074.259765625</v>
      </c>
      <c r="AH471" s="121">
        <v>3272.5498046875</v>
      </c>
      <c r="AI471" s="116">
        <v>64.493148803710938</v>
      </c>
      <c r="AJ471" s="121">
        <v>4360.578125</v>
      </c>
      <c r="AK471" s="121">
        <v>713.68109130859375</v>
      </c>
      <c r="AL471" s="116">
        <v>2726.406982421875</v>
      </c>
      <c r="AM471" s="116">
        <v>546.143310546875</v>
      </c>
      <c r="AN471" s="116">
        <v>85.865516662597656</v>
      </c>
      <c r="AO471" s="116">
        <v>83.086921691894531</v>
      </c>
      <c r="AP471" s="116">
        <v>107.91603851318359</v>
      </c>
      <c r="AQ471" s="116">
        <v>3.1933667499213341</v>
      </c>
      <c r="AR471" s="118">
        <v>267</v>
      </c>
      <c r="AS471" s="118">
        <v>0</v>
      </c>
      <c r="AT471" s="118">
        <v>0</v>
      </c>
      <c r="AU471" s="118">
        <v>0</v>
      </c>
      <c r="AV471" s="118">
        <v>1</v>
      </c>
      <c r="AW471" s="118">
        <v>0</v>
      </c>
      <c r="AX471" s="118">
        <v>4</v>
      </c>
      <c r="AY471" s="118">
        <v>1</v>
      </c>
      <c r="AZ471" s="118">
        <v>4</v>
      </c>
      <c r="BA471" s="118">
        <v>1</v>
      </c>
      <c r="BB471" s="118">
        <v>129</v>
      </c>
      <c r="BC471" s="118">
        <v>74</v>
      </c>
      <c r="BD471" s="116">
        <v>20</v>
      </c>
      <c r="BE471" s="118">
        <v>33</v>
      </c>
      <c r="BF471" s="118">
        <v>0</v>
      </c>
      <c r="BG471" s="112">
        <v>41.613754272460938</v>
      </c>
      <c r="BH471" s="244">
        <v>91</v>
      </c>
      <c r="BI471" s="240">
        <v>16.883116883116884</v>
      </c>
      <c r="BJ471" s="471">
        <v>2</v>
      </c>
      <c r="BK471" s="471">
        <v>3</v>
      </c>
    </row>
    <row r="472" spans="1:63">
      <c r="A472" s="352">
        <v>41888</v>
      </c>
      <c r="B472" s="114" t="s">
        <v>124</v>
      </c>
      <c r="C472" s="114" t="s">
        <v>176</v>
      </c>
      <c r="D472" s="114">
        <v>149</v>
      </c>
      <c r="E472" s="114">
        <v>117</v>
      </c>
      <c r="F472" s="114">
        <v>32</v>
      </c>
      <c r="G472" s="114">
        <v>430</v>
      </c>
      <c r="H472" s="114">
        <v>344</v>
      </c>
      <c r="I472" s="114">
        <v>86</v>
      </c>
      <c r="J472" s="114">
        <v>1643</v>
      </c>
      <c r="K472" s="115">
        <v>1300</v>
      </c>
      <c r="L472" s="115">
        <v>343</v>
      </c>
      <c r="M472" s="115">
        <v>1077560</v>
      </c>
      <c r="N472" s="116">
        <v>0</v>
      </c>
      <c r="O472" s="115">
        <v>168</v>
      </c>
      <c r="P472" s="116">
        <v>1.6174905002117157E-2</v>
      </c>
      <c r="Q472" s="116">
        <v>0</v>
      </c>
      <c r="R472" s="117">
        <v>436229</v>
      </c>
      <c r="S472" s="116">
        <v>99.674858093261719</v>
      </c>
      <c r="T472" s="116">
        <v>99.658737182617188</v>
      </c>
      <c r="U472" s="118">
        <v>437652</v>
      </c>
      <c r="V472" s="119">
        <v>5.0268251448869705E-2</v>
      </c>
      <c r="W472" s="117">
        <v>1361</v>
      </c>
      <c r="X472" s="119">
        <v>0.3119921088218689</v>
      </c>
      <c r="Y472" s="119">
        <v>0</v>
      </c>
      <c r="Z472" s="117">
        <v>118842</v>
      </c>
      <c r="AA472" s="119">
        <v>93.82794189453125</v>
      </c>
      <c r="AB472" s="116">
        <v>118648</v>
      </c>
      <c r="AC472" s="120">
        <v>94.118736267089844</v>
      </c>
      <c r="AD472" s="116">
        <v>5.325587272644043</v>
      </c>
      <c r="AE472" s="116">
        <v>32.594516754150391</v>
      </c>
      <c r="AF472" s="116">
        <v>1625.7630615234375</v>
      </c>
      <c r="AG472" s="116">
        <v>5456.60986328125</v>
      </c>
      <c r="AH472" s="121">
        <v>3293.067626953125</v>
      </c>
      <c r="AI472" s="116">
        <v>60.350067138671875</v>
      </c>
      <c r="AJ472" s="121">
        <v>4011.39599609375</v>
      </c>
      <c r="AK472" s="121">
        <v>1445.2119140625</v>
      </c>
      <c r="AL472" s="116">
        <v>2157.2255859375</v>
      </c>
      <c r="AM472" s="116">
        <v>1135.8409423828125</v>
      </c>
      <c r="AN472" s="116">
        <v>81.456504821777344</v>
      </c>
      <c r="AO472" s="116">
        <v>75.361083984375</v>
      </c>
      <c r="AP472" s="116">
        <v>105.03769683837891</v>
      </c>
      <c r="AQ472" s="116">
        <v>3.3211259058315581</v>
      </c>
      <c r="AR472" s="118">
        <v>226</v>
      </c>
      <c r="AS472" s="118">
        <v>1</v>
      </c>
      <c r="AT472" s="118">
        <v>0</v>
      </c>
      <c r="AU472" s="118">
        <v>0</v>
      </c>
      <c r="AV472" s="118">
        <v>1</v>
      </c>
      <c r="AW472" s="118">
        <v>1</v>
      </c>
      <c r="AX472" s="118">
        <v>2</v>
      </c>
      <c r="AY472" s="118">
        <v>0</v>
      </c>
      <c r="AZ472" s="118">
        <v>1</v>
      </c>
      <c r="BA472" s="118">
        <v>0</v>
      </c>
      <c r="BB472" s="118">
        <v>72</v>
      </c>
      <c r="BC472" s="118">
        <v>41</v>
      </c>
      <c r="BD472" s="116">
        <v>10</v>
      </c>
      <c r="BE472" s="118">
        <v>21</v>
      </c>
      <c r="BF472" s="118">
        <v>0</v>
      </c>
      <c r="BG472" s="112">
        <v>40.2535400390625</v>
      </c>
      <c r="BH472" s="244">
        <v>84</v>
      </c>
      <c r="BI472" s="240">
        <v>19.534883720930232</v>
      </c>
      <c r="BJ472" s="471">
        <v>0</v>
      </c>
      <c r="BK472" s="471">
        <v>3</v>
      </c>
    </row>
    <row r="473" spans="1:63">
      <c r="A473" s="352">
        <v>41888</v>
      </c>
      <c r="B473" s="206" t="s">
        <v>133</v>
      </c>
      <c r="C473" s="206" t="s">
        <v>176</v>
      </c>
      <c r="D473" s="206">
        <v>176</v>
      </c>
      <c r="E473" s="206">
        <v>164</v>
      </c>
      <c r="F473" s="206">
        <v>12</v>
      </c>
      <c r="G473" s="206">
        <v>519</v>
      </c>
      <c r="H473" s="206">
        <v>485</v>
      </c>
      <c r="I473" s="206">
        <v>34</v>
      </c>
      <c r="J473" s="206">
        <v>1531</v>
      </c>
      <c r="K473" s="245">
        <v>1418</v>
      </c>
      <c r="L473" s="245">
        <v>113</v>
      </c>
      <c r="M473" s="245">
        <v>883563</v>
      </c>
      <c r="N473" s="246">
        <v>1.7089895904064178E-2</v>
      </c>
      <c r="O473" s="245">
        <v>77</v>
      </c>
      <c r="P473" s="246">
        <v>9.137091226875782E-3</v>
      </c>
      <c r="Q473" s="246">
        <v>0</v>
      </c>
      <c r="R473" s="247">
        <v>295472</v>
      </c>
      <c r="S473" s="246">
        <v>99.517356872558594</v>
      </c>
      <c r="T473" s="246">
        <v>99.508262634277344</v>
      </c>
      <c r="U473" s="248">
        <v>296905</v>
      </c>
      <c r="V473" s="249">
        <v>7.8476279973983765E-2</v>
      </c>
      <c r="W473" s="248">
        <v>1015</v>
      </c>
      <c r="X473" s="246">
        <v>0.34351816773414612</v>
      </c>
      <c r="Y473" s="246">
        <v>0</v>
      </c>
      <c r="Z473" s="247">
        <v>74354</v>
      </c>
      <c r="AA473" s="249">
        <v>91.130271911621094</v>
      </c>
      <c r="AB473" s="246">
        <v>74086</v>
      </c>
      <c r="AC473" s="250">
        <v>90.359855651855469</v>
      </c>
      <c r="AD473" s="246">
        <v>5.2584233283996582</v>
      </c>
      <c r="AE473" s="246">
        <v>34.932903289794922</v>
      </c>
      <c r="AF473" s="246">
        <v>1375.7471923828125</v>
      </c>
      <c r="AG473" s="246">
        <v>4476.13671875</v>
      </c>
      <c r="AH473" s="251">
        <v>2953.645263671875</v>
      </c>
      <c r="AI473" s="246">
        <v>65.986488342285156</v>
      </c>
      <c r="AJ473" s="251">
        <v>4088.280517578125</v>
      </c>
      <c r="AK473" s="251">
        <v>387.85562133789062</v>
      </c>
      <c r="AL473" s="246">
        <v>2701.2900390625</v>
      </c>
      <c r="AM473" s="246">
        <v>252.35540771484375</v>
      </c>
      <c r="AN473" s="246">
        <v>81.206687927246094</v>
      </c>
      <c r="AO473" s="246">
        <v>80.819557189941406</v>
      </c>
      <c r="AP473" s="246">
        <v>85.524940490722656</v>
      </c>
      <c r="AQ473" s="246">
        <v>2.9236686601894188</v>
      </c>
      <c r="AR473" s="248">
        <v>291</v>
      </c>
      <c r="AS473" s="248">
        <v>1</v>
      </c>
      <c r="AT473" s="248">
        <v>3</v>
      </c>
      <c r="AU473" s="248">
        <v>2</v>
      </c>
      <c r="AV473" s="248">
        <v>2</v>
      </c>
      <c r="AW473" s="248">
        <v>1</v>
      </c>
      <c r="AX473" s="248">
        <v>2</v>
      </c>
      <c r="AY473" s="248">
        <v>0</v>
      </c>
      <c r="AZ473" s="248">
        <v>6</v>
      </c>
      <c r="BA473" s="248">
        <v>1</v>
      </c>
      <c r="BB473" s="248">
        <v>88</v>
      </c>
      <c r="BC473" s="248">
        <v>61</v>
      </c>
      <c r="BD473" s="246">
        <v>18</v>
      </c>
      <c r="BE473" s="248">
        <v>25</v>
      </c>
      <c r="BF473" s="248">
        <v>0</v>
      </c>
      <c r="BG473" s="249">
        <v>39.172080993652344</v>
      </c>
      <c r="BH473" s="252">
        <v>121</v>
      </c>
      <c r="BI473" s="253">
        <v>23.314065510597302</v>
      </c>
      <c r="BJ473" s="43">
        <v>1</v>
      </c>
      <c r="BK473" s="43">
        <v>8</v>
      </c>
    </row>
    <row r="474" spans="1:63">
      <c r="A474" s="352">
        <v>41888</v>
      </c>
      <c r="B474" s="206" t="s">
        <v>125</v>
      </c>
      <c r="C474" s="206" t="s">
        <v>176</v>
      </c>
      <c r="D474" s="206">
        <v>174</v>
      </c>
      <c r="E474" s="206">
        <v>166</v>
      </c>
      <c r="F474" s="206">
        <v>8</v>
      </c>
      <c r="G474" s="206">
        <v>498</v>
      </c>
      <c r="H474" s="206">
        <v>474</v>
      </c>
      <c r="I474" s="206">
        <v>24</v>
      </c>
      <c r="J474" s="206">
        <v>1624</v>
      </c>
      <c r="K474" s="245">
        <v>1531</v>
      </c>
      <c r="L474" s="245">
        <v>93</v>
      </c>
      <c r="M474" s="245">
        <v>866516</v>
      </c>
      <c r="N474" s="246">
        <v>1.9618794322013855E-3</v>
      </c>
      <c r="O474" s="245">
        <v>13</v>
      </c>
      <c r="P474" s="246">
        <v>1.5698359347879887E-3</v>
      </c>
      <c r="Q474" s="246">
        <v>0</v>
      </c>
      <c r="R474" s="247">
        <v>312001</v>
      </c>
      <c r="S474" s="246">
        <v>99.789230346679688</v>
      </c>
      <c r="T474" s="246">
        <v>99.787666320800781</v>
      </c>
      <c r="U474" s="248">
        <v>312660</v>
      </c>
      <c r="V474" s="249">
        <v>2.4627391248941422E-2</v>
      </c>
      <c r="W474" s="248">
        <v>698</v>
      </c>
      <c r="X474" s="246">
        <v>0.22371722757816315</v>
      </c>
      <c r="Y474" s="246">
        <v>0</v>
      </c>
      <c r="Z474" s="247">
        <v>83056</v>
      </c>
      <c r="AA474" s="249">
        <v>93.566993713378906</v>
      </c>
      <c r="AB474" s="246">
        <v>82843</v>
      </c>
      <c r="AC474" s="250">
        <v>94.169692993164063</v>
      </c>
      <c r="AD474" s="246">
        <v>4.5628237724304199</v>
      </c>
      <c r="AE474" s="246">
        <v>34.298442840576172</v>
      </c>
      <c r="AF474" s="246">
        <v>1154.046875</v>
      </c>
      <c r="AG474" s="246">
        <v>4278.42236328125</v>
      </c>
      <c r="AH474" s="251">
        <v>2147.16650390625</v>
      </c>
      <c r="AI474" s="246">
        <v>50.185939788818359</v>
      </c>
      <c r="AJ474" s="251">
        <v>3964.306884765625</v>
      </c>
      <c r="AK474" s="251">
        <v>314.11453247070312</v>
      </c>
      <c r="AL474" s="246">
        <v>1921.5745849609375</v>
      </c>
      <c r="AM474" s="246">
        <v>225.59190368652344</v>
      </c>
      <c r="AN474" s="246">
        <v>69.329055786132813</v>
      </c>
      <c r="AO474" s="246">
        <v>68.548599243164062</v>
      </c>
      <c r="AP474" s="246">
        <v>80.9627685546875</v>
      </c>
      <c r="AQ474" s="246">
        <v>2.6344965291140703</v>
      </c>
      <c r="AR474" s="248">
        <v>336</v>
      </c>
      <c r="AS474" s="248">
        <v>0</v>
      </c>
      <c r="AT474" s="248">
        <v>0</v>
      </c>
      <c r="AU474" s="248">
        <v>0</v>
      </c>
      <c r="AV474" s="248">
        <v>1</v>
      </c>
      <c r="AW474" s="248">
        <v>0</v>
      </c>
      <c r="AX474" s="248">
        <v>0</v>
      </c>
      <c r="AY474" s="248">
        <v>0</v>
      </c>
      <c r="AZ474" s="248">
        <v>1</v>
      </c>
      <c r="BA474" s="248">
        <v>0</v>
      </c>
      <c r="BB474" s="248">
        <v>76</v>
      </c>
      <c r="BC474" s="248">
        <v>43</v>
      </c>
      <c r="BD474" s="246">
        <v>9</v>
      </c>
      <c r="BE474" s="248">
        <v>8</v>
      </c>
      <c r="BF474" s="248">
        <v>0</v>
      </c>
      <c r="BG474" s="249">
        <v>33.751735687255859</v>
      </c>
      <c r="BH474" s="252">
        <v>138</v>
      </c>
      <c r="BI474" s="253">
        <v>27.710843373493976</v>
      </c>
      <c r="BJ474" s="43">
        <v>0</v>
      </c>
      <c r="BK474" s="43">
        <v>1</v>
      </c>
    </row>
    <row r="475" spans="1:63">
      <c r="A475" s="352">
        <v>41888</v>
      </c>
      <c r="B475" s="107" t="s">
        <v>127</v>
      </c>
      <c r="C475" s="107" t="s">
        <v>128</v>
      </c>
      <c r="D475" s="107">
        <v>166</v>
      </c>
      <c r="E475" s="107">
        <v>150</v>
      </c>
      <c r="F475" s="107">
        <v>16</v>
      </c>
      <c r="G475" s="107">
        <v>498</v>
      </c>
      <c r="H475" s="107">
        <v>450</v>
      </c>
      <c r="I475" s="107">
        <v>48</v>
      </c>
      <c r="J475" s="107">
        <v>1613</v>
      </c>
      <c r="K475" s="108">
        <v>1450</v>
      </c>
      <c r="L475" s="108">
        <v>163</v>
      </c>
      <c r="M475" s="108">
        <v>812644</v>
      </c>
      <c r="N475" s="109">
        <v>4.4299840927124023E-2</v>
      </c>
      <c r="O475" s="108">
        <v>3713</v>
      </c>
      <c r="P475" s="109">
        <v>0.45711907744407654</v>
      </c>
      <c r="Q475" s="109">
        <v>0</v>
      </c>
      <c r="R475" s="110">
        <v>322443</v>
      </c>
      <c r="S475" s="109">
        <v>99.358749389648438</v>
      </c>
      <c r="T475" s="109">
        <v>98.904563903808594</v>
      </c>
      <c r="U475" s="111">
        <v>324524</v>
      </c>
      <c r="V475" s="112">
        <v>6.1320580542087555E-2</v>
      </c>
      <c r="W475" s="111">
        <v>2543</v>
      </c>
      <c r="X475" s="109">
        <v>0.78866654634475708</v>
      </c>
      <c r="Y475" s="109">
        <v>0</v>
      </c>
      <c r="Z475" s="110">
        <v>728249</v>
      </c>
      <c r="AA475" s="112">
        <v>99.233055114746094</v>
      </c>
      <c r="AB475" s="109">
        <v>728039</v>
      </c>
      <c r="AC475" s="182">
        <v>99.309280395507813</v>
      </c>
      <c r="AD475" s="109">
        <v>3.4720189571380615</v>
      </c>
      <c r="AE475" s="109">
        <v>17.454975128173828</v>
      </c>
      <c r="AF475" s="109">
        <v>765.94464111328125</v>
      </c>
      <c r="AG475" s="109">
        <v>4259.5537109375</v>
      </c>
      <c r="AH475" s="113">
        <v>2394.461669921875</v>
      </c>
      <c r="AI475" s="109">
        <v>56.213909149169922</v>
      </c>
      <c r="AJ475" s="113">
        <v>3924.931640625</v>
      </c>
      <c r="AK475" s="113">
        <v>334.62222290039062</v>
      </c>
      <c r="AL475" s="109">
        <v>450</v>
      </c>
      <c r="AM475" s="109">
        <v>48</v>
      </c>
      <c r="AN475" s="109">
        <v>74.243095397949219</v>
      </c>
      <c r="AO475" s="109">
        <v>74.882972717285156</v>
      </c>
      <c r="AP475" s="109">
        <v>67.479782104492188</v>
      </c>
      <c r="AQ475" s="109">
        <v>2.6407648548899565</v>
      </c>
      <c r="AR475" s="111">
        <v>333</v>
      </c>
      <c r="AS475" s="111">
        <v>2</v>
      </c>
      <c r="AT475" s="111">
        <v>2</v>
      </c>
      <c r="AU475" s="111">
        <v>2</v>
      </c>
      <c r="AV475" s="111">
        <v>2</v>
      </c>
      <c r="AW475" s="111">
        <v>0</v>
      </c>
      <c r="AX475" s="111">
        <v>26</v>
      </c>
      <c r="AY475" s="111">
        <v>1</v>
      </c>
      <c r="AZ475" s="111">
        <v>13</v>
      </c>
      <c r="BA475" s="111">
        <v>3</v>
      </c>
      <c r="BB475" s="111">
        <v>35</v>
      </c>
      <c r="BC475" s="111">
        <v>11</v>
      </c>
      <c r="BD475" s="109">
        <v>88</v>
      </c>
      <c r="BE475" s="111">
        <v>95</v>
      </c>
      <c r="BF475" s="111">
        <v>0</v>
      </c>
      <c r="BG475" s="112">
        <v>36.261035919189453</v>
      </c>
      <c r="BH475" s="244">
        <v>162</v>
      </c>
      <c r="BI475" s="240">
        <v>32.53012048192771</v>
      </c>
      <c r="BJ475" s="43">
        <v>7</v>
      </c>
      <c r="BK475" s="43">
        <v>16</v>
      </c>
    </row>
    <row r="476" spans="1:63">
      <c r="A476" s="352">
        <v>41888</v>
      </c>
      <c r="B476" s="107" t="s">
        <v>129</v>
      </c>
      <c r="C476" s="107" t="s">
        <v>128</v>
      </c>
      <c r="D476" s="107">
        <v>155</v>
      </c>
      <c r="E476" s="107">
        <v>152</v>
      </c>
      <c r="F476" s="107">
        <v>3</v>
      </c>
      <c r="G476" s="107">
        <v>461</v>
      </c>
      <c r="H476" s="107">
        <v>452</v>
      </c>
      <c r="I476" s="107">
        <v>9</v>
      </c>
      <c r="J476" s="107">
        <v>1210</v>
      </c>
      <c r="K476" s="108">
        <v>1181</v>
      </c>
      <c r="L476" s="108">
        <v>29</v>
      </c>
      <c r="M476" s="108">
        <v>637293</v>
      </c>
      <c r="N476" s="109">
        <v>0</v>
      </c>
      <c r="O476" s="108">
        <v>3021</v>
      </c>
      <c r="P476" s="109">
        <v>0.47405040264129639</v>
      </c>
      <c r="Q476" s="109">
        <v>0</v>
      </c>
      <c r="R476" s="110">
        <v>211005</v>
      </c>
      <c r="S476" s="109">
        <v>99.298805236816406</v>
      </c>
      <c r="T476" s="109">
        <v>98.828079223632813</v>
      </c>
      <c r="U476" s="111">
        <v>212495</v>
      </c>
      <c r="V476" s="112">
        <v>9.5061063766479492E-2</v>
      </c>
      <c r="W476" s="111">
        <v>1733</v>
      </c>
      <c r="X476" s="109">
        <v>0.82130753993988037</v>
      </c>
      <c r="Y476" s="109">
        <v>0</v>
      </c>
      <c r="Z476" s="110">
        <v>138065</v>
      </c>
      <c r="AA476" s="112">
        <v>97.721145629882813</v>
      </c>
      <c r="AB476" s="109">
        <v>138407</v>
      </c>
      <c r="AC476" s="182">
        <v>97.792266845703125</v>
      </c>
      <c r="AD476" s="109">
        <v>3.3584620952606201</v>
      </c>
      <c r="AE476" s="109">
        <v>27.50189208984375</v>
      </c>
      <c r="AF476" s="109">
        <v>617.91656494140625</v>
      </c>
      <c r="AG476" s="109">
        <v>2561.950439453125</v>
      </c>
      <c r="AH476" s="113">
        <v>1331.2559814453125</v>
      </c>
      <c r="AI476" s="109">
        <v>51.962596893310547</v>
      </c>
      <c r="AJ476" s="113">
        <v>2499.16162109375</v>
      </c>
      <c r="AK476" s="113">
        <v>62.788887023925781</v>
      </c>
      <c r="AL476" s="109">
        <v>452</v>
      </c>
      <c r="AM476" s="109">
        <v>9</v>
      </c>
      <c r="AN476" s="109">
        <v>64.09564208984375</v>
      </c>
      <c r="AO476" s="109">
        <v>64.586158752441406</v>
      </c>
      <c r="AP476" s="109">
        <v>49.217617034912109</v>
      </c>
      <c r="AQ476" s="109">
        <v>2.1173144127711776</v>
      </c>
      <c r="AR476" s="111">
        <v>326</v>
      </c>
      <c r="AS476" s="111">
        <v>0</v>
      </c>
      <c r="AT476" s="111">
        <v>0</v>
      </c>
      <c r="AU476" s="111">
        <v>0</v>
      </c>
      <c r="AV476" s="111">
        <v>1</v>
      </c>
      <c r="AW476" s="111">
        <v>0</v>
      </c>
      <c r="AX476" s="111">
        <v>34</v>
      </c>
      <c r="AY476" s="111">
        <v>2</v>
      </c>
      <c r="AZ476" s="111">
        <v>17</v>
      </c>
      <c r="BA476" s="111">
        <v>6</v>
      </c>
      <c r="BB476" s="111">
        <v>73</v>
      </c>
      <c r="BC476" s="111">
        <v>33</v>
      </c>
      <c r="BD476" s="109">
        <v>79</v>
      </c>
      <c r="BE476" s="111">
        <v>79</v>
      </c>
      <c r="BF476" s="111">
        <v>0</v>
      </c>
      <c r="BG476" s="112">
        <v>31.201425552368164</v>
      </c>
      <c r="BH476" s="244">
        <v>176</v>
      </c>
      <c r="BI476" s="240">
        <v>38.177874186550973</v>
      </c>
      <c r="BJ476" s="43">
        <v>12</v>
      </c>
      <c r="BK476" s="43">
        <v>18</v>
      </c>
    </row>
    <row r="477" spans="1:63">
      <c r="A477" s="352">
        <v>41888</v>
      </c>
      <c r="B477" s="126" t="s">
        <v>130</v>
      </c>
      <c r="C477" s="126" t="s">
        <v>128</v>
      </c>
      <c r="D477" s="233">
        <v>181</v>
      </c>
      <c r="E477" s="233">
        <v>176</v>
      </c>
      <c r="F477" s="233">
        <v>5</v>
      </c>
      <c r="G477" s="233">
        <v>543</v>
      </c>
      <c r="H477" s="233">
        <v>528</v>
      </c>
      <c r="I477" s="233">
        <v>15</v>
      </c>
      <c r="J477" s="233">
        <v>897</v>
      </c>
      <c r="K477" s="233">
        <v>865</v>
      </c>
      <c r="L477" s="233">
        <v>32</v>
      </c>
      <c r="M477" s="233">
        <v>274695</v>
      </c>
      <c r="N477" s="195">
        <v>3.0579369515180588E-2</v>
      </c>
      <c r="O477" s="233">
        <v>612</v>
      </c>
      <c r="P477" s="230">
        <v>0.22286069393157959</v>
      </c>
      <c r="Q477" s="234">
        <v>0</v>
      </c>
      <c r="R477" s="233">
        <v>59243</v>
      </c>
      <c r="S477" s="230">
        <v>99.851676940917969</v>
      </c>
      <c r="T477" s="195">
        <v>99.629150390625</v>
      </c>
      <c r="U477" s="233">
        <v>59331</v>
      </c>
      <c r="V477" s="195">
        <v>0</v>
      </c>
      <c r="W477" s="233">
        <v>290</v>
      </c>
      <c r="X477" s="195">
        <v>0.48950931429862976</v>
      </c>
      <c r="Y477" s="234">
        <v>0</v>
      </c>
      <c r="Z477" s="233">
        <v>151837</v>
      </c>
      <c r="AA477" s="195">
        <v>98.799545288085938</v>
      </c>
      <c r="AB477" s="233">
        <v>153542</v>
      </c>
      <c r="AC477" s="195">
        <v>98.746253967285156</v>
      </c>
      <c r="AD477" s="234">
        <v>4.5707926750183105</v>
      </c>
      <c r="AE477" s="234">
        <v>25.921674728393555</v>
      </c>
      <c r="AF477" s="233">
        <v>374.4888916015625</v>
      </c>
      <c r="AG477" s="234">
        <v>1108.116943359375</v>
      </c>
      <c r="AH477" s="234">
        <v>528.2720947265625</v>
      </c>
      <c r="AI477" s="234">
        <v>47.672954559326172</v>
      </c>
      <c r="AJ477" s="234">
        <v>1063.7169189453125</v>
      </c>
      <c r="AK477" s="234">
        <v>44.400001525878906</v>
      </c>
      <c r="AL477" s="234">
        <v>528</v>
      </c>
      <c r="AM477" s="234">
        <v>15</v>
      </c>
      <c r="AN477" s="235">
        <v>44.913856506347656</v>
      </c>
      <c r="AO477" s="235">
        <v>44.452022552490234</v>
      </c>
      <c r="AP477" s="235">
        <v>59.797981262207031</v>
      </c>
      <c r="AQ477" s="213">
        <v>1.2353589112144649</v>
      </c>
      <c r="AR477" s="234">
        <v>447</v>
      </c>
      <c r="AS477" s="236">
        <v>0</v>
      </c>
      <c r="AT477" s="236">
        <v>1</v>
      </c>
      <c r="AU477" s="236">
        <v>1</v>
      </c>
      <c r="AV477" s="236">
        <v>0</v>
      </c>
      <c r="AW477" s="236">
        <v>0</v>
      </c>
      <c r="AX477" s="236">
        <v>1</v>
      </c>
      <c r="AY477" s="236">
        <v>0</v>
      </c>
      <c r="AZ477" s="236">
        <v>1</v>
      </c>
      <c r="BA477" s="236">
        <v>0</v>
      </c>
      <c r="BB477" s="236">
        <v>35</v>
      </c>
      <c r="BC477" s="236">
        <v>10</v>
      </c>
      <c r="BD477" s="236">
        <v>4</v>
      </c>
      <c r="BE477" s="236">
        <v>2</v>
      </c>
      <c r="BF477" s="236">
        <v>0</v>
      </c>
      <c r="BG477" s="235">
        <v>20.495676040649414</v>
      </c>
      <c r="BH477" s="236">
        <v>305</v>
      </c>
      <c r="BI477" s="235">
        <v>56.169429097605892</v>
      </c>
      <c r="BJ477" s="43">
        <v>1</v>
      </c>
      <c r="BK477" s="43">
        <v>0</v>
      </c>
    </row>
    <row r="478" spans="1:63">
      <c r="A478" s="352">
        <v>41888</v>
      </c>
      <c r="B478" s="127" t="s">
        <v>132</v>
      </c>
      <c r="C478" s="127" t="s">
        <v>128</v>
      </c>
      <c r="D478" s="199">
        <v>183</v>
      </c>
      <c r="E478" s="199">
        <v>178</v>
      </c>
      <c r="F478" s="199">
        <v>5</v>
      </c>
      <c r="G478" s="199">
        <v>542</v>
      </c>
      <c r="H478" s="199">
        <v>527</v>
      </c>
      <c r="I478" s="199">
        <v>15</v>
      </c>
      <c r="J478" s="199">
        <v>1038</v>
      </c>
      <c r="K478" s="199">
        <v>1003</v>
      </c>
      <c r="L478" s="199">
        <v>35</v>
      </c>
      <c r="M478" s="199">
        <v>392496</v>
      </c>
      <c r="N478" s="200">
        <v>2.5477967574261129E-4</v>
      </c>
      <c r="O478" s="199">
        <v>1207</v>
      </c>
      <c r="P478" s="194">
        <v>0.30754414200782776</v>
      </c>
      <c r="Q478" s="200">
        <v>0</v>
      </c>
      <c r="R478" s="199">
        <v>95808</v>
      </c>
      <c r="S478" s="194">
        <v>99.730400085449219</v>
      </c>
      <c r="T478" s="200">
        <v>99.423683166503906</v>
      </c>
      <c r="U478" s="199">
        <v>96067</v>
      </c>
      <c r="V478" s="201">
        <v>1.040940172970295E-3</v>
      </c>
      <c r="W478" s="199">
        <v>532</v>
      </c>
      <c r="X478" s="200">
        <v>0.55527722835540771</v>
      </c>
      <c r="Y478" s="200">
        <v>0</v>
      </c>
      <c r="Z478" s="199">
        <v>184935</v>
      </c>
      <c r="AA478" s="201">
        <v>98.574615478515625</v>
      </c>
      <c r="AB478" s="199">
        <v>185465</v>
      </c>
      <c r="AC478" s="201">
        <v>98.5511474609375</v>
      </c>
      <c r="AD478" s="200">
        <v>4.9078521728515625</v>
      </c>
      <c r="AE478" s="200">
        <v>24.571352005004883</v>
      </c>
      <c r="AF478" s="199">
        <v>522.47784423828125</v>
      </c>
      <c r="AG478" s="200">
        <v>1595.7657470703125</v>
      </c>
      <c r="AH478" s="200">
        <v>628.17620849609375</v>
      </c>
      <c r="AI478" s="237">
        <v>39.365188598632813</v>
      </c>
      <c r="AJ478" s="200">
        <v>1548.0767822265625</v>
      </c>
      <c r="AK478" s="200">
        <v>47.688888549804688</v>
      </c>
      <c r="AL478" s="200">
        <v>527</v>
      </c>
      <c r="AM478" s="200">
        <v>15</v>
      </c>
      <c r="AN478" s="200">
        <v>49.428276062011719</v>
      </c>
      <c r="AO478" s="200">
        <v>49.685634613037109</v>
      </c>
      <c r="AP478" s="200">
        <v>42.313392639160156</v>
      </c>
      <c r="AQ478" s="200">
        <v>1.5373465771390293</v>
      </c>
      <c r="AR478" s="200">
        <v>460</v>
      </c>
      <c r="AS478" s="202">
        <v>1</v>
      </c>
      <c r="AT478" s="202">
        <v>0</v>
      </c>
      <c r="AU478" s="202">
        <v>0</v>
      </c>
      <c r="AV478" s="202">
        <v>0</v>
      </c>
      <c r="AW478" s="202">
        <v>0</v>
      </c>
      <c r="AX478" s="202">
        <v>12</v>
      </c>
      <c r="AY478" s="202">
        <v>-1</v>
      </c>
      <c r="AZ478" s="202">
        <v>3</v>
      </c>
      <c r="BA478" s="202">
        <v>0</v>
      </c>
      <c r="BB478" s="202">
        <v>43</v>
      </c>
      <c r="BC478" s="202">
        <v>12</v>
      </c>
      <c r="BD478" s="202">
        <v>20</v>
      </c>
      <c r="BE478" s="202">
        <v>15</v>
      </c>
      <c r="BF478" s="202">
        <v>0</v>
      </c>
      <c r="BG478" s="200">
        <v>22.884038925170898</v>
      </c>
      <c r="BH478" s="202">
        <v>279</v>
      </c>
      <c r="BI478" s="238">
        <v>51.476014760147606</v>
      </c>
      <c r="BJ478" s="43">
        <v>1</v>
      </c>
      <c r="BK478" s="43">
        <v>2</v>
      </c>
    </row>
    <row r="479" spans="1:63">
      <c r="A479" s="352">
        <v>41887</v>
      </c>
      <c r="B479" s="126" t="s">
        <v>6</v>
      </c>
      <c r="C479" s="126"/>
      <c r="D479" s="233">
        <v>2141</v>
      </c>
      <c r="E479" s="233">
        <v>1931</v>
      </c>
      <c r="F479" s="233">
        <v>210</v>
      </c>
      <c r="G479" s="233">
        <v>6330</v>
      </c>
      <c r="H479" s="233">
        <v>5722</v>
      </c>
      <c r="I479" s="233">
        <v>608</v>
      </c>
      <c r="J479" s="233">
        <v>19286</v>
      </c>
      <c r="K479" s="233">
        <v>16964</v>
      </c>
      <c r="L479" s="233">
        <v>2322</v>
      </c>
      <c r="M479" s="233">
        <v>12117902</v>
      </c>
      <c r="N479" s="195">
        <v>6.0084657901062009E-2</v>
      </c>
      <c r="O479" s="233">
        <v>16154</v>
      </c>
      <c r="P479" s="230">
        <v>0.13514760511492949</v>
      </c>
      <c r="Q479" s="234"/>
      <c r="R479" s="233">
        <v>4527498</v>
      </c>
      <c r="S479" s="230">
        <v>99.549733452533872</v>
      </c>
      <c r="T479" s="195">
        <v>99.415194371874477</v>
      </c>
      <c r="U479" s="233">
        <v>4547992</v>
      </c>
      <c r="V479" s="195">
        <v>6.4358073389703355E-2</v>
      </c>
      <c r="W479" s="233">
        <v>16531</v>
      </c>
      <c r="X479" s="195">
        <v>0.365124402042806</v>
      </c>
      <c r="Y479" s="234"/>
      <c r="Z479" s="233">
        <v>3827913</v>
      </c>
      <c r="AA479" s="195">
        <v>98.118582057459619</v>
      </c>
      <c r="AB479" s="233">
        <v>3829732</v>
      </c>
      <c r="AC479" s="195">
        <v>98.06500294399342</v>
      </c>
      <c r="AD479" s="234">
        <v>9.6390863185008868</v>
      </c>
      <c r="AE479" s="234">
        <v>29.838030483914576</v>
      </c>
      <c r="AF479" s="233">
        <v>17618.284576416016</v>
      </c>
      <c r="AG479" s="234">
        <v>62978.501831054688</v>
      </c>
      <c r="AH479" s="234">
        <v>42094.268493652344</v>
      </c>
      <c r="AI479" s="234">
        <v>66.839107425219296</v>
      </c>
      <c r="AJ479" s="234">
        <v>52854.64794921875</v>
      </c>
      <c r="AK479" s="234">
        <v>10123.851703643799</v>
      </c>
      <c r="AL479" s="234">
        <v>31515.831298828125</v>
      </c>
      <c r="AM479" s="234">
        <v>7883.655797958374</v>
      </c>
      <c r="AN479" s="235">
        <v>88.967716681298015</v>
      </c>
      <c r="AO479" s="235">
        <v>86.222339635603717</v>
      </c>
      <c r="AP479" s="235">
        <v>109.36764126558175</v>
      </c>
      <c r="AQ479" s="213">
        <v>3.2655035689647769</v>
      </c>
      <c r="AR479" s="234">
        <v>3637</v>
      </c>
      <c r="AS479" s="236">
        <v>112</v>
      </c>
      <c r="AT479" s="236">
        <v>32</v>
      </c>
      <c r="AU479" s="236">
        <v>23</v>
      </c>
      <c r="AV479" s="236">
        <v>22</v>
      </c>
      <c r="AW479" s="236">
        <v>5</v>
      </c>
      <c r="AX479" s="236">
        <v>92</v>
      </c>
      <c r="AY479" s="236">
        <v>1</v>
      </c>
      <c r="AZ479" s="236">
        <v>83</v>
      </c>
      <c r="BA479" s="236">
        <v>18</v>
      </c>
      <c r="BB479" s="236">
        <v>669</v>
      </c>
      <c r="BC479" s="236">
        <v>311</v>
      </c>
      <c r="BD479" s="236">
        <v>299</v>
      </c>
      <c r="BE479" s="236">
        <v>462</v>
      </c>
      <c r="BF479" s="236">
        <v>0</v>
      </c>
      <c r="BG479" s="235">
        <v>43.389324730949419</v>
      </c>
      <c r="BH479" s="236">
        <v>1610</v>
      </c>
      <c r="BI479" s="235">
        <v>25.434439178515007</v>
      </c>
      <c r="BJ479" s="43">
        <v>28</v>
      </c>
      <c r="BK479" s="43">
        <v>85</v>
      </c>
    </row>
    <row r="480" spans="1:63">
      <c r="A480" s="352">
        <v>41887</v>
      </c>
      <c r="B480" s="127" t="s">
        <v>134</v>
      </c>
      <c r="C480" s="127"/>
      <c r="D480" s="199">
        <v>769</v>
      </c>
      <c r="E480" s="199">
        <v>660</v>
      </c>
      <c r="F480" s="199">
        <v>109</v>
      </c>
      <c r="G480" s="199">
        <v>2300</v>
      </c>
      <c r="H480" s="199">
        <v>1973</v>
      </c>
      <c r="I480" s="199">
        <v>327</v>
      </c>
      <c r="J480" s="199">
        <v>8087</v>
      </c>
      <c r="K480" s="199">
        <v>6735</v>
      </c>
      <c r="L480" s="199">
        <v>1352</v>
      </c>
      <c r="M480" s="199">
        <v>6099998</v>
      </c>
      <c r="N480" s="200">
        <v>0.10498364015289423</v>
      </c>
      <c r="O480" s="199">
        <v>7492</v>
      </c>
      <c r="P480" s="194">
        <v>0.12296553635078072</v>
      </c>
      <c r="Q480" s="200"/>
      <c r="R480" s="199">
        <v>2446822</v>
      </c>
      <c r="S480" s="194">
        <v>99.528882911276455</v>
      </c>
      <c r="T480" s="200">
        <v>99.406496686580667</v>
      </c>
      <c r="U480" s="199">
        <v>2458407</v>
      </c>
      <c r="V480" s="201">
        <v>8.001116212674636E-2</v>
      </c>
      <c r="W480" s="199">
        <v>7518</v>
      </c>
      <c r="X480" s="200">
        <v>0.30725569739032915</v>
      </c>
      <c r="Y480" s="200"/>
      <c r="Z480" s="199">
        <v>2240375</v>
      </c>
      <c r="AA480" s="201">
        <v>98.498644567585714</v>
      </c>
      <c r="AB480" s="199">
        <v>2239190</v>
      </c>
      <c r="AC480" s="201">
        <v>98.406207869986559</v>
      </c>
      <c r="AD480" s="200">
        <v>5.5052439310239709</v>
      </c>
      <c r="AE480" s="200">
        <v>30.291742207071056</v>
      </c>
      <c r="AF480" s="199">
        <v>9594.9014892578125</v>
      </c>
      <c r="AG480" s="200">
        <v>35086.330810546875</v>
      </c>
      <c r="AH480" s="200">
        <v>26265.3173828125</v>
      </c>
      <c r="AI480" s="237">
        <v>74.859116858458179</v>
      </c>
      <c r="AJ480" s="200">
        <v>28295.936767578125</v>
      </c>
      <c r="AK480" s="200">
        <v>6790.3925476074219</v>
      </c>
      <c r="AL480" s="200">
        <v>20623.25537109375</v>
      </c>
      <c r="AM480" s="200">
        <v>5642.0628414154053</v>
      </c>
      <c r="AN480" s="200">
        <v>113.19587015551093</v>
      </c>
      <c r="AO480" s="200">
        <v>110.69285512263068</v>
      </c>
      <c r="AP480" s="200">
        <v>124.97148996358486</v>
      </c>
      <c r="AQ480" s="200">
        <v>4.338608978675266</v>
      </c>
      <c r="AR480" s="200">
        <v>874</v>
      </c>
      <c r="AS480" s="202">
        <v>106</v>
      </c>
      <c r="AT480" s="202">
        <v>23</v>
      </c>
      <c r="AU480" s="202">
        <v>17</v>
      </c>
      <c r="AV480" s="202">
        <v>10</v>
      </c>
      <c r="AW480" s="202">
        <v>5</v>
      </c>
      <c r="AX480" s="202">
        <v>28</v>
      </c>
      <c r="AY480" s="202">
        <v>0</v>
      </c>
      <c r="AZ480" s="202">
        <v>41</v>
      </c>
      <c r="BA480" s="202">
        <v>8</v>
      </c>
      <c r="BB480" s="202">
        <v>153</v>
      </c>
      <c r="BC480" s="202">
        <v>50</v>
      </c>
      <c r="BD480" s="202">
        <v>93</v>
      </c>
      <c r="BE480" s="202">
        <v>185</v>
      </c>
      <c r="BF480" s="202">
        <v>0</v>
      </c>
      <c r="BG480" s="200">
        <v>55.84231713693282</v>
      </c>
      <c r="BH480" s="202">
        <v>204</v>
      </c>
      <c r="BI480" s="238">
        <v>8.8695652173913029</v>
      </c>
      <c r="BJ480" s="470">
        <v>3</v>
      </c>
      <c r="BK480" s="470">
        <v>38</v>
      </c>
    </row>
    <row r="481" spans="1:63">
      <c r="A481" s="352">
        <v>41887</v>
      </c>
      <c r="B481" s="127" t="s">
        <v>175</v>
      </c>
      <c r="C481" s="127"/>
      <c r="D481" s="199">
        <v>687</v>
      </c>
      <c r="E481" s="199">
        <v>615</v>
      </c>
      <c r="F481" s="199">
        <v>72</v>
      </c>
      <c r="G481" s="199">
        <v>1986</v>
      </c>
      <c r="H481" s="199">
        <v>1792</v>
      </c>
      <c r="I481" s="199">
        <v>194</v>
      </c>
      <c r="J481" s="199">
        <v>6387</v>
      </c>
      <c r="K481" s="199">
        <v>5677</v>
      </c>
      <c r="L481" s="199">
        <v>710</v>
      </c>
      <c r="M481" s="199">
        <v>3827878</v>
      </c>
      <c r="N481" s="200">
        <v>7.8111161388748213E-3</v>
      </c>
      <c r="O481" s="199">
        <v>299</v>
      </c>
      <c r="P481" s="194">
        <v>8.1455587655788666E-3</v>
      </c>
      <c r="Q481" s="200"/>
      <c r="R481" s="199">
        <v>1398790</v>
      </c>
      <c r="S481" s="194">
        <v>99.693133681671625</v>
      </c>
      <c r="T481" s="243">
        <v>99.685013118882338</v>
      </c>
      <c r="U481" s="199">
        <v>1403096</v>
      </c>
      <c r="V481" s="201">
        <v>2.6869153115683515E-2</v>
      </c>
      <c r="W481" s="199">
        <v>4154</v>
      </c>
      <c r="X481" s="200">
        <v>0.29697095346692498</v>
      </c>
      <c r="Y481" s="200"/>
      <c r="Z481" s="199">
        <v>418590</v>
      </c>
      <c r="AA481" s="201">
        <v>94.041663565515279</v>
      </c>
      <c r="AB481" s="199">
        <v>418102</v>
      </c>
      <c r="AC481" s="201">
        <v>93.860828626111996</v>
      </c>
      <c r="AD481" s="200">
        <v>20.213313113991507</v>
      </c>
      <c r="AE481" s="200">
        <v>32.774907731498836</v>
      </c>
      <c r="AF481" s="199">
        <v>5670.644775390625</v>
      </c>
      <c r="AG481" s="200">
        <v>18525.112060546875</v>
      </c>
      <c r="AH481" s="200">
        <v>11090.168212890625</v>
      </c>
      <c r="AI481" s="237">
        <v>59.865593129174485</v>
      </c>
      <c r="AJ481" s="200">
        <v>15675.479736328125</v>
      </c>
      <c r="AK481" s="200">
        <v>2849.6313781738281</v>
      </c>
      <c r="AL481" s="200">
        <v>8935.575927734375</v>
      </c>
      <c r="AM481" s="200">
        <v>2154.5929565429687</v>
      </c>
      <c r="AN481" s="200">
        <v>76.261540419490331</v>
      </c>
      <c r="AO481" s="200">
        <v>74.003990444020985</v>
      </c>
      <c r="AP481" s="200">
        <v>98.99013764494201</v>
      </c>
      <c r="AQ481" s="200">
        <v>2.9004402787767143</v>
      </c>
      <c r="AR481" s="200">
        <v>1175</v>
      </c>
      <c r="AS481" s="202">
        <v>4</v>
      </c>
      <c r="AT481" s="202">
        <v>5</v>
      </c>
      <c r="AU481" s="202">
        <v>4</v>
      </c>
      <c r="AV481" s="202">
        <v>5</v>
      </c>
      <c r="AW481" s="202">
        <v>0</v>
      </c>
      <c r="AX481" s="202">
        <v>17</v>
      </c>
      <c r="AY481" s="202">
        <v>1</v>
      </c>
      <c r="AZ481" s="202">
        <v>7</v>
      </c>
      <c r="BA481" s="202">
        <v>1</v>
      </c>
      <c r="BB481" s="202">
        <v>371</v>
      </c>
      <c r="BC481" s="202">
        <v>206</v>
      </c>
      <c r="BD481" s="202">
        <v>55</v>
      </c>
      <c r="BE481" s="202">
        <v>88</v>
      </c>
      <c r="BF481" s="202">
        <v>0</v>
      </c>
      <c r="BG481" s="200">
        <v>37.159984852249053</v>
      </c>
      <c r="BH481" s="202">
        <v>454</v>
      </c>
      <c r="BI481" s="238">
        <v>22.860020140986908</v>
      </c>
      <c r="BJ481" s="470">
        <v>3</v>
      </c>
      <c r="BK481" s="470">
        <v>15</v>
      </c>
    </row>
    <row r="482" spans="1:63">
      <c r="A482" s="352">
        <v>41887</v>
      </c>
      <c r="B482" s="126" t="s">
        <v>135</v>
      </c>
      <c r="C482" s="126"/>
      <c r="D482" s="189">
        <v>685</v>
      </c>
      <c r="E482" s="189">
        <v>656</v>
      </c>
      <c r="F482" s="189">
        <v>29</v>
      </c>
      <c r="G482" s="189">
        <v>2044</v>
      </c>
      <c r="H482" s="189">
        <v>1957</v>
      </c>
      <c r="I482" s="189">
        <v>87</v>
      </c>
      <c r="J482" s="189">
        <v>4812</v>
      </c>
      <c r="K482" s="189">
        <v>4552</v>
      </c>
      <c r="L482" s="189">
        <v>260</v>
      </c>
      <c r="M482" s="189">
        <v>2190026</v>
      </c>
      <c r="N482" s="203">
        <v>2.6392381441944855E-2</v>
      </c>
      <c r="O482" s="189">
        <v>8363</v>
      </c>
      <c r="P482" s="192">
        <v>0.3819801125639809</v>
      </c>
      <c r="Q482" s="203"/>
      <c r="R482" s="204">
        <v>681886</v>
      </c>
      <c r="S482" s="192">
        <v>99.330387046455641</v>
      </c>
      <c r="T482" s="203">
        <v>98.950964722205342</v>
      </c>
      <c r="U482" s="204">
        <v>686489</v>
      </c>
      <c r="V482" s="205">
        <v>8.4924886780782416E-2</v>
      </c>
      <c r="W482" s="204">
        <v>4859</v>
      </c>
      <c r="X482" s="203">
        <v>0.71258245513179619</v>
      </c>
      <c r="Y482" s="203"/>
      <c r="Z482" s="204">
        <v>1168948</v>
      </c>
      <c r="AA482" s="205">
        <v>98.850072906855146</v>
      </c>
      <c r="AB482" s="204">
        <v>1172440</v>
      </c>
      <c r="AC482" s="205">
        <v>98.912595172525613</v>
      </c>
      <c r="AD482" s="203">
        <v>4.0164948680862755</v>
      </c>
      <c r="AE482" s="203">
        <v>26.473952608688425</v>
      </c>
      <c r="AF482" s="204">
        <v>2352.7383117675781</v>
      </c>
      <c r="AG482" s="205">
        <v>9367.0589599609375</v>
      </c>
      <c r="AH482" s="205">
        <v>4738.7828979492187</v>
      </c>
      <c r="AI482" s="232">
        <v>50.589869437193983</v>
      </c>
      <c r="AJ482" s="205">
        <v>8883.2314453125</v>
      </c>
      <c r="AK482" s="205">
        <v>483.82777786254883</v>
      </c>
      <c r="AL482" s="205">
        <v>1957</v>
      </c>
      <c r="AM482" s="205">
        <v>87</v>
      </c>
      <c r="AN482" s="203">
        <v>60.431220406184863</v>
      </c>
      <c r="AO482" s="203">
        <v>61.028375824169316</v>
      </c>
      <c r="AP482" s="203">
        <v>51.227972022233367</v>
      </c>
      <c r="AQ482" s="203">
        <v>1.9466041063925472</v>
      </c>
      <c r="AR482" s="205">
        <v>1588</v>
      </c>
      <c r="AS482" s="204">
        <v>2</v>
      </c>
      <c r="AT482" s="204">
        <v>4</v>
      </c>
      <c r="AU482" s="204">
        <v>2</v>
      </c>
      <c r="AV482" s="204">
        <v>7</v>
      </c>
      <c r="AW482" s="204">
        <v>0</v>
      </c>
      <c r="AX482" s="204">
        <v>47</v>
      </c>
      <c r="AY482" s="204">
        <v>0</v>
      </c>
      <c r="AZ482" s="204">
        <v>35</v>
      </c>
      <c r="BA482" s="204">
        <v>9</v>
      </c>
      <c r="BB482" s="204">
        <v>145</v>
      </c>
      <c r="BC482" s="204">
        <v>55</v>
      </c>
      <c r="BD482" s="204">
        <v>151</v>
      </c>
      <c r="BE482" s="204">
        <v>189</v>
      </c>
      <c r="BF482" s="204">
        <v>0</v>
      </c>
      <c r="BG482" s="203">
        <v>28.853623240952956</v>
      </c>
      <c r="BH482" s="204">
        <v>952</v>
      </c>
      <c r="BI482" s="239">
        <v>46.575342465753423</v>
      </c>
      <c r="BJ482" s="470">
        <v>22</v>
      </c>
      <c r="BK482" s="470">
        <v>32</v>
      </c>
    </row>
    <row r="483" spans="1:63">
      <c r="A483" s="352">
        <v>41887</v>
      </c>
      <c r="B483" s="114" t="s">
        <v>121</v>
      </c>
      <c r="C483" s="114" t="s">
        <v>122</v>
      </c>
      <c r="D483" s="114">
        <v>232</v>
      </c>
      <c r="E483" s="114">
        <v>168</v>
      </c>
      <c r="F483" s="114">
        <v>64</v>
      </c>
      <c r="G483" s="114">
        <v>683</v>
      </c>
      <c r="H483" s="114">
        <v>492</v>
      </c>
      <c r="I483" s="114">
        <v>191</v>
      </c>
      <c r="J483" s="114">
        <v>2675</v>
      </c>
      <c r="K483" s="115">
        <v>1874</v>
      </c>
      <c r="L483" s="115">
        <v>801</v>
      </c>
      <c r="M483" s="115">
        <v>2046585</v>
      </c>
      <c r="N483" s="116">
        <v>0.16021811962127686</v>
      </c>
      <c r="O483" s="115">
        <v>2622</v>
      </c>
      <c r="P483" s="116">
        <v>0.12833495438098907</v>
      </c>
      <c r="Q483" s="116">
        <v>0</v>
      </c>
      <c r="R483" s="117">
        <v>924753</v>
      </c>
      <c r="S483" s="116">
        <v>99.53363037109375</v>
      </c>
      <c r="T483" s="116">
        <v>99.405891418457031</v>
      </c>
      <c r="U483" s="118">
        <v>929086</v>
      </c>
      <c r="V483" s="119">
        <v>0.12819050252437592</v>
      </c>
      <c r="W483" s="117">
        <v>3166</v>
      </c>
      <c r="X483" s="119">
        <v>0.3423616886138916</v>
      </c>
      <c r="Y483" s="119">
        <v>0</v>
      </c>
      <c r="Z483" s="117">
        <v>1181399</v>
      </c>
      <c r="AA483" s="119">
        <v>98.608345031738281</v>
      </c>
      <c r="AB483" s="116">
        <v>1179718</v>
      </c>
      <c r="AC483" s="120">
        <v>98.563636779785156</v>
      </c>
      <c r="AD483" s="116">
        <v>5.430290699005127</v>
      </c>
      <c r="AE483" s="116">
        <v>28.479701995849609</v>
      </c>
      <c r="AF483" s="116">
        <v>3165.642333984375</v>
      </c>
      <c r="AG483" s="116">
        <v>14237.48046875</v>
      </c>
      <c r="AH483" s="121">
        <v>11969.0498046875</v>
      </c>
      <c r="AI483" s="116">
        <v>84.067192077636719</v>
      </c>
      <c r="AJ483" s="121">
        <v>9555.44140625</v>
      </c>
      <c r="AK483" s="121">
        <v>4682.03857421875</v>
      </c>
      <c r="AL483" s="116">
        <v>7874.52392578125</v>
      </c>
      <c r="AM483" s="116">
        <v>4094.52783203125</v>
      </c>
      <c r="AN483" s="116">
        <v>132.54740905761719</v>
      </c>
      <c r="AO483" s="116">
        <v>127.85002136230469</v>
      </c>
      <c r="AP483" s="116">
        <v>143.29208374023437</v>
      </c>
      <c r="AQ483" s="122">
        <v>5.3224226051401873</v>
      </c>
      <c r="AR483" s="118">
        <v>171</v>
      </c>
      <c r="AS483" s="118">
        <v>70</v>
      </c>
      <c r="AT483" s="118">
        <v>7</v>
      </c>
      <c r="AU483" s="118">
        <v>6</v>
      </c>
      <c r="AV483" s="118">
        <v>3</v>
      </c>
      <c r="AW483" s="118">
        <v>2</v>
      </c>
      <c r="AX483" s="118">
        <v>13</v>
      </c>
      <c r="AY483" s="118">
        <v>0</v>
      </c>
      <c r="AZ483" s="118">
        <v>11</v>
      </c>
      <c r="BA483" s="118">
        <v>4</v>
      </c>
      <c r="BB483" s="118">
        <v>24</v>
      </c>
      <c r="BC483" s="118">
        <v>9</v>
      </c>
      <c r="BD483" s="116">
        <v>44</v>
      </c>
      <c r="BE483" s="118">
        <v>45</v>
      </c>
      <c r="BF483" s="118">
        <v>0</v>
      </c>
      <c r="BG483" s="112">
        <v>65.820152282714844</v>
      </c>
      <c r="BH483" s="244">
        <v>39</v>
      </c>
      <c r="BI483" s="240">
        <v>5.7101024890190342</v>
      </c>
      <c r="BJ483" s="470">
        <v>1</v>
      </c>
      <c r="BK483" s="470">
        <v>10</v>
      </c>
    </row>
    <row r="484" spans="1:63">
      <c r="A484" s="352">
        <v>41887</v>
      </c>
      <c r="B484" s="114" t="s">
        <v>123</v>
      </c>
      <c r="C484" s="114" t="s">
        <v>122</v>
      </c>
      <c r="D484" s="114">
        <v>169</v>
      </c>
      <c r="E484" s="114">
        <v>158</v>
      </c>
      <c r="F484" s="114">
        <v>11</v>
      </c>
      <c r="G484" s="114">
        <v>522</v>
      </c>
      <c r="H484" s="114">
        <v>488</v>
      </c>
      <c r="I484" s="114">
        <v>34</v>
      </c>
      <c r="J484" s="114">
        <v>1596</v>
      </c>
      <c r="K484" s="115">
        <v>1464</v>
      </c>
      <c r="L484" s="115">
        <v>132</v>
      </c>
      <c r="M484" s="115">
        <v>1076904</v>
      </c>
      <c r="N484" s="116">
        <v>0.13650241494178772</v>
      </c>
      <c r="O484" s="115">
        <v>1134</v>
      </c>
      <c r="P484" s="116">
        <v>0.10545521229505539</v>
      </c>
      <c r="Q484" s="116">
        <v>0</v>
      </c>
      <c r="R484" s="117">
        <v>399233</v>
      </c>
      <c r="S484" s="116">
        <v>99.6871337890625</v>
      </c>
      <c r="T484" s="116">
        <v>99.582008361816406</v>
      </c>
      <c r="U484" s="118">
        <v>400486</v>
      </c>
      <c r="V484" s="119">
        <v>1.8227852880954742E-2</v>
      </c>
      <c r="W484" s="117">
        <v>1189</v>
      </c>
      <c r="X484" s="119">
        <v>0.29782107472419739</v>
      </c>
      <c r="Y484" s="119">
        <v>0</v>
      </c>
      <c r="Z484" s="117">
        <v>345367</v>
      </c>
      <c r="AA484" s="119">
        <v>98.875106811523438</v>
      </c>
      <c r="AB484" s="116">
        <v>345711</v>
      </c>
      <c r="AC484" s="120">
        <v>98.763420104980469</v>
      </c>
      <c r="AD484" s="116">
        <v>5.100712776184082</v>
      </c>
      <c r="AE484" s="116">
        <v>30.243734359741211</v>
      </c>
      <c r="AF484" s="116">
        <v>1556.8045654296875</v>
      </c>
      <c r="AG484" s="116">
        <v>5991.9091796875</v>
      </c>
      <c r="AH484" s="121">
        <v>4148.35205078125</v>
      </c>
      <c r="AI484" s="116">
        <v>69.232559204101563</v>
      </c>
      <c r="AJ484" s="121">
        <v>5415.69970703125</v>
      </c>
      <c r="AK484" s="121">
        <v>576.208984375</v>
      </c>
      <c r="AL484" s="116">
        <v>3711.160400390625</v>
      </c>
      <c r="AM484" s="116">
        <v>437.19003295898437</v>
      </c>
      <c r="AN484" s="116">
        <v>103.97750091552734</v>
      </c>
      <c r="AO484" s="116">
        <v>103.47964477539062</v>
      </c>
      <c r="AP484" s="116">
        <v>108.90195465087891</v>
      </c>
      <c r="AQ484" s="116">
        <v>3.754329059954574</v>
      </c>
      <c r="AR484" s="118">
        <v>238</v>
      </c>
      <c r="AS484" s="118">
        <v>12</v>
      </c>
      <c r="AT484" s="118">
        <v>6</v>
      </c>
      <c r="AU484" s="118">
        <v>6</v>
      </c>
      <c r="AV484" s="118">
        <v>1</v>
      </c>
      <c r="AW484" s="118">
        <v>0</v>
      </c>
      <c r="AX484" s="118">
        <v>6</v>
      </c>
      <c r="AY484" s="118">
        <v>0</v>
      </c>
      <c r="AZ484" s="118">
        <v>7</v>
      </c>
      <c r="BA484" s="118">
        <v>1</v>
      </c>
      <c r="BB484" s="118">
        <v>32</v>
      </c>
      <c r="BC484" s="118">
        <v>8</v>
      </c>
      <c r="BD484" s="116">
        <v>15</v>
      </c>
      <c r="BE484" s="118">
        <v>26</v>
      </c>
      <c r="BF484" s="118">
        <v>0</v>
      </c>
      <c r="BG484" s="112">
        <v>50.835357666015625</v>
      </c>
      <c r="BH484" s="244">
        <v>59</v>
      </c>
      <c r="BI484" s="240">
        <v>11.302681992337165</v>
      </c>
      <c r="BJ484" s="470">
        <v>2</v>
      </c>
      <c r="BK484" s="470">
        <v>7</v>
      </c>
    </row>
    <row r="485" spans="1:63">
      <c r="A485" s="352">
        <v>41887</v>
      </c>
      <c r="B485" s="114" t="s">
        <v>183</v>
      </c>
      <c r="C485" s="114" t="s">
        <v>122</v>
      </c>
      <c r="D485" s="114">
        <v>140</v>
      </c>
      <c r="E485" s="114">
        <v>130</v>
      </c>
      <c r="F485" s="114">
        <v>10</v>
      </c>
      <c r="G485" s="114">
        <v>421</v>
      </c>
      <c r="H485" s="114">
        <v>391</v>
      </c>
      <c r="I485" s="114">
        <v>30</v>
      </c>
      <c r="J485" s="114">
        <v>1586</v>
      </c>
      <c r="K485" s="115">
        <v>1472</v>
      </c>
      <c r="L485" s="115">
        <v>114</v>
      </c>
      <c r="M485" s="115">
        <v>1151914</v>
      </c>
      <c r="N485" s="116">
        <v>0</v>
      </c>
      <c r="O485" s="115">
        <v>1143</v>
      </c>
      <c r="P485" s="116">
        <v>9.9226243793964386E-2</v>
      </c>
      <c r="Q485" s="116">
        <v>0</v>
      </c>
      <c r="R485" s="117">
        <v>475173</v>
      </c>
      <c r="S485" s="116">
        <v>99.604454040527344</v>
      </c>
      <c r="T485" s="116">
        <v>99.505622863769531</v>
      </c>
      <c r="U485" s="118">
        <v>477060</v>
      </c>
      <c r="V485" s="119">
        <v>4.4438853859901428E-2</v>
      </c>
      <c r="W485" s="117">
        <v>1199</v>
      </c>
      <c r="X485" s="119">
        <v>0.25232914090156555</v>
      </c>
      <c r="Y485" s="119">
        <v>0</v>
      </c>
      <c r="Z485" s="117">
        <v>310065</v>
      </c>
      <c r="AA485" s="119">
        <v>97.822715759277344</v>
      </c>
      <c r="AB485" s="116">
        <v>310085</v>
      </c>
      <c r="AC485" s="120">
        <v>97.600334167480469</v>
      </c>
      <c r="AD485" s="116">
        <v>5.5794429779052734</v>
      </c>
      <c r="AE485" s="116">
        <v>29.510784149169922</v>
      </c>
      <c r="AF485" s="116">
        <v>1810.3924560546875</v>
      </c>
      <c r="AG485" s="116">
        <v>6243.92919921875</v>
      </c>
      <c r="AH485" s="121">
        <v>4209.041015625</v>
      </c>
      <c r="AI485" s="116">
        <v>67.410133361816406</v>
      </c>
      <c r="AJ485" s="121">
        <v>5696.9189453125</v>
      </c>
      <c r="AK485" s="121">
        <v>547.00897216796875</v>
      </c>
      <c r="AL485" s="116">
        <v>3747.443603515625</v>
      </c>
      <c r="AM485" s="116">
        <v>461.5980224609375</v>
      </c>
      <c r="AN485" s="116">
        <v>100.70935821533203</v>
      </c>
      <c r="AO485" s="116">
        <v>98.95806884765625</v>
      </c>
      <c r="AP485" s="116">
        <v>123.46546936035156</v>
      </c>
      <c r="AQ485" s="116">
        <v>3.9369036565061477</v>
      </c>
      <c r="AR485" s="118">
        <v>159</v>
      </c>
      <c r="AS485" s="118">
        <v>6</v>
      </c>
      <c r="AT485" s="118">
        <v>0</v>
      </c>
      <c r="AU485" s="118">
        <v>0</v>
      </c>
      <c r="AV485" s="118">
        <v>1</v>
      </c>
      <c r="AW485" s="118">
        <v>1</v>
      </c>
      <c r="AX485" s="118">
        <v>2</v>
      </c>
      <c r="AY485" s="118">
        <v>0</v>
      </c>
      <c r="AZ485" s="118">
        <v>5</v>
      </c>
      <c r="BA485" s="118">
        <v>1</v>
      </c>
      <c r="BB485" s="118">
        <v>48</v>
      </c>
      <c r="BC485" s="118">
        <v>15</v>
      </c>
      <c r="BD485" s="116">
        <v>8</v>
      </c>
      <c r="BE485" s="118">
        <v>29</v>
      </c>
      <c r="BF485" s="118">
        <v>0</v>
      </c>
      <c r="BG485" s="112">
        <v>49.787204742431641</v>
      </c>
      <c r="BH485" s="244">
        <v>29</v>
      </c>
      <c r="BI485" s="240">
        <v>6.8883610451306403</v>
      </c>
      <c r="BJ485" s="470">
        <v>0</v>
      </c>
      <c r="BK485" s="470">
        <v>5</v>
      </c>
    </row>
    <row r="486" spans="1:63">
      <c r="A486" s="352">
        <v>41887</v>
      </c>
      <c r="B486" s="114" t="s">
        <v>126</v>
      </c>
      <c r="C486" s="114" t="s">
        <v>122</v>
      </c>
      <c r="D486" s="114">
        <v>114</v>
      </c>
      <c r="E486" s="114">
        <v>107</v>
      </c>
      <c r="F486" s="114">
        <v>7</v>
      </c>
      <c r="G486" s="114">
        <v>334</v>
      </c>
      <c r="H486" s="114">
        <v>313</v>
      </c>
      <c r="I486" s="114">
        <v>21</v>
      </c>
      <c r="J486" s="114">
        <v>1037</v>
      </c>
      <c r="K486" s="115">
        <v>951</v>
      </c>
      <c r="L486" s="115">
        <v>86</v>
      </c>
      <c r="M486" s="115">
        <v>643106</v>
      </c>
      <c r="N486" s="116">
        <v>3.0943576246500015E-2</v>
      </c>
      <c r="O486" s="115">
        <v>1310</v>
      </c>
      <c r="P486" s="116">
        <v>0.20381967723369598</v>
      </c>
      <c r="Q486" s="116">
        <v>0</v>
      </c>
      <c r="R486" s="117">
        <v>221976</v>
      </c>
      <c r="S486" s="116">
        <v>99.347457885742188</v>
      </c>
      <c r="T486" s="116">
        <v>99.144966125488281</v>
      </c>
      <c r="U486" s="118">
        <v>223434</v>
      </c>
      <c r="V486" s="119">
        <v>0.12710689008235931</v>
      </c>
      <c r="W486" s="117">
        <v>884</v>
      </c>
      <c r="X486" s="119">
        <v>0.39824125170707703</v>
      </c>
      <c r="Y486" s="119">
        <v>0</v>
      </c>
      <c r="Z486" s="117">
        <v>117905</v>
      </c>
      <c r="AA486" s="119">
        <v>98.722702026367188</v>
      </c>
      <c r="AB486" s="116">
        <v>117873</v>
      </c>
      <c r="AC486" s="120">
        <v>98.634124755859375</v>
      </c>
      <c r="AD486" s="116">
        <v>5.8694090843200684</v>
      </c>
      <c r="AE486" s="116">
        <v>35.407932281494141</v>
      </c>
      <c r="AF486" s="116">
        <v>1055.2396240234375</v>
      </c>
      <c r="AG486" s="116">
        <v>3373.744873046875</v>
      </c>
      <c r="AH486" s="121">
        <v>2071.7880859375</v>
      </c>
      <c r="AI486" s="116">
        <v>61.409149169921875</v>
      </c>
      <c r="AJ486" s="121">
        <v>3267.069580078125</v>
      </c>
      <c r="AK486" s="121">
        <v>106.67599487304687</v>
      </c>
      <c r="AL486" s="116">
        <v>2052.194091796875</v>
      </c>
      <c r="AM486" s="116">
        <v>19.593999862670898</v>
      </c>
      <c r="AN486" s="116">
        <v>90.486305236816406</v>
      </c>
      <c r="AO486" s="116">
        <v>95.574745178222656</v>
      </c>
      <c r="AP486" s="116">
        <v>34.398296356201172</v>
      </c>
      <c r="AQ486" s="116">
        <v>3.2533701765157907</v>
      </c>
      <c r="AR486" s="118">
        <v>181</v>
      </c>
      <c r="AS486" s="118">
        <v>3</v>
      </c>
      <c r="AT486" s="118">
        <v>6</v>
      </c>
      <c r="AU486" s="118">
        <v>2</v>
      </c>
      <c r="AV486" s="118">
        <v>4</v>
      </c>
      <c r="AW486" s="118">
        <v>1</v>
      </c>
      <c r="AX486" s="118">
        <v>6</v>
      </c>
      <c r="AY486" s="118">
        <v>0</v>
      </c>
      <c r="AZ486" s="118">
        <v>13</v>
      </c>
      <c r="BA486" s="118">
        <v>1</v>
      </c>
      <c r="BB486" s="118">
        <v>22</v>
      </c>
      <c r="BC486" s="118">
        <v>14</v>
      </c>
      <c r="BD486" s="116">
        <v>19</v>
      </c>
      <c r="BE486" s="118">
        <v>44</v>
      </c>
      <c r="BF486" s="118">
        <v>0</v>
      </c>
      <c r="BG486" s="112">
        <v>44.305423736572266</v>
      </c>
      <c r="BH486" s="244">
        <v>46</v>
      </c>
      <c r="BI486" s="240">
        <v>13.77245508982036</v>
      </c>
      <c r="BJ486" s="470">
        <v>0</v>
      </c>
      <c r="BK486" s="470">
        <v>7</v>
      </c>
    </row>
    <row r="487" spans="1:63">
      <c r="A487" s="352">
        <v>41887</v>
      </c>
      <c r="B487" s="114" t="s">
        <v>184</v>
      </c>
      <c r="C487" s="114" t="s">
        <v>122</v>
      </c>
      <c r="D487" s="114">
        <v>114</v>
      </c>
      <c r="E487" s="114">
        <v>97</v>
      </c>
      <c r="F487" s="114">
        <v>17</v>
      </c>
      <c r="G487" s="114">
        <v>340</v>
      </c>
      <c r="H487" s="114">
        <v>289</v>
      </c>
      <c r="I487" s="114">
        <v>51</v>
      </c>
      <c r="J487" s="114">
        <v>1193</v>
      </c>
      <c r="K487" s="115">
        <v>974</v>
      </c>
      <c r="L487" s="115">
        <v>219</v>
      </c>
      <c r="M487" s="115">
        <v>1181489</v>
      </c>
      <c r="N487" s="116">
        <v>0.12323432415723801</v>
      </c>
      <c r="O487" s="115">
        <v>1283</v>
      </c>
      <c r="P487" s="116">
        <v>0.10875674337148666</v>
      </c>
      <c r="Q487" s="116">
        <v>0</v>
      </c>
      <c r="R487" s="117">
        <v>425687</v>
      </c>
      <c r="S487" s="116">
        <v>99.380401611328125</v>
      </c>
      <c r="T487" s="116">
        <v>99.272315979003906</v>
      </c>
      <c r="U487" s="118">
        <v>428341</v>
      </c>
      <c r="V487" s="119">
        <v>4.8325981944799423E-2</v>
      </c>
      <c r="W487" s="117">
        <v>1080</v>
      </c>
      <c r="X487" s="119">
        <v>0.25370752811431885</v>
      </c>
      <c r="Y487" s="119">
        <v>0</v>
      </c>
      <c r="Z487" s="117">
        <v>285639</v>
      </c>
      <c r="AA487" s="119">
        <v>98.230987548828125</v>
      </c>
      <c r="AB487" s="116">
        <v>285803</v>
      </c>
      <c r="AC487" s="120">
        <v>98.104637145996094</v>
      </c>
      <c r="AD487" s="116">
        <v>5.8272714614868164</v>
      </c>
      <c r="AE487" s="116">
        <v>29.946622848510742</v>
      </c>
      <c r="AF487" s="116">
        <v>2006.822509765625</v>
      </c>
      <c r="AG487" s="116">
        <v>5239.26708984375</v>
      </c>
      <c r="AH487" s="121">
        <v>3867.08642578125</v>
      </c>
      <c r="AI487" s="116">
        <v>73.809684753417969</v>
      </c>
      <c r="AJ487" s="121">
        <v>4360.80712890625</v>
      </c>
      <c r="AK487" s="121">
        <v>878.46002197265625</v>
      </c>
      <c r="AL487" s="116">
        <v>3237.933349609375</v>
      </c>
      <c r="AM487" s="116">
        <v>629.1529541015625</v>
      </c>
      <c r="AN487" s="116">
        <v>114.8057861328125</v>
      </c>
      <c r="AO487" s="116">
        <v>118.50691223144531</v>
      </c>
      <c r="AP487" s="116">
        <v>99.395759582519531</v>
      </c>
      <c r="AQ487" s="116">
        <v>4.391674006574811</v>
      </c>
      <c r="AR487" s="118">
        <v>125</v>
      </c>
      <c r="AS487" s="118">
        <v>15</v>
      </c>
      <c r="AT487" s="118">
        <v>4</v>
      </c>
      <c r="AU487" s="118">
        <v>3</v>
      </c>
      <c r="AV487" s="118">
        <v>1</v>
      </c>
      <c r="AW487" s="118">
        <v>1</v>
      </c>
      <c r="AX487" s="118">
        <v>1</v>
      </c>
      <c r="AY487" s="118">
        <v>0</v>
      </c>
      <c r="AZ487" s="118">
        <v>5</v>
      </c>
      <c r="BA487" s="118">
        <v>1</v>
      </c>
      <c r="BB487" s="118">
        <v>27</v>
      </c>
      <c r="BC487" s="118">
        <v>4</v>
      </c>
      <c r="BD487" s="116">
        <v>7</v>
      </c>
      <c r="BE487" s="118">
        <v>41</v>
      </c>
      <c r="BF487" s="118">
        <v>0</v>
      </c>
      <c r="BG487" s="112">
        <v>56.595901489257812</v>
      </c>
      <c r="BH487" s="244">
        <v>31</v>
      </c>
      <c r="BI487" s="240">
        <v>9.117647058823529</v>
      </c>
      <c r="BJ487" s="471">
        <v>0</v>
      </c>
      <c r="BK487" s="471">
        <v>9</v>
      </c>
    </row>
    <row r="488" spans="1:63">
      <c r="A488" s="352">
        <v>41887</v>
      </c>
      <c r="B488" s="114" t="s">
        <v>131</v>
      </c>
      <c r="C488" s="114" t="s">
        <v>176</v>
      </c>
      <c r="D488" s="114">
        <v>188</v>
      </c>
      <c r="E488" s="114">
        <v>168</v>
      </c>
      <c r="F488" s="114">
        <v>20</v>
      </c>
      <c r="G488" s="114">
        <v>539</v>
      </c>
      <c r="H488" s="114">
        <v>489</v>
      </c>
      <c r="I488" s="114">
        <v>50</v>
      </c>
      <c r="J488" s="114">
        <v>1589</v>
      </c>
      <c r="K488" s="115">
        <v>1428</v>
      </c>
      <c r="L488" s="115">
        <v>161</v>
      </c>
      <c r="M488" s="115">
        <v>1055586</v>
      </c>
      <c r="N488" s="116">
        <v>1.8946822092402726E-4</v>
      </c>
      <c r="O488" s="115">
        <v>64</v>
      </c>
      <c r="P488" s="116">
        <v>6.2951110303401947E-3</v>
      </c>
      <c r="Q488" s="116">
        <v>0</v>
      </c>
      <c r="R488" s="117">
        <v>372989</v>
      </c>
      <c r="S488" s="116">
        <v>99.697158813476563</v>
      </c>
      <c r="T488" s="116">
        <v>99.690879821777344</v>
      </c>
      <c r="U488" s="118">
        <v>374122</v>
      </c>
      <c r="V488" s="119">
        <v>4.0093874558806419E-3</v>
      </c>
      <c r="W488" s="117">
        <v>1143</v>
      </c>
      <c r="X488" s="119">
        <v>0.30644336342811584</v>
      </c>
      <c r="Y488" s="119">
        <v>0</v>
      </c>
      <c r="Z488" s="117">
        <v>149909</v>
      </c>
      <c r="AA488" s="119">
        <v>95.135719299316406</v>
      </c>
      <c r="AB488" s="116">
        <v>149226</v>
      </c>
      <c r="AC488" s="120">
        <v>95.608673095703125</v>
      </c>
      <c r="AD488" s="116">
        <v>5.2296929359436035</v>
      </c>
      <c r="AE488" s="116">
        <v>29.19175910949707</v>
      </c>
      <c r="AF488" s="116">
        <v>1606.993896484375</v>
      </c>
      <c r="AG488" s="116">
        <v>4609.4853515625</v>
      </c>
      <c r="AH488" s="121">
        <v>2940.4326171875</v>
      </c>
      <c r="AI488" s="116">
        <v>63.790908813476562</v>
      </c>
      <c r="AJ488" s="121">
        <v>3936.46826171875</v>
      </c>
      <c r="AK488" s="121">
        <v>673.0162353515625</v>
      </c>
      <c r="AL488" s="116">
        <v>2432.135009765625</v>
      </c>
      <c r="AM488" s="116">
        <v>508.29806518554687</v>
      </c>
      <c r="AN488" s="116">
        <v>78.000701904296875</v>
      </c>
      <c r="AO488" s="116">
        <v>75.005889892578125</v>
      </c>
      <c r="AP488" s="116">
        <v>101.76708984375</v>
      </c>
      <c r="AQ488" s="116">
        <v>2.9008718386170549</v>
      </c>
      <c r="AR488" s="118">
        <v>303</v>
      </c>
      <c r="AS488" s="118">
        <v>0</v>
      </c>
      <c r="AT488" s="118">
        <v>0</v>
      </c>
      <c r="AU488" s="118">
        <v>0</v>
      </c>
      <c r="AV488" s="118">
        <v>0</v>
      </c>
      <c r="AW488" s="118">
        <v>0</v>
      </c>
      <c r="AX488" s="118">
        <v>4</v>
      </c>
      <c r="AY488" s="118">
        <v>1</v>
      </c>
      <c r="AZ488" s="118">
        <v>1</v>
      </c>
      <c r="BA488" s="118">
        <v>1</v>
      </c>
      <c r="BB488" s="118">
        <v>131</v>
      </c>
      <c r="BC488" s="118">
        <v>74</v>
      </c>
      <c r="BD488" s="116">
        <v>16</v>
      </c>
      <c r="BE488" s="118">
        <v>23</v>
      </c>
      <c r="BF488" s="118">
        <v>0</v>
      </c>
      <c r="BG488" s="112">
        <v>37.802158355712891</v>
      </c>
      <c r="BH488" s="244">
        <v>107</v>
      </c>
      <c r="BI488" s="240">
        <v>19.851576994434136</v>
      </c>
      <c r="BJ488" s="471">
        <v>2</v>
      </c>
      <c r="BK488" s="471">
        <v>5</v>
      </c>
    </row>
    <row r="489" spans="1:63">
      <c r="A489" s="352">
        <v>41887</v>
      </c>
      <c r="B489" s="114" t="s">
        <v>124</v>
      </c>
      <c r="C489" s="114" t="s">
        <v>176</v>
      </c>
      <c r="D489" s="114">
        <v>149</v>
      </c>
      <c r="E489" s="114">
        <v>117</v>
      </c>
      <c r="F489" s="114">
        <v>32</v>
      </c>
      <c r="G489" s="114">
        <v>430</v>
      </c>
      <c r="H489" s="114">
        <v>344</v>
      </c>
      <c r="I489" s="114">
        <v>86</v>
      </c>
      <c r="J489" s="114">
        <v>1643</v>
      </c>
      <c r="K489" s="115">
        <v>1300</v>
      </c>
      <c r="L489" s="115">
        <v>343</v>
      </c>
      <c r="M489" s="115">
        <v>1117603</v>
      </c>
      <c r="N489" s="116">
        <v>1.7895441851578653E-4</v>
      </c>
      <c r="O489" s="115">
        <v>168</v>
      </c>
      <c r="P489" s="116">
        <v>1.5644541010260582E-2</v>
      </c>
      <c r="Q489" s="116">
        <v>0</v>
      </c>
      <c r="R489" s="117">
        <v>453671</v>
      </c>
      <c r="S489" s="116">
        <v>99.658195495605469</v>
      </c>
      <c r="T489" s="116">
        <v>99.642601013183594</v>
      </c>
      <c r="U489" s="118">
        <v>455227</v>
      </c>
      <c r="V489" s="119">
        <v>3.2291583716869354E-2</v>
      </c>
      <c r="W489" s="117">
        <v>1377</v>
      </c>
      <c r="X489" s="119">
        <v>0.30352392792701721</v>
      </c>
      <c r="Y489" s="119">
        <v>0</v>
      </c>
      <c r="Z489" s="117">
        <v>122289</v>
      </c>
      <c r="AA489" s="119">
        <v>93.623298645019531</v>
      </c>
      <c r="AB489" s="116">
        <v>122451</v>
      </c>
      <c r="AC489" s="120">
        <v>92.993934631347656</v>
      </c>
      <c r="AD489" s="116">
        <v>5.3433871269226074</v>
      </c>
      <c r="AE489" s="116">
        <v>31.750997543334961</v>
      </c>
      <c r="AF489" s="116">
        <v>1693.4842529296875</v>
      </c>
      <c r="AG489" s="116">
        <v>5709.04052734375</v>
      </c>
      <c r="AH489" s="121">
        <v>3487.430908203125</v>
      </c>
      <c r="AI489" s="116">
        <v>61.086112976074219</v>
      </c>
      <c r="AJ489" s="121">
        <v>4222.90869140625</v>
      </c>
      <c r="AK489" s="121">
        <v>1486.13232421875</v>
      </c>
      <c r="AL489" s="116">
        <v>2321.9130859375</v>
      </c>
      <c r="AM489" s="116">
        <v>1165.517822265625</v>
      </c>
      <c r="AN489" s="116">
        <v>85.224838256835938</v>
      </c>
      <c r="AO489" s="116">
        <v>79.334716796875</v>
      </c>
      <c r="AP489" s="116">
        <v>108.01178741455078</v>
      </c>
      <c r="AQ489" s="116">
        <v>3.4747659935141511</v>
      </c>
      <c r="AR489" s="118">
        <v>203</v>
      </c>
      <c r="AS489" s="118">
        <v>2</v>
      </c>
      <c r="AT489" s="118">
        <v>0</v>
      </c>
      <c r="AU489" s="118">
        <v>0</v>
      </c>
      <c r="AV489" s="118">
        <v>3</v>
      </c>
      <c r="AW489" s="118">
        <v>0</v>
      </c>
      <c r="AX489" s="118">
        <v>3</v>
      </c>
      <c r="AY489" s="118">
        <v>0</v>
      </c>
      <c r="AZ489" s="118">
        <v>2</v>
      </c>
      <c r="BA489" s="118">
        <v>0</v>
      </c>
      <c r="BB489" s="118">
        <v>84</v>
      </c>
      <c r="BC489" s="118">
        <v>46</v>
      </c>
      <c r="BD489" s="116">
        <v>12</v>
      </c>
      <c r="BE489" s="118">
        <v>29</v>
      </c>
      <c r="BF489" s="118">
        <v>0</v>
      </c>
      <c r="BG489" s="112">
        <v>42.115745544433594</v>
      </c>
      <c r="BH489" s="244">
        <v>68</v>
      </c>
      <c r="BI489" s="240">
        <v>15.813953488372093</v>
      </c>
      <c r="BJ489" s="471">
        <v>0</v>
      </c>
      <c r="BK489" s="471">
        <v>4</v>
      </c>
    </row>
    <row r="490" spans="1:63">
      <c r="A490" s="352">
        <v>41887</v>
      </c>
      <c r="B490" s="206" t="s">
        <v>133</v>
      </c>
      <c r="C490" s="206" t="s">
        <v>176</v>
      </c>
      <c r="D490" s="206">
        <v>176</v>
      </c>
      <c r="E490" s="206">
        <v>164</v>
      </c>
      <c r="F490" s="206">
        <v>12</v>
      </c>
      <c r="G490" s="206">
        <v>519</v>
      </c>
      <c r="H490" s="206">
        <v>485</v>
      </c>
      <c r="I490" s="206">
        <v>34</v>
      </c>
      <c r="J490" s="206">
        <v>1531</v>
      </c>
      <c r="K490" s="245">
        <v>1418</v>
      </c>
      <c r="L490" s="245">
        <v>113</v>
      </c>
      <c r="M490" s="245">
        <v>811040</v>
      </c>
      <c r="N490" s="246">
        <v>2.7248963713645935E-2</v>
      </c>
      <c r="O490" s="245">
        <v>40</v>
      </c>
      <c r="P490" s="246">
        <v>5.1615103147923946E-3</v>
      </c>
      <c r="Q490" s="246">
        <v>0</v>
      </c>
      <c r="R490" s="247">
        <v>267515</v>
      </c>
      <c r="S490" s="246">
        <v>99.64501953125</v>
      </c>
      <c r="T490" s="246">
        <v>99.639877319335938</v>
      </c>
      <c r="U490" s="248">
        <v>268468</v>
      </c>
      <c r="V490" s="249">
        <v>1.7506742849946022E-2</v>
      </c>
      <c r="W490" s="248">
        <v>890</v>
      </c>
      <c r="X490" s="246">
        <v>0.33269163966178894</v>
      </c>
      <c r="Y490" s="246">
        <v>0</v>
      </c>
      <c r="Z490" s="247">
        <v>67124</v>
      </c>
      <c r="AA490" s="249">
        <v>92.324653625488281</v>
      </c>
      <c r="AB490" s="246">
        <v>66888</v>
      </c>
      <c r="AC490" s="250">
        <v>91.265998840332031</v>
      </c>
      <c r="AD490" s="246">
        <v>5.197014331817627</v>
      </c>
      <c r="AE490" s="246">
        <v>35.534847259521484</v>
      </c>
      <c r="AF490" s="246">
        <v>1247.38134765625</v>
      </c>
      <c r="AG490" s="246">
        <v>4077.192138671875</v>
      </c>
      <c r="AH490" s="251">
        <v>2654.321044921875</v>
      </c>
      <c r="AI490" s="246">
        <v>65.101692199707031</v>
      </c>
      <c r="AJ490" s="251">
        <v>3712.18603515625</v>
      </c>
      <c r="AK490" s="251">
        <v>365.00552368164062</v>
      </c>
      <c r="AL490" s="246">
        <v>2419.073486328125</v>
      </c>
      <c r="AM490" s="246">
        <v>235.24777221679687</v>
      </c>
      <c r="AN490" s="246">
        <v>73.968978881835938</v>
      </c>
      <c r="AO490" s="246">
        <v>73.384696960449219</v>
      </c>
      <c r="AP490" s="246">
        <v>80.486328125</v>
      </c>
      <c r="AQ490" s="246">
        <v>2.6630908809091278</v>
      </c>
      <c r="AR490" s="248">
        <v>324</v>
      </c>
      <c r="AS490" s="248">
        <v>1</v>
      </c>
      <c r="AT490" s="248">
        <v>3</v>
      </c>
      <c r="AU490" s="248">
        <v>3</v>
      </c>
      <c r="AV490" s="248">
        <v>0</v>
      </c>
      <c r="AW490" s="248">
        <v>0</v>
      </c>
      <c r="AX490" s="248">
        <v>5</v>
      </c>
      <c r="AY490" s="248">
        <v>0</v>
      </c>
      <c r="AZ490" s="248">
        <v>3</v>
      </c>
      <c r="BA490" s="248">
        <v>0</v>
      </c>
      <c r="BB490" s="248">
        <v>84</v>
      </c>
      <c r="BC490" s="248">
        <v>48</v>
      </c>
      <c r="BD490" s="246">
        <v>17</v>
      </c>
      <c r="BE490" s="248">
        <v>24</v>
      </c>
      <c r="BF490" s="248">
        <v>0</v>
      </c>
      <c r="BG490" s="249">
        <v>35.680789947509766</v>
      </c>
      <c r="BH490" s="252">
        <v>135</v>
      </c>
      <c r="BI490" s="253">
        <v>26.011560693641616</v>
      </c>
      <c r="BJ490" s="43">
        <v>1</v>
      </c>
      <c r="BK490" s="43">
        <v>5</v>
      </c>
    </row>
    <row r="491" spans="1:63">
      <c r="A491" s="352">
        <v>41887</v>
      </c>
      <c r="B491" s="206" t="s">
        <v>125</v>
      </c>
      <c r="C491" s="206" t="s">
        <v>176</v>
      </c>
      <c r="D491" s="206">
        <v>174</v>
      </c>
      <c r="E491" s="206">
        <v>166</v>
      </c>
      <c r="F491" s="206">
        <v>8</v>
      </c>
      <c r="G491" s="206">
        <v>498</v>
      </c>
      <c r="H491" s="206">
        <v>474</v>
      </c>
      <c r="I491" s="206">
        <v>24</v>
      </c>
      <c r="J491" s="206">
        <v>1624</v>
      </c>
      <c r="K491" s="245">
        <v>1531</v>
      </c>
      <c r="L491" s="245">
        <v>93</v>
      </c>
      <c r="M491" s="245">
        <v>843649</v>
      </c>
      <c r="N491" s="246">
        <v>8.771420456469059E-3</v>
      </c>
      <c r="O491" s="245">
        <v>27</v>
      </c>
      <c r="P491" s="246">
        <v>3.3530958462506533E-3</v>
      </c>
      <c r="Q491" s="246">
        <v>0</v>
      </c>
      <c r="R491" s="247">
        <v>304615</v>
      </c>
      <c r="S491" s="246">
        <v>99.782493591308594</v>
      </c>
      <c r="T491" s="246">
        <v>99.779144287109375</v>
      </c>
      <c r="U491" s="248">
        <v>305279</v>
      </c>
      <c r="V491" s="249">
        <v>5.5031627416610718E-2</v>
      </c>
      <c r="W491" s="248">
        <v>744</v>
      </c>
      <c r="X491" s="246">
        <v>0.24424272775650024</v>
      </c>
      <c r="Y491" s="246">
        <v>0</v>
      </c>
      <c r="Z491" s="247">
        <v>79268</v>
      </c>
      <c r="AA491" s="249">
        <v>94.072006225585938</v>
      </c>
      <c r="AB491" s="246">
        <v>79537</v>
      </c>
      <c r="AC491" s="250">
        <v>94.098342895507813</v>
      </c>
      <c r="AD491" s="246">
        <v>4.5274019241333008</v>
      </c>
      <c r="AE491" s="246">
        <v>34.344764709472656</v>
      </c>
      <c r="AF491" s="246">
        <v>1122.7852783203125</v>
      </c>
      <c r="AG491" s="246">
        <v>4129.39404296875</v>
      </c>
      <c r="AH491" s="251">
        <v>2007.983642578125</v>
      </c>
      <c r="AI491" s="246">
        <v>48.626594543457031</v>
      </c>
      <c r="AJ491" s="251">
        <v>3803.916748046875</v>
      </c>
      <c r="AK491" s="251">
        <v>325.477294921875</v>
      </c>
      <c r="AL491" s="246">
        <v>1762.454345703125</v>
      </c>
      <c r="AM491" s="246">
        <v>245.529296875</v>
      </c>
      <c r="AN491" s="246">
        <v>66.914169311523438</v>
      </c>
      <c r="AO491" s="246">
        <v>65.775215148925781</v>
      </c>
      <c r="AP491" s="246">
        <v>83.891510009765625</v>
      </c>
      <c r="AQ491" s="246">
        <v>2.5427303220250925</v>
      </c>
      <c r="AR491" s="248">
        <v>345</v>
      </c>
      <c r="AS491" s="248">
        <v>1</v>
      </c>
      <c r="AT491" s="248">
        <v>2</v>
      </c>
      <c r="AU491" s="248">
        <v>1</v>
      </c>
      <c r="AV491" s="248">
        <v>2</v>
      </c>
      <c r="AW491" s="248">
        <v>0</v>
      </c>
      <c r="AX491" s="248">
        <v>5</v>
      </c>
      <c r="AY491" s="248">
        <v>0</v>
      </c>
      <c r="AZ491" s="248">
        <v>1</v>
      </c>
      <c r="BA491" s="248">
        <v>0</v>
      </c>
      <c r="BB491" s="248">
        <v>72</v>
      </c>
      <c r="BC491" s="248">
        <v>38</v>
      </c>
      <c r="BD491" s="246">
        <v>10</v>
      </c>
      <c r="BE491" s="248">
        <v>12</v>
      </c>
      <c r="BF491" s="248">
        <v>0</v>
      </c>
      <c r="BG491" s="249">
        <v>32.576084136962891</v>
      </c>
      <c r="BH491" s="252">
        <v>144</v>
      </c>
      <c r="BI491" s="253">
        <v>28.915662650602407</v>
      </c>
      <c r="BJ491" s="43">
        <v>0</v>
      </c>
      <c r="BK491" s="43">
        <v>1</v>
      </c>
    </row>
    <row r="492" spans="1:63">
      <c r="A492" s="352">
        <v>41887</v>
      </c>
      <c r="B492" s="107" t="s">
        <v>127</v>
      </c>
      <c r="C492" s="107" t="s">
        <v>128</v>
      </c>
      <c r="D492" s="107">
        <v>166</v>
      </c>
      <c r="E492" s="107">
        <v>150</v>
      </c>
      <c r="F492" s="107">
        <v>16</v>
      </c>
      <c r="G492" s="107">
        <v>498</v>
      </c>
      <c r="H492" s="107">
        <v>450</v>
      </c>
      <c r="I492" s="107">
        <v>48</v>
      </c>
      <c r="J492" s="107">
        <v>1614</v>
      </c>
      <c r="K492" s="108">
        <v>1448</v>
      </c>
      <c r="L492" s="108">
        <v>166</v>
      </c>
      <c r="M492" s="108">
        <v>823027</v>
      </c>
      <c r="N492" s="109">
        <v>0</v>
      </c>
      <c r="O492" s="108">
        <v>3411</v>
      </c>
      <c r="P492" s="109">
        <v>0.41445878148078918</v>
      </c>
      <c r="Q492" s="109">
        <v>0</v>
      </c>
      <c r="R492" s="110">
        <v>321420</v>
      </c>
      <c r="S492" s="109">
        <v>99.392059326171875</v>
      </c>
      <c r="T492" s="109">
        <v>98.980117797851563</v>
      </c>
      <c r="U492" s="111">
        <v>323386</v>
      </c>
      <c r="V492" s="112">
        <v>8.0090045928955078E-2</v>
      </c>
      <c r="W492" s="111">
        <v>2350</v>
      </c>
      <c r="X492" s="109">
        <v>0.73113059997558594</v>
      </c>
      <c r="Y492" s="109">
        <v>0</v>
      </c>
      <c r="Z492" s="110">
        <v>709400</v>
      </c>
      <c r="AA492" s="112">
        <v>99.237525939941406</v>
      </c>
      <c r="AB492" s="109">
        <v>709864</v>
      </c>
      <c r="AC492" s="182">
        <v>99.352279663085938</v>
      </c>
      <c r="AD492" s="109">
        <v>3.4247698783874512</v>
      </c>
      <c r="AE492" s="109">
        <v>19.97900390625</v>
      </c>
      <c r="AF492" s="109">
        <v>781.81048583984375</v>
      </c>
      <c r="AG492" s="109">
        <v>4205.27880859375</v>
      </c>
      <c r="AH492" s="113">
        <v>2375.588623046875</v>
      </c>
      <c r="AI492" s="109">
        <v>56.490634918212891</v>
      </c>
      <c r="AJ492" s="113">
        <v>3876.0283203125</v>
      </c>
      <c r="AK492" s="113">
        <v>329.25</v>
      </c>
      <c r="AL492" s="109">
        <v>450</v>
      </c>
      <c r="AM492" s="109">
        <v>48</v>
      </c>
      <c r="AN492" s="109">
        <v>72.7105712890625</v>
      </c>
      <c r="AO492" s="109">
        <v>75.133277893066406</v>
      </c>
      <c r="AP492" s="109">
        <v>52.703937530517578</v>
      </c>
      <c r="AQ492" s="109">
        <v>2.60550112056614</v>
      </c>
      <c r="AR492" s="111">
        <v>324</v>
      </c>
      <c r="AS492" s="111">
        <v>1</v>
      </c>
      <c r="AT492" s="111">
        <v>0</v>
      </c>
      <c r="AU492" s="111">
        <v>0</v>
      </c>
      <c r="AV492" s="111">
        <v>2</v>
      </c>
      <c r="AW492" s="111">
        <v>0</v>
      </c>
      <c r="AX492" s="111">
        <v>18</v>
      </c>
      <c r="AY492" s="111">
        <v>0</v>
      </c>
      <c r="AZ492" s="111">
        <v>8</v>
      </c>
      <c r="BA492" s="111">
        <v>3</v>
      </c>
      <c r="BB492" s="111">
        <v>26</v>
      </c>
      <c r="BC492" s="111">
        <v>10</v>
      </c>
      <c r="BD492" s="109">
        <v>63</v>
      </c>
      <c r="BE492" s="111">
        <v>81</v>
      </c>
      <c r="BF492" s="111">
        <v>0</v>
      </c>
      <c r="BG492" s="112">
        <v>35.940250396728516</v>
      </c>
      <c r="BH492" s="244">
        <v>161</v>
      </c>
      <c r="BI492" s="240">
        <v>32.329317269076306</v>
      </c>
      <c r="BJ492" s="43">
        <v>9</v>
      </c>
      <c r="BK492" s="43">
        <v>12</v>
      </c>
    </row>
    <row r="493" spans="1:63">
      <c r="A493" s="352">
        <v>41887</v>
      </c>
      <c r="B493" s="107" t="s">
        <v>129</v>
      </c>
      <c r="C493" s="107" t="s">
        <v>128</v>
      </c>
      <c r="D493" s="107">
        <v>155</v>
      </c>
      <c r="E493" s="107">
        <v>152</v>
      </c>
      <c r="F493" s="107">
        <v>3</v>
      </c>
      <c r="G493" s="107">
        <v>461</v>
      </c>
      <c r="H493" s="107">
        <v>452</v>
      </c>
      <c r="I493" s="107">
        <v>9</v>
      </c>
      <c r="J493" s="107">
        <v>1203</v>
      </c>
      <c r="K493" s="108">
        <v>1174</v>
      </c>
      <c r="L493" s="108">
        <v>29</v>
      </c>
      <c r="M493" s="108">
        <v>690655</v>
      </c>
      <c r="N493" s="109">
        <v>3.7645422853529453E-3</v>
      </c>
      <c r="O493" s="108">
        <v>3009</v>
      </c>
      <c r="P493" s="109">
        <v>0.43570241332054138</v>
      </c>
      <c r="Q493" s="109">
        <v>0</v>
      </c>
      <c r="R493" s="110">
        <v>211895</v>
      </c>
      <c r="S493" s="109">
        <v>98.938224792480469</v>
      </c>
      <c r="T493" s="109">
        <v>98.507148742675781</v>
      </c>
      <c r="U493" s="111">
        <v>214169</v>
      </c>
      <c r="V493" s="112">
        <v>0.14848087728023529</v>
      </c>
      <c r="W493" s="111">
        <v>1698</v>
      </c>
      <c r="X493" s="109">
        <v>0.80134028196334839</v>
      </c>
      <c r="Y493" s="109">
        <v>0</v>
      </c>
      <c r="Z493" s="110">
        <v>137514</v>
      </c>
      <c r="AA493" s="112">
        <v>97.703475952148438</v>
      </c>
      <c r="AB493" s="109">
        <v>138133</v>
      </c>
      <c r="AC493" s="182">
        <v>97.76416015625</v>
      </c>
      <c r="AD493" s="109">
        <v>3.4458560943603516</v>
      </c>
      <c r="AE493" s="109">
        <v>27.984779357910156</v>
      </c>
      <c r="AF493" s="109">
        <v>690.766357421875</v>
      </c>
      <c r="AG493" s="109">
        <v>2548.98681640625</v>
      </c>
      <c r="AH493" s="113">
        <v>1273.9947509765625</v>
      </c>
      <c r="AI493" s="109">
        <v>49.980438232421875</v>
      </c>
      <c r="AJ493" s="113">
        <v>2485.531982421875</v>
      </c>
      <c r="AK493" s="113">
        <v>63.455554962158203</v>
      </c>
      <c r="AL493" s="109">
        <v>452</v>
      </c>
      <c r="AM493" s="109">
        <v>9</v>
      </c>
      <c r="AN493" s="109">
        <v>64.957481384277344</v>
      </c>
      <c r="AO493" s="109">
        <v>65.342788696289063</v>
      </c>
      <c r="AP493" s="109">
        <v>52.769687652587891</v>
      </c>
      <c r="AQ493" s="109">
        <v>2.1188585340035329</v>
      </c>
      <c r="AR493" s="111">
        <v>330</v>
      </c>
      <c r="AS493" s="111">
        <v>0</v>
      </c>
      <c r="AT493" s="111">
        <v>1</v>
      </c>
      <c r="AU493" s="111">
        <v>0</v>
      </c>
      <c r="AV493" s="111">
        <v>5</v>
      </c>
      <c r="AW493" s="111">
        <v>0</v>
      </c>
      <c r="AX493" s="111">
        <v>19</v>
      </c>
      <c r="AY493" s="111">
        <v>2</v>
      </c>
      <c r="AZ493" s="111">
        <v>23</v>
      </c>
      <c r="BA493" s="111">
        <v>6</v>
      </c>
      <c r="BB493" s="111">
        <v>60</v>
      </c>
      <c r="BC493" s="111">
        <v>29</v>
      </c>
      <c r="BD493" s="109">
        <v>72</v>
      </c>
      <c r="BE493" s="111">
        <v>91</v>
      </c>
      <c r="BF493" s="111">
        <v>0</v>
      </c>
      <c r="BG493" s="112">
        <v>31.21653938293457</v>
      </c>
      <c r="BH493" s="244">
        <v>178</v>
      </c>
      <c r="BI493" s="240">
        <v>38.611713665943604</v>
      </c>
      <c r="BJ493" s="43">
        <v>11</v>
      </c>
      <c r="BK493" s="43">
        <v>18</v>
      </c>
    </row>
    <row r="494" spans="1:63">
      <c r="A494" s="352">
        <v>41887</v>
      </c>
      <c r="B494" s="126" t="s">
        <v>130</v>
      </c>
      <c r="C494" s="126" t="s">
        <v>128</v>
      </c>
      <c r="D494" s="233">
        <v>181</v>
      </c>
      <c r="E494" s="233">
        <v>176</v>
      </c>
      <c r="F494" s="233">
        <v>5</v>
      </c>
      <c r="G494" s="233">
        <v>543</v>
      </c>
      <c r="H494" s="233">
        <v>528</v>
      </c>
      <c r="I494" s="233">
        <v>15</v>
      </c>
      <c r="J494" s="233">
        <v>918</v>
      </c>
      <c r="K494" s="233">
        <v>887</v>
      </c>
      <c r="L494" s="233">
        <v>31</v>
      </c>
      <c r="M494" s="233">
        <v>292840</v>
      </c>
      <c r="N494" s="195">
        <v>1.775713637471199E-2</v>
      </c>
      <c r="O494" s="233">
        <v>663</v>
      </c>
      <c r="P494" s="230">
        <v>0.22644525766372681</v>
      </c>
      <c r="Q494" s="234">
        <v>0</v>
      </c>
      <c r="R494" s="233">
        <v>59048</v>
      </c>
      <c r="S494" s="230">
        <v>99.780326843261719</v>
      </c>
      <c r="T494" s="195">
        <v>99.55438232421875</v>
      </c>
      <c r="U494" s="233">
        <v>59178</v>
      </c>
      <c r="V494" s="195">
        <v>0</v>
      </c>
      <c r="W494" s="233">
        <v>298</v>
      </c>
      <c r="X494" s="195">
        <v>0.50467413663864136</v>
      </c>
      <c r="Y494" s="234">
        <v>0</v>
      </c>
      <c r="Z494" s="233">
        <v>149658</v>
      </c>
      <c r="AA494" s="195">
        <v>98.86749267578125</v>
      </c>
      <c r="AB494" s="233">
        <v>151436</v>
      </c>
      <c r="AC494" s="195">
        <v>98.731002807617188</v>
      </c>
      <c r="AD494" s="234">
        <v>4.4356012344360352</v>
      </c>
      <c r="AE494" s="234">
        <v>25.890981674194336</v>
      </c>
      <c r="AF494" s="233">
        <v>389.65582275390625</v>
      </c>
      <c r="AG494" s="234">
        <v>1105.0601806640625</v>
      </c>
      <c r="AH494" s="234">
        <v>524.13861083984375</v>
      </c>
      <c r="AI494" s="234">
        <v>47.430774688720703</v>
      </c>
      <c r="AJ494" s="234">
        <v>1059.7825927734375</v>
      </c>
      <c r="AK494" s="234">
        <v>45.277778625488281</v>
      </c>
      <c r="AL494" s="234">
        <v>528</v>
      </c>
      <c r="AM494" s="234">
        <v>15</v>
      </c>
      <c r="AN494" s="235">
        <v>44.254447937011719</v>
      </c>
      <c r="AO494" s="235">
        <v>43.706031799316406</v>
      </c>
      <c r="AP494" s="235">
        <v>62.656932830810547</v>
      </c>
      <c r="AQ494" s="213">
        <v>1.2037692599826388</v>
      </c>
      <c r="AR494" s="234">
        <v>454</v>
      </c>
      <c r="AS494" s="236">
        <v>1</v>
      </c>
      <c r="AT494" s="236">
        <v>1</v>
      </c>
      <c r="AU494" s="236">
        <v>1</v>
      </c>
      <c r="AV494" s="236">
        <v>0</v>
      </c>
      <c r="AW494" s="236">
        <v>0</v>
      </c>
      <c r="AX494" s="236">
        <v>3</v>
      </c>
      <c r="AY494" s="236">
        <v>0</v>
      </c>
      <c r="AZ494" s="236">
        <v>1</v>
      </c>
      <c r="BA494" s="236">
        <v>0</v>
      </c>
      <c r="BB494" s="236">
        <v>22</v>
      </c>
      <c r="BC494" s="236">
        <v>4</v>
      </c>
      <c r="BD494" s="236">
        <v>3</v>
      </c>
      <c r="BE494" s="236">
        <v>5</v>
      </c>
      <c r="BF494" s="236">
        <v>0</v>
      </c>
      <c r="BG494" s="235">
        <v>20.203706741333008</v>
      </c>
      <c r="BH494" s="236">
        <v>301</v>
      </c>
      <c r="BI494" s="235">
        <v>55.432780847145494</v>
      </c>
      <c r="BJ494" s="43">
        <v>2</v>
      </c>
      <c r="BK494" s="43">
        <v>0</v>
      </c>
    </row>
    <row r="495" spans="1:63">
      <c r="A495" s="352">
        <v>41887</v>
      </c>
      <c r="B495" s="127" t="s">
        <v>132</v>
      </c>
      <c r="C495" s="127" t="s">
        <v>128</v>
      </c>
      <c r="D495" s="199">
        <v>183</v>
      </c>
      <c r="E495" s="199">
        <v>178</v>
      </c>
      <c r="F495" s="199">
        <v>5</v>
      </c>
      <c r="G495" s="199">
        <v>542</v>
      </c>
      <c r="H495" s="199">
        <v>527</v>
      </c>
      <c r="I495" s="199">
        <v>15</v>
      </c>
      <c r="J495" s="199">
        <v>1077</v>
      </c>
      <c r="K495" s="199">
        <v>1043</v>
      </c>
      <c r="L495" s="199">
        <v>34</v>
      </c>
      <c r="M495" s="199">
        <v>383504</v>
      </c>
      <c r="N495" s="200">
        <v>0.13037674129009247</v>
      </c>
      <c r="O495" s="199">
        <v>1280</v>
      </c>
      <c r="P495" s="194">
        <v>0.33421674370765686</v>
      </c>
      <c r="Q495" s="200">
        <v>0</v>
      </c>
      <c r="R495" s="199">
        <v>89523</v>
      </c>
      <c r="S495" s="194">
        <v>99.740409851074219</v>
      </c>
      <c r="T495" s="200">
        <v>99.407058715820313</v>
      </c>
      <c r="U495" s="199">
        <v>89756</v>
      </c>
      <c r="V495" s="201">
        <v>6.6847898997366428E-3</v>
      </c>
      <c r="W495" s="199">
        <v>513</v>
      </c>
      <c r="X495" s="200">
        <v>0.57303708791732788</v>
      </c>
      <c r="Y495" s="200">
        <v>0</v>
      </c>
      <c r="Z495" s="199">
        <v>172376</v>
      </c>
      <c r="AA495" s="201">
        <v>98.155120849609375</v>
      </c>
      <c r="AB495" s="199">
        <v>173007</v>
      </c>
      <c r="AC495" s="201">
        <v>98.184417724609375</v>
      </c>
      <c r="AD495" s="200">
        <v>4.6256623268127441</v>
      </c>
      <c r="AE495" s="200">
        <v>27.491134643554688</v>
      </c>
      <c r="AF495" s="199">
        <v>490.50564575195312</v>
      </c>
      <c r="AG495" s="200">
        <v>1507.733154296875</v>
      </c>
      <c r="AH495" s="200">
        <v>565.0609130859375</v>
      </c>
      <c r="AI495" s="237">
        <v>37.477516174316406</v>
      </c>
      <c r="AJ495" s="200">
        <v>1461.8885498046875</v>
      </c>
      <c r="AK495" s="200">
        <v>45.844444274902344</v>
      </c>
      <c r="AL495" s="200">
        <v>527</v>
      </c>
      <c r="AM495" s="200">
        <v>15</v>
      </c>
      <c r="AN495" s="200">
        <v>45.749439239501953</v>
      </c>
      <c r="AO495" s="200">
        <v>46.139633178710937</v>
      </c>
      <c r="AP495" s="200">
        <v>36.032447814941406</v>
      </c>
      <c r="AQ495" s="200">
        <v>1.3999379334232822</v>
      </c>
      <c r="AR495" s="200">
        <v>480</v>
      </c>
      <c r="AS495" s="202">
        <v>0</v>
      </c>
      <c r="AT495" s="202">
        <v>2</v>
      </c>
      <c r="AU495" s="202">
        <v>1</v>
      </c>
      <c r="AV495" s="202">
        <v>0</v>
      </c>
      <c r="AW495" s="202">
        <v>0</v>
      </c>
      <c r="AX495" s="202">
        <v>7</v>
      </c>
      <c r="AY495" s="202">
        <v>-2</v>
      </c>
      <c r="AZ495" s="202">
        <v>3</v>
      </c>
      <c r="BA495" s="202">
        <v>0</v>
      </c>
      <c r="BB495" s="202">
        <v>37</v>
      </c>
      <c r="BC495" s="202">
        <v>12</v>
      </c>
      <c r="BD495" s="202">
        <v>13</v>
      </c>
      <c r="BE495" s="202">
        <v>12</v>
      </c>
      <c r="BF495" s="202">
        <v>0</v>
      </c>
      <c r="BG495" s="200">
        <v>21.151599884033203</v>
      </c>
      <c r="BH495" s="202">
        <v>312</v>
      </c>
      <c r="BI495" s="238">
        <v>57.564575645756456</v>
      </c>
      <c r="BJ495" s="43">
        <v>0</v>
      </c>
      <c r="BK495" s="43">
        <v>2</v>
      </c>
    </row>
    <row r="496" spans="1:63">
      <c r="A496" s="352">
        <v>41886</v>
      </c>
      <c r="B496" s="126" t="s">
        <v>6</v>
      </c>
      <c r="C496" s="126"/>
      <c r="D496" s="233">
        <v>2141</v>
      </c>
      <c r="E496" s="233">
        <v>1931</v>
      </c>
      <c r="F496" s="233">
        <v>210</v>
      </c>
      <c r="G496" s="233">
        <v>6330</v>
      </c>
      <c r="H496" s="233">
        <v>5722</v>
      </c>
      <c r="I496" s="233">
        <v>608</v>
      </c>
      <c r="J496" s="233">
        <v>19161</v>
      </c>
      <c r="K496" s="233">
        <v>16842</v>
      </c>
      <c r="L496" s="233">
        <v>2319</v>
      </c>
      <c r="M496" s="233">
        <v>11715479</v>
      </c>
      <c r="N496" s="195">
        <v>4.3412650728603265E-2</v>
      </c>
      <c r="O496" s="233">
        <v>15269</v>
      </c>
      <c r="P496" s="230">
        <v>0.13212526947316058</v>
      </c>
      <c r="Q496" s="234"/>
      <c r="R496" s="233">
        <v>4430019</v>
      </c>
      <c r="S496" s="230">
        <v>99.541779067450236</v>
      </c>
      <c r="T496" s="195">
        <v>99.410259223618993</v>
      </c>
      <c r="U496" s="233">
        <v>4450428</v>
      </c>
      <c r="V496" s="195">
        <v>7.3251380691789769E-2</v>
      </c>
      <c r="W496" s="233">
        <v>15913</v>
      </c>
      <c r="X496" s="195">
        <v>0.35920839165701096</v>
      </c>
      <c r="Y496" s="234"/>
      <c r="Z496" s="233">
        <v>3745445</v>
      </c>
      <c r="AA496" s="195">
        <v>98.06384679375256</v>
      </c>
      <c r="AB496" s="233">
        <v>3741966</v>
      </c>
      <c r="AC496" s="195">
        <v>98.083501385574266</v>
      </c>
      <c r="AD496" s="234">
        <v>9.4729366167096192</v>
      </c>
      <c r="AE496" s="234">
        <v>30.183952996733193</v>
      </c>
      <c r="AF496" s="233">
        <v>16832.856842041016</v>
      </c>
      <c r="AG496" s="234">
        <v>62348.616943359375</v>
      </c>
      <c r="AH496" s="234">
        <v>41359.366760253906</v>
      </c>
      <c r="AI496" s="234">
        <v>66.335660336823253</v>
      </c>
      <c r="AJ496" s="234">
        <v>52375.6845703125</v>
      </c>
      <c r="AK496" s="234">
        <v>9972.940601348877</v>
      </c>
      <c r="AL496" s="234">
        <v>31067.45166015625</v>
      </c>
      <c r="AM496" s="234">
        <v>7655.4437055587769</v>
      </c>
      <c r="AN496" s="235">
        <v>88.355672513806041</v>
      </c>
      <c r="AO496" s="235">
        <v>85.522535109616982</v>
      </c>
      <c r="AP496" s="235">
        <v>109.14330155757791</v>
      </c>
      <c r="AQ496" s="213">
        <v>3.2539333512530333</v>
      </c>
      <c r="AR496" s="234">
        <v>3657</v>
      </c>
      <c r="AS496" s="236">
        <v>99</v>
      </c>
      <c r="AT496" s="236">
        <v>28</v>
      </c>
      <c r="AU496" s="236">
        <v>20</v>
      </c>
      <c r="AV496" s="236">
        <v>14</v>
      </c>
      <c r="AW496" s="236">
        <v>6</v>
      </c>
      <c r="AX496" s="236">
        <v>102</v>
      </c>
      <c r="AY496" s="236">
        <v>5</v>
      </c>
      <c r="AZ496" s="236">
        <v>82</v>
      </c>
      <c r="BA496" s="236">
        <v>19</v>
      </c>
      <c r="BB496" s="236">
        <v>643</v>
      </c>
      <c r="BC496" s="236">
        <v>301</v>
      </c>
      <c r="BD496" s="236">
        <v>299</v>
      </c>
      <c r="BE496" s="236">
        <v>467</v>
      </c>
      <c r="BF496" s="236">
        <v>0</v>
      </c>
      <c r="BG496" s="235">
        <v>43.055530184516705</v>
      </c>
      <c r="BH496" s="236">
        <v>1622</v>
      </c>
      <c r="BI496" s="235">
        <v>25.624012638230649</v>
      </c>
      <c r="BJ496" s="43">
        <v>35</v>
      </c>
      <c r="BK496" s="43">
        <v>82</v>
      </c>
    </row>
    <row r="497" spans="1:63">
      <c r="A497" s="352">
        <v>41886</v>
      </c>
      <c r="B497" s="127" t="s">
        <v>134</v>
      </c>
      <c r="C497" s="127"/>
      <c r="D497" s="199">
        <v>769</v>
      </c>
      <c r="E497" s="199">
        <v>660</v>
      </c>
      <c r="F497" s="199">
        <v>109</v>
      </c>
      <c r="G497" s="199">
        <v>2300</v>
      </c>
      <c r="H497" s="199">
        <v>1973</v>
      </c>
      <c r="I497" s="199">
        <v>327</v>
      </c>
      <c r="J497" s="199">
        <v>8091</v>
      </c>
      <c r="K497" s="199">
        <v>6739</v>
      </c>
      <c r="L497" s="199">
        <v>1352</v>
      </c>
      <c r="M497" s="199">
        <v>5871168</v>
      </c>
      <c r="N497" s="200">
        <v>7.339255163494858E-2</v>
      </c>
      <c r="O497" s="199">
        <v>7183</v>
      </c>
      <c r="P497" s="194">
        <v>0.12247419367381909</v>
      </c>
      <c r="Q497" s="200"/>
      <c r="R497" s="199">
        <v>2376650</v>
      </c>
      <c r="S497" s="194">
        <v>99.514887267611854</v>
      </c>
      <c r="T497" s="200">
        <v>99.393007211845443</v>
      </c>
      <c r="U497" s="199">
        <v>2388240</v>
      </c>
      <c r="V497" s="201">
        <v>9.1992428009550833E-2</v>
      </c>
      <c r="W497" s="199">
        <v>7111</v>
      </c>
      <c r="X497" s="200">
        <v>0.2992026592051838</v>
      </c>
      <c r="Y497" s="200"/>
      <c r="Z497" s="199">
        <v>2169669</v>
      </c>
      <c r="AA497" s="201">
        <v>98.496959105113817</v>
      </c>
      <c r="AB497" s="199">
        <v>2166754</v>
      </c>
      <c r="AC497" s="201">
        <v>98.410939112338525</v>
      </c>
      <c r="AD497" s="200">
        <v>5.4889054982558543</v>
      </c>
      <c r="AE497" s="200">
        <v>30.74994550704956</v>
      </c>
      <c r="AF497" s="199">
        <v>9189.8327026367187</v>
      </c>
      <c r="AG497" s="200">
        <v>34402.03955078125</v>
      </c>
      <c r="AH497" s="200">
        <v>25382.06787109375</v>
      </c>
      <c r="AI497" s="237">
        <v>73.78070661661495</v>
      </c>
      <c r="AJ497" s="200">
        <v>27749.1240234375</v>
      </c>
      <c r="AK497" s="200">
        <v>6652.9220504760742</v>
      </c>
      <c r="AL497" s="200">
        <v>19923.996826171875</v>
      </c>
      <c r="AM497" s="200">
        <v>5458.0727643966675</v>
      </c>
      <c r="AN497" s="200">
        <v>111.00641581442721</v>
      </c>
      <c r="AO497" s="200">
        <v>108.57531757601949</v>
      </c>
      <c r="AP497" s="200">
        <v>122.44146188065432</v>
      </c>
      <c r="AQ497" s="200">
        <v>4.251889698526913</v>
      </c>
      <c r="AR497" s="200">
        <v>883</v>
      </c>
      <c r="AS497" s="202">
        <v>90</v>
      </c>
      <c r="AT497" s="202">
        <v>21</v>
      </c>
      <c r="AU497" s="202">
        <v>16</v>
      </c>
      <c r="AV497" s="202">
        <v>7</v>
      </c>
      <c r="AW497" s="202">
        <v>4</v>
      </c>
      <c r="AX497" s="202">
        <v>32</v>
      </c>
      <c r="AY497" s="202">
        <v>0</v>
      </c>
      <c r="AZ497" s="202">
        <v>35</v>
      </c>
      <c r="BA497" s="202">
        <v>8</v>
      </c>
      <c r="BB497" s="202">
        <v>149</v>
      </c>
      <c r="BC497" s="202">
        <v>51</v>
      </c>
      <c r="BD497" s="202">
        <v>83</v>
      </c>
      <c r="BE497" s="202">
        <v>192</v>
      </c>
      <c r="BF497" s="202">
        <v>0</v>
      </c>
      <c r="BG497" s="200">
        <v>54.763119637459639</v>
      </c>
      <c r="BH497" s="202">
        <v>217</v>
      </c>
      <c r="BI497" s="238">
        <v>9.4347826086956523</v>
      </c>
      <c r="BJ497" s="470">
        <v>5</v>
      </c>
      <c r="BK497" s="470">
        <v>37</v>
      </c>
    </row>
    <row r="498" spans="1:63">
      <c r="A498" s="352">
        <v>41886</v>
      </c>
      <c r="B498" s="127" t="s">
        <v>175</v>
      </c>
      <c r="C498" s="127"/>
      <c r="D498" s="199">
        <v>687</v>
      </c>
      <c r="E498" s="199">
        <v>615</v>
      </c>
      <c r="F498" s="199">
        <v>72</v>
      </c>
      <c r="G498" s="199">
        <v>1986</v>
      </c>
      <c r="H498" s="199">
        <v>1792</v>
      </c>
      <c r="I498" s="199">
        <v>194</v>
      </c>
      <c r="J498" s="199">
        <v>6387</v>
      </c>
      <c r="K498" s="199">
        <v>5677</v>
      </c>
      <c r="L498" s="199">
        <v>710</v>
      </c>
      <c r="M498" s="199">
        <v>3829014</v>
      </c>
      <c r="N498" s="200">
        <v>3.8129920643184766E-3</v>
      </c>
      <c r="O498" s="199">
        <v>289</v>
      </c>
      <c r="P498" s="194">
        <v>7.8598049529287461E-3</v>
      </c>
      <c r="Q498" s="200"/>
      <c r="R498" s="199">
        <v>1394612</v>
      </c>
      <c r="S498" s="194">
        <v>99.685945941265416</v>
      </c>
      <c r="T498" s="243">
        <v>99.678110820348948</v>
      </c>
      <c r="U498" s="199">
        <v>1399006</v>
      </c>
      <c r="V498" s="201">
        <v>3.4238594770388112E-2</v>
      </c>
      <c r="W498" s="199">
        <v>4110</v>
      </c>
      <c r="X498" s="200">
        <v>0.29470562421662799</v>
      </c>
      <c r="Y498" s="200"/>
      <c r="Z498" s="199">
        <v>424968</v>
      </c>
      <c r="AA498" s="201">
        <v>93.578106691611055</v>
      </c>
      <c r="AB498" s="199">
        <v>422567</v>
      </c>
      <c r="AC498" s="201">
        <v>93.872212652479462</v>
      </c>
      <c r="AD498" s="200">
        <v>19.965681076833679</v>
      </c>
      <c r="AE498" s="200">
        <v>32.957516698648448</v>
      </c>
      <c r="AF498" s="199">
        <v>5618.6630859375</v>
      </c>
      <c r="AG498" s="200">
        <v>18674.623779296875</v>
      </c>
      <c r="AH498" s="200">
        <v>11296.826171875</v>
      </c>
      <c r="AI498" s="237">
        <v>60.492925080498416</v>
      </c>
      <c r="AJ498" s="200">
        <v>15844.344970703125</v>
      </c>
      <c r="AK498" s="200">
        <v>2830.2796630859375</v>
      </c>
      <c r="AL498" s="200">
        <v>9186.454833984375</v>
      </c>
      <c r="AM498" s="200">
        <v>2110.3709411621094</v>
      </c>
      <c r="AN498" s="200">
        <v>76.879626805367138</v>
      </c>
      <c r="AO498" s="200">
        <v>74.646020966446073</v>
      </c>
      <c r="AP498" s="200">
        <v>98.317895660484467</v>
      </c>
      <c r="AQ498" s="200">
        <v>2.9238490338651753</v>
      </c>
      <c r="AR498" s="200">
        <v>1175</v>
      </c>
      <c r="AS498" s="202">
        <v>5</v>
      </c>
      <c r="AT498" s="202">
        <v>3</v>
      </c>
      <c r="AU498" s="202">
        <v>1</v>
      </c>
      <c r="AV498" s="202">
        <v>3</v>
      </c>
      <c r="AW498" s="202">
        <v>1</v>
      </c>
      <c r="AX498" s="202">
        <v>10</v>
      </c>
      <c r="AY498" s="202">
        <v>1</v>
      </c>
      <c r="AZ498" s="202">
        <v>9</v>
      </c>
      <c r="BA498" s="202">
        <v>1</v>
      </c>
      <c r="BB498" s="202">
        <v>350</v>
      </c>
      <c r="BC498" s="202">
        <v>199</v>
      </c>
      <c r="BD498" s="202">
        <v>53</v>
      </c>
      <c r="BE498" s="202">
        <v>86</v>
      </c>
      <c r="BF498" s="202">
        <v>0</v>
      </c>
      <c r="BG498" s="200">
        <v>37.460559236253815</v>
      </c>
      <c r="BH498" s="202">
        <v>459</v>
      </c>
      <c r="BI498" s="238">
        <v>23.111782477341389</v>
      </c>
      <c r="BJ498" s="470">
        <v>4</v>
      </c>
      <c r="BK498" s="470">
        <v>13</v>
      </c>
    </row>
    <row r="499" spans="1:63">
      <c r="A499" s="352">
        <v>41886</v>
      </c>
      <c r="B499" s="126" t="s">
        <v>135</v>
      </c>
      <c r="C499" s="126"/>
      <c r="D499" s="189">
        <v>685</v>
      </c>
      <c r="E499" s="189">
        <v>656</v>
      </c>
      <c r="F499" s="189">
        <v>29</v>
      </c>
      <c r="G499" s="189">
        <v>2044</v>
      </c>
      <c r="H499" s="189">
        <v>1957</v>
      </c>
      <c r="I499" s="189">
        <v>87</v>
      </c>
      <c r="J499" s="189">
        <v>4683</v>
      </c>
      <c r="K499" s="189">
        <v>4426</v>
      </c>
      <c r="L499" s="189">
        <v>257</v>
      </c>
      <c r="M499" s="189">
        <v>2015297</v>
      </c>
      <c r="N499" s="203">
        <v>3.1310520162370174E-2</v>
      </c>
      <c r="O499" s="189">
        <v>7797</v>
      </c>
      <c r="P499" s="192">
        <v>0.38702241147926536</v>
      </c>
      <c r="Q499" s="203"/>
      <c r="R499" s="204">
        <v>658757</v>
      </c>
      <c r="S499" s="192">
        <v>99.333592351955375</v>
      </c>
      <c r="T499" s="203">
        <v>98.949149087425852</v>
      </c>
      <c r="U499" s="204">
        <v>663182</v>
      </c>
      <c r="V499" s="205">
        <v>8.8060290967681976E-2</v>
      </c>
      <c r="W499" s="204">
        <v>4692</v>
      </c>
      <c r="X499" s="203">
        <v>0.71225049600990953</v>
      </c>
      <c r="Y499" s="203"/>
      <c r="Z499" s="204">
        <v>1150808</v>
      </c>
      <c r="AA499" s="205">
        <v>98.903765915142074</v>
      </c>
      <c r="AB499" s="204">
        <v>1152645</v>
      </c>
      <c r="AC499" s="205">
        <v>99.011865835912658</v>
      </c>
      <c r="AD499" s="203">
        <v>3.7609410563560379</v>
      </c>
      <c r="AE499" s="203">
        <v>26.852211173968346</v>
      </c>
      <c r="AF499" s="204">
        <v>2024.3610534667969</v>
      </c>
      <c r="AG499" s="205">
        <v>9271.95361328125</v>
      </c>
      <c r="AH499" s="205">
        <v>4680.4727172851562</v>
      </c>
      <c r="AI499" s="232">
        <v>50.479897899627048</v>
      </c>
      <c r="AJ499" s="205">
        <v>8782.215576171875</v>
      </c>
      <c r="AK499" s="205">
        <v>489.73888778686523</v>
      </c>
      <c r="AL499" s="205">
        <v>1957</v>
      </c>
      <c r="AM499" s="205">
        <v>87</v>
      </c>
      <c r="AN499" s="203">
        <v>60.665533621182142</v>
      </c>
      <c r="AO499" s="203">
        <v>60.74081926206523</v>
      </c>
      <c r="AP499" s="203">
        <v>59.346599752329375</v>
      </c>
      <c r="AQ499" s="203">
        <v>1.9799174916252935</v>
      </c>
      <c r="AR499" s="205">
        <v>1599</v>
      </c>
      <c r="AS499" s="204">
        <v>4</v>
      </c>
      <c r="AT499" s="204">
        <v>4</v>
      </c>
      <c r="AU499" s="204">
        <v>3</v>
      </c>
      <c r="AV499" s="204">
        <v>4</v>
      </c>
      <c r="AW499" s="204">
        <v>1</v>
      </c>
      <c r="AX499" s="204">
        <v>60</v>
      </c>
      <c r="AY499" s="204">
        <v>4</v>
      </c>
      <c r="AZ499" s="204">
        <v>38</v>
      </c>
      <c r="BA499" s="204">
        <v>10</v>
      </c>
      <c r="BB499" s="204">
        <v>144</v>
      </c>
      <c r="BC499" s="204">
        <v>51</v>
      </c>
      <c r="BD499" s="204">
        <v>163</v>
      </c>
      <c r="BE499" s="204">
        <v>189</v>
      </c>
      <c r="BF499" s="204">
        <v>0</v>
      </c>
      <c r="BG499" s="203">
        <v>28.849875522010624</v>
      </c>
      <c r="BH499" s="204">
        <v>946</v>
      </c>
      <c r="BI499" s="239">
        <v>46.281800391389432</v>
      </c>
      <c r="BJ499" s="470">
        <v>26</v>
      </c>
      <c r="BK499" s="470">
        <v>32</v>
      </c>
    </row>
    <row r="500" spans="1:63">
      <c r="A500" s="352">
        <v>41886</v>
      </c>
      <c r="B500" s="114" t="s">
        <v>121</v>
      </c>
      <c r="C500" s="114" t="s">
        <v>122</v>
      </c>
      <c r="D500" s="114">
        <v>232</v>
      </c>
      <c r="E500" s="114">
        <v>168</v>
      </c>
      <c r="F500" s="114">
        <v>64</v>
      </c>
      <c r="G500" s="114">
        <v>683</v>
      </c>
      <c r="H500" s="114">
        <v>492</v>
      </c>
      <c r="I500" s="114">
        <v>191</v>
      </c>
      <c r="J500" s="114">
        <v>2679</v>
      </c>
      <c r="K500" s="115">
        <v>1878</v>
      </c>
      <c r="L500" s="115">
        <v>801</v>
      </c>
      <c r="M500" s="115">
        <v>1991323</v>
      </c>
      <c r="N500" s="116">
        <v>8.3361662924289703E-2</v>
      </c>
      <c r="O500" s="115">
        <v>2246</v>
      </c>
      <c r="P500" s="116">
        <v>0.11295457184314728</v>
      </c>
      <c r="Q500" s="116">
        <v>0</v>
      </c>
      <c r="R500" s="117">
        <v>894427</v>
      </c>
      <c r="S500" s="116">
        <v>99.499404907226563</v>
      </c>
      <c r="T500" s="116">
        <v>99.387016296386719</v>
      </c>
      <c r="U500" s="118">
        <v>898927</v>
      </c>
      <c r="V500" s="119">
        <v>0.14895536005496979</v>
      </c>
      <c r="W500" s="117">
        <v>2888</v>
      </c>
      <c r="X500" s="119">
        <v>0.32288828492164612</v>
      </c>
      <c r="Y500" s="119">
        <v>0</v>
      </c>
      <c r="Z500" s="117">
        <v>1133561</v>
      </c>
      <c r="AA500" s="119">
        <v>98.654327392578125</v>
      </c>
      <c r="AB500" s="116">
        <v>1131810</v>
      </c>
      <c r="AC500" s="120">
        <v>98.596580505371094</v>
      </c>
      <c r="AD500" s="116">
        <v>5.4119524955749512</v>
      </c>
      <c r="AE500" s="116">
        <v>28.861284255981445</v>
      </c>
      <c r="AF500" s="116">
        <v>3067.26123046875</v>
      </c>
      <c r="AG500" s="116">
        <v>13851.0126953125</v>
      </c>
      <c r="AH500" s="121">
        <v>11545.7138671875</v>
      </c>
      <c r="AI500" s="116">
        <v>83.356460571289063</v>
      </c>
      <c r="AJ500" s="121">
        <v>9260.125</v>
      </c>
      <c r="AK500" s="121">
        <v>4590.89599609375</v>
      </c>
      <c r="AL500" s="116">
        <v>7556.869140625</v>
      </c>
      <c r="AM500" s="116">
        <v>3988.8466796875</v>
      </c>
      <c r="AN500" s="116">
        <v>128.89151000976562</v>
      </c>
      <c r="AO500" s="116">
        <v>123.81858825683594</v>
      </c>
      <c r="AP500" s="116">
        <v>140.50270080566406</v>
      </c>
      <c r="AQ500" s="122">
        <v>5.1702175047825678</v>
      </c>
      <c r="AR500" s="118">
        <v>175</v>
      </c>
      <c r="AS500" s="118">
        <v>65</v>
      </c>
      <c r="AT500" s="118">
        <v>7</v>
      </c>
      <c r="AU500" s="118">
        <v>6</v>
      </c>
      <c r="AV500" s="118">
        <v>3</v>
      </c>
      <c r="AW500" s="118">
        <v>2</v>
      </c>
      <c r="AX500" s="118">
        <v>17</v>
      </c>
      <c r="AY500" s="118">
        <v>0</v>
      </c>
      <c r="AZ500" s="118">
        <v>9</v>
      </c>
      <c r="BA500" s="118">
        <v>4</v>
      </c>
      <c r="BB500" s="118">
        <v>24</v>
      </c>
      <c r="BC500" s="118">
        <v>9</v>
      </c>
      <c r="BD500" s="116">
        <v>36</v>
      </c>
      <c r="BE500" s="118">
        <v>51</v>
      </c>
      <c r="BF500" s="118">
        <v>0</v>
      </c>
      <c r="BG500" s="112">
        <v>64.009140014648438</v>
      </c>
      <c r="BH500" s="244">
        <v>41</v>
      </c>
      <c r="BI500" s="240">
        <v>6.0029282576866763</v>
      </c>
      <c r="BJ500" s="470">
        <v>2</v>
      </c>
      <c r="BK500" s="470">
        <v>8</v>
      </c>
    </row>
    <row r="501" spans="1:63">
      <c r="A501" s="352">
        <v>41886</v>
      </c>
      <c r="B501" s="114" t="s">
        <v>123</v>
      </c>
      <c r="C501" s="114" t="s">
        <v>122</v>
      </c>
      <c r="D501" s="114">
        <v>169</v>
      </c>
      <c r="E501" s="114">
        <v>158</v>
      </c>
      <c r="F501" s="114">
        <v>11</v>
      </c>
      <c r="G501" s="114">
        <v>522</v>
      </c>
      <c r="H501" s="114">
        <v>488</v>
      </c>
      <c r="I501" s="114">
        <v>34</v>
      </c>
      <c r="J501" s="114">
        <v>1596</v>
      </c>
      <c r="K501" s="115">
        <v>1464</v>
      </c>
      <c r="L501" s="115">
        <v>132</v>
      </c>
      <c r="M501" s="115">
        <v>1055670</v>
      </c>
      <c r="N501" s="116">
        <v>0.14597365260124207</v>
      </c>
      <c r="O501" s="115">
        <v>1196</v>
      </c>
      <c r="P501" s="116">
        <v>0.11346355080604553</v>
      </c>
      <c r="Q501" s="116">
        <v>0</v>
      </c>
      <c r="R501" s="117">
        <v>390547</v>
      </c>
      <c r="S501" s="116">
        <v>99.763198852539063</v>
      </c>
      <c r="T501" s="116">
        <v>99.650001525878906</v>
      </c>
      <c r="U501" s="118">
        <v>391474</v>
      </c>
      <c r="V501" s="119">
        <v>1.0473237372934818E-2</v>
      </c>
      <c r="W501" s="117">
        <v>1133</v>
      </c>
      <c r="X501" s="119">
        <v>0.29010593891143799</v>
      </c>
      <c r="Y501" s="119">
        <v>0</v>
      </c>
      <c r="Z501" s="117">
        <v>341846</v>
      </c>
      <c r="AA501" s="119">
        <v>98.807945251464844</v>
      </c>
      <c r="AB501" s="116">
        <v>341635</v>
      </c>
      <c r="AC501" s="120">
        <v>98.729934692382813</v>
      </c>
      <c r="AD501" s="116">
        <v>5.1054668426513672</v>
      </c>
      <c r="AE501" s="116">
        <v>30.443805694580078</v>
      </c>
      <c r="AF501" s="116">
        <v>1526.7149658203125</v>
      </c>
      <c r="AG501" s="116">
        <v>5891.35595703125</v>
      </c>
      <c r="AH501" s="121">
        <v>4009.396728515625</v>
      </c>
      <c r="AI501" s="116">
        <v>68.055587768554688</v>
      </c>
      <c r="AJ501" s="121">
        <v>5317.65869140625</v>
      </c>
      <c r="AK501" s="121">
        <v>573.69696044921875</v>
      </c>
      <c r="AL501" s="116">
        <v>3585.648681640625</v>
      </c>
      <c r="AM501" s="116">
        <v>423.74798583984375</v>
      </c>
      <c r="AN501" s="116">
        <v>102.40885925292969</v>
      </c>
      <c r="AO501" s="116">
        <v>101.79925537109375</v>
      </c>
      <c r="AP501" s="116">
        <v>108.42718505859375</v>
      </c>
      <c r="AQ501" s="116">
        <v>3.691325787613565</v>
      </c>
      <c r="AR501" s="118">
        <v>228</v>
      </c>
      <c r="AS501" s="118">
        <v>8</v>
      </c>
      <c r="AT501" s="118">
        <v>6</v>
      </c>
      <c r="AU501" s="118">
        <v>6</v>
      </c>
      <c r="AV501" s="118">
        <v>0</v>
      </c>
      <c r="AW501" s="118">
        <v>0</v>
      </c>
      <c r="AX501" s="118">
        <v>5</v>
      </c>
      <c r="AY501" s="118">
        <v>0</v>
      </c>
      <c r="AZ501" s="118">
        <v>4</v>
      </c>
      <c r="BA501" s="118">
        <v>1</v>
      </c>
      <c r="BB501" s="118">
        <v>25</v>
      </c>
      <c r="BC501" s="118">
        <v>4</v>
      </c>
      <c r="BD501" s="116">
        <v>13</v>
      </c>
      <c r="BE501" s="118">
        <v>21</v>
      </c>
      <c r="BF501" s="118">
        <v>0</v>
      </c>
      <c r="BG501" s="112">
        <v>50.065475463867188</v>
      </c>
      <c r="BH501" s="244">
        <v>60</v>
      </c>
      <c r="BI501" s="240">
        <v>11.494252873563218</v>
      </c>
      <c r="BJ501" s="470">
        <v>3</v>
      </c>
      <c r="BK501" s="470">
        <v>8</v>
      </c>
    </row>
    <row r="502" spans="1:63">
      <c r="A502" s="352">
        <v>41886</v>
      </c>
      <c r="B502" s="114" t="s">
        <v>183</v>
      </c>
      <c r="C502" s="114" t="s">
        <v>122</v>
      </c>
      <c r="D502" s="114">
        <v>140</v>
      </c>
      <c r="E502" s="114">
        <v>130</v>
      </c>
      <c r="F502" s="114">
        <v>10</v>
      </c>
      <c r="G502" s="114">
        <v>421</v>
      </c>
      <c r="H502" s="114">
        <v>391</v>
      </c>
      <c r="I502" s="114">
        <v>30</v>
      </c>
      <c r="J502" s="114">
        <v>1586</v>
      </c>
      <c r="K502" s="115">
        <v>1472</v>
      </c>
      <c r="L502" s="115">
        <v>114</v>
      </c>
      <c r="M502" s="115">
        <v>1155431</v>
      </c>
      <c r="N502" s="116">
        <v>1.8175035947933793E-3</v>
      </c>
      <c r="O502" s="115">
        <v>1128</v>
      </c>
      <c r="P502" s="116">
        <v>9.7639597952365875E-2</v>
      </c>
      <c r="Q502" s="116">
        <v>0</v>
      </c>
      <c r="R502" s="117">
        <v>472077</v>
      </c>
      <c r="S502" s="116">
        <v>99.55859375</v>
      </c>
      <c r="T502" s="116">
        <v>99.461387634277344</v>
      </c>
      <c r="U502" s="118">
        <v>474170</v>
      </c>
      <c r="V502" s="119">
        <v>4.7029547393321991E-2</v>
      </c>
      <c r="W502" s="117">
        <v>1222</v>
      </c>
      <c r="X502" s="119">
        <v>0.25885608792304993</v>
      </c>
      <c r="Y502" s="119">
        <v>0</v>
      </c>
      <c r="Z502" s="117">
        <v>310106</v>
      </c>
      <c r="AA502" s="119">
        <v>97.815582275390625</v>
      </c>
      <c r="AB502" s="116">
        <v>310051</v>
      </c>
      <c r="AC502" s="120">
        <v>97.598136901855469</v>
      </c>
      <c r="AD502" s="116">
        <v>5.563234806060791</v>
      </c>
      <c r="AE502" s="116">
        <v>29.601940155029297</v>
      </c>
      <c r="AF502" s="116">
        <v>1812.2840576171875</v>
      </c>
      <c r="AG502" s="116">
        <v>6234.58837890625</v>
      </c>
      <c r="AH502" s="121">
        <v>4151.68017578125</v>
      </c>
      <c r="AI502" s="116">
        <v>66.591087341308594</v>
      </c>
      <c r="AJ502" s="121">
        <v>5674.595703125</v>
      </c>
      <c r="AK502" s="121">
        <v>559.99102783203125</v>
      </c>
      <c r="AL502" s="116">
        <v>3691.998291015625</v>
      </c>
      <c r="AM502" s="116">
        <v>459.68203735351562</v>
      </c>
      <c r="AN502" s="116">
        <v>100.55869293212891</v>
      </c>
      <c r="AO502" s="116">
        <v>98.570304870605469</v>
      </c>
      <c r="AP502" s="116">
        <v>126.39565277099609</v>
      </c>
      <c r="AQ502" s="116">
        <v>3.9310141102813683</v>
      </c>
      <c r="AR502" s="118">
        <v>168</v>
      </c>
      <c r="AS502" s="118">
        <v>4</v>
      </c>
      <c r="AT502" s="118">
        <v>1</v>
      </c>
      <c r="AU502" s="118">
        <v>0</v>
      </c>
      <c r="AV502" s="118">
        <v>1</v>
      </c>
      <c r="AW502" s="118">
        <v>1</v>
      </c>
      <c r="AX502" s="118">
        <v>2</v>
      </c>
      <c r="AY502" s="118">
        <v>0</v>
      </c>
      <c r="AZ502" s="118">
        <v>6</v>
      </c>
      <c r="BA502" s="118">
        <v>1</v>
      </c>
      <c r="BB502" s="118">
        <v>52</v>
      </c>
      <c r="BC502" s="118">
        <v>13</v>
      </c>
      <c r="BD502" s="116">
        <v>6</v>
      </c>
      <c r="BE502" s="118">
        <v>30</v>
      </c>
      <c r="BF502" s="118">
        <v>0</v>
      </c>
      <c r="BG502" s="112">
        <v>49.712726593017578</v>
      </c>
      <c r="BH502" s="244">
        <v>27</v>
      </c>
      <c r="BI502" s="240">
        <v>6.4133016627078394</v>
      </c>
      <c r="BJ502" s="470">
        <v>0</v>
      </c>
      <c r="BK502" s="470">
        <v>6</v>
      </c>
    </row>
    <row r="503" spans="1:63">
      <c r="A503" s="352">
        <v>41886</v>
      </c>
      <c r="B503" s="114" t="s">
        <v>126</v>
      </c>
      <c r="C503" s="114" t="s">
        <v>122</v>
      </c>
      <c r="D503" s="114">
        <v>114</v>
      </c>
      <c r="E503" s="114">
        <v>107</v>
      </c>
      <c r="F503" s="114">
        <v>7</v>
      </c>
      <c r="G503" s="114">
        <v>334</v>
      </c>
      <c r="H503" s="114">
        <v>313</v>
      </c>
      <c r="I503" s="114">
        <v>21</v>
      </c>
      <c r="J503" s="114">
        <v>1037</v>
      </c>
      <c r="K503" s="115">
        <v>951</v>
      </c>
      <c r="L503" s="115">
        <v>86</v>
      </c>
      <c r="M503" s="115">
        <v>591380</v>
      </c>
      <c r="N503" s="116">
        <v>8.9620882645249367E-3</v>
      </c>
      <c r="O503" s="115">
        <v>1327</v>
      </c>
      <c r="P503" s="116">
        <v>0.22448720037937164</v>
      </c>
      <c r="Q503" s="116">
        <v>0</v>
      </c>
      <c r="R503" s="117">
        <v>213056</v>
      </c>
      <c r="S503" s="116">
        <v>99.301811218261719</v>
      </c>
      <c r="T503" s="116">
        <v>99.078887939453125</v>
      </c>
      <c r="U503" s="118">
        <v>214554</v>
      </c>
      <c r="V503" s="119">
        <v>0.18783150613307953</v>
      </c>
      <c r="W503" s="117">
        <v>907</v>
      </c>
      <c r="X503" s="119">
        <v>0.42570966482162476</v>
      </c>
      <c r="Y503" s="119">
        <v>0</v>
      </c>
      <c r="Z503" s="117">
        <v>114439</v>
      </c>
      <c r="AA503" s="119">
        <v>98.825576782226563</v>
      </c>
      <c r="AB503" s="116">
        <v>114350</v>
      </c>
      <c r="AC503" s="120">
        <v>98.619148254394531</v>
      </c>
      <c r="AD503" s="116">
        <v>5.8333301544189453</v>
      </c>
      <c r="AE503" s="116">
        <v>36.706336975097656</v>
      </c>
      <c r="AF503" s="116">
        <v>967.22198486328125</v>
      </c>
      <c r="AG503" s="116">
        <v>3319.3173828125</v>
      </c>
      <c r="AH503" s="121">
        <v>2032.404541015625</v>
      </c>
      <c r="AI503" s="116">
        <v>61.229595184326172</v>
      </c>
      <c r="AJ503" s="121">
        <v>3224.5341796875</v>
      </c>
      <c r="AK503" s="121">
        <v>94.783012390136719</v>
      </c>
      <c r="AL503" s="116">
        <v>2018.3583984375</v>
      </c>
      <c r="AM503" s="116">
        <v>14.046000480651855</v>
      </c>
      <c r="AN503" s="116">
        <v>88.887229919433594</v>
      </c>
      <c r="AO503" s="116">
        <v>94.169486999511719</v>
      </c>
      <c r="AP503" s="116">
        <v>30.563335418701172</v>
      </c>
      <c r="AQ503" s="116">
        <v>3.2008846507352939</v>
      </c>
      <c r="AR503" s="118">
        <v>178</v>
      </c>
      <c r="AS503" s="118">
        <v>1</v>
      </c>
      <c r="AT503" s="118">
        <v>2</v>
      </c>
      <c r="AU503" s="118">
        <v>1</v>
      </c>
      <c r="AV503" s="118">
        <v>2</v>
      </c>
      <c r="AW503" s="118">
        <v>1</v>
      </c>
      <c r="AX503" s="118">
        <v>7</v>
      </c>
      <c r="AY503" s="118">
        <v>0</v>
      </c>
      <c r="AZ503" s="118">
        <v>9</v>
      </c>
      <c r="BA503" s="118">
        <v>1</v>
      </c>
      <c r="BB503" s="118">
        <v>24</v>
      </c>
      <c r="BC503" s="118">
        <v>16</v>
      </c>
      <c r="BD503" s="116">
        <v>21</v>
      </c>
      <c r="BE503" s="118">
        <v>49</v>
      </c>
      <c r="BF503" s="118">
        <v>0</v>
      </c>
      <c r="BG503" s="112">
        <v>43.520191192626953</v>
      </c>
      <c r="BH503" s="244">
        <v>52</v>
      </c>
      <c r="BI503" s="240">
        <v>15.568862275449103</v>
      </c>
      <c r="BJ503" s="470">
        <v>0</v>
      </c>
      <c r="BK503" s="470">
        <v>6</v>
      </c>
    </row>
    <row r="504" spans="1:63">
      <c r="A504" s="352">
        <v>41886</v>
      </c>
      <c r="B504" s="114" t="s">
        <v>184</v>
      </c>
      <c r="C504" s="114" t="s">
        <v>122</v>
      </c>
      <c r="D504" s="114">
        <v>114</v>
      </c>
      <c r="E504" s="114">
        <v>97</v>
      </c>
      <c r="F504" s="114">
        <v>17</v>
      </c>
      <c r="G504" s="114">
        <v>340</v>
      </c>
      <c r="H504" s="114">
        <v>289</v>
      </c>
      <c r="I504" s="114">
        <v>51</v>
      </c>
      <c r="J504" s="114">
        <v>1193</v>
      </c>
      <c r="K504" s="115">
        <v>974</v>
      </c>
      <c r="L504" s="115">
        <v>219</v>
      </c>
      <c r="M504" s="115">
        <v>1077364</v>
      </c>
      <c r="N504" s="116">
        <v>9.5974989235401154E-2</v>
      </c>
      <c r="O504" s="115">
        <v>1286</v>
      </c>
      <c r="P504" s="116">
        <v>0.11951428651809692</v>
      </c>
      <c r="Q504" s="116">
        <v>0</v>
      </c>
      <c r="R504" s="117">
        <v>406543</v>
      </c>
      <c r="S504" s="116">
        <v>99.371322631835938</v>
      </c>
      <c r="T504" s="116">
        <v>99.2525634765625</v>
      </c>
      <c r="U504" s="118">
        <v>409115</v>
      </c>
      <c r="V504" s="119">
        <v>4.6686138957738876E-2</v>
      </c>
      <c r="W504" s="117">
        <v>961</v>
      </c>
      <c r="X504" s="119">
        <v>0.23638336360454559</v>
      </c>
      <c r="Y504" s="119">
        <v>0</v>
      </c>
      <c r="Z504" s="117">
        <v>269717</v>
      </c>
      <c r="AA504" s="119">
        <v>98.085403442382813</v>
      </c>
      <c r="AB504" s="116">
        <v>268908</v>
      </c>
      <c r="AC504" s="120">
        <v>98.072944641113281</v>
      </c>
      <c r="AD504" s="116">
        <v>5.8017978668212891</v>
      </c>
      <c r="AE504" s="116">
        <v>30.584169387817383</v>
      </c>
      <c r="AF504" s="116">
        <v>1816.3504638671875</v>
      </c>
      <c r="AG504" s="116">
        <v>5105.76513671875</v>
      </c>
      <c r="AH504" s="121">
        <v>3642.87255859375</v>
      </c>
      <c r="AI504" s="116">
        <v>71.348220825195313</v>
      </c>
      <c r="AJ504" s="121">
        <v>4272.21044921875</v>
      </c>
      <c r="AK504" s="121">
        <v>833.5550537109375</v>
      </c>
      <c r="AL504" s="116">
        <v>3071.122314453125</v>
      </c>
      <c r="AM504" s="116">
        <v>571.75006103515625</v>
      </c>
      <c r="AN504" s="116">
        <v>112.02382659912109</v>
      </c>
      <c r="AO504" s="116">
        <v>116.28387451171875</v>
      </c>
      <c r="AP504" s="116">
        <v>94.314865112304687</v>
      </c>
      <c r="AQ504" s="116">
        <v>4.2797696032847865</v>
      </c>
      <c r="AR504" s="118">
        <v>134</v>
      </c>
      <c r="AS504" s="118">
        <v>12</v>
      </c>
      <c r="AT504" s="118">
        <v>5</v>
      </c>
      <c r="AU504" s="118">
        <v>3</v>
      </c>
      <c r="AV504" s="118">
        <v>1</v>
      </c>
      <c r="AW504" s="118">
        <v>0</v>
      </c>
      <c r="AX504" s="118">
        <v>1</v>
      </c>
      <c r="AY504" s="118">
        <v>0</v>
      </c>
      <c r="AZ504" s="118">
        <v>7</v>
      </c>
      <c r="BA504" s="118">
        <v>1</v>
      </c>
      <c r="BB504" s="118">
        <v>24</v>
      </c>
      <c r="BC504" s="118">
        <v>9</v>
      </c>
      <c r="BD504" s="116">
        <v>7</v>
      </c>
      <c r="BE504" s="118">
        <v>41</v>
      </c>
      <c r="BF504" s="118">
        <v>0</v>
      </c>
      <c r="BG504" s="112">
        <v>55.227336883544922</v>
      </c>
      <c r="BH504" s="244">
        <v>37</v>
      </c>
      <c r="BI504" s="240">
        <v>10.882352941176471</v>
      </c>
      <c r="BJ504" s="471">
        <v>0</v>
      </c>
      <c r="BK504" s="471">
        <v>9</v>
      </c>
    </row>
    <row r="505" spans="1:63">
      <c r="A505" s="352">
        <v>41886</v>
      </c>
      <c r="B505" s="114" t="s">
        <v>131</v>
      </c>
      <c r="C505" s="114" t="s">
        <v>176</v>
      </c>
      <c r="D505" s="114">
        <v>188</v>
      </c>
      <c r="E505" s="114">
        <v>168</v>
      </c>
      <c r="F505" s="114">
        <v>20</v>
      </c>
      <c r="G505" s="114">
        <v>539</v>
      </c>
      <c r="H505" s="114">
        <v>489</v>
      </c>
      <c r="I505" s="114">
        <v>50</v>
      </c>
      <c r="J505" s="114">
        <v>1589</v>
      </c>
      <c r="K505" s="115">
        <v>1428</v>
      </c>
      <c r="L505" s="115">
        <v>161</v>
      </c>
      <c r="M505" s="115">
        <v>1058478</v>
      </c>
      <c r="N505" s="116">
        <v>0</v>
      </c>
      <c r="O505" s="115">
        <v>63</v>
      </c>
      <c r="P505" s="116">
        <v>6.1789783649146557E-3</v>
      </c>
      <c r="Q505" s="116">
        <v>0</v>
      </c>
      <c r="R505" s="117">
        <v>377602</v>
      </c>
      <c r="S505" s="116">
        <v>99.696632385253906</v>
      </c>
      <c r="T505" s="116">
        <v>99.690475463867188</v>
      </c>
      <c r="U505" s="118">
        <v>378751</v>
      </c>
      <c r="V505" s="119">
        <v>1.2409208342432976E-2</v>
      </c>
      <c r="W505" s="117">
        <v>1114</v>
      </c>
      <c r="X505" s="119">
        <v>0.29501962661743164</v>
      </c>
      <c r="Y505" s="119">
        <v>0</v>
      </c>
      <c r="Z505" s="117">
        <v>152680</v>
      </c>
      <c r="AA505" s="119">
        <v>95.168983459472656</v>
      </c>
      <c r="AB505" s="116">
        <v>151828</v>
      </c>
      <c r="AC505" s="120">
        <v>95.765602111816406</v>
      </c>
      <c r="AD505" s="116">
        <v>5.1685872077941895</v>
      </c>
      <c r="AE505" s="116">
        <v>29.707988739013672</v>
      </c>
      <c r="AF505" s="116">
        <v>1585.1552734375</v>
      </c>
      <c r="AG505" s="116">
        <v>4742.48876953125</v>
      </c>
      <c r="AH505" s="121">
        <v>3044.943115234375</v>
      </c>
      <c r="AI505" s="116">
        <v>64.205596923828125</v>
      </c>
      <c r="AJ505" s="121">
        <v>4060.24169921875</v>
      </c>
      <c r="AK505" s="121">
        <v>682.24725341796875</v>
      </c>
      <c r="AL505" s="116">
        <v>2537.9091796875</v>
      </c>
      <c r="AM505" s="116">
        <v>507.03335571289063</v>
      </c>
      <c r="AN505" s="116">
        <v>80.251373291015625</v>
      </c>
      <c r="AO505" s="116">
        <v>77.364280700683594</v>
      </c>
      <c r="AP505" s="116">
        <v>103.16291046142578</v>
      </c>
      <c r="AQ505" s="116">
        <v>2.9845744301644115</v>
      </c>
      <c r="AR505" s="118">
        <v>296</v>
      </c>
      <c r="AS505" s="118">
        <v>0</v>
      </c>
      <c r="AT505" s="118">
        <v>0</v>
      </c>
      <c r="AU505" s="118">
        <v>0</v>
      </c>
      <c r="AV505" s="118">
        <v>0</v>
      </c>
      <c r="AW505" s="118">
        <v>0</v>
      </c>
      <c r="AX505" s="118">
        <v>5</v>
      </c>
      <c r="AY505" s="118">
        <v>1</v>
      </c>
      <c r="AZ505" s="118">
        <v>1</v>
      </c>
      <c r="BA505" s="118">
        <v>1</v>
      </c>
      <c r="BB505" s="118">
        <v>122</v>
      </c>
      <c r="BC505" s="118">
        <v>71</v>
      </c>
      <c r="BD505" s="116">
        <v>17</v>
      </c>
      <c r="BE505" s="118">
        <v>26</v>
      </c>
      <c r="BF505" s="118">
        <v>0</v>
      </c>
      <c r="BG505" s="112">
        <v>38.892921447753906</v>
      </c>
      <c r="BH505" s="244">
        <v>105</v>
      </c>
      <c r="BI505" s="240">
        <v>19.480519480519483</v>
      </c>
      <c r="BJ505" s="471">
        <v>3</v>
      </c>
      <c r="BK505" s="471">
        <v>3</v>
      </c>
    </row>
    <row r="506" spans="1:63">
      <c r="A506" s="352">
        <v>41886</v>
      </c>
      <c r="B506" s="114" t="s">
        <v>124</v>
      </c>
      <c r="C506" s="114" t="s">
        <v>176</v>
      </c>
      <c r="D506" s="114">
        <v>149</v>
      </c>
      <c r="E506" s="114">
        <v>117</v>
      </c>
      <c r="F506" s="114">
        <v>32</v>
      </c>
      <c r="G506" s="114">
        <v>430</v>
      </c>
      <c r="H506" s="114">
        <v>344</v>
      </c>
      <c r="I506" s="114">
        <v>86</v>
      </c>
      <c r="J506" s="114">
        <v>1643</v>
      </c>
      <c r="K506" s="115">
        <v>1300</v>
      </c>
      <c r="L506" s="115">
        <v>343</v>
      </c>
      <c r="M506" s="115">
        <v>1107339</v>
      </c>
      <c r="N506" s="116">
        <v>0</v>
      </c>
      <c r="O506" s="115">
        <v>131</v>
      </c>
      <c r="P506" s="116">
        <v>1.2282524257898331E-2</v>
      </c>
      <c r="Q506" s="116">
        <v>0</v>
      </c>
      <c r="R506" s="117">
        <v>444958</v>
      </c>
      <c r="S506" s="116">
        <v>99.677864074707031</v>
      </c>
      <c r="T506" s="116">
        <v>99.665618896484375</v>
      </c>
      <c r="U506" s="118">
        <v>446396</v>
      </c>
      <c r="V506" s="119">
        <v>3.9874907582998276E-2</v>
      </c>
      <c r="W506" s="117">
        <v>1384</v>
      </c>
      <c r="X506" s="119">
        <v>0.31104058027267456</v>
      </c>
      <c r="Y506" s="119">
        <v>0</v>
      </c>
      <c r="Z506" s="117">
        <v>119452</v>
      </c>
      <c r="AA506" s="119">
        <v>94.1700439453125</v>
      </c>
      <c r="AB506" s="116">
        <v>118987</v>
      </c>
      <c r="AC506" s="120">
        <v>94.177513122558594</v>
      </c>
      <c r="AD506" s="116">
        <v>5.2729334831237793</v>
      </c>
      <c r="AE506" s="116">
        <v>31.484355926513672</v>
      </c>
      <c r="AF506" s="116">
        <v>1666.2952880859375</v>
      </c>
      <c r="AG506" s="116">
        <v>5655.0107421875</v>
      </c>
      <c r="AH506" s="121">
        <v>3457.16650390625</v>
      </c>
      <c r="AI506" s="116">
        <v>61.134571075439453</v>
      </c>
      <c r="AJ506" s="121">
        <v>4202.013671875</v>
      </c>
      <c r="AK506" s="121">
        <v>1452.9967041015625</v>
      </c>
      <c r="AL506" s="116">
        <v>2334.118896484375</v>
      </c>
      <c r="AM506" s="116">
        <v>1123.047607421875</v>
      </c>
      <c r="AN506" s="116">
        <v>84.418266296386719</v>
      </c>
      <c r="AO506" s="116">
        <v>78.942169189453125</v>
      </c>
      <c r="AP506" s="116">
        <v>105.60349273681641</v>
      </c>
      <c r="AQ506" s="116">
        <v>3.4418811577525865</v>
      </c>
      <c r="AR506" s="118">
        <v>206</v>
      </c>
      <c r="AS506" s="118">
        <v>3</v>
      </c>
      <c r="AT506" s="118">
        <v>0</v>
      </c>
      <c r="AU506" s="118">
        <v>0</v>
      </c>
      <c r="AV506" s="118">
        <v>1</v>
      </c>
      <c r="AW506" s="118">
        <v>0</v>
      </c>
      <c r="AX506" s="118">
        <v>2</v>
      </c>
      <c r="AY506" s="118">
        <v>0</v>
      </c>
      <c r="AZ506" s="118">
        <v>2</v>
      </c>
      <c r="BA506" s="118">
        <v>0</v>
      </c>
      <c r="BB506" s="118">
        <v>78</v>
      </c>
      <c r="BC506" s="118">
        <v>40</v>
      </c>
      <c r="BD506" s="116">
        <v>10</v>
      </c>
      <c r="BE506" s="118">
        <v>21</v>
      </c>
      <c r="BF506" s="118">
        <v>0</v>
      </c>
      <c r="BG506" s="112">
        <v>41.717159271240234</v>
      </c>
      <c r="BH506" s="244">
        <v>72</v>
      </c>
      <c r="BI506" s="240">
        <v>16.744186046511629</v>
      </c>
      <c r="BJ506" s="471">
        <v>0</v>
      </c>
      <c r="BK506" s="471">
        <v>3</v>
      </c>
    </row>
    <row r="507" spans="1:63">
      <c r="A507" s="352">
        <v>41886</v>
      </c>
      <c r="B507" s="206" t="s">
        <v>133</v>
      </c>
      <c r="C507" s="206" t="s">
        <v>176</v>
      </c>
      <c r="D507" s="206">
        <v>176</v>
      </c>
      <c r="E507" s="206">
        <v>164</v>
      </c>
      <c r="F507" s="206">
        <v>12</v>
      </c>
      <c r="G507" s="206">
        <v>519</v>
      </c>
      <c r="H507" s="206">
        <v>485</v>
      </c>
      <c r="I507" s="206">
        <v>34</v>
      </c>
      <c r="J507" s="206">
        <v>1531</v>
      </c>
      <c r="K507" s="245">
        <v>1418</v>
      </c>
      <c r="L507" s="245">
        <v>113</v>
      </c>
      <c r="M507" s="245">
        <v>811844</v>
      </c>
      <c r="N507" s="246">
        <v>1.3795753940939903E-2</v>
      </c>
      <c r="O507" s="245">
        <v>72</v>
      </c>
      <c r="P507" s="246">
        <v>9.2599140480160713E-3</v>
      </c>
      <c r="Q507" s="246">
        <v>0</v>
      </c>
      <c r="R507" s="247">
        <v>263288</v>
      </c>
      <c r="S507" s="246">
        <v>99.599014282226563</v>
      </c>
      <c r="T507" s="246">
        <v>99.589790344238281</v>
      </c>
      <c r="U507" s="248">
        <v>264348</v>
      </c>
      <c r="V507" s="249">
        <v>2.9884848743677139E-2</v>
      </c>
      <c r="W507" s="248">
        <v>890</v>
      </c>
      <c r="X507" s="246">
        <v>0.33803287148475647</v>
      </c>
      <c r="Y507" s="246">
        <v>0</v>
      </c>
      <c r="Z507" s="247">
        <v>69269</v>
      </c>
      <c r="AA507" s="249">
        <v>90.089363098144531</v>
      </c>
      <c r="AB507" s="246">
        <v>68473</v>
      </c>
      <c r="AC507" s="250">
        <v>89.531639099121094</v>
      </c>
      <c r="AD507" s="246">
        <v>5.192223072052002</v>
      </c>
      <c r="AE507" s="246">
        <v>35.068901062011719</v>
      </c>
      <c r="AF507" s="246">
        <v>1243.3819580078125</v>
      </c>
      <c r="AG507" s="246">
        <v>4048.858154296875</v>
      </c>
      <c r="AH507" s="251">
        <v>2646.90576171875</v>
      </c>
      <c r="AI507" s="246">
        <v>65.374130249023438</v>
      </c>
      <c r="AJ507" s="251">
        <v>3695.501708984375</v>
      </c>
      <c r="AK507" s="251">
        <v>353.3572998046875</v>
      </c>
      <c r="AL507" s="246">
        <v>2414.50927734375</v>
      </c>
      <c r="AM507" s="246">
        <v>232.39637756347656</v>
      </c>
      <c r="AN507" s="246">
        <v>73.454971313476562</v>
      </c>
      <c r="AO507" s="246">
        <v>73.05487060546875</v>
      </c>
      <c r="AP507" s="246">
        <v>77.917808532714844</v>
      </c>
      <c r="AQ507" s="246">
        <v>2.6445840328523023</v>
      </c>
      <c r="AR507" s="248">
        <v>331</v>
      </c>
      <c r="AS507" s="248">
        <v>1</v>
      </c>
      <c r="AT507" s="248">
        <v>2</v>
      </c>
      <c r="AU507" s="248">
        <v>1</v>
      </c>
      <c r="AV507" s="248">
        <v>1</v>
      </c>
      <c r="AW507" s="248">
        <v>0</v>
      </c>
      <c r="AX507" s="248">
        <v>2</v>
      </c>
      <c r="AY507" s="248">
        <v>0</v>
      </c>
      <c r="AZ507" s="248">
        <v>4</v>
      </c>
      <c r="BA507" s="248">
        <v>0</v>
      </c>
      <c r="BB507" s="248">
        <v>84</v>
      </c>
      <c r="BC507" s="248">
        <v>57</v>
      </c>
      <c r="BD507" s="246">
        <v>18</v>
      </c>
      <c r="BE507" s="248">
        <v>26</v>
      </c>
      <c r="BF507" s="248">
        <v>0</v>
      </c>
      <c r="BG507" s="249">
        <v>35.432842254638672</v>
      </c>
      <c r="BH507" s="252">
        <v>134</v>
      </c>
      <c r="BI507" s="253">
        <v>25.818882466281313</v>
      </c>
      <c r="BJ507" s="43">
        <v>1</v>
      </c>
      <c r="BK507" s="43">
        <v>6</v>
      </c>
    </row>
    <row r="508" spans="1:63">
      <c r="A508" s="352">
        <v>41886</v>
      </c>
      <c r="B508" s="206" t="s">
        <v>125</v>
      </c>
      <c r="C508" s="206" t="s">
        <v>176</v>
      </c>
      <c r="D508" s="206">
        <v>174</v>
      </c>
      <c r="E508" s="206">
        <v>166</v>
      </c>
      <c r="F508" s="206">
        <v>8</v>
      </c>
      <c r="G508" s="206">
        <v>498</v>
      </c>
      <c r="H508" s="206">
        <v>474</v>
      </c>
      <c r="I508" s="206">
        <v>24</v>
      </c>
      <c r="J508" s="206">
        <v>1624</v>
      </c>
      <c r="K508" s="245">
        <v>1531</v>
      </c>
      <c r="L508" s="245">
        <v>93</v>
      </c>
      <c r="M508" s="245">
        <v>851353</v>
      </c>
      <c r="N508" s="246">
        <v>3.99364298209548E-3</v>
      </c>
      <c r="O508" s="245">
        <v>23</v>
      </c>
      <c r="P508" s="246">
        <v>2.8281621634960175E-3</v>
      </c>
      <c r="Q508" s="246">
        <v>0</v>
      </c>
      <c r="R508" s="247">
        <v>308764</v>
      </c>
      <c r="S508" s="246">
        <v>99.758651733398438</v>
      </c>
      <c r="T508" s="246">
        <v>99.755828857421875</v>
      </c>
      <c r="U508" s="248">
        <v>309511</v>
      </c>
      <c r="V508" s="249">
        <v>5.6540802121162415E-2</v>
      </c>
      <c r="W508" s="248">
        <v>722</v>
      </c>
      <c r="X508" s="246">
        <v>0.23383554816246033</v>
      </c>
      <c r="Y508" s="246">
        <v>0</v>
      </c>
      <c r="Z508" s="247">
        <v>83567</v>
      </c>
      <c r="AA508" s="249">
        <v>92.71722412109375</v>
      </c>
      <c r="AB508" s="246">
        <v>83279</v>
      </c>
      <c r="AC508" s="250">
        <v>93.552993774414063</v>
      </c>
      <c r="AD508" s="246">
        <v>4.4658088684082031</v>
      </c>
      <c r="AE508" s="246">
        <v>35.015037536621094</v>
      </c>
      <c r="AF508" s="246">
        <v>1123.83056640625</v>
      </c>
      <c r="AG508" s="246">
        <v>4228.26611328125</v>
      </c>
      <c r="AH508" s="251">
        <v>2147.810791015625</v>
      </c>
      <c r="AI508" s="246">
        <v>50.796489715576172</v>
      </c>
      <c r="AJ508" s="251">
        <v>3886.587890625</v>
      </c>
      <c r="AK508" s="251">
        <v>341.67840576171875</v>
      </c>
      <c r="AL508" s="246">
        <v>1899.91748046875</v>
      </c>
      <c r="AM508" s="246">
        <v>247.89360046386719</v>
      </c>
      <c r="AN508" s="246">
        <v>68.525413513183594</v>
      </c>
      <c r="AO508" s="246">
        <v>67.2142333984375</v>
      </c>
      <c r="AP508" s="246">
        <v>88.067329406738281</v>
      </c>
      <c r="AQ508" s="246">
        <v>2.6036121387199813</v>
      </c>
      <c r="AR508" s="248">
        <v>342</v>
      </c>
      <c r="AS508" s="248">
        <v>1</v>
      </c>
      <c r="AT508" s="248">
        <v>1</v>
      </c>
      <c r="AU508" s="248">
        <v>0</v>
      </c>
      <c r="AV508" s="248">
        <v>1</v>
      </c>
      <c r="AW508" s="248">
        <v>1</v>
      </c>
      <c r="AX508" s="248">
        <v>1</v>
      </c>
      <c r="AY508" s="248">
        <v>0</v>
      </c>
      <c r="AZ508" s="248">
        <v>2</v>
      </c>
      <c r="BA508" s="248">
        <v>0</v>
      </c>
      <c r="BB508" s="248">
        <v>66</v>
      </c>
      <c r="BC508" s="248">
        <v>31</v>
      </c>
      <c r="BD508" s="246">
        <v>8</v>
      </c>
      <c r="BE508" s="248">
        <v>13</v>
      </c>
      <c r="BF508" s="248">
        <v>0</v>
      </c>
      <c r="BG508" s="249">
        <v>33.358386993408203</v>
      </c>
      <c r="BH508" s="252">
        <v>148</v>
      </c>
      <c r="BI508" s="253">
        <v>29.718875502008029</v>
      </c>
      <c r="BJ508" s="43">
        <v>0</v>
      </c>
      <c r="BK508" s="43">
        <v>1</v>
      </c>
    </row>
    <row r="509" spans="1:63">
      <c r="A509" s="352">
        <v>41886</v>
      </c>
      <c r="B509" s="107" t="s">
        <v>127</v>
      </c>
      <c r="C509" s="107" t="s">
        <v>128</v>
      </c>
      <c r="D509" s="107">
        <v>166</v>
      </c>
      <c r="E509" s="107">
        <v>150</v>
      </c>
      <c r="F509" s="107">
        <v>16</v>
      </c>
      <c r="G509" s="107">
        <v>498</v>
      </c>
      <c r="H509" s="107">
        <v>450</v>
      </c>
      <c r="I509" s="107">
        <v>48</v>
      </c>
      <c r="J509" s="107">
        <v>1614</v>
      </c>
      <c r="K509" s="108">
        <v>1448</v>
      </c>
      <c r="L509" s="108">
        <v>166</v>
      </c>
      <c r="M509" s="108">
        <v>778891</v>
      </c>
      <c r="N509" s="109">
        <v>1.6818784177303314E-2</v>
      </c>
      <c r="O509" s="108">
        <v>3342</v>
      </c>
      <c r="P509" s="109">
        <v>0.42915919423103333</v>
      </c>
      <c r="Q509" s="109">
        <v>0</v>
      </c>
      <c r="R509" s="110">
        <v>316022</v>
      </c>
      <c r="S509" s="109">
        <v>99.347061157226563</v>
      </c>
      <c r="T509" s="109">
        <v>98.920707702636719</v>
      </c>
      <c r="U509" s="111">
        <v>318099</v>
      </c>
      <c r="V509" s="112">
        <v>0.11851656436920166</v>
      </c>
      <c r="W509" s="111">
        <v>2271</v>
      </c>
      <c r="X509" s="109">
        <v>0.71862083673477173</v>
      </c>
      <c r="Y509" s="109">
        <v>0</v>
      </c>
      <c r="Z509" s="110">
        <v>707553</v>
      </c>
      <c r="AA509" s="112">
        <v>99.217063903808594</v>
      </c>
      <c r="AB509" s="109">
        <v>707277</v>
      </c>
      <c r="AC509" s="182">
        <v>99.370811462402344</v>
      </c>
      <c r="AD509" s="109">
        <v>3.2022683620452881</v>
      </c>
      <c r="AE509" s="109">
        <v>17.969385147094727</v>
      </c>
      <c r="AF509" s="109">
        <v>699.30010986328125</v>
      </c>
      <c r="AG509" s="109">
        <v>4234.27685546875</v>
      </c>
      <c r="AH509" s="113">
        <v>2382.76171875</v>
      </c>
      <c r="AI509" s="109">
        <v>56.273166656494141</v>
      </c>
      <c r="AJ509" s="113">
        <v>3891.299560546875</v>
      </c>
      <c r="AK509" s="113">
        <v>342.977783203125</v>
      </c>
      <c r="AL509" s="109">
        <v>450</v>
      </c>
      <c r="AM509" s="109">
        <v>48</v>
      </c>
      <c r="AN509" s="109">
        <v>73.98492431640625</v>
      </c>
      <c r="AO509" s="109">
        <v>75.202690124511719</v>
      </c>
      <c r="AP509" s="109">
        <v>62.502090454101563</v>
      </c>
      <c r="AQ509" s="109">
        <v>2.6234676923598204</v>
      </c>
      <c r="AR509" s="111">
        <v>334</v>
      </c>
      <c r="AS509" s="111">
        <v>2</v>
      </c>
      <c r="AT509" s="111">
        <v>3</v>
      </c>
      <c r="AU509" s="111">
        <v>2</v>
      </c>
      <c r="AV509" s="111">
        <v>3</v>
      </c>
      <c r="AW509" s="111">
        <v>1</v>
      </c>
      <c r="AX509" s="111">
        <v>17</v>
      </c>
      <c r="AY509" s="111">
        <v>1</v>
      </c>
      <c r="AZ509" s="111">
        <v>18</v>
      </c>
      <c r="BA509" s="111">
        <v>4</v>
      </c>
      <c r="BB509" s="111">
        <v>29</v>
      </c>
      <c r="BC509" s="111">
        <v>12</v>
      </c>
      <c r="BD509" s="109">
        <v>60</v>
      </c>
      <c r="BE509" s="111">
        <v>96</v>
      </c>
      <c r="BF509" s="111">
        <v>0</v>
      </c>
      <c r="BG509" s="112">
        <v>36.159950256347656</v>
      </c>
      <c r="BH509" s="244">
        <v>167</v>
      </c>
      <c r="BI509" s="240">
        <v>33.53413654618474</v>
      </c>
      <c r="BJ509" s="43">
        <v>9</v>
      </c>
      <c r="BK509" s="43">
        <v>16</v>
      </c>
    </row>
    <row r="510" spans="1:63">
      <c r="A510" s="352">
        <v>41886</v>
      </c>
      <c r="B510" s="107" t="s">
        <v>129</v>
      </c>
      <c r="C510" s="107" t="s">
        <v>128</v>
      </c>
      <c r="D510" s="107">
        <v>155</v>
      </c>
      <c r="E510" s="107">
        <v>152</v>
      </c>
      <c r="F510" s="107">
        <v>3</v>
      </c>
      <c r="G510" s="107">
        <v>461</v>
      </c>
      <c r="H510" s="107">
        <v>452</v>
      </c>
      <c r="I510" s="107">
        <v>9</v>
      </c>
      <c r="J510" s="107">
        <v>1208</v>
      </c>
      <c r="K510" s="108">
        <v>1179</v>
      </c>
      <c r="L510" s="108">
        <v>29</v>
      </c>
      <c r="M510" s="108">
        <v>604470</v>
      </c>
      <c r="N510" s="109">
        <v>0</v>
      </c>
      <c r="O510" s="108">
        <v>2652</v>
      </c>
      <c r="P510" s="109">
        <v>0.43873724341392517</v>
      </c>
      <c r="Q510" s="109">
        <v>0</v>
      </c>
      <c r="R510" s="110">
        <v>196359</v>
      </c>
      <c r="S510" s="109">
        <v>98.977752685546875</v>
      </c>
      <c r="T510" s="109">
        <v>98.543502807617188</v>
      </c>
      <c r="U510" s="111">
        <v>198387</v>
      </c>
      <c r="V510" s="112">
        <v>0.10383744537830353</v>
      </c>
      <c r="W510" s="111">
        <v>1565</v>
      </c>
      <c r="X510" s="109">
        <v>0.79700958728790283</v>
      </c>
      <c r="Y510" s="109">
        <v>0</v>
      </c>
      <c r="Z510" s="110">
        <v>128230</v>
      </c>
      <c r="AA510" s="112">
        <v>97.837348937988281</v>
      </c>
      <c r="AB510" s="109">
        <v>128675</v>
      </c>
      <c r="AC510" s="182">
        <v>97.95721435546875</v>
      </c>
      <c r="AD510" s="109">
        <v>3.1362953186035156</v>
      </c>
      <c r="AE510" s="109">
        <v>29.164989471435547</v>
      </c>
      <c r="AF510" s="109">
        <v>547.64996337890625</v>
      </c>
      <c r="AG510" s="109">
        <v>2430.75439453125</v>
      </c>
      <c r="AH510" s="113">
        <v>1190.54443359375</v>
      </c>
      <c r="AI510" s="109">
        <v>48.9783935546875</v>
      </c>
      <c r="AJ510" s="113">
        <v>2374.52685546875</v>
      </c>
      <c r="AK510" s="113">
        <v>56.227775573730469</v>
      </c>
      <c r="AL510" s="109">
        <v>452</v>
      </c>
      <c r="AM510" s="109">
        <v>9</v>
      </c>
      <c r="AN510" s="109">
        <v>61.761272430419922</v>
      </c>
      <c r="AO510" s="109">
        <v>62.167892456054688</v>
      </c>
      <c r="AP510" s="109">
        <v>48.394199371337891</v>
      </c>
      <c r="AQ510" s="109">
        <v>2.0122139027576571</v>
      </c>
      <c r="AR510" s="111">
        <v>338</v>
      </c>
      <c r="AS510" s="111">
        <v>1</v>
      </c>
      <c r="AT510" s="111">
        <v>0</v>
      </c>
      <c r="AU510" s="111">
        <v>0</v>
      </c>
      <c r="AV510" s="111">
        <v>1</v>
      </c>
      <c r="AW510" s="111">
        <v>0</v>
      </c>
      <c r="AX510" s="111">
        <v>29</v>
      </c>
      <c r="AY510" s="111">
        <v>3</v>
      </c>
      <c r="AZ510" s="111">
        <v>19</v>
      </c>
      <c r="BA510" s="111">
        <v>6</v>
      </c>
      <c r="BB510" s="111">
        <v>64</v>
      </c>
      <c r="BC510" s="111">
        <v>28</v>
      </c>
      <c r="BD510" s="109">
        <v>79</v>
      </c>
      <c r="BE510" s="111">
        <v>82</v>
      </c>
      <c r="BF510" s="111">
        <v>0</v>
      </c>
      <c r="BG510" s="112">
        <v>29.687803268432617</v>
      </c>
      <c r="BH510" s="244">
        <v>193</v>
      </c>
      <c r="BI510" s="240">
        <v>41.865509761388289</v>
      </c>
      <c r="BJ510" s="43">
        <v>13</v>
      </c>
      <c r="BK510" s="43">
        <v>15</v>
      </c>
    </row>
    <row r="511" spans="1:63">
      <c r="A511" s="352">
        <v>41886</v>
      </c>
      <c r="B511" s="126" t="s">
        <v>130</v>
      </c>
      <c r="C511" s="126" t="s">
        <v>128</v>
      </c>
      <c r="D511" s="233">
        <v>181</v>
      </c>
      <c r="E511" s="233">
        <v>176</v>
      </c>
      <c r="F511" s="233">
        <v>5</v>
      </c>
      <c r="G511" s="233">
        <v>543</v>
      </c>
      <c r="H511" s="233">
        <v>528</v>
      </c>
      <c r="I511" s="233">
        <v>15</v>
      </c>
      <c r="J511" s="233">
        <v>863</v>
      </c>
      <c r="K511" s="233">
        <v>832</v>
      </c>
      <c r="L511" s="233">
        <v>31</v>
      </c>
      <c r="M511" s="233">
        <v>275585</v>
      </c>
      <c r="N511" s="195">
        <v>1.4514578506350517E-3</v>
      </c>
      <c r="O511" s="233">
        <v>692</v>
      </c>
      <c r="P511" s="230">
        <v>0.25110584497451782</v>
      </c>
      <c r="Q511" s="234">
        <v>0</v>
      </c>
      <c r="R511" s="233">
        <v>56294</v>
      </c>
      <c r="S511" s="230">
        <v>99.789054870605469</v>
      </c>
      <c r="T511" s="195">
        <v>99.538475036621094</v>
      </c>
      <c r="U511" s="233">
        <v>56413</v>
      </c>
      <c r="V511" s="195">
        <v>0</v>
      </c>
      <c r="W511" s="233">
        <v>312</v>
      </c>
      <c r="X511" s="195">
        <v>0.5542331337928772</v>
      </c>
      <c r="Y511" s="234">
        <v>0</v>
      </c>
      <c r="Z511" s="233">
        <v>146718</v>
      </c>
      <c r="AA511" s="195">
        <v>98.671119689941406</v>
      </c>
      <c r="AB511" s="233">
        <v>147761</v>
      </c>
      <c r="AC511" s="195">
        <v>98.778663635253906</v>
      </c>
      <c r="AD511" s="234">
        <v>4.243992805480957</v>
      </c>
      <c r="AE511" s="234">
        <v>28.727375030517578</v>
      </c>
      <c r="AF511" s="233">
        <v>354.833251953125</v>
      </c>
      <c r="AG511" s="234">
        <v>1102.516845703125</v>
      </c>
      <c r="AH511" s="234">
        <v>542.1168212890625</v>
      </c>
      <c r="AI511" s="234">
        <v>49.170841217041016</v>
      </c>
      <c r="AJ511" s="234">
        <v>1054.6002197265625</v>
      </c>
      <c r="AK511" s="234">
        <v>47.916664123535156</v>
      </c>
      <c r="AL511" s="234">
        <v>528</v>
      </c>
      <c r="AM511" s="234">
        <v>15</v>
      </c>
      <c r="AN511" s="235">
        <v>45.374900817871094</v>
      </c>
      <c r="AO511" s="235">
        <v>44.718959808349609</v>
      </c>
      <c r="AP511" s="235">
        <v>67.006950378417969</v>
      </c>
      <c r="AQ511" s="213">
        <v>1.2775397980337486</v>
      </c>
      <c r="AR511" s="234">
        <v>457</v>
      </c>
      <c r="AS511" s="236">
        <v>1</v>
      </c>
      <c r="AT511" s="236">
        <v>0</v>
      </c>
      <c r="AU511" s="236">
        <v>0</v>
      </c>
      <c r="AV511" s="236">
        <v>0</v>
      </c>
      <c r="AW511" s="236">
        <v>0</v>
      </c>
      <c r="AX511" s="236">
        <v>6</v>
      </c>
      <c r="AY511" s="236">
        <v>0</v>
      </c>
      <c r="AZ511" s="236">
        <v>0</v>
      </c>
      <c r="BA511" s="236">
        <v>0</v>
      </c>
      <c r="BB511" s="236">
        <v>27</v>
      </c>
      <c r="BC511" s="236">
        <v>3</v>
      </c>
      <c r="BD511" s="236">
        <v>8</v>
      </c>
      <c r="BE511" s="236">
        <v>1</v>
      </c>
      <c r="BF511" s="236">
        <v>0</v>
      </c>
      <c r="BG511" s="235">
        <v>20.659639358520508</v>
      </c>
      <c r="BH511" s="236">
        <v>289</v>
      </c>
      <c r="BI511" s="235">
        <v>53.222836095764272</v>
      </c>
      <c r="BJ511" s="43">
        <v>2</v>
      </c>
      <c r="BK511" s="43">
        <v>0</v>
      </c>
    </row>
    <row r="512" spans="1:63">
      <c r="A512" s="352">
        <v>41886</v>
      </c>
      <c r="B512" s="127" t="s">
        <v>132</v>
      </c>
      <c r="C512" s="127" t="s">
        <v>128</v>
      </c>
      <c r="D512" s="199">
        <v>183</v>
      </c>
      <c r="E512" s="199">
        <v>178</v>
      </c>
      <c r="F512" s="199">
        <v>5</v>
      </c>
      <c r="G512" s="199">
        <v>542</v>
      </c>
      <c r="H512" s="199">
        <v>527</v>
      </c>
      <c r="I512" s="199">
        <v>15</v>
      </c>
      <c r="J512" s="199">
        <v>998</v>
      </c>
      <c r="K512" s="199">
        <v>967</v>
      </c>
      <c r="L512" s="199">
        <v>31</v>
      </c>
      <c r="M512" s="199">
        <v>356351</v>
      </c>
      <c r="N512" s="200">
        <v>0.13918860256671906</v>
      </c>
      <c r="O512" s="199">
        <v>1111</v>
      </c>
      <c r="P512" s="194">
        <v>0.31222161650657654</v>
      </c>
      <c r="Q512" s="200">
        <v>0</v>
      </c>
      <c r="R512" s="199">
        <v>90082</v>
      </c>
      <c r="S512" s="194">
        <v>99.777366638183594</v>
      </c>
      <c r="T512" s="200">
        <v>99.465843200683594</v>
      </c>
      <c r="U512" s="199">
        <v>90283</v>
      </c>
      <c r="V512" s="201">
        <v>1.1076282244175673E-3</v>
      </c>
      <c r="W512" s="199">
        <v>544</v>
      </c>
      <c r="X512" s="200">
        <v>0.60389423370361328</v>
      </c>
      <c r="Y512" s="200">
        <v>0</v>
      </c>
      <c r="Z512" s="199">
        <v>168307</v>
      </c>
      <c r="AA512" s="201">
        <v>98.601966857910156</v>
      </c>
      <c r="AB512" s="199">
        <v>168932</v>
      </c>
      <c r="AC512" s="201">
        <v>98.516349792480469</v>
      </c>
      <c r="AD512" s="200">
        <v>4.3216118812561035</v>
      </c>
      <c r="AE512" s="200">
        <v>26.857931137084961</v>
      </c>
      <c r="AF512" s="199">
        <v>422.57772827148437</v>
      </c>
      <c r="AG512" s="200">
        <v>1504.405517578125</v>
      </c>
      <c r="AH512" s="200">
        <v>565.04974365234375</v>
      </c>
      <c r="AI512" s="237">
        <v>37.559669494628906</v>
      </c>
      <c r="AJ512" s="200">
        <v>1461.7889404296875</v>
      </c>
      <c r="AK512" s="200">
        <v>42.616664886474609</v>
      </c>
      <c r="AL512" s="200">
        <v>527</v>
      </c>
      <c r="AM512" s="200">
        <v>15</v>
      </c>
      <c r="AN512" s="200">
        <v>47.085605621337891</v>
      </c>
      <c r="AO512" s="200">
        <v>47.059326171875</v>
      </c>
      <c r="AP512" s="200">
        <v>48.005252838134766</v>
      </c>
      <c r="AQ512" s="200">
        <v>1.5074203582947143</v>
      </c>
      <c r="AR512" s="200">
        <v>470</v>
      </c>
      <c r="AS512" s="202">
        <v>0</v>
      </c>
      <c r="AT512" s="202">
        <v>1</v>
      </c>
      <c r="AU512" s="202">
        <v>1</v>
      </c>
      <c r="AV512" s="202">
        <v>0</v>
      </c>
      <c r="AW512" s="202">
        <v>0</v>
      </c>
      <c r="AX512" s="202">
        <v>8</v>
      </c>
      <c r="AY512" s="202">
        <v>0</v>
      </c>
      <c r="AZ512" s="202">
        <v>1</v>
      </c>
      <c r="BA512" s="202">
        <v>0</v>
      </c>
      <c r="BB512" s="202">
        <v>24</v>
      </c>
      <c r="BC512" s="202">
        <v>8</v>
      </c>
      <c r="BD512" s="202">
        <v>16</v>
      </c>
      <c r="BE512" s="202">
        <v>10</v>
      </c>
      <c r="BF512" s="202">
        <v>0</v>
      </c>
      <c r="BG512" s="200">
        <v>21.788833618164063</v>
      </c>
      <c r="BH512" s="202">
        <v>297</v>
      </c>
      <c r="BI512" s="238">
        <v>54.79704797047971</v>
      </c>
      <c r="BJ512" s="43">
        <v>2</v>
      </c>
      <c r="BK512" s="43">
        <v>1</v>
      </c>
    </row>
    <row r="513" spans="1:63">
      <c r="A513" s="352">
        <v>41885</v>
      </c>
      <c r="B513" s="126" t="s">
        <v>6</v>
      </c>
      <c r="C513" s="126"/>
      <c r="D513" s="233">
        <v>2140</v>
      </c>
      <c r="E513" s="233">
        <v>1931</v>
      </c>
      <c r="F513" s="233">
        <v>209</v>
      </c>
      <c r="G513" s="233">
        <v>6327</v>
      </c>
      <c r="H513" s="233">
        <v>5722</v>
      </c>
      <c r="I513" s="233">
        <v>605</v>
      </c>
      <c r="J513" s="233">
        <v>19160</v>
      </c>
      <c r="K513" s="233">
        <v>16852</v>
      </c>
      <c r="L513" s="233">
        <v>2308</v>
      </c>
      <c r="M513" s="233">
        <v>11518356</v>
      </c>
      <c r="N513" s="195">
        <v>4.6221873853792089E-2</v>
      </c>
      <c r="O513" s="233">
        <v>15490</v>
      </c>
      <c r="P513" s="230">
        <v>0.13639204779216144</v>
      </c>
      <c r="Q513" s="234"/>
      <c r="R513" s="233">
        <v>4386610</v>
      </c>
      <c r="S513" s="230">
        <v>99.550914531147043</v>
      </c>
      <c r="T513" s="195">
        <v>99.415135000222179</v>
      </c>
      <c r="U513" s="233">
        <v>4406409</v>
      </c>
      <c r="V513" s="195">
        <v>4.5615375536724005E-2</v>
      </c>
      <c r="W513" s="233">
        <v>15881</v>
      </c>
      <c r="X513" s="195">
        <v>0.36203355210515636</v>
      </c>
      <c r="Y513" s="234"/>
      <c r="Z513" s="233">
        <v>3643805</v>
      </c>
      <c r="AA513" s="195">
        <v>98.082347337582277</v>
      </c>
      <c r="AB513" s="233">
        <v>3643077</v>
      </c>
      <c r="AC513" s="195">
        <v>98.084087157854768</v>
      </c>
      <c r="AD513" s="234">
        <v>9.4703157572524947</v>
      </c>
      <c r="AE513" s="234">
        <v>29.902785012830513</v>
      </c>
      <c r="AF513" s="233">
        <v>16455.491638183594</v>
      </c>
      <c r="AG513" s="234">
        <v>61443.22705078125</v>
      </c>
      <c r="AH513" s="234">
        <v>40582.123596191406</v>
      </c>
      <c r="AI513" s="234">
        <v>66.048164369119675</v>
      </c>
      <c r="AJ513" s="234">
        <v>51782.802124023438</v>
      </c>
      <c r="AK513" s="234">
        <v>9660.4194374084473</v>
      </c>
      <c r="AL513" s="234">
        <v>30655.145385742188</v>
      </c>
      <c r="AM513" s="234">
        <v>7360.7403964996338</v>
      </c>
      <c r="AN513" s="235">
        <v>87.174987826309888</v>
      </c>
      <c r="AO513" s="235">
        <v>84.578405775021324</v>
      </c>
      <c r="AP513" s="235">
        <v>106.43459296038405</v>
      </c>
      <c r="AQ513" s="213">
        <v>3.206849011001109</v>
      </c>
      <c r="AR513" s="234">
        <v>3698</v>
      </c>
      <c r="AS513" s="236">
        <v>83</v>
      </c>
      <c r="AT513" s="236">
        <v>25</v>
      </c>
      <c r="AU513" s="236">
        <v>17</v>
      </c>
      <c r="AV513" s="236">
        <v>10</v>
      </c>
      <c r="AW513" s="236">
        <v>3</v>
      </c>
      <c r="AX513" s="236">
        <v>88</v>
      </c>
      <c r="AY513" s="236">
        <v>1</v>
      </c>
      <c r="AZ513" s="236">
        <v>77</v>
      </c>
      <c r="BA513" s="236">
        <v>16</v>
      </c>
      <c r="BB513" s="236">
        <v>673</v>
      </c>
      <c r="BC513" s="236">
        <v>315</v>
      </c>
      <c r="BD513" s="236">
        <v>305</v>
      </c>
      <c r="BE513" s="236">
        <v>450</v>
      </c>
      <c r="BF513" s="236">
        <v>0</v>
      </c>
      <c r="BG513" s="235">
        <v>42.485742416829645</v>
      </c>
      <c r="BH513" s="236">
        <v>1599</v>
      </c>
      <c r="BI513" s="235">
        <v>25.272641062114747</v>
      </c>
      <c r="BJ513" s="43">
        <v>27</v>
      </c>
      <c r="BK513" s="43">
        <v>83</v>
      </c>
    </row>
    <row r="514" spans="1:63">
      <c r="A514" s="352">
        <v>41885</v>
      </c>
      <c r="B514" s="127" t="s">
        <v>134</v>
      </c>
      <c r="C514" s="127"/>
      <c r="D514" s="199">
        <v>768</v>
      </c>
      <c r="E514" s="199">
        <v>660</v>
      </c>
      <c r="F514" s="199">
        <v>108</v>
      </c>
      <c r="G514" s="199">
        <v>2297</v>
      </c>
      <c r="H514" s="199">
        <v>1973</v>
      </c>
      <c r="I514" s="199">
        <v>324</v>
      </c>
      <c r="J514" s="199">
        <v>8079</v>
      </c>
      <c r="K514" s="199">
        <v>6739</v>
      </c>
      <c r="L514" s="199">
        <v>1340</v>
      </c>
      <c r="M514" s="199">
        <v>5686330</v>
      </c>
      <c r="N514" s="200">
        <v>9.2062894347532578E-2</v>
      </c>
      <c r="O514" s="199">
        <v>6952</v>
      </c>
      <c r="P514" s="194">
        <v>0.12241341617426338</v>
      </c>
      <c r="Q514" s="200"/>
      <c r="R514" s="199">
        <v>2327845</v>
      </c>
      <c r="S514" s="194">
        <v>99.521664274972338</v>
      </c>
      <c r="T514" s="200">
        <v>99.399836405899862</v>
      </c>
      <c r="U514" s="199">
        <v>2339036</v>
      </c>
      <c r="V514" s="201">
        <v>6.1991350705561193E-2</v>
      </c>
      <c r="W514" s="199">
        <v>7153</v>
      </c>
      <c r="X514" s="200">
        <v>0.30727990910047703</v>
      </c>
      <c r="Y514" s="200"/>
      <c r="Z514" s="199">
        <v>2074251</v>
      </c>
      <c r="AA514" s="201">
        <v>98.529106874577536</v>
      </c>
      <c r="AB514" s="199">
        <v>2075117</v>
      </c>
      <c r="AC514" s="201">
        <v>98.443074619452588</v>
      </c>
      <c r="AD514" s="200">
        <v>5.4732654768329736</v>
      </c>
      <c r="AE514" s="200">
        <v>30.785766914610143</v>
      </c>
      <c r="AF514" s="199">
        <v>8822.6517333984375</v>
      </c>
      <c r="AG514" s="200">
        <v>33452.1591796875</v>
      </c>
      <c r="AH514" s="200">
        <v>24470.986938476563</v>
      </c>
      <c r="AI514" s="237">
        <v>73.15218968985296</v>
      </c>
      <c r="AJ514" s="200">
        <v>27099.661376953125</v>
      </c>
      <c r="AK514" s="200">
        <v>6352.4934997558594</v>
      </c>
      <c r="AL514" s="200">
        <v>19323.323364257813</v>
      </c>
      <c r="AM514" s="200">
        <v>5147.6607151031494</v>
      </c>
      <c r="AN514" s="200">
        <v>108.01667031121492</v>
      </c>
      <c r="AO514" s="200">
        <v>105.86249597469971</v>
      </c>
      <c r="AP514" s="200">
        <v>118.28466297497665</v>
      </c>
      <c r="AQ514" s="200">
        <v>4.1406311647094318</v>
      </c>
      <c r="AR514" s="200">
        <v>946</v>
      </c>
      <c r="AS514" s="202">
        <v>77</v>
      </c>
      <c r="AT514" s="202">
        <v>21</v>
      </c>
      <c r="AU514" s="202">
        <v>16</v>
      </c>
      <c r="AV514" s="202">
        <v>6</v>
      </c>
      <c r="AW514" s="202">
        <v>3</v>
      </c>
      <c r="AX514" s="202">
        <v>28</v>
      </c>
      <c r="AY514" s="202">
        <v>0</v>
      </c>
      <c r="AZ514" s="202">
        <v>44</v>
      </c>
      <c r="BA514" s="202">
        <v>10</v>
      </c>
      <c r="BB514" s="202">
        <v>150</v>
      </c>
      <c r="BC514" s="202">
        <v>55</v>
      </c>
      <c r="BD514" s="202">
        <v>90</v>
      </c>
      <c r="BE514" s="202">
        <v>172</v>
      </c>
      <c r="BF514" s="202">
        <v>0</v>
      </c>
      <c r="BG514" s="200">
        <v>53.288581863175501</v>
      </c>
      <c r="BH514" s="202">
        <v>208</v>
      </c>
      <c r="BI514" s="238">
        <v>9.055289508053983</v>
      </c>
      <c r="BJ514" s="470">
        <v>4</v>
      </c>
      <c r="BK514" s="470">
        <v>37</v>
      </c>
    </row>
    <row r="515" spans="1:63">
      <c r="A515" s="352">
        <v>41885</v>
      </c>
      <c r="B515" s="127" t="s">
        <v>175</v>
      </c>
      <c r="C515" s="127"/>
      <c r="D515" s="199">
        <v>687</v>
      </c>
      <c r="E515" s="199">
        <v>615</v>
      </c>
      <c r="F515" s="199">
        <v>72</v>
      </c>
      <c r="G515" s="199">
        <v>1986</v>
      </c>
      <c r="H515" s="199">
        <v>1792</v>
      </c>
      <c r="I515" s="199">
        <v>194</v>
      </c>
      <c r="J515" s="199">
        <v>6387</v>
      </c>
      <c r="K515" s="199">
        <v>5677</v>
      </c>
      <c r="L515" s="199">
        <v>710</v>
      </c>
      <c r="M515" s="199">
        <v>3830789</v>
      </c>
      <c r="N515" s="200">
        <v>1.8272998011837735E-3</v>
      </c>
      <c r="O515" s="199">
        <v>310</v>
      </c>
      <c r="P515" s="194">
        <v>8.4315218975915332E-3</v>
      </c>
      <c r="Q515" s="200"/>
      <c r="R515" s="199">
        <v>1406087</v>
      </c>
      <c r="S515" s="194">
        <v>99.673825311430605</v>
      </c>
      <c r="T515" s="243">
        <v>99.665421291023307</v>
      </c>
      <c r="U515" s="199">
        <v>1410689</v>
      </c>
      <c r="V515" s="201">
        <v>2.0628217973532523E-2</v>
      </c>
      <c r="W515" s="199">
        <v>4234</v>
      </c>
      <c r="X515" s="200">
        <v>0.30111934752259284</v>
      </c>
      <c r="Y515" s="200"/>
      <c r="Z515" s="199">
        <v>422966</v>
      </c>
      <c r="AA515" s="201">
        <v>93.736611379173539</v>
      </c>
      <c r="AB515" s="199">
        <v>421034</v>
      </c>
      <c r="AC515" s="201">
        <v>93.92377024708891</v>
      </c>
      <c r="AD515" s="200">
        <v>19.98453591046216</v>
      </c>
      <c r="AE515" s="200">
        <v>32.724309087258938</v>
      </c>
      <c r="AF515" s="199">
        <v>5618.2119140625</v>
      </c>
      <c r="AG515" s="200">
        <v>18814.357421875</v>
      </c>
      <c r="AH515" s="200">
        <v>11500.902099609375</v>
      </c>
      <c r="AI515" s="237">
        <v>61.128327913222023</v>
      </c>
      <c r="AJ515" s="200">
        <v>15982.625</v>
      </c>
      <c r="AK515" s="200">
        <v>2831.7314453125</v>
      </c>
      <c r="AL515" s="200">
        <v>9374.822021484375</v>
      </c>
      <c r="AM515" s="200">
        <v>2126.0796813964844</v>
      </c>
      <c r="AN515" s="200">
        <v>77.452263593145673</v>
      </c>
      <c r="AO515" s="200">
        <v>75.278867034226849</v>
      </c>
      <c r="AP515" s="200">
        <v>98.368331596174642</v>
      </c>
      <c r="AQ515" s="200">
        <v>2.9457268548418662</v>
      </c>
      <c r="AR515" s="200">
        <v>1150</v>
      </c>
      <c r="AS515" s="202">
        <v>4</v>
      </c>
      <c r="AT515" s="202">
        <v>2</v>
      </c>
      <c r="AU515" s="202">
        <v>0</v>
      </c>
      <c r="AV515" s="202">
        <v>2</v>
      </c>
      <c r="AW515" s="202">
        <v>0</v>
      </c>
      <c r="AX515" s="202">
        <v>8</v>
      </c>
      <c r="AY515" s="202">
        <v>1</v>
      </c>
      <c r="AZ515" s="202">
        <v>5</v>
      </c>
      <c r="BA515" s="202">
        <v>2</v>
      </c>
      <c r="BB515" s="202">
        <v>354</v>
      </c>
      <c r="BC515" s="202">
        <v>189</v>
      </c>
      <c r="BD515" s="202">
        <v>61</v>
      </c>
      <c r="BE515" s="202">
        <v>95</v>
      </c>
      <c r="BF515" s="202">
        <v>0</v>
      </c>
      <c r="BG515" s="200">
        <v>37.740190400189633</v>
      </c>
      <c r="BH515" s="202">
        <v>437</v>
      </c>
      <c r="BI515" s="238">
        <v>22.004028197381672</v>
      </c>
      <c r="BJ515" s="470">
        <v>3</v>
      </c>
      <c r="BK515" s="470">
        <v>17</v>
      </c>
    </row>
    <row r="516" spans="1:63">
      <c r="A516" s="352">
        <v>41885</v>
      </c>
      <c r="B516" s="126" t="s">
        <v>135</v>
      </c>
      <c r="C516" s="126"/>
      <c r="D516" s="189">
        <v>685</v>
      </c>
      <c r="E516" s="189">
        <v>656</v>
      </c>
      <c r="F516" s="189">
        <v>29</v>
      </c>
      <c r="G516" s="189">
        <v>2044</v>
      </c>
      <c r="H516" s="189">
        <v>1957</v>
      </c>
      <c r="I516" s="189">
        <v>87</v>
      </c>
      <c r="J516" s="189">
        <v>4694</v>
      </c>
      <c r="K516" s="189">
        <v>4436</v>
      </c>
      <c r="L516" s="189">
        <v>258</v>
      </c>
      <c r="M516" s="189">
        <v>2001237</v>
      </c>
      <c r="N516" s="203">
        <v>9.4941280907122935E-4</v>
      </c>
      <c r="O516" s="189">
        <v>8228</v>
      </c>
      <c r="P516" s="192">
        <v>0.41115906776339101</v>
      </c>
      <c r="Q516" s="203"/>
      <c r="R516" s="204">
        <v>652678</v>
      </c>
      <c r="S516" s="192">
        <v>99.390447673475151</v>
      </c>
      <c r="T516" s="203">
        <v>98.981794835375027</v>
      </c>
      <c r="U516" s="204">
        <v>656684</v>
      </c>
      <c r="V516" s="205">
        <v>4.096338593540097E-2</v>
      </c>
      <c r="W516" s="204">
        <v>4494</v>
      </c>
      <c r="X516" s="203">
        <v>0.68854779845498093</v>
      </c>
      <c r="Y516" s="203"/>
      <c r="Z516" s="204">
        <v>1146588</v>
      </c>
      <c r="AA516" s="205">
        <v>98.877233677760586</v>
      </c>
      <c r="AB516" s="204">
        <v>1146926</v>
      </c>
      <c r="AC516" s="205">
        <v>98.961819361901831</v>
      </c>
      <c r="AD516" s="203">
        <v>3.7462371221493833</v>
      </c>
      <c r="AE516" s="203">
        <v>26.169049083181466</v>
      </c>
      <c r="AF516" s="204">
        <v>2014.6279907226562</v>
      </c>
      <c r="AG516" s="205">
        <v>9176.71044921875</v>
      </c>
      <c r="AH516" s="205">
        <v>4610.2345581054687</v>
      </c>
      <c r="AI516" s="232">
        <v>50.238422402201401</v>
      </c>
      <c r="AJ516" s="205">
        <v>8700.5157470703125</v>
      </c>
      <c r="AK516" s="205">
        <v>476.19449234008789</v>
      </c>
      <c r="AL516" s="205">
        <v>1957</v>
      </c>
      <c r="AM516" s="205">
        <v>87</v>
      </c>
      <c r="AN516" s="203">
        <v>60.287267074485129</v>
      </c>
      <c r="AO516" s="203">
        <v>60.443485235941026</v>
      </c>
      <c r="AP516" s="203">
        <v>57.568767382219797</v>
      </c>
      <c r="AQ516" s="203">
        <v>1.9549873134253835</v>
      </c>
      <c r="AR516" s="205">
        <v>1602</v>
      </c>
      <c r="AS516" s="204">
        <v>2</v>
      </c>
      <c r="AT516" s="204">
        <v>2</v>
      </c>
      <c r="AU516" s="204">
        <v>1</v>
      </c>
      <c r="AV516" s="204">
        <v>2</v>
      </c>
      <c r="AW516" s="204">
        <v>0</v>
      </c>
      <c r="AX516" s="204">
        <v>52</v>
      </c>
      <c r="AY516" s="204">
        <v>0</v>
      </c>
      <c r="AZ516" s="204">
        <v>28</v>
      </c>
      <c r="BA516" s="204">
        <v>4</v>
      </c>
      <c r="BB516" s="204">
        <v>169</v>
      </c>
      <c r="BC516" s="204">
        <v>71</v>
      </c>
      <c r="BD516" s="204">
        <v>154</v>
      </c>
      <c r="BE516" s="204">
        <v>183</v>
      </c>
      <c r="BF516" s="204">
        <v>0</v>
      </c>
      <c r="BG516" s="203">
        <v>28.683467197868779</v>
      </c>
      <c r="BH516" s="204">
        <v>954</v>
      </c>
      <c r="BI516" s="239">
        <v>46.673189823874758</v>
      </c>
      <c r="BJ516" s="470">
        <v>20</v>
      </c>
      <c r="BK516" s="470">
        <v>29</v>
      </c>
    </row>
    <row r="517" spans="1:63">
      <c r="A517" s="352">
        <v>41885</v>
      </c>
      <c r="B517" s="114" t="s">
        <v>121</v>
      </c>
      <c r="C517" s="114" t="s">
        <v>122</v>
      </c>
      <c r="D517" s="114">
        <v>231</v>
      </c>
      <c r="E517" s="114">
        <v>168</v>
      </c>
      <c r="F517" s="114">
        <v>63</v>
      </c>
      <c r="G517" s="114">
        <v>680</v>
      </c>
      <c r="H517" s="114">
        <v>492</v>
      </c>
      <c r="I517" s="114">
        <v>188</v>
      </c>
      <c r="J517" s="114">
        <v>2667</v>
      </c>
      <c r="K517" s="115">
        <v>1878</v>
      </c>
      <c r="L517" s="115">
        <v>789</v>
      </c>
      <c r="M517" s="115">
        <v>1970643</v>
      </c>
      <c r="N517" s="116">
        <v>0.22551015019416809</v>
      </c>
      <c r="O517" s="115">
        <v>2590</v>
      </c>
      <c r="P517" s="116">
        <v>0.13182492554187775</v>
      </c>
      <c r="Q517" s="116">
        <v>0</v>
      </c>
      <c r="R517" s="117">
        <v>896101</v>
      </c>
      <c r="S517" s="116">
        <v>99.453842163085938</v>
      </c>
      <c r="T517" s="116">
        <v>99.322738647460938</v>
      </c>
      <c r="U517" s="118">
        <v>901022</v>
      </c>
      <c r="V517" s="119">
        <v>0.12397033721208572</v>
      </c>
      <c r="W517" s="117">
        <v>3003</v>
      </c>
      <c r="X517" s="119">
        <v>0.33511847257614136</v>
      </c>
      <c r="Y517" s="119">
        <v>0</v>
      </c>
      <c r="Z517" s="117">
        <v>1098665</v>
      </c>
      <c r="AA517" s="119">
        <v>98.635978698730469</v>
      </c>
      <c r="AB517" s="116">
        <v>1098915</v>
      </c>
      <c r="AC517" s="120">
        <v>98.604530334472656</v>
      </c>
      <c r="AD517" s="116">
        <v>5.4249706268310547</v>
      </c>
      <c r="AE517" s="116">
        <v>28.949724197387695</v>
      </c>
      <c r="AF517" s="116">
        <v>3030.88720703125</v>
      </c>
      <c r="AG517" s="116">
        <v>13737.2763671875</v>
      </c>
      <c r="AH517" s="121">
        <v>11472.2685546875</v>
      </c>
      <c r="AI517" s="116">
        <v>83.511955261230469</v>
      </c>
      <c r="AJ517" s="121">
        <v>9319.439453125</v>
      </c>
      <c r="AK517" s="121">
        <v>4417.83251953125</v>
      </c>
      <c r="AL517" s="116">
        <v>7640.390625</v>
      </c>
      <c r="AM517" s="116">
        <v>3831.876708984375</v>
      </c>
      <c r="AN517" s="116">
        <v>128.39793395996094</v>
      </c>
      <c r="AO517" s="116">
        <v>124.34965515136719</v>
      </c>
      <c r="AP517" s="116">
        <v>137.86602783203125</v>
      </c>
      <c r="AQ517" s="122">
        <v>5.1508347833473938</v>
      </c>
      <c r="AR517" s="118">
        <v>172</v>
      </c>
      <c r="AS517" s="118">
        <v>58</v>
      </c>
      <c r="AT517" s="118">
        <v>11</v>
      </c>
      <c r="AU517" s="118">
        <v>11</v>
      </c>
      <c r="AV517" s="118">
        <v>4</v>
      </c>
      <c r="AW517" s="118">
        <v>2</v>
      </c>
      <c r="AX517" s="118">
        <v>15</v>
      </c>
      <c r="AY517" s="118">
        <v>0</v>
      </c>
      <c r="AZ517" s="118">
        <v>14</v>
      </c>
      <c r="BA517" s="118">
        <v>4</v>
      </c>
      <c r="BB517" s="118">
        <v>29</v>
      </c>
      <c r="BC517" s="118">
        <v>13</v>
      </c>
      <c r="BD517" s="116">
        <v>45</v>
      </c>
      <c r="BE517" s="118">
        <v>51</v>
      </c>
      <c r="BF517" s="118">
        <v>0</v>
      </c>
      <c r="BG517" s="112">
        <v>63.765716552734375</v>
      </c>
      <c r="BH517" s="244">
        <v>36</v>
      </c>
      <c r="BI517" s="240">
        <v>5.2941176470588234</v>
      </c>
      <c r="BJ517" s="470">
        <v>1</v>
      </c>
      <c r="BK517" s="470">
        <v>9</v>
      </c>
    </row>
    <row r="518" spans="1:63">
      <c r="A518" s="352">
        <v>41885</v>
      </c>
      <c r="B518" s="114" t="s">
        <v>123</v>
      </c>
      <c r="C518" s="114" t="s">
        <v>122</v>
      </c>
      <c r="D518" s="114">
        <v>169</v>
      </c>
      <c r="E518" s="114">
        <v>158</v>
      </c>
      <c r="F518" s="114">
        <v>11</v>
      </c>
      <c r="G518" s="114">
        <v>522</v>
      </c>
      <c r="H518" s="114">
        <v>488</v>
      </c>
      <c r="I518" s="114">
        <v>34</v>
      </c>
      <c r="J518" s="114">
        <v>1596</v>
      </c>
      <c r="K518" s="115">
        <v>1464</v>
      </c>
      <c r="L518" s="115">
        <v>132</v>
      </c>
      <c r="M518" s="115">
        <v>1030721</v>
      </c>
      <c r="N518" s="116">
        <v>4.4337894767522812E-2</v>
      </c>
      <c r="O518" s="115">
        <v>1051</v>
      </c>
      <c r="P518" s="116">
        <v>0.10203070938587189</v>
      </c>
      <c r="Q518" s="116">
        <v>0</v>
      </c>
      <c r="R518" s="117">
        <v>387057</v>
      </c>
      <c r="S518" s="116">
        <v>99.686302185058594</v>
      </c>
      <c r="T518" s="116">
        <v>99.5845947265625</v>
      </c>
      <c r="U518" s="118">
        <v>388275</v>
      </c>
      <c r="V518" s="119">
        <v>4.8934388905763626E-3</v>
      </c>
      <c r="W518" s="117">
        <v>1064</v>
      </c>
      <c r="X518" s="119">
        <v>0.27489492297172546</v>
      </c>
      <c r="Y518" s="119">
        <v>0</v>
      </c>
      <c r="Z518" s="117">
        <v>328105</v>
      </c>
      <c r="AA518" s="119">
        <v>98.900657653808594</v>
      </c>
      <c r="AB518" s="116">
        <v>328547</v>
      </c>
      <c r="AC518" s="120">
        <v>98.798652648925781</v>
      </c>
      <c r="AD518" s="116">
        <v>5.0767350196838379</v>
      </c>
      <c r="AE518" s="116">
        <v>30.700706481933594</v>
      </c>
      <c r="AF518" s="116">
        <v>1478.4854736328125</v>
      </c>
      <c r="AG518" s="116">
        <v>5763.15869140625</v>
      </c>
      <c r="AH518" s="121">
        <v>3877.66796875</v>
      </c>
      <c r="AI518" s="116">
        <v>67.283729553222656</v>
      </c>
      <c r="AJ518" s="121">
        <v>5210.4384765625</v>
      </c>
      <c r="AK518" s="121">
        <v>552.719970703125</v>
      </c>
      <c r="AL518" s="116">
        <v>3472.16796875</v>
      </c>
      <c r="AM518" s="116">
        <v>405.49911499023437</v>
      </c>
      <c r="AN518" s="116">
        <v>99.634521484375</v>
      </c>
      <c r="AO518" s="116">
        <v>99.148414611816406</v>
      </c>
      <c r="AP518" s="116">
        <v>104.46259307861328</v>
      </c>
      <c r="AQ518" s="116">
        <v>3.611001686344768</v>
      </c>
      <c r="AR518" s="118">
        <v>253</v>
      </c>
      <c r="AS518" s="118">
        <v>8</v>
      </c>
      <c r="AT518" s="118">
        <v>5</v>
      </c>
      <c r="AU518" s="118">
        <v>3</v>
      </c>
      <c r="AV518" s="118">
        <v>0</v>
      </c>
      <c r="AW518" s="118">
        <v>0</v>
      </c>
      <c r="AX518" s="118">
        <v>4</v>
      </c>
      <c r="AY518" s="118">
        <v>0</v>
      </c>
      <c r="AZ518" s="118">
        <v>8</v>
      </c>
      <c r="BA518" s="118">
        <v>2</v>
      </c>
      <c r="BB518" s="118">
        <v>18</v>
      </c>
      <c r="BC518" s="118">
        <v>4</v>
      </c>
      <c r="BD518" s="116">
        <v>18</v>
      </c>
      <c r="BE518" s="118">
        <v>21</v>
      </c>
      <c r="BF518" s="118">
        <v>0</v>
      </c>
      <c r="BG518" s="112">
        <v>48.711769104003906</v>
      </c>
      <c r="BH518" s="244">
        <v>63</v>
      </c>
      <c r="BI518" s="240">
        <v>12.068965517241379</v>
      </c>
      <c r="BJ518" s="470">
        <v>3</v>
      </c>
      <c r="BK518" s="470">
        <v>8</v>
      </c>
    </row>
    <row r="519" spans="1:63">
      <c r="A519" s="352">
        <v>41885</v>
      </c>
      <c r="B519" s="114" t="s">
        <v>183</v>
      </c>
      <c r="C519" s="114" t="s">
        <v>122</v>
      </c>
      <c r="D519" s="114">
        <v>140</v>
      </c>
      <c r="E519" s="114">
        <v>130</v>
      </c>
      <c r="F519" s="114">
        <v>10</v>
      </c>
      <c r="G519" s="114">
        <v>421</v>
      </c>
      <c r="H519" s="114">
        <v>391</v>
      </c>
      <c r="I519" s="114">
        <v>30</v>
      </c>
      <c r="J519" s="114">
        <v>1586</v>
      </c>
      <c r="K519" s="115">
        <v>1472</v>
      </c>
      <c r="L519" s="115">
        <v>114</v>
      </c>
      <c r="M519" s="115">
        <v>1115244</v>
      </c>
      <c r="N519" s="116">
        <v>2.9589936602860689E-3</v>
      </c>
      <c r="O519" s="115">
        <v>1070</v>
      </c>
      <c r="P519" s="116">
        <v>9.5953628420829773E-2</v>
      </c>
      <c r="Q519" s="116">
        <v>0</v>
      </c>
      <c r="R519" s="117">
        <v>460446</v>
      </c>
      <c r="S519" s="116">
        <v>99.632369995117187</v>
      </c>
      <c r="T519" s="116">
        <v>99.536766052246094</v>
      </c>
      <c r="U519" s="118">
        <v>462145</v>
      </c>
      <c r="V519" s="119">
        <v>2.5965876411646605E-3</v>
      </c>
      <c r="W519" s="117">
        <v>1506</v>
      </c>
      <c r="X519" s="119">
        <v>0.32707417011260986</v>
      </c>
      <c r="Y519" s="119">
        <v>0</v>
      </c>
      <c r="Z519" s="117">
        <v>292083</v>
      </c>
      <c r="AA519" s="119">
        <v>97.745506286621094</v>
      </c>
      <c r="AB519" s="116">
        <v>293402</v>
      </c>
      <c r="AC519" s="120">
        <v>97.485702514648438</v>
      </c>
      <c r="AD519" s="116">
        <v>5.5477218627929687</v>
      </c>
      <c r="AE519" s="116">
        <v>29.672479629516602</v>
      </c>
      <c r="AF519" s="116">
        <v>1737.9053955078125</v>
      </c>
      <c r="AG519" s="116">
        <v>5996.54052734375</v>
      </c>
      <c r="AH519" s="121">
        <v>3952.52001953125</v>
      </c>
      <c r="AI519" s="116">
        <v>65.913337707519531</v>
      </c>
      <c r="AJ519" s="121">
        <v>5451.01806640625</v>
      </c>
      <c r="AK519" s="121">
        <v>545.52398681640625</v>
      </c>
      <c r="AL519" s="116">
        <v>3509.767578125</v>
      </c>
      <c r="AM519" s="116">
        <v>442.75189208984375</v>
      </c>
      <c r="AN519" s="116">
        <v>96.810455322265625</v>
      </c>
      <c r="AO519" s="116">
        <v>94.782844543457031</v>
      </c>
      <c r="AP519" s="116">
        <v>123.13029479980469</v>
      </c>
      <c r="AQ519" s="116">
        <v>3.7809208873541928</v>
      </c>
      <c r="AR519" s="118">
        <v>179</v>
      </c>
      <c r="AS519" s="118">
        <v>4</v>
      </c>
      <c r="AT519" s="118">
        <v>2</v>
      </c>
      <c r="AU519" s="118">
        <v>1</v>
      </c>
      <c r="AV519" s="118">
        <v>0</v>
      </c>
      <c r="AW519" s="118">
        <v>0</v>
      </c>
      <c r="AX519" s="118">
        <v>6</v>
      </c>
      <c r="AY519" s="118">
        <v>0</v>
      </c>
      <c r="AZ519" s="118">
        <v>7</v>
      </c>
      <c r="BA519" s="118">
        <v>1</v>
      </c>
      <c r="BB519" s="118">
        <v>53</v>
      </c>
      <c r="BC519" s="118">
        <v>15</v>
      </c>
      <c r="BD519" s="116">
        <v>12</v>
      </c>
      <c r="BE519" s="118">
        <v>23</v>
      </c>
      <c r="BF519" s="118">
        <v>0</v>
      </c>
      <c r="BG519" s="112">
        <v>47.861660003662109</v>
      </c>
      <c r="BH519" s="244">
        <v>31</v>
      </c>
      <c r="BI519" s="240">
        <v>7.3634204275534438</v>
      </c>
      <c r="BJ519" s="470">
        <v>0</v>
      </c>
      <c r="BK519" s="470">
        <v>5</v>
      </c>
    </row>
    <row r="520" spans="1:63">
      <c r="A520" s="352">
        <v>41885</v>
      </c>
      <c r="B520" s="114" t="s">
        <v>126</v>
      </c>
      <c r="C520" s="114" t="s">
        <v>122</v>
      </c>
      <c r="D520" s="114">
        <v>114</v>
      </c>
      <c r="E520" s="114">
        <v>107</v>
      </c>
      <c r="F520" s="114">
        <v>7</v>
      </c>
      <c r="G520" s="114">
        <v>334</v>
      </c>
      <c r="H520" s="114">
        <v>313</v>
      </c>
      <c r="I520" s="114">
        <v>21</v>
      </c>
      <c r="J520" s="114">
        <v>1037</v>
      </c>
      <c r="K520" s="115">
        <v>951</v>
      </c>
      <c r="L520" s="115">
        <v>86</v>
      </c>
      <c r="M520" s="115">
        <v>596249</v>
      </c>
      <c r="N520" s="116">
        <v>1.6771515947766602E-4</v>
      </c>
      <c r="O520" s="115">
        <v>1237</v>
      </c>
      <c r="P520" s="116">
        <v>0.2075095921754837</v>
      </c>
      <c r="Q520" s="116">
        <v>0</v>
      </c>
      <c r="R520" s="117">
        <v>218762</v>
      </c>
      <c r="S520" s="116">
        <v>99.411514282226563</v>
      </c>
      <c r="T520" s="116">
        <v>99.205223083496094</v>
      </c>
      <c r="U520" s="118">
        <v>220057</v>
      </c>
      <c r="V520" s="119">
        <v>0.1122436448931694</v>
      </c>
      <c r="W520" s="117">
        <v>761</v>
      </c>
      <c r="X520" s="119">
        <v>0.34786662459373474</v>
      </c>
      <c r="Y520" s="119">
        <v>0</v>
      </c>
      <c r="Z520" s="117">
        <v>117075</v>
      </c>
      <c r="AA520" s="119">
        <v>98.712791442871094</v>
      </c>
      <c r="AB520" s="116">
        <v>117163</v>
      </c>
      <c r="AC520" s="120">
        <v>98.685592651367188</v>
      </c>
      <c r="AD520" s="116">
        <v>5.769801139831543</v>
      </c>
      <c r="AE520" s="116">
        <v>36.147014617919922</v>
      </c>
      <c r="AF520" s="116">
        <v>961.9312744140625</v>
      </c>
      <c r="AG520" s="116">
        <v>3350.75</v>
      </c>
      <c r="AH520" s="121">
        <v>2000.2972412109375</v>
      </c>
      <c r="AI520" s="116">
        <v>59.696998596191406</v>
      </c>
      <c r="AJ520" s="121">
        <v>3244.006103515625</v>
      </c>
      <c r="AK520" s="121">
        <v>106.74398803710937</v>
      </c>
      <c r="AL520" s="116">
        <v>1982.1951904296875</v>
      </c>
      <c r="AM520" s="116">
        <v>18.101999282836914</v>
      </c>
      <c r="AN520" s="116">
        <v>89.728958129882813</v>
      </c>
      <c r="AO520" s="116">
        <v>94.738143920898438</v>
      </c>
      <c r="AP520" s="116">
        <v>34.420219421386719</v>
      </c>
      <c r="AQ520" s="116">
        <v>3.2311957569913212</v>
      </c>
      <c r="AR520" s="118">
        <v>186</v>
      </c>
      <c r="AS520" s="118">
        <v>2</v>
      </c>
      <c r="AT520" s="118">
        <v>0</v>
      </c>
      <c r="AU520" s="118">
        <v>0</v>
      </c>
      <c r="AV520" s="118">
        <v>2</v>
      </c>
      <c r="AW520" s="118">
        <v>1</v>
      </c>
      <c r="AX520" s="118">
        <v>3</v>
      </c>
      <c r="AY520" s="118">
        <v>0</v>
      </c>
      <c r="AZ520" s="118">
        <v>8</v>
      </c>
      <c r="BA520" s="118">
        <v>2</v>
      </c>
      <c r="BB520" s="118">
        <v>26</v>
      </c>
      <c r="BC520" s="118">
        <v>15</v>
      </c>
      <c r="BD520" s="116">
        <v>13</v>
      </c>
      <c r="BE520" s="118">
        <v>46</v>
      </c>
      <c r="BF520" s="118">
        <v>0</v>
      </c>
      <c r="BG520" s="112">
        <v>43.932308197021484</v>
      </c>
      <c r="BH520" s="244">
        <v>47</v>
      </c>
      <c r="BI520" s="240">
        <v>14.071856287425149</v>
      </c>
      <c r="BJ520" s="470">
        <v>0</v>
      </c>
      <c r="BK520" s="470">
        <v>8</v>
      </c>
    </row>
    <row r="521" spans="1:63">
      <c r="A521" s="352">
        <v>41885</v>
      </c>
      <c r="B521" s="114" t="s">
        <v>184</v>
      </c>
      <c r="C521" s="114" t="s">
        <v>122</v>
      </c>
      <c r="D521" s="114">
        <v>114</v>
      </c>
      <c r="E521" s="114">
        <v>97</v>
      </c>
      <c r="F521" s="114">
        <v>17</v>
      </c>
      <c r="G521" s="114">
        <v>340</v>
      </c>
      <c r="H521" s="114">
        <v>289</v>
      </c>
      <c r="I521" s="114">
        <v>51</v>
      </c>
      <c r="J521" s="114">
        <v>1193</v>
      </c>
      <c r="K521" s="115">
        <v>974</v>
      </c>
      <c r="L521" s="115">
        <v>219</v>
      </c>
      <c r="M521" s="115">
        <v>973473</v>
      </c>
      <c r="N521" s="116">
        <v>3.0817495658993721E-2</v>
      </c>
      <c r="O521" s="115">
        <v>1004</v>
      </c>
      <c r="P521" s="116">
        <v>0.10317881405353546</v>
      </c>
      <c r="Q521" s="116">
        <v>0</v>
      </c>
      <c r="R521" s="117">
        <v>365479</v>
      </c>
      <c r="S521" s="116">
        <v>99.440055847167969</v>
      </c>
      <c r="T521" s="116">
        <v>99.337455749511719</v>
      </c>
      <c r="U521" s="118">
        <v>367537</v>
      </c>
      <c r="V521" s="119">
        <v>1.4964479953050613E-2</v>
      </c>
      <c r="W521" s="117">
        <v>819</v>
      </c>
      <c r="X521" s="119">
        <v>0.22408948838710785</v>
      </c>
      <c r="Y521" s="119">
        <v>0</v>
      </c>
      <c r="Z521" s="117">
        <v>238323</v>
      </c>
      <c r="AA521" s="119">
        <v>98.395034790039063</v>
      </c>
      <c r="AB521" s="116">
        <v>237090</v>
      </c>
      <c r="AC521" s="120">
        <v>98.266899108886719</v>
      </c>
      <c r="AD521" s="116">
        <v>5.7951488494873047</v>
      </c>
      <c r="AE521" s="116">
        <v>30.700319290161133</v>
      </c>
      <c r="AF521" s="116">
        <v>1613.4423828125</v>
      </c>
      <c r="AG521" s="116">
        <v>4604.43359375</v>
      </c>
      <c r="AH521" s="121">
        <v>3168.233154296875</v>
      </c>
      <c r="AI521" s="116">
        <v>68.808311462402344</v>
      </c>
      <c r="AJ521" s="121">
        <v>3874.75927734375</v>
      </c>
      <c r="AK521" s="121">
        <v>729.67303466796875</v>
      </c>
      <c r="AL521" s="116">
        <v>2718.802001953125</v>
      </c>
      <c r="AM521" s="116">
        <v>449.43099975585937</v>
      </c>
      <c r="AN521" s="116">
        <v>101.02425384521484</v>
      </c>
      <c r="AO521" s="116">
        <v>105.46578216552734</v>
      </c>
      <c r="AP521" s="116">
        <v>82.56085205078125</v>
      </c>
      <c r="AQ521" s="116">
        <v>3.8595419897317687</v>
      </c>
      <c r="AR521" s="118">
        <v>156</v>
      </c>
      <c r="AS521" s="118">
        <v>5</v>
      </c>
      <c r="AT521" s="118">
        <v>3</v>
      </c>
      <c r="AU521" s="118">
        <v>1</v>
      </c>
      <c r="AV521" s="118">
        <v>0</v>
      </c>
      <c r="AW521" s="118">
        <v>0</v>
      </c>
      <c r="AX521" s="118">
        <v>0</v>
      </c>
      <c r="AY521" s="118">
        <v>0</v>
      </c>
      <c r="AZ521" s="118">
        <v>7</v>
      </c>
      <c r="BA521" s="118">
        <v>1</v>
      </c>
      <c r="BB521" s="118">
        <v>24</v>
      </c>
      <c r="BC521" s="118">
        <v>8</v>
      </c>
      <c r="BD521" s="116">
        <v>2</v>
      </c>
      <c r="BE521" s="118">
        <v>31</v>
      </c>
      <c r="BF521" s="118">
        <v>0</v>
      </c>
      <c r="BG521" s="112">
        <v>49.804603576660156</v>
      </c>
      <c r="BH521" s="244">
        <v>31</v>
      </c>
      <c r="BI521" s="240">
        <v>9.117647058823529</v>
      </c>
      <c r="BJ521" s="471">
        <v>0</v>
      </c>
      <c r="BK521" s="471">
        <v>7</v>
      </c>
    </row>
    <row r="522" spans="1:63">
      <c r="A522" s="352">
        <v>41885</v>
      </c>
      <c r="B522" s="114" t="s">
        <v>131</v>
      </c>
      <c r="C522" s="114" t="s">
        <v>176</v>
      </c>
      <c r="D522" s="114">
        <v>188</v>
      </c>
      <c r="E522" s="114">
        <v>168</v>
      </c>
      <c r="F522" s="114">
        <v>20</v>
      </c>
      <c r="G522" s="114">
        <v>539</v>
      </c>
      <c r="H522" s="114">
        <v>489</v>
      </c>
      <c r="I522" s="114">
        <v>50</v>
      </c>
      <c r="J522" s="114">
        <v>1589</v>
      </c>
      <c r="K522" s="115">
        <v>1428</v>
      </c>
      <c r="L522" s="115">
        <v>161</v>
      </c>
      <c r="M522" s="115">
        <v>1070761</v>
      </c>
      <c r="N522" s="116">
        <v>4.6695760102011263E-4</v>
      </c>
      <c r="O522" s="115">
        <v>78</v>
      </c>
      <c r="P522" s="116">
        <v>7.5630201026797295E-3</v>
      </c>
      <c r="Q522" s="116">
        <v>0</v>
      </c>
      <c r="R522" s="117">
        <v>381942</v>
      </c>
      <c r="S522" s="116">
        <v>99.684455871582031</v>
      </c>
      <c r="T522" s="116">
        <v>99.676918029785156</v>
      </c>
      <c r="U522" s="118">
        <v>383151</v>
      </c>
      <c r="V522" s="119">
        <v>1.5659622149541974E-3</v>
      </c>
      <c r="W522" s="117">
        <v>1214</v>
      </c>
      <c r="X522" s="119">
        <v>0.31784930825233459</v>
      </c>
      <c r="Y522" s="119">
        <v>0</v>
      </c>
      <c r="Z522" s="117">
        <v>152709</v>
      </c>
      <c r="AA522" s="119">
        <v>95.269432067871094</v>
      </c>
      <c r="AB522" s="116">
        <v>151813</v>
      </c>
      <c r="AC522" s="120">
        <v>95.639373779296875</v>
      </c>
      <c r="AD522" s="116">
        <v>5.1636848449707031</v>
      </c>
      <c r="AE522" s="116">
        <v>29.214242935180664</v>
      </c>
      <c r="AF522" s="116">
        <v>1598.23681640625</v>
      </c>
      <c r="AG522" s="116">
        <v>4771.23681640625</v>
      </c>
      <c r="AH522" s="121">
        <v>3070.271484375</v>
      </c>
      <c r="AI522" s="116">
        <v>64.349594116210937</v>
      </c>
      <c r="AJ522" s="121">
        <v>4083.5791015625</v>
      </c>
      <c r="AK522" s="121">
        <v>687.656494140625</v>
      </c>
      <c r="AL522" s="116">
        <v>2543.044921875</v>
      </c>
      <c r="AM522" s="116">
        <v>527.2269287109375</v>
      </c>
      <c r="AN522" s="116">
        <v>80.737815856933594</v>
      </c>
      <c r="AO522" s="116">
        <v>77.808952331542969</v>
      </c>
      <c r="AP522" s="116">
        <v>103.98085021972656</v>
      </c>
      <c r="AQ522" s="116">
        <v>3.0026663413506922</v>
      </c>
      <c r="AR522" s="118">
        <v>296</v>
      </c>
      <c r="AS522" s="118">
        <v>0</v>
      </c>
      <c r="AT522" s="118">
        <v>0</v>
      </c>
      <c r="AU522" s="118">
        <v>0</v>
      </c>
      <c r="AV522" s="118">
        <v>0</v>
      </c>
      <c r="AW522" s="118">
        <v>0</v>
      </c>
      <c r="AX522" s="118">
        <v>2</v>
      </c>
      <c r="AY522" s="118">
        <v>1</v>
      </c>
      <c r="AZ522" s="118">
        <v>2</v>
      </c>
      <c r="BA522" s="118">
        <v>1</v>
      </c>
      <c r="BB522" s="118">
        <v>122</v>
      </c>
      <c r="BC522" s="118">
        <v>58</v>
      </c>
      <c r="BD522" s="116">
        <v>23</v>
      </c>
      <c r="BE522" s="118">
        <v>28</v>
      </c>
      <c r="BF522" s="118">
        <v>0</v>
      </c>
      <c r="BG522" s="112">
        <v>39.128673553466797</v>
      </c>
      <c r="BH522" s="244">
        <v>106</v>
      </c>
      <c r="BI522" s="240">
        <v>19.666048237476808</v>
      </c>
      <c r="BJ522" s="471">
        <v>2</v>
      </c>
      <c r="BK522" s="471">
        <v>6</v>
      </c>
    </row>
    <row r="523" spans="1:63">
      <c r="A523" s="352">
        <v>41885</v>
      </c>
      <c r="B523" s="114" t="s">
        <v>124</v>
      </c>
      <c r="C523" s="114" t="s">
        <v>176</v>
      </c>
      <c r="D523" s="114">
        <v>149</v>
      </c>
      <c r="E523" s="114">
        <v>117</v>
      </c>
      <c r="F523" s="114">
        <v>32</v>
      </c>
      <c r="G523" s="114">
        <v>430</v>
      </c>
      <c r="H523" s="114">
        <v>344</v>
      </c>
      <c r="I523" s="114">
        <v>86</v>
      </c>
      <c r="J523" s="114">
        <v>1643</v>
      </c>
      <c r="K523" s="115">
        <v>1300</v>
      </c>
      <c r="L523" s="115">
        <v>343</v>
      </c>
      <c r="M523" s="115">
        <v>1076627</v>
      </c>
      <c r="N523" s="116">
        <v>2.7864804724231362E-4</v>
      </c>
      <c r="O523" s="115">
        <v>175</v>
      </c>
      <c r="P523" s="116">
        <v>1.6892429441213608E-2</v>
      </c>
      <c r="Q523" s="116">
        <v>0</v>
      </c>
      <c r="R523" s="117">
        <v>434790</v>
      </c>
      <c r="S523" s="116">
        <v>99.688179016113281</v>
      </c>
      <c r="T523" s="116">
        <v>99.671340942382813</v>
      </c>
      <c r="U523" s="118">
        <v>436150</v>
      </c>
      <c r="V523" s="119">
        <v>2.8889143839478493E-2</v>
      </c>
      <c r="W523" s="117">
        <v>1359</v>
      </c>
      <c r="X523" s="119">
        <v>0.31256470084190369</v>
      </c>
      <c r="Y523" s="119">
        <v>0</v>
      </c>
      <c r="Z523" s="117">
        <v>116705</v>
      </c>
      <c r="AA523" s="119">
        <v>93.918853759765625</v>
      </c>
      <c r="AB523" s="116">
        <v>117005</v>
      </c>
      <c r="AC523" s="120">
        <v>93.743003845214844</v>
      </c>
      <c r="AD523" s="116">
        <v>5.268646240234375</v>
      </c>
      <c r="AE523" s="116">
        <v>31.532485961914062</v>
      </c>
      <c r="AF523" s="116">
        <v>1625.3787841796875</v>
      </c>
      <c r="AG523" s="116">
        <v>5529.0302734375</v>
      </c>
      <c r="AH523" s="121">
        <v>3380.63427734375</v>
      </c>
      <c r="AI523" s="116">
        <v>61.143348693847656</v>
      </c>
      <c r="AJ523" s="121">
        <v>4097.8779296875</v>
      </c>
      <c r="AK523" s="121">
        <v>1431.1514892578125</v>
      </c>
      <c r="AL523" s="116">
        <v>2277.353759765625</v>
      </c>
      <c r="AM523" s="116">
        <v>1103.2801513671875</v>
      </c>
      <c r="AN523" s="116">
        <v>82.537612915039063</v>
      </c>
      <c r="AO523" s="116">
        <v>76.985794067382813</v>
      </c>
      <c r="AP523" s="116">
        <v>104.01579284667969</v>
      </c>
      <c r="AQ523" s="116">
        <v>3.3652040617391967</v>
      </c>
      <c r="AR523" s="118">
        <v>214</v>
      </c>
      <c r="AS523" s="118">
        <v>2</v>
      </c>
      <c r="AT523" s="118">
        <v>0</v>
      </c>
      <c r="AU523" s="118">
        <v>0</v>
      </c>
      <c r="AV523" s="118">
        <v>1</v>
      </c>
      <c r="AW523" s="118">
        <v>0</v>
      </c>
      <c r="AX523" s="118">
        <v>1</v>
      </c>
      <c r="AY523" s="118">
        <v>0</v>
      </c>
      <c r="AZ523" s="118">
        <v>2</v>
      </c>
      <c r="BA523" s="118">
        <v>0</v>
      </c>
      <c r="BB523" s="118">
        <v>78</v>
      </c>
      <c r="BC523" s="118">
        <v>39</v>
      </c>
      <c r="BD523" s="116">
        <v>11</v>
      </c>
      <c r="BE523" s="118">
        <v>25</v>
      </c>
      <c r="BF523" s="118">
        <v>0</v>
      </c>
      <c r="BG523" s="112">
        <v>40.787796020507812</v>
      </c>
      <c r="BH523" s="244">
        <v>75</v>
      </c>
      <c r="BI523" s="240">
        <v>17.441860465116278</v>
      </c>
      <c r="BJ523" s="471">
        <v>0</v>
      </c>
      <c r="BK523" s="471">
        <v>4</v>
      </c>
    </row>
    <row r="524" spans="1:63">
      <c r="A524" s="352">
        <v>41885</v>
      </c>
      <c r="B524" s="206" t="s">
        <v>133</v>
      </c>
      <c r="C524" s="206" t="s">
        <v>176</v>
      </c>
      <c r="D524" s="206">
        <v>176</v>
      </c>
      <c r="E524" s="206">
        <v>164</v>
      </c>
      <c r="F524" s="206">
        <v>12</v>
      </c>
      <c r="G524" s="206">
        <v>519</v>
      </c>
      <c r="H524" s="206">
        <v>485</v>
      </c>
      <c r="I524" s="206">
        <v>34</v>
      </c>
      <c r="J524" s="206">
        <v>1531</v>
      </c>
      <c r="K524" s="245">
        <v>1418</v>
      </c>
      <c r="L524" s="245">
        <v>113</v>
      </c>
      <c r="M524" s="245">
        <v>844294</v>
      </c>
      <c r="N524" s="246">
        <v>1.1844215914607048E-3</v>
      </c>
      <c r="O524" s="245">
        <v>42</v>
      </c>
      <c r="P524" s="246">
        <v>5.1929103210568428E-3</v>
      </c>
      <c r="Q524" s="246">
        <v>0</v>
      </c>
      <c r="R524" s="247">
        <v>283438</v>
      </c>
      <c r="S524" s="246">
        <v>99.544486999511719</v>
      </c>
      <c r="T524" s="246">
        <v>99.539314270019531</v>
      </c>
      <c r="U524" s="248">
        <v>284735</v>
      </c>
      <c r="V524" s="249">
        <v>2.8447503224015236E-2</v>
      </c>
      <c r="W524" s="248">
        <v>899</v>
      </c>
      <c r="X524" s="246">
        <v>0.3171769380569458</v>
      </c>
      <c r="Y524" s="246">
        <v>0</v>
      </c>
      <c r="Z524" s="247">
        <v>71785</v>
      </c>
      <c r="AA524" s="249">
        <v>91.010658264160156</v>
      </c>
      <c r="AB524" s="246">
        <v>70930</v>
      </c>
      <c r="AC524" s="250">
        <v>90.707740783691406</v>
      </c>
      <c r="AD524" s="246">
        <v>5.1610159873962402</v>
      </c>
      <c r="AE524" s="246">
        <v>35.687660217285156</v>
      </c>
      <c r="AF524" s="246">
        <v>1290.2392578125</v>
      </c>
      <c r="AG524" s="246">
        <v>4316.76171875</v>
      </c>
      <c r="AH524" s="251">
        <v>2911.97216796875</v>
      </c>
      <c r="AI524" s="246">
        <v>67.457328796386719</v>
      </c>
      <c r="AJ524" s="251">
        <v>3943.24169921875</v>
      </c>
      <c r="AK524" s="251">
        <v>373.52139282226562</v>
      </c>
      <c r="AL524" s="246">
        <v>2668.2783203125</v>
      </c>
      <c r="AM524" s="246">
        <v>243.69358825683594</v>
      </c>
      <c r="AN524" s="246">
        <v>78.315322875976563</v>
      </c>
      <c r="AO524" s="246">
        <v>77.952339172363281</v>
      </c>
      <c r="AP524" s="246">
        <v>82.3641357421875</v>
      </c>
      <c r="AQ524" s="246">
        <v>2.8195700318419332</v>
      </c>
      <c r="AR524" s="248">
        <v>298</v>
      </c>
      <c r="AS524" s="248">
        <v>1</v>
      </c>
      <c r="AT524" s="248">
        <v>0</v>
      </c>
      <c r="AU524" s="248">
        <v>0</v>
      </c>
      <c r="AV524" s="248">
        <v>1</v>
      </c>
      <c r="AW524" s="248">
        <v>0</v>
      </c>
      <c r="AX524" s="248">
        <v>3</v>
      </c>
      <c r="AY524" s="248">
        <v>0</v>
      </c>
      <c r="AZ524" s="248">
        <v>1</v>
      </c>
      <c r="BA524" s="248">
        <v>1</v>
      </c>
      <c r="BB524" s="248">
        <v>86</v>
      </c>
      <c r="BC524" s="248">
        <v>54</v>
      </c>
      <c r="BD524" s="246">
        <v>13</v>
      </c>
      <c r="BE524" s="248">
        <v>27</v>
      </c>
      <c r="BF524" s="248">
        <v>0</v>
      </c>
      <c r="BG524" s="249">
        <v>37.777355194091797</v>
      </c>
      <c r="BH524" s="252">
        <v>117</v>
      </c>
      <c r="BI524" s="253">
        <v>22.543352601156069</v>
      </c>
      <c r="BJ524" s="43">
        <v>1</v>
      </c>
      <c r="BK524" s="43">
        <v>6</v>
      </c>
    </row>
    <row r="525" spans="1:63">
      <c r="A525" s="352">
        <v>41885</v>
      </c>
      <c r="B525" s="206" t="s">
        <v>125</v>
      </c>
      <c r="C525" s="206" t="s">
        <v>176</v>
      </c>
      <c r="D525" s="206">
        <v>174</v>
      </c>
      <c r="E525" s="206">
        <v>166</v>
      </c>
      <c r="F525" s="206">
        <v>8</v>
      </c>
      <c r="G525" s="206">
        <v>498</v>
      </c>
      <c r="H525" s="206">
        <v>474</v>
      </c>
      <c r="I525" s="206">
        <v>24</v>
      </c>
      <c r="J525" s="206">
        <v>1624</v>
      </c>
      <c r="K525" s="245">
        <v>1531</v>
      </c>
      <c r="L525" s="245">
        <v>93</v>
      </c>
      <c r="M525" s="245">
        <v>839107</v>
      </c>
      <c r="N525" s="246">
        <v>6.197064183652401E-3</v>
      </c>
      <c r="O525" s="245">
        <v>15</v>
      </c>
      <c r="P525" s="246">
        <v>1.8736346391960979E-3</v>
      </c>
      <c r="Q525" s="246">
        <v>0</v>
      </c>
      <c r="R525" s="247">
        <v>305917</v>
      </c>
      <c r="S525" s="246">
        <v>99.759986877441406</v>
      </c>
      <c r="T525" s="246">
        <v>99.75811767578125</v>
      </c>
      <c r="U525" s="248">
        <v>306653</v>
      </c>
      <c r="V525" s="249">
        <v>2.54359170794487E-2</v>
      </c>
      <c r="W525" s="248">
        <v>762</v>
      </c>
      <c r="X525" s="246">
        <v>0.24908716976642609</v>
      </c>
      <c r="Y525" s="246">
        <v>0</v>
      </c>
      <c r="Z525" s="247">
        <v>81767</v>
      </c>
      <c r="AA525" s="249">
        <v>93.0069580078125</v>
      </c>
      <c r="AB525" s="246">
        <v>81286</v>
      </c>
      <c r="AC525" s="250">
        <v>93.786140441894531</v>
      </c>
      <c r="AD525" s="246">
        <v>4.4903068542480469</v>
      </c>
      <c r="AE525" s="246">
        <v>34.030834197998047</v>
      </c>
      <c r="AF525" s="246">
        <v>1104.3570556640625</v>
      </c>
      <c r="AG525" s="246">
        <v>4197.32861328125</v>
      </c>
      <c r="AH525" s="251">
        <v>2138.024169921875</v>
      </c>
      <c r="AI525" s="246">
        <v>50.937736511230469</v>
      </c>
      <c r="AJ525" s="251">
        <v>3857.92626953125</v>
      </c>
      <c r="AK525" s="251">
        <v>339.40206909179687</v>
      </c>
      <c r="AL525" s="246">
        <v>1886.14501953125</v>
      </c>
      <c r="AM525" s="246">
        <v>251.87901306152344</v>
      </c>
      <c r="AN525" s="246">
        <v>68.014999389648438</v>
      </c>
      <c r="AO525" s="246">
        <v>66.709121704101563</v>
      </c>
      <c r="AP525" s="246">
        <v>87.480606079101563</v>
      </c>
      <c r="AQ525" s="246">
        <v>2.5845619539909177</v>
      </c>
      <c r="AR525" s="248">
        <v>342</v>
      </c>
      <c r="AS525" s="248">
        <v>1</v>
      </c>
      <c r="AT525" s="248">
        <v>2</v>
      </c>
      <c r="AU525" s="248">
        <v>0</v>
      </c>
      <c r="AV525" s="248">
        <v>0</v>
      </c>
      <c r="AW525" s="248">
        <v>0</v>
      </c>
      <c r="AX525" s="248">
        <v>2</v>
      </c>
      <c r="AY525" s="248">
        <v>0</v>
      </c>
      <c r="AZ525" s="248">
        <v>0</v>
      </c>
      <c r="BA525" s="248">
        <v>0</v>
      </c>
      <c r="BB525" s="248">
        <v>68</v>
      </c>
      <c r="BC525" s="248">
        <v>38</v>
      </c>
      <c r="BD525" s="246">
        <v>14</v>
      </c>
      <c r="BE525" s="248">
        <v>15</v>
      </c>
      <c r="BF525" s="248">
        <v>0</v>
      </c>
      <c r="BG525" s="249">
        <v>33.112007141113281</v>
      </c>
      <c r="BH525" s="252">
        <v>139</v>
      </c>
      <c r="BI525" s="253">
        <v>27.91164658634538</v>
      </c>
      <c r="BJ525" s="43">
        <v>0</v>
      </c>
      <c r="BK525" s="43">
        <v>1</v>
      </c>
    </row>
    <row r="526" spans="1:63">
      <c r="A526" s="352">
        <v>41885</v>
      </c>
      <c r="B526" s="107" t="s">
        <v>127</v>
      </c>
      <c r="C526" s="107" t="s">
        <v>128</v>
      </c>
      <c r="D526" s="107">
        <v>166</v>
      </c>
      <c r="E526" s="107">
        <v>150</v>
      </c>
      <c r="F526" s="107">
        <v>16</v>
      </c>
      <c r="G526" s="107">
        <v>498</v>
      </c>
      <c r="H526" s="107">
        <v>450</v>
      </c>
      <c r="I526" s="107">
        <v>48</v>
      </c>
      <c r="J526" s="107">
        <v>1614</v>
      </c>
      <c r="K526" s="108">
        <v>1448</v>
      </c>
      <c r="L526" s="108">
        <v>166</v>
      </c>
      <c r="M526" s="108">
        <v>783236</v>
      </c>
      <c r="N526" s="109">
        <v>8.9372805086895823E-4</v>
      </c>
      <c r="O526" s="108">
        <v>3913</v>
      </c>
      <c r="P526" s="109">
        <v>0.49961313605308533</v>
      </c>
      <c r="Q526" s="109">
        <v>0</v>
      </c>
      <c r="R526" s="110">
        <v>314329</v>
      </c>
      <c r="S526" s="109">
        <v>99.36083984375</v>
      </c>
      <c r="T526" s="109">
        <v>98.864418029785156</v>
      </c>
      <c r="U526" s="111">
        <v>316351</v>
      </c>
      <c r="V526" s="112">
        <v>6.6698066890239716E-2</v>
      </c>
      <c r="W526" s="111">
        <v>2184</v>
      </c>
      <c r="X526" s="109">
        <v>0.69481337070465088</v>
      </c>
      <c r="Y526" s="109">
        <v>0</v>
      </c>
      <c r="Z526" s="110">
        <v>711068</v>
      </c>
      <c r="AA526" s="112">
        <v>99.252578735351563</v>
      </c>
      <c r="AB526" s="109">
        <v>710800</v>
      </c>
      <c r="AC526" s="182">
        <v>99.414009094238281</v>
      </c>
      <c r="AD526" s="109">
        <v>3.1976947784423828</v>
      </c>
      <c r="AE526" s="109">
        <v>18.20698356628418</v>
      </c>
      <c r="AF526" s="109">
        <v>703.08343505859375</v>
      </c>
      <c r="AG526" s="109">
        <v>4184.32177734375</v>
      </c>
      <c r="AH526" s="113">
        <v>2357.77294921875</v>
      </c>
      <c r="AI526" s="109">
        <v>56.347793579101563</v>
      </c>
      <c r="AJ526" s="113">
        <v>3855.52685546875</v>
      </c>
      <c r="AK526" s="113">
        <v>328.79449462890625</v>
      </c>
      <c r="AL526" s="109">
        <v>450</v>
      </c>
      <c r="AM526" s="109">
        <v>48</v>
      </c>
      <c r="AN526" s="109">
        <v>73.717338562011719</v>
      </c>
      <c r="AO526" s="109">
        <v>74.714210510253906</v>
      </c>
      <c r="AP526" s="109">
        <v>63.744068145751953</v>
      </c>
      <c r="AQ526" s="109">
        <v>2.5925165906714684</v>
      </c>
      <c r="AR526" s="111">
        <v>332</v>
      </c>
      <c r="AS526" s="111">
        <v>2</v>
      </c>
      <c r="AT526" s="111">
        <v>1</v>
      </c>
      <c r="AU526" s="111">
        <v>0</v>
      </c>
      <c r="AV526" s="111">
        <v>2</v>
      </c>
      <c r="AW526" s="111">
        <v>0</v>
      </c>
      <c r="AX526" s="111">
        <v>17</v>
      </c>
      <c r="AY526" s="111">
        <v>0</v>
      </c>
      <c r="AZ526" s="111">
        <v>9</v>
      </c>
      <c r="BA526" s="111">
        <v>2</v>
      </c>
      <c r="BB526" s="111">
        <v>28</v>
      </c>
      <c r="BC526" s="111">
        <v>8</v>
      </c>
      <c r="BD526" s="109">
        <v>57</v>
      </c>
      <c r="BE526" s="111">
        <v>84</v>
      </c>
      <c r="BF526" s="111">
        <v>0</v>
      </c>
      <c r="BG526" s="112">
        <v>36.029891967773438</v>
      </c>
      <c r="BH526" s="244">
        <v>166</v>
      </c>
      <c r="BI526" s="240">
        <v>33.333333333333329</v>
      </c>
      <c r="BJ526" s="43">
        <v>7</v>
      </c>
      <c r="BK526" s="43">
        <v>14</v>
      </c>
    </row>
    <row r="527" spans="1:63">
      <c r="A527" s="352">
        <v>41885</v>
      </c>
      <c r="B527" s="107" t="s">
        <v>129</v>
      </c>
      <c r="C527" s="107" t="s">
        <v>128</v>
      </c>
      <c r="D527" s="107">
        <v>155</v>
      </c>
      <c r="E527" s="107">
        <v>152</v>
      </c>
      <c r="F527" s="107">
        <v>3</v>
      </c>
      <c r="G527" s="107">
        <v>461</v>
      </c>
      <c r="H527" s="107">
        <v>452</v>
      </c>
      <c r="I527" s="107">
        <v>9</v>
      </c>
      <c r="J527" s="107">
        <v>1201</v>
      </c>
      <c r="K527" s="108">
        <v>1172</v>
      </c>
      <c r="L527" s="108">
        <v>29</v>
      </c>
      <c r="M527" s="108">
        <v>589141</v>
      </c>
      <c r="N527" s="109">
        <v>0</v>
      </c>
      <c r="O527" s="108">
        <v>2486</v>
      </c>
      <c r="P527" s="109">
        <v>0.42197602987289429</v>
      </c>
      <c r="Q527" s="109">
        <v>0</v>
      </c>
      <c r="R527" s="110">
        <v>192854</v>
      </c>
      <c r="S527" s="109">
        <v>99.156784057617188</v>
      </c>
      <c r="T527" s="109">
        <v>98.738365173339844</v>
      </c>
      <c r="U527" s="111">
        <v>194494</v>
      </c>
      <c r="V527" s="112">
        <v>2.9820971190929413E-2</v>
      </c>
      <c r="W527" s="111">
        <v>1545</v>
      </c>
      <c r="X527" s="109">
        <v>0.80112415552139282</v>
      </c>
      <c r="Y527" s="109">
        <v>0</v>
      </c>
      <c r="Z527" s="110">
        <v>120877</v>
      </c>
      <c r="AA527" s="112">
        <v>96.9442138671875</v>
      </c>
      <c r="AB527" s="109">
        <v>119097</v>
      </c>
      <c r="AC527" s="182">
        <v>97.7122802734375</v>
      </c>
      <c r="AD527" s="109">
        <v>3.1198940277099609</v>
      </c>
      <c r="AE527" s="109">
        <v>29.059722900390625</v>
      </c>
      <c r="AF527" s="109">
        <v>538.53350830078125</v>
      </c>
      <c r="AG527" s="109">
        <v>2392.80029296875</v>
      </c>
      <c r="AH527" s="113">
        <v>1148.994873046875</v>
      </c>
      <c r="AI527" s="109">
        <v>48.018836975097656</v>
      </c>
      <c r="AJ527" s="113">
        <v>2337.322509765625</v>
      </c>
      <c r="AK527" s="113">
        <v>55.477775573730469</v>
      </c>
      <c r="AL527" s="109">
        <v>452</v>
      </c>
      <c r="AM527" s="109">
        <v>9</v>
      </c>
      <c r="AN527" s="109">
        <v>60.7724609375</v>
      </c>
      <c r="AO527" s="109">
        <v>61.323673248291016</v>
      </c>
      <c r="AP527" s="109">
        <v>44.079654693603516</v>
      </c>
      <c r="AQ527" s="109">
        <v>1.992339960839925</v>
      </c>
      <c r="AR527" s="111">
        <v>348</v>
      </c>
      <c r="AS527" s="111">
        <v>0</v>
      </c>
      <c r="AT527" s="111">
        <v>0</v>
      </c>
      <c r="AU527" s="111">
        <v>0</v>
      </c>
      <c r="AV527" s="111">
        <v>0</v>
      </c>
      <c r="AW527" s="111">
        <v>0</v>
      </c>
      <c r="AX527" s="111">
        <v>24</v>
      </c>
      <c r="AY527" s="111">
        <v>2</v>
      </c>
      <c r="AZ527" s="111">
        <v>13</v>
      </c>
      <c r="BA527" s="111">
        <v>2</v>
      </c>
      <c r="BB527" s="111">
        <v>71</v>
      </c>
      <c r="BC527" s="111">
        <v>41</v>
      </c>
      <c r="BD527" s="109">
        <v>76</v>
      </c>
      <c r="BE527" s="111">
        <v>78</v>
      </c>
      <c r="BF527" s="111">
        <v>0</v>
      </c>
      <c r="BG527" s="112">
        <v>29.212652206420898</v>
      </c>
      <c r="BH527" s="244">
        <v>189</v>
      </c>
      <c r="BI527" s="240">
        <v>40.997830802603033</v>
      </c>
      <c r="BJ527" s="43">
        <v>12</v>
      </c>
      <c r="BK527" s="43">
        <v>13</v>
      </c>
    </row>
    <row r="528" spans="1:63">
      <c r="A528" s="352">
        <v>41885</v>
      </c>
      <c r="B528" s="126" t="s">
        <v>130</v>
      </c>
      <c r="C528" s="126" t="s">
        <v>128</v>
      </c>
      <c r="D528" s="233">
        <v>181</v>
      </c>
      <c r="E528" s="233">
        <v>176</v>
      </c>
      <c r="F528" s="233">
        <v>5</v>
      </c>
      <c r="G528" s="233">
        <v>543</v>
      </c>
      <c r="H528" s="233">
        <v>528</v>
      </c>
      <c r="I528" s="233">
        <v>15</v>
      </c>
      <c r="J528" s="233">
        <v>865</v>
      </c>
      <c r="K528" s="233">
        <v>835</v>
      </c>
      <c r="L528" s="233">
        <v>30</v>
      </c>
      <c r="M528" s="233">
        <v>276144</v>
      </c>
      <c r="N528" s="195">
        <v>4.345559049397707E-3</v>
      </c>
      <c r="O528" s="233">
        <v>579</v>
      </c>
      <c r="P528" s="230">
        <v>0.20968233048915863</v>
      </c>
      <c r="Q528" s="234">
        <v>0</v>
      </c>
      <c r="R528" s="233">
        <v>57499</v>
      </c>
      <c r="S528" s="230">
        <v>99.803863525390625</v>
      </c>
      <c r="T528" s="195">
        <v>99.594589233398438</v>
      </c>
      <c r="U528" s="233">
        <v>57612</v>
      </c>
      <c r="V528" s="195">
        <v>0</v>
      </c>
      <c r="W528" s="233">
        <v>255</v>
      </c>
      <c r="X528" s="195">
        <v>0.44348597526550293</v>
      </c>
      <c r="Y528" s="234">
        <v>0</v>
      </c>
      <c r="Z528" s="233">
        <v>155436</v>
      </c>
      <c r="AA528" s="195">
        <v>98.765731811523438</v>
      </c>
      <c r="AB528" s="233">
        <v>156810</v>
      </c>
      <c r="AC528" s="195">
        <v>98.665840148925781</v>
      </c>
      <c r="AD528" s="234">
        <v>4.2242918014526367</v>
      </c>
      <c r="AE528" s="234">
        <v>26.520885467529297</v>
      </c>
      <c r="AF528" s="233">
        <v>353.39450073242187</v>
      </c>
      <c r="AG528" s="234">
        <v>1118.9166259765625</v>
      </c>
      <c r="AH528" s="234">
        <v>546.727783203125</v>
      </c>
      <c r="AI528" s="234">
        <v>48.86224365234375</v>
      </c>
      <c r="AJ528" s="234">
        <v>1071.3499755859375</v>
      </c>
      <c r="AK528" s="234">
        <v>47.566665649414063</v>
      </c>
      <c r="AL528" s="234">
        <v>528</v>
      </c>
      <c r="AM528" s="234">
        <v>15</v>
      </c>
      <c r="AN528" s="235">
        <v>46.326595306396484</v>
      </c>
      <c r="AO528" s="235">
        <v>45.822036743164063</v>
      </c>
      <c r="AP528" s="235">
        <v>61.605278015136719</v>
      </c>
      <c r="AQ528" s="213">
        <v>1.2935452323428469</v>
      </c>
      <c r="AR528" s="234">
        <v>449</v>
      </c>
      <c r="AS528" s="236">
        <v>0</v>
      </c>
      <c r="AT528" s="236">
        <v>1</v>
      </c>
      <c r="AU528" s="236">
        <v>1</v>
      </c>
      <c r="AV528" s="236">
        <v>0</v>
      </c>
      <c r="AW528" s="236">
        <v>0</v>
      </c>
      <c r="AX528" s="236">
        <v>5</v>
      </c>
      <c r="AY528" s="236">
        <v>0</v>
      </c>
      <c r="AZ528" s="236">
        <v>1</v>
      </c>
      <c r="BA528" s="236">
        <v>0</v>
      </c>
      <c r="BB528" s="236">
        <v>37</v>
      </c>
      <c r="BC528" s="236">
        <v>10</v>
      </c>
      <c r="BD528" s="236">
        <v>6</v>
      </c>
      <c r="BE528" s="236">
        <v>2</v>
      </c>
      <c r="BF528" s="236">
        <v>0</v>
      </c>
      <c r="BG528" s="235">
        <v>21.146312713623047</v>
      </c>
      <c r="BH528" s="236">
        <v>284</v>
      </c>
      <c r="BI528" s="235">
        <v>52.302025782688766</v>
      </c>
      <c r="BJ528" s="43">
        <v>1</v>
      </c>
      <c r="BK528" s="43">
        <v>0</v>
      </c>
    </row>
    <row r="529" spans="1:63">
      <c r="A529" s="352">
        <v>41885</v>
      </c>
      <c r="B529" s="127" t="s">
        <v>132</v>
      </c>
      <c r="C529" s="127" t="s">
        <v>128</v>
      </c>
      <c r="D529" s="199">
        <v>183</v>
      </c>
      <c r="E529" s="199">
        <v>178</v>
      </c>
      <c r="F529" s="199">
        <v>5</v>
      </c>
      <c r="G529" s="199">
        <v>542</v>
      </c>
      <c r="H529" s="199">
        <v>527</v>
      </c>
      <c r="I529" s="199">
        <v>15</v>
      </c>
      <c r="J529" s="199">
        <v>1014</v>
      </c>
      <c r="K529" s="199">
        <v>981</v>
      </c>
      <c r="L529" s="199">
        <v>33</v>
      </c>
      <c r="M529" s="199">
        <v>352716</v>
      </c>
      <c r="N529" s="200">
        <v>0</v>
      </c>
      <c r="O529" s="199">
        <v>1250</v>
      </c>
      <c r="P529" s="194">
        <v>0.35440784692764282</v>
      </c>
      <c r="Q529" s="200">
        <v>0</v>
      </c>
      <c r="R529" s="199">
        <v>87996</v>
      </c>
      <c r="S529" s="194">
        <v>99.738174438476563</v>
      </c>
      <c r="T529" s="200">
        <v>99.384696960449219</v>
      </c>
      <c r="U529" s="199">
        <v>88227</v>
      </c>
      <c r="V529" s="201">
        <v>0</v>
      </c>
      <c r="W529" s="199">
        <v>510</v>
      </c>
      <c r="X529" s="200">
        <v>0.57957178354263306</v>
      </c>
      <c r="Y529" s="200">
        <v>0</v>
      </c>
      <c r="Z529" s="199">
        <v>159207</v>
      </c>
      <c r="AA529" s="201">
        <v>98.777320861816406</v>
      </c>
      <c r="AB529" s="199">
        <v>160219</v>
      </c>
      <c r="AC529" s="201">
        <v>98.174224853515625</v>
      </c>
      <c r="AD529" s="200">
        <v>4.3040499687194824</v>
      </c>
      <c r="AE529" s="200">
        <v>26.4730224609375</v>
      </c>
      <c r="AF529" s="199">
        <v>419.61654663085937</v>
      </c>
      <c r="AG529" s="200">
        <v>1480.6717529296875</v>
      </c>
      <c r="AH529" s="200">
        <v>556.73895263671875</v>
      </c>
      <c r="AI529" s="237">
        <v>37.600429534912109</v>
      </c>
      <c r="AJ529" s="200">
        <v>1436.31640625</v>
      </c>
      <c r="AK529" s="200">
        <v>44.355556488037109</v>
      </c>
      <c r="AL529" s="200">
        <v>527</v>
      </c>
      <c r="AM529" s="200">
        <v>15</v>
      </c>
      <c r="AN529" s="200">
        <v>46.374179840087891</v>
      </c>
      <c r="AO529" s="200">
        <v>46.564430236816406</v>
      </c>
      <c r="AP529" s="200">
        <v>40.955814361572266</v>
      </c>
      <c r="AQ529" s="200">
        <v>1.4602285531850963</v>
      </c>
      <c r="AR529" s="200">
        <v>473</v>
      </c>
      <c r="AS529" s="202">
        <v>0</v>
      </c>
      <c r="AT529" s="202">
        <v>0</v>
      </c>
      <c r="AU529" s="202">
        <v>0</v>
      </c>
      <c r="AV529" s="202">
        <v>0</v>
      </c>
      <c r="AW529" s="202">
        <v>0</v>
      </c>
      <c r="AX529" s="202">
        <v>6</v>
      </c>
      <c r="AY529" s="202">
        <v>-2</v>
      </c>
      <c r="AZ529" s="202">
        <v>5</v>
      </c>
      <c r="BA529" s="202">
        <v>0</v>
      </c>
      <c r="BB529" s="202">
        <v>33</v>
      </c>
      <c r="BC529" s="202">
        <v>12</v>
      </c>
      <c r="BD529" s="202">
        <v>15</v>
      </c>
      <c r="BE529" s="202">
        <v>19</v>
      </c>
      <c r="BF529" s="202">
        <v>0</v>
      </c>
      <c r="BG529" s="200">
        <v>21.467483520507813</v>
      </c>
      <c r="BH529" s="202">
        <v>315</v>
      </c>
      <c r="BI529" s="238">
        <v>58.118081180811807</v>
      </c>
      <c r="BJ529" s="43">
        <v>0</v>
      </c>
      <c r="BK529" s="43">
        <v>2</v>
      </c>
    </row>
    <row r="530" spans="1:63">
      <c r="A530" s="352">
        <v>41884</v>
      </c>
      <c r="B530" s="126" t="s">
        <v>6</v>
      </c>
      <c r="C530" s="126"/>
      <c r="D530" s="233">
        <v>2140</v>
      </c>
      <c r="E530" s="233">
        <v>1931</v>
      </c>
      <c r="F530" s="233">
        <v>209</v>
      </c>
      <c r="G530" s="233">
        <v>6327</v>
      </c>
      <c r="H530" s="233">
        <v>5722</v>
      </c>
      <c r="I530" s="233">
        <v>605</v>
      </c>
      <c r="J530" s="233">
        <v>19138</v>
      </c>
      <c r="K530" s="233">
        <v>16829</v>
      </c>
      <c r="L530" s="233">
        <v>2309</v>
      </c>
      <c r="M530" s="233">
        <v>11634665</v>
      </c>
      <c r="N530" s="195">
        <v>8.3646583521820722E-2</v>
      </c>
      <c r="O530" s="233">
        <v>14518</v>
      </c>
      <c r="P530" s="230">
        <v>0.12665003705385028</v>
      </c>
      <c r="Q530" s="234"/>
      <c r="R530" s="233">
        <v>4466322</v>
      </c>
      <c r="S530" s="230">
        <v>99.432389710292171</v>
      </c>
      <c r="T530" s="195">
        <v>99.306458551880553</v>
      </c>
      <c r="U530" s="233">
        <v>4491844</v>
      </c>
      <c r="V530" s="195">
        <v>0.19310555429112966</v>
      </c>
      <c r="W530" s="233">
        <v>15739</v>
      </c>
      <c r="X530" s="195">
        <v>0.3523928637478444</v>
      </c>
      <c r="Y530" s="234"/>
      <c r="Z530" s="233">
        <v>3590242</v>
      </c>
      <c r="AA530" s="195">
        <v>98.047522973717065</v>
      </c>
      <c r="AB530" s="233">
        <v>3590846</v>
      </c>
      <c r="AC530" s="195">
        <v>97.991510065916216</v>
      </c>
      <c r="AD530" s="234">
        <v>9.4015035140979375</v>
      </c>
      <c r="AE530" s="234">
        <v>29.659525633967792</v>
      </c>
      <c r="AF530" s="233">
        <v>16732.230590820313</v>
      </c>
      <c r="AG530" s="234">
        <v>61860.337036132813</v>
      </c>
      <c r="AH530" s="234">
        <v>41067.615295410156</v>
      </c>
      <c r="AI530" s="234">
        <v>66.387635863384375</v>
      </c>
      <c r="AJ530" s="234">
        <v>52186.951538085938</v>
      </c>
      <c r="AK530" s="234">
        <v>9673.3980693817139</v>
      </c>
      <c r="AL530" s="234">
        <v>31114.804077148438</v>
      </c>
      <c r="AM530" s="234">
        <v>7525.8748264312744</v>
      </c>
      <c r="AN530" s="235">
        <v>87.864832306568161</v>
      </c>
      <c r="AO530" s="235">
        <v>85.140644453770136</v>
      </c>
      <c r="AP530" s="235">
        <v>107.91594463235884</v>
      </c>
      <c r="AQ530" s="213">
        <v>3.2323302871842832</v>
      </c>
      <c r="AR530" s="234">
        <v>3685</v>
      </c>
      <c r="AS530" s="236">
        <v>93</v>
      </c>
      <c r="AT530" s="236">
        <v>38</v>
      </c>
      <c r="AU530" s="236">
        <v>25</v>
      </c>
      <c r="AV530" s="236">
        <v>25</v>
      </c>
      <c r="AW530" s="236">
        <v>13</v>
      </c>
      <c r="AX530" s="236">
        <v>84</v>
      </c>
      <c r="AY530" s="236">
        <v>1</v>
      </c>
      <c r="AZ530" s="236">
        <v>87</v>
      </c>
      <c r="BA530" s="236">
        <v>14</v>
      </c>
      <c r="BB530" s="236">
        <v>680</v>
      </c>
      <c r="BC530" s="236">
        <v>325</v>
      </c>
      <c r="BD530" s="236">
        <v>299</v>
      </c>
      <c r="BE530" s="236">
        <v>446</v>
      </c>
      <c r="BF530" s="236">
        <v>0</v>
      </c>
      <c r="BG530" s="235">
        <v>42.81730233222607</v>
      </c>
      <c r="BH530" s="236">
        <v>1594</v>
      </c>
      <c r="BI530" s="235">
        <v>25.193614667298881</v>
      </c>
      <c r="BJ530" s="43">
        <v>3</v>
      </c>
      <c r="BK530" s="43">
        <v>14</v>
      </c>
    </row>
    <row r="531" spans="1:63">
      <c r="A531" s="352">
        <v>41884</v>
      </c>
      <c r="B531" s="127" t="s">
        <v>134</v>
      </c>
      <c r="C531" s="127"/>
      <c r="D531" s="199">
        <v>768</v>
      </c>
      <c r="E531" s="199">
        <v>660</v>
      </c>
      <c r="F531" s="199">
        <v>108</v>
      </c>
      <c r="G531" s="199">
        <v>2297</v>
      </c>
      <c r="H531" s="199">
        <v>1973</v>
      </c>
      <c r="I531" s="199">
        <v>324</v>
      </c>
      <c r="J531" s="199">
        <v>8068</v>
      </c>
      <c r="K531" s="199">
        <v>6728</v>
      </c>
      <c r="L531" s="199">
        <v>1340</v>
      </c>
      <c r="M531" s="199">
        <v>5723060</v>
      </c>
      <c r="N531" s="200">
        <v>0.15610529609649926</v>
      </c>
      <c r="O531" s="199">
        <v>6823</v>
      </c>
      <c r="P531" s="194">
        <v>0.11942575469988355</v>
      </c>
      <c r="Q531" s="200"/>
      <c r="R531" s="199">
        <v>2365096</v>
      </c>
      <c r="S531" s="194">
        <v>99.352600747218787</v>
      </c>
      <c r="T531" s="200">
        <v>99.233948153962459</v>
      </c>
      <c r="U531" s="199">
        <v>2380523</v>
      </c>
      <c r="V531" s="201">
        <v>0.24809675046693602</v>
      </c>
      <c r="W531" s="199">
        <v>6806</v>
      </c>
      <c r="X531" s="200">
        <v>0.28776844576287813</v>
      </c>
      <c r="Y531" s="200"/>
      <c r="Z531" s="199">
        <v>2064083</v>
      </c>
      <c r="AA531" s="201">
        <v>98.482765409889851</v>
      </c>
      <c r="AB531" s="199">
        <v>2062558</v>
      </c>
      <c r="AC531" s="201">
        <v>98.353256832040088</v>
      </c>
      <c r="AD531" s="200">
        <v>5.4444338940100199</v>
      </c>
      <c r="AE531" s="200">
        <v>30.677938362490263</v>
      </c>
      <c r="AF531" s="199">
        <v>9009.833740234375</v>
      </c>
      <c r="AG531" s="200">
        <v>33644.6669921875</v>
      </c>
      <c r="AH531" s="200">
        <v>24993.328369140625</v>
      </c>
      <c r="AI531" s="237">
        <v>74.286151724860972</v>
      </c>
      <c r="AJ531" s="200">
        <v>27198.317626953125</v>
      </c>
      <c r="AK531" s="200">
        <v>6446.3581161499023</v>
      </c>
      <c r="AL531" s="200">
        <v>19675.520751953125</v>
      </c>
      <c r="AM531" s="200">
        <v>5317.8116397857666</v>
      </c>
      <c r="AN531" s="200">
        <v>108.71145549808504</v>
      </c>
      <c r="AO531" s="200">
        <v>106.4000090274528</v>
      </c>
      <c r="AP531" s="200">
        <v>119.68123437015072</v>
      </c>
      <c r="AQ531" s="200">
        <v>4.1701372077574987</v>
      </c>
      <c r="AR531" s="200">
        <v>943</v>
      </c>
      <c r="AS531" s="202">
        <v>84</v>
      </c>
      <c r="AT531" s="202">
        <v>30</v>
      </c>
      <c r="AU531" s="202">
        <v>20</v>
      </c>
      <c r="AV531" s="202">
        <v>15</v>
      </c>
      <c r="AW531" s="202">
        <v>10</v>
      </c>
      <c r="AX531" s="202">
        <v>20</v>
      </c>
      <c r="AY531" s="202">
        <v>0</v>
      </c>
      <c r="AZ531" s="202">
        <v>38</v>
      </c>
      <c r="BA531" s="202">
        <v>9</v>
      </c>
      <c r="BB531" s="202">
        <v>166</v>
      </c>
      <c r="BC531" s="202">
        <v>63</v>
      </c>
      <c r="BD531" s="202">
        <v>82</v>
      </c>
      <c r="BE531" s="202">
        <v>169</v>
      </c>
      <c r="BF531" s="202">
        <v>0</v>
      </c>
      <c r="BG531" s="200">
        <v>53.627917935090743</v>
      </c>
      <c r="BH531" s="202">
        <v>226</v>
      </c>
      <c r="BI531" s="238">
        <v>9.8389203308663475</v>
      </c>
      <c r="BJ531" s="470">
        <v>0</v>
      </c>
      <c r="BK531" s="470">
        <v>9</v>
      </c>
    </row>
    <row r="532" spans="1:63">
      <c r="A532" s="352">
        <v>41884</v>
      </c>
      <c r="B532" s="127" t="s">
        <v>175</v>
      </c>
      <c r="C532" s="127"/>
      <c r="D532" s="199">
        <v>687</v>
      </c>
      <c r="E532" s="199">
        <v>615</v>
      </c>
      <c r="F532" s="199">
        <v>72</v>
      </c>
      <c r="G532" s="199">
        <v>1986</v>
      </c>
      <c r="H532" s="199">
        <v>1792</v>
      </c>
      <c r="I532" s="199">
        <v>194</v>
      </c>
      <c r="J532" s="199">
        <v>6387</v>
      </c>
      <c r="K532" s="199">
        <v>5677</v>
      </c>
      <c r="L532" s="199">
        <v>710</v>
      </c>
      <c r="M532" s="199">
        <v>3923032</v>
      </c>
      <c r="N532" s="200">
        <v>4.8941738047383601E-3</v>
      </c>
      <c r="O532" s="199">
        <v>346</v>
      </c>
      <c r="P532" s="194">
        <v>9.1972064803251073E-3</v>
      </c>
      <c r="Q532" s="200"/>
      <c r="R532" s="199">
        <v>1458608</v>
      </c>
      <c r="S532" s="194">
        <v>99.550241266908429</v>
      </c>
      <c r="T532" s="243">
        <v>99.541085425667447</v>
      </c>
      <c r="U532" s="199">
        <v>1465202</v>
      </c>
      <c r="V532" s="201">
        <v>0.15731619583605394</v>
      </c>
      <c r="W532" s="199">
        <v>4306</v>
      </c>
      <c r="X532" s="200">
        <v>0.29521297017430315</v>
      </c>
      <c r="Y532" s="200"/>
      <c r="Z532" s="199">
        <v>420406</v>
      </c>
      <c r="AA532" s="201">
        <v>93.659700191992485</v>
      </c>
      <c r="AB532" s="199">
        <v>418775</v>
      </c>
      <c r="AC532" s="201">
        <v>93.745565327467915</v>
      </c>
      <c r="AD532" s="200">
        <v>19.842943260220601</v>
      </c>
      <c r="AE532" s="200">
        <v>31.981081644792528</v>
      </c>
      <c r="AF532" s="199">
        <v>5740.530517578125</v>
      </c>
      <c r="AG532" s="200">
        <v>19227.53125</v>
      </c>
      <c r="AH532" s="200">
        <v>11603.345947265625</v>
      </c>
      <c r="AI532" s="237">
        <v>60.347559946187189</v>
      </c>
      <c r="AJ532" s="200">
        <v>16402.79443359375</v>
      </c>
      <c r="AK532" s="200">
        <v>2824.7400207519531</v>
      </c>
      <c r="AL532" s="200">
        <v>9482.2833251953125</v>
      </c>
      <c r="AM532" s="200">
        <v>2121.0631866455078</v>
      </c>
      <c r="AN532" s="200">
        <v>79.184532352227407</v>
      </c>
      <c r="AO532" s="200">
        <v>77.160349007341225</v>
      </c>
      <c r="AP532" s="200">
        <v>98.125464947511077</v>
      </c>
      <c r="AQ532" s="200">
        <v>3.0104166666666665</v>
      </c>
      <c r="AR532" s="200">
        <v>1142</v>
      </c>
      <c r="AS532" s="202">
        <v>6</v>
      </c>
      <c r="AT532" s="202">
        <v>5</v>
      </c>
      <c r="AU532" s="202">
        <v>2</v>
      </c>
      <c r="AV532" s="202">
        <v>7</v>
      </c>
      <c r="AW532" s="202">
        <v>2</v>
      </c>
      <c r="AX532" s="202">
        <v>9</v>
      </c>
      <c r="AY532" s="202">
        <v>1</v>
      </c>
      <c r="AZ532" s="202">
        <v>13</v>
      </c>
      <c r="BA532" s="202">
        <v>3</v>
      </c>
      <c r="BB532" s="202">
        <v>345</v>
      </c>
      <c r="BC532" s="202">
        <v>192</v>
      </c>
      <c r="BD532" s="202">
        <v>58</v>
      </c>
      <c r="BE532" s="202">
        <v>104</v>
      </c>
      <c r="BF532" s="202">
        <v>0</v>
      </c>
      <c r="BG532" s="200">
        <v>38.583196205599208</v>
      </c>
      <c r="BH532" s="202">
        <v>408</v>
      </c>
      <c r="BI532" s="238">
        <v>20.543806646525681</v>
      </c>
      <c r="BJ532" s="470">
        <v>1</v>
      </c>
      <c r="BK532" s="470">
        <v>3</v>
      </c>
    </row>
    <row r="533" spans="1:63">
      <c r="A533" s="352">
        <v>41884</v>
      </c>
      <c r="B533" s="126" t="s">
        <v>135</v>
      </c>
      <c r="C533" s="126"/>
      <c r="D533" s="189">
        <v>685</v>
      </c>
      <c r="E533" s="189">
        <v>656</v>
      </c>
      <c r="F533" s="189">
        <v>29</v>
      </c>
      <c r="G533" s="189">
        <v>2044</v>
      </c>
      <c r="H533" s="189">
        <v>1957</v>
      </c>
      <c r="I533" s="189">
        <v>87</v>
      </c>
      <c r="J533" s="189">
        <v>4683</v>
      </c>
      <c r="K533" s="189">
        <v>4424</v>
      </c>
      <c r="L533" s="189">
        <v>259</v>
      </c>
      <c r="M533" s="189">
        <v>1988573</v>
      </c>
      <c r="N533" s="203">
        <v>3.0474114525000047E-2</v>
      </c>
      <c r="O533" s="189">
        <v>7349</v>
      </c>
      <c r="P533" s="192">
        <v>0.36968679063874405</v>
      </c>
      <c r="Q533" s="203"/>
      <c r="R533" s="204">
        <v>642618</v>
      </c>
      <c r="S533" s="192">
        <v>99.458547293982733</v>
      </c>
      <c r="T533" s="203">
        <v>99.090862182475689</v>
      </c>
      <c r="U533" s="204">
        <v>646119</v>
      </c>
      <c r="V533" s="205">
        <v>7.1658626237744355E-2</v>
      </c>
      <c r="W533" s="204">
        <v>4627</v>
      </c>
      <c r="X533" s="203">
        <v>0.720023404261941</v>
      </c>
      <c r="Y533" s="203"/>
      <c r="Z533" s="204">
        <v>1105753</v>
      </c>
      <c r="AA533" s="205">
        <v>98.903311301662697</v>
      </c>
      <c r="AB533" s="204">
        <v>1109513</v>
      </c>
      <c r="AC533" s="205">
        <v>98.921622485870515</v>
      </c>
      <c r="AD533" s="203">
        <v>3.7032107457722705</v>
      </c>
      <c r="AE533" s="203">
        <v>26.259376771485375</v>
      </c>
      <c r="AF533" s="204">
        <v>1981.8663330078125</v>
      </c>
      <c r="AG533" s="205">
        <v>8988.1387939453125</v>
      </c>
      <c r="AH533" s="205">
        <v>4470.9409790039062</v>
      </c>
      <c r="AI533" s="232">
        <v>49.742678451023366</v>
      </c>
      <c r="AJ533" s="205">
        <v>8585.8394775390625</v>
      </c>
      <c r="AK533" s="205">
        <v>402.2999324798584</v>
      </c>
      <c r="AL533" s="205">
        <v>1957</v>
      </c>
      <c r="AM533" s="205">
        <v>87</v>
      </c>
      <c r="AN533" s="203">
        <v>59.23593804780073</v>
      </c>
      <c r="AO533" s="203">
        <v>59.316574012568275</v>
      </c>
      <c r="AP533" s="203">
        <v>57.565898215721703</v>
      </c>
      <c r="AQ533" s="203">
        <v>1.9193121490380765</v>
      </c>
      <c r="AR533" s="205">
        <v>1600</v>
      </c>
      <c r="AS533" s="204">
        <v>3</v>
      </c>
      <c r="AT533" s="204">
        <v>3</v>
      </c>
      <c r="AU533" s="204">
        <v>3</v>
      </c>
      <c r="AV533" s="204">
        <v>3</v>
      </c>
      <c r="AW533" s="204">
        <v>1</v>
      </c>
      <c r="AX533" s="204">
        <v>55</v>
      </c>
      <c r="AY533" s="204">
        <v>0</v>
      </c>
      <c r="AZ533" s="204">
        <v>36</v>
      </c>
      <c r="BA533" s="204">
        <v>2</v>
      </c>
      <c r="BB533" s="204">
        <v>169</v>
      </c>
      <c r="BC533" s="204">
        <v>70</v>
      </c>
      <c r="BD533" s="204">
        <v>159</v>
      </c>
      <c r="BE533" s="204">
        <v>173</v>
      </c>
      <c r="BF533" s="204">
        <v>0</v>
      </c>
      <c r="BG533" s="203">
        <v>28.172524518861199</v>
      </c>
      <c r="BH533" s="204">
        <v>960</v>
      </c>
      <c r="BI533" s="239">
        <v>46.966731898238748</v>
      </c>
      <c r="BJ533" s="470">
        <v>2</v>
      </c>
      <c r="BK533" s="470">
        <v>2</v>
      </c>
    </row>
    <row r="534" spans="1:63">
      <c r="A534" s="352">
        <v>41884</v>
      </c>
      <c r="B534" s="114" t="s">
        <v>121</v>
      </c>
      <c r="C534" s="114" t="s">
        <v>122</v>
      </c>
      <c r="D534" s="114">
        <v>231</v>
      </c>
      <c r="E534" s="114">
        <v>168</v>
      </c>
      <c r="F534" s="114">
        <v>63</v>
      </c>
      <c r="G534" s="114">
        <v>680</v>
      </c>
      <c r="H534" s="114">
        <v>492</v>
      </c>
      <c r="I534" s="114">
        <v>188</v>
      </c>
      <c r="J534" s="114">
        <v>2661</v>
      </c>
      <c r="K534" s="115">
        <v>1872</v>
      </c>
      <c r="L534" s="115">
        <v>789</v>
      </c>
      <c r="M534" s="115">
        <v>2038383</v>
      </c>
      <c r="N534" s="116">
        <v>0.34002441167831421</v>
      </c>
      <c r="O534" s="115">
        <v>2436</v>
      </c>
      <c r="P534" s="116">
        <v>0.11994238942861557</v>
      </c>
      <c r="Q534" s="116">
        <v>0</v>
      </c>
      <c r="R534" s="117">
        <v>932526</v>
      </c>
      <c r="S534" s="116">
        <v>99.05767822265625</v>
      </c>
      <c r="T534" s="116">
        <v>98.938865661621094</v>
      </c>
      <c r="U534" s="118">
        <v>941397</v>
      </c>
      <c r="V534" s="119">
        <v>0.5334625244140625</v>
      </c>
      <c r="W534" s="117">
        <v>3019</v>
      </c>
      <c r="X534" s="119">
        <v>0.32374432682991028</v>
      </c>
      <c r="Y534" s="119">
        <v>0</v>
      </c>
      <c r="Z534" s="117">
        <v>1085049</v>
      </c>
      <c r="AA534" s="119">
        <v>98.547073364257813</v>
      </c>
      <c r="AB534" s="116">
        <v>1084617</v>
      </c>
      <c r="AC534" s="120">
        <v>98.514312744140625</v>
      </c>
      <c r="AD534" s="116">
        <v>5.4438414573669434</v>
      </c>
      <c r="AE534" s="116">
        <v>28.86114501953125</v>
      </c>
      <c r="AF534" s="116">
        <v>3285.562255859375</v>
      </c>
      <c r="AG534" s="116">
        <v>14063.9794921875</v>
      </c>
      <c r="AH534" s="121">
        <v>11917.2783203125</v>
      </c>
      <c r="AI534" s="116">
        <v>84.736175537109375</v>
      </c>
      <c r="AJ534" s="121">
        <v>9515.3515625</v>
      </c>
      <c r="AK534" s="121">
        <v>4548.63720703125</v>
      </c>
      <c r="AL534" s="116">
        <v>7895.6728515625</v>
      </c>
      <c r="AM534" s="116">
        <v>4021.607666015625</v>
      </c>
      <c r="AN534" s="116">
        <v>131.62031555175781</v>
      </c>
      <c r="AO534" s="116">
        <v>127.46495056152344</v>
      </c>
      <c r="AP534" s="116">
        <v>141.25331115722656</v>
      </c>
      <c r="AQ534" s="122">
        <v>5.2852234093151074</v>
      </c>
      <c r="AR534" s="118">
        <v>155</v>
      </c>
      <c r="AS534" s="118">
        <v>58</v>
      </c>
      <c r="AT534" s="118">
        <v>12</v>
      </c>
      <c r="AU534" s="118">
        <v>9</v>
      </c>
      <c r="AV534" s="118">
        <v>9</v>
      </c>
      <c r="AW534" s="118">
        <v>5</v>
      </c>
      <c r="AX534" s="118">
        <v>9</v>
      </c>
      <c r="AY534" s="118">
        <v>0</v>
      </c>
      <c r="AZ534" s="118">
        <v>14</v>
      </c>
      <c r="BA534" s="118">
        <v>4</v>
      </c>
      <c r="BB534" s="118">
        <v>25</v>
      </c>
      <c r="BC534" s="118">
        <v>14</v>
      </c>
      <c r="BD534" s="116">
        <v>49</v>
      </c>
      <c r="BE534" s="118">
        <v>50</v>
      </c>
      <c r="BF534" s="118">
        <v>0</v>
      </c>
      <c r="BG534" s="112">
        <v>65.36248779296875</v>
      </c>
      <c r="BH534" s="244">
        <v>35</v>
      </c>
      <c r="BI534" s="240">
        <v>5.1470588235294112</v>
      </c>
      <c r="BJ534" s="470">
        <v>0</v>
      </c>
      <c r="BK534" s="470">
        <v>4</v>
      </c>
    </row>
    <row r="535" spans="1:63">
      <c r="A535" s="352">
        <v>41884</v>
      </c>
      <c r="B535" s="114" t="s">
        <v>123</v>
      </c>
      <c r="C535" s="114" t="s">
        <v>122</v>
      </c>
      <c r="D535" s="114">
        <v>169</v>
      </c>
      <c r="E535" s="114">
        <v>158</v>
      </c>
      <c r="F535" s="114">
        <v>11</v>
      </c>
      <c r="G535" s="114">
        <v>522</v>
      </c>
      <c r="H535" s="114">
        <v>488</v>
      </c>
      <c r="I535" s="114">
        <v>34</v>
      </c>
      <c r="J535" s="114">
        <v>1596</v>
      </c>
      <c r="K535" s="115">
        <v>1464</v>
      </c>
      <c r="L535" s="115">
        <v>132</v>
      </c>
      <c r="M535" s="115">
        <v>1028025</v>
      </c>
      <c r="N535" s="116">
        <v>0.11984144151210785</v>
      </c>
      <c r="O535" s="115">
        <v>1041</v>
      </c>
      <c r="P535" s="116">
        <v>0.10140624642372131</v>
      </c>
      <c r="Q535" s="116">
        <v>0</v>
      </c>
      <c r="R535" s="117">
        <v>388174</v>
      </c>
      <c r="S535" s="116">
        <v>99.634239196777344</v>
      </c>
      <c r="T535" s="116">
        <v>99.533203125</v>
      </c>
      <c r="U535" s="118">
        <v>389599</v>
      </c>
      <c r="V535" s="119">
        <v>4.0041171014308929E-2</v>
      </c>
      <c r="W535" s="117">
        <v>1126</v>
      </c>
      <c r="X535" s="119">
        <v>0.29007610678672791</v>
      </c>
      <c r="Y535" s="119">
        <v>0</v>
      </c>
      <c r="Z535" s="117">
        <v>325813</v>
      </c>
      <c r="AA535" s="119">
        <v>98.84320068359375</v>
      </c>
      <c r="AB535" s="116">
        <v>326569</v>
      </c>
      <c r="AC535" s="120">
        <v>98.648674011230469</v>
      </c>
      <c r="AD535" s="116">
        <v>5.0519251823425293</v>
      </c>
      <c r="AE535" s="116">
        <v>30.418874740600586</v>
      </c>
      <c r="AF535" s="116">
        <v>1468.1082763671875</v>
      </c>
      <c r="AG535" s="116">
        <v>5754.83935546875</v>
      </c>
      <c r="AH535" s="121">
        <v>3947.671142578125</v>
      </c>
      <c r="AI535" s="116">
        <v>68.597419738769531</v>
      </c>
      <c r="AJ535" s="121">
        <v>5217.2431640625</v>
      </c>
      <c r="AK535" s="121">
        <v>537.59600830078125</v>
      </c>
      <c r="AL535" s="116">
        <v>3560.1162109375</v>
      </c>
      <c r="AM535" s="116">
        <v>387.55496215820312</v>
      </c>
      <c r="AN535" s="116">
        <v>99.290130615234375</v>
      </c>
      <c r="AO535" s="116">
        <v>99.057662963867188</v>
      </c>
      <c r="AP535" s="116">
        <v>101.60420227050781</v>
      </c>
      <c r="AQ535" s="116">
        <v>3.605789069842575</v>
      </c>
      <c r="AR535" s="118">
        <v>259</v>
      </c>
      <c r="AS535" s="118">
        <v>12</v>
      </c>
      <c r="AT535" s="118">
        <v>13</v>
      </c>
      <c r="AU535" s="118">
        <v>8</v>
      </c>
      <c r="AV535" s="118">
        <v>1</v>
      </c>
      <c r="AW535" s="118">
        <v>1</v>
      </c>
      <c r="AX535" s="118">
        <v>4</v>
      </c>
      <c r="AY535" s="118">
        <v>0</v>
      </c>
      <c r="AZ535" s="118">
        <v>8</v>
      </c>
      <c r="BA535" s="118">
        <v>2</v>
      </c>
      <c r="BB535" s="118">
        <v>33</v>
      </c>
      <c r="BC535" s="118">
        <v>10</v>
      </c>
      <c r="BD535" s="116">
        <v>15</v>
      </c>
      <c r="BE535" s="118">
        <v>22</v>
      </c>
      <c r="BF535" s="118">
        <v>0</v>
      </c>
      <c r="BG535" s="112">
        <v>48.540275573730469</v>
      </c>
      <c r="BH535" s="244">
        <v>70</v>
      </c>
      <c r="BI535" s="240">
        <v>13.409961685823754</v>
      </c>
      <c r="BJ535" s="470">
        <v>0</v>
      </c>
      <c r="BK535" s="470">
        <v>2</v>
      </c>
    </row>
    <row r="536" spans="1:63">
      <c r="A536" s="352">
        <v>41884</v>
      </c>
      <c r="B536" s="114" t="s">
        <v>183</v>
      </c>
      <c r="C536" s="114" t="s">
        <v>122</v>
      </c>
      <c r="D536" s="114">
        <v>140</v>
      </c>
      <c r="E536" s="114">
        <v>130</v>
      </c>
      <c r="F536" s="114">
        <v>10</v>
      </c>
      <c r="G536" s="114">
        <v>421</v>
      </c>
      <c r="H536" s="114">
        <v>391</v>
      </c>
      <c r="I536" s="114">
        <v>30</v>
      </c>
      <c r="J536" s="114">
        <v>1586</v>
      </c>
      <c r="K536" s="115">
        <v>1472</v>
      </c>
      <c r="L536" s="115">
        <v>114</v>
      </c>
      <c r="M536" s="115">
        <v>1126197</v>
      </c>
      <c r="N536" s="116">
        <v>1.5894198790192604E-2</v>
      </c>
      <c r="O536" s="115">
        <v>1103</v>
      </c>
      <c r="P536" s="116">
        <v>9.79609414935112E-2</v>
      </c>
      <c r="Q536" s="116">
        <v>0</v>
      </c>
      <c r="R536" s="117">
        <v>468981</v>
      </c>
      <c r="S536" s="116">
        <v>99.641571044921875</v>
      </c>
      <c r="T536" s="116">
        <v>99.543960571289062</v>
      </c>
      <c r="U536" s="118">
        <v>470668</v>
      </c>
      <c r="V536" s="119">
        <v>3.3569309860467911E-2</v>
      </c>
      <c r="W536" s="117">
        <v>1068</v>
      </c>
      <c r="X536" s="119">
        <v>0.22772777080535889</v>
      </c>
      <c r="Y536" s="119">
        <v>0</v>
      </c>
      <c r="Z536" s="117">
        <v>302961</v>
      </c>
      <c r="AA536" s="119">
        <v>97.984886169433594</v>
      </c>
      <c r="AB536" s="116">
        <v>303030</v>
      </c>
      <c r="AC536" s="120">
        <v>97.644126892089844</v>
      </c>
      <c r="AD536" s="116">
        <v>5.5275630950927734</v>
      </c>
      <c r="AE536" s="116">
        <v>29.710285186767578</v>
      </c>
      <c r="AF536" s="116">
        <v>1752.753662109375</v>
      </c>
      <c r="AG536" s="116">
        <v>6130.5263671875</v>
      </c>
      <c r="AH536" s="121">
        <v>4087.555419921875</v>
      </c>
      <c r="AI536" s="116">
        <v>66.675437927246094</v>
      </c>
      <c r="AJ536" s="121">
        <v>5593.66455078125</v>
      </c>
      <c r="AK536" s="121">
        <v>536.86199951171875</v>
      </c>
      <c r="AL536" s="116">
        <v>3652.77783203125</v>
      </c>
      <c r="AM536" s="116">
        <v>434.77899169921875</v>
      </c>
      <c r="AN536" s="116">
        <v>98.880287170410156</v>
      </c>
      <c r="AO536" s="116">
        <v>97.164497375488281</v>
      </c>
      <c r="AP536" s="116">
        <v>121.17519378662109</v>
      </c>
      <c r="AQ536" s="116">
        <v>3.865401240345208</v>
      </c>
      <c r="AR536" s="118">
        <v>167</v>
      </c>
      <c r="AS536" s="118">
        <v>4</v>
      </c>
      <c r="AT536" s="118">
        <v>1</v>
      </c>
      <c r="AU536" s="118">
        <v>1</v>
      </c>
      <c r="AV536" s="118">
        <v>1</v>
      </c>
      <c r="AW536" s="118">
        <v>1</v>
      </c>
      <c r="AX536" s="118">
        <v>0</v>
      </c>
      <c r="AY536" s="118">
        <v>0</v>
      </c>
      <c r="AZ536" s="118">
        <v>4</v>
      </c>
      <c r="BA536" s="118">
        <v>0</v>
      </c>
      <c r="BB536" s="118">
        <v>50</v>
      </c>
      <c r="BC536" s="118">
        <v>13</v>
      </c>
      <c r="BD536" s="116">
        <v>5</v>
      </c>
      <c r="BE536" s="118">
        <v>20</v>
      </c>
      <c r="BF536" s="118">
        <v>0</v>
      </c>
      <c r="BG536" s="112">
        <v>48.882965087890625</v>
      </c>
      <c r="BH536" s="244">
        <v>26</v>
      </c>
      <c r="BI536" s="240">
        <v>6.1757719714964372</v>
      </c>
      <c r="BJ536" s="470">
        <v>0</v>
      </c>
      <c r="BK536" s="470">
        <v>0</v>
      </c>
    </row>
    <row r="537" spans="1:63">
      <c r="A537" s="352">
        <v>41884</v>
      </c>
      <c r="B537" s="114" t="s">
        <v>126</v>
      </c>
      <c r="C537" s="114" t="s">
        <v>122</v>
      </c>
      <c r="D537" s="114">
        <v>114</v>
      </c>
      <c r="E537" s="114">
        <v>107</v>
      </c>
      <c r="F537" s="114">
        <v>7</v>
      </c>
      <c r="G537" s="114">
        <v>334</v>
      </c>
      <c r="H537" s="114">
        <v>313</v>
      </c>
      <c r="I537" s="114">
        <v>21</v>
      </c>
      <c r="J537" s="114">
        <v>1034</v>
      </c>
      <c r="K537" s="115">
        <v>948</v>
      </c>
      <c r="L537" s="115">
        <v>86</v>
      </c>
      <c r="M537" s="115">
        <v>566154</v>
      </c>
      <c r="N537" s="116">
        <v>5.1222811453044415E-3</v>
      </c>
      <c r="O537" s="115">
        <v>1199</v>
      </c>
      <c r="P537" s="116">
        <v>0.21181462705135345</v>
      </c>
      <c r="Q537" s="116">
        <v>0</v>
      </c>
      <c r="R537" s="117">
        <v>205866</v>
      </c>
      <c r="S537" s="116">
        <v>99.3614501953125</v>
      </c>
      <c r="T537" s="116">
        <v>99.150985717773438</v>
      </c>
      <c r="U537" s="118">
        <v>207189</v>
      </c>
      <c r="V537" s="119">
        <v>0.2181583046913147</v>
      </c>
      <c r="W537" s="117">
        <v>688</v>
      </c>
      <c r="X537" s="119">
        <v>0.33419796824455261</v>
      </c>
      <c r="Y537" s="119">
        <v>0</v>
      </c>
      <c r="Z537" s="117">
        <v>108110</v>
      </c>
      <c r="AA537" s="119">
        <v>98.621772766113281</v>
      </c>
      <c r="AB537" s="116">
        <v>107960</v>
      </c>
      <c r="AC537" s="120">
        <v>98.448501586914063</v>
      </c>
      <c r="AD537" s="116">
        <v>5.7024683952331543</v>
      </c>
      <c r="AE537" s="116">
        <v>36.019176483154297</v>
      </c>
      <c r="AF537" s="116">
        <v>904.316162109375</v>
      </c>
      <c r="AG537" s="116">
        <v>3097.72509765625</v>
      </c>
      <c r="AH537" s="121">
        <v>1781.11181640625</v>
      </c>
      <c r="AI537" s="116">
        <v>57.497413635253906</v>
      </c>
      <c r="AJ537" s="121">
        <v>3011.106689453125</v>
      </c>
      <c r="AK537" s="121">
        <v>86.618003845214844</v>
      </c>
      <c r="AL537" s="116">
        <v>1767.71875</v>
      </c>
      <c r="AM537" s="116">
        <v>13.392999649047852</v>
      </c>
      <c r="AN537" s="116">
        <v>83.281890869140625</v>
      </c>
      <c r="AO537" s="116">
        <v>88.316604614257813</v>
      </c>
      <c r="AP537" s="116">
        <v>27.93048095703125</v>
      </c>
      <c r="AQ537" s="116">
        <v>2.9958656650447293</v>
      </c>
      <c r="AR537" s="118">
        <v>198</v>
      </c>
      <c r="AS537" s="118">
        <v>2</v>
      </c>
      <c r="AT537" s="118">
        <v>2</v>
      </c>
      <c r="AU537" s="118">
        <v>0</v>
      </c>
      <c r="AV537" s="118">
        <v>4</v>
      </c>
      <c r="AW537" s="118">
        <v>3</v>
      </c>
      <c r="AX537" s="118">
        <v>5</v>
      </c>
      <c r="AY537" s="118">
        <v>0</v>
      </c>
      <c r="AZ537" s="118">
        <v>7</v>
      </c>
      <c r="BA537" s="118">
        <v>2</v>
      </c>
      <c r="BB537" s="118">
        <v>25</v>
      </c>
      <c r="BC537" s="118">
        <v>18</v>
      </c>
      <c r="BD537" s="116">
        <v>8</v>
      </c>
      <c r="BE537" s="118">
        <v>41</v>
      </c>
      <c r="BF537" s="118">
        <v>0</v>
      </c>
      <c r="BG537" s="112">
        <v>40.770889282226563</v>
      </c>
      <c r="BH537" s="244">
        <v>53</v>
      </c>
      <c r="BI537" s="240">
        <v>15.868263473053892</v>
      </c>
      <c r="BJ537" s="470">
        <v>0</v>
      </c>
      <c r="BK537" s="470">
        <v>2</v>
      </c>
    </row>
    <row r="538" spans="1:63">
      <c r="A538" s="352">
        <v>41884</v>
      </c>
      <c r="B538" s="114" t="s">
        <v>184</v>
      </c>
      <c r="C538" s="114" t="s">
        <v>122</v>
      </c>
      <c r="D538" s="114">
        <v>114</v>
      </c>
      <c r="E538" s="114">
        <v>97</v>
      </c>
      <c r="F538" s="114">
        <v>17</v>
      </c>
      <c r="G538" s="114">
        <v>340</v>
      </c>
      <c r="H538" s="114">
        <v>289</v>
      </c>
      <c r="I538" s="114">
        <v>51</v>
      </c>
      <c r="J538" s="114">
        <v>1191</v>
      </c>
      <c r="K538" s="115">
        <v>972</v>
      </c>
      <c r="L538" s="115">
        <v>219</v>
      </c>
      <c r="M538" s="115">
        <v>964301</v>
      </c>
      <c r="N538" s="116">
        <v>5.8384258300065994E-2</v>
      </c>
      <c r="O538" s="115">
        <v>1044</v>
      </c>
      <c r="P538" s="116">
        <v>0.10834213346242905</v>
      </c>
      <c r="Q538" s="116">
        <v>0</v>
      </c>
      <c r="R538" s="117">
        <v>369549</v>
      </c>
      <c r="S538" s="116">
        <v>99.429328918457031</v>
      </c>
      <c r="T538" s="116">
        <v>99.321601867675781</v>
      </c>
      <c r="U538" s="118">
        <v>371670</v>
      </c>
      <c r="V538" s="119">
        <v>3.1748592853546143E-2</v>
      </c>
      <c r="W538" s="117">
        <v>905</v>
      </c>
      <c r="X538" s="119">
        <v>0.24489310383796692</v>
      </c>
      <c r="Y538" s="119">
        <v>0</v>
      </c>
      <c r="Z538" s="117">
        <v>242150</v>
      </c>
      <c r="AA538" s="119">
        <v>98.270492553710938</v>
      </c>
      <c r="AB538" s="116">
        <v>240382</v>
      </c>
      <c r="AC538" s="120">
        <v>98.076393127441406</v>
      </c>
      <c r="AD538" s="116">
        <v>5.6918206214904785</v>
      </c>
      <c r="AE538" s="116">
        <v>30.660465240478516</v>
      </c>
      <c r="AF538" s="116">
        <v>1599.0933837890625</v>
      </c>
      <c r="AG538" s="116">
        <v>4597.5966796875</v>
      </c>
      <c r="AH538" s="121">
        <v>3259.711669921875</v>
      </c>
      <c r="AI538" s="116">
        <v>70.900337219238281</v>
      </c>
      <c r="AJ538" s="121">
        <v>3860.95166015625</v>
      </c>
      <c r="AK538" s="121">
        <v>736.6448974609375</v>
      </c>
      <c r="AL538" s="116">
        <v>2799.235107421875</v>
      </c>
      <c r="AM538" s="116">
        <v>460.47702026367187</v>
      </c>
      <c r="AN538" s="116">
        <v>101.09426116943359</v>
      </c>
      <c r="AO538" s="116">
        <v>105.37442016601562</v>
      </c>
      <c r="AP538" s="116">
        <v>83.349700927734375</v>
      </c>
      <c r="AQ538" s="116">
        <v>3.8602826865554154</v>
      </c>
      <c r="AR538" s="118">
        <v>164</v>
      </c>
      <c r="AS538" s="118">
        <v>8</v>
      </c>
      <c r="AT538" s="118">
        <v>2</v>
      </c>
      <c r="AU538" s="118">
        <v>2</v>
      </c>
      <c r="AV538" s="118">
        <v>0</v>
      </c>
      <c r="AW538" s="118">
        <v>0</v>
      </c>
      <c r="AX538" s="118">
        <v>2</v>
      </c>
      <c r="AY538" s="118">
        <v>0</v>
      </c>
      <c r="AZ538" s="118">
        <v>5</v>
      </c>
      <c r="BA538" s="118">
        <v>1</v>
      </c>
      <c r="BB538" s="118">
        <v>33</v>
      </c>
      <c r="BC538" s="118">
        <v>8</v>
      </c>
      <c r="BD538" s="116">
        <v>5</v>
      </c>
      <c r="BE538" s="118">
        <v>36</v>
      </c>
      <c r="BF538" s="118">
        <v>0</v>
      </c>
      <c r="BG538" s="112">
        <v>49.836250305175781</v>
      </c>
      <c r="BH538" s="244">
        <v>42</v>
      </c>
      <c r="BI538" s="240">
        <v>12.352941176470589</v>
      </c>
      <c r="BJ538" s="471">
        <v>0</v>
      </c>
      <c r="BK538" s="471">
        <v>1</v>
      </c>
    </row>
    <row r="539" spans="1:63">
      <c r="A539" s="352">
        <v>41884</v>
      </c>
      <c r="B539" s="114" t="s">
        <v>131</v>
      </c>
      <c r="C539" s="114" t="s">
        <v>176</v>
      </c>
      <c r="D539" s="114">
        <v>188</v>
      </c>
      <c r="E539" s="114">
        <v>168</v>
      </c>
      <c r="F539" s="114">
        <v>20</v>
      </c>
      <c r="G539" s="114">
        <v>539</v>
      </c>
      <c r="H539" s="114">
        <v>489</v>
      </c>
      <c r="I539" s="114">
        <v>50</v>
      </c>
      <c r="J539" s="114">
        <v>1589</v>
      </c>
      <c r="K539" s="115">
        <v>1428</v>
      </c>
      <c r="L539" s="115">
        <v>161</v>
      </c>
      <c r="M539" s="115">
        <v>1080226</v>
      </c>
      <c r="N539" s="116">
        <v>7.313284557312727E-3</v>
      </c>
      <c r="O539" s="115">
        <v>78</v>
      </c>
      <c r="P539" s="116">
        <v>7.5097484514117241E-3</v>
      </c>
      <c r="Q539" s="116">
        <v>0</v>
      </c>
      <c r="R539" s="117">
        <v>388004</v>
      </c>
      <c r="S539" s="116">
        <v>99.370491027832031</v>
      </c>
      <c r="T539" s="116">
        <v>99.363029479980469</v>
      </c>
      <c r="U539" s="118">
        <v>390462</v>
      </c>
      <c r="V539" s="119">
        <v>0.28043702244758606</v>
      </c>
      <c r="W539" s="117">
        <v>1200</v>
      </c>
      <c r="X539" s="119">
        <v>0.30927515029907227</v>
      </c>
      <c r="Y539" s="119">
        <v>0</v>
      </c>
      <c r="Z539" s="117">
        <v>146715</v>
      </c>
      <c r="AA539" s="119">
        <v>95.068672180175781</v>
      </c>
      <c r="AB539" s="116">
        <v>146197</v>
      </c>
      <c r="AC539" s="120">
        <v>95.415771484375</v>
      </c>
      <c r="AD539" s="116">
        <v>5.1188850402832031</v>
      </c>
      <c r="AE539" s="116">
        <v>28.71131706237793</v>
      </c>
      <c r="AF539" s="116">
        <v>1621.9581298828125</v>
      </c>
      <c r="AG539" s="116">
        <v>4727.3154296875</v>
      </c>
      <c r="AH539" s="121">
        <v>3023.81884765625</v>
      </c>
      <c r="AI539" s="116">
        <v>63.964820861816406</v>
      </c>
      <c r="AJ539" s="121">
        <v>4074.0712890625</v>
      </c>
      <c r="AK539" s="121">
        <v>653.2457275390625</v>
      </c>
      <c r="AL539" s="116">
        <v>2521.364501953125</v>
      </c>
      <c r="AM539" s="116">
        <v>502.455078125</v>
      </c>
      <c r="AN539" s="116">
        <v>80.060684204101563</v>
      </c>
      <c r="AO539" s="116">
        <v>77.699966430664062</v>
      </c>
      <c r="AP539" s="116">
        <v>98.777580261230469</v>
      </c>
      <c r="AQ539" s="116">
        <v>2.9750254434786028</v>
      </c>
      <c r="AR539" s="118">
        <v>300</v>
      </c>
      <c r="AS539" s="118">
        <v>0</v>
      </c>
      <c r="AT539" s="118">
        <v>1</v>
      </c>
      <c r="AU539" s="118">
        <v>0</v>
      </c>
      <c r="AV539" s="118">
        <v>2</v>
      </c>
      <c r="AW539" s="118">
        <v>1</v>
      </c>
      <c r="AX539" s="118">
        <v>5</v>
      </c>
      <c r="AY539" s="118">
        <v>1</v>
      </c>
      <c r="AZ539" s="118">
        <v>7</v>
      </c>
      <c r="BA539" s="118">
        <v>1</v>
      </c>
      <c r="BB539" s="118">
        <v>126</v>
      </c>
      <c r="BC539" s="118">
        <v>60</v>
      </c>
      <c r="BD539" s="116">
        <v>23</v>
      </c>
      <c r="BE539" s="118">
        <v>33</v>
      </c>
      <c r="BF539" s="118">
        <v>0</v>
      </c>
      <c r="BG539" s="112">
        <v>38.799331665039063</v>
      </c>
      <c r="BH539" s="244">
        <v>101</v>
      </c>
      <c r="BI539" s="240">
        <v>18.738404452690165</v>
      </c>
      <c r="BJ539" s="471">
        <v>1</v>
      </c>
      <c r="BK539" s="471">
        <v>1</v>
      </c>
    </row>
    <row r="540" spans="1:63">
      <c r="A540" s="352">
        <v>41884</v>
      </c>
      <c r="B540" s="114" t="s">
        <v>124</v>
      </c>
      <c r="C540" s="114" t="s">
        <v>176</v>
      </c>
      <c r="D540" s="114">
        <v>149</v>
      </c>
      <c r="E540" s="114">
        <v>117</v>
      </c>
      <c r="F540" s="114">
        <v>32</v>
      </c>
      <c r="G540" s="114">
        <v>430</v>
      </c>
      <c r="H540" s="114">
        <v>344</v>
      </c>
      <c r="I540" s="114">
        <v>86</v>
      </c>
      <c r="J540" s="114">
        <v>1643</v>
      </c>
      <c r="K540" s="115">
        <v>1300</v>
      </c>
      <c r="L540" s="115">
        <v>343</v>
      </c>
      <c r="M540" s="115">
        <v>1101104</v>
      </c>
      <c r="N540" s="116">
        <v>6.9021638482809067E-3</v>
      </c>
      <c r="O540" s="115">
        <v>181</v>
      </c>
      <c r="P540" s="116">
        <v>1.7073169350624084E-2</v>
      </c>
      <c r="Q540" s="116">
        <v>0</v>
      </c>
      <c r="R540" s="117">
        <v>453578</v>
      </c>
      <c r="S540" s="116">
        <v>99.698646545410156</v>
      </c>
      <c r="T540" s="116">
        <v>99.681625366210938</v>
      </c>
      <c r="U540" s="118">
        <v>454949</v>
      </c>
      <c r="V540" s="119">
        <v>2.5936972349882126E-2</v>
      </c>
      <c r="W540" s="117">
        <v>1476</v>
      </c>
      <c r="X540" s="119">
        <v>0.32541260123252869</v>
      </c>
      <c r="Y540" s="119">
        <v>0</v>
      </c>
      <c r="Z540" s="117">
        <v>119099</v>
      </c>
      <c r="AA540" s="119">
        <v>94.07635498046875</v>
      </c>
      <c r="AB540" s="116">
        <v>118614</v>
      </c>
      <c r="AC540" s="120">
        <v>94.008293151855469</v>
      </c>
      <c r="AD540" s="116">
        <v>5.2024412155151367</v>
      </c>
      <c r="AE540" s="116">
        <v>30.737218856811523</v>
      </c>
      <c r="AF540" s="116">
        <v>1646.859375</v>
      </c>
      <c r="AG540" s="116">
        <v>5685.59228515625</v>
      </c>
      <c r="AH540" s="121">
        <v>3434.957275390625</v>
      </c>
      <c r="AI540" s="116">
        <v>60.415119171142578</v>
      </c>
      <c r="AJ540" s="121">
        <v>4235.27294921875</v>
      </c>
      <c r="AK540" s="121">
        <v>1450.319091796875</v>
      </c>
      <c r="AL540" s="116">
        <v>2306.270263671875</v>
      </c>
      <c r="AM540" s="116">
        <v>1128.687255859375</v>
      </c>
      <c r="AN540" s="116">
        <v>84.874786376953125</v>
      </c>
      <c r="AO540" s="116">
        <v>79.567001342773438</v>
      </c>
      <c r="AP540" s="116">
        <v>105.40888977050781</v>
      </c>
      <c r="AQ540" s="116">
        <v>3.4604943914523738</v>
      </c>
      <c r="AR540" s="118">
        <v>203</v>
      </c>
      <c r="AS540" s="118">
        <v>3</v>
      </c>
      <c r="AT540" s="118">
        <v>2</v>
      </c>
      <c r="AU540" s="118">
        <v>1</v>
      </c>
      <c r="AV540" s="118">
        <v>0</v>
      </c>
      <c r="AW540" s="118">
        <v>0</v>
      </c>
      <c r="AX540" s="118">
        <v>1</v>
      </c>
      <c r="AY540" s="118">
        <v>0</v>
      </c>
      <c r="AZ540" s="118">
        <v>0</v>
      </c>
      <c r="BA540" s="118">
        <v>0</v>
      </c>
      <c r="BB540" s="118">
        <v>83</v>
      </c>
      <c r="BC540" s="118">
        <v>48</v>
      </c>
      <c r="BD540" s="116">
        <v>13</v>
      </c>
      <c r="BE540" s="118">
        <v>22</v>
      </c>
      <c r="BF540" s="118">
        <v>0</v>
      </c>
      <c r="BG540" s="112">
        <v>41.942760467529297</v>
      </c>
      <c r="BH540" s="244">
        <v>64</v>
      </c>
      <c r="BI540" s="240">
        <v>14.883720930232558</v>
      </c>
      <c r="BJ540" s="471">
        <v>0</v>
      </c>
      <c r="BK540" s="471">
        <v>0</v>
      </c>
    </row>
    <row r="541" spans="1:63">
      <c r="A541" s="352">
        <v>41884</v>
      </c>
      <c r="B541" s="206" t="s">
        <v>133</v>
      </c>
      <c r="C541" s="206" t="s">
        <v>176</v>
      </c>
      <c r="D541" s="206">
        <v>176</v>
      </c>
      <c r="E541" s="206">
        <v>164</v>
      </c>
      <c r="F541" s="206">
        <v>12</v>
      </c>
      <c r="G541" s="206">
        <v>519</v>
      </c>
      <c r="H541" s="206">
        <v>485</v>
      </c>
      <c r="I541" s="206">
        <v>34</v>
      </c>
      <c r="J541" s="206">
        <v>1531</v>
      </c>
      <c r="K541" s="245">
        <v>1418</v>
      </c>
      <c r="L541" s="245">
        <v>113</v>
      </c>
      <c r="M541" s="245">
        <v>862694</v>
      </c>
      <c r="N541" s="246">
        <v>1.8546553328633308E-3</v>
      </c>
      <c r="O541" s="245">
        <v>67</v>
      </c>
      <c r="P541" s="246">
        <v>8.1258220598101616E-3</v>
      </c>
      <c r="Q541" s="246">
        <v>0</v>
      </c>
      <c r="R541" s="247">
        <v>292109</v>
      </c>
      <c r="S541" s="246">
        <v>99.373367309570313</v>
      </c>
      <c r="T541" s="246">
        <v>99.36529541015625</v>
      </c>
      <c r="U541" s="248">
        <v>293951</v>
      </c>
      <c r="V541" s="249">
        <v>0.27385517954826355</v>
      </c>
      <c r="W541" s="248">
        <v>896</v>
      </c>
      <c r="X541" s="246">
        <v>0.30673480033874512</v>
      </c>
      <c r="Y541" s="246">
        <v>0</v>
      </c>
      <c r="Z541" s="247">
        <v>69943</v>
      </c>
      <c r="AA541" s="249">
        <v>90.786781311035156</v>
      </c>
      <c r="AB541" s="246">
        <v>69134</v>
      </c>
      <c r="AC541" s="250">
        <v>90.501052856445313</v>
      </c>
      <c r="AD541" s="246">
        <v>5.1546440124511719</v>
      </c>
      <c r="AE541" s="246">
        <v>34.430881500244141</v>
      </c>
      <c r="AF541" s="246">
        <v>1320.1065673828125</v>
      </c>
      <c r="AG541" s="246">
        <v>4395.1240234375</v>
      </c>
      <c r="AH541" s="251">
        <v>2922.1455078125</v>
      </c>
      <c r="AI541" s="246">
        <v>66.486076354980469</v>
      </c>
      <c r="AJ541" s="251">
        <v>4023.37744140625</v>
      </c>
      <c r="AK541" s="251">
        <v>371.74798583984375</v>
      </c>
      <c r="AL541" s="246">
        <v>2679.763671875</v>
      </c>
      <c r="AM541" s="246">
        <v>242.38151550292969</v>
      </c>
      <c r="AN541" s="246">
        <v>79.736984252929688</v>
      </c>
      <c r="AO541" s="246">
        <v>79.536514282226563</v>
      </c>
      <c r="AP541" s="246">
        <v>81.973091125488281</v>
      </c>
      <c r="AQ541" s="246">
        <v>2.8707537710238404</v>
      </c>
      <c r="AR541" s="248">
        <v>308</v>
      </c>
      <c r="AS541" s="248">
        <v>2</v>
      </c>
      <c r="AT541" s="248">
        <v>1</v>
      </c>
      <c r="AU541" s="248">
        <v>0</v>
      </c>
      <c r="AV541" s="248">
        <v>4</v>
      </c>
      <c r="AW541" s="248">
        <v>1</v>
      </c>
      <c r="AX541" s="248">
        <v>1</v>
      </c>
      <c r="AY541" s="248">
        <v>0</v>
      </c>
      <c r="AZ541" s="248">
        <v>5</v>
      </c>
      <c r="BA541" s="248">
        <v>2</v>
      </c>
      <c r="BB541" s="248">
        <v>77</v>
      </c>
      <c r="BC541" s="248">
        <v>45</v>
      </c>
      <c r="BD541" s="246">
        <v>17</v>
      </c>
      <c r="BE541" s="248">
        <v>32</v>
      </c>
      <c r="BF541" s="248">
        <v>0</v>
      </c>
      <c r="BG541" s="249">
        <v>38.463130950927734</v>
      </c>
      <c r="BH541" s="252">
        <v>118</v>
      </c>
      <c r="BI541" s="253">
        <v>22.736030828516377</v>
      </c>
      <c r="BJ541" s="43">
        <v>0</v>
      </c>
      <c r="BK541" s="43">
        <v>2</v>
      </c>
    </row>
    <row r="542" spans="1:63">
      <c r="A542" s="352">
        <v>41884</v>
      </c>
      <c r="B542" s="206" t="s">
        <v>125</v>
      </c>
      <c r="C542" s="206" t="s">
        <v>176</v>
      </c>
      <c r="D542" s="206">
        <v>174</v>
      </c>
      <c r="E542" s="206">
        <v>166</v>
      </c>
      <c r="F542" s="206">
        <v>8</v>
      </c>
      <c r="G542" s="206">
        <v>498</v>
      </c>
      <c r="H542" s="206">
        <v>474</v>
      </c>
      <c r="I542" s="206">
        <v>24</v>
      </c>
      <c r="J542" s="206">
        <v>1624</v>
      </c>
      <c r="K542" s="245">
        <v>1531</v>
      </c>
      <c r="L542" s="245">
        <v>93</v>
      </c>
      <c r="M542" s="245">
        <v>879008</v>
      </c>
      <c r="N542" s="246">
        <v>2.3890568409115076E-3</v>
      </c>
      <c r="O542" s="245">
        <v>20</v>
      </c>
      <c r="P542" s="246">
        <v>2.3846798576414585E-3</v>
      </c>
      <c r="Q542" s="246">
        <v>0</v>
      </c>
      <c r="R542" s="247">
        <v>324917</v>
      </c>
      <c r="S542" s="246">
        <v>99.71673583984375</v>
      </c>
      <c r="T542" s="246">
        <v>99.71435546875</v>
      </c>
      <c r="U542" s="248">
        <v>325840</v>
      </c>
      <c r="V542" s="249">
        <v>8.8080041110515594E-2</v>
      </c>
      <c r="W542" s="248">
        <v>734</v>
      </c>
      <c r="X542" s="246">
        <v>0.22590383887290955</v>
      </c>
      <c r="Y542" s="246">
        <v>0</v>
      </c>
      <c r="Z542" s="247">
        <v>84649</v>
      </c>
      <c r="AA542" s="249">
        <v>93.005233764648438</v>
      </c>
      <c r="AB542" s="246">
        <v>84830</v>
      </c>
      <c r="AC542" s="250">
        <v>93.143936157226563</v>
      </c>
      <c r="AD542" s="246">
        <v>4.4682698249816895</v>
      </c>
      <c r="AE542" s="246">
        <v>33.624053955078125</v>
      </c>
      <c r="AF542" s="246">
        <v>1151.6064453125</v>
      </c>
      <c r="AG542" s="246">
        <v>4419.49951171875</v>
      </c>
      <c r="AH542" s="251">
        <v>2222.42431640625</v>
      </c>
      <c r="AI542" s="246">
        <v>50.286788940429687</v>
      </c>
      <c r="AJ542" s="251">
        <v>4070.07275390625</v>
      </c>
      <c r="AK542" s="251">
        <v>349.42721557617187</v>
      </c>
      <c r="AL542" s="246">
        <v>1974.8848876953125</v>
      </c>
      <c r="AM542" s="246">
        <v>247.53933715820312</v>
      </c>
      <c r="AN542" s="246">
        <v>71.670242309570313</v>
      </c>
      <c r="AO542" s="246">
        <v>70.435218811035156</v>
      </c>
      <c r="AP542" s="246">
        <v>90.064582824707031</v>
      </c>
      <c r="AQ542" s="246">
        <v>2.7213666944080974</v>
      </c>
      <c r="AR542" s="248">
        <v>331</v>
      </c>
      <c r="AS542" s="248">
        <v>1</v>
      </c>
      <c r="AT542" s="248">
        <v>1</v>
      </c>
      <c r="AU542" s="248">
        <v>1</v>
      </c>
      <c r="AV542" s="248">
        <v>1</v>
      </c>
      <c r="AW542" s="248">
        <v>0</v>
      </c>
      <c r="AX542" s="248">
        <v>2</v>
      </c>
      <c r="AY542" s="248">
        <v>0</v>
      </c>
      <c r="AZ542" s="248">
        <v>1</v>
      </c>
      <c r="BA542" s="248">
        <v>0</v>
      </c>
      <c r="BB542" s="248">
        <v>59</v>
      </c>
      <c r="BC542" s="248">
        <v>39</v>
      </c>
      <c r="BD542" s="246">
        <v>5</v>
      </c>
      <c r="BE542" s="248">
        <v>17</v>
      </c>
      <c r="BF542" s="248">
        <v>0</v>
      </c>
      <c r="BG542" s="249">
        <v>34.888515472412109</v>
      </c>
      <c r="BH542" s="252">
        <v>125</v>
      </c>
      <c r="BI542" s="253">
        <v>25.100401606425706</v>
      </c>
      <c r="BJ542" s="43">
        <v>0</v>
      </c>
      <c r="BK542" s="43">
        <v>0</v>
      </c>
    </row>
    <row r="543" spans="1:63">
      <c r="A543" s="352">
        <v>41884</v>
      </c>
      <c r="B543" s="107" t="s">
        <v>127</v>
      </c>
      <c r="C543" s="107" t="s">
        <v>128</v>
      </c>
      <c r="D543" s="107">
        <v>166</v>
      </c>
      <c r="E543" s="107">
        <v>150</v>
      </c>
      <c r="F543" s="107">
        <v>16</v>
      </c>
      <c r="G543" s="107">
        <v>498</v>
      </c>
      <c r="H543" s="107">
        <v>450</v>
      </c>
      <c r="I543" s="107">
        <v>48</v>
      </c>
      <c r="J543" s="107">
        <v>1609</v>
      </c>
      <c r="K543" s="108">
        <v>1443</v>
      </c>
      <c r="L543" s="108">
        <v>166</v>
      </c>
      <c r="M543" s="108">
        <v>748497</v>
      </c>
      <c r="N543" s="109">
        <v>7.161017507314682E-2</v>
      </c>
      <c r="O543" s="108">
        <v>3077</v>
      </c>
      <c r="P543" s="109">
        <v>0.41140103340148926</v>
      </c>
      <c r="Q543" s="109">
        <v>0</v>
      </c>
      <c r="R543" s="110">
        <v>295734</v>
      </c>
      <c r="S543" s="109">
        <v>99.486312866210938</v>
      </c>
      <c r="T543" s="109">
        <v>99.0770263671875</v>
      </c>
      <c r="U543" s="111">
        <v>297261</v>
      </c>
      <c r="V543" s="112">
        <v>9.8566576838493347E-2</v>
      </c>
      <c r="W543" s="111">
        <v>2163</v>
      </c>
      <c r="X543" s="109">
        <v>0.73140048980712891</v>
      </c>
      <c r="Y543" s="109">
        <v>0</v>
      </c>
      <c r="Z543" s="110">
        <v>664695</v>
      </c>
      <c r="AA543" s="112">
        <v>99.317108154296875</v>
      </c>
      <c r="AB543" s="109">
        <v>665493</v>
      </c>
      <c r="AC543" s="182">
        <v>99.354812622070313</v>
      </c>
      <c r="AD543" s="109">
        <v>3.1336522102355957</v>
      </c>
      <c r="AE543" s="109">
        <v>18.042463302612305</v>
      </c>
      <c r="AF543" s="109">
        <v>662.02215576171875</v>
      </c>
      <c r="AG543" s="109">
        <v>3975.11083984375</v>
      </c>
      <c r="AH543" s="113">
        <v>2212.050537109375</v>
      </c>
      <c r="AI543" s="109">
        <v>55.647518157958984</v>
      </c>
      <c r="AJ543" s="113">
        <v>3678.466552734375</v>
      </c>
      <c r="AK543" s="113">
        <v>296.64437866210937</v>
      </c>
      <c r="AL543" s="109">
        <v>450</v>
      </c>
      <c r="AM543" s="109">
        <v>48</v>
      </c>
      <c r="AN543" s="109">
        <v>70.078208923339844</v>
      </c>
      <c r="AO543" s="109">
        <v>70.646080017089844</v>
      </c>
      <c r="AP543" s="109">
        <v>63.726222991943359</v>
      </c>
      <c r="AQ543" s="109">
        <v>2.4705474455212864</v>
      </c>
      <c r="AR543" s="111">
        <v>337</v>
      </c>
      <c r="AS543" s="111">
        <v>1</v>
      </c>
      <c r="AT543" s="111">
        <v>2</v>
      </c>
      <c r="AU543" s="111">
        <v>2</v>
      </c>
      <c r="AV543" s="111">
        <v>2</v>
      </c>
      <c r="AW543" s="111">
        <v>1</v>
      </c>
      <c r="AX543" s="111">
        <v>19</v>
      </c>
      <c r="AY543" s="111">
        <v>0</v>
      </c>
      <c r="AZ543" s="111">
        <v>12</v>
      </c>
      <c r="BA543" s="111">
        <v>0</v>
      </c>
      <c r="BB543" s="111">
        <v>32</v>
      </c>
      <c r="BC543" s="111">
        <v>13</v>
      </c>
      <c r="BD543" s="109">
        <v>66</v>
      </c>
      <c r="BE543" s="111">
        <v>77</v>
      </c>
      <c r="BF543" s="111">
        <v>0</v>
      </c>
      <c r="BG543" s="112">
        <v>34.258949279785156</v>
      </c>
      <c r="BH543" s="244">
        <v>186</v>
      </c>
      <c r="BI543" s="240">
        <v>37.349397590361441</v>
      </c>
      <c r="BJ543" s="43">
        <v>0</v>
      </c>
      <c r="BK543" s="43">
        <v>0</v>
      </c>
    </row>
    <row r="544" spans="1:63">
      <c r="A544" s="352">
        <v>41884</v>
      </c>
      <c r="B544" s="107" t="s">
        <v>129</v>
      </c>
      <c r="C544" s="107" t="s">
        <v>128</v>
      </c>
      <c r="D544" s="107">
        <v>155</v>
      </c>
      <c r="E544" s="107">
        <v>152</v>
      </c>
      <c r="F544" s="107">
        <v>3</v>
      </c>
      <c r="G544" s="107">
        <v>461</v>
      </c>
      <c r="H544" s="107">
        <v>452</v>
      </c>
      <c r="I544" s="107">
        <v>9</v>
      </c>
      <c r="J544" s="107">
        <v>1202</v>
      </c>
      <c r="K544" s="108">
        <v>1173</v>
      </c>
      <c r="L544" s="108">
        <v>29</v>
      </c>
      <c r="M544" s="108">
        <v>608567</v>
      </c>
      <c r="N544" s="109">
        <v>0</v>
      </c>
      <c r="O544" s="108">
        <v>2532</v>
      </c>
      <c r="P544" s="109">
        <v>0.41606894135475159</v>
      </c>
      <c r="Q544" s="109">
        <v>0</v>
      </c>
      <c r="R544" s="110">
        <v>198548</v>
      </c>
      <c r="S544" s="109">
        <v>99.204559326171875</v>
      </c>
      <c r="T544" s="109">
        <v>98.791801452636719</v>
      </c>
      <c r="U544" s="111">
        <v>200140</v>
      </c>
      <c r="V544" s="112">
        <v>8.4940545260906219E-2</v>
      </c>
      <c r="W544" s="111">
        <v>1603</v>
      </c>
      <c r="X544" s="109">
        <v>0.8073614239692688</v>
      </c>
      <c r="Y544" s="109">
        <v>0</v>
      </c>
      <c r="Z544" s="110">
        <v>114759</v>
      </c>
      <c r="AA544" s="112">
        <v>97.714309692382813</v>
      </c>
      <c r="AB544" s="109">
        <v>115805</v>
      </c>
      <c r="AC544" s="182">
        <v>97.638236999511719</v>
      </c>
      <c r="AD544" s="109">
        <v>3.0760865211486816</v>
      </c>
      <c r="AE544" s="109">
        <v>28.543434143066406</v>
      </c>
      <c r="AF544" s="109">
        <v>547.1278076171875</v>
      </c>
      <c r="AG544" s="109">
        <v>2409.872802734375</v>
      </c>
      <c r="AH544" s="113">
        <v>1170.56396484375</v>
      </c>
      <c r="AI544" s="109">
        <v>48.573680877685547</v>
      </c>
      <c r="AJ544" s="113">
        <v>2394.378173828125</v>
      </c>
      <c r="AK544" s="113">
        <v>15.494443893432617</v>
      </c>
      <c r="AL544" s="109">
        <v>452</v>
      </c>
      <c r="AM544" s="109">
        <v>9</v>
      </c>
      <c r="AN544" s="109">
        <v>61.974094390869141</v>
      </c>
      <c r="AO544" s="109">
        <v>62.717189788818359</v>
      </c>
      <c r="AP544" s="109">
        <v>21.891611099243164</v>
      </c>
      <c r="AQ544" s="109">
        <v>2.0048858591800123</v>
      </c>
      <c r="AR544" s="111">
        <v>334</v>
      </c>
      <c r="AS544" s="111">
        <v>1</v>
      </c>
      <c r="AT544" s="111">
        <v>0</v>
      </c>
      <c r="AU544" s="111">
        <v>0</v>
      </c>
      <c r="AV544" s="111">
        <v>1</v>
      </c>
      <c r="AW544" s="111">
        <v>0</v>
      </c>
      <c r="AX544" s="111">
        <v>22</v>
      </c>
      <c r="AY544" s="111">
        <v>2</v>
      </c>
      <c r="AZ544" s="111">
        <v>20</v>
      </c>
      <c r="BA544" s="111">
        <v>2</v>
      </c>
      <c r="BB544" s="111">
        <v>71</v>
      </c>
      <c r="BC544" s="111">
        <v>37</v>
      </c>
      <c r="BD544" s="109">
        <v>66</v>
      </c>
      <c r="BE544" s="111">
        <v>77</v>
      </c>
      <c r="BF544" s="111">
        <v>0</v>
      </c>
      <c r="BG544" s="112">
        <v>29.782506942749023</v>
      </c>
      <c r="BH544" s="244">
        <v>195</v>
      </c>
      <c r="BI544" s="240">
        <v>42.299349240780906</v>
      </c>
      <c r="BJ544" s="43">
        <v>2</v>
      </c>
      <c r="BK544" s="43">
        <v>2</v>
      </c>
    </row>
    <row r="545" spans="1:63">
      <c r="A545" s="352">
        <v>41884</v>
      </c>
      <c r="B545" s="126" t="s">
        <v>130</v>
      </c>
      <c r="C545" s="126" t="s">
        <v>128</v>
      </c>
      <c r="D545" s="233">
        <v>181</v>
      </c>
      <c r="E545" s="233">
        <v>176</v>
      </c>
      <c r="F545" s="233">
        <v>5</v>
      </c>
      <c r="G545" s="233">
        <v>543</v>
      </c>
      <c r="H545" s="233">
        <v>528</v>
      </c>
      <c r="I545" s="233">
        <v>15</v>
      </c>
      <c r="J545" s="233">
        <v>865</v>
      </c>
      <c r="K545" s="233">
        <v>834</v>
      </c>
      <c r="L545" s="233">
        <v>31</v>
      </c>
      <c r="M545" s="233">
        <v>273357</v>
      </c>
      <c r="N545" s="195">
        <v>2.5607539340853691E-2</v>
      </c>
      <c r="O545" s="233">
        <v>611</v>
      </c>
      <c r="P545" s="230">
        <v>0.22357448935508728</v>
      </c>
      <c r="Q545" s="234">
        <v>0</v>
      </c>
      <c r="R545" s="233">
        <v>57853</v>
      </c>
      <c r="S545" s="230">
        <v>99.793006896972656</v>
      </c>
      <c r="T545" s="195">
        <v>99.569892883300781</v>
      </c>
      <c r="U545" s="233">
        <v>57973</v>
      </c>
      <c r="V545" s="195">
        <v>0</v>
      </c>
      <c r="W545" s="233">
        <v>320</v>
      </c>
      <c r="X545" s="195">
        <v>0.55312603712081909</v>
      </c>
      <c r="Y545" s="234">
        <v>0</v>
      </c>
      <c r="Z545" s="233">
        <v>154436</v>
      </c>
      <c r="AA545" s="195">
        <v>98.787460327148438</v>
      </c>
      <c r="AB545" s="233">
        <v>155910</v>
      </c>
      <c r="AC545" s="195">
        <v>98.670585632324219</v>
      </c>
      <c r="AD545" s="234">
        <v>4.2150712013244629</v>
      </c>
      <c r="AE545" s="234">
        <v>27.630626678466797</v>
      </c>
      <c r="AF545" s="233">
        <v>352.51077270507812</v>
      </c>
      <c r="AG545" s="234">
        <v>1118.283447265625</v>
      </c>
      <c r="AH545" s="234">
        <v>534.62750244140625</v>
      </c>
      <c r="AI545" s="234">
        <v>47.807868957519531</v>
      </c>
      <c r="AJ545" s="234">
        <v>1069.222900390625</v>
      </c>
      <c r="AK545" s="234">
        <v>49.061107635498047</v>
      </c>
      <c r="AL545" s="234">
        <v>528</v>
      </c>
      <c r="AM545" s="234">
        <v>15</v>
      </c>
      <c r="AN545" s="235">
        <v>46.243595123291016</v>
      </c>
      <c r="AO545" s="235">
        <v>45.443832397460938</v>
      </c>
      <c r="AP545" s="235">
        <v>75.016983032226562</v>
      </c>
      <c r="AQ545" s="213">
        <v>1.2928132338330924</v>
      </c>
      <c r="AR545" s="234">
        <v>452</v>
      </c>
      <c r="AS545" s="236">
        <v>1</v>
      </c>
      <c r="AT545" s="236">
        <v>1</v>
      </c>
      <c r="AU545" s="236">
        <v>1</v>
      </c>
      <c r="AV545" s="236">
        <v>0</v>
      </c>
      <c r="AW545" s="236">
        <v>0</v>
      </c>
      <c r="AX545" s="236">
        <v>4</v>
      </c>
      <c r="AY545" s="236">
        <v>0</v>
      </c>
      <c r="AZ545" s="236">
        <v>0</v>
      </c>
      <c r="BA545" s="236">
        <v>0</v>
      </c>
      <c r="BB545" s="236">
        <v>32</v>
      </c>
      <c r="BC545" s="236">
        <v>7</v>
      </c>
      <c r="BD545" s="236">
        <v>12</v>
      </c>
      <c r="BE545" s="236">
        <v>2</v>
      </c>
      <c r="BF545" s="236">
        <v>0</v>
      </c>
      <c r="BG545" s="235">
        <v>21.095556259155273</v>
      </c>
      <c r="BH545" s="236">
        <v>286</v>
      </c>
      <c r="BI545" s="235">
        <v>52.670349907918968</v>
      </c>
      <c r="BJ545" s="43">
        <v>0</v>
      </c>
      <c r="BK545" s="43">
        <v>0</v>
      </c>
    </row>
    <row r="546" spans="1:63">
      <c r="A546" s="352">
        <v>41884</v>
      </c>
      <c r="B546" s="127" t="s">
        <v>132</v>
      </c>
      <c r="C546" s="127" t="s">
        <v>128</v>
      </c>
      <c r="D546" s="199">
        <v>183</v>
      </c>
      <c r="E546" s="199">
        <v>178</v>
      </c>
      <c r="F546" s="199">
        <v>5</v>
      </c>
      <c r="G546" s="199">
        <v>542</v>
      </c>
      <c r="H546" s="199">
        <v>527</v>
      </c>
      <c r="I546" s="199">
        <v>15</v>
      </c>
      <c r="J546" s="199">
        <v>1007</v>
      </c>
      <c r="K546" s="199">
        <v>974</v>
      </c>
      <c r="L546" s="199">
        <v>33</v>
      </c>
      <c r="M546" s="199">
        <v>358152</v>
      </c>
      <c r="N546" s="200">
        <v>0</v>
      </c>
      <c r="O546" s="199">
        <v>1129</v>
      </c>
      <c r="P546" s="194">
        <v>0.31525129079818726</v>
      </c>
      <c r="Q546" s="200">
        <v>0</v>
      </c>
      <c r="R546" s="199">
        <v>90483</v>
      </c>
      <c r="S546" s="194">
        <v>99.711280822753906</v>
      </c>
      <c r="T546" s="200">
        <v>99.396942138671875</v>
      </c>
      <c r="U546" s="199">
        <v>90745</v>
      </c>
      <c r="V546" s="201">
        <v>0</v>
      </c>
      <c r="W546" s="199">
        <v>541</v>
      </c>
      <c r="X546" s="200">
        <v>0.59790235757827759</v>
      </c>
      <c r="Y546" s="200">
        <v>0</v>
      </c>
      <c r="Z546" s="199">
        <v>171863</v>
      </c>
      <c r="AA546" s="201">
        <v>98.200958251953125</v>
      </c>
      <c r="AB546" s="199">
        <v>172305</v>
      </c>
      <c r="AC546" s="201">
        <v>98.338218688964844</v>
      </c>
      <c r="AD546" s="200">
        <v>4.2471299171447754</v>
      </c>
      <c r="AE546" s="200">
        <v>26.277675628662109</v>
      </c>
      <c r="AF546" s="199">
        <v>420.20559692382812</v>
      </c>
      <c r="AG546" s="200">
        <v>1484.8717041015625</v>
      </c>
      <c r="AH546" s="200">
        <v>553.698974609375</v>
      </c>
      <c r="AI546" s="237">
        <v>37.289348602294922</v>
      </c>
      <c r="AJ546" s="200">
        <v>1443.7718505859375</v>
      </c>
      <c r="AK546" s="200">
        <v>41.100002288818359</v>
      </c>
      <c r="AL546" s="200">
        <v>527</v>
      </c>
      <c r="AM546" s="200">
        <v>15</v>
      </c>
      <c r="AN546" s="200">
        <v>46.485012054443359</v>
      </c>
      <c r="AO546" s="200">
        <v>46.616485595703125</v>
      </c>
      <c r="AP546" s="200">
        <v>42.294830322265625</v>
      </c>
      <c r="AQ546" s="200">
        <v>1.4745498551157523</v>
      </c>
      <c r="AR546" s="200">
        <v>477</v>
      </c>
      <c r="AS546" s="202">
        <v>0</v>
      </c>
      <c r="AT546" s="202">
        <v>0</v>
      </c>
      <c r="AU546" s="202">
        <v>0</v>
      </c>
      <c r="AV546" s="202">
        <v>0</v>
      </c>
      <c r="AW546" s="202">
        <v>0</v>
      </c>
      <c r="AX546" s="202">
        <v>10</v>
      </c>
      <c r="AY546" s="202">
        <v>-2</v>
      </c>
      <c r="AZ546" s="202">
        <v>4</v>
      </c>
      <c r="BA546" s="202">
        <v>0</v>
      </c>
      <c r="BB546" s="202">
        <v>34</v>
      </c>
      <c r="BC546" s="202">
        <v>13</v>
      </c>
      <c r="BD546" s="202">
        <v>15</v>
      </c>
      <c r="BE546" s="202">
        <v>17</v>
      </c>
      <c r="BF546" s="202">
        <v>0</v>
      </c>
      <c r="BG546" s="200">
        <v>21.494409561157227</v>
      </c>
      <c r="BH546" s="202">
        <v>293</v>
      </c>
      <c r="BI546" s="238">
        <v>54.059040590405907</v>
      </c>
      <c r="BJ546" s="43">
        <v>0</v>
      </c>
      <c r="BK546" s="43">
        <v>0</v>
      </c>
    </row>
    <row r="547" spans="1:63">
      <c r="A547" s="352">
        <v>41883</v>
      </c>
      <c r="B547" s="126" t="s">
        <v>6</v>
      </c>
      <c r="C547" s="126"/>
      <c r="D547" s="233">
        <v>2140</v>
      </c>
      <c r="E547" s="233">
        <v>1931</v>
      </c>
      <c r="F547" s="233">
        <v>209</v>
      </c>
      <c r="G547" s="233">
        <v>6327</v>
      </c>
      <c r="H547" s="233">
        <v>5722</v>
      </c>
      <c r="I547" s="233">
        <v>605</v>
      </c>
      <c r="J547" s="233">
        <v>19149</v>
      </c>
      <c r="K547" s="233">
        <v>16843</v>
      </c>
      <c r="L547" s="233">
        <v>2306</v>
      </c>
      <c r="M547" s="233">
        <v>12016403</v>
      </c>
      <c r="N547" s="195">
        <v>0.11248790537009323</v>
      </c>
      <c r="O547" s="233">
        <v>15411</v>
      </c>
      <c r="P547" s="230">
        <v>0.13008087518063047</v>
      </c>
      <c r="Q547" s="234"/>
      <c r="R547" s="233">
        <v>4606864</v>
      </c>
      <c r="S547" s="230">
        <v>99.377506916293342</v>
      </c>
      <c r="T547" s="195">
        <v>99.248235785563935</v>
      </c>
      <c r="U547" s="233">
        <v>4635812</v>
      </c>
      <c r="V547" s="195">
        <v>0.26094672995029905</v>
      </c>
      <c r="W547" s="233">
        <v>16840</v>
      </c>
      <c r="X547" s="195">
        <v>0.365541505023808</v>
      </c>
      <c r="Y547" s="234"/>
      <c r="Z547" s="233">
        <v>3645238</v>
      </c>
      <c r="AA547" s="195">
        <v>98.049146840663795</v>
      </c>
      <c r="AB547" s="233">
        <v>3650948</v>
      </c>
      <c r="AC547" s="195">
        <v>98.035890581526488</v>
      </c>
      <c r="AD547" s="234">
        <v>9.2444935368517669</v>
      </c>
      <c r="AE547" s="234">
        <v>30.117185597595284</v>
      </c>
      <c r="AF547" s="233">
        <v>17049.783508300781</v>
      </c>
      <c r="AG547" s="234">
        <v>63574.24853515625</v>
      </c>
      <c r="AH547" s="234">
        <v>43137.3623046875</v>
      </c>
      <c r="AI547" s="234">
        <v>67.853515060949164</v>
      </c>
      <c r="AJ547" s="234">
        <v>53672.504028320313</v>
      </c>
      <c r="AK547" s="234">
        <v>9901.7487258911133</v>
      </c>
      <c r="AL547" s="234">
        <v>32867.088012695313</v>
      </c>
      <c r="AM547" s="234">
        <v>7772.5384864807129</v>
      </c>
      <c r="AN547" s="235">
        <v>90.361879950309401</v>
      </c>
      <c r="AO547" s="235">
        <v>87.838498511090407</v>
      </c>
      <c r="AP547" s="235">
        <v>109.13274113742592</v>
      </c>
      <c r="AQ547" s="213">
        <v>3.319977468022155</v>
      </c>
      <c r="AR547" s="234">
        <v>3527</v>
      </c>
      <c r="AS547" s="236">
        <v>105</v>
      </c>
      <c r="AT547" s="236">
        <v>45</v>
      </c>
      <c r="AU547" s="236">
        <v>32</v>
      </c>
      <c r="AV547" s="236">
        <v>30</v>
      </c>
      <c r="AW547" s="236">
        <v>15</v>
      </c>
      <c r="AX547" s="236">
        <v>91</v>
      </c>
      <c r="AY547" s="236">
        <v>1</v>
      </c>
      <c r="AZ547" s="236">
        <v>100</v>
      </c>
      <c r="BA547" s="236">
        <v>18</v>
      </c>
      <c r="BB547" s="236">
        <v>691</v>
      </c>
      <c r="BC547" s="236">
        <v>316</v>
      </c>
      <c r="BD547" s="236">
        <v>309</v>
      </c>
      <c r="BE547" s="236">
        <v>453</v>
      </c>
      <c r="BF547" s="236">
        <v>0</v>
      </c>
      <c r="BG547" s="235">
        <v>44.071921046884199</v>
      </c>
      <c r="BH547" s="236">
        <v>1549</v>
      </c>
      <c r="BI547" s="235">
        <v>24.482377113956062</v>
      </c>
      <c r="BJ547" s="43">
        <v>3</v>
      </c>
      <c r="BK547" s="43">
        <v>18</v>
      </c>
    </row>
    <row r="548" spans="1:63">
      <c r="A548" s="352">
        <v>41883</v>
      </c>
      <c r="B548" s="127" t="s">
        <v>134</v>
      </c>
      <c r="C548" s="127"/>
      <c r="D548" s="199">
        <v>768</v>
      </c>
      <c r="E548" s="199">
        <v>660</v>
      </c>
      <c r="F548" s="199">
        <v>108</v>
      </c>
      <c r="G548" s="199">
        <v>2297</v>
      </c>
      <c r="H548" s="199">
        <v>1973</v>
      </c>
      <c r="I548" s="199">
        <v>324</v>
      </c>
      <c r="J548" s="199">
        <v>8058</v>
      </c>
      <c r="K548" s="199">
        <v>6718</v>
      </c>
      <c r="L548" s="199">
        <v>1340</v>
      </c>
      <c r="M548" s="199">
        <v>5967788</v>
      </c>
      <c r="N548" s="200">
        <v>0.21597617147384671</v>
      </c>
      <c r="O548" s="199">
        <v>7239</v>
      </c>
      <c r="P548" s="194">
        <v>0.12158460033051255</v>
      </c>
      <c r="Q548" s="200"/>
      <c r="R548" s="199">
        <v>2457696</v>
      </c>
      <c r="S548" s="194">
        <v>99.179469684774517</v>
      </c>
      <c r="T548" s="200">
        <v>99.058882722948354</v>
      </c>
      <c r="U548" s="199">
        <v>2478095</v>
      </c>
      <c r="V548" s="201">
        <v>0.43811878897304496</v>
      </c>
      <c r="W548" s="199">
        <v>7510</v>
      </c>
      <c r="X548" s="200">
        <v>0.30557074593440359</v>
      </c>
      <c r="Y548" s="200"/>
      <c r="Z548" s="199">
        <v>2077059</v>
      </c>
      <c r="AA548" s="201">
        <v>98.533794297481663</v>
      </c>
      <c r="AB548" s="199">
        <v>2082561</v>
      </c>
      <c r="AC548" s="201">
        <v>98.407342754104832</v>
      </c>
      <c r="AD548" s="200">
        <v>5.3835604683855696</v>
      </c>
      <c r="AE548" s="200">
        <v>30.664448021077881</v>
      </c>
      <c r="AF548" s="199">
        <v>9277.6744995117187</v>
      </c>
      <c r="AG548" s="200">
        <v>34677.340576171875</v>
      </c>
      <c r="AH548" s="200">
        <v>26443.670654296875</v>
      </c>
      <c r="AI548" s="237">
        <v>76.256339773838747</v>
      </c>
      <c r="AJ548" s="200">
        <v>28110.952392578125</v>
      </c>
      <c r="AK548" s="200">
        <v>6566.3902435302734</v>
      </c>
      <c r="AL548" s="200">
        <v>20956.767578125</v>
      </c>
      <c r="AM548" s="200">
        <v>5486.898365020752</v>
      </c>
      <c r="AN548" s="200">
        <v>112.24957792690843</v>
      </c>
      <c r="AO548" s="200">
        <v>110.20964709977311</v>
      </c>
      <c r="AP548" s="200">
        <v>121.90971115857765</v>
      </c>
      <c r="AQ548" s="200">
        <v>4.3034674331312823</v>
      </c>
      <c r="AR548" s="200">
        <v>875</v>
      </c>
      <c r="AS548" s="202">
        <v>101</v>
      </c>
      <c r="AT548" s="202">
        <v>40</v>
      </c>
      <c r="AU548" s="202">
        <v>28</v>
      </c>
      <c r="AV548" s="202">
        <v>23</v>
      </c>
      <c r="AW548" s="202">
        <v>12</v>
      </c>
      <c r="AX548" s="202">
        <v>15</v>
      </c>
      <c r="AY548" s="202">
        <v>1</v>
      </c>
      <c r="AZ548" s="202">
        <v>48</v>
      </c>
      <c r="BA548" s="202">
        <v>12</v>
      </c>
      <c r="BB548" s="202">
        <v>164</v>
      </c>
      <c r="BC548" s="202">
        <v>61</v>
      </c>
      <c r="BD548" s="202">
        <v>82</v>
      </c>
      <c r="BE548" s="202">
        <v>168</v>
      </c>
      <c r="BF548" s="202">
        <v>0</v>
      </c>
      <c r="BG548" s="200">
        <v>55.371396089622479</v>
      </c>
      <c r="BH548" s="202">
        <v>200</v>
      </c>
      <c r="BI548" s="238">
        <v>8.707009142359599</v>
      </c>
      <c r="BJ548" s="470">
        <v>1</v>
      </c>
      <c r="BK548" s="470">
        <v>12</v>
      </c>
    </row>
    <row r="549" spans="1:63">
      <c r="A549" s="352">
        <v>41883</v>
      </c>
      <c r="B549" s="127" t="s">
        <v>175</v>
      </c>
      <c r="C549" s="127"/>
      <c r="D549" s="199">
        <v>687</v>
      </c>
      <c r="E549" s="199">
        <v>615</v>
      </c>
      <c r="F549" s="199">
        <v>72</v>
      </c>
      <c r="G549" s="199">
        <v>1986</v>
      </c>
      <c r="H549" s="199">
        <v>1792</v>
      </c>
      <c r="I549" s="199">
        <v>194</v>
      </c>
      <c r="J549" s="199">
        <v>6378</v>
      </c>
      <c r="K549" s="199">
        <v>5669</v>
      </c>
      <c r="L549" s="199">
        <v>709</v>
      </c>
      <c r="M549" s="199">
        <v>4003270</v>
      </c>
      <c r="N549" s="200">
        <v>1.0016811021604489E-2</v>
      </c>
      <c r="O549" s="199">
        <v>247</v>
      </c>
      <c r="P549" s="194">
        <v>6.4183701074864855E-3</v>
      </c>
      <c r="Q549" s="200"/>
      <c r="R549" s="199">
        <v>1487851</v>
      </c>
      <c r="S549" s="194">
        <v>99.656975265452871</v>
      </c>
      <c r="T549" s="243">
        <v>99.650578911942404</v>
      </c>
      <c r="U549" s="199">
        <v>1492973</v>
      </c>
      <c r="V549" s="201">
        <v>4.9900434826288961E-2</v>
      </c>
      <c r="W549" s="199">
        <v>4326</v>
      </c>
      <c r="X549" s="200">
        <v>0.29075492102367778</v>
      </c>
      <c r="Y549" s="200"/>
      <c r="Z549" s="199">
        <v>438125</v>
      </c>
      <c r="AA549" s="201">
        <v>93.533352571173438</v>
      </c>
      <c r="AB549" s="199">
        <v>435868</v>
      </c>
      <c r="AC549" s="201">
        <v>93.724475480778352</v>
      </c>
      <c r="AD549" s="200">
        <v>19.449302040120685</v>
      </c>
      <c r="AE549" s="200">
        <v>31.849026852553724</v>
      </c>
      <c r="AF549" s="199">
        <v>5746.64306640625</v>
      </c>
      <c r="AG549" s="200">
        <v>19686.2802734375</v>
      </c>
      <c r="AH549" s="200">
        <v>12151.962646484375</v>
      </c>
      <c r="AI549" s="237">
        <v>61.728079036245845</v>
      </c>
      <c r="AJ549" s="200">
        <v>16784.45703125</v>
      </c>
      <c r="AK549" s="200">
        <v>2901.8251037597656</v>
      </c>
      <c r="AL549" s="200">
        <v>9953.3204345703125</v>
      </c>
      <c r="AM549" s="200">
        <v>2198.6401214599609</v>
      </c>
      <c r="AN549" s="200">
        <v>81.188868806578583</v>
      </c>
      <c r="AO549" s="200">
        <v>79.188067821891167</v>
      </c>
      <c r="AP549" s="200">
        <v>100.98916657957908</v>
      </c>
      <c r="AQ549" s="200">
        <v>3.086591450836861</v>
      </c>
      <c r="AR549" s="200">
        <v>1051</v>
      </c>
      <c r="AS549" s="202">
        <v>2</v>
      </c>
      <c r="AT549" s="202">
        <v>4</v>
      </c>
      <c r="AU549" s="202">
        <v>3</v>
      </c>
      <c r="AV549" s="202">
        <v>4</v>
      </c>
      <c r="AW549" s="202">
        <v>2</v>
      </c>
      <c r="AX549" s="202">
        <v>11</v>
      </c>
      <c r="AY549" s="202">
        <v>1</v>
      </c>
      <c r="AZ549" s="202">
        <v>11</v>
      </c>
      <c r="BA549" s="202">
        <v>3</v>
      </c>
      <c r="BB549" s="202">
        <v>380</v>
      </c>
      <c r="BC549" s="202">
        <v>191</v>
      </c>
      <c r="BD549" s="202">
        <v>53</v>
      </c>
      <c r="BE549" s="202">
        <v>98</v>
      </c>
      <c r="BF549" s="202">
        <v>0</v>
      </c>
      <c r="BG549" s="200">
        <v>39.557208080769527</v>
      </c>
      <c r="BH549" s="202">
        <v>411</v>
      </c>
      <c r="BI549" s="238">
        <v>20.694864048338367</v>
      </c>
      <c r="BJ549" s="470">
        <v>1</v>
      </c>
      <c r="BK549" s="470">
        <v>3</v>
      </c>
    </row>
    <row r="550" spans="1:63">
      <c r="A550" s="352">
        <v>41883</v>
      </c>
      <c r="B550" s="126" t="s">
        <v>135</v>
      </c>
      <c r="C550" s="126"/>
      <c r="D550" s="189">
        <v>685</v>
      </c>
      <c r="E550" s="189">
        <v>656</v>
      </c>
      <c r="F550" s="189">
        <v>29</v>
      </c>
      <c r="G550" s="189">
        <v>2044</v>
      </c>
      <c r="H550" s="189">
        <v>1957</v>
      </c>
      <c r="I550" s="189">
        <v>87</v>
      </c>
      <c r="J550" s="189">
        <v>4713</v>
      </c>
      <c r="K550" s="189">
        <v>4456</v>
      </c>
      <c r="L550" s="189">
        <v>257</v>
      </c>
      <c r="M550" s="189">
        <v>2045345</v>
      </c>
      <c r="N550" s="203">
        <v>1.1098372199741961E-2</v>
      </c>
      <c r="O550" s="189">
        <v>7925</v>
      </c>
      <c r="P550" s="192">
        <v>0.38752355564585317</v>
      </c>
      <c r="Q550" s="203"/>
      <c r="R550" s="204">
        <v>661317</v>
      </c>
      <c r="S550" s="192">
        <v>99.484729396570586</v>
      </c>
      <c r="T550" s="203">
        <v>99.099202635888346</v>
      </c>
      <c r="U550" s="204">
        <v>664744</v>
      </c>
      <c r="V550" s="205">
        <v>7.4464756086987979E-2</v>
      </c>
      <c r="W550" s="204">
        <v>5004</v>
      </c>
      <c r="X550" s="203">
        <v>0.75667191377206389</v>
      </c>
      <c r="Y550" s="203"/>
      <c r="Z550" s="204">
        <v>1130054</v>
      </c>
      <c r="AA550" s="205">
        <v>98.909142028778504</v>
      </c>
      <c r="AB550" s="204">
        <v>1132519</v>
      </c>
      <c r="AC550" s="205">
        <v>99.012153292488478</v>
      </c>
      <c r="AD550" s="203">
        <v>3.6680813894813076</v>
      </c>
      <c r="AE550" s="203">
        <v>27.819485735028266</v>
      </c>
      <c r="AF550" s="204">
        <v>2025.4659423828125</v>
      </c>
      <c r="AG550" s="205">
        <v>9210.627685546875</v>
      </c>
      <c r="AH550" s="205">
        <v>4541.72900390625</v>
      </c>
      <c r="AI550" s="232">
        <v>49.309657918678404</v>
      </c>
      <c r="AJ550" s="205">
        <v>8777.0946044921875</v>
      </c>
      <c r="AK550" s="205">
        <v>433.53337860107422</v>
      </c>
      <c r="AL550" s="205">
        <v>1957</v>
      </c>
      <c r="AM550" s="205">
        <v>87</v>
      </c>
      <c r="AN550" s="203">
        <v>60.538156775226241</v>
      </c>
      <c r="AO550" s="203">
        <v>60.947246062183645</v>
      </c>
      <c r="AP550" s="203">
        <v>53.295761939430967</v>
      </c>
      <c r="AQ550" s="203">
        <v>1.9543025006464831</v>
      </c>
      <c r="AR550" s="205">
        <v>1601</v>
      </c>
      <c r="AS550" s="204">
        <v>2</v>
      </c>
      <c r="AT550" s="204">
        <v>1</v>
      </c>
      <c r="AU550" s="204">
        <v>1</v>
      </c>
      <c r="AV550" s="204">
        <v>3</v>
      </c>
      <c r="AW550" s="204">
        <v>1</v>
      </c>
      <c r="AX550" s="204">
        <v>65</v>
      </c>
      <c r="AY550" s="204">
        <v>-1</v>
      </c>
      <c r="AZ550" s="204">
        <v>41</v>
      </c>
      <c r="BA550" s="204">
        <v>3</v>
      </c>
      <c r="BB550" s="204">
        <v>147</v>
      </c>
      <c r="BC550" s="204">
        <v>64</v>
      </c>
      <c r="BD550" s="204">
        <v>174</v>
      </c>
      <c r="BE550" s="204">
        <v>187</v>
      </c>
      <c r="BF550" s="204">
        <v>0</v>
      </c>
      <c r="BG550" s="203">
        <v>28.911760215792516</v>
      </c>
      <c r="BH550" s="204">
        <v>938</v>
      </c>
      <c r="BI550" s="239">
        <v>45.890410958904113</v>
      </c>
      <c r="BJ550" s="470">
        <v>1</v>
      </c>
      <c r="BK550" s="470">
        <v>3</v>
      </c>
    </row>
    <row r="551" spans="1:63">
      <c r="A551" s="352">
        <v>41883</v>
      </c>
      <c r="B551" s="114" t="s">
        <v>121</v>
      </c>
      <c r="C551" s="114" t="s">
        <v>122</v>
      </c>
      <c r="D551" s="114">
        <v>231</v>
      </c>
      <c r="E551" s="114">
        <v>168</v>
      </c>
      <c r="F551" s="114">
        <v>63</v>
      </c>
      <c r="G551" s="114">
        <v>680</v>
      </c>
      <c r="H551" s="114">
        <v>492</v>
      </c>
      <c r="I551" s="114">
        <v>188</v>
      </c>
      <c r="J551" s="114">
        <v>2659</v>
      </c>
      <c r="K551" s="115">
        <v>1870</v>
      </c>
      <c r="L551" s="115">
        <v>789</v>
      </c>
      <c r="M551" s="115">
        <v>2100728</v>
      </c>
      <c r="N551" s="116">
        <v>0.34707015752792358</v>
      </c>
      <c r="O551" s="115">
        <v>2752</v>
      </c>
      <c r="P551" s="116">
        <v>0.13148647546768188</v>
      </c>
      <c r="Q551" s="116">
        <v>0</v>
      </c>
      <c r="R551" s="117">
        <v>948740</v>
      </c>
      <c r="S551" s="116">
        <v>99.114616394042969</v>
      </c>
      <c r="T551" s="116">
        <v>98.984291076660156</v>
      </c>
      <c r="U551" s="118">
        <v>957215</v>
      </c>
      <c r="V551" s="119">
        <v>0.54240685701370239</v>
      </c>
      <c r="W551" s="117">
        <v>3348</v>
      </c>
      <c r="X551" s="119">
        <v>0.35288909077644348</v>
      </c>
      <c r="Y551" s="119">
        <v>0</v>
      </c>
      <c r="Z551" s="117">
        <v>1049930</v>
      </c>
      <c r="AA551" s="119">
        <v>98.71734619140625</v>
      </c>
      <c r="AB551" s="116">
        <v>1056758</v>
      </c>
      <c r="AC551" s="120">
        <v>98.632133483886719</v>
      </c>
      <c r="AD551" s="116">
        <v>5.3885455131530762</v>
      </c>
      <c r="AE551" s="116">
        <v>28.840909957885742</v>
      </c>
      <c r="AF551" s="116">
        <v>3309.653076171875</v>
      </c>
      <c r="AG551" s="116">
        <v>14104.810546875</v>
      </c>
      <c r="AH551" s="121">
        <v>12033.1416015625</v>
      </c>
      <c r="AI551" s="116">
        <v>85.312324523925781</v>
      </c>
      <c r="AJ551" s="121">
        <v>9528.8232421875</v>
      </c>
      <c r="AK551" s="121">
        <v>4575.98828125</v>
      </c>
      <c r="AL551" s="116">
        <v>7986.22900390625</v>
      </c>
      <c r="AM551" s="116">
        <v>4046.908447265625</v>
      </c>
      <c r="AN551" s="116">
        <v>132.125</v>
      </c>
      <c r="AO551" s="116">
        <v>127.81522369384766</v>
      </c>
      <c r="AP551" s="116">
        <v>142.1026611328125</v>
      </c>
      <c r="AQ551" s="122">
        <v>5.3045545494076718</v>
      </c>
      <c r="AR551" s="118">
        <v>154</v>
      </c>
      <c r="AS551" s="118">
        <v>68</v>
      </c>
      <c r="AT551" s="118">
        <v>22</v>
      </c>
      <c r="AU551" s="118">
        <v>16</v>
      </c>
      <c r="AV551" s="118">
        <v>17</v>
      </c>
      <c r="AW551" s="118">
        <v>7</v>
      </c>
      <c r="AX551" s="118">
        <v>9</v>
      </c>
      <c r="AY551" s="118">
        <v>0</v>
      </c>
      <c r="AZ551" s="118">
        <v>21</v>
      </c>
      <c r="BA551" s="118">
        <v>4</v>
      </c>
      <c r="BB551" s="118">
        <v>21</v>
      </c>
      <c r="BC551" s="118">
        <v>12</v>
      </c>
      <c r="BD551" s="116">
        <v>42</v>
      </c>
      <c r="BE551" s="118">
        <v>50</v>
      </c>
      <c r="BF551" s="118">
        <v>0</v>
      </c>
      <c r="BG551" s="112">
        <v>65.611991882324219</v>
      </c>
      <c r="BH551" s="244">
        <v>41</v>
      </c>
      <c r="BI551" s="240">
        <v>6.0294117647058822</v>
      </c>
      <c r="BJ551" s="470">
        <v>0</v>
      </c>
      <c r="BK551" s="470">
        <v>4</v>
      </c>
    </row>
    <row r="552" spans="1:63">
      <c r="A552" s="352">
        <v>41883</v>
      </c>
      <c r="B552" s="114" t="s">
        <v>123</v>
      </c>
      <c r="C552" s="114" t="s">
        <v>122</v>
      </c>
      <c r="D552" s="114">
        <v>169</v>
      </c>
      <c r="E552" s="114">
        <v>158</v>
      </c>
      <c r="F552" s="114">
        <v>11</v>
      </c>
      <c r="G552" s="114">
        <v>522</v>
      </c>
      <c r="H552" s="114">
        <v>488</v>
      </c>
      <c r="I552" s="114">
        <v>34</v>
      </c>
      <c r="J552" s="114">
        <v>1594</v>
      </c>
      <c r="K552" s="115">
        <v>1462</v>
      </c>
      <c r="L552" s="115">
        <v>132</v>
      </c>
      <c r="M552" s="115">
        <v>1083785</v>
      </c>
      <c r="N552" s="116">
        <v>0.18149356544017792</v>
      </c>
      <c r="O552" s="115">
        <v>1119</v>
      </c>
      <c r="P552" s="116">
        <v>0.10345487296581268</v>
      </c>
      <c r="Q552" s="116">
        <v>0</v>
      </c>
      <c r="R552" s="117">
        <v>408538</v>
      </c>
      <c r="S552" s="116">
        <v>99.595802307128906</v>
      </c>
      <c r="T552" s="116">
        <v>99.492767333984375</v>
      </c>
      <c r="U552" s="118">
        <v>410196</v>
      </c>
      <c r="V552" s="119">
        <v>0.11043500900268555</v>
      </c>
      <c r="W552" s="117">
        <v>1177</v>
      </c>
      <c r="X552" s="119">
        <v>0.2881004810333252</v>
      </c>
      <c r="Y552" s="119">
        <v>0</v>
      </c>
      <c r="Z552" s="117">
        <v>346439</v>
      </c>
      <c r="AA552" s="119">
        <v>98.858383178710938</v>
      </c>
      <c r="AB552" s="116">
        <v>346615</v>
      </c>
      <c r="AC552" s="120">
        <v>98.754524230957031</v>
      </c>
      <c r="AD552" s="116">
        <v>4.9360551834106445</v>
      </c>
      <c r="AE552" s="116">
        <v>30.353300094604492</v>
      </c>
      <c r="AF552" s="116">
        <v>1519.47998046875</v>
      </c>
      <c r="AG552" s="116">
        <v>6045.0986328125</v>
      </c>
      <c r="AH552" s="121">
        <v>4287.1787109375</v>
      </c>
      <c r="AI552" s="116">
        <v>70.919914245605469</v>
      </c>
      <c r="AJ552" s="121">
        <v>5470.890625</v>
      </c>
      <c r="AK552" s="121">
        <v>574.20709228515625</v>
      </c>
      <c r="AL552" s="116">
        <v>3838.716796875</v>
      </c>
      <c r="AM552" s="116">
        <v>448.46197509765625</v>
      </c>
      <c r="AN552" s="116">
        <v>104.68999481201172</v>
      </c>
      <c r="AO552" s="116">
        <v>104.30327606201172</v>
      </c>
      <c r="AP552" s="116">
        <v>108.52359771728516</v>
      </c>
      <c r="AQ552" s="116">
        <v>3.7924081761684443</v>
      </c>
      <c r="AR552" s="118">
        <v>241</v>
      </c>
      <c r="AS552" s="118">
        <v>13</v>
      </c>
      <c r="AT552" s="118">
        <v>8</v>
      </c>
      <c r="AU552" s="118">
        <v>7</v>
      </c>
      <c r="AV552" s="118">
        <v>1</v>
      </c>
      <c r="AW552" s="118">
        <v>1</v>
      </c>
      <c r="AX552" s="118">
        <v>2</v>
      </c>
      <c r="AY552" s="118">
        <v>1</v>
      </c>
      <c r="AZ552" s="118">
        <v>5</v>
      </c>
      <c r="BA552" s="118">
        <v>3</v>
      </c>
      <c r="BB552" s="118">
        <v>28</v>
      </c>
      <c r="BC552" s="118">
        <v>6</v>
      </c>
      <c r="BD552" s="116">
        <v>13</v>
      </c>
      <c r="BE552" s="118">
        <v>21</v>
      </c>
      <c r="BF552" s="118">
        <v>0</v>
      </c>
      <c r="BG552" s="112">
        <v>51.180103302001953</v>
      </c>
      <c r="BH552" s="244">
        <v>56</v>
      </c>
      <c r="BI552" s="240">
        <v>10.727969348659004</v>
      </c>
      <c r="BJ552" s="470">
        <v>1</v>
      </c>
      <c r="BK552" s="470">
        <v>3</v>
      </c>
    </row>
    <row r="553" spans="1:63">
      <c r="A553" s="352">
        <v>41883</v>
      </c>
      <c r="B553" s="114" t="s">
        <v>183</v>
      </c>
      <c r="C553" s="114" t="s">
        <v>122</v>
      </c>
      <c r="D553" s="114">
        <v>140</v>
      </c>
      <c r="E553" s="114">
        <v>130</v>
      </c>
      <c r="F553" s="114">
        <v>10</v>
      </c>
      <c r="G553" s="114">
        <v>421</v>
      </c>
      <c r="H553" s="114">
        <v>391</v>
      </c>
      <c r="I553" s="114">
        <v>30</v>
      </c>
      <c r="J553" s="114">
        <v>1584</v>
      </c>
      <c r="K553" s="115">
        <v>1470</v>
      </c>
      <c r="L553" s="115">
        <v>114</v>
      </c>
      <c r="M553" s="115">
        <v>1136081</v>
      </c>
      <c r="N553" s="116">
        <v>5.6334012188017368E-3</v>
      </c>
      <c r="O553" s="115">
        <v>1036</v>
      </c>
      <c r="P553" s="116">
        <v>9.1200873255729675E-2</v>
      </c>
      <c r="Q553" s="116">
        <v>0</v>
      </c>
      <c r="R553" s="117">
        <v>476990</v>
      </c>
      <c r="S553" s="116">
        <v>99.503929138183594</v>
      </c>
      <c r="T553" s="116">
        <v>99.413177490234375</v>
      </c>
      <c r="U553" s="118">
        <v>479368</v>
      </c>
      <c r="V553" s="119">
        <v>0.15103219449520111</v>
      </c>
      <c r="W553" s="117">
        <v>1233</v>
      </c>
      <c r="X553" s="119">
        <v>0.2584959864616394</v>
      </c>
      <c r="Y553" s="119">
        <v>0</v>
      </c>
      <c r="Z553" s="117">
        <v>303131</v>
      </c>
      <c r="AA553" s="119">
        <v>97.8280029296875</v>
      </c>
      <c r="AB553" s="116">
        <v>303219</v>
      </c>
      <c r="AC553" s="120">
        <v>97.542037963867188</v>
      </c>
      <c r="AD553" s="116">
        <v>5.4524726867675781</v>
      </c>
      <c r="AE553" s="116">
        <v>29.921358108520508</v>
      </c>
      <c r="AF553" s="116">
        <v>1748.5538330078125</v>
      </c>
      <c r="AG553" s="116">
        <v>6260.13330078125</v>
      </c>
      <c r="AH553" s="121">
        <v>4334.5390625</v>
      </c>
      <c r="AI553" s="116">
        <v>69.240364074707031</v>
      </c>
      <c r="AJ553" s="121">
        <v>5722.841796875</v>
      </c>
      <c r="AK553" s="121">
        <v>537.2919921875</v>
      </c>
      <c r="AL553" s="116">
        <v>3891.212158203125</v>
      </c>
      <c r="AM553" s="116">
        <v>443.32498168945312</v>
      </c>
      <c r="AN553" s="116">
        <v>101.13253021240234</v>
      </c>
      <c r="AO553" s="116">
        <v>99.579917907714844</v>
      </c>
      <c r="AP553" s="116">
        <v>121.27224731445312</v>
      </c>
      <c r="AQ553" s="116">
        <v>3.9521043565538196</v>
      </c>
      <c r="AR553" s="118">
        <v>156</v>
      </c>
      <c r="AS553" s="118">
        <v>4</v>
      </c>
      <c r="AT553" s="118">
        <v>3</v>
      </c>
      <c r="AU553" s="118">
        <v>0</v>
      </c>
      <c r="AV553" s="118">
        <v>1</v>
      </c>
      <c r="AW553" s="118">
        <v>1</v>
      </c>
      <c r="AX553" s="118">
        <v>2</v>
      </c>
      <c r="AY553" s="118">
        <v>0</v>
      </c>
      <c r="AZ553" s="118">
        <v>7</v>
      </c>
      <c r="BA553" s="118">
        <v>0</v>
      </c>
      <c r="BB553" s="118">
        <v>59</v>
      </c>
      <c r="BC553" s="118">
        <v>17</v>
      </c>
      <c r="BD553" s="116">
        <v>8</v>
      </c>
      <c r="BE553" s="118">
        <v>26</v>
      </c>
      <c r="BF553" s="118">
        <v>0</v>
      </c>
      <c r="BG553" s="112">
        <v>49.9945068359375</v>
      </c>
      <c r="BH553" s="244">
        <v>29</v>
      </c>
      <c r="BI553" s="240">
        <v>6.8883610451306403</v>
      </c>
      <c r="BJ553" s="470">
        <v>0</v>
      </c>
      <c r="BK553" s="470">
        <v>0</v>
      </c>
    </row>
    <row r="554" spans="1:63">
      <c r="A554" s="352">
        <v>41883</v>
      </c>
      <c r="B554" s="114" t="s">
        <v>126</v>
      </c>
      <c r="C554" s="114" t="s">
        <v>122</v>
      </c>
      <c r="D554" s="114">
        <v>114</v>
      </c>
      <c r="E554" s="114">
        <v>107</v>
      </c>
      <c r="F554" s="114">
        <v>7</v>
      </c>
      <c r="G554" s="114">
        <v>334</v>
      </c>
      <c r="H554" s="114">
        <v>313</v>
      </c>
      <c r="I554" s="114">
        <v>21</v>
      </c>
      <c r="J554" s="114">
        <v>1030</v>
      </c>
      <c r="K554" s="115">
        <v>944</v>
      </c>
      <c r="L554" s="115">
        <v>86</v>
      </c>
      <c r="M554" s="115">
        <v>593374</v>
      </c>
      <c r="N554" s="116">
        <v>0.42991435527801514</v>
      </c>
      <c r="O554" s="115">
        <v>1236</v>
      </c>
      <c r="P554" s="116">
        <v>0.20922520756721497</v>
      </c>
      <c r="Q554" s="116">
        <v>0</v>
      </c>
      <c r="R554" s="117">
        <v>219879</v>
      </c>
      <c r="S554" s="116">
        <v>97.670608520507813</v>
      </c>
      <c r="T554" s="116">
        <v>97.466255187988281</v>
      </c>
      <c r="U554" s="118">
        <v>225123</v>
      </c>
      <c r="V554" s="119">
        <v>1.9122879505157471</v>
      </c>
      <c r="W554" s="117">
        <v>791</v>
      </c>
      <c r="X554" s="119">
        <v>0.35974332690238953</v>
      </c>
      <c r="Y554" s="119">
        <v>0</v>
      </c>
      <c r="Z554" s="117">
        <v>116629</v>
      </c>
      <c r="AA554" s="119">
        <v>98.803901672363281</v>
      </c>
      <c r="AB554" s="116">
        <v>116351</v>
      </c>
      <c r="AC554" s="120">
        <v>98.630867004394531</v>
      </c>
      <c r="AD554" s="116">
        <v>5.689669132232666</v>
      </c>
      <c r="AE554" s="116">
        <v>35.770973205566406</v>
      </c>
      <c r="AF554" s="116">
        <v>955.60113525390625</v>
      </c>
      <c r="AG554" s="116">
        <v>3302.223388671875</v>
      </c>
      <c r="AH554" s="121">
        <v>2103.963134765625</v>
      </c>
      <c r="AI554" s="116">
        <v>63.713531494140625</v>
      </c>
      <c r="AJ554" s="121">
        <v>3195.882568359375</v>
      </c>
      <c r="AK554" s="121">
        <v>106.34098815917969</v>
      </c>
      <c r="AL554" s="116">
        <v>2076.45703125</v>
      </c>
      <c r="AM554" s="116">
        <v>27.506000518798828</v>
      </c>
      <c r="AN554" s="116">
        <v>89.25579833984375</v>
      </c>
      <c r="AO554" s="116">
        <v>94.284675598144531</v>
      </c>
      <c r="AP554" s="116">
        <v>34.290271759033203</v>
      </c>
      <c r="AQ554" s="116">
        <v>3.2060421249241506</v>
      </c>
      <c r="AR554" s="118">
        <v>181</v>
      </c>
      <c r="AS554" s="118">
        <v>3</v>
      </c>
      <c r="AT554" s="118">
        <v>3</v>
      </c>
      <c r="AU554" s="118">
        <v>2</v>
      </c>
      <c r="AV554" s="118">
        <v>3</v>
      </c>
      <c r="AW554" s="118">
        <v>3</v>
      </c>
      <c r="AX554" s="118">
        <v>1</v>
      </c>
      <c r="AY554" s="118">
        <v>0</v>
      </c>
      <c r="AZ554" s="118">
        <v>8</v>
      </c>
      <c r="BA554" s="118">
        <v>3</v>
      </c>
      <c r="BB554" s="118">
        <v>28</v>
      </c>
      <c r="BC554" s="118">
        <v>16</v>
      </c>
      <c r="BD554" s="116">
        <v>16</v>
      </c>
      <c r="BE554" s="118">
        <v>33</v>
      </c>
      <c r="BF554" s="118">
        <v>0</v>
      </c>
      <c r="BG554" s="112">
        <v>43.687686920166016</v>
      </c>
      <c r="BH554" s="244">
        <v>43</v>
      </c>
      <c r="BI554" s="240">
        <v>12.874251497005988</v>
      </c>
      <c r="BJ554" s="470">
        <v>0</v>
      </c>
      <c r="BK554" s="470">
        <v>3</v>
      </c>
    </row>
    <row r="555" spans="1:63">
      <c r="A555" s="352">
        <v>41883</v>
      </c>
      <c r="B555" s="114" t="s">
        <v>184</v>
      </c>
      <c r="C555" s="114" t="s">
        <v>122</v>
      </c>
      <c r="D555" s="114">
        <v>114</v>
      </c>
      <c r="E555" s="114">
        <v>97</v>
      </c>
      <c r="F555" s="114">
        <v>17</v>
      </c>
      <c r="G555" s="114">
        <v>340</v>
      </c>
      <c r="H555" s="114">
        <v>289</v>
      </c>
      <c r="I555" s="114">
        <v>51</v>
      </c>
      <c r="J555" s="114">
        <v>1191</v>
      </c>
      <c r="K555" s="115">
        <v>972</v>
      </c>
      <c r="L555" s="115">
        <v>219</v>
      </c>
      <c r="M555" s="115">
        <v>1053820</v>
      </c>
      <c r="N555" s="116">
        <v>9.6411153674125671E-2</v>
      </c>
      <c r="O555" s="115">
        <v>1096</v>
      </c>
      <c r="P555" s="116">
        <v>0.10412786900997162</v>
      </c>
      <c r="Q555" s="116">
        <v>0</v>
      </c>
      <c r="R555" s="117">
        <v>403549</v>
      </c>
      <c r="S555" s="116">
        <v>99.349075317382813</v>
      </c>
      <c r="T555" s="116">
        <v>99.245628356933594</v>
      </c>
      <c r="U555" s="118">
        <v>406193</v>
      </c>
      <c r="V555" s="119">
        <v>4.5052476227283478E-2</v>
      </c>
      <c r="W555" s="117">
        <v>961</v>
      </c>
      <c r="X555" s="119">
        <v>0.23813712596893311</v>
      </c>
      <c r="Y555" s="119">
        <v>0</v>
      </c>
      <c r="Z555" s="117">
        <v>260930</v>
      </c>
      <c r="AA555" s="119">
        <v>98.063468933105469</v>
      </c>
      <c r="AB555" s="116">
        <v>259618</v>
      </c>
      <c r="AC555" s="120">
        <v>97.939277648925781</v>
      </c>
      <c r="AD555" s="116">
        <v>5.6746063232421875</v>
      </c>
      <c r="AE555" s="116">
        <v>30.692937850952148</v>
      </c>
      <c r="AF555" s="116">
        <v>1744.386474609375</v>
      </c>
      <c r="AG555" s="116">
        <v>4965.07470703125</v>
      </c>
      <c r="AH555" s="121">
        <v>3684.84814453125</v>
      </c>
      <c r="AI555" s="116">
        <v>74.215362548828125</v>
      </c>
      <c r="AJ555" s="121">
        <v>4192.51416015625</v>
      </c>
      <c r="AK555" s="121">
        <v>772.5618896484375</v>
      </c>
      <c r="AL555" s="116">
        <v>3164.152587890625</v>
      </c>
      <c r="AM555" s="116">
        <v>520.69696044921875</v>
      </c>
      <c r="AN555" s="116">
        <v>109.03451538085937</v>
      </c>
      <c r="AO555" s="116">
        <v>114.24138641357422</v>
      </c>
      <c r="AP555" s="116">
        <v>87.413627624511719</v>
      </c>
      <c r="AQ555" s="116">
        <v>4.1688284693797231</v>
      </c>
      <c r="AR555" s="118">
        <v>143</v>
      </c>
      <c r="AS555" s="118">
        <v>13</v>
      </c>
      <c r="AT555" s="118">
        <v>4</v>
      </c>
      <c r="AU555" s="118">
        <v>3</v>
      </c>
      <c r="AV555" s="118">
        <v>1</v>
      </c>
      <c r="AW555" s="118">
        <v>0</v>
      </c>
      <c r="AX555" s="118">
        <v>1</v>
      </c>
      <c r="AY555" s="118">
        <v>0</v>
      </c>
      <c r="AZ555" s="118">
        <v>7</v>
      </c>
      <c r="BA555" s="118">
        <v>2</v>
      </c>
      <c r="BB555" s="118">
        <v>28</v>
      </c>
      <c r="BC555" s="118">
        <v>10</v>
      </c>
      <c r="BD555" s="116">
        <v>3</v>
      </c>
      <c r="BE555" s="118">
        <v>38</v>
      </c>
      <c r="BF555" s="118">
        <v>0</v>
      </c>
      <c r="BG555" s="112">
        <v>53.74774169921875</v>
      </c>
      <c r="BH555" s="244">
        <v>31</v>
      </c>
      <c r="BI555" s="240">
        <v>9.117647058823529</v>
      </c>
      <c r="BJ555" s="471">
        <v>0</v>
      </c>
      <c r="BK555" s="471">
        <v>2</v>
      </c>
    </row>
    <row r="556" spans="1:63">
      <c r="A556" s="352">
        <v>41883</v>
      </c>
      <c r="B556" s="114" t="s">
        <v>131</v>
      </c>
      <c r="C556" s="114" t="s">
        <v>176</v>
      </c>
      <c r="D556" s="114">
        <v>188</v>
      </c>
      <c r="E556" s="114">
        <v>168</v>
      </c>
      <c r="F556" s="114">
        <v>20</v>
      </c>
      <c r="G556" s="114">
        <v>539</v>
      </c>
      <c r="H556" s="114">
        <v>489</v>
      </c>
      <c r="I556" s="114">
        <v>50</v>
      </c>
      <c r="J556" s="114">
        <v>1586</v>
      </c>
      <c r="K556" s="115">
        <v>1425</v>
      </c>
      <c r="L556" s="115">
        <v>161</v>
      </c>
      <c r="M556" s="115">
        <v>1113420</v>
      </c>
      <c r="N556" s="116">
        <v>2.3082034662365913E-2</v>
      </c>
      <c r="O556" s="115">
        <v>53</v>
      </c>
      <c r="P556" s="116">
        <v>4.9389065243303776E-3</v>
      </c>
      <c r="Q556" s="116">
        <v>0</v>
      </c>
      <c r="R556" s="117">
        <v>398160</v>
      </c>
      <c r="S556" s="116">
        <v>99.629669189453125</v>
      </c>
      <c r="T556" s="116">
        <v>99.624748229980469</v>
      </c>
      <c r="U556" s="118">
        <v>399640</v>
      </c>
      <c r="V556" s="119">
        <v>2.8025222942233086E-2</v>
      </c>
      <c r="W556" s="117">
        <v>1179</v>
      </c>
      <c r="X556" s="119">
        <v>0.29611212015151978</v>
      </c>
      <c r="Y556" s="119">
        <v>0</v>
      </c>
      <c r="Z556" s="117">
        <v>156115</v>
      </c>
      <c r="AA556" s="119">
        <v>94.92041015625</v>
      </c>
      <c r="AB556" s="116">
        <v>155071</v>
      </c>
      <c r="AC556" s="120">
        <v>95.532371520996094</v>
      </c>
      <c r="AD556" s="116">
        <v>5.0069570541381836</v>
      </c>
      <c r="AE556" s="116">
        <v>29.25330924987793</v>
      </c>
      <c r="AF556" s="116">
        <v>1628.1124267578125</v>
      </c>
      <c r="AG556" s="116">
        <v>4933.07373046875</v>
      </c>
      <c r="AH556" s="121">
        <v>3292.464111328125</v>
      </c>
      <c r="AI556" s="116">
        <v>66.742652893066406</v>
      </c>
      <c r="AJ556" s="121">
        <v>4228.42919921875</v>
      </c>
      <c r="AK556" s="121">
        <v>704.64434814453125</v>
      </c>
      <c r="AL556" s="116">
        <v>2743.266357421875</v>
      </c>
      <c r="AM556" s="116">
        <v>549.1971435546875</v>
      </c>
      <c r="AN556" s="116">
        <v>83.683509826660156</v>
      </c>
      <c r="AO556" s="116">
        <v>80.794090270996094</v>
      </c>
      <c r="AP556" s="116">
        <v>106.54959106445312</v>
      </c>
      <c r="AQ556" s="116">
        <v>3.1103869675086697</v>
      </c>
      <c r="AR556" s="118">
        <v>266</v>
      </c>
      <c r="AS556" s="118">
        <v>0</v>
      </c>
      <c r="AT556" s="118">
        <v>1</v>
      </c>
      <c r="AU556" s="118">
        <v>1</v>
      </c>
      <c r="AV556" s="118">
        <v>1</v>
      </c>
      <c r="AW556" s="118">
        <v>0</v>
      </c>
      <c r="AX556" s="118">
        <v>3</v>
      </c>
      <c r="AY556" s="118">
        <v>1</v>
      </c>
      <c r="AZ556" s="118">
        <v>4</v>
      </c>
      <c r="BA556" s="118">
        <v>1</v>
      </c>
      <c r="BB556" s="118">
        <v>118</v>
      </c>
      <c r="BC556" s="118">
        <v>55</v>
      </c>
      <c r="BD556" s="116">
        <v>18</v>
      </c>
      <c r="BE556" s="118">
        <v>31</v>
      </c>
      <c r="BF556" s="118">
        <v>0</v>
      </c>
      <c r="BG556" s="112">
        <v>40.552574157714844</v>
      </c>
      <c r="BH556" s="244">
        <v>95</v>
      </c>
      <c r="BI556" s="240">
        <v>17.625231910946194</v>
      </c>
      <c r="BJ556" s="471">
        <v>1</v>
      </c>
      <c r="BK556" s="471">
        <v>1</v>
      </c>
    </row>
    <row r="557" spans="1:63">
      <c r="A557" s="352">
        <v>41883</v>
      </c>
      <c r="B557" s="114" t="s">
        <v>124</v>
      </c>
      <c r="C557" s="114" t="s">
        <v>176</v>
      </c>
      <c r="D557" s="114">
        <v>149</v>
      </c>
      <c r="E557" s="114">
        <v>117</v>
      </c>
      <c r="F557" s="114">
        <v>32</v>
      </c>
      <c r="G557" s="114">
        <v>430</v>
      </c>
      <c r="H557" s="114">
        <v>344</v>
      </c>
      <c r="I557" s="114">
        <v>86</v>
      </c>
      <c r="J557" s="114">
        <v>1643</v>
      </c>
      <c r="K557" s="115">
        <v>1300</v>
      </c>
      <c r="L557" s="115">
        <v>343</v>
      </c>
      <c r="M557" s="115">
        <v>1119689</v>
      </c>
      <c r="N557" s="116">
        <v>9.6455356106162071E-3</v>
      </c>
      <c r="O557" s="115">
        <v>144</v>
      </c>
      <c r="P557" s="116">
        <v>1.3340089470148087E-2</v>
      </c>
      <c r="Q557" s="116">
        <v>0</v>
      </c>
      <c r="R557" s="117">
        <v>462329</v>
      </c>
      <c r="S557" s="116">
        <v>99.630638122558594</v>
      </c>
      <c r="T557" s="116">
        <v>99.617347717285156</v>
      </c>
      <c r="U557" s="118">
        <v>464043</v>
      </c>
      <c r="V557" s="119">
        <v>6.6373161971569061E-2</v>
      </c>
      <c r="W557" s="117">
        <v>1466</v>
      </c>
      <c r="X557" s="119">
        <v>0.31709021329879761</v>
      </c>
      <c r="Y557" s="119">
        <v>0</v>
      </c>
      <c r="Z557" s="117">
        <v>121258</v>
      </c>
      <c r="AA557" s="119">
        <v>93.464347839355469</v>
      </c>
      <c r="AB557" s="116">
        <v>120223</v>
      </c>
      <c r="AC557" s="120">
        <v>93.650131225585938</v>
      </c>
      <c r="AD557" s="116">
        <v>5.0936222076416016</v>
      </c>
      <c r="AE557" s="116">
        <v>30.26225471496582</v>
      </c>
      <c r="AF557" s="116">
        <v>1653.51171875</v>
      </c>
      <c r="AG557" s="116">
        <v>5744.26416015625</v>
      </c>
      <c r="AH557" s="121">
        <v>3522.690673828125</v>
      </c>
      <c r="AI557" s="116">
        <v>61.325359344482422</v>
      </c>
      <c r="AJ557" s="121">
        <v>4281.2041015625</v>
      </c>
      <c r="AK557" s="121">
        <v>1463.0621337890625</v>
      </c>
      <c r="AL557" s="116">
        <v>2372.860595703125</v>
      </c>
      <c r="AM557" s="116">
        <v>1149.829345703125</v>
      </c>
      <c r="AN557" s="116">
        <v>85.750679016113281</v>
      </c>
      <c r="AO557" s="116">
        <v>80.429893493652344</v>
      </c>
      <c r="AP557" s="116">
        <v>106.33504486083984</v>
      </c>
      <c r="AQ557" s="116">
        <v>3.4962046014341146</v>
      </c>
      <c r="AR557" s="118">
        <v>191</v>
      </c>
      <c r="AS557" s="118">
        <v>1</v>
      </c>
      <c r="AT557" s="118">
        <v>1</v>
      </c>
      <c r="AU557" s="118">
        <v>1</v>
      </c>
      <c r="AV557" s="118">
        <v>1</v>
      </c>
      <c r="AW557" s="118">
        <v>1</v>
      </c>
      <c r="AX557" s="118">
        <v>1</v>
      </c>
      <c r="AY557" s="118">
        <v>0</v>
      </c>
      <c r="AZ557" s="118">
        <v>2</v>
      </c>
      <c r="BA557" s="118">
        <v>0</v>
      </c>
      <c r="BB557" s="118">
        <v>98</v>
      </c>
      <c r="BC557" s="118">
        <v>42</v>
      </c>
      <c r="BD557" s="116">
        <v>10</v>
      </c>
      <c r="BE557" s="118">
        <v>26</v>
      </c>
      <c r="BF557" s="118">
        <v>0</v>
      </c>
      <c r="BG557" s="112">
        <v>42.375602722167969</v>
      </c>
      <c r="BH557" s="244">
        <v>70</v>
      </c>
      <c r="BI557" s="240">
        <v>16.279069767441861</v>
      </c>
      <c r="BJ557" s="471">
        <v>0</v>
      </c>
      <c r="BK557" s="471">
        <v>0</v>
      </c>
    </row>
    <row r="558" spans="1:63">
      <c r="A558" s="352">
        <v>41883</v>
      </c>
      <c r="B558" s="206" t="s">
        <v>133</v>
      </c>
      <c r="C558" s="206" t="s">
        <v>176</v>
      </c>
      <c r="D558" s="206">
        <v>176</v>
      </c>
      <c r="E558" s="206">
        <v>164</v>
      </c>
      <c r="F558" s="206">
        <v>12</v>
      </c>
      <c r="G558" s="206">
        <v>519</v>
      </c>
      <c r="H558" s="206">
        <v>485</v>
      </c>
      <c r="I558" s="206">
        <v>34</v>
      </c>
      <c r="J558" s="206">
        <v>1527</v>
      </c>
      <c r="K558" s="245">
        <v>1415</v>
      </c>
      <c r="L558" s="245">
        <v>112</v>
      </c>
      <c r="M558" s="245">
        <v>896862</v>
      </c>
      <c r="N558" s="246">
        <v>2.2299974225461483E-3</v>
      </c>
      <c r="O558" s="245">
        <v>36</v>
      </c>
      <c r="P558" s="246">
        <v>4.18494688346982E-3</v>
      </c>
      <c r="Q558" s="246">
        <v>0</v>
      </c>
      <c r="R558" s="247">
        <v>301981</v>
      </c>
      <c r="S558" s="246">
        <v>99.593353271484375</v>
      </c>
      <c r="T558" s="246">
        <v>99.589187622070313</v>
      </c>
      <c r="U558" s="248">
        <v>303214</v>
      </c>
      <c r="V558" s="249">
        <v>7.5194418430328369E-2</v>
      </c>
      <c r="W558" s="248">
        <v>922</v>
      </c>
      <c r="X558" s="246">
        <v>0.305317223072052</v>
      </c>
      <c r="Y558" s="246">
        <v>0</v>
      </c>
      <c r="Z558" s="247">
        <v>73767</v>
      </c>
      <c r="AA558" s="249">
        <v>91.24676513671875</v>
      </c>
      <c r="AB558" s="246">
        <v>73214</v>
      </c>
      <c r="AC558" s="250">
        <v>90.574203491210937</v>
      </c>
      <c r="AD558" s="246">
        <v>5.0880169868469238</v>
      </c>
      <c r="AE558" s="246">
        <v>34.355644226074219</v>
      </c>
      <c r="AF558" s="246">
        <v>1345.4974365234375</v>
      </c>
      <c r="AG558" s="246">
        <v>4584.20263671875</v>
      </c>
      <c r="AH558" s="251">
        <v>3106.333984375</v>
      </c>
      <c r="AI558" s="246">
        <v>67.761711120605469</v>
      </c>
      <c r="AJ558" s="251">
        <v>4201.42919921875</v>
      </c>
      <c r="AK558" s="251">
        <v>382.77334594726562</v>
      </c>
      <c r="AL558" s="246">
        <v>2862.107177734375</v>
      </c>
      <c r="AM558" s="246">
        <v>244.22616577148437</v>
      </c>
      <c r="AN558" s="246">
        <v>83.468971252441406</v>
      </c>
      <c r="AO558" s="246">
        <v>83.297172546386719</v>
      </c>
      <c r="AP558" s="246">
        <v>85.402351379394531</v>
      </c>
      <c r="AQ558" s="246">
        <v>3.0020973390430581</v>
      </c>
      <c r="AR558" s="248">
        <v>276</v>
      </c>
      <c r="AS558" s="248">
        <v>1</v>
      </c>
      <c r="AT558" s="248">
        <v>1</v>
      </c>
      <c r="AU558" s="248">
        <v>0</v>
      </c>
      <c r="AV558" s="248">
        <v>1</v>
      </c>
      <c r="AW558" s="248">
        <v>1</v>
      </c>
      <c r="AX558" s="248">
        <v>3</v>
      </c>
      <c r="AY558" s="248">
        <v>0</v>
      </c>
      <c r="AZ558" s="248">
        <v>5</v>
      </c>
      <c r="BA558" s="248">
        <v>2</v>
      </c>
      <c r="BB558" s="248">
        <v>92</v>
      </c>
      <c r="BC558" s="248">
        <v>54</v>
      </c>
      <c r="BD558" s="246">
        <v>17</v>
      </c>
      <c r="BE558" s="248">
        <v>30</v>
      </c>
      <c r="BF558" s="248">
        <v>0</v>
      </c>
      <c r="BG558" s="249">
        <v>40.256290435791016</v>
      </c>
      <c r="BH558" s="252">
        <v>116</v>
      </c>
      <c r="BI558" s="253">
        <v>22.350674373795762</v>
      </c>
      <c r="BJ558" s="43">
        <v>0</v>
      </c>
      <c r="BK558" s="43">
        <v>2</v>
      </c>
    </row>
    <row r="559" spans="1:63">
      <c r="A559" s="352">
        <v>41883</v>
      </c>
      <c r="B559" s="206" t="s">
        <v>125</v>
      </c>
      <c r="C559" s="206" t="s">
        <v>176</v>
      </c>
      <c r="D559" s="206">
        <v>174</v>
      </c>
      <c r="E559" s="206">
        <v>166</v>
      </c>
      <c r="F559" s="206">
        <v>8</v>
      </c>
      <c r="G559" s="206">
        <v>498</v>
      </c>
      <c r="H559" s="206">
        <v>474</v>
      </c>
      <c r="I559" s="206">
        <v>24</v>
      </c>
      <c r="J559" s="206">
        <v>1622</v>
      </c>
      <c r="K559" s="245">
        <v>1529</v>
      </c>
      <c r="L559" s="245">
        <v>93</v>
      </c>
      <c r="M559" s="245">
        <v>873299</v>
      </c>
      <c r="N559" s="246">
        <v>1.8321330426260829E-3</v>
      </c>
      <c r="O559" s="245">
        <v>14</v>
      </c>
      <c r="P559" s="246">
        <v>1.6755671240389347E-3</v>
      </c>
      <c r="Q559" s="246">
        <v>0</v>
      </c>
      <c r="R559" s="247">
        <v>325381</v>
      </c>
      <c r="S559" s="246">
        <v>99.786857604980469</v>
      </c>
      <c r="T559" s="246">
        <v>99.785186767578125</v>
      </c>
      <c r="U559" s="248">
        <v>326076</v>
      </c>
      <c r="V559" s="249">
        <v>2.9747666791081429E-2</v>
      </c>
      <c r="W559" s="248">
        <v>759</v>
      </c>
      <c r="X559" s="246">
        <v>0.23326499760150909</v>
      </c>
      <c r="Y559" s="246">
        <v>0</v>
      </c>
      <c r="Z559" s="247">
        <v>86985</v>
      </c>
      <c r="AA559" s="249">
        <v>93.079269409179688</v>
      </c>
      <c r="AB559" s="246">
        <v>87360</v>
      </c>
      <c r="AC559" s="250">
        <v>93.257781982421875</v>
      </c>
      <c r="AD559" s="246">
        <v>4.3608980178833008</v>
      </c>
      <c r="AE559" s="246">
        <v>33.026382446289063</v>
      </c>
      <c r="AF559" s="246">
        <v>1119.521484375</v>
      </c>
      <c r="AG559" s="246">
        <v>4424.73974609375</v>
      </c>
      <c r="AH559" s="251">
        <v>2230.473876953125</v>
      </c>
      <c r="AI559" s="246">
        <v>50.409152984619141</v>
      </c>
      <c r="AJ559" s="251">
        <v>4073.39453125</v>
      </c>
      <c r="AK559" s="251">
        <v>351.34527587890625</v>
      </c>
      <c r="AL559" s="246">
        <v>1975.0863037109375</v>
      </c>
      <c r="AM559" s="246">
        <v>255.38746643066406</v>
      </c>
      <c r="AN559" s="246">
        <v>71.810455322265625</v>
      </c>
      <c r="AO559" s="246">
        <v>70.550621032714844</v>
      </c>
      <c r="AP559" s="246">
        <v>90.5589599609375</v>
      </c>
      <c r="AQ559" s="246">
        <v>2.7279529877273427</v>
      </c>
      <c r="AR559" s="248">
        <v>318</v>
      </c>
      <c r="AS559" s="248">
        <v>0</v>
      </c>
      <c r="AT559" s="248">
        <v>1</v>
      </c>
      <c r="AU559" s="248">
        <v>1</v>
      </c>
      <c r="AV559" s="248">
        <v>1</v>
      </c>
      <c r="AW559" s="248">
        <v>0</v>
      </c>
      <c r="AX559" s="248">
        <v>4</v>
      </c>
      <c r="AY559" s="248">
        <v>0</v>
      </c>
      <c r="AZ559" s="248">
        <v>0</v>
      </c>
      <c r="BA559" s="248">
        <v>0</v>
      </c>
      <c r="BB559" s="248">
        <v>72</v>
      </c>
      <c r="BC559" s="248">
        <v>40</v>
      </c>
      <c r="BD559" s="246">
        <v>8</v>
      </c>
      <c r="BE559" s="248">
        <v>11</v>
      </c>
      <c r="BF559" s="248">
        <v>0</v>
      </c>
      <c r="BG559" s="249">
        <v>34.953773498535156</v>
      </c>
      <c r="BH559" s="252">
        <v>130</v>
      </c>
      <c r="BI559" s="253">
        <v>26.104417670682732</v>
      </c>
      <c r="BJ559" s="43">
        <v>0</v>
      </c>
      <c r="BK559" s="43">
        <v>0</v>
      </c>
    </row>
    <row r="560" spans="1:63">
      <c r="A560" s="352">
        <v>41883</v>
      </c>
      <c r="B560" s="107" t="s">
        <v>127</v>
      </c>
      <c r="C560" s="107" t="s">
        <v>128</v>
      </c>
      <c r="D560" s="107">
        <v>166</v>
      </c>
      <c r="E560" s="107">
        <v>150</v>
      </c>
      <c r="F560" s="107">
        <v>16</v>
      </c>
      <c r="G560" s="107">
        <v>498</v>
      </c>
      <c r="H560" s="107">
        <v>450</v>
      </c>
      <c r="I560" s="107">
        <v>48</v>
      </c>
      <c r="J560" s="107">
        <v>1617</v>
      </c>
      <c r="K560" s="108">
        <v>1451</v>
      </c>
      <c r="L560" s="108">
        <v>166</v>
      </c>
      <c r="M560" s="108">
        <v>803948</v>
      </c>
      <c r="N560" s="109">
        <v>2.8235657140612602E-2</v>
      </c>
      <c r="O560" s="108">
        <v>3583</v>
      </c>
      <c r="P560" s="109">
        <v>0.44582200050354004</v>
      </c>
      <c r="Q560" s="109">
        <v>0</v>
      </c>
      <c r="R560" s="110">
        <v>312466</v>
      </c>
      <c r="S560" s="109">
        <v>99.396240234375</v>
      </c>
      <c r="T560" s="109">
        <v>98.953109741210938</v>
      </c>
      <c r="U560" s="111">
        <v>314364</v>
      </c>
      <c r="V560" s="112">
        <v>0.11229021102190018</v>
      </c>
      <c r="W560" s="111">
        <v>2670</v>
      </c>
      <c r="X560" s="109">
        <v>0.85449296236038208</v>
      </c>
      <c r="Y560" s="109">
        <v>0</v>
      </c>
      <c r="Z560" s="110">
        <v>681917</v>
      </c>
      <c r="AA560" s="112">
        <v>99.260482788085938</v>
      </c>
      <c r="AB560" s="109">
        <v>682424</v>
      </c>
      <c r="AC560" s="182">
        <v>99.370040893554688</v>
      </c>
      <c r="AD560" s="109">
        <v>3.1275923252105713</v>
      </c>
      <c r="AE560" s="109">
        <v>17.320295333862305</v>
      </c>
      <c r="AF560" s="109">
        <v>714.54974365234375</v>
      </c>
      <c r="AG560" s="109">
        <v>4164.27783203125</v>
      </c>
      <c r="AH560" s="113">
        <v>2286.045166015625</v>
      </c>
      <c r="AI560" s="109">
        <v>54.896556854248047</v>
      </c>
      <c r="AJ560" s="113">
        <v>3840.68896484375</v>
      </c>
      <c r="AK560" s="113">
        <v>323.58892822265625</v>
      </c>
      <c r="AL560" s="109">
        <v>450</v>
      </c>
      <c r="AM560" s="109">
        <v>48</v>
      </c>
      <c r="AN560" s="109">
        <v>73.524208068847656</v>
      </c>
      <c r="AO560" s="109">
        <v>74.868537902832031</v>
      </c>
      <c r="AP560" s="109">
        <v>60.60760498046875</v>
      </c>
      <c r="AQ560" s="109">
        <v>2.5753109660057203</v>
      </c>
      <c r="AR560" s="111">
        <v>331</v>
      </c>
      <c r="AS560" s="111">
        <v>1</v>
      </c>
      <c r="AT560" s="111">
        <v>1</v>
      </c>
      <c r="AU560" s="111">
        <v>1</v>
      </c>
      <c r="AV560" s="111">
        <v>3</v>
      </c>
      <c r="AW560" s="111">
        <v>1</v>
      </c>
      <c r="AX560" s="111">
        <v>27</v>
      </c>
      <c r="AY560" s="111">
        <v>0</v>
      </c>
      <c r="AZ560" s="111">
        <v>20</v>
      </c>
      <c r="BA560" s="111">
        <v>2</v>
      </c>
      <c r="BB560" s="111">
        <v>23</v>
      </c>
      <c r="BC560" s="111">
        <v>10</v>
      </c>
      <c r="BD560" s="109">
        <v>86</v>
      </c>
      <c r="BE560" s="111">
        <v>96</v>
      </c>
      <c r="BF560" s="111">
        <v>0</v>
      </c>
      <c r="BG560" s="112">
        <v>35.909408569335938</v>
      </c>
      <c r="BH560" s="244">
        <v>165</v>
      </c>
      <c r="BI560" s="240">
        <v>33.132530120481931</v>
      </c>
      <c r="BJ560" s="43">
        <v>0</v>
      </c>
      <c r="BK560" s="43">
        <v>2</v>
      </c>
    </row>
    <row r="561" spans="1:63">
      <c r="A561" s="352">
        <v>41883</v>
      </c>
      <c r="B561" s="107" t="s">
        <v>129</v>
      </c>
      <c r="C561" s="107" t="s">
        <v>128</v>
      </c>
      <c r="D561" s="107">
        <v>155</v>
      </c>
      <c r="E561" s="107">
        <v>152</v>
      </c>
      <c r="F561" s="107">
        <v>3</v>
      </c>
      <c r="G561" s="107">
        <v>461</v>
      </c>
      <c r="H561" s="107">
        <v>452</v>
      </c>
      <c r="I561" s="107">
        <v>9</v>
      </c>
      <c r="J561" s="107">
        <v>1209</v>
      </c>
      <c r="K561" s="108">
        <v>1180</v>
      </c>
      <c r="L561" s="108">
        <v>29</v>
      </c>
      <c r="M561" s="108">
        <v>607235</v>
      </c>
      <c r="N561" s="109">
        <v>0</v>
      </c>
      <c r="O561" s="108">
        <v>2651</v>
      </c>
      <c r="P561" s="109">
        <v>0.43658053874969482</v>
      </c>
      <c r="Q561" s="109">
        <v>0</v>
      </c>
      <c r="R561" s="110">
        <v>198567</v>
      </c>
      <c r="S561" s="109">
        <v>99.397308349609375</v>
      </c>
      <c r="T561" s="109">
        <v>98.963356018066406</v>
      </c>
      <c r="U561" s="111">
        <v>199771</v>
      </c>
      <c r="V561" s="112">
        <v>6.9579668343067169E-2</v>
      </c>
      <c r="W561" s="111">
        <v>1456</v>
      </c>
      <c r="X561" s="109">
        <v>0.73325377702713013</v>
      </c>
      <c r="Y561" s="109">
        <v>0</v>
      </c>
      <c r="Z561" s="110">
        <v>120058</v>
      </c>
      <c r="AA561" s="112">
        <v>97.719429016113281</v>
      </c>
      <c r="AB561" s="109">
        <v>120151</v>
      </c>
      <c r="AC561" s="182">
        <v>97.956741333007813</v>
      </c>
      <c r="AD561" s="109">
        <v>3.0442237854003906</v>
      </c>
      <c r="AE561" s="109">
        <v>27.930416107177734</v>
      </c>
      <c r="AF561" s="109">
        <v>550.99420166015625</v>
      </c>
      <c r="AG561" s="109">
        <v>2421.471435546875</v>
      </c>
      <c r="AH561" s="113">
        <v>1193.3673095703125</v>
      </c>
      <c r="AI561" s="109">
        <v>49.282733917236328</v>
      </c>
      <c r="AJ561" s="113">
        <v>2399.593994140625</v>
      </c>
      <c r="AK561" s="113">
        <v>21.877777099609375</v>
      </c>
      <c r="AL561" s="109">
        <v>452</v>
      </c>
      <c r="AM561" s="109">
        <v>9</v>
      </c>
      <c r="AN561" s="109">
        <v>61.9561767578125</v>
      </c>
      <c r="AO561" s="109">
        <v>62.495975494384766</v>
      </c>
      <c r="AP561" s="109">
        <v>31.815742492675781</v>
      </c>
      <c r="AQ561" s="109">
        <v>2.0028713279957611</v>
      </c>
      <c r="AR561" s="111">
        <v>333</v>
      </c>
      <c r="AS561" s="111">
        <v>0</v>
      </c>
      <c r="AT561" s="111">
        <v>0</v>
      </c>
      <c r="AU561" s="111">
        <v>0</v>
      </c>
      <c r="AV561" s="111">
        <v>0</v>
      </c>
      <c r="AW561" s="111">
        <v>0</v>
      </c>
      <c r="AX561" s="111">
        <v>24</v>
      </c>
      <c r="AY561" s="111">
        <v>1</v>
      </c>
      <c r="AZ561" s="111">
        <v>19</v>
      </c>
      <c r="BA561" s="111">
        <v>1</v>
      </c>
      <c r="BB561" s="111">
        <v>61</v>
      </c>
      <c r="BC561" s="111">
        <v>32</v>
      </c>
      <c r="BD561" s="109">
        <v>61</v>
      </c>
      <c r="BE561" s="111">
        <v>79</v>
      </c>
      <c r="BF561" s="111">
        <v>0</v>
      </c>
      <c r="BG561" s="112">
        <v>30.115533828735352</v>
      </c>
      <c r="BH561" s="244">
        <v>190</v>
      </c>
      <c r="BI561" s="240">
        <v>41.214750542299349</v>
      </c>
      <c r="BJ561" s="43">
        <v>1</v>
      </c>
      <c r="BK561" s="43">
        <v>1</v>
      </c>
    </row>
    <row r="562" spans="1:63">
      <c r="A562" s="352">
        <v>41883</v>
      </c>
      <c r="B562" s="126" t="s">
        <v>130</v>
      </c>
      <c r="C562" s="126" t="s">
        <v>128</v>
      </c>
      <c r="D562" s="233">
        <v>181</v>
      </c>
      <c r="E562" s="233">
        <v>176</v>
      </c>
      <c r="F562" s="233">
        <v>5</v>
      </c>
      <c r="G562" s="233">
        <v>543</v>
      </c>
      <c r="H562" s="233">
        <v>528</v>
      </c>
      <c r="I562" s="233">
        <v>15</v>
      </c>
      <c r="J562" s="233">
        <v>872</v>
      </c>
      <c r="K562" s="233">
        <v>841</v>
      </c>
      <c r="L562" s="233">
        <v>31</v>
      </c>
      <c r="M562" s="233">
        <v>276005</v>
      </c>
      <c r="N562" s="195">
        <v>0</v>
      </c>
      <c r="O562" s="233">
        <v>640</v>
      </c>
      <c r="P562" s="230">
        <v>0.23188069462776184</v>
      </c>
      <c r="Q562" s="234">
        <v>0</v>
      </c>
      <c r="R562" s="233">
        <v>59997</v>
      </c>
      <c r="S562" s="230">
        <v>99.821975708007812</v>
      </c>
      <c r="T562" s="195">
        <v>99.590507507324219</v>
      </c>
      <c r="U562" s="233">
        <v>60104</v>
      </c>
      <c r="V562" s="195">
        <v>0</v>
      </c>
      <c r="W562" s="233">
        <v>352</v>
      </c>
      <c r="X562" s="195">
        <v>0.58669602870941162</v>
      </c>
      <c r="Y562" s="234">
        <v>0</v>
      </c>
      <c r="Z562" s="233">
        <v>157125</v>
      </c>
      <c r="AA562" s="195">
        <v>98.735084533691406</v>
      </c>
      <c r="AB562" s="233">
        <v>158182</v>
      </c>
      <c r="AC562" s="195">
        <v>98.728866577148438</v>
      </c>
      <c r="AD562" s="234">
        <v>4.1783738136291504</v>
      </c>
      <c r="AE562" s="234">
        <v>29.679784774780273</v>
      </c>
      <c r="AF562" s="233">
        <v>347.04437255859375</v>
      </c>
      <c r="AG562" s="234">
        <v>1133.700439453125</v>
      </c>
      <c r="AH562" s="234">
        <v>539.03338623046875</v>
      </c>
      <c r="AI562" s="234">
        <v>47.546367645263672</v>
      </c>
      <c r="AJ562" s="234">
        <v>1087.283447265625</v>
      </c>
      <c r="AK562" s="234">
        <v>46.416671752929687</v>
      </c>
      <c r="AL562" s="234">
        <v>528</v>
      </c>
      <c r="AM562" s="234">
        <v>15</v>
      </c>
      <c r="AN562" s="235">
        <v>46.727802276611328</v>
      </c>
      <c r="AO562" s="235">
        <v>46.68304443359375</v>
      </c>
      <c r="AP562" s="235">
        <v>47.800987243652344</v>
      </c>
      <c r="AQ562" s="213">
        <v>1.3001151828590882</v>
      </c>
      <c r="AR562" s="234">
        <v>453</v>
      </c>
      <c r="AS562" s="236">
        <v>1</v>
      </c>
      <c r="AT562" s="236">
        <v>0</v>
      </c>
      <c r="AU562" s="236">
        <v>0</v>
      </c>
      <c r="AV562" s="236">
        <v>0</v>
      </c>
      <c r="AW562" s="236">
        <v>0</v>
      </c>
      <c r="AX562" s="236">
        <v>6</v>
      </c>
      <c r="AY562" s="236">
        <v>0</v>
      </c>
      <c r="AZ562" s="236">
        <v>0</v>
      </c>
      <c r="BA562" s="236">
        <v>0</v>
      </c>
      <c r="BB562" s="236">
        <v>31</v>
      </c>
      <c r="BC562" s="236">
        <v>6</v>
      </c>
      <c r="BD562" s="236">
        <v>11</v>
      </c>
      <c r="BE562" s="236">
        <v>1</v>
      </c>
      <c r="BF562" s="236">
        <v>0</v>
      </c>
      <c r="BG562" s="235">
        <v>21.424844741821289</v>
      </c>
      <c r="BH562" s="236">
        <v>278</v>
      </c>
      <c r="BI562" s="235">
        <v>51.197053406998158</v>
      </c>
      <c r="BJ562" s="43">
        <v>0</v>
      </c>
      <c r="BK562" s="43">
        <v>0</v>
      </c>
    </row>
    <row r="563" spans="1:63">
      <c r="A563" s="352">
        <v>41883</v>
      </c>
      <c r="B563" s="127" t="s">
        <v>132</v>
      </c>
      <c r="C563" s="127" t="s">
        <v>128</v>
      </c>
      <c r="D563" s="199">
        <v>183</v>
      </c>
      <c r="E563" s="199">
        <v>178</v>
      </c>
      <c r="F563" s="199">
        <v>5</v>
      </c>
      <c r="G563" s="199">
        <v>542</v>
      </c>
      <c r="H563" s="199">
        <v>527</v>
      </c>
      <c r="I563" s="199">
        <v>15</v>
      </c>
      <c r="J563" s="199">
        <v>1015</v>
      </c>
      <c r="K563" s="199">
        <v>984</v>
      </c>
      <c r="L563" s="199">
        <v>31</v>
      </c>
      <c r="M563" s="199">
        <v>358157</v>
      </c>
      <c r="N563" s="200">
        <v>0</v>
      </c>
      <c r="O563" s="199">
        <v>1051</v>
      </c>
      <c r="P563" s="194">
        <v>0.29346886277198792</v>
      </c>
      <c r="Q563" s="200">
        <v>0</v>
      </c>
      <c r="R563" s="199">
        <v>90287</v>
      </c>
      <c r="S563" s="194">
        <v>99.759132385253906</v>
      </c>
      <c r="T563" s="200">
        <v>99.46636962890625</v>
      </c>
      <c r="U563" s="199">
        <v>90505</v>
      </c>
      <c r="V563" s="201">
        <v>3.3147339709103107E-3</v>
      </c>
      <c r="W563" s="199">
        <v>526</v>
      </c>
      <c r="X563" s="200">
        <v>0.58258664608001709</v>
      </c>
      <c r="Y563" s="200">
        <v>0</v>
      </c>
      <c r="Z563" s="199">
        <v>170954</v>
      </c>
      <c r="AA563" s="201">
        <v>98.503173828125</v>
      </c>
      <c r="AB563" s="199">
        <v>171762</v>
      </c>
      <c r="AC563" s="201">
        <v>98.589408874511719</v>
      </c>
      <c r="AD563" s="200">
        <v>4.1840834617614746</v>
      </c>
      <c r="AE563" s="200">
        <v>31.042770385742187</v>
      </c>
      <c r="AF563" s="199">
        <v>412.87762451171875</v>
      </c>
      <c r="AG563" s="200">
        <v>1491.177978515625</v>
      </c>
      <c r="AH563" s="200">
        <v>523.28314208984375</v>
      </c>
      <c r="AI563" s="237">
        <v>35.091930389404297</v>
      </c>
      <c r="AJ563" s="200">
        <v>1449.5281982421875</v>
      </c>
      <c r="AK563" s="200">
        <v>41.650001525878906</v>
      </c>
      <c r="AL563" s="200">
        <v>527</v>
      </c>
      <c r="AM563" s="200">
        <v>15</v>
      </c>
      <c r="AN563" s="200">
        <v>46.364269256591797</v>
      </c>
      <c r="AO563" s="200">
        <v>46.720539093017578</v>
      </c>
      <c r="AP563" s="200">
        <v>36.640510559082031</v>
      </c>
      <c r="AQ563" s="200">
        <v>1.4691408655326355</v>
      </c>
      <c r="AR563" s="200">
        <v>484</v>
      </c>
      <c r="AS563" s="202">
        <v>0</v>
      </c>
      <c r="AT563" s="202">
        <v>0</v>
      </c>
      <c r="AU563" s="202">
        <v>0</v>
      </c>
      <c r="AV563" s="202">
        <v>0</v>
      </c>
      <c r="AW563" s="202">
        <v>0</v>
      </c>
      <c r="AX563" s="202">
        <v>8</v>
      </c>
      <c r="AY563" s="202">
        <v>-2</v>
      </c>
      <c r="AZ563" s="202">
        <v>2</v>
      </c>
      <c r="BA563" s="202">
        <v>0</v>
      </c>
      <c r="BB563" s="202">
        <v>32</v>
      </c>
      <c r="BC563" s="202">
        <v>16</v>
      </c>
      <c r="BD563" s="202">
        <v>16</v>
      </c>
      <c r="BE563" s="202">
        <v>11</v>
      </c>
      <c r="BF563" s="202">
        <v>0</v>
      </c>
      <c r="BG563" s="200">
        <v>21.520914077758789</v>
      </c>
      <c r="BH563" s="202">
        <v>305</v>
      </c>
      <c r="BI563" s="238">
        <v>56.273062730627309</v>
      </c>
      <c r="BJ563" s="43">
        <v>0</v>
      </c>
      <c r="BK563" s="43">
        <v>0</v>
      </c>
    </row>
    <row r="564" spans="1:63">
      <c r="A564" s="352">
        <v>41882</v>
      </c>
      <c r="B564" s="126" t="s">
        <v>6</v>
      </c>
      <c r="C564" s="126"/>
      <c r="D564" s="233">
        <v>2139</v>
      </c>
      <c r="E564" s="233">
        <v>1930</v>
      </c>
      <c r="F564" s="233">
        <v>209</v>
      </c>
      <c r="G564" s="233">
        <v>6322</v>
      </c>
      <c r="H564" s="233">
        <v>5717</v>
      </c>
      <c r="I564" s="233">
        <v>605</v>
      </c>
      <c r="J564" s="233">
        <v>19146</v>
      </c>
      <c r="K564" s="233">
        <v>16838</v>
      </c>
      <c r="L564" s="233">
        <v>2308</v>
      </c>
      <c r="M564" s="233">
        <v>11277025</v>
      </c>
      <c r="N564" s="195">
        <v>3.7669509275956074E-2</v>
      </c>
      <c r="O564" s="233">
        <v>15338</v>
      </c>
      <c r="P564" s="230">
        <v>0.13791752677853336</v>
      </c>
      <c r="Q564" s="234"/>
      <c r="R564" s="233">
        <v>4329871</v>
      </c>
      <c r="S564" s="230">
        <v>99.521941169068526</v>
      </c>
      <c r="T564" s="195">
        <v>99.384682969206168</v>
      </c>
      <c r="U564" s="233">
        <v>4350707</v>
      </c>
      <c r="V564" s="195">
        <v>0.1363686420627972</v>
      </c>
      <c r="W564" s="233">
        <v>16194</v>
      </c>
      <c r="X564" s="195">
        <v>0.37400652351998476</v>
      </c>
      <c r="Y564" s="234"/>
      <c r="Z564" s="233">
        <v>3677251</v>
      </c>
      <c r="AA564" s="195">
        <v>97.989329869793735</v>
      </c>
      <c r="AB564" s="233">
        <v>3677243</v>
      </c>
      <c r="AC564" s="195">
        <v>97.983573060902046</v>
      </c>
      <c r="AD564" s="234">
        <v>9.0025839905215541</v>
      </c>
      <c r="AE564" s="234">
        <v>29.462719878482094</v>
      </c>
      <c r="AF564" s="233">
        <v>15370.912841796875</v>
      </c>
      <c r="AG564" s="234">
        <v>60810.005493164063</v>
      </c>
      <c r="AH564" s="234">
        <v>40490.395172119141</v>
      </c>
      <c r="AI564" s="234">
        <v>66.585087180547703</v>
      </c>
      <c r="AJ564" s="234">
        <v>51319.408569335938</v>
      </c>
      <c r="AK564" s="234">
        <v>9490.5885124206543</v>
      </c>
      <c r="AL564" s="234">
        <v>30797.16162109375</v>
      </c>
      <c r="AM564" s="234">
        <v>7341.4796333312988</v>
      </c>
      <c r="AN564" s="235">
        <v>86.464844192396328</v>
      </c>
      <c r="AO564" s="235">
        <v>84.025338768743566</v>
      </c>
      <c r="AP564" s="235">
        <v>104.17978805319751</v>
      </c>
      <c r="AQ564" s="213">
        <v>3.1761206253611229</v>
      </c>
      <c r="AR564" s="234">
        <v>3676</v>
      </c>
      <c r="AS564" s="236">
        <v>86</v>
      </c>
      <c r="AT564" s="236">
        <v>35</v>
      </c>
      <c r="AU564" s="236">
        <v>22</v>
      </c>
      <c r="AV564" s="236">
        <v>24</v>
      </c>
      <c r="AW564" s="236">
        <v>9</v>
      </c>
      <c r="AX564" s="236">
        <v>109</v>
      </c>
      <c r="AY564" s="236">
        <v>2</v>
      </c>
      <c r="AZ564" s="236">
        <v>87</v>
      </c>
      <c r="BA564" s="236">
        <v>17</v>
      </c>
      <c r="BB564" s="236">
        <v>663</v>
      </c>
      <c r="BC564" s="236">
        <v>291</v>
      </c>
      <c r="BD564" s="236">
        <v>347</v>
      </c>
      <c r="BE564" s="236">
        <v>453</v>
      </c>
      <c r="BF564" s="236">
        <v>0</v>
      </c>
      <c r="BG564" s="235">
        <v>42.13233772201621</v>
      </c>
      <c r="BH564" s="236">
        <v>1674</v>
      </c>
      <c r="BI564" s="235">
        <v>26.478962353685542</v>
      </c>
      <c r="BJ564" s="43">
        <v>4</v>
      </c>
      <c r="BK564" s="43">
        <v>17</v>
      </c>
    </row>
    <row r="565" spans="1:63">
      <c r="A565" s="352">
        <v>41882</v>
      </c>
      <c r="B565" s="127" t="s">
        <v>134</v>
      </c>
      <c r="C565" s="127"/>
      <c r="D565" s="199">
        <v>767</v>
      </c>
      <c r="E565" s="199">
        <v>659</v>
      </c>
      <c r="F565" s="199">
        <v>108</v>
      </c>
      <c r="G565" s="199">
        <v>2292</v>
      </c>
      <c r="H565" s="199">
        <v>1968</v>
      </c>
      <c r="I565" s="199">
        <v>324</v>
      </c>
      <c r="J565" s="199">
        <v>8048</v>
      </c>
      <c r="K565" s="199">
        <v>6708</v>
      </c>
      <c r="L565" s="199">
        <v>1340</v>
      </c>
      <c r="M565" s="199">
        <v>5459685</v>
      </c>
      <c r="N565" s="200">
        <v>4.4911015448540981E-2</v>
      </c>
      <c r="O565" s="199">
        <v>6412</v>
      </c>
      <c r="P565" s="194">
        <v>0.11751006013443556</v>
      </c>
      <c r="Q565" s="200"/>
      <c r="R565" s="199">
        <v>2256241</v>
      </c>
      <c r="S565" s="194">
        <v>99.568430818700492</v>
      </c>
      <c r="T565" s="200">
        <v>99.451427895770522</v>
      </c>
      <c r="U565" s="199">
        <v>2266022</v>
      </c>
      <c r="V565" s="201">
        <v>8.1067175147194456E-2</v>
      </c>
      <c r="W565" s="199">
        <v>6786</v>
      </c>
      <c r="X565" s="200">
        <v>0.30076574266667433</v>
      </c>
      <c r="Y565" s="200"/>
      <c r="Z565" s="199">
        <v>2034311</v>
      </c>
      <c r="AA565" s="201">
        <v>98.542256137283431</v>
      </c>
      <c r="AB565" s="199">
        <v>2034135</v>
      </c>
      <c r="AC565" s="201">
        <v>98.460179459058239</v>
      </c>
      <c r="AD565" s="200">
        <v>5.2123106643167469</v>
      </c>
      <c r="AE565" s="200">
        <v>31.044370372465977</v>
      </c>
      <c r="AF565" s="199">
        <v>8078.9126586914062</v>
      </c>
      <c r="AG565" s="200">
        <v>32565.296630859375</v>
      </c>
      <c r="AH565" s="200">
        <v>24488.32470703125</v>
      </c>
      <c r="AI565" s="237">
        <v>75.197609850191682</v>
      </c>
      <c r="AJ565" s="200">
        <v>26291.965087890625</v>
      </c>
      <c r="AK565" s="200">
        <v>6273.3235549926758</v>
      </c>
      <c r="AL565" s="200">
        <v>19297.432861328125</v>
      </c>
      <c r="AM565" s="200">
        <v>5190.890796661377</v>
      </c>
      <c r="AN565" s="200">
        <v>105.51797728550383</v>
      </c>
      <c r="AO565" s="200">
        <v>103.2027061174237</v>
      </c>
      <c r="AP565" s="200">
        <v>116.46872719296879</v>
      </c>
      <c r="AQ565" s="200">
        <v>4.0463837762002202</v>
      </c>
      <c r="AR565" s="200">
        <v>1004</v>
      </c>
      <c r="AS565" s="202">
        <v>78</v>
      </c>
      <c r="AT565" s="202">
        <v>16</v>
      </c>
      <c r="AU565" s="202">
        <v>12</v>
      </c>
      <c r="AV565" s="202">
        <v>8</v>
      </c>
      <c r="AW565" s="202">
        <v>2</v>
      </c>
      <c r="AX565" s="202">
        <v>24</v>
      </c>
      <c r="AY565" s="202">
        <v>1</v>
      </c>
      <c r="AZ565" s="202">
        <v>38</v>
      </c>
      <c r="BA565" s="202">
        <v>12</v>
      </c>
      <c r="BB565" s="202">
        <v>146</v>
      </c>
      <c r="BC565" s="202">
        <v>46</v>
      </c>
      <c r="BD565" s="202">
        <v>83</v>
      </c>
      <c r="BE565" s="202">
        <v>140</v>
      </c>
      <c r="BF565" s="202">
        <v>0</v>
      </c>
      <c r="BG565" s="200">
        <v>52.053051093617874</v>
      </c>
      <c r="BH565" s="202">
        <v>269</v>
      </c>
      <c r="BI565" s="238">
        <v>11.736474694589878</v>
      </c>
      <c r="BJ565" s="470">
        <v>1</v>
      </c>
      <c r="BK565" s="470">
        <v>12</v>
      </c>
    </row>
    <row r="566" spans="1:63">
      <c r="A566" s="352">
        <v>41882</v>
      </c>
      <c r="B566" s="127" t="s">
        <v>175</v>
      </c>
      <c r="C566" s="127"/>
      <c r="D566" s="199">
        <v>687</v>
      </c>
      <c r="E566" s="199">
        <v>615</v>
      </c>
      <c r="F566" s="199">
        <v>72</v>
      </c>
      <c r="G566" s="199">
        <v>1986</v>
      </c>
      <c r="H566" s="199">
        <v>1792</v>
      </c>
      <c r="I566" s="199">
        <v>194</v>
      </c>
      <c r="J566" s="199">
        <v>6378</v>
      </c>
      <c r="K566" s="199">
        <v>5669</v>
      </c>
      <c r="L566" s="199">
        <v>709</v>
      </c>
      <c r="M566" s="199">
        <v>3775957</v>
      </c>
      <c r="N566" s="200">
        <v>2.6377418454158672E-2</v>
      </c>
      <c r="O566" s="199">
        <v>220</v>
      </c>
      <c r="P566" s="194">
        <v>6.0705580893305657E-3</v>
      </c>
      <c r="Q566" s="200"/>
      <c r="R566" s="199">
        <v>1412911</v>
      </c>
      <c r="S566" s="194">
        <v>99.654393871539568</v>
      </c>
      <c r="T566" s="243">
        <v>99.64834429367103</v>
      </c>
      <c r="U566" s="199">
        <v>1417812</v>
      </c>
      <c r="V566" s="201">
        <v>5.4097440389017558E-2</v>
      </c>
      <c r="W566" s="199">
        <v>4135</v>
      </c>
      <c r="X566" s="200">
        <v>0.29265820706328988</v>
      </c>
      <c r="Y566" s="200"/>
      <c r="Z566" s="199">
        <v>427862</v>
      </c>
      <c r="AA566" s="201">
        <v>93.507019669708114</v>
      </c>
      <c r="AB566" s="199">
        <v>426196</v>
      </c>
      <c r="AC566" s="201">
        <v>93.670049256634627</v>
      </c>
      <c r="AD566" s="200">
        <v>18.861386808160141</v>
      </c>
      <c r="AE566" s="200">
        <v>32.361032645622394</v>
      </c>
      <c r="AF566" s="199">
        <v>5284.5670166015625</v>
      </c>
      <c r="AG566" s="200">
        <v>18938.42822265625</v>
      </c>
      <c r="AH566" s="200">
        <v>11606.31591796875</v>
      </c>
      <c r="AI566" s="237">
        <v>61.284472932574133</v>
      </c>
      <c r="AJ566" s="200">
        <v>16169.690185546875</v>
      </c>
      <c r="AK566" s="200">
        <v>2768.7371826171875</v>
      </c>
      <c r="AL566" s="200">
        <v>9542.728759765625</v>
      </c>
      <c r="AM566" s="200">
        <v>2063.5888366699219</v>
      </c>
      <c r="AN566" s="200">
        <v>78.085511228344203</v>
      </c>
      <c r="AO566" s="200">
        <v>76.139919565689709</v>
      </c>
      <c r="AP566" s="200">
        <v>96.357447696454869</v>
      </c>
      <c r="AQ566" s="200">
        <v>2.9693365040226167</v>
      </c>
      <c r="AR566" s="200">
        <v>1101</v>
      </c>
      <c r="AS566" s="202">
        <v>5</v>
      </c>
      <c r="AT566" s="202">
        <v>16</v>
      </c>
      <c r="AU566" s="202">
        <v>8</v>
      </c>
      <c r="AV566" s="202">
        <v>7</v>
      </c>
      <c r="AW566" s="202">
        <v>1</v>
      </c>
      <c r="AX566" s="202">
        <v>9</v>
      </c>
      <c r="AY566" s="202">
        <v>1</v>
      </c>
      <c r="AZ566" s="202">
        <v>12</v>
      </c>
      <c r="BA566" s="202">
        <v>3</v>
      </c>
      <c r="BB566" s="202">
        <v>340</v>
      </c>
      <c r="BC566" s="202">
        <v>184</v>
      </c>
      <c r="BD566" s="202">
        <v>53</v>
      </c>
      <c r="BE566" s="202">
        <v>107</v>
      </c>
      <c r="BF566" s="202">
        <v>0</v>
      </c>
      <c r="BG566" s="200">
        <v>38.045486602373664</v>
      </c>
      <c r="BH566" s="202">
        <v>458</v>
      </c>
      <c r="BI566" s="238">
        <v>23.061430010070495</v>
      </c>
      <c r="BJ566" s="470">
        <v>1</v>
      </c>
      <c r="BK566" s="470">
        <v>3</v>
      </c>
    </row>
    <row r="567" spans="1:63">
      <c r="A567" s="352">
        <v>41882</v>
      </c>
      <c r="B567" s="126" t="s">
        <v>135</v>
      </c>
      <c r="C567" s="126"/>
      <c r="D567" s="189">
        <v>685</v>
      </c>
      <c r="E567" s="189">
        <v>656</v>
      </c>
      <c r="F567" s="189">
        <v>29</v>
      </c>
      <c r="G567" s="189">
        <v>2044</v>
      </c>
      <c r="H567" s="189">
        <v>1957</v>
      </c>
      <c r="I567" s="189">
        <v>87</v>
      </c>
      <c r="J567" s="189">
        <v>4720</v>
      </c>
      <c r="K567" s="189">
        <v>4461</v>
      </c>
      <c r="L567" s="189">
        <v>259</v>
      </c>
      <c r="M567" s="189">
        <v>2041383</v>
      </c>
      <c r="N567" s="203">
        <v>3.9189119635860338E-2</v>
      </c>
      <c r="O567" s="189">
        <v>8706</v>
      </c>
      <c r="P567" s="192">
        <v>0.42665260462777893</v>
      </c>
      <c r="Q567" s="203"/>
      <c r="R567" s="204">
        <v>660719</v>
      </c>
      <c r="S567" s="192">
        <v>99.079944293125251</v>
      </c>
      <c r="T567" s="203">
        <v>98.657217130134882</v>
      </c>
      <c r="U567" s="204">
        <v>666873</v>
      </c>
      <c r="V567" s="205">
        <v>0.49919550362494297</v>
      </c>
      <c r="W567" s="204">
        <v>5273</v>
      </c>
      <c r="X567" s="203">
        <v>0.79806998133851148</v>
      </c>
      <c r="Y567" s="203"/>
      <c r="Z567" s="204">
        <v>1215078</v>
      </c>
      <c r="AA567" s="205">
        <v>98.641951527568622</v>
      </c>
      <c r="AB567" s="204">
        <v>1216912</v>
      </c>
      <c r="AC567" s="205">
        <v>98.697613875332436</v>
      </c>
      <c r="AD567" s="203">
        <v>3.6736818710651882</v>
      </c>
      <c r="AE567" s="203">
        <v>24.873095569405923</v>
      </c>
      <c r="AF567" s="204">
        <v>2007.4331665039062</v>
      </c>
      <c r="AG567" s="205">
        <v>9306.2806396484375</v>
      </c>
      <c r="AH567" s="205">
        <v>4395.7545471191406</v>
      </c>
      <c r="AI567" s="232">
        <v>47.234278841661911</v>
      </c>
      <c r="AJ567" s="205">
        <v>8857.7532958984375</v>
      </c>
      <c r="AK567" s="205">
        <v>448.52777481079102</v>
      </c>
      <c r="AL567" s="205">
        <v>1957</v>
      </c>
      <c r="AM567" s="205">
        <v>87</v>
      </c>
      <c r="AN567" s="203">
        <v>61.171602961347347</v>
      </c>
      <c r="AO567" s="203">
        <v>61.66952811011862</v>
      </c>
      <c r="AP567" s="203">
        <v>52.759151666670505</v>
      </c>
      <c r="AQ567" s="203">
        <v>1.9716696270441605</v>
      </c>
      <c r="AR567" s="205">
        <v>1571</v>
      </c>
      <c r="AS567" s="204">
        <v>3</v>
      </c>
      <c r="AT567" s="204">
        <v>3</v>
      </c>
      <c r="AU567" s="204">
        <v>2</v>
      </c>
      <c r="AV567" s="204">
        <v>9</v>
      </c>
      <c r="AW567" s="204">
        <v>6</v>
      </c>
      <c r="AX567" s="204">
        <v>76</v>
      </c>
      <c r="AY567" s="204">
        <v>0</v>
      </c>
      <c r="AZ567" s="204">
        <v>37</v>
      </c>
      <c r="BA567" s="204">
        <v>2</v>
      </c>
      <c r="BB567" s="204">
        <v>177</v>
      </c>
      <c r="BC567" s="204">
        <v>61</v>
      </c>
      <c r="BD567" s="204">
        <v>211</v>
      </c>
      <c r="BE567" s="204">
        <v>206</v>
      </c>
      <c r="BF567" s="204">
        <v>0</v>
      </c>
      <c r="BG567" s="203">
        <v>29.090465403664805</v>
      </c>
      <c r="BH567" s="204">
        <v>947</v>
      </c>
      <c r="BI567" s="239">
        <v>46.330724070450096</v>
      </c>
      <c r="BJ567" s="470">
        <v>2</v>
      </c>
      <c r="BK567" s="470">
        <v>2</v>
      </c>
    </row>
    <row r="568" spans="1:63">
      <c r="A568" s="352">
        <v>41882</v>
      </c>
      <c r="B568" s="114" t="s">
        <v>121</v>
      </c>
      <c r="C568" s="114" t="s">
        <v>122</v>
      </c>
      <c r="D568" s="114">
        <v>231</v>
      </c>
      <c r="E568" s="114">
        <v>168</v>
      </c>
      <c r="F568" s="114">
        <v>63</v>
      </c>
      <c r="G568" s="114">
        <v>680</v>
      </c>
      <c r="H568" s="114">
        <v>492</v>
      </c>
      <c r="I568" s="114">
        <v>188</v>
      </c>
      <c r="J568" s="114">
        <v>2659</v>
      </c>
      <c r="K568" s="115">
        <v>1870</v>
      </c>
      <c r="L568" s="115">
        <v>789</v>
      </c>
      <c r="M568" s="115">
        <v>1872377</v>
      </c>
      <c r="N568" s="116">
        <v>6.4410105347633362E-2</v>
      </c>
      <c r="O568" s="115">
        <v>2323</v>
      </c>
      <c r="P568" s="116">
        <v>0.12415508180856705</v>
      </c>
      <c r="Q568" s="116">
        <v>0</v>
      </c>
      <c r="R568" s="117">
        <v>854468</v>
      </c>
      <c r="S568" s="116">
        <v>99.543098449707031</v>
      </c>
      <c r="T568" s="116">
        <v>99.419509887695312</v>
      </c>
      <c r="U568" s="118">
        <v>858390</v>
      </c>
      <c r="V568" s="119">
        <v>0.18406552076339722</v>
      </c>
      <c r="W568" s="117">
        <v>2766</v>
      </c>
      <c r="X568" s="119">
        <v>0.32371020317077637</v>
      </c>
      <c r="Y568" s="119">
        <v>0</v>
      </c>
      <c r="Z568" s="117">
        <v>1052277</v>
      </c>
      <c r="AA568" s="119">
        <v>98.725997924804687</v>
      </c>
      <c r="AB568" s="116">
        <v>1053394</v>
      </c>
      <c r="AC568" s="120">
        <v>98.696022033691406</v>
      </c>
      <c r="AD568" s="116">
        <v>5.1724638938903809</v>
      </c>
      <c r="AE568" s="116">
        <v>28.98492431640625</v>
      </c>
      <c r="AF568" s="116">
        <v>2736.33935546875</v>
      </c>
      <c r="AG568" s="116">
        <v>13173.8671875</v>
      </c>
      <c r="AH568" s="121">
        <v>11096.9326171875</v>
      </c>
      <c r="AI568" s="116">
        <v>84.23443603515625</v>
      </c>
      <c r="AJ568" s="121">
        <v>8864.96484375</v>
      </c>
      <c r="AK568" s="121">
        <v>4308.892578125</v>
      </c>
      <c r="AL568" s="116">
        <v>7341.05908203125</v>
      </c>
      <c r="AM568" s="116">
        <v>3755.872802734375</v>
      </c>
      <c r="AN568" s="116">
        <v>123.41334533691406</v>
      </c>
      <c r="AO568" s="116">
        <v>118.92285919189453</v>
      </c>
      <c r="AP568" s="116">
        <v>133.80828857421875</v>
      </c>
      <c r="AQ568" s="122">
        <v>4.9544442224520493</v>
      </c>
      <c r="AR568" s="118">
        <v>204</v>
      </c>
      <c r="AS568" s="118">
        <v>57</v>
      </c>
      <c r="AT568" s="118">
        <v>4</v>
      </c>
      <c r="AU568" s="118">
        <v>4</v>
      </c>
      <c r="AV568" s="118">
        <v>5</v>
      </c>
      <c r="AW568" s="118">
        <v>2</v>
      </c>
      <c r="AX568" s="118">
        <v>9</v>
      </c>
      <c r="AY568" s="118">
        <v>0</v>
      </c>
      <c r="AZ568" s="118">
        <v>9</v>
      </c>
      <c r="BA568" s="118">
        <v>4</v>
      </c>
      <c r="BB568" s="118">
        <v>21</v>
      </c>
      <c r="BC568" s="118">
        <v>8</v>
      </c>
      <c r="BD568" s="116">
        <v>37</v>
      </c>
      <c r="BE568" s="118">
        <v>36</v>
      </c>
      <c r="BF568" s="118">
        <v>0</v>
      </c>
      <c r="BG568" s="112">
        <v>61.286350250244141</v>
      </c>
      <c r="BH568" s="244">
        <v>56</v>
      </c>
      <c r="BI568" s="240">
        <v>8.235294117647058</v>
      </c>
      <c r="BJ568" s="470">
        <v>0</v>
      </c>
      <c r="BK568" s="470">
        <v>4</v>
      </c>
    </row>
    <row r="569" spans="1:63">
      <c r="A569" s="352">
        <v>41882</v>
      </c>
      <c r="B569" s="114" t="s">
        <v>123</v>
      </c>
      <c r="C569" s="114" t="s">
        <v>122</v>
      </c>
      <c r="D569" s="114">
        <v>169</v>
      </c>
      <c r="E569" s="114">
        <v>158</v>
      </c>
      <c r="F569" s="114">
        <v>11</v>
      </c>
      <c r="G569" s="114">
        <v>520</v>
      </c>
      <c r="H569" s="114">
        <v>486</v>
      </c>
      <c r="I569" s="114">
        <v>34</v>
      </c>
      <c r="J569" s="114">
        <v>1590</v>
      </c>
      <c r="K569" s="115">
        <v>1458</v>
      </c>
      <c r="L569" s="115">
        <v>132</v>
      </c>
      <c r="M569" s="115">
        <v>993814</v>
      </c>
      <c r="N569" s="116">
        <v>3.8337152451276779E-2</v>
      </c>
      <c r="O569" s="115">
        <v>1080</v>
      </c>
      <c r="P569" s="116">
        <v>0.10873877257108688</v>
      </c>
      <c r="Q569" s="116">
        <v>0</v>
      </c>
      <c r="R569" s="117">
        <v>375622</v>
      </c>
      <c r="S569" s="116">
        <v>99.639503479003906</v>
      </c>
      <c r="T569" s="116">
        <v>99.531158447265625</v>
      </c>
      <c r="U569" s="118">
        <v>376981</v>
      </c>
      <c r="V569" s="119">
        <v>3.9259273558855057E-2</v>
      </c>
      <c r="W569" s="117">
        <v>1172</v>
      </c>
      <c r="X569" s="119">
        <v>0.31201580166816711</v>
      </c>
      <c r="Y569" s="119">
        <v>0</v>
      </c>
      <c r="Z569" s="117">
        <v>324014</v>
      </c>
      <c r="AA569" s="119">
        <v>98.738327026367188</v>
      </c>
      <c r="AB569" s="116">
        <v>322922</v>
      </c>
      <c r="AC569" s="120">
        <v>98.68017578125</v>
      </c>
      <c r="AD569" s="116">
        <v>4.8439722061157227</v>
      </c>
      <c r="AE569" s="116">
        <v>30.765657424926758</v>
      </c>
      <c r="AF569" s="116">
        <v>1363.436279296875</v>
      </c>
      <c r="AG569" s="116">
        <v>5635.28173828125</v>
      </c>
      <c r="AH569" s="121">
        <v>3954.55029296875</v>
      </c>
      <c r="AI569" s="116">
        <v>70.174842834472656</v>
      </c>
      <c r="AJ569" s="121">
        <v>5067.19287109375</v>
      </c>
      <c r="AK569" s="121">
        <v>568.0889892578125</v>
      </c>
      <c r="AL569" s="116">
        <v>3506.595947265625</v>
      </c>
      <c r="AM569" s="116">
        <v>447.9539794921875</v>
      </c>
      <c r="AN569" s="116">
        <v>97.704666137695313</v>
      </c>
      <c r="AO569" s="116">
        <v>96.728713989257813</v>
      </c>
      <c r="AP569" s="116">
        <v>107.36729431152344</v>
      </c>
      <c r="AQ569" s="116">
        <v>3.5442023511202829</v>
      </c>
      <c r="AR569" s="118">
        <v>260</v>
      </c>
      <c r="AS569" s="118">
        <v>10</v>
      </c>
      <c r="AT569" s="118">
        <v>6</v>
      </c>
      <c r="AU569" s="118">
        <v>6</v>
      </c>
      <c r="AV569" s="118">
        <v>2</v>
      </c>
      <c r="AW569" s="118">
        <v>0</v>
      </c>
      <c r="AX569" s="118">
        <v>6</v>
      </c>
      <c r="AY569" s="118">
        <v>1</v>
      </c>
      <c r="AZ569" s="118">
        <v>13</v>
      </c>
      <c r="BA569" s="118">
        <v>3</v>
      </c>
      <c r="BB569" s="118">
        <v>27</v>
      </c>
      <c r="BC569" s="118">
        <v>8</v>
      </c>
      <c r="BD569" s="116">
        <v>16</v>
      </c>
      <c r="BE569" s="118">
        <v>26</v>
      </c>
      <c r="BF569" s="118">
        <v>0</v>
      </c>
      <c r="BG569" s="112">
        <v>47.767219543457031</v>
      </c>
      <c r="BH569" s="244">
        <v>88</v>
      </c>
      <c r="BI569" s="240">
        <v>16.923076923076923</v>
      </c>
      <c r="BJ569" s="470">
        <v>1</v>
      </c>
      <c r="BK569" s="470">
        <v>3</v>
      </c>
    </row>
    <row r="570" spans="1:63">
      <c r="A570" s="352">
        <v>41882</v>
      </c>
      <c r="B570" s="114" t="s">
        <v>183</v>
      </c>
      <c r="C570" s="114" t="s">
        <v>122</v>
      </c>
      <c r="D570" s="114">
        <v>140</v>
      </c>
      <c r="E570" s="114">
        <v>130</v>
      </c>
      <c r="F570" s="114">
        <v>10</v>
      </c>
      <c r="G570" s="114">
        <v>421</v>
      </c>
      <c r="H570" s="114">
        <v>391</v>
      </c>
      <c r="I570" s="114">
        <v>30</v>
      </c>
      <c r="J570" s="114">
        <v>1584</v>
      </c>
      <c r="K570" s="115">
        <v>1470</v>
      </c>
      <c r="L570" s="115">
        <v>114</v>
      </c>
      <c r="M570" s="115">
        <v>1021505</v>
      </c>
      <c r="N570" s="116">
        <v>9.1042136773467064E-3</v>
      </c>
      <c r="O570" s="115">
        <v>842</v>
      </c>
      <c r="P570" s="116">
        <v>8.2439742982387543E-2</v>
      </c>
      <c r="Q570" s="116">
        <v>0</v>
      </c>
      <c r="R570" s="117">
        <v>421927</v>
      </c>
      <c r="S570" s="116">
        <v>99.683181762695313</v>
      </c>
      <c r="T570" s="116">
        <v>99.601005554199219</v>
      </c>
      <c r="U570" s="118">
        <v>423268</v>
      </c>
      <c r="V570" s="119">
        <v>7.087708218023181E-4</v>
      </c>
      <c r="W570" s="117">
        <v>1115</v>
      </c>
      <c r="X570" s="119">
        <v>0.26426371932029724</v>
      </c>
      <c r="Y570" s="119">
        <v>0</v>
      </c>
      <c r="Z570" s="117">
        <v>274037</v>
      </c>
      <c r="AA570" s="119">
        <v>97.981292724609375</v>
      </c>
      <c r="AB570" s="116">
        <v>273905</v>
      </c>
      <c r="AC570" s="120">
        <v>97.722564697265625</v>
      </c>
      <c r="AD570" s="116">
        <v>5.2371611595153809</v>
      </c>
      <c r="AE570" s="116">
        <v>30.328664779663086</v>
      </c>
      <c r="AF570" s="116">
        <v>1496.981689453125</v>
      </c>
      <c r="AG570" s="116">
        <v>5556.93994140625</v>
      </c>
      <c r="AH570" s="121">
        <v>3665.658203125</v>
      </c>
      <c r="AI570" s="116">
        <v>65.965408325195313</v>
      </c>
      <c r="AJ570" s="121">
        <v>5056.72900390625</v>
      </c>
      <c r="AK570" s="121">
        <v>500.21206665039062</v>
      </c>
      <c r="AL570" s="116">
        <v>3256.858642578125</v>
      </c>
      <c r="AM570" s="116">
        <v>408.80001831054687</v>
      </c>
      <c r="AN570" s="116">
        <v>89.857254028320313</v>
      </c>
      <c r="AO570" s="116">
        <v>88.078804016113281</v>
      </c>
      <c r="AP570" s="116">
        <v>112.90293884277344</v>
      </c>
      <c r="AQ570" s="116">
        <v>3.5081691549281881</v>
      </c>
      <c r="AR570" s="118">
        <v>201</v>
      </c>
      <c r="AS570" s="118">
        <v>1</v>
      </c>
      <c r="AT570" s="118">
        <v>1</v>
      </c>
      <c r="AU570" s="118">
        <v>1</v>
      </c>
      <c r="AV570" s="118">
        <v>0</v>
      </c>
      <c r="AW570" s="118">
        <v>0</v>
      </c>
      <c r="AX570" s="118">
        <v>3</v>
      </c>
      <c r="AY570" s="118">
        <v>0</v>
      </c>
      <c r="AZ570" s="118">
        <v>4</v>
      </c>
      <c r="BA570" s="118">
        <v>1</v>
      </c>
      <c r="BB570" s="118">
        <v>49</v>
      </c>
      <c r="BC570" s="118">
        <v>10</v>
      </c>
      <c r="BD570" s="116">
        <v>11</v>
      </c>
      <c r="BE570" s="118">
        <v>15</v>
      </c>
      <c r="BF570" s="118">
        <v>0</v>
      </c>
      <c r="BG570" s="112">
        <v>44.42242431640625</v>
      </c>
      <c r="BH570" s="244">
        <v>42</v>
      </c>
      <c r="BI570" s="240">
        <v>9.9762470308788593</v>
      </c>
      <c r="BJ570" s="470">
        <v>0</v>
      </c>
      <c r="BK570" s="470">
        <v>1</v>
      </c>
    </row>
    <row r="571" spans="1:63">
      <c r="A571" s="352">
        <v>41882</v>
      </c>
      <c r="B571" s="114" t="s">
        <v>126</v>
      </c>
      <c r="C571" s="114" t="s">
        <v>122</v>
      </c>
      <c r="D571" s="114">
        <v>113</v>
      </c>
      <c r="E571" s="114">
        <v>106</v>
      </c>
      <c r="F571" s="114">
        <v>7</v>
      </c>
      <c r="G571" s="114">
        <v>331</v>
      </c>
      <c r="H571" s="114">
        <v>310</v>
      </c>
      <c r="I571" s="114">
        <v>21</v>
      </c>
      <c r="J571" s="114">
        <v>1024</v>
      </c>
      <c r="K571" s="115">
        <v>938</v>
      </c>
      <c r="L571" s="115">
        <v>86</v>
      </c>
      <c r="M571" s="115">
        <v>591147</v>
      </c>
      <c r="N571" s="116">
        <v>3.7215785123407841E-3</v>
      </c>
      <c r="O571" s="115">
        <v>1211</v>
      </c>
      <c r="P571" s="116">
        <v>0.20489029586315155</v>
      </c>
      <c r="Q571" s="116">
        <v>0</v>
      </c>
      <c r="R571" s="117">
        <v>221761</v>
      </c>
      <c r="S571" s="116">
        <v>99.5662841796875</v>
      </c>
      <c r="T571" s="116">
        <v>99.362281799316406</v>
      </c>
      <c r="U571" s="118">
        <v>222727</v>
      </c>
      <c r="V571" s="119">
        <v>1.0775523260235786E-2</v>
      </c>
      <c r="W571" s="117">
        <v>778</v>
      </c>
      <c r="X571" s="119">
        <v>0.3508281409740448</v>
      </c>
      <c r="Y571" s="119">
        <v>0</v>
      </c>
      <c r="Z571" s="117">
        <v>123087</v>
      </c>
      <c r="AA571" s="119">
        <v>98.736663818359375</v>
      </c>
      <c r="AB571" s="116">
        <v>123168</v>
      </c>
      <c r="AC571" s="120">
        <v>98.502861022949219</v>
      </c>
      <c r="AD571" s="116">
        <v>5.5367393493652344</v>
      </c>
      <c r="AE571" s="116">
        <v>36.816562652587891</v>
      </c>
      <c r="AF571" s="116">
        <v>911.52398681640625</v>
      </c>
      <c r="AG571" s="116">
        <v>3429.073974609375</v>
      </c>
      <c r="AH571" s="121">
        <v>2242.02392578125</v>
      </c>
      <c r="AI571" s="116">
        <v>65.382781982421875</v>
      </c>
      <c r="AJ571" s="121">
        <v>3310.825439453125</v>
      </c>
      <c r="AK571" s="121">
        <v>118.24900054931641</v>
      </c>
      <c r="AL571" s="116">
        <v>2196.012939453125</v>
      </c>
      <c r="AM571" s="116">
        <v>46.011005401611328</v>
      </c>
      <c r="AN571" s="116">
        <v>93.125602722167969</v>
      </c>
      <c r="AO571" s="116">
        <v>98.183372497558594</v>
      </c>
      <c r="AP571" s="116">
        <v>38.130081176757813</v>
      </c>
      <c r="AQ571" s="116">
        <v>3.3487050533294678</v>
      </c>
      <c r="AR571" s="118">
        <v>174</v>
      </c>
      <c r="AS571" s="118">
        <v>0</v>
      </c>
      <c r="AT571" s="118">
        <v>2</v>
      </c>
      <c r="AU571" s="118">
        <v>0</v>
      </c>
      <c r="AV571" s="118">
        <v>1</v>
      </c>
      <c r="AW571" s="118">
        <v>0</v>
      </c>
      <c r="AX571" s="118">
        <v>5</v>
      </c>
      <c r="AY571" s="118">
        <v>0</v>
      </c>
      <c r="AZ571" s="118">
        <v>7</v>
      </c>
      <c r="BA571" s="118">
        <v>2</v>
      </c>
      <c r="BB571" s="118">
        <v>27</v>
      </c>
      <c r="BC571" s="118">
        <v>14</v>
      </c>
      <c r="BD571" s="116">
        <v>14</v>
      </c>
      <c r="BE571" s="118">
        <v>28</v>
      </c>
      <c r="BF571" s="118">
        <v>0</v>
      </c>
      <c r="BG571" s="112">
        <v>45.588993072509766</v>
      </c>
      <c r="BH571" s="244">
        <v>45</v>
      </c>
      <c r="BI571" s="240">
        <v>13.595166163141995</v>
      </c>
      <c r="BJ571" s="470">
        <v>0</v>
      </c>
      <c r="BK571" s="470">
        <v>2</v>
      </c>
    </row>
    <row r="572" spans="1:63">
      <c r="A572" s="352">
        <v>41882</v>
      </c>
      <c r="B572" s="114" t="s">
        <v>184</v>
      </c>
      <c r="C572" s="114" t="s">
        <v>122</v>
      </c>
      <c r="D572" s="114">
        <v>114</v>
      </c>
      <c r="E572" s="114">
        <v>97</v>
      </c>
      <c r="F572" s="114">
        <v>17</v>
      </c>
      <c r="G572" s="114">
        <v>340</v>
      </c>
      <c r="H572" s="114">
        <v>289</v>
      </c>
      <c r="I572" s="114">
        <v>51</v>
      </c>
      <c r="J572" s="114">
        <v>1191</v>
      </c>
      <c r="K572" s="115">
        <v>972</v>
      </c>
      <c r="L572" s="115">
        <v>219</v>
      </c>
      <c r="M572" s="115">
        <v>980842</v>
      </c>
      <c r="N572" s="116">
        <v>7.6464913785457611E-2</v>
      </c>
      <c r="O572" s="115">
        <v>956</v>
      </c>
      <c r="P572" s="116">
        <v>9.7560875117778778E-2</v>
      </c>
      <c r="Q572" s="116">
        <v>0</v>
      </c>
      <c r="R572" s="117">
        <v>382463</v>
      </c>
      <c r="S572" s="116">
        <v>99.429878234863281</v>
      </c>
      <c r="T572" s="116">
        <v>99.332870483398438</v>
      </c>
      <c r="U572" s="118">
        <v>384656</v>
      </c>
      <c r="V572" s="119">
        <v>2.1317748352885246E-2</v>
      </c>
      <c r="W572" s="117">
        <v>955</v>
      </c>
      <c r="X572" s="119">
        <v>0.24969735741615295</v>
      </c>
      <c r="Y572" s="119">
        <v>0</v>
      </c>
      <c r="Z572" s="117">
        <v>260896</v>
      </c>
      <c r="AA572" s="119">
        <v>98.055160522460938</v>
      </c>
      <c r="AB572" s="116">
        <v>260746</v>
      </c>
      <c r="AC572" s="120">
        <v>97.989616394042969</v>
      </c>
      <c r="AD572" s="116">
        <v>5.5087337493896484</v>
      </c>
      <c r="AE572" s="116">
        <v>30.856342315673828</v>
      </c>
      <c r="AF572" s="116">
        <v>1570.63134765625</v>
      </c>
      <c r="AG572" s="116">
        <v>4770.1337890625</v>
      </c>
      <c r="AH572" s="121">
        <v>3529.15966796875</v>
      </c>
      <c r="AI572" s="116">
        <v>73.9844970703125</v>
      </c>
      <c r="AJ572" s="121">
        <v>3992.2529296875</v>
      </c>
      <c r="AK572" s="121">
        <v>777.88092041015625</v>
      </c>
      <c r="AL572" s="116">
        <v>2996.90625</v>
      </c>
      <c r="AM572" s="116">
        <v>532.25299072265625</v>
      </c>
      <c r="AN572" s="116">
        <v>104.75353240966797</v>
      </c>
      <c r="AO572" s="116">
        <v>108.78449249267578</v>
      </c>
      <c r="AP572" s="116">
        <v>88.015464782714844</v>
      </c>
      <c r="AQ572" s="116">
        <v>4.0051501167611248</v>
      </c>
      <c r="AR572" s="118">
        <v>165</v>
      </c>
      <c r="AS572" s="118">
        <v>10</v>
      </c>
      <c r="AT572" s="118">
        <v>3</v>
      </c>
      <c r="AU572" s="118">
        <v>1</v>
      </c>
      <c r="AV572" s="118">
        <v>0</v>
      </c>
      <c r="AW572" s="118">
        <v>0</v>
      </c>
      <c r="AX572" s="118">
        <v>1</v>
      </c>
      <c r="AY572" s="118">
        <v>0</v>
      </c>
      <c r="AZ572" s="118">
        <v>5</v>
      </c>
      <c r="BA572" s="118">
        <v>2</v>
      </c>
      <c r="BB572" s="118">
        <v>22</v>
      </c>
      <c r="BC572" s="118">
        <v>6</v>
      </c>
      <c r="BD572" s="116">
        <v>5</v>
      </c>
      <c r="BE572" s="118">
        <v>35</v>
      </c>
      <c r="BF572" s="118">
        <v>0</v>
      </c>
      <c r="BG572" s="112">
        <v>51.637474060058594</v>
      </c>
      <c r="BH572" s="244">
        <v>38</v>
      </c>
      <c r="BI572" s="240">
        <v>11.176470588235295</v>
      </c>
      <c r="BJ572" s="471">
        <v>0</v>
      </c>
      <c r="BK572" s="471">
        <v>2</v>
      </c>
    </row>
    <row r="573" spans="1:63">
      <c r="A573" s="352">
        <v>41882</v>
      </c>
      <c r="B573" s="114" t="s">
        <v>131</v>
      </c>
      <c r="C573" s="114" t="s">
        <v>176</v>
      </c>
      <c r="D573" s="114">
        <v>188</v>
      </c>
      <c r="E573" s="114">
        <v>168</v>
      </c>
      <c r="F573" s="114">
        <v>20</v>
      </c>
      <c r="G573" s="114">
        <v>539</v>
      </c>
      <c r="H573" s="114">
        <v>489</v>
      </c>
      <c r="I573" s="114">
        <v>50</v>
      </c>
      <c r="J573" s="114">
        <v>1586</v>
      </c>
      <c r="K573" s="115">
        <v>1425</v>
      </c>
      <c r="L573" s="115">
        <v>161</v>
      </c>
      <c r="M573" s="115">
        <v>1072169</v>
      </c>
      <c r="N573" s="116">
        <v>1.2124953791499138E-3</v>
      </c>
      <c r="O573" s="115">
        <v>51</v>
      </c>
      <c r="P573" s="116">
        <v>4.9419705756008625E-3</v>
      </c>
      <c r="Q573" s="116">
        <v>0</v>
      </c>
      <c r="R573" s="117">
        <v>391554</v>
      </c>
      <c r="S573" s="116">
        <v>99.605705261230469</v>
      </c>
      <c r="T573" s="116">
        <v>99.600784301757813</v>
      </c>
      <c r="U573" s="118">
        <v>393104</v>
      </c>
      <c r="V573" s="119">
        <v>2.8999960049986839E-2</v>
      </c>
      <c r="W573" s="117">
        <v>1157</v>
      </c>
      <c r="X573" s="119">
        <v>0.29548925161361694</v>
      </c>
      <c r="Y573" s="119">
        <v>0</v>
      </c>
      <c r="Z573" s="117">
        <v>153616</v>
      </c>
      <c r="AA573" s="119">
        <v>94.835823059082031</v>
      </c>
      <c r="AB573" s="116">
        <v>152610</v>
      </c>
      <c r="AC573" s="120">
        <v>95.496360778808594</v>
      </c>
      <c r="AD573" s="116">
        <v>4.940648078918457</v>
      </c>
      <c r="AE573" s="116">
        <v>29.748762130737305</v>
      </c>
      <c r="AF573" s="116">
        <v>1533.026123046875</v>
      </c>
      <c r="AG573" s="116">
        <v>4894.61474609375</v>
      </c>
      <c r="AH573" s="121">
        <v>3267.17138671875</v>
      </c>
      <c r="AI573" s="116">
        <v>66.750328063964844</v>
      </c>
      <c r="AJ573" s="121">
        <v>4208.74462890625</v>
      </c>
      <c r="AK573" s="121">
        <v>685.8692626953125</v>
      </c>
      <c r="AL573" s="116">
        <v>2739.877197265625</v>
      </c>
      <c r="AM573" s="116">
        <v>527.29327392578125</v>
      </c>
      <c r="AN573" s="116">
        <v>83.031082153320313</v>
      </c>
      <c r="AO573" s="116">
        <v>80.41796875</v>
      </c>
      <c r="AP573" s="116">
        <v>103.71060180664062</v>
      </c>
      <c r="AQ573" s="116">
        <v>3.0861379231360342</v>
      </c>
      <c r="AR573" s="118">
        <v>289</v>
      </c>
      <c r="AS573" s="118">
        <v>0</v>
      </c>
      <c r="AT573" s="118">
        <v>0</v>
      </c>
      <c r="AU573" s="118">
        <v>0</v>
      </c>
      <c r="AV573" s="118">
        <v>1</v>
      </c>
      <c r="AW573" s="118">
        <v>0</v>
      </c>
      <c r="AX573" s="118">
        <v>4</v>
      </c>
      <c r="AY573" s="118">
        <v>1</v>
      </c>
      <c r="AZ573" s="118">
        <v>3</v>
      </c>
      <c r="BA573" s="118">
        <v>1</v>
      </c>
      <c r="BB573" s="118">
        <v>117</v>
      </c>
      <c r="BC573" s="118">
        <v>62</v>
      </c>
      <c r="BD573" s="116">
        <v>17</v>
      </c>
      <c r="BE573" s="118">
        <v>32</v>
      </c>
      <c r="BF573" s="118">
        <v>0</v>
      </c>
      <c r="BG573" s="112">
        <v>40.236415863037109</v>
      </c>
      <c r="BH573" s="244">
        <v>95</v>
      </c>
      <c r="BI573" s="240">
        <v>17.625231910946194</v>
      </c>
      <c r="BJ573" s="471">
        <v>1</v>
      </c>
      <c r="BK573" s="471">
        <v>1</v>
      </c>
    </row>
    <row r="574" spans="1:63">
      <c r="A574" s="352">
        <v>41882</v>
      </c>
      <c r="B574" s="114" t="s">
        <v>124</v>
      </c>
      <c r="C574" s="114" t="s">
        <v>176</v>
      </c>
      <c r="D574" s="114">
        <v>149</v>
      </c>
      <c r="E574" s="114">
        <v>117</v>
      </c>
      <c r="F574" s="114">
        <v>32</v>
      </c>
      <c r="G574" s="114">
        <v>430</v>
      </c>
      <c r="H574" s="114">
        <v>344</v>
      </c>
      <c r="I574" s="114">
        <v>86</v>
      </c>
      <c r="J574" s="114">
        <v>1643</v>
      </c>
      <c r="K574" s="115">
        <v>1300</v>
      </c>
      <c r="L574" s="115">
        <v>343</v>
      </c>
      <c r="M574" s="115">
        <v>996224</v>
      </c>
      <c r="N574" s="116">
        <v>8.8333543390035629E-3</v>
      </c>
      <c r="O574" s="115">
        <v>113</v>
      </c>
      <c r="P574" s="116">
        <v>1.1770171113312244E-2</v>
      </c>
      <c r="Q574" s="116">
        <v>0</v>
      </c>
      <c r="R574" s="117">
        <v>404736</v>
      </c>
      <c r="S574" s="116">
        <v>99.720603942871094</v>
      </c>
      <c r="T574" s="116">
        <v>99.708869934082031</v>
      </c>
      <c r="U574" s="118">
        <v>405870</v>
      </c>
      <c r="V574" s="119">
        <v>1.4783058315515518E-2</v>
      </c>
      <c r="W574" s="117">
        <v>1296</v>
      </c>
      <c r="X574" s="119">
        <v>0.32020872831344604</v>
      </c>
      <c r="Y574" s="119">
        <v>0</v>
      </c>
      <c r="Z574" s="117">
        <v>113455</v>
      </c>
      <c r="AA574" s="119">
        <v>93.744659423828125</v>
      </c>
      <c r="AB574" s="116">
        <v>113485</v>
      </c>
      <c r="AC574" s="120">
        <v>93.511039733886719</v>
      </c>
      <c r="AD574" s="116">
        <v>4.8124756813049316</v>
      </c>
      <c r="AE574" s="116">
        <v>31.252105712890625</v>
      </c>
      <c r="AF574" s="116">
        <v>1418.8675537109375</v>
      </c>
      <c r="AG574" s="116">
        <v>5119.62841796875</v>
      </c>
      <c r="AH574" s="121">
        <v>3030.81591796875</v>
      </c>
      <c r="AI574" s="116">
        <v>59.199920654296875</v>
      </c>
      <c r="AJ574" s="121">
        <v>3783.232666015625</v>
      </c>
      <c r="AK574" s="121">
        <v>1336.395751953125</v>
      </c>
      <c r="AL574" s="116">
        <v>1993.8463134765625</v>
      </c>
      <c r="AM574" s="116">
        <v>1036.971435546875</v>
      </c>
      <c r="AN574" s="116">
        <v>76.426055908203125</v>
      </c>
      <c r="AO574" s="116">
        <v>71.074630737304688</v>
      </c>
      <c r="AP574" s="116">
        <v>97.128959655761719</v>
      </c>
      <c r="AQ574" s="116">
        <v>3.1160246001027083</v>
      </c>
      <c r="AR574" s="118">
        <v>217</v>
      </c>
      <c r="AS574" s="118">
        <v>2</v>
      </c>
      <c r="AT574" s="118">
        <v>3</v>
      </c>
      <c r="AU574" s="118">
        <v>2</v>
      </c>
      <c r="AV574" s="118">
        <v>0</v>
      </c>
      <c r="AW574" s="118">
        <v>0</v>
      </c>
      <c r="AX574" s="118">
        <v>1</v>
      </c>
      <c r="AY574" s="118">
        <v>0</v>
      </c>
      <c r="AZ574" s="118">
        <v>1</v>
      </c>
      <c r="BA574" s="118">
        <v>0</v>
      </c>
      <c r="BB574" s="118">
        <v>68</v>
      </c>
      <c r="BC574" s="118">
        <v>36</v>
      </c>
      <c r="BD574" s="116">
        <v>11</v>
      </c>
      <c r="BE574" s="118">
        <v>18</v>
      </c>
      <c r="BF574" s="118">
        <v>0</v>
      </c>
      <c r="BG574" s="112">
        <v>37.767631530761719</v>
      </c>
      <c r="BH574" s="244">
        <v>100</v>
      </c>
      <c r="BI574" s="240">
        <v>23.255813953488371</v>
      </c>
      <c r="BJ574" s="471">
        <v>0</v>
      </c>
      <c r="BK574" s="471">
        <v>0</v>
      </c>
    </row>
    <row r="575" spans="1:63">
      <c r="A575" s="352">
        <v>41882</v>
      </c>
      <c r="B575" s="206" t="s">
        <v>133</v>
      </c>
      <c r="C575" s="206" t="s">
        <v>176</v>
      </c>
      <c r="D575" s="206">
        <v>176</v>
      </c>
      <c r="E575" s="206">
        <v>164</v>
      </c>
      <c r="F575" s="206">
        <v>12</v>
      </c>
      <c r="G575" s="206">
        <v>519</v>
      </c>
      <c r="H575" s="206">
        <v>485</v>
      </c>
      <c r="I575" s="206">
        <v>34</v>
      </c>
      <c r="J575" s="206">
        <v>1527</v>
      </c>
      <c r="K575" s="245">
        <v>1415</v>
      </c>
      <c r="L575" s="245">
        <v>112</v>
      </c>
      <c r="M575" s="245">
        <v>864340</v>
      </c>
      <c r="N575" s="246">
        <v>0.10065483301877975</v>
      </c>
      <c r="O575" s="245">
        <v>42</v>
      </c>
      <c r="P575" s="246">
        <v>5.0897309556603432E-3</v>
      </c>
      <c r="Q575" s="246">
        <v>0</v>
      </c>
      <c r="R575" s="247">
        <v>302437</v>
      </c>
      <c r="S575" s="246">
        <v>99.538246154785156</v>
      </c>
      <c r="T575" s="246">
        <v>99.533180236816406</v>
      </c>
      <c r="U575" s="248">
        <v>303840</v>
      </c>
      <c r="V575" s="249">
        <v>0.11387572437524796</v>
      </c>
      <c r="W575" s="248">
        <v>978</v>
      </c>
      <c r="X575" s="246">
        <v>0.32337313890457153</v>
      </c>
      <c r="Y575" s="246">
        <v>0</v>
      </c>
      <c r="Z575" s="247">
        <v>73339</v>
      </c>
      <c r="AA575" s="249">
        <v>90.407562255859375</v>
      </c>
      <c r="AB575" s="246">
        <v>73095</v>
      </c>
      <c r="AC575" s="250">
        <v>89.255081176757813</v>
      </c>
      <c r="AD575" s="246">
        <v>5.0291347503662109</v>
      </c>
      <c r="AE575" s="246">
        <v>34.745044708251953</v>
      </c>
      <c r="AF575" s="246">
        <v>1288.40869140625</v>
      </c>
      <c r="AG575" s="246">
        <v>4624.39111328125</v>
      </c>
      <c r="AH575" s="251">
        <v>3149.76806640625</v>
      </c>
      <c r="AI575" s="246">
        <v>68.112060546875</v>
      </c>
      <c r="AJ575" s="251">
        <v>4239.89794921875</v>
      </c>
      <c r="AK575" s="251">
        <v>384.49319458007813</v>
      </c>
      <c r="AL575" s="246">
        <v>2904.549560546875</v>
      </c>
      <c r="AM575" s="246">
        <v>245.21902465820312</v>
      </c>
      <c r="AN575" s="246">
        <v>84.109878540039063</v>
      </c>
      <c r="AO575" s="246">
        <v>83.961112976074219</v>
      </c>
      <c r="AP575" s="246">
        <v>85.78607177734375</v>
      </c>
      <c r="AQ575" s="246">
        <v>3.0284159222536018</v>
      </c>
      <c r="AR575" s="248">
        <v>271</v>
      </c>
      <c r="AS575" s="248">
        <v>2</v>
      </c>
      <c r="AT575" s="248">
        <v>11</v>
      </c>
      <c r="AU575" s="248">
        <v>6</v>
      </c>
      <c r="AV575" s="248">
        <v>3</v>
      </c>
      <c r="AW575" s="248">
        <v>1</v>
      </c>
      <c r="AX575" s="248">
        <v>2</v>
      </c>
      <c r="AY575" s="248">
        <v>0</v>
      </c>
      <c r="AZ575" s="248">
        <v>5</v>
      </c>
      <c r="BA575" s="248">
        <v>2</v>
      </c>
      <c r="BB575" s="248">
        <v>96</v>
      </c>
      <c r="BC575" s="248">
        <v>51</v>
      </c>
      <c r="BD575" s="246">
        <v>15</v>
      </c>
      <c r="BE575" s="248">
        <v>42</v>
      </c>
      <c r="BF575" s="248">
        <v>0</v>
      </c>
      <c r="BG575" s="249">
        <v>40.567279815673828</v>
      </c>
      <c r="BH575" s="252">
        <v>112</v>
      </c>
      <c r="BI575" s="253">
        <v>21.579961464354529</v>
      </c>
      <c r="BJ575" s="43">
        <v>0</v>
      </c>
      <c r="BK575" s="43">
        <v>2</v>
      </c>
    </row>
    <row r="576" spans="1:63">
      <c r="A576" s="352">
        <v>41882</v>
      </c>
      <c r="B576" s="206" t="s">
        <v>125</v>
      </c>
      <c r="C576" s="206" t="s">
        <v>176</v>
      </c>
      <c r="D576" s="206">
        <v>174</v>
      </c>
      <c r="E576" s="206">
        <v>166</v>
      </c>
      <c r="F576" s="206">
        <v>8</v>
      </c>
      <c r="G576" s="206">
        <v>498</v>
      </c>
      <c r="H576" s="206">
        <v>474</v>
      </c>
      <c r="I576" s="206">
        <v>24</v>
      </c>
      <c r="J576" s="206">
        <v>1622</v>
      </c>
      <c r="K576" s="245">
        <v>1529</v>
      </c>
      <c r="L576" s="245">
        <v>93</v>
      </c>
      <c r="M576" s="245">
        <v>843224</v>
      </c>
      <c r="N576" s="246">
        <v>2.9648111667484045E-3</v>
      </c>
      <c r="O576" s="245">
        <v>14</v>
      </c>
      <c r="P576" s="246">
        <v>1.7351922579109669E-3</v>
      </c>
      <c r="Q576" s="246">
        <v>0</v>
      </c>
      <c r="R576" s="247">
        <v>314184</v>
      </c>
      <c r="S576" s="246">
        <v>99.741584777832031</v>
      </c>
      <c r="T576" s="246">
        <v>99.739852905273437</v>
      </c>
      <c r="U576" s="248">
        <v>314998</v>
      </c>
      <c r="V576" s="249">
        <v>7.8413195908069611E-2</v>
      </c>
      <c r="W576" s="248">
        <v>704</v>
      </c>
      <c r="X576" s="246">
        <v>0.22407251596450806</v>
      </c>
      <c r="Y576" s="246">
        <v>0</v>
      </c>
      <c r="Z576" s="247">
        <v>87452</v>
      </c>
      <c r="AA576" s="249">
        <v>93.463844299316406</v>
      </c>
      <c r="AB576" s="246">
        <v>87006</v>
      </c>
      <c r="AC576" s="250">
        <v>94.383148193359375</v>
      </c>
      <c r="AD576" s="246">
        <v>4.1960635185241699</v>
      </c>
      <c r="AE576" s="246">
        <v>32.949520111083984</v>
      </c>
      <c r="AF576" s="246">
        <v>1044.2646484375</v>
      </c>
      <c r="AG576" s="246">
        <v>4299.7939453125</v>
      </c>
      <c r="AH576" s="251">
        <v>2158.560546875</v>
      </c>
      <c r="AI576" s="246">
        <v>50.201488494873047</v>
      </c>
      <c r="AJ576" s="251">
        <v>3937.81494140625</v>
      </c>
      <c r="AK576" s="251">
        <v>361.97897338867187</v>
      </c>
      <c r="AL576" s="246">
        <v>1904.4556884765625</v>
      </c>
      <c r="AM576" s="246">
        <v>254.1051025390625</v>
      </c>
      <c r="AN576" s="246">
        <v>69.782669067382812</v>
      </c>
      <c r="AO576" s="246">
        <v>68.202400207519531</v>
      </c>
      <c r="AP576" s="246">
        <v>93.299789428710937</v>
      </c>
      <c r="AQ576" s="246">
        <v>2.6509210513640569</v>
      </c>
      <c r="AR576" s="248">
        <v>324</v>
      </c>
      <c r="AS576" s="248">
        <v>1</v>
      </c>
      <c r="AT576" s="248">
        <v>2</v>
      </c>
      <c r="AU576" s="248">
        <v>0</v>
      </c>
      <c r="AV576" s="248">
        <v>3</v>
      </c>
      <c r="AW576" s="248">
        <v>0</v>
      </c>
      <c r="AX576" s="248">
        <v>2</v>
      </c>
      <c r="AY576" s="248">
        <v>0</v>
      </c>
      <c r="AZ576" s="248">
        <v>3</v>
      </c>
      <c r="BA576" s="248">
        <v>0</v>
      </c>
      <c r="BB576" s="248">
        <v>59</v>
      </c>
      <c r="BC576" s="248">
        <v>35</v>
      </c>
      <c r="BD576" s="246">
        <v>10</v>
      </c>
      <c r="BE576" s="248">
        <v>15</v>
      </c>
      <c r="BF576" s="248">
        <v>0</v>
      </c>
      <c r="BG576" s="249">
        <v>33.966747283935547</v>
      </c>
      <c r="BH576" s="252">
        <v>151</v>
      </c>
      <c r="BI576" s="253">
        <v>30.321285140562249</v>
      </c>
      <c r="BJ576" s="43">
        <v>0</v>
      </c>
      <c r="BK576" s="43">
        <v>0</v>
      </c>
    </row>
    <row r="577" spans="1:63">
      <c r="A577" s="352">
        <v>41882</v>
      </c>
      <c r="B577" s="107" t="s">
        <v>127</v>
      </c>
      <c r="C577" s="107" t="s">
        <v>128</v>
      </c>
      <c r="D577" s="107">
        <v>166</v>
      </c>
      <c r="E577" s="107">
        <v>150</v>
      </c>
      <c r="F577" s="107">
        <v>16</v>
      </c>
      <c r="G577" s="107">
        <v>498</v>
      </c>
      <c r="H577" s="107">
        <v>450</v>
      </c>
      <c r="I577" s="107">
        <v>48</v>
      </c>
      <c r="J577" s="107">
        <v>1616</v>
      </c>
      <c r="K577" s="108">
        <v>1450</v>
      </c>
      <c r="L577" s="108">
        <v>166</v>
      </c>
      <c r="M577" s="108">
        <v>828082</v>
      </c>
      <c r="N577" s="109">
        <v>3.888503834605217E-2</v>
      </c>
      <c r="O577" s="108">
        <v>4240</v>
      </c>
      <c r="P577" s="109">
        <v>0.51223504543304443</v>
      </c>
      <c r="Q577" s="109">
        <v>0</v>
      </c>
      <c r="R577" s="110">
        <v>317456</v>
      </c>
      <c r="S577" s="109">
        <v>98.550254821777344</v>
      </c>
      <c r="T577" s="109">
        <v>98.045448303222656</v>
      </c>
      <c r="U577" s="111">
        <v>322126</v>
      </c>
      <c r="V577" s="112">
        <v>0.98532873392105103</v>
      </c>
      <c r="W577" s="111">
        <v>2819</v>
      </c>
      <c r="X577" s="109">
        <v>0.8879970908164978</v>
      </c>
      <c r="Y577" s="109">
        <v>0</v>
      </c>
      <c r="Z577" s="110">
        <v>695354</v>
      </c>
      <c r="AA577" s="112">
        <v>98.995254516601563</v>
      </c>
      <c r="AB577" s="109">
        <v>694773</v>
      </c>
      <c r="AC577" s="182">
        <v>99.103157043457031</v>
      </c>
      <c r="AD577" s="109">
        <v>3.1006968021392822</v>
      </c>
      <c r="AE577" s="109">
        <v>16.588357925415039</v>
      </c>
      <c r="AF577" s="109">
        <v>734.81640625</v>
      </c>
      <c r="AG577" s="109">
        <v>4244.2373046875</v>
      </c>
      <c r="AH577" s="113">
        <v>2234.572265625</v>
      </c>
      <c r="AI577" s="109">
        <v>52.649559020996094</v>
      </c>
      <c r="AJ577" s="113">
        <v>3902.359619140625</v>
      </c>
      <c r="AK577" s="113">
        <v>341.87777709960937</v>
      </c>
      <c r="AL577" s="109">
        <v>450</v>
      </c>
      <c r="AM577" s="109">
        <v>48</v>
      </c>
      <c r="AN577" s="109">
        <v>74.628280639648437</v>
      </c>
      <c r="AO577" s="109">
        <v>76.411720275878906</v>
      </c>
      <c r="AP577" s="109">
        <v>58.928886413574219</v>
      </c>
      <c r="AQ577" s="109">
        <v>2.6263844707224631</v>
      </c>
      <c r="AR577" s="111">
        <v>323</v>
      </c>
      <c r="AS577" s="111">
        <v>1</v>
      </c>
      <c r="AT577" s="111">
        <v>1</v>
      </c>
      <c r="AU577" s="111">
        <v>1</v>
      </c>
      <c r="AV577" s="111">
        <v>8</v>
      </c>
      <c r="AW577" s="111">
        <v>6</v>
      </c>
      <c r="AX577" s="111">
        <v>32</v>
      </c>
      <c r="AY577" s="111">
        <v>0</v>
      </c>
      <c r="AZ577" s="111">
        <v>21</v>
      </c>
      <c r="BA577" s="111">
        <v>1</v>
      </c>
      <c r="BB577" s="111">
        <v>35</v>
      </c>
      <c r="BC577" s="111">
        <v>11</v>
      </c>
      <c r="BD577" s="109">
        <v>95</v>
      </c>
      <c r="BE577" s="111">
        <v>111</v>
      </c>
      <c r="BF577" s="111">
        <v>0</v>
      </c>
      <c r="BG577" s="112">
        <v>36.514701843261719</v>
      </c>
      <c r="BH577" s="244">
        <v>173</v>
      </c>
      <c r="BI577" s="240">
        <v>34.738955823293175</v>
      </c>
      <c r="BJ577" s="43">
        <v>0</v>
      </c>
      <c r="BK577" s="43">
        <v>1</v>
      </c>
    </row>
    <row r="578" spans="1:63">
      <c r="A578" s="352">
        <v>41882</v>
      </c>
      <c r="B578" s="107" t="s">
        <v>129</v>
      </c>
      <c r="C578" s="107" t="s">
        <v>128</v>
      </c>
      <c r="D578" s="107">
        <v>155</v>
      </c>
      <c r="E578" s="107">
        <v>152</v>
      </c>
      <c r="F578" s="107">
        <v>3</v>
      </c>
      <c r="G578" s="107">
        <v>461</v>
      </c>
      <c r="H578" s="107">
        <v>452</v>
      </c>
      <c r="I578" s="107">
        <v>9</v>
      </c>
      <c r="J578" s="107">
        <v>1205</v>
      </c>
      <c r="K578" s="108">
        <v>1176</v>
      </c>
      <c r="L578" s="108">
        <v>29</v>
      </c>
      <c r="M578" s="108">
        <v>597482</v>
      </c>
      <c r="N578" s="109">
        <v>0</v>
      </c>
      <c r="O578" s="108">
        <v>2790</v>
      </c>
      <c r="P578" s="109">
        <v>0.46697139739990234</v>
      </c>
      <c r="Q578" s="109">
        <v>0</v>
      </c>
      <c r="R578" s="110">
        <v>193506</v>
      </c>
      <c r="S578" s="109">
        <v>99.426582336425781</v>
      </c>
      <c r="T578" s="109">
        <v>98.962287902832031</v>
      </c>
      <c r="U578" s="111">
        <v>194622</v>
      </c>
      <c r="V578" s="112">
        <v>7.9641558229923248E-2</v>
      </c>
      <c r="W578" s="111">
        <v>1555</v>
      </c>
      <c r="X578" s="109">
        <v>0.80359268188476563</v>
      </c>
      <c r="Y578" s="109">
        <v>0</v>
      </c>
      <c r="Z578" s="110">
        <v>190303</v>
      </c>
      <c r="AA578" s="112">
        <v>98.031883239746094</v>
      </c>
      <c r="AB578" s="109">
        <v>190886</v>
      </c>
      <c r="AC578" s="182">
        <v>97.984092712402344</v>
      </c>
      <c r="AD578" s="109">
        <v>3.0095005035400391</v>
      </c>
      <c r="AE578" s="109">
        <v>25.175882339477539</v>
      </c>
      <c r="AF578" s="109">
        <v>526.9388427734375</v>
      </c>
      <c r="AG578" s="109">
        <v>2417.999267578125</v>
      </c>
      <c r="AH578" s="113">
        <v>1081.2056884765625</v>
      </c>
      <c r="AI578" s="109">
        <v>44.714889526367188</v>
      </c>
      <c r="AJ578" s="113">
        <v>2387.46630859375</v>
      </c>
      <c r="AK578" s="113">
        <v>30.533332824707031</v>
      </c>
      <c r="AL578" s="109">
        <v>452</v>
      </c>
      <c r="AM578" s="109">
        <v>9</v>
      </c>
      <c r="AN578" s="109">
        <v>62.466709136962891</v>
      </c>
      <c r="AO578" s="109">
        <v>63.030612945556641</v>
      </c>
      <c r="AP578" s="109">
        <v>36.755264282226563</v>
      </c>
      <c r="AQ578" s="109">
        <v>2.006638396330394</v>
      </c>
      <c r="AR578" s="111">
        <v>336</v>
      </c>
      <c r="AS578" s="111">
        <v>0</v>
      </c>
      <c r="AT578" s="111">
        <v>0</v>
      </c>
      <c r="AU578" s="111">
        <v>0</v>
      </c>
      <c r="AV578" s="111">
        <v>1</v>
      </c>
      <c r="AW578" s="111">
        <v>0</v>
      </c>
      <c r="AX578" s="111">
        <v>27</v>
      </c>
      <c r="AY578" s="111">
        <v>1</v>
      </c>
      <c r="AZ578" s="111">
        <v>13</v>
      </c>
      <c r="BA578" s="111">
        <v>1</v>
      </c>
      <c r="BB578" s="111">
        <v>57</v>
      </c>
      <c r="BC578" s="111">
        <v>25</v>
      </c>
      <c r="BD578" s="109">
        <v>83</v>
      </c>
      <c r="BE578" s="111">
        <v>82</v>
      </c>
      <c r="BF578" s="111">
        <v>0</v>
      </c>
      <c r="BG578" s="112">
        <v>30.009021759033203</v>
      </c>
      <c r="BH578" s="244">
        <v>174</v>
      </c>
      <c r="BI578" s="240">
        <v>37.744034707158356</v>
      </c>
      <c r="BJ578" s="43">
        <v>1</v>
      </c>
      <c r="BK578" s="43">
        <v>1</v>
      </c>
    </row>
    <row r="579" spans="1:63">
      <c r="A579" s="352">
        <v>41882</v>
      </c>
      <c r="B579" s="126" t="s">
        <v>130</v>
      </c>
      <c r="C579" s="126" t="s">
        <v>128</v>
      </c>
      <c r="D579" s="233">
        <v>181</v>
      </c>
      <c r="E579" s="233">
        <v>176</v>
      </c>
      <c r="F579" s="233">
        <v>5</v>
      </c>
      <c r="G579" s="233">
        <v>543</v>
      </c>
      <c r="H579" s="233">
        <v>528</v>
      </c>
      <c r="I579" s="233">
        <v>15</v>
      </c>
      <c r="J579" s="233">
        <v>884</v>
      </c>
      <c r="K579" s="233">
        <v>853</v>
      </c>
      <c r="L579" s="233">
        <v>31</v>
      </c>
      <c r="M579" s="233">
        <v>248710</v>
      </c>
      <c r="N579" s="195">
        <v>5.2269711159169674E-3</v>
      </c>
      <c r="O579" s="233">
        <v>613</v>
      </c>
      <c r="P579" s="230">
        <v>0.24648566544055939</v>
      </c>
      <c r="Q579" s="234">
        <v>0</v>
      </c>
      <c r="R579" s="233">
        <v>56466</v>
      </c>
      <c r="S579" s="230">
        <v>99.7967529296875</v>
      </c>
      <c r="T579" s="195">
        <v>99.550765991210938</v>
      </c>
      <c r="U579" s="233">
        <v>56581</v>
      </c>
      <c r="V579" s="195">
        <v>0</v>
      </c>
      <c r="W579" s="233">
        <v>350</v>
      </c>
      <c r="X579" s="195">
        <v>0.6198420524597168</v>
      </c>
      <c r="Y579" s="234">
        <v>0</v>
      </c>
      <c r="Z579" s="233">
        <v>144818</v>
      </c>
      <c r="AA579" s="195">
        <v>98.319229125976563</v>
      </c>
      <c r="AB579" s="233">
        <v>145946</v>
      </c>
      <c r="AC579" s="195">
        <v>98.3695068359375</v>
      </c>
      <c r="AD579" s="234">
        <v>4.20953369140625</v>
      </c>
      <c r="AE579" s="234">
        <v>27.351041793823242</v>
      </c>
      <c r="AF579" s="233">
        <v>310.6944580078125</v>
      </c>
      <c r="AG579" s="234">
        <v>1077.61083984375</v>
      </c>
      <c r="AH579" s="234">
        <v>500.64974975585937</v>
      </c>
      <c r="AI579" s="234">
        <v>46.459236145019531</v>
      </c>
      <c r="AJ579" s="234">
        <v>1047.4498291015625</v>
      </c>
      <c r="AK579" s="234">
        <v>30.161109924316406</v>
      </c>
      <c r="AL579" s="234">
        <v>528</v>
      </c>
      <c r="AM579" s="234">
        <v>15</v>
      </c>
      <c r="AN579" s="235">
        <v>44.151889801025391</v>
      </c>
      <c r="AO579" s="235">
        <v>44.101089477539063</v>
      </c>
      <c r="AP579" s="235">
        <v>45.992023468017578</v>
      </c>
      <c r="AQ579" s="213">
        <v>1.2190167871535633</v>
      </c>
      <c r="AR579" s="234">
        <v>454</v>
      </c>
      <c r="AS579" s="236">
        <v>2</v>
      </c>
      <c r="AT579" s="236">
        <v>1</v>
      </c>
      <c r="AU579" s="236">
        <v>0</v>
      </c>
      <c r="AV579" s="236">
        <v>0</v>
      </c>
      <c r="AW579" s="236">
        <v>0</v>
      </c>
      <c r="AX579" s="236">
        <v>9</v>
      </c>
      <c r="AY579" s="236">
        <v>0</v>
      </c>
      <c r="AZ579" s="236">
        <v>2</v>
      </c>
      <c r="BA579" s="236">
        <v>0</v>
      </c>
      <c r="BB579" s="236">
        <v>42</v>
      </c>
      <c r="BC579" s="236">
        <v>8</v>
      </c>
      <c r="BD579" s="236">
        <v>15</v>
      </c>
      <c r="BE579" s="236">
        <v>4</v>
      </c>
      <c r="BF579" s="236">
        <v>0</v>
      </c>
      <c r="BG579" s="235">
        <v>20.102619171142578</v>
      </c>
      <c r="BH579" s="236">
        <v>316</v>
      </c>
      <c r="BI579" s="235">
        <v>58.195211786372006</v>
      </c>
      <c r="BJ579" s="43">
        <v>0</v>
      </c>
      <c r="BK579" s="43">
        <v>0</v>
      </c>
    </row>
    <row r="580" spans="1:63">
      <c r="A580" s="352">
        <v>41882</v>
      </c>
      <c r="B580" s="127" t="s">
        <v>132</v>
      </c>
      <c r="C580" s="127" t="s">
        <v>128</v>
      </c>
      <c r="D580" s="199">
        <v>183</v>
      </c>
      <c r="E580" s="199">
        <v>178</v>
      </c>
      <c r="F580" s="199">
        <v>5</v>
      </c>
      <c r="G580" s="199">
        <v>542</v>
      </c>
      <c r="H580" s="199">
        <v>527</v>
      </c>
      <c r="I580" s="199">
        <v>15</v>
      </c>
      <c r="J580" s="199">
        <v>1015</v>
      </c>
      <c r="K580" s="199">
        <v>982</v>
      </c>
      <c r="L580" s="199">
        <v>33</v>
      </c>
      <c r="M580" s="199">
        <v>367109</v>
      </c>
      <c r="N580" s="200">
        <v>0.1266653835773468</v>
      </c>
      <c r="O580" s="199">
        <v>1063</v>
      </c>
      <c r="P580" s="194">
        <v>0.28993967175483704</v>
      </c>
      <c r="Q580" s="200">
        <v>0</v>
      </c>
      <c r="R580" s="199">
        <v>93291</v>
      </c>
      <c r="S580" s="194">
        <v>99.729537963867188</v>
      </c>
      <c r="T580" s="200">
        <v>99.440383911132813</v>
      </c>
      <c r="U580" s="199">
        <v>93544</v>
      </c>
      <c r="V580" s="201">
        <v>0</v>
      </c>
      <c r="W580" s="199">
        <v>549</v>
      </c>
      <c r="X580" s="200">
        <v>0.58848118782043457</v>
      </c>
      <c r="Y580" s="200">
        <v>0</v>
      </c>
      <c r="Z580" s="199">
        <v>184603</v>
      </c>
      <c r="AA580" s="201">
        <v>98.193222045898438</v>
      </c>
      <c r="AB580" s="199">
        <v>185307</v>
      </c>
      <c r="AC580" s="201">
        <v>98.170524597167969</v>
      </c>
      <c r="AD580" s="200">
        <v>4.2282328605651855</v>
      </c>
      <c r="AE580" s="200">
        <v>25.75267219543457</v>
      </c>
      <c r="AF580" s="199">
        <v>434.98345947265625</v>
      </c>
      <c r="AG580" s="200">
        <v>1566.4332275390625</v>
      </c>
      <c r="AH580" s="200">
        <v>579.32684326171875</v>
      </c>
      <c r="AI580" s="237">
        <v>36.983818054199219</v>
      </c>
      <c r="AJ580" s="200">
        <v>1520.4775390625</v>
      </c>
      <c r="AK580" s="200">
        <v>45.955554962158203</v>
      </c>
      <c r="AL580" s="200">
        <v>527</v>
      </c>
      <c r="AM580" s="200">
        <v>15</v>
      </c>
      <c r="AN580" s="200">
        <v>48.727516174316406</v>
      </c>
      <c r="AO580" s="200">
        <v>49.153244018554687</v>
      </c>
      <c r="AP580" s="200">
        <v>37.874000549316406</v>
      </c>
      <c r="AQ580" s="200">
        <v>1.5432839680187809</v>
      </c>
      <c r="AR580" s="200">
        <v>458</v>
      </c>
      <c r="AS580" s="202">
        <v>0</v>
      </c>
      <c r="AT580" s="202">
        <v>1</v>
      </c>
      <c r="AU580" s="202">
        <v>1</v>
      </c>
      <c r="AV580" s="202">
        <v>0</v>
      </c>
      <c r="AW580" s="202">
        <v>0</v>
      </c>
      <c r="AX580" s="202">
        <v>8</v>
      </c>
      <c r="AY580" s="202">
        <v>-1</v>
      </c>
      <c r="AZ580" s="202">
        <v>1</v>
      </c>
      <c r="BA580" s="202">
        <v>0</v>
      </c>
      <c r="BB580" s="202">
        <v>43</v>
      </c>
      <c r="BC580" s="202">
        <v>17</v>
      </c>
      <c r="BD580" s="202">
        <v>18</v>
      </c>
      <c r="BE580" s="202">
        <v>9</v>
      </c>
      <c r="BF580" s="202">
        <v>0</v>
      </c>
      <c r="BG580" s="200">
        <v>22.540754318237305</v>
      </c>
      <c r="BH580" s="202">
        <v>284</v>
      </c>
      <c r="BI580" s="238">
        <v>52.398523985239855</v>
      </c>
      <c r="BJ580" s="43">
        <v>1</v>
      </c>
      <c r="BK580" s="43">
        <v>0</v>
      </c>
    </row>
    <row r="581" spans="1:63">
      <c r="A581" s="352">
        <v>41881</v>
      </c>
      <c r="B581" s="126" t="s">
        <v>6</v>
      </c>
      <c r="C581" s="126"/>
      <c r="D581" s="233">
        <v>2134</v>
      </c>
      <c r="E581" s="233">
        <v>1925</v>
      </c>
      <c r="F581" s="233">
        <v>209</v>
      </c>
      <c r="G581" s="233">
        <v>6307</v>
      </c>
      <c r="H581" s="233">
        <v>5702</v>
      </c>
      <c r="I581" s="233">
        <v>605</v>
      </c>
      <c r="J581" s="233">
        <v>19241</v>
      </c>
      <c r="K581" s="233">
        <v>16924</v>
      </c>
      <c r="L581" s="233">
        <v>2317</v>
      </c>
      <c r="M581" s="233">
        <v>11721074</v>
      </c>
      <c r="N581" s="195">
        <v>9.4368484989645313E-2</v>
      </c>
      <c r="O581" s="233">
        <v>15746</v>
      </c>
      <c r="P581" s="230">
        <v>0.13633620330722027</v>
      </c>
      <c r="Q581" s="234"/>
      <c r="R581" s="233">
        <v>4497115</v>
      </c>
      <c r="S581" s="230">
        <v>99.578209196107892</v>
      </c>
      <c r="T581" s="195">
        <v>99.442448046368597</v>
      </c>
      <c r="U581" s="233">
        <v>4516174</v>
      </c>
      <c r="V581" s="195">
        <v>9.1205522237660264E-2</v>
      </c>
      <c r="W581" s="233">
        <v>16362</v>
      </c>
      <c r="X581" s="195">
        <v>0.3638332575440032</v>
      </c>
      <c r="Y581" s="234"/>
      <c r="Z581" s="233">
        <v>3879099</v>
      </c>
      <c r="AA581" s="195">
        <v>98.084760262705885</v>
      </c>
      <c r="AB581" s="233">
        <v>3881710</v>
      </c>
      <c r="AC581" s="195">
        <v>98.069459657612484</v>
      </c>
      <c r="AD581" s="234">
        <v>9.3525293385752271</v>
      </c>
      <c r="AE581" s="234">
        <v>28.528389563030331</v>
      </c>
      <c r="AF581" s="233">
        <v>16542.931060791016</v>
      </c>
      <c r="AG581" s="234">
        <v>62309.138427734375</v>
      </c>
      <c r="AH581" s="234">
        <v>41952.276123046875</v>
      </c>
      <c r="AI581" s="234">
        <v>67.329250863744136</v>
      </c>
      <c r="AJ581" s="234">
        <v>52406.999389648437</v>
      </c>
      <c r="AK581" s="234">
        <v>9902.1433410644531</v>
      </c>
      <c r="AL581" s="234">
        <v>31762.119506835938</v>
      </c>
      <c r="AM581" s="234">
        <v>7738.622673034668</v>
      </c>
      <c r="AN581" s="235">
        <v>88.284692125258474</v>
      </c>
      <c r="AO581" s="235">
        <v>85.773053766101739</v>
      </c>
      <c r="AP581" s="235">
        <v>108.11369042711014</v>
      </c>
      <c r="AQ581" s="213">
        <v>3.2383523947681709</v>
      </c>
      <c r="AR581" s="234">
        <v>3627</v>
      </c>
      <c r="AS581" s="236">
        <v>95</v>
      </c>
      <c r="AT581" s="236">
        <v>50</v>
      </c>
      <c r="AU581" s="236">
        <v>34</v>
      </c>
      <c r="AV581" s="236">
        <v>21</v>
      </c>
      <c r="AW581" s="236">
        <v>5</v>
      </c>
      <c r="AX581" s="236">
        <v>99</v>
      </c>
      <c r="AY581" s="236">
        <v>1</v>
      </c>
      <c r="AZ581" s="236">
        <v>73</v>
      </c>
      <c r="BA581" s="236">
        <v>18</v>
      </c>
      <c r="BB581" s="236">
        <v>652</v>
      </c>
      <c r="BC581" s="236">
        <v>296</v>
      </c>
      <c r="BD581" s="236">
        <v>309</v>
      </c>
      <c r="BE581" s="236">
        <v>441</v>
      </c>
      <c r="BF581" s="236">
        <v>0</v>
      </c>
      <c r="BG581" s="235">
        <v>43.02136194903688</v>
      </c>
      <c r="BH581" s="236">
        <v>1618</v>
      </c>
      <c r="BI581" s="235">
        <v>25.654035198985252</v>
      </c>
      <c r="BJ581" s="43">
        <v>3</v>
      </c>
      <c r="BK581" s="43">
        <v>18</v>
      </c>
    </row>
    <row r="582" spans="1:63">
      <c r="A582" s="352">
        <v>41881</v>
      </c>
      <c r="B582" s="127" t="s">
        <v>134</v>
      </c>
      <c r="C582" s="127"/>
      <c r="D582" s="199">
        <v>762</v>
      </c>
      <c r="E582" s="199">
        <v>654</v>
      </c>
      <c r="F582" s="199">
        <v>108</v>
      </c>
      <c r="G582" s="199">
        <v>2277</v>
      </c>
      <c r="H582" s="199">
        <v>1953</v>
      </c>
      <c r="I582" s="199">
        <v>324</v>
      </c>
      <c r="J582" s="199">
        <v>8018</v>
      </c>
      <c r="K582" s="199">
        <v>6678</v>
      </c>
      <c r="L582" s="199">
        <v>1340</v>
      </c>
      <c r="M582" s="199">
        <v>5767787</v>
      </c>
      <c r="N582" s="200">
        <v>6.2745034625536503E-2</v>
      </c>
      <c r="O582" s="199">
        <v>6861</v>
      </c>
      <c r="P582" s="194">
        <v>0.11903520526313645</v>
      </c>
      <c r="Q582" s="200"/>
      <c r="R582" s="199">
        <v>2371213</v>
      </c>
      <c r="S582" s="194">
        <v>99.569162496408893</v>
      </c>
      <c r="T582" s="200">
        <v>99.450640139452503</v>
      </c>
      <c r="U582" s="199">
        <v>2381474</v>
      </c>
      <c r="V582" s="201">
        <v>9.0574160112966068E-2</v>
      </c>
      <c r="W582" s="199">
        <v>7042</v>
      </c>
      <c r="X582" s="200">
        <v>0.29697880367558716</v>
      </c>
      <c r="Y582" s="200"/>
      <c r="Z582" s="199">
        <v>2165856</v>
      </c>
      <c r="AA582" s="201">
        <v>98.554936432382974</v>
      </c>
      <c r="AB582" s="199">
        <v>2167913</v>
      </c>
      <c r="AC582" s="201">
        <v>98.453997728421513</v>
      </c>
      <c r="AD582" s="200">
        <v>5.4089327302479564</v>
      </c>
      <c r="AE582" s="200">
        <v>30.462623326465337</v>
      </c>
      <c r="AF582" s="199">
        <v>8851.8518676757812</v>
      </c>
      <c r="AG582" s="200">
        <v>34111.31689453125</v>
      </c>
      <c r="AH582" s="200">
        <v>26112.962280273438</v>
      </c>
      <c r="AI582" s="237">
        <v>76.552196331241277</v>
      </c>
      <c r="AJ582" s="200">
        <v>27462.74951171875</v>
      </c>
      <c r="AK582" s="200">
        <v>6648.5734176635742</v>
      </c>
      <c r="AL582" s="200">
        <v>20558.379272460938</v>
      </c>
      <c r="AM582" s="200">
        <v>5554.581169128418</v>
      </c>
      <c r="AN582" s="200">
        <v>110.92000574732893</v>
      </c>
      <c r="AO582" s="200">
        <v>108.26252037147447</v>
      </c>
      <c r="AP582" s="200">
        <v>123.43550297799064</v>
      </c>
      <c r="AQ582" s="200">
        <v>4.2543423415479236</v>
      </c>
      <c r="AR582" s="200">
        <v>928</v>
      </c>
      <c r="AS582" s="202">
        <v>88</v>
      </c>
      <c r="AT582" s="202">
        <v>23</v>
      </c>
      <c r="AU582" s="202">
        <v>10</v>
      </c>
      <c r="AV582" s="202">
        <v>8</v>
      </c>
      <c r="AW582" s="202">
        <v>2</v>
      </c>
      <c r="AX582" s="202">
        <v>23</v>
      </c>
      <c r="AY582" s="202">
        <v>1</v>
      </c>
      <c r="AZ582" s="202">
        <v>29</v>
      </c>
      <c r="BA582" s="202">
        <v>13</v>
      </c>
      <c r="BB582" s="202">
        <v>147</v>
      </c>
      <c r="BC582" s="202">
        <v>53</v>
      </c>
      <c r="BD582" s="202">
        <v>86</v>
      </c>
      <c r="BE582" s="202">
        <v>156</v>
      </c>
      <c r="BF582" s="202">
        <v>0</v>
      </c>
      <c r="BG582" s="200">
        <v>54.72473316913765</v>
      </c>
      <c r="BH582" s="202">
        <v>226</v>
      </c>
      <c r="BI582" s="238">
        <v>9.9253403601229699</v>
      </c>
      <c r="BJ582" s="470">
        <v>1</v>
      </c>
      <c r="BK582" s="470">
        <v>13</v>
      </c>
    </row>
    <row r="583" spans="1:63">
      <c r="A583" s="352">
        <v>41881</v>
      </c>
      <c r="B583" s="127" t="s">
        <v>175</v>
      </c>
      <c r="C583" s="127"/>
      <c r="D583" s="199">
        <v>687</v>
      </c>
      <c r="E583" s="199">
        <v>615</v>
      </c>
      <c r="F583" s="199">
        <v>72</v>
      </c>
      <c r="G583" s="199">
        <v>1986</v>
      </c>
      <c r="H583" s="199">
        <v>1792</v>
      </c>
      <c r="I583" s="199">
        <v>194</v>
      </c>
      <c r="J583" s="199">
        <v>6409</v>
      </c>
      <c r="K583" s="199">
        <v>5692</v>
      </c>
      <c r="L583" s="199">
        <v>717</v>
      </c>
      <c r="M583" s="199">
        <v>3885591</v>
      </c>
      <c r="N583" s="200">
        <v>0.18686989971400444</v>
      </c>
      <c r="O583" s="199">
        <v>357</v>
      </c>
      <c r="P583" s="194">
        <v>9.6017013903127255E-3</v>
      </c>
      <c r="Q583" s="200"/>
      <c r="R583" s="199">
        <v>1439398</v>
      </c>
      <c r="S583" s="194">
        <v>99.67617738901501</v>
      </c>
      <c r="T583" s="243">
        <v>99.666606780104829</v>
      </c>
      <c r="U583" s="199">
        <v>1444075</v>
      </c>
      <c r="V583" s="201">
        <v>3.5870712521973665E-2</v>
      </c>
      <c r="W583" s="199">
        <v>4244</v>
      </c>
      <c r="X583" s="200">
        <v>0.29484548401484512</v>
      </c>
      <c r="Y583" s="200"/>
      <c r="Z583" s="199">
        <v>435941</v>
      </c>
      <c r="AA583" s="201">
        <v>93.500953723179137</v>
      </c>
      <c r="AB583" s="199">
        <v>434510</v>
      </c>
      <c r="AC583" s="201">
        <v>93.826610434373848</v>
      </c>
      <c r="AD583" s="200">
        <v>19.657870556100011</v>
      </c>
      <c r="AE583" s="200">
        <v>31.424169086803371</v>
      </c>
      <c r="AF583" s="199">
        <v>5632.0008544921875</v>
      </c>
      <c r="AG583" s="200">
        <v>18692.86572265625</v>
      </c>
      <c r="AH583" s="200">
        <v>11343.780639648438</v>
      </c>
      <c r="AI583" s="237">
        <v>60.685080650311818</v>
      </c>
      <c r="AJ583" s="200">
        <v>15892.406494140625</v>
      </c>
      <c r="AK583" s="200">
        <v>2800.4588012695312</v>
      </c>
      <c r="AL583" s="200">
        <v>9246.740234375</v>
      </c>
      <c r="AM583" s="200">
        <v>2097.04150390625</v>
      </c>
      <c r="AN583" s="200">
        <v>76.478493145603451</v>
      </c>
      <c r="AO583" s="200">
        <v>74.95292420827235</v>
      </c>
      <c r="AP583" s="200">
        <v>95.90919844204349</v>
      </c>
      <c r="AQ583" s="200">
        <v>2.9166587178430721</v>
      </c>
      <c r="AR583" s="200">
        <v>1137</v>
      </c>
      <c r="AS583" s="202">
        <v>4</v>
      </c>
      <c r="AT583" s="202">
        <v>22</v>
      </c>
      <c r="AU583" s="202">
        <v>20</v>
      </c>
      <c r="AV583" s="202">
        <v>3</v>
      </c>
      <c r="AW583" s="202">
        <v>1</v>
      </c>
      <c r="AX583" s="202">
        <v>18</v>
      </c>
      <c r="AY583" s="202">
        <v>1</v>
      </c>
      <c r="AZ583" s="202">
        <v>5</v>
      </c>
      <c r="BA583" s="202">
        <v>3</v>
      </c>
      <c r="BB583" s="202">
        <v>341</v>
      </c>
      <c r="BC583" s="202">
        <v>187</v>
      </c>
      <c r="BD583" s="202">
        <v>54</v>
      </c>
      <c r="BE583" s="202">
        <v>91</v>
      </c>
      <c r="BF583" s="202">
        <v>0</v>
      </c>
      <c r="BG583" s="200">
        <v>37.276298049266629</v>
      </c>
      <c r="BH583" s="202">
        <v>466</v>
      </c>
      <c r="BI583" s="238">
        <v>23.464249748237663</v>
      </c>
      <c r="BJ583" s="470">
        <v>1</v>
      </c>
      <c r="BK583" s="470">
        <v>3</v>
      </c>
    </row>
    <row r="584" spans="1:63">
      <c r="A584" s="352">
        <v>41881</v>
      </c>
      <c r="B584" s="126" t="s">
        <v>135</v>
      </c>
      <c r="C584" s="126"/>
      <c r="D584" s="189">
        <v>685</v>
      </c>
      <c r="E584" s="189">
        <v>656</v>
      </c>
      <c r="F584" s="189">
        <v>29</v>
      </c>
      <c r="G584" s="189">
        <v>2044</v>
      </c>
      <c r="H584" s="189">
        <v>1957</v>
      </c>
      <c r="I584" s="189">
        <v>87</v>
      </c>
      <c r="J584" s="189">
        <v>4814</v>
      </c>
      <c r="K584" s="189">
        <v>4554</v>
      </c>
      <c r="L584" s="189">
        <v>260</v>
      </c>
      <c r="M584" s="189">
        <v>2067696</v>
      </c>
      <c r="N584" s="203">
        <v>8.7537047535829089E-3</v>
      </c>
      <c r="O584" s="189">
        <v>8528</v>
      </c>
      <c r="P584" s="192">
        <v>0.41248720958477847</v>
      </c>
      <c r="Q584" s="203"/>
      <c r="R584" s="204">
        <v>686504</v>
      </c>
      <c r="S584" s="192">
        <v>99.40404623565793</v>
      </c>
      <c r="T584" s="203">
        <v>98.994017259126096</v>
      </c>
      <c r="U584" s="204">
        <v>690625</v>
      </c>
      <c r="V584" s="205">
        <v>0.20908597519653685</v>
      </c>
      <c r="W584" s="204">
        <v>5076</v>
      </c>
      <c r="X584" s="203">
        <v>0.73939845944087723</v>
      </c>
      <c r="Y584" s="203"/>
      <c r="Z584" s="204">
        <v>1277302</v>
      </c>
      <c r="AA584" s="205">
        <v>98.85195183407717</v>
      </c>
      <c r="AB584" s="204">
        <v>1279287</v>
      </c>
      <c r="AC584" s="205">
        <v>98.858895752318062</v>
      </c>
      <c r="AD584" s="203">
        <v>3.7327454927616155</v>
      </c>
      <c r="AE584" s="203">
        <v>23.56005863663367</v>
      </c>
      <c r="AF584" s="204">
        <v>2059.0783386230469</v>
      </c>
      <c r="AG584" s="205">
        <v>9504.955810546875</v>
      </c>
      <c r="AH584" s="205">
        <v>4495.533203125</v>
      </c>
      <c r="AI584" s="232">
        <v>47.296729124575968</v>
      </c>
      <c r="AJ584" s="205">
        <v>9051.8433837890625</v>
      </c>
      <c r="AK584" s="205">
        <v>453.11112213134766</v>
      </c>
      <c r="AL584" s="205">
        <v>1957</v>
      </c>
      <c r="AM584" s="205">
        <v>87</v>
      </c>
      <c r="AN584" s="203">
        <v>61.79094141281643</v>
      </c>
      <c r="AO584" s="203">
        <v>62.299277613265424</v>
      </c>
      <c r="AP584" s="203">
        <v>53.130293606720102</v>
      </c>
      <c r="AQ584" s="203">
        <v>1.9744403428639126</v>
      </c>
      <c r="AR584" s="205">
        <v>1562</v>
      </c>
      <c r="AS584" s="204">
        <v>3</v>
      </c>
      <c r="AT584" s="204">
        <v>5</v>
      </c>
      <c r="AU584" s="204">
        <v>4</v>
      </c>
      <c r="AV584" s="204">
        <v>10</v>
      </c>
      <c r="AW584" s="204">
        <v>2</v>
      </c>
      <c r="AX584" s="204">
        <v>58</v>
      </c>
      <c r="AY584" s="204">
        <v>-1</v>
      </c>
      <c r="AZ584" s="204">
        <v>39</v>
      </c>
      <c r="BA584" s="204">
        <v>2</v>
      </c>
      <c r="BB584" s="204">
        <v>164</v>
      </c>
      <c r="BC584" s="204">
        <v>56</v>
      </c>
      <c r="BD584" s="204">
        <v>169</v>
      </c>
      <c r="BE584" s="204">
        <v>194</v>
      </c>
      <c r="BF584" s="204">
        <v>0</v>
      </c>
      <c r="BG584" s="203">
        <v>29.378271222667127</v>
      </c>
      <c r="BH584" s="204">
        <v>926</v>
      </c>
      <c r="BI584" s="239">
        <v>45.303326810176124</v>
      </c>
      <c r="BJ584" s="470">
        <v>1</v>
      </c>
      <c r="BK584" s="470">
        <v>2</v>
      </c>
    </row>
    <row r="585" spans="1:63">
      <c r="A585" s="352">
        <v>41881</v>
      </c>
      <c r="B585" s="114" t="s">
        <v>121</v>
      </c>
      <c r="C585" s="114" t="s">
        <v>122</v>
      </c>
      <c r="D585" s="114">
        <v>231</v>
      </c>
      <c r="E585" s="114">
        <v>168</v>
      </c>
      <c r="F585" s="114">
        <v>63</v>
      </c>
      <c r="G585" s="114">
        <v>680</v>
      </c>
      <c r="H585" s="114">
        <v>492</v>
      </c>
      <c r="I585" s="114">
        <v>188</v>
      </c>
      <c r="J585" s="114">
        <v>2659</v>
      </c>
      <c r="K585" s="115">
        <v>1870</v>
      </c>
      <c r="L585" s="115">
        <v>789</v>
      </c>
      <c r="M585" s="115">
        <v>2090604</v>
      </c>
      <c r="N585" s="116">
        <v>0.12211781740188599</v>
      </c>
      <c r="O585" s="115">
        <v>2607</v>
      </c>
      <c r="P585" s="116">
        <v>0.12485859543085098</v>
      </c>
      <c r="Q585" s="116">
        <v>0</v>
      </c>
      <c r="R585" s="117">
        <v>967993</v>
      </c>
      <c r="S585" s="116">
        <v>99.514656066894531</v>
      </c>
      <c r="T585" s="116">
        <v>99.390403747558594</v>
      </c>
      <c r="U585" s="118">
        <v>972714</v>
      </c>
      <c r="V585" s="119">
        <v>0.17394630610942841</v>
      </c>
      <c r="W585" s="117">
        <v>3183</v>
      </c>
      <c r="X585" s="119">
        <v>0.32882469892501831</v>
      </c>
      <c r="Y585" s="119">
        <v>0</v>
      </c>
      <c r="Z585" s="117">
        <v>1189845</v>
      </c>
      <c r="AA585" s="119">
        <v>98.666717529296875</v>
      </c>
      <c r="AB585" s="116">
        <v>1191582</v>
      </c>
      <c r="AC585" s="120">
        <v>98.616127014160156</v>
      </c>
      <c r="AD585" s="116">
        <v>5.3866696357727051</v>
      </c>
      <c r="AE585" s="116">
        <v>28.371025085449219</v>
      </c>
      <c r="AF585" s="116">
        <v>3205.170166015625</v>
      </c>
      <c r="AG585" s="116">
        <v>14664.150390625</v>
      </c>
      <c r="AH585" s="121">
        <v>12603.03515625</v>
      </c>
      <c r="AI585" s="116">
        <v>85.944526672363281</v>
      </c>
      <c r="AJ585" s="121">
        <v>9931.5908203125</v>
      </c>
      <c r="AK585" s="121">
        <v>4732.5654296875</v>
      </c>
      <c r="AL585" s="116">
        <v>8439.6064453125</v>
      </c>
      <c r="AM585" s="116">
        <v>4163.42822265625</v>
      </c>
      <c r="AN585" s="116">
        <v>137.37454223632812</v>
      </c>
      <c r="AO585" s="116">
        <v>133.2315673828125</v>
      </c>
      <c r="AP585" s="116">
        <v>146.96501159667969</v>
      </c>
      <c r="AQ585" s="122">
        <v>5.514911767816848</v>
      </c>
      <c r="AR585" s="118">
        <v>146</v>
      </c>
      <c r="AS585" s="118">
        <v>69</v>
      </c>
      <c r="AT585" s="118">
        <v>13</v>
      </c>
      <c r="AU585" s="118">
        <v>6</v>
      </c>
      <c r="AV585" s="118">
        <v>5</v>
      </c>
      <c r="AW585" s="118">
        <v>1</v>
      </c>
      <c r="AX585" s="118">
        <v>13</v>
      </c>
      <c r="AY585" s="118">
        <v>0</v>
      </c>
      <c r="AZ585" s="118">
        <v>10</v>
      </c>
      <c r="BA585" s="118">
        <v>3</v>
      </c>
      <c r="BB585" s="118">
        <v>19</v>
      </c>
      <c r="BC585" s="118">
        <v>6</v>
      </c>
      <c r="BD585" s="116">
        <v>42</v>
      </c>
      <c r="BE585" s="118">
        <v>53</v>
      </c>
      <c r="BF585" s="118">
        <v>0</v>
      </c>
      <c r="BG585" s="112">
        <v>68.219322204589844</v>
      </c>
      <c r="BH585" s="244">
        <v>34</v>
      </c>
      <c r="BI585" s="240">
        <v>5</v>
      </c>
      <c r="BJ585" s="470">
        <v>0</v>
      </c>
      <c r="BK585" s="470">
        <v>3</v>
      </c>
    </row>
    <row r="586" spans="1:63">
      <c r="A586" s="352">
        <v>41881</v>
      </c>
      <c r="B586" s="114" t="s">
        <v>123</v>
      </c>
      <c r="C586" s="114" t="s">
        <v>122</v>
      </c>
      <c r="D586" s="114">
        <v>168</v>
      </c>
      <c r="E586" s="114">
        <v>157</v>
      </c>
      <c r="F586" s="114">
        <v>11</v>
      </c>
      <c r="G586" s="114">
        <v>517</v>
      </c>
      <c r="H586" s="114">
        <v>483</v>
      </c>
      <c r="I586" s="114">
        <v>34</v>
      </c>
      <c r="J586" s="114">
        <v>1584</v>
      </c>
      <c r="K586" s="115">
        <v>1452</v>
      </c>
      <c r="L586" s="115">
        <v>132</v>
      </c>
      <c r="M586" s="115">
        <v>1043927</v>
      </c>
      <c r="N586" s="116">
        <v>7.1460932493209839E-2</v>
      </c>
      <c r="O586" s="115">
        <v>1066</v>
      </c>
      <c r="P586" s="116">
        <v>0.10220223665237427</v>
      </c>
      <c r="Q586" s="116">
        <v>0</v>
      </c>
      <c r="R586" s="117">
        <v>379945</v>
      </c>
      <c r="S586" s="116">
        <v>99.603889465332031</v>
      </c>
      <c r="T586" s="116">
        <v>99.502090454101563</v>
      </c>
      <c r="U586" s="118">
        <v>381456</v>
      </c>
      <c r="V586" s="119">
        <v>9.0705089271068573E-2</v>
      </c>
      <c r="W586" s="117">
        <v>1033</v>
      </c>
      <c r="X586" s="119">
        <v>0.27188146114349365</v>
      </c>
      <c r="Y586" s="119">
        <v>0</v>
      </c>
      <c r="Z586" s="117">
        <v>316630</v>
      </c>
      <c r="AA586" s="119">
        <v>98.88861083984375</v>
      </c>
      <c r="AB586" s="116">
        <v>317133</v>
      </c>
      <c r="AC586" s="120">
        <v>98.746894836425781</v>
      </c>
      <c r="AD586" s="116">
        <v>5.0048151016235352</v>
      </c>
      <c r="AE586" s="116">
        <v>30.76099967956543</v>
      </c>
      <c r="AF586" s="116">
        <v>1487.37646484375</v>
      </c>
      <c r="AG586" s="116">
        <v>5703.27294921875</v>
      </c>
      <c r="AH586" s="121">
        <v>4029.576904296875</v>
      </c>
      <c r="AI586" s="116">
        <v>70.653762817382812</v>
      </c>
      <c r="AJ586" s="121">
        <v>5198.40771484375</v>
      </c>
      <c r="AK586" s="121">
        <v>504.865966796875</v>
      </c>
      <c r="AL586" s="116">
        <v>3639.350830078125</v>
      </c>
      <c r="AM586" s="116">
        <v>390.2259521484375</v>
      </c>
      <c r="AN586" s="116">
        <v>99.488121032714844</v>
      </c>
      <c r="AO586" s="116">
        <v>99.901947021484375</v>
      </c>
      <c r="AP586" s="116">
        <v>95.418312072753906</v>
      </c>
      <c r="AQ586" s="116">
        <v>3.6005511043047664</v>
      </c>
      <c r="AR586" s="118">
        <v>255</v>
      </c>
      <c r="AS586" s="118">
        <v>9</v>
      </c>
      <c r="AT586" s="118">
        <v>6</v>
      </c>
      <c r="AU586" s="118">
        <v>3</v>
      </c>
      <c r="AV586" s="118">
        <v>1</v>
      </c>
      <c r="AW586" s="118">
        <v>1</v>
      </c>
      <c r="AX586" s="118">
        <v>5</v>
      </c>
      <c r="AY586" s="118">
        <v>1</v>
      </c>
      <c r="AZ586" s="118">
        <v>6</v>
      </c>
      <c r="BA586" s="118">
        <v>5</v>
      </c>
      <c r="BB586" s="118">
        <v>30</v>
      </c>
      <c r="BC586" s="118">
        <v>10</v>
      </c>
      <c r="BD586" s="116">
        <v>15</v>
      </c>
      <c r="BE586" s="118">
        <v>24</v>
      </c>
      <c r="BF586" s="118">
        <v>0</v>
      </c>
      <c r="BG586" s="112">
        <v>48.648616790771484</v>
      </c>
      <c r="BH586" s="244">
        <v>68</v>
      </c>
      <c r="BI586" s="240">
        <v>13.152804642166343</v>
      </c>
      <c r="BJ586" s="470">
        <v>1</v>
      </c>
      <c r="BK586" s="470">
        <v>5</v>
      </c>
    </row>
    <row r="587" spans="1:63">
      <c r="A587" s="352">
        <v>41881</v>
      </c>
      <c r="B587" s="114" t="s">
        <v>183</v>
      </c>
      <c r="C587" s="114" t="s">
        <v>122</v>
      </c>
      <c r="D587" s="114">
        <v>139</v>
      </c>
      <c r="E587" s="114">
        <v>129</v>
      </c>
      <c r="F587" s="114">
        <v>10</v>
      </c>
      <c r="G587" s="114">
        <v>417</v>
      </c>
      <c r="H587" s="114">
        <v>387</v>
      </c>
      <c r="I587" s="114">
        <v>30</v>
      </c>
      <c r="J587" s="114">
        <v>1576</v>
      </c>
      <c r="K587" s="115">
        <v>1462</v>
      </c>
      <c r="L587" s="115">
        <v>114</v>
      </c>
      <c r="M587" s="115">
        <v>1193030</v>
      </c>
      <c r="N587" s="116">
        <v>2.5732798501849174E-2</v>
      </c>
      <c r="O587" s="115">
        <v>1269</v>
      </c>
      <c r="P587" s="116">
        <v>0.10639635473489761</v>
      </c>
      <c r="Q587" s="116">
        <v>0</v>
      </c>
      <c r="R587" s="117">
        <v>494832</v>
      </c>
      <c r="S587" s="116">
        <v>99.629135131835938</v>
      </c>
      <c r="T587" s="116">
        <v>99.52313232421875</v>
      </c>
      <c r="U587" s="118">
        <v>496674</v>
      </c>
      <c r="V587" s="119">
        <v>1.6912501305341721E-2</v>
      </c>
      <c r="W587" s="117">
        <v>1433</v>
      </c>
      <c r="X587" s="119">
        <v>0.28959324955940247</v>
      </c>
      <c r="Y587" s="119">
        <v>0</v>
      </c>
      <c r="Z587" s="117">
        <v>311613</v>
      </c>
      <c r="AA587" s="119">
        <v>97.7818603515625</v>
      </c>
      <c r="AB587" s="116">
        <v>312016</v>
      </c>
      <c r="AC587" s="120">
        <v>97.582496643066406</v>
      </c>
      <c r="AD587" s="116">
        <v>5.5151147842407227</v>
      </c>
      <c r="AE587" s="116">
        <v>29.428537368774414</v>
      </c>
      <c r="AF587" s="116">
        <v>1861.7510986328125</v>
      </c>
      <c r="AG587" s="116">
        <v>6428.54541015625</v>
      </c>
      <c r="AH587" s="121">
        <v>4544.6923828125</v>
      </c>
      <c r="AI587" s="116">
        <v>70.695503234863281</v>
      </c>
      <c r="AJ587" s="121">
        <v>5856.8408203125</v>
      </c>
      <c r="AK587" s="121">
        <v>571.70404052734375</v>
      </c>
      <c r="AL587" s="116">
        <v>4063.72900390625</v>
      </c>
      <c r="AM587" s="116">
        <v>480.96295166015625</v>
      </c>
      <c r="AN587" s="116">
        <v>104.51385498046875</v>
      </c>
      <c r="AO587" s="116">
        <v>102.61016845703125</v>
      </c>
      <c r="AP587" s="116">
        <v>129.03939819335938</v>
      </c>
      <c r="AQ587" s="116">
        <v>4.0790262754798539</v>
      </c>
      <c r="AR587" s="118">
        <v>148</v>
      </c>
      <c r="AS587" s="118">
        <v>5</v>
      </c>
      <c r="AT587" s="118">
        <v>3</v>
      </c>
      <c r="AU587" s="118">
        <v>1</v>
      </c>
      <c r="AV587" s="118">
        <v>1</v>
      </c>
      <c r="AW587" s="118">
        <v>0</v>
      </c>
      <c r="AX587" s="118">
        <v>4</v>
      </c>
      <c r="AY587" s="118">
        <v>0</v>
      </c>
      <c r="AZ587" s="118">
        <v>6</v>
      </c>
      <c r="BA587" s="118">
        <v>1</v>
      </c>
      <c r="BB587" s="118">
        <v>48</v>
      </c>
      <c r="BC587" s="118">
        <v>10</v>
      </c>
      <c r="BD587" s="116">
        <v>13</v>
      </c>
      <c r="BE587" s="118">
        <v>27</v>
      </c>
      <c r="BF587" s="118">
        <v>0</v>
      </c>
      <c r="BG587" s="112">
        <v>51.674739837646484</v>
      </c>
      <c r="BH587" s="244">
        <v>27</v>
      </c>
      <c r="BI587" s="240">
        <v>6.4748201438848918</v>
      </c>
      <c r="BJ587" s="470">
        <v>0</v>
      </c>
      <c r="BK587" s="470">
        <v>1</v>
      </c>
    </row>
    <row r="588" spans="1:63">
      <c r="A588" s="352">
        <v>41881</v>
      </c>
      <c r="B588" s="114" t="s">
        <v>126</v>
      </c>
      <c r="C588" s="114" t="s">
        <v>122</v>
      </c>
      <c r="D588" s="114">
        <v>110</v>
      </c>
      <c r="E588" s="114">
        <v>103</v>
      </c>
      <c r="F588" s="114">
        <v>7</v>
      </c>
      <c r="G588" s="114">
        <v>323</v>
      </c>
      <c r="H588" s="114">
        <v>302</v>
      </c>
      <c r="I588" s="114">
        <v>21</v>
      </c>
      <c r="J588" s="114">
        <v>1008</v>
      </c>
      <c r="K588" s="115">
        <v>922</v>
      </c>
      <c r="L588" s="115">
        <v>86</v>
      </c>
      <c r="M588" s="115">
        <v>550630</v>
      </c>
      <c r="N588" s="116">
        <v>1.8161016050726175E-3</v>
      </c>
      <c r="O588" s="115">
        <v>1179</v>
      </c>
      <c r="P588" s="116">
        <v>0.21413548290729523</v>
      </c>
      <c r="Q588" s="116">
        <v>0</v>
      </c>
      <c r="R588" s="117">
        <v>196223</v>
      </c>
      <c r="S588" s="116">
        <v>99.657691955566406</v>
      </c>
      <c r="T588" s="116">
        <v>99.444290161132813</v>
      </c>
      <c r="U588" s="118">
        <v>196897</v>
      </c>
      <c r="V588" s="119">
        <v>1.5236393082886934E-3</v>
      </c>
      <c r="W588" s="117">
        <v>627</v>
      </c>
      <c r="X588" s="119">
        <v>0.31953442096710205</v>
      </c>
      <c r="Y588" s="119">
        <v>0</v>
      </c>
      <c r="Z588" s="117">
        <v>114077</v>
      </c>
      <c r="AA588" s="119">
        <v>98.883209228515625</v>
      </c>
      <c r="AB588" s="116">
        <v>114117</v>
      </c>
      <c r="AC588" s="120">
        <v>98.70220947265625</v>
      </c>
      <c r="AD588" s="116">
        <v>5.7325849533081055</v>
      </c>
      <c r="AE588" s="116">
        <v>34.733257293701172</v>
      </c>
      <c r="AF588" s="116">
        <v>873.34283447265625</v>
      </c>
      <c r="AG588" s="116">
        <v>3021.62646484375</v>
      </c>
      <c r="AH588" s="121">
        <v>1880.4683837890625</v>
      </c>
      <c r="AI588" s="116">
        <v>62.233646392822266</v>
      </c>
      <c r="AJ588" s="121">
        <v>2908.980712890625</v>
      </c>
      <c r="AK588" s="121">
        <v>112.64598846435547</v>
      </c>
      <c r="AL588" s="116">
        <v>1843.2733154296875</v>
      </c>
      <c r="AM588" s="116">
        <v>37.194999694824219</v>
      </c>
      <c r="AN588" s="116">
        <v>82.98187255859375</v>
      </c>
      <c r="AO588" s="116">
        <v>87.325584411621094</v>
      </c>
      <c r="AP588" s="116">
        <v>36.323356628417969</v>
      </c>
      <c r="AQ588" s="116">
        <v>2.9976453024243552</v>
      </c>
      <c r="AR588" s="118">
        <v>195</v>
      </c>
      <c r="AS588" s="118">
        <v>0</v>
      </c>
      <c r="AT588" s="118">
        <v>1</v>
      </c>
      <c r="AU588" s="118">
        <v>0</v>
      </c>
      <c r="AV588" s="118">
        <v>1</v>
      </c>
      <c r="AW588" s="118">
        <v>0</v>
      </c>
      <c r="AX588" s="118">
        <v>0</v>
      </c>
      <c r="AY588" s="118">
        <v>0</v>
      </c>
      <c r="AZ588" s="118">
        <v>3</v>
      </c>
      <c r="BA588" s="118">
        <v>2</v>
      </c>
      <c r="BB588" s="118">
        <v>24</v>
      </c>
      <c r="BC588" s="118">
        <v>14</v>
      </c>
      <c r="BD588" s="116">
        <v>11</v>
      </c>
      <c r="BE588" s="118">
        <v>31</v>
      </c>
      <c r="BF588" s="118">
        <v>0</v>
      </c>
      <c r="BG588" s="112">
        <v>40.638362884521484</v>
      </c>
      <c r="BH588" s="244">
        <v>52</v>
      </c>
      <c r="BI588" s="240">
        <v>16.099071207430342</v>
      </c>
      <c r="BJ588" s="470">
        <v>0</v>
      </c>
      <c r="BK588" s="470">
        <v>2</v>
      </c>
    </row>
    <row r="589" spans="1:63">
      <c r="A589" s="352">
        <v>41881</v>
      </c>
      <c r="B589" s="114" t="s">
        <v>184</v>
      </c>
      <c r="C589" s="114" t="s">
        <v>122</v>
      </c>
      <c r="D589" s="114">
        <v>114</v>
      </c>
      <c r="E589" s="114">
        <v>97</v>
      </c>
      <c r="F589" s="114">
        <v>17</v>
      </c>
      <c r="G589" s="114">
        <v>340</v>
      </c>
      <c r="H589" s="114">
        <v>289</v>
      </c>
      <c r="I589" s="114">
        <v>51</v>
      </c>
      <c r="J589" s="114">
        <v>1191</v>
      </c>
      <c r="K589" s="115">
        <v>972</v>
      </c>
      <c r="L589" s="115">
        <v>219</v>
      </c>
      <c r="M589" s="115">
        <v>889596</v>
      </c>
      <c r="N589" s="116">
        <v>3.3723172964528203E-4</v>
      </c>
      <c r="O589" s="115">
        <v>740</v>
      </c>
      <c r="P589" s="116">
        <v>8.3187848329544067E-2</v>
      </c>
      <c r="Q589" s="116">
        <v>0</v>
      </c>
      <c r="R589" s="117">
        <v>332220</v>
      </c>
      <c r="S589" s="116">
        <v>99.546646118164062</v>
      </c>
      <c r="T589" s="116">
        <v>99.463836669921875</v>
      </c>
      <c r="U589" s="118">
        <v>333733</v>
      </c>
      <c r="V589" s="119">
        <v>9.5885032787919044E-3</v>
      </c>
      <c r="W589" s="117">
        <v>766</v>
      </c>
      <c r="X589" s="119">
        <v>0.23057010769844055</v>
      </c>
      <c r="Y589" s="119">
        <v>0</v>
      </c>
      <c r="Z589" s="117">
        <v>233691</v>
      </c>
      <c r="AA589" s="119">
        <v>98.404304504394531</v>
      </c>
      <c r="AB589" s="116">
        <v>233065</v>
      </c>
      <c r="AC589" s="120">
        <v>98.271728515625</v>
      </c>
      <c r="AD589" s="116">
        <v>5.6302566528320312</v>
      </c>
      <c r="AE589" s="116">
        <v>31.403285980224609</v>
      </c>
      <c r="AF589" s="116">
        <v>1424.2113037109375</v>
      </c>
      <c r="AG589" s="116">
        <v>4293.7216796875</v>
      </c>
      <c r="AH589" s="121">
        <v>3055.189453125</v>
      </c>
      <c r="AI589" s="116">
        <v>71.154808044433594</v>
      </c>
      <c r="AJ589" s="121">
        <v>3566.929443359375</v>
      </c>
      <c r="AK589" s="121">
        <v>726.7919921875</v>
      </c>
      <c r="AL589" s="116">
        <v>2572.419677734375</v>
      </c>
      <c r="AM589" s="116">
        <v>482.76904296875</v>
      </c>
      <c r="AN589" s="116">
        <v>94.291374206542969</v>
      </c>
      <c r="AO589" s="116">
        <v>97.194892883300781</v>
      </c>
      <c r="AP589" s="116">
        <v>82.23486328125</v>
      </c>
      <c r="AQ589" s="116">
        <v>3.6051399493597818</v>
      </c>
      <c r="AR589" s="118">
        <v>184</v>
      </c>
      <c r="AS589" s="118">
        <v>5</v>
      </c>
      <c r="AT589" s="118">
        <v>0</v>
      </c>
      <c r="AU589" s="118">
        <v>0</v>
      </c>
      <c r="AV589" s="118">
        <v>0</v>
      </c>
      <c r="AW589" s="118">
        <v>0</v>
      </c>
      <c r="AX589" s="118">
        <v>1</v>
      </c>
      <c r="AY589" s="118">
        <v>0</v>
      </c>
      <c r="AZ589" s="118">
        <v>4</v>
      </c>
      <c r="BA589" s="118">
        <v>2</v>
      </c>
      <c r="BB589" s="118">
        <v>26</v>
      </c>
      <c r="BC589" s="118">
        <v>13</v>
      </c>
      <c r="BD589" s="116">
        <v>5</v>
      </c>
      <c r="BE589" s="118">
        <v>21</v>
      </c>
      <c r="BF589" s="118">
        <v>0</v>
      </c>
      <c r="BG589" s="112">
        <v>46.480236053466797</v>
      </c>
      <c r="BH589" s="244">
        <v>45</v>
      </c>
      <c r="BI589" s="240">
        <v>13.23529411764706</v>
      </c>
      <c r="BJ589" s="471">
        <v>0</v>
      </c>
      <c r="BK589" s="471">
        <v>2</v>
      </c>
    </row>
    <row r="590" spans="1:63">
      <c r="A590" s="352">
        <v>41881</v>
      </c>
      <c r="B590" s="114" t="s">
        <v>131</v>
      </c>
      <c r="C590" s="114" t="s">
        <v>176</v>
      </c>
      <c r="D590" s="114">
        <v>188</v>
      </c>
      <c r="E590" s="114">
        <v>168</v>
      </c>
      <c r="F590" s="114">
        <v>20</v>
      </c>
      <c r="G590" s="114">
        <v>539</v>
      </c>
      <c r="H590" s="114">
        <v>489</v>
      </c>
      <c r="I590" s="114">
        <v>50</v>
      </c>
      <c r="J590" s="114">
        <v>1592</v>
      </c>
      <c r="K590" s="115">
        <v>1430</v>
      </c>
      <c r="L590" s="115">
        <v>162</v>
      </c>
      <c r="M590" s="115">
        <v>1103180</v>
      </c>
      <c r="N590" s="116">
        <v>1.2781232595443726E-2</v>
      </c>
      <c r="O590" s="115">
        <v>67</v>
      </c>
      <c r="P590" s="116">
        <v>6.3143330626189709E-3</v>
      </c>
      <c r="Q590" s="116">
        <v>0</v>
      </c>
      <c r="R590" s="117">
        <v>401817</v>
      </c>
      <c r="S590" s="116">
        <v>99.619438171386719</v>
      </c>
      <c r="T590" s="116">
        <v>99.613151550292969</v>
      </c>
      <c r="U590" s="118">
        <v>403352</v>
      </c>
      <c r="V590" s="119">
        <v>2.2065093740820885E-2</v>
      </c>
      <c r="W590" s="117">
        <v>1248</v>
      </c>
      <c r="X590" s="119">
        <v>0.31058913469314575</v>
      </c>
      <c r="Y590" s="119">
        <v>0</v>
      </c>
      <c r="Z590" s="117">
        <v>158189</v>
      </c>
      <c r="AA590" s="119">
        <v>94.938331604003906</v>
      </c>
      <c r="AB590" s="116">
        <v>157916</v>
      </c>
      <c r="AC590" s="120">
        <v>95.408317565917969</v>
      </c>
      <c r="AD590" s="116">
        <v>5.1446313858032227</v>
      </c>
      <c r="AE590" s="116">
        <v>28.306695938110352</v>
      </c>
      <c r="AF590" s="116">
        <v>1638.81201171875</v>
      </c>
      <c r="AG590" s="116">
        <v>4828.90869140625</v>
      </c>
      <c r="AH590" s="121">
        <v>3174.2255859375</v>
      </c>
      <c r="AI590" s="116">
        <v>65.733810424804688</v>
      </c>
      <c r="AJ590" s="121">
        <v>4144.44970703125</v>
      </c>
      <c r="AK590" s="121">
        <v>684.4595947265625</v>
      </c>
      <c r="AL590" s="116">
        <v>2654.277587890625</v>
      </c>
      <c r="AM590" s="116">
        <v>519.947998046875</v>
      </c>
      <c r="AN590" s="116">
        <v>81.336563110351563</v>
      </c>
      <c r="AO590" s="116">
        <v>78.635177612304688</v>
      </c>
      <c r="AP590" s="116">
        <v>102.69924163818359</v>
      </c>
      <c r="AQ590" s="116">
        <v>3.0332341026421168</v>
      </c>
      <c r="AR590" s="118">
        <v>289</v>
      </c>
      <c r="AS590" s="118">
        <v>0</v>
      </c>
      <c r="AT590" s="118">
        <v>2</v>
      </c>
      <c r="AU590" s="118">
        <v>2</v>
      </c>
      <c r="AV590" s="118">
        <v>1</v>
      </c>
      <c r="AW590" s="118">
        <v>0</v>
      </c>
      <c r="AX590" s="118">
        <v>4</v>
      </c>
      <c r="AY590" s="118">
        <v>1</v>
      </c>
      <c r="AZ590" s="118">
        <v>2</v>
      </c>
      <c r="BA590" s="118">
        <v>1</v>
      </c>
      <c r="BB590" s="118">
        <v>116</v>
      </c>
      <c r="BC590" s="118">
        <v>64</v>
      </c>
      <c r="BD590" s="116">
        <v>17</v>
      </c>
      <c r="BE590" s="118">
        <v>31</v>
      </c>
      <c r="BF590" s="118">
        <v>0</v>
      </c>
      <c r="BG590" s="112">
        <v>39.435741424560547</v>
      </c>
      <c r="BH590" s="244">
        <v>93</v>
      </c>
      <c r="BI590" s="240">
        <v>17.254174397031541</v>
      </c>
      <c r="BJ590" s="471">
        <v>1</v>
      </c>
      <c r="BK590" s="471">
        <v>1</v>
      </c>
    </row>
    <row r="591" spans="1:63">
      <c r="A591" s="352">
        <v>41881</v>
      </c>
      <c r="B591" s="114" t="s">
        <v>124</v>
      </c>
      <c r="C591" s="114" t="s">
        <v>176</v>
      </c>
      <c r="D591" s="114">
        <v>149</v>
      </c>
      <c r="E591" s="114">
        <v>117</v>
      </c>
      <c r="F591" s="114">
        <v>32</v>
      </c>
      <c r="G591" s="114">
        <v>430</v>
      </c>
      <c r="H591" s="114">
        <v>344</v>
      </c>
      <c r="I591" s="114">
        <v>86</v>
      </c>
      <c r="J591" s="114">
        <v>1648</v>
      </c>
      <c r="K591" s="115">
        <v>1302</v>
      </c>
      <c r="L591" s="115">
        <v>346</v>
      </c>
      <c r="M591" s="115">
        <v>1082287</v>
      </c>
      <c r="N591" s="116">
        <v>6.8373731337487698E-3</v>
      </c>
      <c r="O591" s="115">
        <v>172</v>
      </c>
      <c r="P591" s="116">
        <v>1.6498515382409096E-2</v>
      </c>
      <c r="Q591" s="116">
        <v>0</v>
      </c>
      <c r="R591" s="117">
        <v>445676</v>
      </c>
      <c r="S591" s="116">
        <v>99.677490234375</v>
      </c>
      <c r="T591" s="116">
        <v>99.661041259765625</v>
      </c>
      <c r="U591" s="118">
        <v>447118</v>
      </c>
      <c r="V591" s="119">
        <v>5.5019032210111618E-2</v>
      </c>
      <c r="W591" s="117">
        <v>1306</v>
      </c>
      <c r="X591" s="119">
        <v>0.29303798079490662</v>
      </c>
      <c r="Y591" s="119">
        <v>0</v>
      </c>
      <c r="Z591" s="117">
        <v>122784</v>
      </c>
      <c r="AA591" s="119">
        <v>93.67669677734375</v>
      </c>
      <c r="AB591" s="116">
        <v>122399</v>
      </c>
      <c r="AC591" s="120">
        <v>93.732795715332031</v>
      </c>
      <c r="AD591" s="116">
        <v>5.0380973815917969</v>
      </c>
      <c r="AE591" s="116">
        <v>29.897735595703125</v>
      </c>
      <c r="AF591" s="116">
        <v>1607.541015625</v>
      </c>
      <c r="AG591" s="116">
        <v>5581.1630859375</v>
      </c>
      <c r="AH591" s="121">
        <v>3457.17529296875</v>
      </c>
      <c r="AI591" s="116">
        <v>61.943634033203125</v>
      </c>
      <c r="AJ591" s="121">
        <v>4160.71240234375</v>
      </c>
      <c r="AK591" s="121">
        <v>1420.450439453125</v>
      </c>
      <c r="AL591" s="116">
        <v>2340.74560546875</v>
      </c>
      <c r="AM591" s="116">
        <v>1116.4307861328125</v>
      </c>
      <c r="AN591" s="116">
        <v>82.918861389160156</v>
      </c>
      <c r="AO591" s="116">
        <v>77.988250732421875</v>
      </c>
      <c r="AP591" s="116">
        <v>101.76441955566406</v>
      </c>
      <c r="AQ591" s="116">
        <v>3.3866280861271236</v>
      </c>
      <c r="AR591" s="118">
        <v>193</v>
      </c>
      <c r="AS591" s="118">
        <v>2</v>
      </c>
      <c r="AT591" s="118">
        <v>2</v>
      </c>
      <c r="AU591" s="118">
        <v>1</v>
      </c>
      <c r="AV591" s="118">
        <v>1</v>
      </c>
      <c r="AW591" s="118">
        <v>1</v>
      </c>
      <c r="AX591" s="118">
        <v>2</v>
      </c>
      <c r="AY591" s="118">
        <v>0</v>
      </c>
      <c r="AZ591" s="118">
        <v>1</v>
      </c>
      <c r="BA591" s="118">
        <v>0</v>
      </c>
      <c r="BB591" s="118">
        <v>73</v>
      </c>
      <c r="BC591" s="118">
        <v>42</v>
      </c>
      <c r="BD591" s="116">
        <v>11</v>
      </c>
      <c r="BE591" s="118">
        <v>21</v>
      </c>
      <c r="BF591" s="118">
        <v>0</v>
      </c>
      <c r="BG591" s="112">
        <v>40.983612060546875</v>
      </c>
      <c r="BH591" s="244">
        <v>89</v>
      </c>
      <c r="BI591" s="240">
        <v>20.697674418604649</v>
      </c>
      <c r="BJ591" s="471">
        <v>0</v>
      </c>
      <c r="BK591" s="471">
        <v>0</v>
      </c>
    </row>
    <row r="592" spans="1:63">
      <c r="A592" s="352">
        <v>41881</v>
      </c>
      <c r="B592" s="206" t="s">
        <v>133</v>
      </c>
      <c r="C592" s="206" t="s">
        <v>176</v>
      </c>
      <c r="D592" s="206">
        <v>176</v>
      </c>
      <c r="E592" s="206">
        <v>164</v>
      </c>
      <c r="F592" s="206">
        <v>12</v>
      </c>
      <c r="G592" s="206">
        <v>519</v>
      </c>
      <c r="H592" s="206">
        <v>485</v>
      </c>
      <c r="I592" s="206">
        <v>34</v>
      </c>
      <c r="J592" s="206">
        <v>1541</v>
      </c>
      <c r="K592" s="245">
        <v>1425</v>
      </c>
      <c r="L592" s="245">
        <v>116</v>
      </c>
      <c r="M592" s="245">
        <v>862637</v>
      </c>
      <c r="N592" s="246">
        <v>0.42103457450866699</v>
      </c>
      <c r="O592" s="245">
        <v>86</v>
      </c>
      <c r="P592" s="246">
        <v>1.052421610802412E-2</v>
      </c>
      <c r="Q592" s="246">
        <v>0</v>
      </c>
      <c r="R592" s="247">
        <v>291476</v>
      </c>
      <c r="S592" s="246">
        <v>99.616195678710938</v>
      </c>
      <c r="T592" s="246">
        <v>99.605712890625</v>
      </c>
      <c r="U592" s="248">
        <v>292599</v>
      </c>
      <c r="V592" s="249">
        <v>2.8708232566714287E-2</v>
      </c>
      <c r="W592" s="248">
        <v>1068</v>
      </c>
      <c r="X592" s="246">
        <v>0.36641097068786621</v>
      </c>
      <c r="Y592" s="246">
        <v>0</v>
      </c>
      <c r="Z592" s="247">
        <v>72782</v>
      </c>
      <c r="AA592" s="249">
        <v>89.783187866210938</v>
      </c>
      <c r="AB592" s="246">
        <v>71369</v>
      </c>
      <c r="AC592" s="250">
        <v>90.306716918945313</v>
      </c>
      <c r="AD592" s="246">
        <v>5.1429347991943359</v>
      </c>
      <c r="AE592" s="246">
        <v>33.875942230224609</v>
      </c>
      <c r="AF592" s="246">
        <v>1310.023681640625</v>
      </c>
      <c r="AG592" s="246">
        <v>4278.3232421875</v>
      </c>
      <c r="AH592" s="251">
        <v>2844.614501953125</v>
      </c>
      <c r="AI592" s="246">
        <v>66.489006042480469</v>
      </c>
      <c r="AJ592" s="251">
        <v>3912.08447265625</v>
      </c>
      <c r="AK592" s="251">
        <v>366.23764038085938</v>
      </c>
      <c r="AL592" s="246">
        <v>2607.7177734375</v>
      </c>
      <c r="AM592" s="246">
        <v>236.89662170410156</v>
      </c>
      <c r="AN592" s="246">
        <v>76.783088684082031</v>
      </c>
      <c r="AO592" s="246">
        <v>76.672676086425781</v>
      </c>
      <c r="AP592" s="246">
        <v>77.982620239257812</v>
      </c>
      <c r="AQ592" s="246">
        <v>2.7763291643007788</v>
      </c>
      <c r="AR592" s="248">
        <v>303</v>
      </c>
      <c r="AS592" s="248">
        <v>1</v>
      </c>
      <c r="AT592" s="248">
        <v>13</v>
      </c>
      <c r="AU592" s="248">
        <v>13</v>
      </c>
      <c r="AV592" s="248">
        <v>0</v>
      </c>
      <c r="AW592" s="248">
        <v>0</v>
      </c>
      <c r="AX592" s="248">
        <v>11</v>
      </c>
      <c r="AY592" s="248">
        <v>0</v>
      </c>
      <c r="AZ592" s="248">
        <v>1</v>
      </c>
      <c r="BA592" s="248">
        <v>2</v>
      </c>
      <c r="BB592" s="248">
        <v>91</v>
      </c>
      <c r="BC592" s="248">
        <v>45</v>
      </c>
      <c r="BD592" s="246">
        <v>19</v>
      </c>
      <c r="BE592" s="248">
        <v>27</v>
      </c>
      <c r="BF592" s="248">
        <v>0</v>
      </c>
      <c r="BG592" s="249">
        <v>37.059616088867188</v>
      </c>
      <c r="BH592" s="252">
        <v>130</v>
      </c>
      <c r="BI592" s="253">
        <v>25.048169556840076</v>
      </c>
      <c r="BJ592" s="43">
        <v>0</v>
      </c>
      <c r="BK592" s="43">
        <v>2</v>
      </c>
    </row>
    <row r="593" spans="1:63">
      <c r="A593" s="352">
        <v>41881</v>
      </c>
      <c r="B593" s="206" t="s">
        <v>125</v>
      </c>
      <c r="C593" s="206" t="s">
        <v>176</v>
      </c>
      <c r="D593" s="206">
        <v>174</v>
      </c>
      <c r="E593" s="206">
        <v>166</v>
      </c>
      <c r="F593" s="206">
        <v>8</v>
      </c>
      <c r="G593" s="206">
        <v>498</v>
      </c>
      <c r="H593" s="206">
        <v>474</v>
      </c>
      <c r="I593" s="206">
        <v>24</v>
      </c>
      <c r="J593" s="206">
        <v>1628</v>
      </c>
      <c r="K593" s="245">
        <v>1535</v>
      </c>
      <c r="L593" s="245">
        <v>93</v>
      </c>
      <c r="M593" s="245">
        <v>837487</v>
      </c>
      <c r="N593" s="246">
        <v>0.40764811635017395</v>
      </c>
      <c r="O593" s="245">
        <v>32</v>
      </c>
      <c r="P593" s="246">
        <v>4.0133846923708916E-3</v>
      </c>
      <c r="Q593" s="246">
        <v>0</v>
      </c>
      <c r="R593" s="247">
        <v>300429</v>
      </c>
      <c r="S593" s="246">
        <v>99.808311462402344</v>
      </c>
      <c r="T593" s="246">
        <v>99.804306030273438</v>
      </c>
      <c r="U593" s="248">
        <v>301006</v>
      </c>
      <c r="V593" s="249">
        <v>3.2889708876609802E-2</v>
      </c>
      <c r="W593" s="248">
        <v>622</v>
      </c>
      <c r="X593" s="246">
        <v>0.20703727006912231</v>
      </c>
      <c r="Y593" s="246">
        <v>0</v>
      </c>
      <c r="Z593" s="247">
        <v>82186</v>
      </c>
      <c r="AA593" s="249">
        <v>93.764144897460938</v>
      </c>
      <c r="AB593" s="246">
        <v>82826</v>
      </c>
      <c r="AC593" s="250">
        <v>93.982566833496094</v>
      </c>
      <c r="AD593" s="246">
        <v>4.4360804557800293</v>
      </c>
      <c r="AE593" s="246">
        <v>33.194904327392578</v>
      </c>
      <c r="AF593" s="246">
        <v>1075.6241455078125</v>
      </c>
      <c r="AG593" s="246">
        <v>4004.470703125</v>
      </c>
      <c r="AH593" s="251">
        <v>1867.7652587890625</v>
      </c>
      <c r="AI593" s="246">
        <v>46.642002105712891</v>
      </c>
      <c r="AJ593" s="251">
        <v>3675.159912109375</v>
      </c>
      <c r="AK593" s="251">
        <v>329.31112670898437</v>
      </c>
      <c r="AL593" s="246">
        <v>1643.999267578125</v>
      </c>
      <c r="AM593" s="246">
        <v>223.76609802246094</v>
      </c>
      <c r="AN593" s="246">
        <v>64.565223693847656</v>
      </c>
      <c r="AO593" s="246">
        <v>63.209674835205078</v>
      </c>
      <c r="AP593" s="246">
        <v>84.879676818847656</v>
      </c>
      <c r="AQ593" s="246">
        <v>2.4597485891431203</v>
      </c>
      <c r="AR593" s="248">
        <v>352</v>
      </c>
      <c r="AS593" s="248">
        <v>1</v>
      </c>
      <c r="AT593" s="248">
        <v>5</v>
      </c>
      <c r="AU593" s="248">
        <v>4</v>
      </c>
      <c r="AV593" s="248">
        <v>1</v>
      </c>
      <c r="AW593" s="248">
        <v>0</v>
      </c>
      <c r="AX593" s="248">
        <v>1</v>
      </c>
      <c r="AY593" s="248">
        <v>0</v>
      </c>
      <c r="AZ593" s="248">
        <v>1</v>
      </c>
      <c r="BA593" s="248">
        <v>0</v>
      </c>
      <c r="BB593" s="248">
        <v>61</v>
      </c>
      <c r="BC593" s="248">
        <v>36</v>
      </c>
      <c r="BD593" s="246">
        <v>7</v>
      </c>
      <c r="BE593" s="248">
        <v>12</v>
      </c>
      <c r="BF593" s="248">
        <v>0</v>
      </c>
      <c r="BG593" s="249">
        <v>31.433967590332031</v>
      </c>
      <c r="BH593" s="252">
        <v>154</v>
      </c>
      <c r="BI593" s="253">
        <v>30.923694779116467</v>
      </c>
      <c r="BJ593" s="43">
        <v>0</v>
      </c>
      <c r="BK593" s="43">
        <v>0</v>
      </c>
    </row>
    <row r="594" spans="1:63">
      <c r="A594" s="352">
        <v>41881</v>
      </c>
      <c r="B594" s="107" t="s">
        <v>127</v>
      </c>
      <c r="C594" s="107" t="s">
        <v>128</v>
      </c>
      <c r="D594" s="107">
        <v>166</v>
      </c>
      <c r="E594" s="107">
        <v>150</v>
      </c>
      <c r="F594" s="107">
        <v>16</v>
      </c>
      <c r="G594" s="107">
        <v>498</v>
      </c>
      <c r="H594" s="107">
        <v>450</v>
      </c>
      <c r="I594" s="107">
        <v>48</v>
      </c>
      <c r="J594" s="107">
        <v>1607</v>
      </c>
      <c r="K594" s="108">
        <v>1441</v>
      </c>
      <c r="L594" s="108">
        <v>166</v>
      </c>
      <c r="M594" s="108">
        <v>788679</v>
      </c>
      <c r="N594" s="109">
        <v>1.3313401490449905E-2</v>
      </c>
      <c r="O594" s="108">
        <v>3445</v>
      </c>
      <c r="P594" s="109">
        <v>0.43688002228736877</v>
      </c>
      <c r="Q594" s="109">
        <v>0</v>
      </c>
      <c r="R594" s="110">
        <v>317922</v>
      </c>
      <c r="S594" s="109">
        <v>99.502052307128906</v>
      </c>
      <c r="T594" s="109">
        <v>99.067344665527344</v>
      </c>
      <c r="U594" s="111">
        <v>319513</v>
      </c>
      <c r="V594" s="112">
        <v>0.1045340895652771</v>
      </c>
      <c r="W594" s="111">
        <v>2498</v>
      </c>
      <c r="X594" s="109">
        <v>0.78572732210159302</v>
      </c>
      <c r="Y594" s="109">
        <v>0</v>
      </c>
      <c r="Z594" s="110">
        <v>728329</v>
      </c>
      <c r="AA594" s="112">
        <v>99.239669799804688</v>
      </c>
      <c r="AB594" s="109">
        <v>727220</v>
      </c>
      <c r="AC594" s="182">
        <v>99.367172241210937</v>
      </c>
      <c r="AD594" s="109">
        <v>3.1155333518981934</v>
      </c>
      <c r="AE594" s="109">
        <v>16.517881393432617</v>
      </c>
      <c r="AF594" s="109">
        <v>695.01708984375</v>
      </c>
      <c r="AG594" s="109">
        <v>4227.49462890625</v>
      </c>
      <c r="AH594" s="113">
        <v>2189.227294921875</v>
      </c>
      <c r="AI594" s="109">
        <v>51.785453796386719</v>
      </c>
      <c r="AJ594" s="113">
        <v>3895.670654296875</v>
      </c>
      <c r="AK594" s="113">
        <v>331.82223510742187</v>
      </c>
      <c r="AL594" s="109">
        <v>450</v>
      </c>
      <c r="AM594" s="109">
        <v>48</v>
      </c>
      <c r="AN594" s="109">
        <v>74.037918090820313</v>
      </c>
      <c r="AO594" s="109">
        <v>75.692893981933594</v>
      </c>
      <c r="AP594" s="109">
        <v>58.914676666259766</v>
      </c>
      <c r="AQ594" s="109">
        <v>2.6306749402030181</v>
      </c>
      <c r="AR594" s="111">
        <v>321</v>
      </c>
      <c r="AS594" s="111">
        <v>1</v>
      </c>
      <c r="AT594" s="111">
        <v>2</v>
      </c>
      <c r="AU594" s="111">
        <v>1</v>
      </c>
      <c r="AV594" s="111">
        <v>4</v>
      </c>
      <c r="AW594" s="111">
        <v>0</v>
      </c>
      <c r="AX594" s="111">
        <v>23</v>
      </c>
      <c r="AY594" s="111">
        <v>0</v>
      </c>
      <c r="AZ594" s="111">
        <v>13</v>
      </c>
      <c r="BA594" s="111">
        <v>1</v>
      </c>
      <c r="BB594" s="111">
        <v>26</v>
      </c>
      <c r="BC594" s="111">
        <v>8</v>
      </c>
      <c r="BD594" s="109">
        <v>71</v>
      </c>
      <c r="BE594" s="111">
        <v>89</v>
      </c>
      <c r="BF594" s="111">
        <v>0</v>
      </c>
      <c r="BG594" s="112">
        <v>36.23614501953125</v>
      </c>
      <c r="BH594" s="244">
        <v>160</v>
      </c>
      <c r="BI594" s="240">
        <v>32.128514056224901</v>
      </c>
      <c r="BJ594" s="43">
        <v>0</v>
      </c>
      <c r="BK594" s="43">
        <v>1</v>
      </c>
    </row>
    <row r="595" spans="1:63">
      <c r="A595" s="352">
        <v>41881</v>
      </c>
      <c r="B595" s="107" t="s">
        <v>129</v>
      </c>
      <c r="C595" s="107" t="s">
        <v>128</v>
      </c>
      <c r="D595" s="107">
        <v>155</v>
      </c>
      <c r="E595" s="107">
        <v>152</v>
      </c>
      <c r="F595" s="107">
        <v>3</v>
      </c>
      <c r="G595" s="107">
        <v>461</v>
      </c>
      <c r="H595" s="107">
        <v>452</v>
      </c>
      <c r="I595" s="107">
        <v>9</v>
      </c>
      <c r="J595" s="107">
        <v>1209</v>
      </c>
      <c r="K595" s="108">
        <v>1180</v>
      </c>
      <c r="L595" s="108">
        <v>29</v>
      </c>
      <c r="M595" s="108">
        <v>637803</v>
      </c>
      <c r="N595" s="109">
        <v>0</v>
      </c>
      <c r="O595" s="108">
        <v>3185</v>
      </c>
      <c r="P595" s="109">
        <v>0.49938145279884338</v>
      </c>
      <c r="Q595" s="109">
        <v>0</v>
      </c>
      <c r="R595" s="110">
        <v>213155</v>
      </c>
      <c r="S595" s="109">
        <v>99.019355773925781</v>
      </c>
      <c r="T595" s="109">
        <v>98.524871826171875</v>
      </c>
      <c r="U595" s="111">
        <v>215266</v>
      </c>
      <c r="V595" s="112">
        <v>0.51471203565597534</v>
      </c>
      <c r="W595" s="111">
        <v>1667</v>
      </c>
      <c r="X595" s="109">
        <v>0.78206002712249756</v>
      </c>
      <c r="Y595" s="109">
        <v>0</v>
      </c>
      <c r="Z595" s="110">
        <v>196437</v>
      </c>
      <c r="AA595" s="112">
        <v>98.000076293945313</v>
      </c>
      <c r="AB595" s="109">
        <v>197336</v>
      </c>
      <c r="AC595" s="182">
        <v>97.938941955566406</v>
      </c>
      <c r="AD595" s="109">
        <v>3.087397575378418</v>
      </c>
      <c r="AE595" s="109">
        <v>21.931680679321289</v>
      </c>
      <c r="AF595" s="109">
        <v>579.7999267578125</v>
      </c>
      <c r="AG595" s="109">
        <v>2584.7109375</v>
      </c>
      <c r="AH595" s="113">
        <v>1205.794189453125</v>
      </c>
      <c r="AI595" s="109">
        <v>46.651027679443359</v>
      </c>
      <c r="AJ595" s="113">
        <v>2552.461181640625</v>
      </c>
      <c r="AK595" s="113">
        <v>32.25</v>
      </c>
      <c r="AL595" s="109">
        <v>452</v>
      </c>
      <c r="AM595" s="109">
        <v>9</v>
      </c>
      <c r="AN595" s="109">
        <v>66.556549072265625</v>
      </c>
      <c r="AO595" s="109">
        <v>67.168228149414063</v>
      </c>
      <c r="AP595" s="109">
        <v>38.678802490234375</v>
      </c>
      <c r="AQ595" s="109">
        <v>2.1378915942928041</v>
      </c>
      <c r="AR595" s="111">
        <v>321</v>
      </c>
      <c r="AS595" s="111">
        <v>1</v>
      </c>
      <c r="AT595" s="111">
        <v>0</v>
      </c>
      <c r="AU595" s="111">
        <v>0</v>
      </c>
      <c r="AV595" s="111">
        <v>6</v>
      </c>
      <c r="AW595" s="111">
        <v>2</v>
      </c>
      <c r="AX595" s="111">
        <v>24</v>
      </c>
      <c r="AY595" s="111">
        <v>1</v>
      </c>
      <c r="AZ595" s="111">
        <v>15</v>
      </c>
      <c r="BA595" s="111">
        <v>1</v>
      </c>
      <c r="BB595" s="111">
        <v>47</v>
      </c>
      <c r="BC595" s="111">
        <v>19</v>
      </c>
      <c r="BD595" s="109">
        <v>72</v>
      </c>
      <c r="BE595" s="111">
        <v>80</v>
      </c>
      <c r="BF595" s="111">
        <v>0</v>
      </c>
      <c r="BG595" s="112">
        <v>31.907291412353516</v>
      </c>
      <c r="BH595" s="244">
        <v>178</v>
      </c>
      <c r="BI595" s="240">
        <v>38.611713665943604</v>
      </c>
      <c r="BJ595" s="43">
        <v>1</v>
      </c>
      <c r="BK595" s="43">
        <v>1</v>
      </c>
    </row>
    <row r="596" spans="1:63">
      <c r="A596" s="352">
        <v>41881</v>
      </c>
      <c r="B596" s="126" t="s">
        <v>130</v>
      </c>
      <c r="C596" s="126" t="s">
        <v>128</v>
      </c>
      <c r="D596" s="233">
        <v>181</v>
      </c>
      <c r="E596" s="233">
        <v>176</v>
      </c>
      <c r="F596" s="233">
        <v>5</v>
      </c>
      <c r="G596" s="233">
        <v>543</v>
      </c>
      <c r="H596" s="233">
        <v>528</v>
      </c>
      <c r="I596" s="233">
        <v>15</v>
      </c>
      <c r="J596" s="233">
        <v>931</v>
      </c>
      <c r="K596" s="233">
        <v>899</v>
      </c>
      <c r="L596" s="233">
        <v>32</v>
      </c>
      <c r="M596" s="233">
        <v>267233</v>
      </c>
      <c r="N596" s="195">
        <v>2.8439601883292198E-2</v>
      </c>
      <c r="O596" s="233">
        <v>809</v>
      </c>
      <c r="P596" s="230">
        <v>0.3028181791305542</v>
      </c>
      <c r="Q596" s="234">
        <v>0</v>
      </c>
      <c r="R596" s="233">
        <v>59490</v>
      </c>
      <c r="S596" s="230">
        <v>99.711708068847656</v>
      </c>
      <c r="T596" s="195">
        <v>99.409759521484375</v>
      </c>
      <c r="U596" s="233">
        <v>59662</v>
      </c>
      <c r="V596" s="195">
        <v>0</v>
      </c>
      <c r="W596" s="233">
        <v>328</v>
      </c>
      <c r="X596" s="195">
        <v>0.55135315656661987</v>
      </c>
      <c r="Y596" s="234">
        <v>0</v>
      </c>
      <c r="Z596" s="233">
        <v>160102</v>
      </c>
      <c r="AA596" s="195">
        <v>98.534187316894531</v>
      </c>
      <c r="AB596" s="233">
        <v>161659</v>
      </c>
      <c r="AC596" s="195">
        <v>98.326560974121094</v>
      </c>
      <c r="AD596" s="234">
        <v>4.2864575386047363</v>
      </c>
      <c r="AE596" s="234">
        <v>27.08582878112793</v>
      </c>
      <c r="AF596" s="233">
        <v>341.58328247070312</v>
      </c>
      <c r="AG596" s="234">
        <v>1120.755126953125</v>
      </c>
      <c r="AH596" s="234">
        <v>519.74285888671875</v>
      </c>
      <c r="AI596" s="234">
        <v>46.374347686767578</v>
      </c>
      <c r="AJ596" s="234">
        <v>1078.0941162109375</v>
      </c>
      <c r="AK596" s="234">
        <v>42.661109924316406</v>
      </c>
      <c r="AL596" s="234">
        <v>528</v>
      </c>
      <c r="AM596" s="234">
        <v>15</v>
      </c>
      <c r="AN596" s="235">
        <v>45.061973571777344</v>
      </c>
      <c r="AO596" s="235">
        <v>44.855979919433594</v>
      </c>
      <c r="AP596" s="235">
        <v>50.978206634521484</v>
      </c>
      <c r="AQ596" s="213">
        <v>1.203818611120435</v>
      </c>
      <c r="AR596" s="234">
        <v>455</v>
      </c>
      <c r="AS596" s="236">
        <v>0</v>
      </c>
      <c r="AT596" s="236">
        <v>3</v>
      </c>
      <c r="AU596" s="236">
        <v>3</v>
      </c>
      <c r="AV596" s="236">
        <v>0</v>
      </c>
      <c r="AW596" s="236">
        <v>0</v>
      </c>
      <c r="AX596" s="236">
        <v>5</v>
      </c>
      <c r="AY596" s="236">
        <v>0</v>
      </c>
      <c r="AZ596" s="236">
        <v>7</v>
      </c>
      <c r="BA596" s="236">
        <v>0</v>
      </c>
      <c r="BB596" s="236">
        <v>51</v>
      </c>
      <c r="BC596" s="236">
        <v>14</v>
      </c>
      <c r="BD596" s="236">
        <v>8</v>
      </c>
      <c r="BE596" s="236">
        <v>9</v>
      </c>
      <c r="BF596" s="236">
        <v>0</v>
      </c>
      <c r="BG596" s="235">
        <v>20.58772087097168</v>
      </c>
      <c r="BH596" s="236">
        <v>297</v>
      </c>
      <c r="BI596" s="235">
        <v>54.696132596685089</v>
      </c>
      <c r="BJ596" s="43">
        <v>0</v>
      </c>
      <c r="BK596" s="43">
        <v>0</v>
      </c>
    </row>
    <row r="597" spans="1:63">
      <c r="A597" s="352">
        <v>41881</v>
      </c>
      <c r="B597" s="127" t="s">
        <v>132</v>
      </c>
      <c r="C597" s="127" t="s">
        <v>128</v>
      </c>
      <c r="D597" s="199">
        <v>183</v>
      </c>
      <c r="E597" s="199">
        <v>178</v>
      </c>
      <c r="F597" s="199">
        <v>5</v>
      </c>
      <c r="G597" s="199">
        <v>542</v>
      </c>
      <c r="H597" s="199">
        <v>527</v>
      </c>
      <c r="I597" s="199">
        <v>15</v>
      </c>
      <c r="J597" s="199">
        <v>1067</v>
      </c>
      <c r="K597" s="199">
        <v>1034</v>
      </c>
      <c r="L597" s="199">
        <v>33</v>
      </c>
      <c r="M597" s="199">
        <v>373981</v>
      </c>
      <c r="N597" s="200">
        <v>0</v>
      </c>
      <c r="O597" s="199">
        <v>1089</v>
      </c>
      <c r="P597" s="194">
        <v>0.29120293259620667</v>
      </c>
      <c r="Q597" s="200">
        <v>0</v>
      </c>
      <c r="R597" s="199">
        <v>95937</v>
      </c>
      <c r="S597" s="194">
        <v>99.743202209472656</v>
      </c>
      <c r="T597" s="200">
        <v>99.452743530273438</v>
      </c>
      <c r="U597" s="199">
        <v>96184</v>
      </c>
      <c r="V597" s="201">
        <v>2.0793478470295668E-3</v>
      </c>
      <c r="W597" s="199">
        <v>583</v>
      </c>
      <c r="X597" s="200">
        <v>0.60769045352935791</v>
      </c>
      <c r="Y597" s="200">
        <v>0</v>
      </c>
      <c r="Z597" s="199">
        <v>192434</v>
      </c>
      <c r="AA597" s="201">
        <v>98.518478393554687</v>
      </c>
      <c r="AB597" s="199">
        <v>193072</v>
      </c>
      <c r="AC597" s="201">
        <v>98.330429077148438</v>
      </c>
      <c r="AD597" s="200">
        <v>4.2940211296081543</v>
      </c>
      <c r="AE597" s="200">
        <v>24.101512908935547</v>
      </c>
      <c r="AF597" s="199">
        <v>442.67803955078125</v>
      </c>
      <c r="AG597" s="200">
        <v>1571.9951171875</v>
      </c>
      <c r="AH597" s="200">
        <v>580.76885986328125</v>
      </c>
      <c r="AI597" s="237">
        <v>36.944698333740234</v>
      </c>
      <c r="AJ597" s="200">
        <v>1525.617431640625</v>
      </c>
      <c r="AK597" s="200">
        <v>46.377777099609375</v>
      </c>
      <c r="AL597" s="200">
        <v>527</v>
      </c>
      <c r="AM597" s="200">
        <v>15</v>
      </c>
      <c r="AN597" s="200">
        <v>47.608592987060547</v>
      </c>
      <c r="AO597" s="200">
        <v>47.984840393066406</v>
      </c>
      <c r="AP597" s="200">
        <v>37.846744537353516</v>
      </c>
      <c r="AQ597" s="200">
        <v>1.4732850207942831</v>
      </c>
      <c r="AR597" s="200">
        <v>465</v>
      </c>
      <c r="AS597" s="202">
        <v>1</v>
      </c>
      <c r="AT597" s="202">
        <v>0</v>
      </c>
      <c r="AU597" s="202">
        <v>0</v>
      </c>
      <c r="AV597" s="202">
        <v>0</v>
      </c>
      <c r="AW597" s="202">
        <v>0</v>
      </c>
      <c r="AX597" s="202">
        <v>6</v>
      </c>
      <c r="AY597" s="202">
        <v>-2</v>
      </c>
      <c r="AZ597" s="202">
        <v>4</v>
      </c>
      <c r="BA597" s="202">
        <v>0</v>
      </c>
      <c r="BB597" s="202">
        <v>40</v>
      </c>
      <c r="BC597" s="202">
        <v>15</v>
      </c>
      <c r="BD597" s="202">
        <v>18</v>
      </c>
      <c r="BE597" s="202">
        <v>16</v>
      </c>
      <c r="BF597" s="202">
        <v>0</v>
      </c>
      <c r="BG597" s="200">
        <v>22.008459091186523</v>
      </c>
      <c r="BH597" s="202">
        <v>291</v>
      </c>
      <c r="BI597" s="238">
        <v>53.690036900369009</v>
      </c>
      <c r="BJ597" s="43">
        <v>0</v>
      </c>
      <c r="BK597" s="43">
        <v>0</v>
      </c>
    </row>
    <row r="598" spans="1:63">
      <c r="A598" s="352">
        <v>41880</v>
      </c>
      <c r="B598" s="126" t="s">
        <v>6</v>
      </c>
      <c r="C598" s="126"/>
      <c r="D598" s="233">
        <v>2134</v>
      </c>
      <c r="E598" s="233">
        <v>1925</v>
      </c>
      <c r="F598" s="233">
        <v>209</v>
      </c>
      <c r="G598" s="233">
        <v>6307</v>
      </c>
      <c r="H598" s="233">
        <v>5702</v>
      </c>
      <c r="I598" s="233">
        <v>605</v>
      </c>
      <c r="J598" s="233">
        <v>19176</v>
      </c>
      <c r="K598" s="233">
        <v>16860</v>
      </c>
      <c r="L598" s="233">
        <v>2316</v>
      </c>
      <c r="M598" s="233">
        <v>12903413</v>
      </c>
      <c r="N598" s="195">
        <v>0.23827803755597837</v>
      </c>
      <c r="O598" s="233">
        <v>16836</v>
      </c>
      <c r="P598" s="230">
        <v>0.13285666136692401</v>
      </c>
      <c r="Q598" s="234"/>
      <c r="R598" s="233">
        <v>4733402</v>
      </c>
      <c r="S598" s="230">
        <v>99.425149609263684</v>
      </c>
      <c r="T598" s="195">
        <v>99.293056674933752</v>
      </c>
      <c r="U598" s="233">
        <v>4760789</v>
      </c>
      <c r="V598" s="195">
        <v>0.21420819444676209</v>
      </c>
      <c r="W598" s="233">
        <v>17034</v>
      </c>
      <c r="X598" s="195">
        <v>0.35986801881606506</v>
      </c>
      <c r="Y598" s="234"/>
      <c r="Z598" s="233">
        <v>3907612</v>
      </c>
      <c r="AA598" s="195">
        <v>97.951317808261692</v>
      </c>
      <c r="AB598" s="233">
        <v>3909934</v>
      </c>
      <c r="AC598" s="195">
        <v>97.889061447686188</v>
      </c>
      <c r="AD598" s="234">
        <v>9.0054170104502482</v>
      </c>
      <c r="AE598" s="234">
        <v>28.57776771783265</v>
      </c>
      <c r="AF598" s="233">
        <v>17702.710205078125</v>
      </c>
      <c r="AG598" s="234">
        <v>65583.173583984375</v>
      </c>
      <c r="AH598" s="234">
        <v>44563.392578125</v>
      </c>
      <c r="AI598" s="234">
        <v>67.949429926653522</v>
      </c>
      <c r="AJ598" s="234">
        <v>55327.997863769531</v>
      </c>
      <c r="AK598" s="234">
        <v>10255.174266815186</v>
      </c>
      <c r="AL598" s="234">
        <v>34322.013793945313</v>
      </c>
      <c r="AM598" s="234">
        <v>8018.6627922058105</v>
      </c>
      <c r="AN598" s="235">
        <v>92.994053066857845</v>
      </c>
      <c r="AO598" s="235">
        <v>90.432148027928847</v>
      </c>
      <c r="AP598" s="235">
        <v>112.26150242515688</v>
      </c>
      <c r="AQ598" s="213">
        <v>3.4200653725482049</v>
      </c>
      <c r="AR598" s="234">
        <v>3425</v>
      </c>
      <c r="AS598" s="236">
        <v>105</v>
      </c>
      <c r="AT598" s="236">
        <v>93</v>
      </c>
      <c r="AU598" s="236">
        <v>55</v>
      </c>
      <c r="AV598" s="236">
        <v>25</v>
      </c>
      <c r="AW598" s="236">
        <v>13</v>
      </c>
      <c r="AX598" s="236">
        <v>98</v>
      </c>
      <c r="AY598" s="236">
        <v>2</v>
      </c>
      <c r="AZ598" s="236">
        <v>90</v>
      </c>
      <c r="BA598" s="236">
        <v>18</v>
      </c>
      <c r="BB598" s="236">
        <v>736</v>
      </c>
      <c r="BC598" s="236">
        <v>371</v>
      </c>
      <c r="BD598" s="236">
        <v>336</v>
      </c>
      <c r="BE598" s="236">
        <v>488</v>
      </c>
      <c r="BF598" s="236">
        <v>0</v>
      </c>
      <c r="BG598" s="235">
        <v>45.321254311493099</v>
      </c>
      <c r="BH598" s="236">
        <v>1548</v>
      </c>
      <c r="BI598" s="235">
        <v>24.54415728555573</v>
      </c>
      <c r="BJ598" s="43">
        <v>4</v>
      </c>
      <c r="BK598" s="43">
        <v>18</v>
      </c>
    </row>
    <row r="599" spans="1:63">
      <c r="A599" s="352">
        <v>41880</v>
      </c>
      <c r="B599" s="127" t="s">
        <v>134</v>
      </c>
      <c r="C599" s="127"/>
      <c r="D599" s="199">
        <v>762</v>
      </c>
      <c r="E599" s="199">
        <v>654</v>
      </c>
      <c r="F599" s="199">
        <v>108</v>
      </c>
      <c r="G599" s="199">
        <v>2277</v>
      </c>
      <c r="H599" s="199">
        <v>1953</v>
      </c>
      <c r="I599" s="199">
        <v>324</v>
      </c>
      <c r="J599" s="199">
        <v>8023</v>
      </c>
      <c r="K599" s="199">
        <v>6683</v>
      </c>
      <c r="L599" s="199">
        <v>1340</v>
      </c>
      <c r="M599" s="199">
        <v>6432943</v>
      </c>
      <c r="N599" s="200">
        <v>0.1193699358201107</v>
      </c>
      <c r="O599" s="199">
        <v>8397</v>
      </c>
      <c r="P599" s="194">
        <v>0.13073159231229578</v>
      </c>
      <c r="Q599" s="200"/>
      <c r="R599" s="199">
        <v>2548829</v>
      </c>
      <c r="S599" s="194">
        <v>99.491057168898578</v>
      </c>
      <c r="T599" s="200">
        <v>99.36099092565334</v>
      </c>
      <c r="U599" s="199">
        <v>2561869</v>
      </c>
      <c r="V599" s="201">
        <v>0.12670437117716127</v>
      </c>
      <c r="W599" s="199">
        <v>7581</v>
      </c>
      <c r="X599" s="200">
        <v>0.29743070249122244</v>
      </c>
      <c r="Y599" s="200"/>
      <c r="Z599" s="199">
        <v>2279888</v>
      </c>
      <c r="AA599" s="201">
        <v>98.4304064227818</v>
      </c>
      <c r="AB599" s="199">
        <v>2279931</v>
      </c>
      <c r="AC599" s="201">
        <v>98.316967422660113</v>
      </c>
      <c r="AD599" s="200">
        <v>5.2117477703052604</v>
      </c>
      <c r="AE599" s="200">
        <v>30.113823086114948</v>
      </c>
      <c r="AF599" s="199">
        <v>9582.4520263671875</v>
      </c>
      <c r="AG599" s="200">
        <v>36432.864013671875</v>
      </c>
      <c r="AH599" s="200">
        <v>27856.206787109375</v>
      </c>
      <c r="AI599" s="237">
        <v>76.459009032767767</v>
      </c>
      <c r="AJ599" s="200">
        <v>29617.6875</v>
      </c>
      <c r="AK599" s="200">
        <v>6815.1739959716797</v>
      </c>
      <c r="AL599" s="200">
        <v>22198.53857421875</v>
      </c>
      <c r="AM599" s="200">
        <v>5657.6636161804199</v>
      </c>
      <c r="AN599" s="200">
        <v>118.42822691188208</v>
      </c>
      <c r="AO599" s="200">
        <v>116.63651863162963</v>
      </c>
      <c r="AP599" s="200">
        <v>126.89986531515588</v>
      </c>
      <c r="AQ599" s="200">
        <v>4.5410524758409414</v>
      </c>
      <c r="AR599" s="200">
        <v>762</v>
      </c>
      <c r="AS599" s="202">
        <v>96</v>
      </c>
      <c r="AT599" s="202">
        <v>55</v>
      </c>
      <c r="AU599" s="202">
        <v>37</v>
      </c>
      <c r="AV599" s="202">
        <v>11</v>
      </c>
      <c r="AW599" s="202">
        <v>6</v>
      </c>
      <c r="AX599" s="202">
        <v>23</v>
      </c>
      <c r="AY599" s="202">
        <v>2</v>
      </c>
      <c r="AZ599" s="202">
        <v>45</v>
      </c>
      <c r="BA599" s="202">
        <v>14</v>
      </c>
      <c r="BB599" s="202">
        <v>157</v>
      </c>
      <c r="BC599" s="202">
        <v>64</v>
      </c>
      <c r="BD599" s="202">
        <v>90</v>
      </c>
      <c r="BE599" s="202">
        <v>193</v>
      </c>
      <c r="BF599" s="202">
        <v>0</v>
      </c>
      <c r="BG599" s="200">
        <v>58.433493936018991</v>
      </c>
      <c r="BH599" s="202">
        <v>161</v>
      </c>
      <c r="BI599" s="238">
        <v>7.0707070707070701</v>
      </c>
      <c r="BJ599" s="470">
        <v>2</v>
      </c>
      <c r="BK599" s="470">
        <v>14</v>
      </c>
    </row>
    <row r="600" spans="1:63">
      <c r="A600" s="352">
        <v>41880</v>
      </c>
      <c r="B600" s="127" t="s">
        <v>175</v>
      </c>
      <c r="C600" s="127"/>
      <c r="D600" s="199">
        <v>687</v>
      </c>
      <c r="E600" s="199">
        <v>615</v>
      </c>
      <c r="F600" s="199">
        <v>72</v>
      </c>
      <c r="G600" s="199">
        <v>1986</v>
      </c>
      <c r="H600" s="199">
        <v>1792</v>
      </c>
      <c r="I600" s="199">
        <v>194</v>
      </c>
      <c r="J600" s="199">
        <v>6407</v>
      </c>
      <c r="K600" s="199">
        <v>5690</v>
      </c>
      <c r="L600" s="199">
        <v>717</v>
      </c>
      <c r="M600" s="199">
        <v>4362057</v>
      </c>
      <c r="N600" s="200">
        <v>0.44515693902799941</v>
      </c>
      <c r="O600" s="199">
        <v>252</v>
      </c>
      <c r="P600" s="194">
        <v>6.0803151525110699E-3</v>
      </c>
      <c r="Q600" s="200"/>
      <c r="R600" s="199">
        <v>1523837</v>
      </c>
      <c r="S600" s="194">
        <v>99.36314462985716</v>
      </c>
      <c r="T600" s="243">
        <v>99.357103037518215</v>
      </c>
      <c r="U600" s="199">
        <v>1533614</v>
      </c>
      <c r="V600" s="201">
        <v>0.31657249296442319</v>
      </c>
      <c r="W600" s="199">
        <v>4544</v>
      </c>
      <c r="X600" s="200">
        <v>0.29819462317820083</v>
      </c>
      <c r="Y600" s="200"/>
      <c r="Z600" s="199">
        <v>458122</v>
      </c>
      <c r="AA600" s="201">
        <v>93.542114749077953</v>
      </c>
      <c r="AB600" s="199">
        <v>457033</v>
      </c>
      <c r="AC600" s="201">
        <v>93.485809450320033</v>
      </c>
      <c r="AD600" s="200">
        <v>18.822574498345741</v>
      </c>
      <c r="AE600" s="200">
        <v>31.320786511404616</v>
      </c>
      <c r="AF600" s="199">
        <v>6036.7972412109375</v>
      </c>
      <c r="AG600" s="200">
        <v>20078.5693359375</v>
      </c>
      <c r="AH600" s="200">
        <v>12440.475341796875</v>
      </c>
      <c r="AI600" s="237">
        <v>61.958972941017109</v>
      </c>
      <c r="AJ600" s="200">
        <v>17087.81982421875</v>
      </c>
      <c r="AK600" s="200">
        <v>2990.7503662109375</v>
      </c>
      <c r="AL600" s="200">
        <v>10166.475219726562</v>
      </c>
      <c r="AM600" s="200">
        <v>2273.9991760253906</v>
      </c>
      <c r="AN600" s="200">
        <v>82.136917053987034</v>
      </c>
      <c r="AO600" s="200">
        <v>80.156227179521764</v>
      </c>
      <c r="AP600" s="200">
        <v>102.42624279890443</v>
      </c>
      <c r="AQ600" s="200">
        <v>3.1338488116025442</v>
      </c>
      <c r="AR600" s="200">
        <v>1034</v>
      </c>
      <c r="AS600" s="202">
        <v>5</v>
      </c>
      <c r="AT600" s="202">
        <v>33</v>
      </c>
      <c r="AU600" s="202">
        <v>16</v>
      </c>
      <c r="AV600" s="202">
        <v>9</v>
      </c>
      <c r="AW600" s="202">
        <v>6</v>
      </c>
      <c r="AX600" s="202">
        <v>13</v>
      </c>
      <c r="AY600" s="202">
        <v>1</v>
      </c>
      <c r="AZ600" s="202">
        <v>15</v>
      </c>
      <c r="BA600" s="202">
        <v>3</v>
      </c>
      <c r="BB600" s="202">
        <v>420</v>
      </c>
      <c r="BC600" s="202">
        <v>249</v>
      </c>
      <c r="BD600" s="202">
        <v>67</v>
      </c>
      <c r="BE600" s="202">
        <v>115</v>
      </c>
      <c r="BF600" s="202">
        <v>0</v>
      </c>
      <c r="BG600" s="200">
        <v>40.031392517333252</v>
      </c>
      <c r="BH600" s="202">
        <v>414</v>
      </c>
      <c r="BI600" s="238">
        <v>20.84592145015106</v>
      </c>
      <c r="BJ600" s="470">
        <v>1</v>
      </c>
      <c r="BK600" s="470">
        <v>3</v>
      </c>
    </row>
    <row r="601" spans="1:63">
      <c r="A601" s="352">
        <v>41880</v>
      </c>
      <c r="B601" s="126" t="s">
        <v>135</v>
      </c>
      <c r="C601" s="126"/>
      <c r="D601" s="189">
        <v>685</v>
      </c>
      <c r="E601" s="189">
        <v>656</v>
      </c>
      <c r="F601" s="189">
        <v>29</v>
      </c>
      <c r="G601" s="189">
        <v>2044</v>
      </c>
      <c r="H601" s="189">
        <v>1957</v>
      </c>
      <c r="I601" s="189">
        <v>87</v>
      </c>
      <c r="J601" s="189">
        <v>4746</v>
      </c>
      <c r="K601" s="189">
        <v>4487</v>
      </c>
      <c r="L601" s="189">
        <v>259</v>
      </c>
      <c r="M601" s="189">
        <v>2108413</v>
      </c>
      <c r="N601" s="203">
        <v>0.17306855553642037</v>
      </c>
      <c r="O601" s="189">
        <v>8187</v>
      </c>
      <c r="P601" s="192">
        <v>0.38898692942892782</v>
      </c>
      <c r="Q601" s="203"/>
      <c r="R601" s="204">
        <v>660736</v>
      </c>
      <c r="S601" s="192">
        <v>99.313907573847573</v>
      </c>
      <c r="T601" s="203">
        <v>98.927589454280181</v>
      </c>
      <c r="U601" s="204">
        <v>665306</v>
      </c>
      <c r="V601" s="205">
        <v>0.3151933214544918</v>
      </c>
      <c r="W601" s="204">
        <v>4909</v>
      </c>
      <c r="X601" s="203">
        <v>0.74295936652460282</v>
      </c>
      <c r="Y601" s="203"/>
      <c r="Z601" s="204">
        <v>1169602</v>
      </c>
      <c r="AA601" s="205">
        <v>98.744480388950109</v>
      </c>
      <c r="AB601" s="204">
        <v>1172970</v>
      </c>
      <c r="AC601" s="205">
        <v>98.773001678624723</v>
      </c>
      <c r="AD601" s="203">
        <v>3.6929464081262191</v>
      </c>
      <c r="AE601" s="203">
        <v>24.20143043915715</v>
      </c>
      <c r="AF601" s="204">
        <v>2083.4609375</v>
      </c>
      <c r="AG601" s="205">
        <v>9071.740234375</v>
      </c>
      <c r="AH601" s="205">
        <v>4266.71044921875</v>
      </c>
      <c r="AI601" s="232">
        <v>47.032987486250548</v>
      </c>
      <c r="AJ601" s="205">
        <v>8622.4905395507812</v>
      </c>
      <c r="AK601" s="205">
        <v>449.24990463256836</v>
      </c>
      <c r="AL601" s="205">
        <v>1957</v>
      </c>
      <c r="AM601" s="205">
        <v>87</v>
      </c>
      <c r="AN601" s="203">
        <v>59.233798220540542</v>
      </c>
      <c r="AO601" s="203">
        <v>59.586741946734818</v>
      </c>
      <c r="AP601" s="203">
        <v>53.18725293889716</v>
      </c>
      <c r="AQ601" s="203">
        <v>1.9114496911873156</v>
      </c>
      <c r="AR601" s="205">
        <v>1629</v>
      </c>
      <c r="AS601" s="204">
        <v>4</v>
      </c>
      <c r="AT601" s="204">
        <v>5</v>
      </c>
      <c r="AU601" s="204">
        <v>2</v>
      </c>
      <c r="AV601" s="204">
        <v>5</v>
      </c>
      <c r="AW601" s="204">
        <v>1</v>
      </c>
      <c r="AX601" s="204">
        <v>62</v>
      </c>
      <c r="AY601" s="204">
        <v>-1</v>
      </c>
      <c r="AZ601" s="204">
        <v>30</v>
      </c>
      <c r="BA601" s="204">
        <v>1</v>
      </c>
      <c r="BB601" s="204">
        <v>159</v>
      </c>
      <c r="BC601" s="204">
        <v>58</v>
      </c>
      <c r="BD601" s="204">
        <v>179</v>
      </c>
      <c r="BE601" s="204">
        <v>180</v>
      </c>
      <c r="BF601" s="204">
        <v>0</v>
      </c>
      <c r="BG601" s="203">
        <v>28.172248215089621</v>
      </c>
      <c r="BH601" s="204">
        <v>973</v>
      </c>
      <c r="BI601" s="239">
        <v>47.602739726027401</v>
      </c>
      <c r="BJ601" s="470">
        <v>1</v>
      </c>
      <c r="BK601" s="470">
        <v>1</v>
      </c>
    </row>
    <row r="602" spans="1:63">
      <c r="A602" s="352">
        <v>41880</v>
      </c>
      <c r="B602" s="114" t="s">
        <v>121</v>
      </c>
      <c r="C602" s="114" t="s">
        <v>122</v>
      </c>
      <c r="D602" s="114">
        <v>231</v>
      </c>
      <c r="E602" s="114">
        <v>168</v>
      </c>
      <c r="F602" s="114">
        <v>63</v>
      </c>
      <c r="G602" s="114">
        <v>680</v>
      </c>
      <c r="H602" s="114">
        <v>492</v>
      </c>
      <c r="I602" s="114">
        <v>188</v>
      </c>
      <c r="J602" s="114">
        <v>2662</v>
      </c>
      <c r="K602" s="115">
        <v>1873</v>
      </c>
      <c r="L602" s="115">
        <v>789</v>
      </c>
      <c r="M602" s="115">
        <v>2111305</v>
      </c>
      <c r="N602" s="116">
        <v>0.15469105541706085</v>
      </c>
      <c r="O602" s="115">
        <v>2561</v>
      </c>
      <c r="P602" s="116">
        <v>0.12157434225082397</v>
      </c>
      <c r="Q602" s="116">
        <v>0</v>
      </c>
      <c r="R602" s="117">
        <v>949635</v>
      </c>
      <c r="S602" s="116">
        <v>99.49072265625</v>
      </c>
      <c r="T602" s="116">
        <v>99.369766235351563</v>
      </c>
      <c r="U602" s="118">
        <v>954496</v>
      </c>
      <c r="V602" s="119">
        <v>0.19214329123497009</v>
      </c>
      <c r="W602" s="117">
        <v>3098</v>
      </c>
      <c r="X602" s="119">
        <v>0.32623061537742615</v>
      </c>
      <c r="Y602" s="119">
        <v>0</v>
      </c>
      <c r="Z602" s="117">
        <v>1150921</v>
      </c>
      <c r="AA602" s="119">
        <v>98.7191162109375</v>
      </c>
      <c r="AB602" s="116">
        <v>1151531</v>
      </c>
      <c r="AC602" s="120">
        <v>98.644935607910156</v>
      </c>
      <c r="AD602" s="116">
        <v>5.1916866302490234</v>
      </c>
      <c r="AE602" s="116">
        <v>28.50297737121582</v>
      </c>
      <c r="AF602" s="116">
        <v>3118.00244140625</v>
      </c>
      <c r="AG602" s="116">
        <v>14464.716796875</v>
      </c>
      <c r="AH602" s="121">
        <v>12327.1826171875</v>
      </c>
      <c r="AI602" s="116">
        <v>85.222427368164063</v>
      </c>
      <c r="AJ602" s="121">
        <v>9834.568359375</v>
      </c>
      <c r="AK602" s="121">
        <v>4630.14501953125</v>
      </c>
      <c r="AL602" s="116">
        <v>8254.994140625</v>
      </c>
      <c r="AM602" s="116">
        <v>4072.185546875</v>
      </c>
      <c r="AN602" s="116">
        <v>135.4849853515625</v>
      </c>
      <c r="AO602" s="116">
        <v>131.622314453125</v>
      </c>
      <c r="AP602" s="116">
        <v>144.49160766601562</v>
      </c>
      <c r="AQ602" s="122">
        <v>5.4337779101709245</v>
      </c>
      <c r="AR602" s="118">
        <v>148</v>
      </c>
      <c r="AS602" s="118">
        <v>69</v>
      </c>
      <c r="AT602" s="118">
        <v>11</v>
      </c>
      <c r="AU602" s="118">
        <v>7</v>
      </c>
      <c r="AV602" s="118">
        <v>5</v>
      </c>
      <c r="AW602" s="118">
        <v>2</v>
      </c>
      <c r="AX602" s="118">
        <v>12</v>
      </c>
      <c r="AY602" s="118">
        <v>1</v>
      </c>
      <c r="AZ602" s="118">
        <v>11</v>
      </c>
      <c r="BA602" s="118">
        <v>4</v>
      </c>
      <c r="BB602" s="118">
        <v>19</v>
      </c>
      <c r="BC602" s="118">
        <v>5</v>
      </c>
      <c r="BD602" s="116">
        <v>41</v>
      </c>
      <c r="BE602" s="118">
        <v>47</v>
      </c>
      <c r="BF602" s="118">
        <v>0</v>
      </c>
      <c r="BG602" s="112">
        <v>67.287620544433594</v>
      </c>
      <c r="BH602" s="244">
        <v>32</v>
      </c>
      <c r="BI602" s="240">
        <v>4.7058823529411766</v>
      </c>
      <c r="BJ602" s="470">
        <v>1</v>
      </c>
      <c r="BK602" s="470">
        <v>4</v>
      </c>
    </row>
    <row r="603" spans="1:63">
      <c r="A603" s="352">
        <v>41880</v>
      </c>
      <c r="B603" s="114" t="s">
        <v>123</v>
      </c>
      <c r="C603" s="114" t="s">
        <v>122</v>
      </c>
      <c r="D603" s="114">
        <v>168</v>
      </c>
      <c r="E603" s="114">
        <v>157</v>
      </c>
      <c r="F603" s="114">
        <v>11</v>
      </c>
      <c r="G603" s="114">
        <v>517</v>
      </c>
      <c r="H603" s="114">
        <v>483</v>
      </c>
      <c r="I603" s="114">
        <v>34</v>
      </c>
      <c r="J603" s="114">
        <v>1584</v>
      </c>
      <c r="K603" s="115">
        <v>1452</v>
      </c>
      <c r="L603" s="115">
        <v>132</v>
      </c>
      <c r="M603" s="115">
        <v>1160157</v>
      </c>
      <c r="N603" s="116">
        <v>0.12248342484235764</v>
      </c>
      <c r="O603" s="115">
        <v>1158</v>
      </c>
      <c r="P603" s="116">
        <v>9.9965468049049377E-2</v>
      </c>
      <c r="Q603" s="116">
        <v>0</v>
      </c>
      <c r="R603" s="117">
        <v>424448</v>
      </c>
      <c r="S603" s="116">
        <v>99.548515319824219</v>
      </c>
      <c r="T603" s="116">
        <v>99.448997497558594</v>
      </c>
      <c r="U603" s="118">
        <v>426373</v>
      </c>
      <c r="V603" s="119">
        <v>0.12899503111839294</v>
      </c>
      <c r="W603" s="117">
        <v>1438</v>
      </c>
      <c r="X603" s="119">
        <v>0.33879297971725464</v>
      </c>
      <c r="Y603" s="119">
        <v>0</v>
      </c>
      <c r="Z603" s="117">
        <v>368912</v>
      </c>
      <c r="AA603" s="119">
        <v>98.8411865234375</v>
      </c>
      <c r="AB603" s="116">
        <v>369322</v>
      </c>
      <c r="AC603" s="120">
        <v>98.650230407714844</v>
      </c>
      <c r="AD603" s="116">
        <v>4.8499913215637207</v>
      </c>
      <c r="AE603" s="116">
        <v>30.313596725463867</v>
      </c>
      <c r="AF603" s="116">
        <v>1600.8787841796875</v>
      </c>
      <c r="AG603" s="116">
        <v>6367.3056640625</v>
      </c>
      <c r="AH603" s="121">
        <v>4499.720703125</v>
      </c>
      <c r="AI603" s="116">
        <v>70.669151306152344</v>
      </c>
      <c r="AJ603" s="121">
        <v>5732.0322265625</v>
      </c>
      <c r="AK603" s="121">
        <v>635.27410888671875</v>
      </c>
      <c r="AL603" s="116">
        <v>4004.22314453125</v>
      </c>
      <c r="AM603" s="116">
        <v>495.49502563476562</v>
      </c>
      <c r="AN603" s="116">
        <v>110.73299407958984</v>
      </c>
      <c r="AO603" s="116">
        <v>109.78726196289062</v>
      </c>
      <c r="AP603" s="116">
        <v>120.06510162353516</v>
      </c>
      <c r="AQ603" s="116">
        <v>4.0197636768071341</v>
      </c>
      <c r="AR603" s="118">
        <v>216</v>
      </c>
      <c r="AS603" s="118">
        <v>9</v>
      </c>
      <c r="AT603" s="118">
        <v>11</v>
      </c>
      <c r="AU603" s="118">
        <v>7</v>
      </c>
      <c r="AV603" s="118">
        <v>2</v>
      </c>
      <c r="AW603" s="118">
        <v>2</v>
      </c>
      <c r="AX603" s="118">
        <v>5</v>
      </c>
      <c r="AY603" s="118">
        <v>1</v>
      </c>
      <c r="AZ603" s="118">
        <v>10</v>
      </c>
      <c r="BA603" s="118">
        <v>5</v>
      </c>
      <c r="BB603" s="118">
        <v>21</v>
      </c>
      <c r="BC603" s="118">
        <v>10</v>
      </c>
      <c r="BD603" s="116">
        <v>21</v>
      </c>
      <c r="BE603" s="118">
        <v>22</v>
      </c>
      <c r="BF603" s="118">
        <v>0</v>
      </c>
      <c r="BG603" s="112">
        <v>54.141948699951172</v>
      </c>
      <c r="BH603" s="244">
        <v>49</v>
      </c>
      <c r="BI603" s="240">
        <v>9.4777562862669242</v>
      </c>
      <c r="BJ603" s="470">
        <v>1</v>
      </c>
      <c r="BK603" s="470">
        <v>5</v>
      </c>
    </row>
    <row r="604" spans="1:63">
      <c r="A604" s="352">
        <v>41880</v>
      </c>
      <c r="B604" s="114" t="s">
        <v>183</v>
      </c>
      <c r="C604" s="114" t="s">
        <v>122</v>
      </c>
      <c r="D604" s="114">
        <v>139</v>
      </c>
      <c r="E604" s="114">
        <v>129</v>
      </c>
      <c r="F604" s="114">
        <v>10</v>
      </c>
      <c r="G604" s="114">
        <v>417</v>
      </c>
      <c r="H604" s="114">
        <v>387</v>
      </c>
      <c r="I604" s="114">
        <v>30</v>
      </c>
      <c r="J604" s="114">
        <v>1578</v>
      </c>
      <c r="K604" s="115">
        <v>1464</v>
      </c>
      <c r="L604" s="115">
        <v>114</v>
      </c>
      <c r="M604" s="115">
        <v>1208781</v>
      </c>
      <c r="N604" s="116">
        <v>6.5355096012353897E-3</v>
      </c>
      <c r="O604" s="115">
        <v>1054</v>
      </c>
      <c r="P604" s="116">
        <v>8.7206825613975525E-2</v>
      </c>
      <c r="Q604" s="116">
        <v>0</v>
      </c>
      <c r="R604" s="117">
        <v>496660</v>
      </c>
      <c r="S604" s="116">
        <v>99.567375183105469</v>
      </c>
      <c r="T604" s="116">
        <v>99.480545043945313</v>
      </c>
      <c r="U604" s="118">
        <v>498818</v>
      </c>
      <c r="V604" s="119">
        <v>0.10805544257164001</v>
      </c>
      <c r="W604" s="117">
        <v>1150</v>
      </c>
      <c r="X604" s="119">
        <v>0.23154672980308533</v>
      </c>
      <c r="Y604" s="119">
        <v>0</v>
      </c>
      <c r="Z604" s="117">
        <v>315587</v>
      </c>
      <c r="AA604" s="119">
        <v>97.929252624511719</v>
      </c>
      <c r="AB604" s="116">
        <v>315447</v>
      </c>
      <c r="AC604" s="120">
        <v>97.682968139648437</v>
      </c>
      <c r="AD604" s="116">
        <v>5.2617292404174805</v>
      </c>
      <c r="AE604" s="116">
        <v>29.814226150512695</v>
      </c>
      <c r="AF604" s="116">
        <v>1810.089599609375</v>
      </c>
      <c r="AG604" s="116">
        <v>6487.53076171875</v>
      </c>
      <c r="AH604" s="121">
        <v>4457.9375</v>
      </c>
      <c r="AI604" s="116">
        <v>68.715476989746094</v>
      </c>
      <c r="AJ604" s="121">
        <v>5937.2978515625</v>
      </c>
      <c r="AK604" s="121">
        <v>550.2340087890625</v>
      </c>
      <c r="AL604" s="116">
        <v>4011.770263671875</v>
      </c>
      <c r="AM604" s="116">
        <v>446.16796875</v>
      </c>
      <c r="AN604" s="116">
        <v>105.12083435058594</v>
      </c>
      <c r="AO604" s="116">
        <v>103.64573669433594</v>
      </c>
      <c r="AP604" s="116">
        <v>124.19339752197266</v>
      </c>
      <c r="AQ604" s="116">
        <v>4.1112362241563689</v>
      </c>
      <c r="AR604" s="118">
        <v>146</v>
      </c>
      <c r="AS604" s="118">
        <v>2</v>
      </c>
      <c r="AT604" s="118">
        <v>1</v>
      </c>
      <c r="AU604" s="118">
        <v>1</v>
      </c>
      <c r="AV604" s="118">
        <v>1</v>
      </c>
      <c r="AW604" s="118">
        <v>1</v>
      </c>
      <c r="AX604" s="118">
        <v>1</v>
      </c>
      <c r="AY604" s="118">
        <v>0</v>
      </c>
      <c r="AZ604" s="118">
        <v>5</v>
      </c>
      <c r="BA604" s="118">
        <v>1</v>
      </c>
      <c r="BB604" s="118">
        <v>41</v>
      </c>
      <c r="BC604" s="118">
        <v>10</v>
      </c>
      <c r="BD604" s="116">
        <v>8</v>
      </c>
      <c r="BE604" s="118">
        <v>26</v>
      </c>
      <c r="BF604" s="118">
        <v>0</v>
      </c>
      <c r="BG604" s="112">
        <v>51.981117248535156</v>
      </c>
      <c r="BH604" s="244">
        <v>23</v>
      </c>
      <c r="BI604" s="240">
        <v>5.5155875299760186</v>
      </c>
      <c r="BJ604" s="470">
        <v>0</v>
      </c>
      <c r="BK604" s="470">
        <v>1</v>
      </c>
    </row>
    <row r="605" spans="1:63">
      <c r="A605" s="352">
        <v>41880</v>
      </c>
      <c r="B605" s="114" t="s">
        <v>126</v>
      </c>
      <c r="C605" s="114" t="s">
        <v>122</v>
      </c>
      <c r="D605" s="114">
        <v>110</v>
      </c>
      <c r="E605" s="114">
        <v>103</v>
      </c>
      <c r="F605" s="114">
        <v>7</v>
      </c>
      <c r="G605" s="114">
        <v>323</v>
      </c>
      <c r="H605" s="114">
        <v>302</v>
      </c>
      <c r="I605" s="114">
        <v>21</v>
      </c>
      <c r="J605" s="114">
        <v>1008</v>
      </c>
      <c r="K605" s="115">
        <v>922</v>
      </c>
      <c r="L605" s="115">
        <v>86</v>
      </c>
      <c r="M605" s="115">
        <v>801486</v>
      </c>
      <c r="N605" s="116">
        <v>0.22520667314529419</v>
      </c>
      <c r="O605" s="115">
        <v>2384</v>
      </c>
      <c r="P605" s="116">
        <v>0.29811775684356689</v>
      </c>
      <c r="Q605" s="116">
        <v>0</v>
      </c>
      <c r="R605" s="117">
        <v>245452</v>
      </c>
      <c r="S605" s="116">
        <v>99.522361755371094</v>
      </c>
      <c r="T605" s="116">
        <v>99.225669860839844</v>
      </c>
      <c r="U605" s="118">
        <v>246630</v>
      </c>
      <c r="V605" s="119">
        <v>2.4327941238880157E-2</v>
      </c>
      <c r="W605" s="117">
        <v>867</v>
      </c>
      <c r="X605" s="119">
        <v>0.35322588682174683</v>
      </c>
      <c r="Y605" s="119">
        <v>0</v>
      </c>
      <c r="Z605" s="117">
        <v>143080</v>
      </c>
      <c r="AA605" s="119">
        <v>96.956245422363281</v>
      </c>
      <c r="AB605" s="116">
        <v>143060</v>
      </c>
      <c r="AC605" s="120">
        <v>96.850975036621094</v>
      </c>
      <c r="AD605" s="116">
        <v>5.4834041595458984</v>
      </c>
      <c r="AE605" s="116">
        <v>33.828975677490234</v>
      </c>
      <c r="AF605" s="116">
        <v>1218.70556640625</v>
      </c>
      <c r="AG605" s="116">
        <v>3699.035400390625</v>
      </c>
      <c r="AH605" s="121">
        <v>2502.68115234375</v>
      </c>
      <c r="AI605" s="116">
        <v>67.657669067382812</v>
      </c>
      <c r="AJ605" s="121">
        <v>3570.55419921875</v>
      </c>
      <c r="AK605" s="121">
        <v>128.48100280761719</v>
      </c>
      <c r="AL605" s="116">
        <v>2447.9072265625</v>
      </c>
      <c r="AM605" s="116">
        <v>54.773998260498047</v>
      </c>
      <c r="AN605" s="116">
        <v>101.42258453369141</v>
      </c>
      <c r="AO605" s="116">
        <v>106.99791717529297</v>
      </c>
      <c r="AP605" s="116">
        <v>41.429447174072266</v>
      </c>
      <c r="AQ605" s="116">
        <v>3.6696779765780012</v>
      </c>
      <c r="AR605" s="118">
        <v>148</v>
      </c>
      <c r="AS605" s="118">
        <v>1</v>
      </c>
      <c r="AT605" s="118">
        <v>28</v>
      </c>
      <c r="AU605" s="118">
        <v>20</v>
      </c>
      <c r="AV605" s="118">
        <v>2</v>
      </c>
      <c r="AW605" s="118">
        <v>1</v>
      </c>
      <c r="AX605" s="118">
        <v>5</v>
      </c>
      <c r="AY605" s="118">
        <v>0</v>
      </c>
      <c r="AZ605" s="118">
        <v>11</v>
      </c>
      <c r="BA605" s="118">
        <v>2</v>
      </c>
      <c r="BB605" s="118">
        <v>49</v>
      </c>
      <c r="BC605" s="118">
        <v>28</v>
      </c>
      <c r="BD605" s="116">
        <v>17</v>
      </c>
      <c r="BE605" s="118">
        <v>54</v>
      </c>
      <c r="BF605" s="118">
        <v>0</v>
      </c>
      <c r="BG605" s="112">
        <v>49.666587829589844</v>
      </c>
      <c r="BH605" s="244">
        <v>34</v>
      </c>
      <c r="BI605" s="240">
        <v>10.526315789473683</v>
      </c>
      <c r="BJ605" s="470">
        <v>0</v>
      </c>
      <c r="BK605" s="470">
        <v>2</v>
      </c>
    </row>
    <row r="606" spans="1:63">
      <c r="A606" s="352">
        <v>41880</v>
      </c>
      <c r="B606" s="114" t="s">
        <v>184</v>
      </c>
      <c r="C606" s="114" t="s">
        <v>122</v>
      </c>
      <c r="D606" s="114">
        <v>114</v>
      </c>
      <c r="E606" s="114">
        <v>97</v>
      </c>
      <c r="F606" s="114">
        <v>17</v>
      </c>
      <c r="G606" s="114">
        <v>340</v>
      </c>
      <c r="H606" s="114">
        <v>289</v>
      </c>
      <c r="I606" s="114">
        <v>51</v>
      </c>
      <c r="J606" s="114">
        <v>1191</v>
      </c>
      <c r="K606" s="115">
        <v>972</v>
      </c>
      <c r="L606" s="115">
        <v>219</v>
      </c>
      <c r="M606" s="115">
        <v>1151214</v>
      </c>
      <c r="N606" s="116">
        <v>9.6246220171451569E-2</v>
      </c>
      <c r="O606" s="115">
        <v>1240</v>
      </c>
      <c r="P606" s="116">
        <v>0.10784024745225906</v>
      </c>
      <c r="Q606" s="116">
        <v>0</v>
      </c>
      <c r="R606" s="117">
        <v>432634</v>
      </c>
      <c r="S606" s="116">
        <v>99.330047607421875</v>
      </c>
      <c r="T606" s="116">
        <v>99.222930908203125</v>
      </c>
      <c r="U606" s="118">
        <v>435552</v>
      </c>
      <c r="V606" s="119">
        <v>6.03831447660923E-2</v>
      </c>
      <c r="W606" s="117">
        <v>1028</v>
      </c>
      <c r="X606" s="119">
        <v>0.23761424422264099</v>
      </c>
      <c r="Y606" s="119">
        <v>0</v>
      </c>
      <c r="Z606" s="117">
        <v>301388</v>
      </c>
      <c r="AA606" s="119">
        <v>98.049690246582031</v>
      </c>
      <c r="AB606" s="116">
        <v>300571</v>
      </c>
      <c r="AC606" s="120">
        <v>98.014114379882813</v>
      </c>
      <c r="AD606" s="116">
        <v>5.4825782775878906</v>
      </c>
      <c r="AE606" s="116">
        <v>29.869792938232422</v>
      </c>
      <c r="AF606" s="116">
        <v>1834.775634765625</v>
      </c>
      <c r="AG606" s="116">
        <v>5414.275390625</v>
      </c>
      <c r="AH606" s="121">
        <v>4068.684814453125</v>
      </c>
      <c r="AI606" s="116">
        <v>75.147354125976562</v>
      </c>
      <c r="AJ606" s="121">
        <v>4543.23486328125</v>
      </c>
      <c r="AK606" s="121">
        <v>871.03985595703125</v>
      </c>
      <c r="AL606" s="116">
        <v>3479.643798828125</v>
      </c>
      <c r="AM606" s="116">
        <v>589.04107666015625</v>
      </c>
      <c r="AN606" s="116">
        <v>119.82138824462891</v>
      </c>
      <c r="AO606" s="116">
        <v>124.99198150634766</v>
      </c>
      <c r="AP606" s="116">
        <v>98.556182861328125</v>
      </c>
      <c r="AQ606" s="116">
        <v>4.5459910920445008</v>
      </c>
      <c r="AR606" s="118">
        <v>104</v>
      </c>
      <c r="AS606" s="118">
        <v>15</v>
      </c>
      <c r="AT606" s="118">
        <v>4</v>
      </c>
      <c r="AU606" s="118">
        <v>2</v>
      </c>
      <c r="AV606" s="118">
        <v>1</v>
      </c>
      <c r="AW606" s="118">
        <v>0</v>
      </c>
      <c r="AX606" s="118">
        <v>0</v>
      </c>
      <c r="AY606" s="118">
        <v>0</v>
      </c>
      <c r="AZ606" s="118">
        <v>8</v>
      </c>
      <c r="BA606" s="118">
        <v>2</v>
      </c>
      <c r="BB606" s="118">
        <v>27</v>
      </c>
      <c r="BC606" s="118">
        <v>11</v>
      </c>
      <c r="BD606" s="116">
        <v>3</v>
      </c>
      <c r="BE606" s="118">
        <v>44</v>
      </c>
      <c r="BF606" s="118">
        <v>0</v>
      </c>
      <c r="BG606" s="112">
        <v>59.083583831787109</v>
      </c>
      <c r="BH606" s="244">
        <v>23</v>
      </c>
      <c r="BI606" s="240">
        <v>6.7647058823529411</v>
      </c>
      <c r="BJ606" s="471">
        <v>0</v>
      </c>
      <c r="BK606" s="471">
        <v>2</v>
      </c>
    </row>
    <row r="607" spans="1:63">
      <c r="A607" s="352">
        <v>41880</v>
      </c>
      <c r="B607" s="114" t="s">
        <v>131</v>
      </c>
      <c r="C607" s="114" t="s">
        <v>176</v>
      </c>
      <c r="D607" s="114">
        <v>188</v>
      </c>
      <c r="E607" s="114">
        <v>168</v>
      </c>
      <c r="F607" s="114">
        <v>20</v>
      </c>
      <c r="G607" s="114">
        <v>539</v>
      </c>
      <c r="H607" s="114">
        <v>489</v>
      </c>
      <c r="I607" s="114">
        <v>50</v>
      </c>
      <c r="J607" s="114">
        <v>1590</v>
      </c>
      <c r="K607" s="115">
        <v>1428</v>
      </c>
      <c r="L607" s="115">
        <v>162</v>
      </c>
      <c r="M607" s="115">
        <v>1269262</v>
      </c>
      <c r="N607" s="116">
        <v>1.4084562063217163</v>
      </c>
      <c r="O607" s="115">
        <v>61</v>
      </c>
      <c r="P607" s="116">
        <v>5.0788596272468567E-3</v>
      </c>
      <c r="Q607" s="116">
        <v>0</v>
      </c>
      <c r="R607" s="117">
        <v>420299</v>
      </c>
      <c r="S607" s="116">
        <v>99.497657775878906</v>
      </c>
      <c r="T607" s="116">
        <v>99.492607116699219</v>
      </c>
      <c r="U607" s="118">
        <v>422421</v>
      </c>
      <c r="V607" s="119">
        <v>0.16026665270328522</v>
      </c>
      <c r="W607" s="117">
        <v>1183</v>
      </c>
      <c r="X607" s="119">
        <v>0.2814662754535675</v>
      </c>
      <c r="Y607" s="119">
        <v>0</v>
      </c>
      <c r="Z607" s="117">
        <v>159754</v>
      </c>
      <c r="AA607" s="119">
        <v>95.653945922851562</v>
      </c>
      <c r="AB607" s="116">
        <v>159568</v>
      </c>
      <c r="AC607" s="120">
        <v>95.610023498535156</v>
      </c>
      <c r="AD607" s="116">
        <v>4.845853328704834</v>
      </c>
      <c r="AE607" s="116">
        <v>28.224880218505859</v>
      </c>
      <c r="AF607" s="116">
        <v>1749.8746337890625</v>
      </c>
      <c r="AG607" s="116">
        <v>5156.1708984375</v>
      </c>
      <c r="AH607" s="121">
        <v>3466.982421875</v>
      </c>
      <c r="AI607" s="116">
        <v>67.239479064941406</v>
      </c>
      <c r="AJ607" s="121">
        <v>4437.32568359375</v>
      </c>
      <c r="AK607" s="121">
        <v>718.8446044921875</v>
      </c>
      <c r="AL607" s="116">
        <v>2915.049560546875</v>
      </c>
      <c r="AM607" s="116">
        <v>551.9332275390625</v>
      </c>
      <c r="AN607" s="116">
        <v>87.020256042480469</v>
      </c>
      <c r="AO607" s="116">
        <v>84.379325866699219</v>
      </c>
      <c r="AP607" s="116">
        <v>107.85851287841797</v>
      </c>
      <c r="AQ607" s="116">
        <v>3.2428747788915095</v>
      </c>
      <c r="AR607" s="118">
        <v>257</v>
      </c>
      <c r="AS607" s="118">
        <v>0</v>
      </c>
      <c r="AT607" s="118">
        <v>19</v>
      </c>
      <c r="AU607" s="118">
        <v>8</v>
      </c>
      <c r="AV607" s="118">
        <v>2</v>
      </c>
      <c r="AW607" s="118">
        <v>2</v>
      </c>
      <c r="AX607" s="118">
        <v>5</v>
      </c>
      <c r="AY607" s="118">
        <v>1</v>
      </c>
      <c r="AZ607" s="118">
        <v>4</v>
      </c>
      <c r="BA607" s="118">
        <v>1</v>
      </c>
      <c r="BB607" s="118">
        <v>129</v>
      </c>
      <c r="BC607" s="118">
        <v>76</v>
      </c>
      <c r="BD607" s="116">
        <v>13</v>
      </c>
      <c r="BE607" s="118">
        <v>31</v>
      </c>
      <c r="BF607" s="118">
        <v>0</v>
      </c>
      <c r="BG607" s="112">
        <v>42.185520172119141</v>
      </c>
      <c r="BH607" s="244">
        <v>85</v>
      </c>
      <c r="BI607" s="240">
        <v>15.769944341372913</v>
      </c>
      <c r="BJ607" s="471">
        <v>1</v>
      </c>
      <c r="BK607" s="471">
        <v>1</v>
      </c>
    </row>
    <row r="608" spans="1:63">
      <c r="A608" s="352">
        <v>41880</v>
      </c>
      <c r="B608" s="114" t="s">
        <v>124</v>
      </c>
      <c r="C608" s="114" t="s">
        <v>176</v>
      </c>
      <c r="D608" s="114">
        <v>149</v>
      </c>
      <c r="E608" s="114">
        <v>117</v>
      </c>
      <c r="F608" s="114">
        <v>32</v>
      </c>
      <c r="G608" s="114">
        <v>430</v>
      </c>
      <c r="H608" s="114">
        <v>344</v>
      </c>
      <c r="I608" s="114">
        <v>86</v>
      </c>
      <c r="J608" s="114">
        <v>1648</v>
      </c>
      <c r="K608" s="115">
        <v>1302</v>
      </c>
      <c r="L608" s="115">
        <v>346</v>
      </c>
      <c r="M608" s="115">
        <v>1143049</v>
      </c>
      <c r="N608" s="116">
        <v>2.2746182512491941E-3</v>
      </c>
      <c r="O608" s="115">
        <v>131</v>
      </c>
      <c r="P608" s="116">
        <v>1.1931576766073704E-2</v>
      </c>
      <c r="Q608" s="116">
        <v>0</v>
      </c>
      <c r="R608" s="117">
        <v>459698</v>
      </c>
      <c r="S608" s="116">
        <v>99.613853454589844</v>
      </c>
      <c r="T608" s="116">
        <v>99.601966857910156</v>
      </c>
      <c r="U608" s="118">
        <v>461480</v>
      </c>
      <c r="V608" s="119">
        <v>5.569038912653923E-2</v>
      </c>
      <c r="W608" s="117">
        <v>1452</v>
      </c>
      <c r="X608" s="119">
        <v>0.31585955619812012</v>
      </c>
      <c r="Y608" s="119">
        <v>0</v>
      </c>
      <c r="Z608" s="117">
        <v>125915</v>
      </c>
      <c r="AA608" s="119">
        <v>93.95147705078125</v>
      </c>
      <c r="AB608" s="116">
        <v>125291</v>
      </c>
      <c r="AC608" s="120">
        <v>93.965248107910156</v>
      </c>
      <c r="AD608" s="116">
        <v>4.8331489562988281</v>
      </c>
      <c r="AE608" s="116">
        <v>30.290969848632813</v>
      </c>
      <c r="AF608" s="116">
        <v>1622.9248046875</v>
      </c>
      <c r="AG608" s="116">
        <v>5848.0830078125</v>
      </c>
      <c r="AH608" s="121">
        <v>3657.195068359375</v>
      </c>
      <c r="AI608" s="116">
        <v>62.536647796630859</v>
      </c>
      <c r="AJ608" s="121">
        <v>4348.0302734375</v>
      </c>
      <c r="AK608" s="121">
        <v>1500.05419921875</v>
      </c>
      <c r="AL608" s="116">
        <v>2476.343994140625</v>
      </c>
      <c r="AM608" s="116">
        <v>1180.8499755859375</v>
      </c>
      <c r="AN608" s="116">
        <v>86.793174743652344</v>
      </c>
      <c r="AO608" s="116">
        <v>81.391288757324219</v>
      </c>
      <c r="AP608" s="116">
        <v>107.46742248535156</v>
      </c>
      <c r="AQ608" s="116">
        <v>3.548594058138653</v>
      </c>
      <c r="AR608" s="118">
        <v>181</v>
      </c>
      <c r="AS608" s="118">
        <v>3</v>
      </c>
      <c r="AT608" s="118">
        <v>1</v>
      </c>
      <c r="AU608" s="118">
        <v>0</v>
      </c>
      <c r="AV608" s="118">
        <v>2</v>
      </c>
      <c r="AW608" s="118">
        <v>1</v>
      </c>
      <c r="AX608" s="118">
        <v>2</v>
      </c>
      <c r="AY608" s="118">
        <v>0</v>
      </c>
      <c r="AZ608" s="118">
        <v>3</v>
      </c>
      <c r="BA608" s="118">
        <v>0</v>
      </c>
      <c r="BB608" s="118">
        <v>70</v>
      </c>
      <c r="BC608" s="118">
        <v>42</v>
      </c>
      <c r="BD608" s="116">
        <v>13</v>
      </c>
      <c r="BE608" s="118">
        <v>32</v>
      </c>
      <c r="BF608" s="118">
        <v>0</v>
      </c>
      <c r="BG608" s="112">
        <v>42.894916534423828</v>
      </c>
      <c r="BH608" s="244">
        <v>73</v>
      </c>
      <c r="BI608" s="240">
        <v>16.97674418604651</v>
      </c>
      <c r="BJ608" s="471">
        <v>0</v>
      </c>
      <c r="BK608" s="471">
        <v>0</v>
      </c>
    </row>
    <row r="609" spans="1:63">
      <c r="A609" s="352">
        <v>41880</v>
      </c>
      <c r="B609" s="206" t="s">
        <v>133</v>
      </c>
      <c r="C609" s="206" t="s">
        <v>176</v>
      </c>
      <c r="D609" s="206">
        <v>176</v>
      </c>
      <c r="E609" s="206">
        <v>164</v>
      </c>
      <c r="F609" s="206">
        <v>12</v>
      </c>
      <c r="G609" s="206">
        <v>519</v>
      </c>
      <c r="H609" s="206">
        <v>485</v>
      </c>
      <c r="I609" s="206">
        <v>34</v>
      </c>
      <c r="J609" s="206">
        <v>1541</v>
      </c>
      <c r="K609" s="245">
        <v>1425</v>
      </c>
      <c r="L609" s="245">
        <v>116</v>
      </c>
      <c r="M609" s="245">
        <v>1013970</v>
      </c>
      <c r="N609" s="246">
        <v>4.1125476360321045E-2</v>
      </c>
      <c r="O609" s="245">
        <v>46</v>
      </c>
      <c r="P609" s="246">
        <v>4.8203677870333195E-3</v>
      </c>
      <c r="Q609" s="246">
        <v>0</v>
      </c>
      <c r="R609" s="247">
        <v>305231</v>
      </c>
      <c r="S609" s="246">
        <v>99.267280578613281</v>
      </c>
      <c r="T609" s="246">
        <v>99.262496948242188</v>
      </c>
      <c r="U609" s="248">
        <v>307484</v>
      </c>
      <c r="V609" s="249">
        <v>0.3206670880317688</v>
      </c>
      <c r="W609" s="248">
        <v>1077</v>
      </c>
      <c r="X609" s="246">
        <v>0.35284751653671265</v>
      </c>
      <c r="Y609" s="246">
        <v>0</v>
      </c>
      <c r="Z609" s="247">
        <v>80391</v>
      </c>
      <c r="AA609" s="249">
        <v>89.788658142089844</v>
      </c>
      <c r="AB609" s="246">
        <v>80270</v>
      </c>
      <c r="AC609" s="250">
        <v>88.908683776855469</v>
      </c>
      <c r="AD609" s="246">
        <v>5.0234193801879883</v>
      </c>
      <c r="AE609" s="246">
        <v>33.69427490234375</v>
      </c>
      <c r="AF609" s="246">
        <v>1506.249267578125</v>
      </c>
      <c r="AG609" s="246">
        <v>4575.9423828125</v>
      </c>
      <c r="AH609" s="251">
        <v>3091.279296875</v>
      </c>
      <c r="AI609" s="246">
        <v>67.555030822753906</v>
      </c>
      <c r="AJ609" s="251">
        <v>4167.9375</v>
      </c>
      <c r="AK609" s="251">
        <v>408.00482177734375</v>
      </c>
      <c r="AL609" s="246">
        <v>2820.9287109375</v>
      </c>
      <c r="AM609" s="246">
        <v>270.35037231445312</v>
      </c>
      <c r="AN609" s="246">
        <v>82.078117370605469</v>
      </c>
      <c r="AO609" s="246">
        <v>81.636764526367188</v>
      </c>
      <c r="AP609" s="246">
        <v>86.876068115234375</v>
      </c>
      <c r="AQ609" s="246">
        <v>2.9694629349853989</v>
      </c>
      <c r="AR609" s="248">
        <v>279</v>
      </c>
      <c r="AS609" s="248">
        <v>1</v>
      </c>
      <c r="AT609" s="248">
        <v>7</v>
      </c>
      <c r="AU609" s="248">
        <v>4</v>
      </c>
      <c r="AV609" s="248">
        <v>2</v>
      </c>
      <c r="AW609" s="248">
        <v>1</v>
      </c>
      <c r="AX609" s="248">
        <v>5</v>
      </c>
      <c r="AY609" s="248">
        <v>0</v>
      </c>
      <c r="AZ609" s="248">
        <v>6</v>
      </c>
      <c r="BA609" s="248">
        <v>2</v>
      </c>
      <c r="BB609" s="248">
        <v>145</v>
      </c>
      <c r="BC609" s="248">
        <v>87</v>
      </c>
      <c r="BD609" s="246">
        <v>28</v>
      </c>
      <c r="BE609" s="248">
        <v>34</v>
      </c>
      <c r="BF609" s="248">
        <v>0</v>
      </c>
      <c r="BG609" s="249">
        <v>39.614051818847656</v>
      </c>
      <c r="BH609" s="252">
        <v>126</v>
      </c>
      <c r="BI609" s="253">
        <v>24.277456647398843</v>
      </c>
      <c r="BJ609" s="43">
        <v>0</v>
      </c>
      <c r="BK609" s="43">
        <v>2</v>
      </c>
    </row>
    <row r="610" spans="1:63">
      <c r="A610" s="352">
        <v>41880</v>
      </c>
      <c r="B610" s="206" t="s">
        <v>125</v>
      </c>
      <c r="C610" s="206" t="s">
        <v>176</v>
      </c>
      <c r="D610" s="206">
        <v>174</v>
      </c>
      <c r="E610" s="206">
        <v>166</v>
      </c>
      <c r="F610" s="206">
        <v>8</v>
      </c>
      <c r="G610" s="206">
        <v>498</v>
      </c>
      <c r="H610" s="206">
        <v>474</v>
      </c>
      <c r="I610" s="206">
        <v>24</v>
      </c>
      <c r="J610" s="206">
        <v>1628</v>
      </c>
      <c r="K610" s="245">
        <v>1535</v>
      </c>
      <c r="L610" s="245">
        <v>93</v>
      </c>
      <c r="M610" s="245">
        <v>935776</v>
      </c>
      <c r="N610" s="246">
        <v>0.11733577400445938</v>
      </c>
      <c r="O610" s="245">
        <v>14</v>
      </c>
      <c r="P610" s="246">
        <v>1.5708204591646791E-3</v>
      </c>
      <c r="Q610" s="246">
        <v>0</v>
      </c>
      <c r="R610" s="247">
        <v>338609</v>
      </c>
      <c r="S610" s="246">
        <v>98.942230224609375</v>
      </c>
      <c r="T610" s="246">
        <v>98.940673828125</v>
      </c>
      <c r="U610" s="248">
        <v>342229</v>
      </c>
      <c r="V610" s="249">
        <v>0.85761290788650513</v>
      </c>
      <c r="W610" s="248">
        <v>832</v>
      </c>
      <c r="X610" s="246">
        <v>0.24571113288402557</v>
      </c>
      <c r="Y610" s="246">
        <v>0</v>
      </c>
      <c r="Z610" s="247">
        <v>92062</v>
      </c>
      <c r="AA610" s="249">
        <v>92.595207214355469</v>
      </c>
      <c r="AB610" s="246">
        <v>91904</v>
      </c>
      <c r="AC610" s="250">
        <v>93.141754150390625</v>
      </c>
      <c r="AD610" s="246">
        <v>4.2468366622924805</v>
      </c>
      <c r="AE610" s="246">
        <v>32.283550262451172</v>
      </c>
      <c r="AF610" s="246">
        <v>1157.74853515625</v>
      </c>
      <c r="AG610" s="246">
        <v>4498.373046875</v>
      </c>
      <c r="AH610" s="251">
        <v>2225.0185546875</v>
      </c>
      <c r="AI610" s="246">
        <v>49.462738037109375</v>
      </c>
      <c r="AJ610" s="251">
        <v>4134.5263671875</v>
      </c>
      <c r="AK610" s="251">
        <v>363.84674072265625</v>
      </c>
      <c r="AL610" s="246">
        <v>1954.1529541015625</v>
      </c>
      <c r="AM610" s="246">
        <v>270.8656005859375</v>
      </c>
      <c r="AN610" s="246">
        <v>72.473388671875</v>
      </c>
      <c r="AO610" s="246">
        <v>71.052711486816406</v>
      </c>
      <c r="AP610" s="246">
        <v>93.781204223632812</v>
      </c>
      <c r="AQ610" s="246">
        <v>2.7631284071713758</v>
      </c>
      <c r="AR610" s="248">
        <v>317</v>
      </c>
      <c r="AS610" s="248">
        <v>1</v>
      </c>
      <c r="AT610" s="248">
        <v>6</v>
      </c>
      <c r="AU610" s="248">
        <v>4</v>
      </c>
      <c r="AV610" s="248">
        <v>3</v>
      </c>
      <c r="AW610" s="248">
        <v>2</v>
      </c>
      <c r="AX610" s="248">
        <v>1</v>
      </c>
      <c r="AY610" s="248">
        <v>0</v>
      </c>
      <c r="AZ610" s="248">
        <v>2</v>
      </c>
      <c r="BA610" s="248">
        <v>0</v>
      </c>
      <c r="BB610" s="248">
        <v>76</v>
      </c>
      <c r="BC610" s="248">
        <v>44</v>
      </c>
      <c r="BD610" s="246">
        <v>13</v>
      </c>
      <c r="BE610" s="248">
        <v>18</v>
      </c>
      <c r="BF610" s="248">
        <v>0</v>
      </c>
      <c r="BG610" s="249">
        <v>35.282382965087891</v>
      </c>
      <c r="BH610" s="252">
        <v>130</v>
      </c>
      <c r="BI610" s="253">
        <v>26.104417670682732</v>
      </c>
      <c r="BJ610" s="43">
        <v>0</v>
      </c>
      <c r="BK610" s="43">
        <v>0</v>
      </c>
    </row>
    <row r="611" spans="1:63">
      <c r="A611" s="352">
        <v>41880</v>
      </c>
      <c r="B611" s="107" t="s">
        <v>127</v>
      </c>
      <c r="C611" s="107" t="s">
        <v>128</v>
      </c>
      <c r="D611" s="107">
        <v>166</v>
      </c>
      <c r="E611" s="107">
        <v>150</v>
      </c>
      <c r="F611" s="107">
        <v>16</v>
      </c>
      <c r="G611" s="107">
        <v>498</v>
      </c>
      <c r="H611" s="107">
        <v>450</v>
      </c>
      <c r="I611" s="107">
        <v>48</v>
      </c>
      <c r="J611" s="107">
        <v>1602</v>
      </c>
      <c r="K611" s="108">
        <v>1436</v>
      </c>
      <c r="L611" s="108">
        <v>166</v>
      </c>
      <c r="M611" s="108">
        <v>819604</v>
      </c>
      <c r="N611" s="109">
        <v>1.549528818577528E-2</v>
      </c>
      <c r="O611" s="108">
        <v>3453</v>
      </c>
      <c r="P611" s="109">
        <v>0.42137712240219116</v>
      </c>
      <c r="Q611" s="109">
        <v>0</v>
      </c>
      <c r="R611" s="110">
        <v>310324</v>
      </c>
      <c r="S611" s="109">
        <v>99.04473876953125</v>
      </c>
      <c r="T611" s="109">
        <v>98.627388000488281</v>
      </c>
      <c r="U611" s="111">
        <v>313317</v>
      </c>
      <c r="V611" s="112">
        <v>0.57449805736541748</v>
      </c>
      <c r="W611" s="111">
        <v>2314</v>
      </c>
      <c r="X611" s="109">
        <v>0.74567228555679321</v>
      </c>
      <c r="Y611" s="109">
        <v>0</v>
      </c>
      <c r="Z611" s="110">
        <v>693297</v>
      </c>
      <c r="AA611" s="112">
        <v>99.258255004882813</v>
      </c>
      <c r="AB611" s="109">
        <v>693802</v>
      </c>
      <c r="AC611" s="182">
        <v>99.360519409179688</v>
      </c>
      <c r="AD611" s="109">
        <v>3.0676877498626709</v>
      </c>
      <c r="AE611" s="109">
        <v>16.896266937255859</v>
      </c>
      <c r="AF611" s="109">
        <v>713.99993896484375</v>
      </c>
      <c r="AG611" s="109">
        <v>4107.86572265625</v>
      </c>
      <c r="AH611" s="113">
        <v>2195.5048828125</v>
      </c>
      <c r="AI611" s="109">
        <v>53.446365356445313</v>
      </c>
      <c r="AJ611" s="113">
        <v>3776.105224609375</v>
      </c>
      <c r="AK611" s="113">
        <v>331.76101684570312</v>
      </c>
      <c r="AL611" s="109">
        <v>450</v>
      </c>
      <c r="AM611" s="109">
        <v>48</v>
      </c>
      <c r="AN611" s="109">
        <v>72.574722290039062</v>
      </c>
      <c r="AO611" s="109">
        <v>73.942901611328125</v>
      </c>
      <c r="AP611" s="109">
        <v>59.949253082275391</v>
      </c>
      <c r="AQ611" s="109">
        <v>2.5642108131437267</v>
      </c>
      <c r="AR611" s="111">
        <v>339</v>
      </c>
      <c r="AS611" s="111">
        <v>3</v>
      </c>
      <c r="AT611" s="111">
        <v>1</v>
      </c>
      <c r="AU611" s="111">
        <v>0</v>
      </c>
      <c r="AV611" s="111">
        <v>4</v>
      </c>
      <c r="AW611" s="111">
        <v>1</v>
      </c>
      <c r="AX611" s="111">
        <v>18</v>
      </c>
      <c r="AY611" s="111">
        <v>0</v>
      </c>
      <c r="AZ611" s="111">
        <v>10</v>
      </c>
      <c r="BA611" s="111">
        <v>1</v>
      </c>
      <c r="BB611" s="111">
        <v>19</v>
      </c>
      <c r="BC611" s="111">
        <v>6</v>
      </c>
      <c r="BD611" s="109">
        <v>74</v>
      </c>
      <c r="BE611" s="111">
        <v>82</v>
      </c>
      <c r="BF611" s="111">
        <v>0</v>
      </c>
      <c r="BG611" s="112">
        <v>35.451179504394531</v>
      </c>
      <c r="BH611" s="244">
        <v>165</v>
      </c>
      <c r="BI611" s="240">
        <v>33.132530120481931</v>
      </c>
      <c r="BJ611" s="43">
        <v>0</v>
      </c>
      <c r="BK611" s="43">
        <v>1</v>
      </c>
    </row>
    <row r="612" spans="1:63">
      <c r="A612" s="352">
        <v>41880</v>
      </c>
      <c r="B612" s="107" t="s">
        <v>129</v>
      </c>
      <c r="C612" s="107" t="s">
        <v>128</v>
      </c>
      <c r="D612" s="107">
        <v>155</v>
      </c>
      <c r="E612" s="107">
        <v>152</v>
      </c>
      <c r="F612" s="107">
        <v>3</v>
      </c>
      <c r="G612" s="107">
        <v>461</v>
      </c>
      <c r="H612" s="107">
        <v>452</v>
      </c>
      <c r="I612" s="107">
        <v>9</v>
      </c>
      <c r="J612" s="107">
        <v>1207</v>
      </c>
      <c r="K612" s="108">
        <v>1178</v>
      </c>
      <c r="L612" s="108">
        <v>29</v>
      </c>
      <c r="M612" s="108">
        <v>645006</v>
      </c>
      <c r="N612" s="109">
        <v>5.8914180845022202E-3</v>
      </c>
      <c r="O612" s="108">
        <v>2795</v>
      </c>
      <c r="P612" s="109">
        <v>0.43336424231529236</v>
      </c>
      <c r="Q612" s="109">
        <v>0</v>
      </c>
      <c r="R612" s="110">
        <v>205826</v>
      </c>
      <c r="S612" s="109">
        <v>99.405960083007812</v>
      </c>
      <c r="T612" s="109">
        <v>98.975173950195313</v>
      </c>
      <c r="U612" s="111">
        <v>207056</v>
      </c>
      <c r="V612" s="112">
        <v>0.14295649528503418</v>
      </c>
      <c r="W612" s="111">
        <v>1710</v>
      </c>
      <c r="X612" s="109">
        <v>0.83079880475997925</v>
      </c>
      <c r="Y612" s="109">
        <v>0</v>
      </c>
      <c r="Z612" s="110">
        <v>177067</v>
      </c>
      <c r="AA612" s="112">
        <v>97.592056274414063</v>
      </c>
      <c r="AB612" s="109">
        <v>177986</v>
      </c>
      <c r="AC612" s="182">
        <v>97.486152648925781</v>
      </c>
      <c r="AD612" s="109">
        <v>3.0733928680419922</v>
      </c>
      <c r="AE612" s="109">
        <v>22.129919052124023</v>
      </c>
      <c r="AF612" s="109">
        <v>580.2998046875</v>
      </c>
      <c r="AG612" s="109">
        <v>2463.54052734375</v>
      </c>
      <c r="AH612" s="113">
        <v>1110.478271484375</v>
      </c>
      <c r="AI612" s="109">
        <v>45.076519012451172</v>
      </c>
      <c r="AJ612" s="113">
        <v>2432.962890625</v>
      </c>
      <c r="AK612" s="113">
        <v>30.577777862548828</v>
      </c>
      <c r="AL612" s="109">
        <v>452</v>
      </c>
      <c r="AM612" s="109">
        <v>9</v>
      </c>
      <c r="AN612" s="109">
        <v>63.18341064453125</v>
      </c>
      <c r="AO612" s="109">
        <v>64.008522033691406</v>
      </c>
      <c r="AP612" s="109">
        <v>31.191627502441406</v>
      </c>
      <c r="AQ612" s="109">
        <v>2.0410443474264706</v>
      </c>
      <c r="AR612" s="111">
        <v>341</v>
      </c>
      <c r="AS612" s="111">
        <v>1</v>
      </c>
      <c r="AT612" s="111">
        <v>2</v>
      </c>
      <c r="AU612" s="111">
        <v>0</v>
      </c>
      <c r="AV612" s="111">
        <v>1</v>
      </c>
      <c r="AW612" s="111">
        <v>0</v>
      </c>
      <c r="AX612" s="111">
        <v>29</v>
      </c>
      <c r="AY612" s="111">
        <v>1</v>
      </c>
      <c r="AZ612" s="111">
        <v>13</v>
      </c>
      <c r="BA612" s="111">
        <v>0</v>
      </c>
      <c r="BB612" s="111">
        <v>63</v>
      </c>
      <c r="BC612" s="111">
        <v>28</v>
      </c>
      <c r="BD612" s="109">
        <v>84</v>
      </c>
      <c r="BE612" s="111">
        <v>79</v>
      </c>
      <c r="BF612" s="111">
        <v>0</v>
      </c>
      <c r="BG612" s="112">
        <v>30.374473571777344</v>
      </c>
      <c r="BH612" s="244">
        <v>178</v>
      </c>
      <c r="BI612" s="240">
        <v>38.611713665943604</v>
      </c>
      <c r="BJ612" s="43">
        <v>1</v>
      </c>
      <c r="BK612" s="43">
        <v>0</v>
      </c>
    </row>
    <row r="613" spans="1:63">
      <c r="A613" s="352">
        <v>41880</v>
      </c>
      <c r="B613" s="126" t="s">
        <v>130</v>
      </c>
      <c r="C613" s="126" t="s">
        <v>128</v>
      </c>
      <c r="D613" s="233">
        <v>181</v>
      </c>
      <c r="E613" s="233">
        <v>176</v>
      </c>
      <c r="F613" s="233">
        <v>5</v>
      </c>
      <c r="G613" s="233">
        <v>543</v>
      </c>
      <c r="H613" s="233">
        <v>528</v>
      </c>
      <c r="I613" s="233">
        <v>15</v>
      </c>
      <c r="J613" s="233">
        <v>889</v>
      </c>
      <c r="K613" s="233">
        <v>858</v>
      </c>
      <c r="L613" s="233">
        <v>31</v>
      </c>
      <c r="M613" s="233">
        <v>274649</v>
      </c>
      <c r="N613" s="195">
        <v>2.9128086753189564E-3</v>
      </c>
      <c r="O613" s="233">
        <v>627</v>
      </c>
      <c r="P613" s="230">
        <v>0.2282988578081131</v>
      </c>
      <c r="Q613" s="234">
        <v>0</v>
      </c>
      <c r="R613" s="233">
        <v>56190</v>
      </c>
      <c r="S613" s="230">
        <v>99.783348083496094</v>
      </c>
      <c r="T613" s="195">
        <v>99.5555419921875</v>
      </c>
      <c r="U613" s="233">
        <v>56312</v>
      </c>
      <c r="V613" s="195">
        <v>0</v>
      </c>
      <c r="W613" s="233">
        <v>322</v>
      </c>
      <c r="X613" s="195">
        <v>0.5730556845664978</v>
      </c>
      <c r="Y613" s="234">
        <v>0</v>
      </c>
      <c r="Z613" s="233">
        <v>143512</v>
      </c>
      <c r="AA613" s="195">
        <v>98.692092895507813</v>
      </c>
      <c r="AB613" s="233">
        <v>144781</v>
      </c>
      <c r="AC613" s="195">
        <v>98.635528564453125</v>
      </c>
      <c r="AD613" s="234">
        <v>4.2342376708984375</v>
      </c>
      <c r="AE613" s="234">
        <v>26.925178527832031</v>
      </c>
      <c r="AF613" s="233">
        <v>354.2889404296875</v>
      </c>
      <c r="AG613" s="234">
        <v>1066.2220458984375</v>
      </c>
      <c r="AH613" s="234">
        <v>479.18405151367187</v>
      </c>
      <c r="AI613" s="234">
        <v>44.942237854003906</v>
      </c>
      <c r="AJ613" s="234">
        <v>1020.8666381835937</v>
      </c>
      <c r="AK613" s="234">
        <v>45.355552673339844</v>
      </c>
      <c r="AL613" s="234">
        <v>528</v>
      </c>
      <c r="AM613" s="234">
        <v>15</v>
      </c>
      <c r="AN613" s="235">
        <v>43.079818725585937</v>
      </c>
      <c r="AO613" s="235">
        <v>42.713817596435547</v>
      </c>
      <c r="AP613" s="235">
        <v>53.373916625976562</v>
      </c>
      <c r="AQ613" s="213">
        <v>1.1993498829003797</v>
      </c>
      <c r="AR613" s="234">
        <v>459</v>
      </c>
      <c r="AS613" s="236">
        <v>0</v>
      </c>
      <c r="AT613" s="236">
        <v>0</v>
      </c>
      <c r="AU613" s="236">
        <v>0</v>
      </c>
      <c r="AV613" s="236">
        <v>0</v>
      </c>
      <c r="AW613" s="236">
        <v>0</v>
      </c>
      <c r="AX613" s="236">
        <v>6</v>
      </c>
      <c r="AY613" s="236">
        <v>0</v>
      </c>
      <c r="AZ613" s="236">
        <v>2</v>
      </c>
      <c r="BA613" s="236">
        <v>0</v>
      </c>
      <c r="BB613" s="236">
        <v>31</v>
      </c>
      <c r="BC613" s="236">
        <v>12</v>
      </c>
      <c r="BD613" s="236">
        <v>7</v>
      </c>
      <c r="BE613" s="236">
        <v>4</v>
      </c>
      <c r="BF613" s="236">
        <v>0</v>
      </c>
      <c r="BG613" s="235">
        <v>19.727588653564453</v>
      </c>
      <c r="BH613" s="236">
        <v>309</v>
      </c>
      <c r="BI613" s="235">
        <v>56.906077348066297</v>
      </c>
      <c r="BJ613" s="43">
        <v>0</v>
      </c>
      <c r="BK613" s="43">
        <v>0</v>
      </c>
    </row>
    <row r="614" spans="1:63">
      <c r="A614" s="352">
        <v>41880</v>
      </c>
      <c r="B614" s="127" t="s">
        <v>132</v>
      </c>
      <c r="C614" s="127" t="s">
        <v>128</v>
      </c>
      <c r="D614" s="199">
        <v>183</v>
      </c>
      <c r="E614" s="199">
        <v>178</v>
      </c>
      <c r="F614" s="199">
        <v>5</v>
      </c>
      <c r="G614" s="199">
        <v>542</v>
      </c>
      <c r="H614" s="199">
        <v>527</v>
      </c>
      <c r="I614" s="199">
        <v>15</v>
      </c>
      <c r="J614" s="199">
        <v>1048</v>
      </c>
      <c r="K614" s="199">
        <v>1015</v>
      </c>
      <c r="L614" s="199">
        <v>33</v>
      </c>
      <c r="M614" s="199">
        <v>369154</v>
      </c>
      <c r="N614" s="200">
        <v>0.94161242246627808</v>
      </c>
      <c r="O614" s="199">
        <v>1312</v>
      </c>
      <c r="P614" s="194">
        <v>0.35881504416465759</v>
      </c>
      <c r="Q614" s="200">
        <v>0</v>
      </c>
      <c r="R614" s="199">
        <v>88396</v>
      </c>
      <c r="S614" s="194">
        <v>99.746109008789063</v>
      </c>
      <c r="T614" s="200">
        <v>99.388206481933594</v>
      </c>
      <c r="U614" s="199">
        <v>88621</v>
      </c>
      <c r="V614" s="201">
        <v>1.1284006759524345E-3</v>
      </c>
      <c r="W614" s="199">
        <v>563</v>
      </c>
      <c r="X614" s="200">
        <v>0.63690662384033203</v>
      </c>
      <c r="Y614" s="200">
        <v>0</v>
      </c>
      <c r="Z614" s="199">
        <v>155726</v>
      </c>
      <c r="AA614" s="201">
        <v>97.815773010253906</v>
      </c>
      <c r="AB614" s="199">
        <v>156401</v>
      </c>
      <c r="AC614" s="201">
        <v>97.758453369140625</v>
      </c>
      <c r="AD614" s="200">
        <v>4.2521195411682129</v>
      </c>
      <c r="AE614" s="200">
        <v>26.061981201171875</v>
      </c>
      <c r="AF614" s="199">
        <v>434.87225341796875</v>
      </c>
      <c r="AG614" s="200">
        <v>1434.1119384765625</v>
      </c>
      <c r="AH614" s="200">
        <v>481.54324340820312</v>
      </c>
      <c r="AI614" s="237">
        <v>33.577800750732422</v>
      </c>
      <c r="AJ614" s="200">
        <v>1392.5557861328125</v>
      </c>
      <c r="AK614" s="200">
        <v>41.555557250976562</v>
      </c>
      <c r="AL614" s="200">
        <v>527</v>
      </c>
      <c r="AM614" s="200">
        <v>15</v>
      </c>
      <c r="AN614" s="200">
        <v>43.710514068603516</v>
      </c>
      <c r="AO614" s="200">
        <v>43.892009735107422</v>
      </c>
      <c r="AP614" s="200">
        <v>38.390277862548828</v>
      </c>
      <c r="AQ614" s="200">
        <v>1.3684274222104604</v>
      </c>
      <c r="AR614" s="200">
        <v>490</v>
      </c>
      <c r="AS614" s="202">
        <v>0</v>
      </c>
      <c r="AT614" s="202">
        <v>2</v>
      </c>
      <c r="AU614" s="202">
        <v>2</v>
      </c>
      <c r="AV614" s="202">
        <v>0</v>
      </c>
      <c r="AW614" s="202">
        <v>0</v>
      </c>
      <c r="AX614" s="202">
        <v>9</v>
      </c>
      <c r="AY614" s="202">
        <v>-2</v>
      </c>
      <c r="AZ614" s="202">
        <v>5</v>
      </c>
      <c r="BA614" s="202">
        <v>0</v>
      </c>
      <c r="BB614" s="202">
        <v>46</v>
      </c>
      <c r="BC614" s="202">
        <v>12</v>
      </c>
      <c r="BD614" s="202">
        <v>14</v>
      </c>
      <c r="BE614" s="202">
        <v>15</v>
      </c>
      <c r="BF614" s="202">
        <v>0</v>
      </c>
      <c r="BG614" s="200">
        <v>20.203582763671875</v>
      </c>
      <c r="BH614" s="202">
        <v>321</v>
      </c>
      <c r="BI614" s="238">
        <v>59.225092250922508</v>
      </c>
      <c r="BJ614" s="43">
        <v>0</v>
      </c>
      <c r="BK614" s="43">
        <v>0</v>
      </c>
    </row>
    <row r="615" spans="1:63">
      <c r="A615" s="352">
        <v>41879</v>
      </c>
      <c r="B615" s="126" t="s">
        <v>6</v>
      </c>
      <c r="C615" s="126"/>
      <c r="D615" s="233">
        <v>2125</v>
      </c>
      <c r="E615" s="233">
        <v>1916</v>
      </c>
      <c r="F615" s="233">
        <v>209</v>
      </c>
      <c r="G615" s="233">
        <v>6282</v>
      </c>
      <c r="H615" s="233">
        <v>5675</v>
      </c>
      <c r="I615" s="233">
        <v>607</v>
      </c>
      <c r="J615" s="233">
        <v>19183</v>
      </c>
      <c r="K615" s="233">
        <v>16858</v>
      </c>
      <c r="L615" s="233">
        <v>2325</v>
      </c>
      <c r="M615" s="233">
        <v>12564767</v>
      </c>
      <c r="N615" s="195">
        <v>2.8723174654036714E-2</v>
      </c>
      <c r="O615" s="233">
        <v>17176</v>
      </c>
      <c r="P615" s="230">
        <v>0.13862742026530392</v>
      </c>
      <c r="Q615" s="234"/>
      <c r="R615" s="233">
        <v>4622381</v>
      </c>
      <c r="S615" s="230">
        <v>99.454400527328772</v>
      </c>
      <c r="T615" s="195">
        <v>99.316529457537413</v>
      </c>
      <c r="U615" s="233">
        <v>4647766</v>
      </c>
      <c r="V615" s="195">
        <v>0.19224290132289373</v>
      </c>
      <c r="W615" s="233">
        <v>16531</v>
      </c>
      <c r="X615" s="195">
        <v>0.35762954200443448</v>
      </c>
      <c r="Y615" s="234"/>
      <c r="Z615" s="233">
        <v>3850032</v>
      </c>
      <c r="AA615" s="195">
        <v>97.992497142831908</v>
      </c>
      <c r="AB615" s="233">
        <v>3851819</v>
      </c>
      <c r="AC615" s="195">
        <v>97.969747268479153</v>
      </c>
      <c r="AD615" s="234">
        <v>9.5492968000448677</v>
      </c>
      <c r="AE615" s="234">
        <v>29.10288089293002</v>
      </c>
      <c r="AF615" s="233">
        <v>18095.994659423828</v>
      </c>
      <c r="AG615" s="234">
        <v>64262.33349609375</v>
      </c>
      <c r="AH615" s="234">
        <v>43194.13818359375</v>
      </c>
      <c r="AI615" s="234">
        <v>67.215327912453333</v>
      </c>
      <c r="AJ615" s="234">
        <v>54275.521606445313</v>
      </c>
      <c r="AK615" s="234">
        <v>9986.8192901611328</v>
      </c>
      <c r="AL615" s="234">
        <v>33077.535522460938</v>
      </c>
      <c r="AM615" s="234">
        <v>7706.4516830444336</v>
      </c>
      <c r="AN615" s="235">
        <v>91.427354969655966</v>
      </c>
      <c r="AO615" s="235">
        <v>88.901858769082708</v>
      </c>
      <c r="AP615" s="235">
        <v>110.38704240209418</v>
      </c>
      <c r="AQ615" s="213">
        <v>3.3499626490170331</v>
      </c>
      <c r="AR615" s="234">
        <v>3494</v>
      </c>
      <c r="AS615" s="236">
        <v>96</v>
      </c>
      <c r="AT615" s="236">
        <v>26</v>
      </c>
      <c r="AU615" s="236">
        <v>16</v>
      </c>
      <c r="AV615" s="236">
        <v>20</v>
      </c>
      <c r="AW615" s="236">
        <v>10</v>
      </c>
      <c r="AX615" s="236">
        <v>95</v>
      </c>
      <c r="AY615" s="236">
        <v>2</v>
      </c>
      <c r="AZ615" s="236">
        <v>82</v>
      </c>
      <c r="BA615" s="236">
        <v>16</v>
      </c>
      <c r="BB615" s="236">
        <v>706</v>
      </c>
      <c r="BC615" s="236">
        <v>324</v>
      </c>
      <c r="BD615" s="236">
        <v>321</v>
      </c>
      <c r="BE615" s="236">
        <v>501</v>
      </c>
      <c r="BF615" s="236">
        <v>0</v>
      </c>
      <c r="BG615" s="235">
        <v>44.559146650626403</v>
      </c>
      <c r="BH615" s="236">
        <v>1521</v>
      </c>
      <c r="BI615" s="235">
        <v>24.212034383954155</v>
      </c>
      <c r="BJ615" s="43">
        <v>4</v>
      </c>
      <c r="BK615" s="43">
        <v>16</v>
      </c>
    </row>
    <row r="616" spans="1:63">
      <c r="A616" s="352">
        <v>41879</v>
      </c>
      <c r="B616" s="127" t="s">
        <v>134</v>
      </c>
      <c r="C616" s="127"/>
      <c r="D616" s="199">
        <v>761</v>
      </c>
      <c r="E616" s="199">
        <v>652</v>
      </c>
      <c r="F616" s="199">
        <v>109</v>
      </c>
      <c r="G616" s="199">
        <v>2274</v>
      </c>
      <c r="H616" s="199">
        <v>1947</v>
      </c>
      <c r="I616" s="199">
        <v>327</v>
      </c>
      <c r="J616" s="199">
        <v>8021</v>
      </c>
      <c r="K616" s="199">
        <v>6669</v>
      </c>
      <c r="L616" s="199">
        <v>1352</v>
      </c>
      <c r="M616" s="199">
        <v>6180253</v>
      </c>
      <c r="N616" s="200">
        <v>4.2991766843590407E-2</v>
      </c>
      <c r="O616" s="199">
        <v>7599</v>
      </c>
      <c r="P616" s="194">
        <v>0.12301908888755043</v>
      </c>
      <c r="Q616" s="200"/>
      <c r="R616" s="199">
        <v>2443150</v>
      </c>
      <c r="S616" s="194">
        <v>99.539637941802695</v>
      </c>
      <c r="T616" s="200">
        <v>99.417185186124712</v>
      </c>
      <c r="U616" s="199">
        <v>2454452</v>
      </c>
      <c r="V616" s="201">
        <v>9.0325664409142234E-2</v>
      </c>
      <c r="W616" s="199">
        <v>7270</v>
      </c>
      <c r="X616" s="200">
        <v>0.29756666598448722</v>
      </c>
      <c r="Y616" s="200"/>
      <c r="Z616" s="199">
        <v>2169686</v>
      </c>
      <c r="AA616" s="201">
        <v>98.532228435864781</v>
      </c>
      <c r="AB616" s="199">
        <v>2169178</v>
      </c>
      <c r="AC616" s="201">
        <v>98.407138404236974</v>
      </c>
      <c r="AD616" s="200">
        <v>5.4739147698344528</v>
      </c>
      <c r="AE616" s="200">
        <v>30.299218870614219</v>
      </c>
      <c r="AF616" s="199">
        <v>9654.8492431640625</v>
      </c>
      <c r="AG616" s="200">
        <v>35026.045654296875</v>
      </c>
      <c r="AH616" s="200">
        <v>26432.1884765625</v>
      </c>
      <c r="AI616" s="237">
        <v>75.46438081376705</v>
      </c>
      <c r="AJ616" s="200">
        <v>28463.866943359375</v>
      </c>
      <c r="AK616" s="200">
        <v>6562.1809844970703</v>
      </c>
      <c r="AL616" s="200">
        <v>21042.508056640625</v>
      </c>
      <c r="AM616" s="200">
        <v>5389.6782455444336</v>
      </c>
      <c r="AN616" s="200">
        <v>114.07009179044839</v>
      </c>
      <c r="AO616" s="200">
        <v>112.2094408576999</v>
      </c>
      <c r="AP616" s="200">
        <v>122.91045782457165</v>
      </c>
      <c r="AQ616" s="200">
        <v>4.3667928754889509</v>
      </c>
      <c r="AR616" s="200">
        <v>826</v>
      </c>
      <c r="AS616" s="202">
        <v>86</v>
      </c>
      <c r="AT616" s="202">
        <v>16</v>
      </c>
      <c r="AU616" s="202">
        <v>9</v>
      </c>
      <c r="AV616" s="202">
        <v>7</v>
      </c>
      <c r="AW616" s="202">
        <v>3</v>
      </c>
      <c r="AX616" s="202">
        <v>22</v>
      </c>
      <c r="AY616" s="202">
        <v>2</v>
      </c>
      <c r="AZ616" s="202">
        <v>36</v>
      </c>
      <c r="BA616" s="202">
        <v>12</v>
      </c>
      <c r="BB616" s="202">
        <v>165</v>
      </c>
      <c r="BC616" s="202">
        <v>52</v>
      </c>
      <c r="BD616" s="202">
        <v>81</v>
      </c>
      <c r="BE616" s="202">
        <v>187</v>
      </c>
      <c r="BF616" s="202">
        <v>0</v>
      </c>
      <c r="BG616" s="200">
        <v>56.283383799640383</v>
      </c>
      <c r="BH616" s="202">
        <v>175</v>
      </c>
      <c r="BI616" s="238">
        <v>7.6956904133685136</v>
      </c>
      <c r="BJ616" s="470">
        <v>2</v>
      </c>
      <c r="BK616" s="470">
        <v>12</v>
      </c>
    </row>
    <row r="617" spans="1:63">
      <c r="A617" s="352">
        <v>41879</v>
      </c>
      <c r="B617" s="127" t="s">
        <v>175</v>
      </c>
      <c r="C617" s="127"/>
      <c r="D617" s="199">
        <v>679</v>
      </c>
      <c r="E617" s="199">
        <v>608</v>
      </c>
      <c r="F617" s="199">
        <v>71</v>
      </c>
      <c r="G617" s="199">
        <v>1964</v>
      </c>
      <c r="H617" s="199">
        <v>1771</v>
      </c>
      <c r="I617" s="199">
        <v>193</v>
      </c>
      <c r="J617" s="199">
        <v>6355</v>
      </c>
      <c r="K617" s="199">
        <v>5641</v>
      </c>
      <c r="L617" s="199">
        <v>714</v>
      </c>
      <c r="M617" s="199">
        <v>4179943</v>
      </c>
      <c r="N617" s="200">
        <v>5.2871533969287114E-3</v>
      </c>
      <c r="O617" s="199">
        <v>359</v>
      </c>
      <c r="P617" s="194">
        <v>8.9544874518992772E-3</v>
      </c>
      <c r="Q617" s="200"/>
      <c r="R617" s="199">
        <v>1496314</v>
      </c>
      <c r="S617" s="194">
        <v>99.371639151854239</v>
      </c>
      <c r="T617" s="243">
        <v>99.36274093089564</v>
      </c>
      <c r="U617" s="199">
        <v>1505791</v>
      </c>
      <c r="V617" s="201">
        <v>0.33138729721191396</v>
      </c>
      <c r="W617" s="199">
        <v>4399</v>
      </c>
      <c r="X617" s="200">
        <v>0.29398909587158845</v>
      </c>
      <c r="Y617" s="200"/>
      <c r="Z617" s="199">
        <v>448291</v>
      </c>
      <c r="AA617" s="201">
        <v>93.371271854804846</v>
      </c>
      <c r="AB617" s="199">
        <v>447009</v>
      </c>
      <c r="AC617" s="201">
        <v>93.693863500937454</v>
      </c>
      <c r="AD617" s="200">
        <v>20.239072862273066</v>
      </c>
      <c r="AE617" s="200">
        <v>32.532761441966358</v>
      </c>
      <c r="AF617" s="199">
        <v>6170.0791015625</v>
      </c>
      <c r="AG617" s="200">
        <v>19881.24853515625</v>
      </c>
      <c r="AH617" s="200">
        <v>12307.800537109375</v>
      </c>
      <c r="AI617" s="237">
        <v>61.906577523767403</v>
      </c>
      <c r="AJ617" s="200">
        <v>16946.65234375</v>
      </c>
      <c r="AK617" s="200">
        <v>2934.5994567871094</v>
      </c>
      <c r="AL617" s="200">
        <v>10078.027465820312</v>
      </c>
      <c r="AM617" s="200">
        <v>2229.7734375</v>
      </c>
      <c r="AN617" s="200">
        <v>81.997992503651759</v>
      </c>
      <c r="AO617" s="200">
        <v>80.096095924303384</v>
      </c>
      <c r="AP617" s="200">
        <v>101.24889436794477</v>
      </c>
      <c r="AQ617" s="200">
        <v>3.1284419410159323</v>
      </c>
      <c r="AR617" s="200">
        <v>1078</v>
      </c>
      <c r="AS617" s="202">
        <v>8</v>
      </c>
      <c r="AT617" s="202">
        <v>4</v>
      </c>
      <c r="AU617" s="202">
        <v>3</v>
      </c>
      <c r="AV617" s="202">
        <v>6</v>
      </c>
      <c r="AW617" s="202">
        <v>5</v>
      </c>
      <c r="AX617" s="202">
        <v>16</v>
      </c>
      <c r="AY617" s="202">
        <v>1</v>
      </c>
      <c r="AZ617" s="202">
        <v>13</v>
      </c>
      <c r="BA617" s="202">
        <v>3</v>
      </c>
      <c r="BB617" s="202">
        <v>372</v>
      </c>
      <c r="BC617" s="202">
        <v>205</v>
      </c>
      <c r="BD617" s="202">
        <v>61</v>
      </c>
      <c r="BE617" s="202">
        <v>101</v>
      </c>
      <c r="BF617" s="202">
        <v>0</v>
      </c>
      <c r="BG617" s="200">
        <v>39.968929738999542</v>
      </c>
      <c r="BH617" s="202">
        <v>385</v>
      </c>
      <c r="BI617" s="238">
        <v>19.602851323828922</v>
      </c>
      <c r="BJ617" s="470">
        <v>1</v>
      </c>
      <c r="BK617" s="470">
        <v>3</v>
      </c>
    </row>
    <row r="618" spans="1:63">
      <c r="A618" s="352">
        <v>41879</v>
      </c>
      <c r="B618" s="126" t="s">
        <v>135</v>
      </c>
      <c r="C618" s="126"/>
      <c r="D618" s="189">
        <v>685</v>
      </c>
      <c r="E618" s="189">
        <v>656</v>
      </c>
      <c r="F618" s="189">
        <v>29</v>
      </c>
      <c r="G618" s="189">
        <v>2044</v>
      </c>
      <c r="H618" s="189">
        <v>1957</v>
      </c>
      <c r="I618" s="189">
        <v>87</v>
      </c>
      <c r="J618" s="189">
        <v>4807</v>
      </c>
      <c r="K618" s="189">
        <v>4548</v>
      </c>
      <c r="L618" s="189">
        <v>259</v>
      </c>
      <c r="M618" s="189">
        <v>2204571</v>
      </c>
      <c r="N618" s="203">
        <v>3.3158379197793311E-2</v>
      </c>
      <c r="O618" s="189">
        <v>9218</v>
      </c>
      <c r="P618" s="192">
        <v>0.41827903502525143</v>
      </c>
      <c r="Q618" s="203"/>
      <c r="R618" s="204">
        <v>682917</v>
      </c>
      <c r="S618" s="192">
        <v>99.330797242610174</v>
      </c>
      <c r="T618" s="203">
        <v>98.915317342420892</v>
      </c>
      <c r="U618" s="204">
        <v>687523</v>
      </c>
      <c r="V618" s="205">
        <v>0.25133705082379421</v>
      </c>
      <c r="W618" s="204">
        <v>4862</v>
      </c>
      <c r="X618" s="203">
        <v>0.71194596122222764</v>
      </c>
      <c r="Y618" s="203"/>
      <c r="Z618" s="204">
        <v>1232055</v>
      </c>
      <c r="AA618" s="205">
        <v>98.723476096969179</v>
      </c>
      <c r="AB618" s="204">
        <v>1235632</v>
      </c>
      <c r="AC618" s="205">
        <v>98.748765048824865</v>
      </c>
      <c r="AD618" s="203">
        <v>3.8118694764060752</v>
      </c>
      <c r="AE618" s="203">
        <v>24.476286979250354</v>
      </c>
      <c r="AF618" s="204">
        <v>2271.0663146972656</v>
      </c>
      <c r="AG618" s="205">
        <v>9355.039306640625</v>
      </c>
      <c r="AH618" s="205">
        <v>4454.149169921875</v>
      </c>
      <c r="AI618" s="232">
        <v>47.612297756569774</v>
      </c>
      <c r="AJ618" s="205">
        <v>8865.0023193359375</v>
      </c>
      <c r="AK618" s="205">
        <v>490.03884887695312</v>
      </c>
      <c r="AL618" s="205">
        <v>1957</v>
      </c>
      <c r="AM618" s="205">
        <v>87</v>
      </c>
      <c r="AN618" s="203">
        <v>61.000033930390323</v>
      </c>
      <c r="AO618" s="203">
        <v>61.026742561267291</v>
      </c>
      <c r="AP618" s="203">
        <v>60.52110311112407</v>
      </c>
      <c r="AQ618" s="203">
        <v>1.9461284182734815</v>
      </c>
      <c r="AR618" s="205">
        <v>1590</v>
      </c>
      <c r="AS618" s="204">
        <v>2</v>
      </c>
      <c r="AT618" s="204">
        <v>6</v>
      </c>
      <c r="AU618" s="204">
        <v>4</v>
      </c>
      <c r="AV618" s="204">
        <v>7</v>
      </c>
      <c r="AW618" s="204">
        <v>2</v>
      </c>
      <c r="AX618" s="204">
        <v>57</v>
      </c>
      <c r="AY618" s="204">
        <v>-1</v>
      </c>
      <c r="AZ618" s="204">
        <v>33</v>
      </c>
      <c r="BA618" s="204">
        <v>1</v>
      </c>
      <c r="BB618" s="204">
        <v>169</v>
      </c>
      <c r="BC618" s="204">
        <v>67</v>
      </c>
      <c r="BD618" s="204">
        <v>179</v>
      </c>
      <c r="BE618" s="204">
        <v>213</v>
      </c>
      <c r="BF618" s="204">
        <v>0</v>
      </c>
      <c r="BG618" s="203">
        <v>29.012639898060598</v>
      </c>
      <c r="BH618" s="204">
        <v>961</v>
      </c>
      <c r="BI618" s="239">
        <v>47.015655577299412</v>
      </c>
      <c r="BJ618" s="470">
        <v>1</v>
      </c>
      <c r="BK618" s="470">
        <v>1</v>
      </c>
    </row>
    <row r="619" spans="1:63">
      <c r="A619" s="352">
        <v>41879</v>
      </c>
      <c r="B619" s="114" t="s">
        <v>121</v>
      </c>
      <c r="C619" s="114" t="s">
        <v>122</v>
      </c>
      <c r="D619" s="114">
        <v>232</v>
      </c>
      <c r="E619" s="114">
        <v>168</v>
      </c>
      <c r="F619" s="114">
        <v>64</v>
      </c>
      <c r="G619" s="114">
        <v>683</v>
      </c>
      <c r="H619" s="114">
        <v>492</v>
      </c>
      <c r="I619" s="114">
        <v>191</v>
      </c>
      <c r="J619" s="114">
        <v>2672</v>
      </c>
      <c r="K619" s="115">
        <v>1871</v>
      </c>
      <c r="L619" s="115">
        <v>801</v>
      </c>
      <c r="M619" s="115">
        <v>2107397</v>
      </c>
      <c r="N619" s="116">
        <v>4.5411471277475357E-2</v>
      </c>
      <c r="O619" s="115">
        <v>2421</v>
      </c>
      <c r="P619" s="116">
        <v>0.11493783444166183</v>
      </c>
      <c r="Q619" s="116">
        <v>0</v>
      </c>
      <c r="R619" s="117">
        <v>925862</v>
      </c>
      <c r="S619" s="116">
        <v>99.570365905761719</v>
      </c>
      <c r="T619" s="116">
        <v>99.455924987792969</v>
      </c>
      <c r="U619" s="118">
        <v>929857</v>
      </c>
      <c r="V619" s="119">
        <v>0.14808729290962219</v>
      </c>
      <c r="W619" s="117">
        <v>2915</v>
      </c>
      <c r="X619" s="119">
        <v>0.31484174728393555</v>
      </c>
      <c r="Y619" s="119">
        <v>0</v>
      </c>
      <c r="Z619" s="117">
        <v>1115831</v>
      </c>
      <c r="AA619" s="119">
        <v>98.708404541015625</v>
      </c>
      <c r="AB619" s="116">
        <v>1115861</v>
      </c>
      <c r="AC619" s="120">
        <v>98.65081787109375</v>
      </c>
      <c r="AD619" s="116">
        <v>5.3735709190368652</v>
      </c>
      <c r="AE619" s="116">
        <v>28.703832626342773</v>
      </c>
      <c r="AF619" s="116">
        <v>3218.361083984375</v>
      </c>
      <c r="AG619" s="116">
        <v>14039.0703125</v>
      </c>
      <c r="AH619" s="121">
        <v>11885.86328125</v>
      </c>
      <c r="AI619" s="116">
        <v>84.662750244140625</v>
      </c>
      <c r="AJ619" s="121">
        <v>9515.0595703125</v>
      </c>
      <c r="AK619" s="121">
        <v>4524.01318359375</v>
      </c>
      <c r="AL619" s="116">
        <v>7943.57861328125</v>
      </c>
      <c r="AM619" s="116">
        <v>3942.28515625</v>
      </c>
      <c r="AN619" s="116">
        <v>131.49818420410156</v>
      </c>
      <c r="AO619" s="116">
        <v>127.61529541015625</v>
      </c>
      <c r="AP619" s="116">
        <v>140.48863220214844</v>
      </c>
      <c r="AQ619" s="122">
        <v>5.2541430810254495</v>
      </c>
      <c r="AR619" s="118">
        <v>162</v>
      </c>
      <c r="AS619" s="118">
        <v>58</v>
      </c>
      <c r="AT619" s="118">
        <v>4</v>
      </c>
      <c r="AU619" s="118">
        <v>3</v>
      </c>
      <c r="AV619" s="118">
        <v>3</v>
      </c>
      <c r="AW619" s="118">
        <v>2</v>
      </c>
      <c r="AX619" s="118">
        <v>12</v>
      </c>
      <c r="AY619" s="118">
        <v>1</v>
      </c>
      <c r="AZ619" s="118">
        <v>7</v>
      </c>
      <c r="BA619" s="118">
        <v>3</v>
      </c>
      <c r="BB619" s="118">
        <v>27</v>
      </c>
      <c r="BC619" s="118">
        <v>7</v>
      </c>
      <c r="BD619" s="116">
        <v>36</v>
      </c>
      <c r="BE619" s="118">
        <v>41</v>
      </c>
      <c r="BF619" s="118">
        <v>0</v>
      </c>
      <c r="BG619" s="112">
        <v>65.307579040527344</v>
      </c>
      <c r="BH619" s="244">
        <v>37</v>
      </c>
      <c r="BI619" s="240">
        <v>5.4172767203513912</v>
      </c>
      <c r="BJ619" s="470">
        <v>1</v>
      </c>
      <c r="BK619" s="470">
        <v>3</v>
      </c>
    </row>
    <row r="620" spans="1:63">
      <c r="A620" s="352">
        <v>41879</v>
      </c>
      <c r="B620" s="114" t="s">
        <v>123</v>
      </c>
      <c r="C620" s="114" t="s">
        <v>122</v>
      </c>
      <c r="D620" s="114">
        <v>168</v>
      </c>
      <c r="E620" s="114">
        <v>157</v>
      </c>
      <c r="F620" s="114">
        <v>11</v>
      </c>
      <c r="G620" s="114">
        <v>517</v>
      </c>
      <c r="H620" s="114">
        <v>483</v>
      </c>
      <c r="I620" s="114">
        <v>34</v>
      </c>
      <c r="J620" s="114">
        <v>1584</v>
      </c>
      <c r="K620" s="115">
        <v>1452</v>
      </c>
      <c r="L620" s="115">
        <v>132</v>
      </c>
      <c r="M620" s="115">
        <v>1116623</v>
      </c>
      <c r="N620" s="116">
        <v>5.0330325961112976E-2</v>
      </c>
      <c r="O620" s="115">
        <v>1084</v>
      </c>
      <c r="P620" s="116">
        <v>9.7143582999706268E-2</v>
      </c>
      <c r="Q620" s="116">
        <v>0</v>
      </c>
      <c r="R620" s="117">
        <v>404010</v>
      </c>
      <c r="S620" s="116">
        <v>99.630096435546875</v>
      </c>
      <c r="T620" s="116">
        <v>99.533309936523438</v>
      </c>
      <c r="U620" s="118">
        <v>405510</v>
      </c>
      <c r="V620" s="119">
        <v>7.2254694998264313E-2</v>
      </c>
      <c r="W620" s="117">
        <v>1343</v>
      </c>
      <c r="X620" s="119">
        <v>0.33241751790046692</v>
      </c>
      <c r="Y620" s="119">
        <v>0</v>
      </c>
      <c r="Z620" s="117">
        <v>345954</v>
      </c>
      <c r="AA620" s="119">
        <v>98.842330932617188</v>
      </c>
      <c r="AB620" s="116">
        <v>346289</v>
      </c>
      <c r="AC620" s="120">
        <v>98.612716674804687</v>
      </c>
      <c r="AD620" s="116">
        <v>5.1186313629150391</v>
      </c>
      <c r="AE620" s="116">
        <v>30.328277587890625</v>
      </c>
      <c r="AF620" s="116">
        <v>1620.7164306640625</v>
      </c>
      <c r="AG620" s="116">
        <v>6079.7431640625</v>
      </c>
      <c r="AH620" s="121">
        <v>4225.27099609375</v>
      </c>
      <c r="AI620" s="116">
        <v>69.497528076171875</v>
      </c>
      <c r="AJ620" s="121">
        <v>5495.84814453125</v>
      </c>
      <c r="AK620" s="121">
        <v>583.8948974609375</v>
      </c>
      <c r="AL620" s="116">
        <v>3788.432373046875</v>
      </c>
      <c r="AM620" s="116">
        <v>436.8370361328125</v>
      </c>
      <c r="AN620" s="116">
        <v>105.92839813232422</v>
      </c>
      <c r="AO620" s="116">
        <v>105.47892761230469</v>
      </c>
      <c r="AP620" s="116">
        <v>110.35456848144531</v>
      </c>
      <c r="AQ620" s="116">
        <v>3.8382216944839014</v>
      </c>
      <c r="AR620" s="118">
        <v>226</v>
      </c>
      <c r="AS620" s="118">
        <v>11</v>
      </c>
      <c r="AT620" s="118">
        <v>2</v>
      </c>
      <c r="AU620" s="118">
        <v>2</v>
      </c>
      <c r="AV620" s="118">
        <v>2</v>
      </c>
      <c r="AW620" s="118">
        <v>0</v>
      </c>
      <c r="AX620" s="118">
        <v>7</v>
      </c>
      <c r="AY620" s="118">
        <v>1</v>
      </c>
      <c r="AZ620" s="118">
        <v>10</v>
      </c>
      <c r="BA620" s="118">
        <v>4</v>
      </c>
      <c r="BB620" s="118">
        <v>28</v>
      </c>
      <c r="BC620" s="118">
        <v>10</v>
      </c>
      <c r="BD620" s="116">
        <v>18</v>
      </c>
      <c r="BE620" s="118">
        <v>28</v>
      </c>
      <c r="BF620" s="118">
        <v>0</v>
      </c>
      <c r="BG620" s="112">
        <v>51.793350219726563</v>
      </c>
      <c r="BH620" s="244">
        <v>46</v>
      </c>
      <c r="BI620" s="240">
        <v>8.8974854932301746</v>
      </c>
      <c r="BJ620" s="470">
        <v>1</v>
      </c>
      <c r="BK620" s="470">
        <v>4</v>
      </c>
    </row>
    <row r="621" spans="1:63">
      <c r="A621" s="352">
        <v>41879</v>
      </c>
      <c r="B621" s="114" t="s">
        <v>183</v>
      </c>
      <c r="C621" s="114" t="s">
        <v>122</v>
      </c>
      <c r="D621" s="114">
        <v>139</v>
      </c>
      <c r="E621" s="114">
        <v>129</v>
      </c>
      <c r="F621" s="114">
        <v>10</v>
      </c>
      <c r="G621" s="114">
        <v>417</v>
      </c>
      <c r="H621" s="114">
        <v>387</v>
      </c>
      <c r="I621" s="114">
        <v>30</v>
      </c>
      <c r="J621" s="114">
        <v>1578</v>
      </c>
      <c r="K621" s="115">
        <v>1464</v>
      </c>
      <c r="L621" s="115">
        <v>114</v>
      </c>
      <c r="M621" s="115">
        <v>1183009</v>
      </c>
      <c r="N621" s="116">
        <v>3.6347990389913321E-3</v>
      </c>
      <c r="O621" s="115">
        <v>1314</v>
      </c>
      <c r="P621" s="116">
        <v>0.11107616871595383</v>
      </c>
      <c r="Q621" s="116">
        <v>0</v>
      </c>
      <c r="R621" s="117">
        <v>470403</v>
      </c>
      <c r="S621" s="116">
        <v>99.5926513671875</v>
      </c>
      <c r="T621" s="116">
        <v>99.482025146484375</v>
      </c>
      <c r="U621" s="118">
        <v>472327</v>
      </c>
      <c r="V621" s="119">
        <v>5.9492681175470352E-2</v>
      </c>
      <c r="W621" s="117">
        <v>1154</v>
      </c>
      <c r="X621" s="119">
        <v>0.24532157182693481</v>
      </c>
      <c r="Y621" s="119">
        <v>0</v>
      </c>
      <c r="Z621" s="117">
        <v>302868</v>
      </c>
      <c r="AA621" s="119">
        <v>97.823471069335938</v>
      </c>
      <c r="AB621" s="116">
        <v>302939</v>
      </c>
      <c r="AC621" s="120">
        <v>97.550003051757813</v>
      </c>
      <c r="AD621" s="116">
        <v>5.5572795867919922</v>
      </c>
      <c r="AE621" s="116">
        <v>29.744251251220703</v>
      </c>
      <c r="AF621" s="116">
        <v>1867.085205078125</v>
      </c>
      <c r="AG621" s="116">
        <v>6188.19970703125</v>
      </c>
      <c r="AH621" s="121">
        <v>4123.53564453125</v>
      </c>
      <c r="AI621" s="116">
        <v>66.635467529296875</v>
      </c>
      <c r="AJ621" s="121">
        <v>5638.27001953125</v>
      </c>
      <c r="AK621" s="121">
        <v>549.93096923828125</v>
      </c>
      <c r="AL621" s="116">
        <v>3681.599609375</v>
      </c>
      <c r="AM621" s="116">
        <v>441.93502807617187</v>
      </c>
      <c r="AN621" s="116">
        <v>100.17579650878906</v>
      </c>
      <c r="AO621" s="116">
        <v>98.325416564941406</v>
      </c>
      <c r="AP621" s="116">
        <v>124.12499237060547</v>
      </c>
      <c r="AQ621" s="116">
        <v>3.9215460754317175</v>
      </c>
      <c r="AR621" s="118">
        <v>161</v>
      </c>
      <c r="AS621" s="118">
        <v>3</v>
      </c>
      <c r="AT621" s="118">
        <v>2</v>
      </c>
      <c r="AU621" s="118">
        <v>1</v>
      </c>
      <c r="AV621" s="118">
        <v>1</v>
      </c>
      <c r="AW621" s="118">
        <v>1</v>
      </c>
      <c r="AX621" s="118">
        <v>0</v>
      </c>
      <c r="AY621" s="118">
        <v>0</v>
      </c>
      <c r="AZ621" s="118">
        <v>5</v>
      </c>
      <c r="BA621" s="118">
        <v>1</v>
      </c>
      <c r="BB621" s="118">
        <v>55</v>
      </c>
      <c r="BC621" s="118">
        <v>10</v>
      </c>
      <c r="BD621" s="116">
        <v>8</v>
      </c>
      <c r="BE621" s="118">
        <v>24</v>
      </c>
      <c r="BF621" s="118">
        <v>0</v>
      </c>
      <c r="BG621" s="112">
        <v>49.533805847167969</v>
      </c>
      <c r="BH621" s="244">
        <v>30</v>
      </c>
      <c r="BI621" s="240">
        <v>7.1942446043165464</v>
      </c>
      <c r="BJ621" s="470">
        <v>0</v>
      </c>
      <c r="BK621" s="470">
        <v>1</v>
      </c>
    </row>
    <row r="622" spans="1:63">
      <c r="A622" s="352">
        <v>41879</v>
      </c>
      <c r="B622" s="114" t="s">
        <v>126</v>
      </c>
      <c r="C622" s="114" t="s">
        <v>122</v>
      </c>
      <c r="D622" s="114">
        <v>110</v>
      </c>
      <c r="E622" s="114">
        <v>103</v>
      </c>
      <c r="F622" s="114">
        <v>7</v>
      </c>
      <c r="G622" s="114">
        <v>323</v>
      </c>
      <c r="H622" s="114">
        <v>302</v>
      </c>
      <c r="I622" s="114">
        <v>21</v>
      </c>
      <c r="J622" s="114">
        <v>1008</v>
      </c>
      <c r="K622" s="115">
        <v>922</v>
      </c>
      <c r="L622" s="115">
        <v>86</v>
      </c>
      <c r="M622" s="115">
        <v>661619</v>
      </c>
      <c r="N622" s="116">
        <v>5.2900537848472595E-3</v>
      </c>
      <c r="O622" s="115">
        <v>1384</v>
      </c>
      <c r="P622" s="116">
        <v>0.20919932425022125</v>
      </c>
      <c r="Q622" s="116">
        <v>0</v>
      </c>
      <c r="R622" s="117">
        <v>236098</v>
      </c>
      <c r="S622" s="116">
        <v>99.545486450195313</v>
      </c>
      <c r="T622" s="116">
        <v>99.337234497070313</v>
      </c>
      <c r="U622" s="118">
        <v>237176</v>
      </c>
      <c r="V622" s="119">
        <v>1.5600229613482952E-2</v>
      </c>
      <c r="W622" s="117">
        <v>872</v>
      </c>
      <c r="X622" s="119">
        <v>0.36933815479278564</v>
      </c>
      <c r="Y622" s="119">
        <v>0</v>
      </c>
      <c r="Z622" s="117">
        <v>133152</v>
      </c>
      <c r="AA622" s="119">
        <v>98.721763610839844</v>
      </c>
      <c r="AB622" s="116">
        <v>133087</v>
      </c>
      <c r="AC622" s="120">
        <v>98.594902038574219</v>
      </c>
      <c r="AD622" s="116">
        <v>5.8358573913574219</v>
      </c>
      <c r="AE622" s="116">
        <v>34.44287109375</v>
      </c>
      <c r="AF622" s="116">
        <v>1074.927001953125</v>
      </c>
      <c r="AG622" s="116">
        <v>3619.355224609375</v>
      </c>
      <c r="AH622" s="121">
        <v>2425.90185546875</v>
      </c>
      <c r="AI622" s="116">
        <v>67.025802612304688</v>
      </c>
      <c r="AJ622" s="121">
        <v>3505.624755859375</v>
      </c>
      <c r="AK622" s="121">
        <v>113.72999572753906</v>
      </c>
      <c r="AL622" s="116">
        <v>2378.04248046875</v>
      </c>
      <c r="AM622" s="116">
        <v>47.859001159667969</v>
      </c>
      <c r="AN622" s="116">
        <v>100.54122161865234</v>
      </c>
      <c r="AO622" s="116">
        <v>105.05219268798828</v>
      </c>
      <c r="AP622" s="116">
        <v>43.269672393798828</v>
      </c>
      <c r="AQ622" s="116">
        <v>3.5906301831442211</v>
      </c>
      <c r="AR622" s="118">
        <v>145</v>
      </c>
      <c r="AS622" s="118">
        <v>1</v>
      </c>
      <c r="AT622" s="118">
        <v>2</v>
      </c>
      <c r="AU622" s="118">
        <v>0</v>
      </c>
      <c r="AV622" s="118">
        <v>1</v>
      </c>
      <c r="AW622" s="118">
        <v>0</v>
      </c>
      <c r="AX622" s="118">
        <v>3</v>
      </c>
      <c r="AY622" s="118">
        <v>0</v>
      </c>
      <c r="AZ622" s="118">
        <v>8</v>
      </c>
      <c r="BA622" s="118">
        <v>2</v>
      </c>
      <c r="BB622" s="118">
        <v>28</v>
      </c>
      <c r="BC622" s="118">
        <v>16</v>
      </c>
      <c r="BD622" s="116">
        <v>14</v>
      </c>
      <c r="BE622" s="118">
        <v>38</v>
      </c>
      <c r="BF622" s="118">
        <v>0</v>
      </c>
      <c r="BG622" s="112">
        <v>49.229701995849609</v>
      </c>
      <c r="BH622" s="244">
        <v>33</v>
      </c>
      <c r="BI622" s="240">
        <v>10.216718266253871</v>
      </c>
      <c r="BJ622" s="470">
        <v>0</v>
      </c>
      <c r="BK622" s="470">
        <v>2</v>
      </c>
    </row>
    <row r="623" spans="1:63">
      <c r="A623" s="352">
        <v>41879</v>
      </c>
      <c r="B623" s="114" t="s">
        <v>184</v>
      </c>
      <c r="C623" s="114" t="s">
        <v>122</v>
      </c>
      <c r="D623" s="114">
        <v>112</v>
      </c>
      <c r="E623" s="114">
        <v>95</v>
      </c>
      <c r="F623" s="114">
        <v>17</v>
      </c>
      <c r="G623" s="114">
        <v>334</v>
      </c>
      <c r="H623" s="114">
        <v>283</v>
      </c>
      <c r="I623" s="114">
        <v>51</v>
      </c>
      <c r="J623" s="114">
        <v>1179</v>
      </c>
      <c r="K623" s="115">
        <v>960</v>
      </c>
      <c r="L623" s="115">
        <v>219</v>
      </c>
      <c r="M623" s="115">
        <v>1111605</v>
      </c>
      <c r="N623" s="116">
        <v>9.5357611775398254E-2</v>
      </c>
      <c r="O623" s="115">
        <v>1396</v>
      </c>
      <c r="P623" s="116">
        <v>0.12572973966598511</v>
      </c>
      <c r="Q623" s="116">
        <v>0</v>
      </c>
      <c r="R623" s="117">
        <v>406777</v>
      </c>
      <c r="S623" s="116">
        <v>99.315155029296875</v>
      </c>
      <c r="T623" s="116">
        <v>99.190284729003906</v>
      </c>
      <c r="U623" s="118">
        <v>409582</v>
      </c>
      <c r="V623" s="119">
        <v>5.5910661816596985E-2</v>
      </c>
      <c r="W623" s="117">
        <v>986</v>
      </c>
      <c r="X623" s="119">
        <v>0.24239325523376465</v>
      </c>
      <c r="Y623" s="119">
        <v>0</v>
      </c>
      <c r="Z623" s="117">
        <v>271881</v>
      </c>
      <c r="AA623" s="119">
        <v>98.111305236816406</v>
      </c>
      <c r="AB623" s="116">
        <v>271002</v>
      </c>
      <c r="AC623" s="120">
        <v>98.007026672363281</v>
      </c>
      <c r="AD623" s="116">
        <v>5.7749500274658203</v>
      </c>
      <c r="AE623" s="116">
        <v>30.202354431152344</v>
      </c>
      <c r="AF623" s="116">
        <v>1873.759521484375</v>
      </c>
      <c r="AG623" s="116">
        <v>5099.67724609375</v>
      </c>
      <c r="AH623" s="121">
        <v>3771.61669921875</v>
      </c>
      <c r="AI623" s="116">
        <v>73.95794677734375</v>
      </c>
      <c r="AJ623" s="121">
        <v>4309.064453125</v>
      </c>
      <c r="AK623" s="121">
        <v>790.6119384765625</v>
      </c>
      <c r="AL623" s="116">
        <v>3250.85498046875</v>
      </c>
      <c r="AM623" s="116">
        <v>520.76202392578125</v>
      </c>
      <c r="AN623" s="116">
        <v>113.00522613525391</v>
      </c>
      <c r="AO623" s="116">
        <v>118.74040985107422</v>
      </c>
      <c r="AP623" s="116">
        <v>89.455947875976563</v>
      </c>
      <c r="AQ623" s="116">
        <v>4.3254259932941048</v>
      </c>
      <c r="AR623" s="118">
        <v>132</v>
      </c>
      <c r="AS623" s="118">
        <v>13</v>
      </c>
      <c r="AT623" s="118">
        <v>6</v>
      </c>
      <c r="AU623" s="118">
        <v>3</v>
      </c>
      <c r="AV623" s="118">
        <v>0</v>
      </c>
      <c r="AW623" s="118">
        <v>0</v>
      </c>
      <c r="AX623" s="118">
        <v>0</v>
      </c>
      <c r="AY623" s="118">
        <v>0</v>
      </c>
      <c r="AZ623" s="118">
        <v>6</v>
      </c>
      <c r="BA623" s="118">
        <v>2</v>
      </c>
      <c r="BB623" s="118">
        <v>27</v>
      </c>
      <c r="BC623" s="118">
        <v>9</v>
      </c>
      <c r="BD623" s="116">
        <v>5</v>
      </c>
      <c r="BE623" s="118">
        <v>56</v>
      </c>
      <c r="BF623" s="118">
        <v>0</v>
      </c>
      <c r="BG623" s="112">
        <v>55.725494384765625</v>
      </c>
      <c r="BH623" s="244">
        <v>29</v>
      </c>
      <c r="BI623" s="240">
        <v>8.682634730538922</v>
      </c>
      <c r="BJ623" s="471">
        <v>0</v>
      </c>
      <c r="BK623" s="471">
        <v>2</v>
      </c>
    </row>
    <row r="624" spans="1:63">
      <c r="A624" s="352">
        <v>41879</v>
      </c>
      <c r="B624" s="114" t="s">
        <v>131</v>
      </c>
      <c r="C624" s="114" t="s">
        <v>176</v>
      </c>
      <c r="D624" s="114">
        <v>188</v>
      </c>
      <c r="E624" s="114">
        <v>168</v>
      </c>
      <c r="F624" s="114">
        <v>20</v>
      </c>
      <c r="G624" s="114">
        <v>539</v>
      </c>
      <c r="H624" s="114">
        <v>489</v>
      </c>
      <c r="I624" s="114">
        <v>50</v>
      </c>
      <c r="J624" s="114">
        <v>1587</v>
      </c>
      <c r="K624" s="115">
        <v>1426</v>
      </c>
      <c r="L624" s="115">
        <v>161</v>
      </c>
      <c r="M624" s="115">
        <v>1171890</v>
      </c>
      <c r="N624" s="116">
        <v>2.8159639332443476E-3</v>
      </c>
      <c r="O624" s="115">
        <v>92</v>
      </c>
      <c r="P624" s="116">
        <v>8.1754010170698166E-3</v>
      </c>
      <c r="Q624" s="116">
        <v>0</v>
      </c>
      <c r="R624" s="117">
        <v>411655</v>
      </c>
      <c r="S624" s="116">
        <v>99.644660949707031</v>
      </c>
      <c r="T624" s="116">
        <v>99.636512756347656</v>
      </c>
      <c r="U624" s="118">
        <v>413123</v>
      </c>
      <c r="V624" s="119">
        <v>1.6459988430142403E-2</v>
      </c>
      <c r="W624" s="117">
        <v>1244</v>
      </c>
      <c r="X624" s="119">
        <v>0.30219480395317078</v>
      </c>
      <c r="Y624" s="119">
        <v>0</v>
      </c>
      <c r="Z624" s="117">
        <v>161957</v>
      </c>
      <c r="AA624" s="119">
        <v>95.08203125</v>
      </c>
      <c r="AB624" s="116">
        <v>161302</v>
      </c>
      <c r="AC624" s="120">
        <v>95.560501098632813</v>
      </c>
      <c r="AD624" s="116">
        <v>5.1972203254699707</v>
      </c>
      <c r="AE624" s="116">
        <v>29.071712493896484</v>
      </c>
      <c r="AF624" s="116">
        <v>1774.5780029296875</v>
      </c>
      <c r="AG624" s="116">
        <v>5095.5126953125</v>
      </c>
      <c r="AH624" s="121">
        <v>3413.532470703125</v>
      </c>
      <c r="AI624" s="116">
        <v>66.990951538085937</v>
      </c>
      <c r="AJ624" s="121">
        <v>4388.8212890625</v>
      </c>
      <c r="AK624" s="121">
        <v>706.69366455078125</v>
      </c>
      <c r="AL624" s="116">
        <v>2871.844970703125</v>
      </c>
      <c r="AM624" s="116">
        <v>541.6871337890625</v>
      </c>
      <c r="AN624" s="116">
        <v>86.213226318359375</v>
      </c>
      <c r="AO624" s="116">
        <v>83.6162109375</v>
      </c>
      <c r="AP624" s="116">
        <v>106.81666564941406</v>
      </c>
      <c r="AQ624" s="116">
        <v>3.2107830468257719</v>
      </c>
      <c r="AR624" s="118">
        <v>258</v>
      </c>
      <c r="AS624" s="118">
        <v>0</v>
      </c>
      <c r="AT624" s="118">
        <v>1</v>
      </c>
      <c r="AU624" s="118">
        <v>1</v>
      </c>
      <c r="AV624" s="118">
        <v>0</v>
      </c>
      <c r="AW624" s="118">
        <v>0</v>
      </c>
      <c r="AX624" s="118">
        <v>3</v>
      </c>
      <c r="AY624" s="118">
        <v>1</v>
      </c>
      <c r="AZ624" s="118">
        <v>3</v>
      </c>
      <c r="BA624" s="118">
        <v>1</v>
      </c>
      <c r="BB624" s="118">
        <v>123</v>
      </c>
      <c r="BC624" s="118">
        <v>66</v>
      </c>
      <c r="BD624" s="116">
        <v>18</v>
      </c>
      <c r="BE624" s="118">
        <v>24</v>
      </c>
      <c r="BF624" s="118">
        <v>0</v>
      </c>
      <c r="BG624" s="112">
        <v>41.789821624755859</v>
      </c>
      <c r="BH624" s="244">
        <v>81</v>
      </c>
      <c r="BI624" s="240">
        <v>15.027829313543601</v>
      </c>
      <c r="BJ624" s="471">
        <v>1</v>
      </c>
      <c r="BK624" s="471">
        <v>1</v>
      </c>
    </row>
    <row r="625" spans="1:63">
      <c r="A625" s="352">
        <v>41879</v>
      </c>
      <c r="B625" s="114" t="s">
        <v>124</v>
      </c>
      <c r="C625" s="114" t="s">
        <v>176</v>
      </c>
      <c r="D625" s="114">
        <v>145</v>
      </c>
      <c r="E625" s="114">
        <v>113</v>
      </c>
      <c r="F625" s="114">
        <v>32</v>
      </c>
      <c r="G625" s="114">
        <v>418</v>
      </c>
      <c r="H625" s="114">
        <v>332</v>
      </c>
      <c r="I625" s="114">
        <v>86</v>
      </c>
      <c r="J625" s="114">
        <v>1623</v>
      </c>
      <c r="K625" s="115">
        <v>1277</v>
      </c>
      <c r="L625" s="115">
        <v>346</v>
      </c>
      <c r="M625" s="115">
        <v>1162294</v>
      </c>
      <c r="N625" s="116">
        <v>1.06685571372509E-2</v>
      </c>
      <c r="O625" s="115">
        <v>171</v>
      </c>
      <c r="P625" s="116">
        <v>1.5278101898729801E-2</v>
      </c>
      <c r="Q625" s="116">
        <v>0</v>
      </c>
      <c r="R625" s="117">
        <v>454470</v>
      </c>
      <c r="S625" s="116">
        <v>98.945602416992188</v>
      </c>
      <c r="T625" s="116">
        <v>98.930488586425781</v>
      </c>
      <c r="U625" s="118">
        <v>459313</v>
      </c>
      <c r="V625" s="119">
        <v>0.76244306564331055</v>
      </c>
      <c r="W625" s="117">
        <v>1364</v>
      </c>
      <c r="X625" s="119">
        <v>0.30012983083724976</v>
      </c>
      <c r="Y625" s="119">
        <v>0</v>
      </c>
      <c r="Z625" s="117">
        <v>123319</v>
      </c>
      <c r="AA625" s="119">
        <v>93.446266174316406</v>
      </c>
      <c r="AB625" s="116">
        <v>123747</v>
      </c>
      <c r="AC625" s="120">
        <v>93.405899047851563</v>
      </c>
      <c r="AD625" s="116">
        <v>5.3438587188720703</v>
      </c>
      <c r="AE625" s="116">
        <v>31.776260375976563</v>
      </c>
      <c r="AF625" s="116">
        <v>1742.0201416015625</v>
      </c>
      <c r="AG625" s="116">
        <v>5728.15625</v>
      </c>
      <c r="AH625" s="121">
        <v>3516.972900390625</v>
      </c>
      <c r="AI625" s="116">
        <v>61.397991180419922</v>
      </c>
      <c r="AJ625" s="121">
        <v>4264.88134765625</v>
      </c>
      <c r="AK625" s="121">
        <v>1463.27587890625</v>
      </c>
      <c r="AL625" s="116">
        <v>2359.255859375</v>
      </c>
      <c r="AM625" s="116">
        <v>1157.71630859375</v>
      </c>
      <c r="AN625" s="116">
        <v>86.179855346679688</v>
      </c>
      <c r="AO625" s="116">
        <v>80.965103149414063</v>
      </c>
      <c r="AP625" s="116">
        <v>106.09657287597656</v>
      </c>
      <c r="AQ625" s="116">
        <v>3.5293630622304373</v>
      </c>
      <c r="AR625" s="118">
        <v>209</v>
      </c>
      <c r="AS625" s="118">
        <v>3</v>
      </c>
      <c r="AT625" s="118">
        <v>1</v>
      </c>
      <c r="AU625" s="118">
        <v>1</v>
      </c>
      <c r="AV625" s="118">
        <v>1</v>
      </c>
      <c r="AW625" s="118">
        <v>1</v>
      </c>
      <c r="AX625" s="118">
        <v>1</v>
      </c>
      <c r="AY625" s="118">
        <v>0</v>
      </c>
      <c r="AZ625" s="118">
        <v>3</v>
      </c>
      <c r="BA625" s="118">
        <v>0</v>
      </c>
      <c r="BB625" s="118">
        <v>79</v>
      </c>
      <c r="BC625" s="118">
        <v>42</v>
      </c>
      <c r="BD625" s="116">
        <v>6</v>
      </c>
      <c r="BE625" s="118">
        <v>24</v>
      </c>
      <c r="BF625" s="118">
        <v>0</v>
      </c>
      <c r="BG625" s="112">
        <v>42.617378234863281</v>
      </c>
      <c r="BH625" s="244">
        <v>61</v>
      </c>
      <c r="BI625" s="240">
        <v>14.593301435406699</v>
      </c>
      <c r="BJ625" s="471">
        <v>0</v>
      </c>
      <c r="BK625" s="471">
        <v>0</v>
      </c>
    </row>
    <row r="626" spans="1:63">
      <c r="A626" s="352">
        <v>41879</v>
      </c>
      <c r="B626" s="206" t="s">
        <v>133</v>
      </c>
      <c r="C626" s="206" t="s">
        <v>176</v>
      </c>
      <c r="D626" s="206">
        <v>174</v>
      </c>
      <c r="E626" s="206">
        <v>163</v>
      </c>
      <c r="F626" s="206">
        <v>11</v>
      </c>
      <c r="G626" s="206">
        <v>515</v>
      </c>
      <c r="H626" s="206">
        <v>482</v>
      </c>
      <c r="I626" s="206">
        <v>33</v>
      </c>
      <c r="J626" s="206">
        <v>1529</v>
      </c>
      <c r="K626" s="245">
        <v>1415</v>
      </c>
      <c r="L626" s="245">
        <v>114</v>
      </c>
      <c r="M626" s="245">
        <v>922578</v>
      </c>
      <c r="N626" s="246">
        <v>5.4195959819480777E-4</v>
      </c>
      <c r="O626" s="245">
        <v>70</v>
      </c>
      <c r="P626" s="246">
        <v>7.9297022894024849E-3</v>
      </c>
      <c r="Q626" s="246">
        <v>0</v>
      </c>
      <c r="R626" s="247">
        <v>300725</v>
      </c>
      <c r="S626" s="246">
        <v>99.287841796875</v>
      </c>
      <c r="T626" s="246">
        <v>99.27996826171875</v>
      </c>
      <c r="U626" s="248">
        <v>302882</v>
      </c>
      <c r="V626" s="249">
        <v>0.35327288508415222</v>
      </c>
      <c r="W626" s="248">
        <v>1024</v>
      </c>
      <c r="X626" s="246">
        <v>0.34051042795181274</v>
      </c>
      <c r="Y626" s="246">
        <v>0</v>
      </c>
      <c r="Z626" s="247">
        <v>73722</v>
      </c>
      <c r="AA626" s="249">
        <v>90.134559631347656</v>
      </c>
      <c r="AB626" s="246">
        <v>72892</v>
      </c>
      <c r="AC626" s="250">
        <v>89.816444396972656</v>
      </c>
      <c r="AD626" s="246">
        <v>5.2280406951904297</v>
      </c>
      <c r="AE626" s="246">
        <v>35.136451721191406</v>
      </c>
      <c r="AF626" s="246">
        <v>1430.69580078125</v>
      </c>
      <c r="AG626" s="246">
        <v>4591.00048828125</v>
      </c>
      <c r="AH626" s="251">
        <v>3128.018798828125</v>
      </c>
      <c r="AI626" s="246">
        <v>68.133705139160156</v>
      </c>
      <c r="AJ626" s="251">
        <v>4195.10498046875</v>
      </c>
      <c r="AK626" s="251">
        <v>395.89584350585937</v>
      </c>
      <c r="AL626" s="246">
        <v>2869.846435546875</v>
      </c>
      <c r="AM626" s="246">
        <v>258.1732177734375</v>
      </c>
      <c r="AN626" s="246">
        <v>83.074104309082031</v>
      </c>
      <c r="AO626" s="246">
        <v>82.960464477539063</v>
      </c>
      <c r="AP626" s="246">
        <v>84.297714233398438</v>
      </c>
      <c r="AQ626" s="246">
        <v>3.0026164082938194</v>
      </c>
      <c r="AR626" s="248">
        <v>284</v>
      </c>
      <c r="AS626" s="248">
        <v>2</v>
      </c>
      <c r="AT626" s="248">
        <v>0</v>
      </c>
      <c r="AU626" s="248">
        <v>0</v>
      </c>
      <c r="AV626" s="248">
        <v>3</v>
      </c>
      <c r="AW626" s="248">
        <v>3</v>
      </c>
      <c r="AX626" s="248">
        <v>7</v>
      </c>
      <c r="AY626" s="248">
        <v>0</v>
      </c>
      <c r="AZ626" s="248">
        <v>5</v>
      </c>
      <c r="BA626" s="248">
        <v>2</v>
      </c>
      <c r="BB626" s="248">
        <v>102</v>
      </c>
      <c r="BC626" s="248">
        <v>55</v>
      </c>
      <c r="BD626" s="246">
        <v>25</v>
      </c>
      <c r="BE626" s="248">
        <v>39</v>
      </c>
      <c r="BF626" s="248">
        <v>0</v>
      </c>
      <c r="BG626" s="249">
        <v>40.086963653564453</v>
      </c>
      <c r="BH626" s="252">
        <v>113</v>
      </c>
      <c r="BI626" s="253">
        <v>21.941747572815533</v>
      </c>
      <c r="BJ626" s="43">
        <v>0</v>
      </c>
      <c r="BK626" s="43">
        <v>2</v>
      </c>
    </row>
    <row r="627" spans="1:63">
      <c r="A627" s="352">
        <v>41879</v>
      </c>
      <c r="B627" s="206" t="s">
        <v>125</v>
      </c>
      <c r="C627" s="206" t="s">
        <v>176</v>
      </c>
      <c r="D627" s="206">
        <v>172</v>
      </c>
      <c r="E627" s="206">
        <v>164</v>
      </c>
      <c r="F627" s="206">
        <v>8</v>
      </c>
      <c r="G627" s="206">
        <v>492</v>
      </c>
      <c r="H627" s="206">
        <v>468</v>
      </c>
      <c r="I627" s="206">
        <v>24</v>
      </c>
      <c r="J627" s="206">
        <v>1616</v>
      </c>
      <c r="K627" s="245">
        <v>1523</v>
      </c>
      <c r="L627" s="245">
        <v>93</v>
      </c>
      <c r="M627" s="245">
        <v>923181</v>
      </c>
      <c r="N627" s="246">
        <v>6.3909459859132767E-3</v>
      </c>
      <c r="O627" s="245">
        <v>26</v>
      </c>
      <c r="P627" s="246">
        <v>2.9484140686690807E-3</v>
      </c>
      <c r="Q627" s="246">
        <v>0</v>
      </c>
      <c r="R627" s="247">
        <v>329464</v>
      </c>
      <c r="S627" s="246">
        <v>99.694679260253906</v>
      </c>
      <c r="T627" s="246">
        <v>99.691741943359375</v>
      </c>
      <c r="U627" s="248">
        <v>330473</v>
      </c>
      <c r="V627" s="249">
        <v>0.10590880364179611</v>
      </c>
      <c r="W627" s="248">
        <v>767</v>
      </c>
      <c r="X627" s="246">
        <v>0.2328023761510849</v>
      </c>
      <c r="Y627" s="246">
        <v>0</v>
      </c>
      <c r="Z627" s="247">
        <v>89293</v>
      </c>
      <c r="AA627" s="249">
        <v>92.837066650390625</v>
      </c>
      <c r="AB627" s="246">
        <v>89068</v>
      </c>
      <c r="AC627" s="250">
        <v>93.886695861816406</v>
      </c>
      <c r="AD627" s="246">
        <v>4.589745044708252</v>
      </c>
      <c r="AE627" s="246">
        <v>33.517807006835938</v>
      </c>
      <c r="AF627" s="246">
        <v>1222.78515625</v>
      </c>
      <c r="AG627" s="246">
        <v>4466.5791015625</v>
      </c>
      <c r="AH627" s="251">
        <v>2249.2763671875</v>
      </c>
      <c r="AI627" s="246">
        <v>50.357921600341797</v>
      </c>
      <c r="AJ627" s="251">
        <v>4097.8447265625</v>
      </c>
      <c r="AK627" s="251">
        <v>368.73406982421875</v>
      </c>
      <c r="AL627" s="246">
        <v>1977.0802001953125</v>
      </c>
      <c r="AM627" s="246">
        <v>272.19677734375</v>
      </c>
      <c r="AN627" s="246">
        <v>72.479751586914062</v>
      </c>
      <c r="AO627" s="246">
        <v>70.963935852050781</v>
      </c>
      <c r="AP627" s="246">
        <v>95.040908813476562</v>
      </c>
      <c r="AQ627" s="246">
        <v>2.7639722163134284</v>
      </c>
      <c r="AR627" s="248">
        <v>327</v>
      </c>
      <c r="AS627" s="248">
        <v>3</v>
      </c>
      <c r="AT627" s="248">
        <v>2</v>
      </c>
      <c r="AU627" s="248">
        <v>1</v>
      </c>
      <c r="AV627" s="248">
        <v>2</v>
      </c>
      <c r="AW627" s="248">
        <v>1</v>
      </c>
      <c r="AX627" s="248">
        <v>5</v>
      </c>
      <c r="AY627" s="248">
        <v>0</v>
      </c>
      <c r="AZ627" s="248">
        <v>2</v>
      </c>
      <c r="BA627" s="248">
        <v>0</v>
      </c>
      <c r="BB627" s="248">
        <v>68</v>
      </c>
      <c r="BC627" s="248">
        <v>42</v>
      </c>
      <c r="BD627" s="246">
        <v>12</v>
      </c>
      <c r="BE627" s="248">
        <v>14</v>
      </c>
      <c r="BF627" s="248">
        <v>0</v>
      </c>
      <c r="BG627" s="249">
        <v>35.294773101806641</v>
      </c>
      <c r="BH627" s="252">
        <v>130</v>
      </c>
      <c r="BI627" s="253">
        <v>26.422764227642276</v>
      </c>
      <c r="BJ627" s="43">
        <v>0</v>
      </c>
      <c r="BK627" s="43">
        <v>0</v>
      </c>
    </row>
    <row r="628" spans="1:63">
      <c r="A628" s="352">
        <v>41879</v>
      </c>
      <c r="B628" s="107" t="s">
        <v>127</v>
      </c>
      <c r="C628" s="107" t="s">
        <v>128</v>
      </c>
      <c r="D628" s="107">
        <v>166</v>
      </c>
      <c r="E628" s="107">
        <v>150</v>
      </c>
      <c r="F628" s="107">
        <v>16</v>
      </c>
      <c r="G628" s="107">
        <v>498</v>
      </c>
      <c r="H628" s="107">
        <v>450</v>
      </c>
      <c r="I628" s="107">
        <v>48</v>
      </c>
      <c r="J628" s="107">
        <v>1610</v>
      </c>
      <c r="K628" s="108">
        <v>1444</v>
      </c>
      <c r="L628" s="108">
        <v>166</v>
      </c>
      <c r="M628" s="108">
        <v>895187</v>
      </c>
      <c r="N628" s="109">
        <v>1.8320195376873016E-2</v>
      </c>
      <c r="O628" s="108">
        <v>4402</v>
      </c>
      <c r="P628" s="109">
        <v>0.49184301495552063</v>
      </c>
      <c r="Q628" s="109">
        <v>0</v>
      </c>
      <c r="R628" s="110">
        <v>331244</v>
      </c>
      <c r="S628" s="109">
        <v>99.074882507324219</v>
      </c>
      <c r="T628" s="109">
        <v>98.587593078613281</v>
      </c>
      <c r="U628" s="111">
        <v>334337</v>
      </c>
      <c r="V628" s="112">
        <v>0.45522931218147278</v>
      </c>
      <c r="W628" s="111">
        <v>2502</v>
      </c>
      <c r="X628" s="109">
        <v>0.75533443689346313</v>
      </c>
      <c r="Y628" s="109">
        <v>0</v>
      </c>
      <c r="Z628" s="110">
        <v>743922</v>
      </c>
      <c r="AA628" s="112">
        <v>99.195220947265625</v>
      </c>
      <c r="AB628" s="109">
        <v>744306</v>
      </c>
      <c r="AC628" s="182">
        <v>99.310142517089844</v>
      </c>
      <c r="AD628" s="109">
        <v>3.2115249633789062</v>
      </c>
      <c r="AE628" s="109">
        <v>15.652688980102539</v>
      </c>
      <c r="AF628" s="109">
        <v>830.9276123046875</v>
      </c>
      <c r="AG628" s="109">
        <v>4345.05615234375</v>
      </c>
      <c r="AH628" s="113">
        <v>2371.7236328125</v>
      </c>
      <c r="AI628" s="109">
        <v>54.584419250488281</v>
      </c>
      <c r="AJ628" s="113">
        <v>3978.52978515625</v>
      </c>
      <c r="AK628" s="113">
        <v>366.52774047851562</v>
      </c>
      <c r="AL628" s="109">
        <v>450</v>
      </c>
      <c r="AM628" s="109">
        <v>48</v>
      </c>
      <c r="AN628" s="109">
        <v>76.598541259765625</v>
      </c>
      <c r="AO628" s="109">
        <v>77.32208251953125</v>
      </c>
      <c r="AP628" s="109">
        <v>69.535850524902344</v>
      </c>
      <c r="AQ628" s="109">
        <v>2.698792641207298</v>
      </c>
      <c r="AR628" s="111">
        <v>320</v>
      </c>
      <c r="AS628" s="111">
        <v>2</v>
      </c>
      <c r="AT628" s="111">
        <v>2</v>
      </c>
      <c r="AU628" s="111">
        <v>1</v>
      </c>
      <c r="AV628" s="111">
        <v>4</v>
      </c>
      <c r="AW628" s="111">
        <v>2</v>
      </c>
      <c r="AX628" s="111">
        <v>24</v>
      </c>
      <c r="AY628" s="111">
        <v>0</v>
      </c>
      <c r="AZ628" s="111">
        <v>13</v>
      </c>
      <c r="BA628" s="111">
        <v>1</v>
      </c>
      <c r="BB628" s="111">
        <v>30</v>
      </c>
      <c r="BC628" s="111">
        <v>11</v>
      </c>
      <c r="BD628" s="109">
        <v>86</v>
      </c>
      <c r="BE628" s="111">
        <v>114</v>
      </c>
      <c r="BF628" s="111">
        <v>0</v>
      </c>
      <c r="BG628" s="112">
        <v>37.476108551025391</v>
      </c>
      <c r="BH628" s="244">
        <v>151</v>
      </c>
      <c r="BI628" s="240">
        <v>30.321285140562249</v>
      </c>
      <c r="BJ628" s="43">
        <v>0</v>
      </c>
      <c r="BK628" s="43">
        <v>1</v>
      </c>
    </row>
    <row r="629" spans="1:63">
      <c r="A629" s="352">
        <v>41879</v>
      </c>
      <c r="B629" s="107" t="s">
        <v>129</v>
      </c>
      <c r="C629" s="107" t="s">
        <v>128</v>
      </c>
      <c r="D629" s="107">
        <v>155</v>
      </c>
      <c r="E629" s="107">
        <v>152</v>
      </c>
      <c r="F629" s="107">
        <v>3</v>
      </c>
      <c r="G629" s="107">
        <v>461</v>
      </c>
      <c r="H629" s="107">
        <v>452</v>
      </c>
      <c r="I629" s="107">
        <v>9</v>
      </c>
      <c r="J629" s="107">
        <v>1210</v>
      </c>
      <c r="K629" s="108">
        <v>1181</v>
      </c>
      <c r="L629" s="108">
        <v>29</v>
      </c>
      <c r="M629" s="108">
        <v>645491</v>
      </c>
      <c r="N629" s="109">
        <v>0</v>
      </c>
      <c r="O629" s="108">
        <v>2796</v>
      </c>
      <c r="P629" s="109">
        <v>0.43316534161567688</v>
      </c>
      <c r="Q629" s="109">
        <v>0</v>
      </c>
      <c r="R629" s="110">
        <v>204562</v>
      </c>
      <c r="S629" s="109">
        <v>99.446769714355469</v>
      </c>
      <c r="T629" s="109">
        <v>99.015998840332031</v>
      </c>
      <c r="U629" s="111">
        <v>205700</v>
      </c>
      <c r="V629" s="112">
        <v>0.1001458466053009</v>
      </c>
      <c r="W629" s="111">
        <v>1491</v>
      </c>
      <c r="X629" s="109">
        <v>0.72887438535690308</v>
      </c>
      <c r="Y629" s="109">
        <v>0</v>
      </c>
      <c r="Z629" s="110">
        <v>186326</v>
      </c>
      <c r="AA629" s="112">
        <v>97.962989807128906</v>
      </c>
      <c r="AB629" s="109">
        <v>187532</v>
      </c>
      <c r="AC629" s="182">
        <v>97.8360595703125</v>
      </c>
      <c r="AD629" s="109">
        <v>3.2324609756469727</v>
      </c>
      <c r="AE629" s="109">
        <v>21.990921020507812</v>
      </c>
      <c r="AF629" s="109">
        <v>601.9832763671875</v>
      </c>
      <c r="AG629" s="109">
        <v>2451.150634765625</v>
      </c>
      <c r="AH629" s="113">
        <v>1088.7384033203125</v>
      </c>
      <c r="AI629" s="109">
        <v>44.417442321777344</v>
      </c>
      <c r="AJ629" s="113">
        <v>2414.061767578125</v>
      </c>
      <c r="AK629" s="113">
        <v>37.088886260986328</v>
      </c>
      <c r="AL629" s="109">
        <v>452</v>
      </c>
      <c r="AM629" s="109">
        <v>9</v>
      </c>
      <c r="AN629" s="109">
        <v>62.969722747802734</v>
      </c>
      <c r="AO629" s="109">
        <v>63.149673461914063</v>
      </c>
      <c r="AP629" s="109">
        <v>53.117679595947266</v>
      </c>
      <c r="AQ629" s="109">
        <v>2.0257443262525827</v>
      </c>
      <c r="AR629" s="111">
        <v>340</v>
      </c>
      <c r="AS629" s="111">
        <v>0</v>
      </c>
      <c r="AT629" s="111">
        <v>0</v>
      </c>
      <c r="AU629" s="111">
        <v>0</v>
      </c>
      <c r="AV629" s="111">
        <v>3</v>
      </c>
      <c r="AW629" s="111">
        <v>0</v>
      </c>
      <c r="AX629" s="111">
        <v>14</v>
      </c>
      <c r="AY629" s="111">
        <v>1</v>
      </c>
      <c r="AZ629" s="111">
        <v>15</v>
      </c>
      <c r="BA629" s="111">
        <v>0</v>
      </c>
      <c r="BB629" s="111">
        <v>51</v>
      </c>
      <c r="BC629" s="111">
        <v>25</v>
      </c>
      <c r="BD629" s="109">
        <v>62</v>
      </c>
      <c r="BE629" s="111">
        <v>77</v>
      </c>
      <c r="BF629" s="111">
        <v>0</v>
      </c>
      <c r="BG629" s="112">
        <v>30.281652450561523</v>
      </c>
      <c r="BH629" s="244">
        <v>182</v>
      </c>
      <c r="BI629" s="240">
        <v>39.479392624728845</v>
      </c>
      <c r="BJ629" s="43">
        <v>1</v>
      </c>
      <c r="BK629" s="43">
        <v>0</v>
      </c>
    </row>
    <row r="630" spans="1:63">
      <c r="A630" s="352">
        <v>41879</v>
      </c>
      <c r="B630" s="126" t="s">
        <v>130</v>
      </c>
      <c r="C630" s="126" t="s">
        <v>128</v>
      </c>
      <c r="D630" s="233">
        <v>181</v>
      </c>
      <c r="E630" s="233">
        <v>176</v>
      </c>
      <c r="F630" s="233">
        <v>5</v>
      </c>
      <c r="G630" s="233">
        <v>543</v>
      </c>
      <c r="H630" s="233">
        <v>528</v>
      </c>
      <c r="I630" s="233">
        <v>15</v>
      </c>
      <c r="J630" s="233">
        <v>907</v>
      </c>
      <c r="K630" s="233">
        <v>876</v>
      </c>
      <c r="L630" s="233">
        <v>31</v>
      </c>
      <c r="M630" s="233">
        <v>285371</v>
      </c>
      <c r="N630" s="195">
        <v>0.19308198988437653</v>
      </c>
      <c r="O630" s="233">
        <v>592</v>
      </c>
      <c r="P630" s="230">
        <v>0.20785057544708252</v>
      </c>
      <c r="Q630" s="234">
        <v>0</v>
      </c>
      <c r="R630" s="233">
        <v>57323</v>
      </c>
      <c r="S630" s="230">
        <v>99.81195068359375</v>
      </c>
      <c r="T630" s="195">
        <v>99.6044921875</v>
      </c>
      <c r="U630" s="233">
        <v>57431</v>
      </c>
      <c r="V630" s="195">
        <v>0</v>
      </c>
      <c r="W630" s="233">
        <v>356</v>
      </c>
      <c r="X630" s="195">
        <v>0.62104219198226929</v>
      </c>
      <c r="Y630" s="234">
        <v>0</v>
      </c>
      <c r="Z630" s="233">
        <v>141946</v>
      </c>
      <c r="AA630" s="195">
        <v>98.715850830078125</v>
      </c>
      <c r="AB630" s="233">
        <v>143720</v>
      </c>
      <c r="AC630" s="195">
        <v>98.196273803710938</v>
      </c>
      <c r="AD630" s="234">
        <v>4.3032898902893066</v>
      </c>
      <c r="AE630" s="234">
        <v>29.600801467895508</v>
      </c>
      <c r="AF630" s="233">
        <v>371.63308715820312</v>
      </c>
      <c r="AG630" s="234">
        <v>1089.85009765625</v>
      </c>
      <c r="AH630" s="234">
        <v>492.95980834960937</v>
      </c>
      <c r="AI630" s="234">
        <v>45.231891632080078</v>
      </c>
      <c r="AJ630" s="234">
        <v>1046.2333984375</v>
      </c>
      <c r="AK630" s="234">
        <v>43.616664886474609</v>
      </c>
      <c r="AL630" s="234">
        <v>528</v>
      </c>
      <c r="AM630" s="234">
        <v>15</v>
      </c>
      <c r="AN630" s="235">
        <v>44.390651702880859</v>
      </c>
      <c r="AO630" s="235">
        <v>44.043788909912109</v>
      </c>
      <c r="AP630" s="235">
        <v>54.729488372802734</v>
      </c>
      <c r="AQ630" s="213">
        <v>1.2015987846265159</v>
      </c>
      <c r="AR630" s="234">
        <v>452</v>
      </c>
      <c r="AS630" s="236">
        <v>0</v>
      </c>
      <c r="AT630" s="236">
        <v>2</v>
      </c>
      <c r="AU630" s="236">
        <v>2</v>
      </c>
      <c r="AV630" s="236">
        <v>0</v>
      </c>
      <c r="AW630" s="236">
        <v>0</v>
      </c>
      <c r="AX630" s="236">
        <v>12</v>
      </c>
      <c r="AY630" s="236">
        <v>0</v>
      </c>
      <c r="AZ630" s="236">
        <v>2</v>
      </c>
      <c r="BA630" s="236">
        <v>0</v>
      </c>
      <c r="BB630" s="236">
        <v>46</v>
      </c>
      <c r="BC630" s="236">
        <v>15</v>
      </c>
      <c r="BD630" s="236">
        <v>17</v>
      </c>
      <c r="BE630" s="236">
        <v>3</v>
      </c>
      <c r="BF630" s="236">
        <v>0</v>
      </c>
      <c r="BG630" s="235">
        <v>20.203672409057617</v>
      </c>
      <c r="BH630" s="236">
        <v>305</v>
      </c>
      <c r="BI630" s="235">
        <v>56.169429097605892</v>
      </c>
      <c r="BJ630" s="43">
        <v>0</v>
      </c>
      <c r="BK630" s="43">
        <v>0</v>
      </c>
    </row>
    <row r="631" spans="1:63">
      <c r="A631" s="352">
        <v>41879</v>
      </c>
      <c r="B631" s="127" t="s">
        <v>132</v>
      </c>
      <c r="C631" s="127" t="s">
        <v>128</v>
      </c>
      <c r="D631" s="199">
        <v>183</v>
      </c>
      <c r="E631" s="199">
        <v>178</v>
      </c>
      <c r="F631" s="199">
        <v>5</v>
      </c>
      <c r="G631" s="199">
        <v>542</v>
      </c>
      <c r="H631" s="199">
        <v>527</v>
      </c>
      <c r="I631" s="199">
        <v>15</v>
      </c>
      <c r="J631" s="199">
        <v>1080</v>
      </c>
      <c r="K631" s="199">
        <v>1047</v>
      </c>
      <c r="L631" s="199">
        <v>33</v>
      </c>
      <c r="M631" s="199">
        <v>378522</v>
      </c>
      <c r="N631" s="200">
        <v>4.2269667610526085E-3</v>
      </c>
      <c r="O631" s="199">
        <v>1428</v>
      </c>
      <c r="P631" s="194">
        <v>0.37728869915008545</v>
      </c>
      <c r="Q631" s="200">
        <v>0</v>
      </c>
      <c r="R631" s="199">
        <v>89788</v>
      </c>
      <c r="S631" s="194">
        <v>99.703514099121094</v>
      </c>
      <c r="T631" s="200">
        <v>99.327346801757813</v>
      </c>
      <c r="U631" s="199">
        <v>90055</v>
      </c>
      <c r="V631" s="201">
        <v>0</v>
      </c>
      <c r="W631" s="199">
        <v>513</v>
      </c>
      <c r="X631" s="200">
        <v>0.57134586572647095</v>
      </c>
      <c r="Y631" s="200">
        <v>0</v>
      </c>
      <c r="Z631" s="199">
        <v>159861</v>
      </c>
      <c r="AA631" s="201">
        <v>97.421340942382813</v>
      </c>
      <c r="AB631" s="199">
        <v>160074</v>
      </c>
      <c r="AC631" s="201">
        <v>97.703804016113281</v>
      </c>
      <c r="AD631" s="200">
        <v>4.3639683723449707</v>
      </c>
      <c r="AE631" s="200">
        <v>25.634695053100586</v>
      </c>
      <c r="AF631" s="199">
        <v>466.5223388671875</v>
      </c>
      <c r="AG631" s="200">
        <v>1468.982421875</v>
      </c>
      <c r="AH631" s="200">
        <v>500.72732543945312</v>
      </c>
      <c r="AI631" s="237">
        <v>34.086677551269531</v>
      </c>
      <c r="AJ631" s="200">
        <v>1426.1773681640625</v>
      </c>
      <c r="AK631" s="200">
        <v>42.805557250976563</v>
      </c>
      <c r="AL631" s="200">
        <v>527</v>
      </c>
      <c r="AM631" s="200">
        <v>15</v>
      </c>
      <c r="AN631" s="200">
        <v>44.301219940185547</v>
      </c>
      <c r="AO631" s="200">
        <v>44.808582305908203</v>
      </c>
      <c r="AP631" s="200">
        <v>32.166732788085937</v>
      </c>
      <c r="AQ631" s="200">
        <v>1.3601689091435185</v>
      </c>
      <c r="AR631" s="200">
        <v>478</v>
      </c>
      <c r="AS631" s="202">
        <v>0</v>
      </c>
      <c r="AT631" s="202">
        <v>2</v>
      </c>
      <c r="AU631" s="202">
        <v>1</v>
      </c>
      <c r="AV631" s="202">
        <v>0</v>
      </c>
      <c r="AW631" s="202">
        <v>0</v>
      </c>
      <c r="AX631" s="202">
        <v>7</v>
      </c>
      <c r="AY631" s="202">
        <v>-2</v>
      </c>
      <c r="AZ631" s="202">
        <v>3</v>
      </c>
      <c r="BA631" s="202">
        <v>0</v>
      </c>
      <c r="BB631" s="202">
        <v>42</v>
      </c>
      <c r="BC631" s="202">
        <v>16</v>
      </c>
      <c r="BD631" s="202">
        <v>14</v>
      </c>
      <c r="BE631" s="202">
        <v>19</v>
      </c>
      <c r="BF631" s="202">
        <v>0</v>
      </c>
      <c r="BG631" s="200">
        <v>20.511716842651367</v>
      </c>
      <c r="BH631" s="202">
        <v>323</v>
      </c>
      <c r="BI631" s="238">
        <v>59.594095940959413</v>
      </c>
      <c r="BJ631" s="43">
        <v>0</v>
      </c>
      <c r="BK631" s="43">
        <v>0</v>
      </c>
    </row>
    <row r="632" spans="1:63">
      <c r="A632" s="352">
        <v>41878</v>
      </c>
      <c r="B632" s="126" t="s">
        <v>6</v>
      </c>
      <c r="C632" s="126"/>
      <c r="D632" s="233">
        <v>2125</v>
      </c>
      <c r="E632" s="233">
        <v>1916</v>
      </c>
      <c r="F632" s="233">
        <v>209</v>
      </c>
      <c r="G632" s="233">
        <v>6282</v>
      </c>
      <c r="H632" s="233">
        <v>5675</v>
      </c>
      <c r="I632" s="233">
        <v>607</v>
      </c>
      <c r="J632" s="233">
        <v>19129</v>
      </c>
      <c r="K632" s="233">
        <v>16808</v>
      </c>
      <c r="L632" s="233">
        <v>2321</v>
      </c>
      <c r="M632" s="233">
        <v>12588552</v>
      </c>
      <c r="N632" s="195">
        <v>0.12408893377879379</v>
      </c>
      <c r="O632" s="233">
        <v>16979</v>
      </c>
      <c r="P632" s="230">
        <v>0.13687045267333495</v>
      </c>
      <c r="Q632" s="234"/>
      <c r="R632" s="233">
        <v>4633523</v>
      </c>
      <c r="S632" s="230">
        <v>99.476074627484948</v>
      </c>
      <c r="T632" s="195">
        <v>99.339921273840645</v>
      </c>
      <c r="U632" s="233">
        <v>4657956</v>
      </c>
      <c r="V632" s="195">
        <v>0.18012192217454132</v>
      </c>
      <c r="W632" s="233">
        <v>16400</v>
      </c>
      <c r="X632" s="195">
        <v>0.35394234581332606</v>
      </c>
      <c r="Y632" s="234"/>
      <c r="Z632" s="233">
        <v>3833745</v>
      </c>
      <c r="AA632" s="195">
        <v>97.964771636188232</v>
      </c>
      <c r="AB632" s="233">
        <v>3830377</v>
      </c>
      <c r="AC632" s="195">
        <v>97.939108505034085</v>
      </c>
      <c r="AD632" s="234">
        <v>9.5751007571355338</v>
      </c>
      <c r="AE632" s="234">
        <v>28.97720499802768</v>
      </c>
      <c r="AF632" s="233">
        <v>17994.251495361328</v>
      </c>
      <c r="AG632" s="234">
        <v>63700.482299804688</v>
      </c>
      <c r="AH632" s="234">
        <v>42682.220703125</v>
      </c>
      <c r="AI632" s="234">
        <v>67.004548728912638</v>
      </c>
      <c r="AJ632" s="234">
        <v>53694.153442382813</v>
      </c>
      <c r="AK632" s="234">
        <v>10006.329254150391</v>
      </c>
      <c r="AL632" s="234">
        <v>32582.617553710938</v>
      </c>
      <c r="AM632" s="234">
        <v>7760.6468925476074</v>
      </c>
      <c r="AN632" s="235">
        <v>90.810239656423192</v>
      </c>
      <c r="AO632" s="235">
        <v>88.187938282666437</v>
      </c>
      <c r="AP632" s="235">
        <v>111.35477025309648</v>
      </c>
      <c r="AQ632" s="213">
        <v>3.3300476919757798</v>
      </c>
      <c r="AR632" s="234">
        <v>3519</v>
      </c>
      <c r="AS632" s="236">
        <v>90</v>
      </c>
      <c r="AT632" s="236">
        <v>43</v>
      </c>
      <c r="AU632" s="236">
        <v>35</v>
      </c>
      <c r="AV632" s="236">
        <v>15</v>
      </c>
      <c r="AW632" s="236">
        <v>8</v>
      </c>
      <c r="AX632" s="236">
        <v>91</v>
      </c>
      <c r="AY632" s="236">
        <v>1</v>
      </c>
      <c r="AZ632" s="236">
        <v>72</v>
      </c>
      <c r="BA632" s="236">
        <v>17</v>
      </c>
      <c r="BB632" s="236">
        <v>698</v>
      </c>
      <c r="BC632" s="236">
        <v>314</v>
      </c>
      <c r="BD632" s="236">
        <v>326</v>
      </c>
      <c r="BE632" s="236">
        <v>460</v>
      </c>
      <c r="BF632" s="236">
        <v>0</v>
      </c>
      <c r="BG632" s="235">
        <v>44.26088846545386</v>
      </c>
      <c r="BH632" s="236">
        <v>1513</v>
      </c>
      <c r="BI632" s="235">
        <v>24.084686405603311</v>
      </c>
      <c r="BJ632" s="43">
        <v>3</v>
      </c>
      <c r="BK632" s="43">
        <v>17</v>
      </c>
    </row>
    <row r="633" spans="1:63">
      <c r="A633" s="352">
        <v>41878</v>
      </c>
      <c r="B633" s="127" t="s">
        <v>134</v>
      </c>
      <c r="C633" s="127"/>
      <c r="D633" s="199">
        <v>761</v>
      </c>
      <c r="E633" s="199">
        <v>652</v>
      </c>
      <c r="F633" s="199">
        <v>109</v>
      </c>
      <c r="G633" s="199">
        <v>2274</v>
      </c>
      <c r="H633" s="199">
        <v>1947</v>
      </c>
      <c r="I633" s="199">
        <v>327</v>
      </c>
      <c r="J633" s="199">
        <v>8016</v>
      </c>
      <c r="K633" s="199">
        <v>6664</v>
      </c>
      <c r="L633" s="199">
        <v>1352</v>
      </c>
      <c r="M633" s="199">
        <v>6085512</v>
      </c>
      <c r="N633" s="200">
        <v>6.7373131492276833E-2</v>
      </c>
      <c r="O633" s="199">
        <v>7626</v>
      </c>
      <c r="P633" s="194">
        <v>0.12541410229463926</v>
      </c>
      <c r="Q633" s="200"/>
      <c r="R633" s="199">
        <v>2398664</v>
      </c>
      <c r="S633" s="194">
        <v>99.551817018367984</v>
      </c>
      <c r="T633" s="200">
        <v>99.426965000736388</v>
      </c>
      <c r="U633" s="199">
        <v>2409464</v>
      </c>
      <c r="V633" s="201">
        <v>8.2549478581275856E-2</v>
      </c>
      <c r="W633" s="199">
        <v>7079</v>
      </c>
      <c r="X633" s="200">
        <v>0.29512261825749669</v>
      </c>
      <c r="Y633" s="200"/>
      <c r="Z633" s="199">
        <v>2152055</v>
      </c>
      <c r="AA633" s="201">
        <v>98.548412209859364</v>
      </c>
      <c r="AB633" s="199">
        <v>2146006</v>
      </c>
      <c r="AC633" s="201">
        <v>98.441942364867359</v>
      </c>
      <c r="AD633" s="200">
        <v>5.4876037757440734</v>
      </c>
      <c r="AE633" s="200">
        <v>30.367126024492812</v>
      </c>
      <c r="AF633" s="199">
        <v>9476.1717529296875</v>
      </c>
      <c r="AG633" s="200">
        <v>34588.00390625</v>
      </c>
      <c r="AH633" s="200">
        <v>26106.19140625</v>
      </c>
      <c r="AI633" s="237">
        <v>75.477588926525613</v>
      </c>
      <c r="AJ633" s="200">
        <v>28019.89306640625</v>
      </c>
      <c r="AK633" s="200">
        <v>6568.1134414672852</v>
      </c>
      <c r="AL633" s="200">
        <v>20692.5078125</v>
      </c>
      <c r="AM633" s="200">
        <v>5413.6801719665527</v>
      </c>
      <c r="AN633" s="200">
        <v>112.9612426279858</v>
      </c>
      <c r="AO633" s="200">
        <v>110.76753994787914</v>
      </c>
      <c r="AP633" s="200">
        <v>123.38579383315744</v>
      </c>
      <c r="AQ633" s="200">
        <v>4.3148707467876743</v>
      </c>
      <c r="AR633" s="200">
        <v>815</v>
      </c>
      <c r="AS633" s="202">
        <v>78</v>
      </c>
      <c r="AT633" s="202">
        <v>20</v>
      </c>
      <c r="AU633" s="202">
        <v>16</v>
      </c>
      <c r="AV633" s="202">
        <v>7</v>
      </c>
      <c r="AW633" s="202">
        <v>4</v>
      </c>
      <c r="AX633" s="202">
        <v>31</v>
      </c>
      <c r="AY633" s="202">
        <v>2</v>
      </c>
      <c r="AZ633" s="202">
        <v>37</v>
      </c>
      <c r="BA633" s="202">
        <v>13</v>
      </c>
      <c r="BB633" s="202">
        <v>146</v>
      </c>
      <c r="BC633" s="202">
        <v>41</v>
      </c>
      <c r="BD633" s="202">
        <v>91</v>
      </c>
      <c r="BE633" s="202">
        <v>166</v>
      </c>
      <c r="BF633" s="202">
        <v>0</v>
      </c>
      <c r="BG633" s="200">
        <v>55.734053331023681</v>
      </c>
      <c r="BH633" s="202">
        <v>175</v>
      </c>
      <c r="BI633" s="238">
        <v>7.6956904133685136</v>
      </c>
      <c r="BJ633" s="470">
        <v>2</v>
      </c>
      <c r="BK633" s="470">
        <v>13</v>
      </c>
    </row>
    <row r="634" spans="1:63">
      <c r="A634" s="352">
        <v>41878</v>
      </c>
      <c r="B634" s="127" t="s">
        <v>175</v>
      </c>
      <c r="C634" s="127"/>
      <c r="D634" s="199">
        <v>679</v>
      </c>
      <c r="E634" s="199">
        <v>608</v>
      </c>
      <c r="F634" s="199">
        <v>71</v>
      </c>
      <c r="G634" s="199">
        <v>1964</v>
      </c>
      <c r="H634" s="199">
        <v>1771</v>
      </c>
      <c r="I634" s="199">
        <v>193</v>
      </c>
      <c r="J634" s="199">
        <v>6346</v>
      </c>
      <c r="K634" s="199">
        <v>5635</v>
      </c>
      <c r="L634" s="199">
        <v>711</v>
      </c>
      <c r="M634" s="199">
        <v>4207232</v>
      </c>
      <c r="N634" s="200">
        <v>9.1176335350879711E-2</v>
      </c>
      <c r="O634" s="199">
        <v>355</v>
      </c>
      <c r="P634" s="194">
        <v>8.7948697433669846E-3</v>
      </c>
      <c r="Q634" s="200"/>
      <c r="R634" s="199">
        <v>1518930</v>
      </c>
      <c r="S634" s="194">
        <v>99.318984881262537</v>
      </c>
      <c r="T634" s="243">
        <v>99.310249905911789</v>
      </c>
      <c r="U634" s="199">
        <v>1529366</v>
      </c>
      <c r="V634" s="201">
        <v>0.39114246745544967</v>
      </c>
      <c r="W634" s="199">
        <v>4363</v>
      </c>
      <c r="X634" s="200">
        <v>0.28724167670662903</v>
      </c>
      <c r="Y634" s="200"/>
      <c r="Z634" s="199">
        <v>451357</v>
      </c>
      <c r="AA634" s="201">
        <v>93.307514243065413</v>
      </c>
      <c r="AB634" s="199">
        <v>450513</v>
      </c>
      <c r="AC634" s="201">
        <v>93.360457889532768</v>
      </c>
      <c r="AD634" s="200">
        <v>20.31327571898608</v>
      </c>
      <c r="AE634" s="200">
        <v>33.027319985116122</v>
      </c>
      <c r="AF634" s="199">
        <v>6179.00146484375</v>
      </c>
      <c r="AG634" s="200">
        <v>19788.375</v>
      </c>
      <c r="AH634" s="200">
        <v>12193.07666015625</v>
      </c>
      <c r="AI634" s="237">
        <v>61.61737211952093</v>
      </c>
      <c r="AJ634" s="200">
        <v>16830.0087890625</v>
      </c>
      <c r="AK634" s="200">
        <v>2958.3657836914062</v>
      </c>
      <c r="AL634" s="200">
        <v>9933.1097412109375</v>
      </c>
      <c r="AM634" s="200">
        <v>2259.9667205810547</v>
      </c>
      <c r="AN634" s="200">
        <v>81.666982917476417</v>
      </c>
      <c r="AO634" s="200">
        <v>79.924425648652218</v>
      </c>
      <c r="AP634" s="200">
        <v>102.06887651018556</v>
      </c>
      <c r="AQ634" s="200">
        <v>3.1182437756066812</v>
      </c>
      <c r="AR634" s="200">
        <v>1109</v>
      </c>
      <c r="AS634" s="202">
        <v>8</v>
      </c>
      <c r="AT634" s="202">
        <v>11</v>
      </c>
      <c r="AU634" s="202">
        <v>8</v>
      </c>
      <c r="AV634" s="202">
        <v>7</v>
      </c>
      <c r="AW634" s="202">
        <v>4</v>
      </c>
      <c r="AX634" s="202">
        <v>9</v>
      </c>
      <c r="AY634" s="202">
        <v>0</v>
      </c>
      <c r="AZ634" s="202">
        <v>12</v>
      </c>
      <c r="BA634" s="202">
        <v>2</v>
      </c>
      <c r="BB634" s="202">
        <v>355</v>
      </c>
      <c r="BC634" s="202">
        <v>196</v>
      </c>
      <c r="BD634" s="202">
        <v>57</v>
      </c>
      <c r="BE634" s="202">
        <v>100</v>
      </c>
      <c r="BF634" s="202">
        <v>0</v>
      </c>
      <c r="BG634" s="200">
        <v>39.804880783979598</v>
      </c>
      <c r="BH634" s="202">
        <v>390</v>
      </c>
      <c r="BI634" s="238">
        <v>19.857433808553971</v>
      </c>
      <c r="BJ634" s="470">
        <v>0</v>
      </c>
      <c r="BK634" s="470">
        <v>2</v>
      </c>
    </row>
    <row r="635" spans="1:63">
      <c r="A635" s="352">
        <v>41878</v>
      </c>
      <c r="B635" s="126" t="s">
        <v>135</v>
      </c>
      <c r="C635" s="126"/>
      <c r="D635" s="189">
        <v>685</v>
      </c>
      <c r="E635" s="189">
        <v>656</v>
      </c>
      <c r="F635" s="189">
        <v>29</v>
      </c>
      <c r="G635" s="189">
        <v>2044</v>
      </c>
      <c r="H635" s="189">
        <v>1957</v>
      </c>
      <c r="I635" s="189">
        <v>87</v>
      </c>
      <c r="J635" s="189">
        <v>4767</v>
      </c>
      <c r="K635" s="189">
        <v>4509</v>
      </c>
      <c r="L635" s="189">
        <v>258</v>
      </c>
      <c r="M635" s="189">
        <v>2295808</v>
      </c>
      <c r="N635" s="203">
        <v>0.33474053561714273</v>
      </c>
      <c r="O635" s="189">
        <v>8998</v>
      </c>
      <c r="P635" s="192">
        <v>0.39325874498193841</v>
      </c>
      <c r="Q635" s="203"/>
      <c r="R635" s="204">
        <v>715929</v>
      </c>
      <c r="S635" s="192">
        <v>99.55559058778897</v>
      </c>
      <c r="T635" s="203">
        <v>99.164079521684073</v>
      </c>
      <c r="U635" s="204">
        <v>719126</v>
      </c>
      <c r="V635" s="205">
        <v>5.8265172419869796E-2</v>
      </c>
      <c r="W635" s="204">
        <v>4958</v>
      </c>
      <c r="X635" s="203">
        <v>0.69252677290625186</v>
      </c>
      <c r="Y635" s="203"/>
      <c r="Z635" s="204">
        <v>1230333</v>
      </c>
      <c r="AA635" s="205">
        <v>98.652438398289178</v>
      </c>
      <c r="AB635" s="204">
        <v>1233858</v>
      </c>
      <c r="AC635" s="205">
        <v>98.736329209957972</v>
      </c>
      <c r="AD635" s="203">
        <v>3.8046469952029023</v>
      </c>
      <c r="AE635" s="203">
        <v>23.539286089601354</v>
      </c>
      <c r="AF635" s="204">
        <v>2339.0782775878906</v>
      </c>
      <c r="AG635" s="205">
        <v>9324.1033935546875</v>
      </c>
      <c r="AH635" s="205">
        <v>4382.95263671875</v>
      </c>
      <c r="AI635" s="232">
        <v>47.006692780224618</v>
      </c>
      <c r="AJ635" s="205">
        <v>8844.2515869140625</v>
      </c>
      <c r="AK635" s="205">
        <v>479.85002899169922</v>
      </c>
      <c r="AL635" s="205">
        <v>1957</v>
      </c>
      <c r="AM635" s="205">
        <v>87</v>
      </c>
      <c r="AN635" s="203">
        <v>60.954277436200208</v>
      </c>
      <c r="AO635" s="203">
        <v>60.858326982756573</v>
      </c>
      <c r="AP635" s="203">
        <v>62.778334174679941</v>
      </c>
      <c r="AQ635" s="203">
        <v>1.9559688260026615</v>
      </c>
      <c r="AR635" s="205">
        <v>1595</v>
      </c>
      <c r="AS635" s="204">
        <v>4</v>
      </c>
      <c r="AT635" s="204">
        <v>12</v>
      </c>
      <c r="AU635" s="204">
        <v>11</v>
      </c>
      <c r="AV635" s="204">
        <v>1</v>
      </c>
      <c r="AW635" s="204">
        <v>0</v>
      </c>
      <c r="AX635" s="204">
        <v>51</v>
      </c>
      <c r="AY635" s="204">
        <v>-1</v>
      </c>
      <c r="AZ635" s="204">
        <v>23</v>
      </c>
      <c r="BA635" s="204">
        <v>2</v>
      </c>
      <c r="BB635" s="204">
        <v>197</v>
      </c>
      <c r="BC635" s="204">
        <v>77</v>
      </c>
      <c r="BD635" s="204">
        <v>178</v>
      </c>
      <c r="BE635" s="204">
        <v>194</v>
      </c>
      <c r="BF635" s="204">
        <v>0</v>
      </c>
      <c r="BG635" s="203">
        <v>29.003658041196466</v>
      </c>
      <c r="BH635" s="204">
        <v>948</v>
      </c>
      <c r="BI635" s="239">
        <v>46.37964774951076</v>
      </c>
      <c r="BJ635" s="470">
        <v>1</v>
      </c>
      <c r="BK635" s="470">
        <v>2</v>
      </c>
    </row>
    <row r="636" spans="1:63">
      <c r="A636" s="352">
        <v>41878</v>
      </c>
      <c r="B636" s="114" t="s">
        <v>121</v>
      </c>
      <c r="C636" s="114" t="s">
        <v>122</v>
      </c>
      <c r="D636" s="114">
        <v>232</v>
      </c>
      <c r="E636" s="114">
        <v>168</v>
      </c>
      <c r="F636" s="114">
        <v>64</v>
      </c>
      <c r="G636" s="114">
        <v>683</v>
      </c>
      <c r="H636" s="114">
        <v>492</v>
      </c>
      <c r="I636" s="114">
        <v>191</v>
      </c>
      <c r="J636" s="114">
        <v>2671</v>
      </c>
      <c r="K636" s="115">
        <v>1870</v>
      </c>
      <c r="L636" s="115">
        <v>801</v>
      </c>
      <c r="M636" s="115">
        <v>2066318</v>
      </c>
      <c r="N636" s="116">
        <v>0.11034119874238968</v>
      </c>
      <c r="O636" s="115">
        <v>2699</v>
      </c>
      <c r="P636" s="116">
        <v>0.13077615201473236</v>
      </c>
      <c r="Q636" s="116">
        <v>0</v>
      </c>
      <c r="R636" s="117">
        <v>903207</v>
      </c>
      <c r="S636" s="116">
        <v>99.531326293945313</v>
      </c>
      <c r="T636" s="116">
        <v>99.401161193847656</v>
      </c>
      <c r="U636" s="118">
        <v>907460</v>
      </c>
      <c r="V636" s="119">
        <v>0.16485574841499329</v>
      </c>
      <c r="W636" s="117">
        <v>3040</v>
      </c>
      <c r="X636" s="119">
        <v>0.33657842874526978</v>
      </c>
      <c r="Y636" s="119">
        <v>0</v>
      </c>
      <c r="Z636" s="117">
        <v>1112289</v>
      </c>
      <c r="AA636" s="119">
        <v>98.73828125</v>
      </c>
      <c r="AB636" s="116">
        <v>1108593</v>
      </c>
      <c r="AC636" s="120">
        <v>98.661727905273437</v>
      </c>
      <c r="AD636" s="116">
        <v>5.4365196228027344</v>
      </c>
      <c r="AE636" s="116">
        <v>28.874078750610352</v>
      </c>
      <c r="AF636" s="116">
        <v>3171.611083984375</v>
      </c>
      <c r="AG636" s="116">
        <v>13902.0029296875</v>
      </c>
      <c r="AH636" s="121">
        <v>11752.130859375</v>
      </c>
      <c r="AI636" s="116">
        <v>84.5355224609375</v>
      </c>
      <c r="AJ636" s="121">
        <v>9372.923828125</v>
      </c>
      <c r="AK636" s="121">
        <v>4529.08251953125</v>
      </c>
      <c r="AL636" s="116">
        <v>7792.22607421875</v>
      </c>
      <c r="AM636" s="116">
        <v>3959.902099609375</v>
      </c>
      <c r="AN636" s="116">
        <v>130.55853271484375</v>
      </c>
      <c r="AO636" s="116">
        <v>126.18531799316406</v>
      </c>
      <c r="AP636" s="116">
        <v>140.64605712890625</v>
      </c>
      <c r="AQ636" s="122">
        <v>5.2047933095048675</v>
      </c>
      <c r="AR636" s="118">
        <v>162</v>
      </c>
      <c r="AS636" s="118">
        <v>56</v>
      </c>
      <c r="AT636" s="118">
        <v>8</v>
      </c>
      <c r="AU636" s="118">
        <v>7</v>
      </c>
      <c r="AV636" s="118">
        <v>3</v>
      </c>
      <c r="AW636" s="118">
        <v>2</v>
      </c>
      <c r="AX636" s="118">
        <v>15</v>
      </c>
      <c r="AY636" s="118">
        <v>1</v>
      </c>
      <c r="AZ636" s="118">
        <v>11</v>
      </c>
      <c r="BA636" s="118">
        <v>3</v>
      </c>
      <c r="BB636" s="118">
        <v>19</v>
      </c>
      <c r="BC636" s="118">
        <v>8</v>
      </c>
      <c r="BD636" s="116">
        <v>40</v>
      </c>
      <c r="BE636" s="118">
        <v>47</v>
      </c>
      <c r="BF636" s="118">
        <v>0</v>
      </c>
      <c r="BG636" s="112">
        <v>64.834327697753906</v>
      </c>
      <c r="BH636" s="244">
        <v>35</v>
      </c>
      <c r="BI636" s="240">
        <v>5.1244509516837482</v>
      </c>
      <c r="BJ636" s="470">
        <v>1</v>
      </c>
      <c r="BK636" s="470">
        <v>3</v>
      </c>
    </row>
    <row r="637" spans="1:63">
      <c r="A637" s="352">
        <v>41878</v>
      </c>
      <c r="B637" s="114" t="s">
        <v>123</v>
      </c>
      <c r="C637" s="114" t="s">
        <v>122</v>
      </c>
      <c r="D637" s="114">
        <v>168</v>
      </c>
      <c r="E637" s="114">
        <v>157</v>
      </c>
      <c r="F637" s="114">
        <v>11</v>
      </c>
      <c r="G637" s="114">
        <v>517</v>
      </c>
      <c r="H637" s="114">
        <v>483</v>
      </c>
      <c r="I637" s="114">
        <v>34</v>
      </c>
      <c r="J637" s="114">
        <v>1582</v>
      </c>
      <c r="K637" s="115">
        <v>1450</v>
      </c>
      <c r="L637" s="115">
        <v>132</v>
      </c>
      <c r="M637" s="115">
        <v>1110562</v>
      </c>
      <c r="N637" s="116">
        <v>6.1050169169902802E-2</v>
      </c>
      <c r="O637" s="115">
        <v>1124</v>
      </c>
      <c r="P637" s="116">
        <v>0.10129557549953461</v>
      </c>
      <c r="Q637" s="116">
        <v>0</v>
      </c>
      <c r="R637" s="117">
        <v>397394</v>
      </c>
      <c r="S637" s="116">
        <v>99.5767822265625</v>
      </c>
      <c r="T637" s="116">
        <v>99.475914001464844</v>
      </c>
      <c r="U637" s="118">
        <v>399083</v>
      </c>
      <c r="V637" s="119">
        <v>7.592405378818512E-2</v>
      </c>
      <c r="W637" s="117">
        <v>1154</v>
      </c>
      <c r="X637" s="119">
        <v>0.29039189219474792</v>
      </c>
      <c r="Y637" s="119">
        <v>0</v>
      </c>
      <c r="Z637" s="117">
        <v>342322</v>
      </c>
      <c r="AA637" s="119">
        <v>98.702682495117188</v>
      </c>
      <c r="AB637" s="116">
        <v>342106</v>
      </c>
      <c r="AC637" s="120">
        <v>98.601600646972656</v>
      </c>
      <c r="AD637" s="116">
        <v>5.148125171661377</v>
      </c>
      <c r="AE637" s="116">
        <v>30.32402229309082</v>
      </c>
      <c r="AF637" s="116">
        <v>1619.6815185546875</v>
      </c>
      <c r="AG637" s="116">
        <v>6000.41796875</v>
      </c>
      <c r="AH637" s="121">
        <v>4208.05419921875</v>
      </c>
      <c r="AI637" s="116">
        <v>70.129348754882813</v>
      </c>
      <c r="AJ637" s="121">
        <v>5426.17724609375</v>
      </c>
      <c r="AK637" s="121">
        <v>574.240966796875</v>
      </c>
      <c r="AL637" s="116">
        <v>3773.765869140625</v>
      </c>
      <c r="AM637" s="116">
        <v>434.28790283203125</v>
      </c>
      <c r="AN637" s="116">
        <v>104.85292816162109</v>
      </c>
      <c r="AO637" s="116">
        <v>104.47831726074219</v>
      </c>
      <c r="AP637" s="116">
        <v>108.53000640869141</v>
      </c>
      <c r="AQ637" s="116">
        <v>3.7929317122313528</v>
      </c>
      <c r="AR637" s="118">
        <v>228</v>
      </c>
      <c r="AS637" s="118">
        <v>9</v>
      </c>
      <c r="AT637" s="118">
        <v>8</v>
      </c>
      <c r="AU637" s="118">
        <v>5</v>
      </c>
      <c r="AV637" s="118">
        <v>2</v>
      </c>
      <c r="AW637" s="118">
        <v>1</v>
      </c>
      <c r="AX637" s="118">
        <v>8</v>
      </c>
      <c r="AY637" s="118">
        <v>1</v>
      </c>
      <c r="AZ637" s="118">
        <v>11</v>
      </c>
      <c r="BA637" s="118">
        <v>5</v>
      </c>
      <c r="BB637" s="118">
        <v>33</v>
      </c>
      <c r="BC637" s="118">
        <v>7</v>
      </c>
      <c r="BD637" s="116">
        <v>21</v>
      </c>
      <c r="BE637" s="118">
        <v>28</v>
      </c>
      <c r="BF637" s="118">
        <v>0</v>
      </c>
      <c r="BG637" s="112">
        <v>51.268917083740234</v>
      </c>
      <c r="BH637" s="244">
        <v>52</v>
      </c>
      <c r="BI637" s="240">
        <v>10.058027079303674</v>
      </c>
      <c r="BJ637" s="470">
        <v>1</v>
      </c>
      <c r="BK637" s="470">
        <v>5</v>
      </c>
    </row>
    <row r="638" spans="1:63">
      <c r="A638" s="352">
        <v>41878</v>
      </c>
      <c r="B638" s="114" t="s">
        <v>183</v>
      </c>
      <c r="C638" s="114" t="s">
        <v>122</v>
      </c>
      <c r="D638" s="114">
        <v>139</v>
      </c>
      <c r="E638" s="114">
        <v>129</v>
      </c>
      <c r="F638" s="114">
        <v>10</v>
      </c>
      <c r="G638" s="114">
        <v>417</v>
      </c>
      <c r="H638" s="114">
        <v>387</v>
      </c>
      <c r="I638" s="114">
        <v>30</v>
      </c>
      <c r="J638" s="114">
        <v>1578</v>
      </c>
      <c r="K638" s="115">
        <v>1464</v>
      </c>
      <c r="L638" s="115">
        <v>114</v>
      </c>
      <c r="M638" s="115">
        <v>1171248</v>
      </c>
      <c r="N638" s="116">
        <v>0</v>
      </c>
      <c r="O638" s="115">
        <v>1189</v>
      </c>
      <c r="P638" s="116">
        <v>0.10151565074920654</v>
      </c>
      <c r="Q638" s="116">
        <v>0</v>
      </c>
      <c r="R638" s="117">
        <v>466756</v>
      </c>
      <c r="S638" s="116">
        <v>99.67327880859375</v>
      </c>
      <c r="T638" s="116">
        <v>99.572097778320312</v>
      </c>
      <c r="U638" s="118">
        <v>468286</v>
      </c>
      <c r="V638" s="119">
        <v>1.9005479291081429E-2</v>
      </c>
      <c r="W638" s="117">
        <v>1030</v>
      </c>
      <c r="X638" s="119">
        <v>0.22067204117774963</v>
      </c>
      <c r="Y638" s="119">
        <v>0</v>
      </c>
      <c r="Z638" s="117">
        <v>301203</v>
      </c>
      <c r="AA638" s="119">
        <v>97.952873229980469</v>
      </c>
      <c r="AB638" s="116">
        <v>300803</v>
      </c>
      <c r="AC638" s="120">
        <v>97.820167541503906</v>
      </c>
      <c r="AD638" s="116">
        <v>5.5896868705749512</v>
      </c>
      <c r="AE638" s="116">
        <v>29.599374771118164</v>
      </c>
      <c r="AF638" s="116">
        <v>1844.2127685546875</v>
      </c>
      <c r="AG638" s="116">
        <v>6108.57470703125</v>
      </c>
      <c r="AH638" s="121">
        <v>4087.917236328125</v>
      </c>
      <c r="AI638" s="116">
        <v>66.920967102050781</v>
      </c>
      <c r="AJ638" s="121">
        <v>5574.2177734375</v>
      </c>
      <c r="AK638" s="121">
        <v>534.35595703125</v>
      </c>
      <c r="AL638" s="116">
        <v>3657.121826171875</v>
      </c>
      <c r="AM638" s="116">
        <v>430.79510498046875</v>
      </c>
      <c r="AN638" s="116">
        <v>98.886772155761719</v>
      </c>
      <c r="AO638" s="116">
        <v>97.208419799804687</v>
      </c>
      <c r="AP638" s="116">
        <v>120.60955810546875</v>
      </c>
      <c r="AQ638" s="116">
        <v>3.8710866330996514</v>
      </c>
      <c r="AR638" s="118">
        <v>165</v>
      </c>
      <c r="AS638" s="118">
        <v>1</v>
      </c>
      <c r="AT638" s="118">
        <v>0</v>
      </c>
      <c r="AU638" s="118">
        <v>0</v>
      </c>
      <c r="AV638" s="118">
        <v>1</v>
      </c>
      <c r="AW638" s="118">
        <v>0</v>
      </c>
      <c r="AX638" s="118">
        <v>0</v>
      </c>
      <c r="AY638" s="118">
        <v>0</v>
      </c>
      <c r="AZ638" s="118">
        <v>3</v>
      </c>
      <c r="BA638" s="118">
        <v>1</v>
      </c>
      <c r="BB638" s="118">
        <v>42</v>
      </c>
      <c r="BC638" s="118">
        <v>9</v>
      </c>
      <c r="BD638" s="116">
        <v>6</v>
      </c>
      <c r="BE638" s="118">
        <v>24</v>
      </c>
      <c r="BF638" s="118">
        <v>0</v>
      </c>
      <c r="BG638" s="112">
        <v>48.896442413330078</v>
      </c>
      <c r="BH638" s="244">
        <v>28</v>
      </c>
      <c r="BI638" s="240">
        <v>6.7146282973621103</v>
      </c>
      <c r="BJ638" s="470">
        <v>0</v>
      </c>
      <c r="BK638" s="470">
        <v>1</v>
      </c>
    </row>
    <row r="639" spans="1:63">
      <c r="A639" s="352">
        <v>41878</v>
      </c>
      <c r="B639" s="114" t="s">
        <v>126</v>
      </c>
      <c r="C639" s="114" t="s">
        <v>122</v>
      </c>
      <c r="D639" s="114">
        <v>110</v>
      </c>
      <c r="E639" s="114">
        <v>103</v>
      </c>
      <c r="F639" s="114">
        <v>7</v>
      </c>
      <c r="G639" s="114">
        <v>323</v>
      </c>
      <c r="H639" s="114">
        <v>302</v>
      </c>
      <c r="I639" s="114">
        <v>21</v>
      </c>
      <c r="J639" s="114">
        <v>1008</v>
      </c>
      <c r="K639" s="115">
        <v>922</v>
      </c>
      <c r="L639" s="115">
        <v>86</v>
      </c>
      <c r="M639" s="115">
        <v>654453</v>
      </c>
      <c r="N639" s="116">
        <v>5.3479773923754692E-3</v>
      </c>
      <c r="O639" s="115">
        <v>1419</v>
      </c>
      <c r="P639" s="116">
        <v>0.21683819591999054</v>
      </c>
      <c r="Q639" s="116">
        <v>0</v>
      </c>
      <c r="R639" s="117">
        <v>233908</v>
      </c>
      <c r="S639" s="116">
        <v>99.522613525390625</v>
      </c>
      <c r="T639" s="116">
        <v>99.306808471679688</v>
      </c>
      <c r="U639" s="118">
        <v>235030</v>
      </c>
      <c r="V639" s="119">
        <v>8.5095519898459315E-4</v>
      </c>
      <c r="W639" s="117">
        <v>924</v>
      </c>
      <c r="X639" s="119">
        <v>0.39502710103988647</v>
      </c>
      <c r="Y639" s="119">
        <v>0</v>
      </c>
      <c r="Z639" s="117">
        <v>127730</v>
      </c>
      <c r="AA639" s="119">
        <v>98.571990966796875</v>
      </c>
      <c r="AB639" s="116">
        <v>127941</v>
      </c>
      <c r="AC639" s="120">
        <v>98.349235534667969</v>
      </c>
      <c r="AD639" s="116">
        <v>5.8099074363708496</v>
      </c>
      <c r="AE639" s="116">
        <v>34.695228576660156</v>
      </c>
      <c r="AF639" s="116">
        <v>1057.4620361328125</v>
      </c>
      <c r="AG639" s="116">
        <v>3570.0654296875</v>
      </c>
      <c r="AH639" s="121">
        <v>2395.263671875</v>
      </c>
      <c r="AI639" s="116">
        <v>67.092987060546875</v>
      </c>
      <c r="AJ639" s="121">
        <v>3452.26123046875</v>
      </c>
      <c r="AK639" s="121">
        <v>117.80399322509766</v>
      </c>
      <c r="AL639" s="116">
        <v>2337.341796875</v>
      </c>
      <c r="AM639" s="116">
        <v>57.921993255615234</v>
      </c>
      <c r="AN639" s="116">
        <v>99.60809326171875</v>
      </c>
      <c r="AO639" s="116">
        <v>103.45306396484375</v>
      </c>
      <c r="AP639" s="116">
        <v>47.678485870361328</v>
      </c>
      <c r="AQ639" s="116">
        <v>3.5417315770709323</v>
      </c>
      <c r="AR639" s="118">
        <v>139</v>
      </c>
      <c r="AS639" s="118">
        <v>1</v>
      </c>
      <c r="AT639" s="118">
        <v>1</v>
      </c>
      <c r="AU639" s="118">
        <v>1</v>
      </c>
      <c r="AV639" s="118">
        <v>1</v>
      </c>
      <c r="AW639" s="118">
        <v>1</v>
      </c>
      <c r="AX639" s="118">
        <v>6</v>
      </c>
      <c r="AY639" s="118">
        <v>0</v>
      </c>
      <c r="AZ639" s="118">
        <v>8</v>
      </c>
      <c r="BA639" s="118">
        <v>3</v>
      </c>
      <c r="BB639" s="118">
        <v>27</v>
      </c>
      <c r="BC639" s="118">
        <v>11</v>
      </c>
      <c r="BD639" s="116">
        <v>16</v>
      </c>
      <c r="BE639" s="118">
        <v>33</v>
      </c>
      <c r="BF639" s="118">
        <v>0</v>
      </c>
      <c r="BG639" s="112">
        <v>48.771022796630859</v>
      </c>
      <c r="BH639" s="244">
        <v>34</v>
      </c>
      <c r="BI639" s="240">
        <v>10.526315789473683</v>
      </c>
      <c r="BJ639" s="470">
        <v>0</v>
      </c>
      <c r="BK639" s="470">
        <v>3</v>
      </c>
    </row>
    <row r="640" spans="1:63">
      <c r="A640" s="352">
        <v>41878</v>
      </c>
      <c r="B640" s="114" t="s">
        <v>184</v>
      </c>
      <c r="C640" s="114" t="s">
        <v>122</v>
      </c>
      <c r="D640" s="114">
        <v>112</v>
      </c>
      <c r="E640" s="114">
        <v>95</v>
      </c>
      <c r="F640" s="114">
        <v>17</v>
      </c>
      <c r="G640" s="114">
        <v>334</v>
      </c>
      <c r="H640" s="114">
        <v>283</v>
      </c>
      <c r="I640" s="114">
        <v>51</v>
      </c>
      <c r="J640" s="114">
        <v>1177</v>
      </c>
      <c r="K640" s="115">
        <v>958</v>
      </c>
      <c r="L640" s="115">
        <v>219</v>
      </c>
      <c r="M640" s="115">
        <v>1082931</v>
      </c>
      <c r="N640" s="116">
        <v>0.10222257673740387</v>
      </c>
      <c r="O640" s="115">
        <v>1195</v>
      </c>
      <c r="P640" s="116">
        <v>0.11048988252878189</v>
      </c>
      <c r="Q640" s="116">
        <v>0</v>
      </c>
      <c r="R640" s="117">
        <v>397399</v>
      </c>
      <c r="S640" s="116">
        <v>99.447952270507813</v>
      </c>
      <c r="T640" s="116">
        <v>99.33807373046875</v>
      </c>
      <c r="U640" s="118">
        <v>399605</v>
      </c>
      <c r="V640" s="119">
        <v>2.4774465709924698E-2</v>
      </c>
      <c r="W640" s="117">
        <v>931</v>
      </c>
      <c r="X640" s="119">
        <v>0.23427335917949677</v>
      </c>
      <c r="Y640" s="119">
        <v>0</v>
      </c>
      <c r="Z640" s="117">
        <v>268511</v>
      </c>
      <c r="AA640" s="119">
        <v>98.2220458984375</v>
      </c>
      <c r="AB640" s="116">
        <v>266563</v>
      </c>
      <c r="AC640" s="120">
        <v>98.069122314453125</v>
      </c>
      <c r="AD640" s="116">
        <v>5.6784067153930664</v>
      </c>
      <c r="AE640" s="116">
        <v>30.259973526000977</v>
      </c>
      <c r="AF640" s="116">
        <v>1783.204345703125</v>
      </c>
      <c r="AG640" s="116">
        <v>5006.94287109375</v>
      </c>
      <c r="AH640" s="121">
        <v>3662.825439453125</v>
      </c>
      <c r="AI640" s="116">
        <v>73.154930114746094</v>
      </c>
      <c r="AJ640" s="121">
        <v>4194.31298828125</v>
      </c>
      <c r="AK640" s="121">
        <v>812.6300048828125</v>
      </c>
      <c r="AL640" s="116">
        <v>3132.05224609375</v>
      </c>
      <c r="AM640" s="116">
        <v>530.7730712890625</v>
      </c>
      <c r="AN640" s="116">
        <v>111.58524322509766</v>
      </c>
      <c r="AO640" s="116">
        <v>116.40196228027344</v>
      </c>
      <c r="AP640" s="116">
        <v>91.947242736816406</v>
      </c>
      <c r="AQ640" s="116">
        <v>4.2539871462138912</v>
      </c>
      <c r="AR640" s="118">
        <v>121</v>
      </c>
      <c r="AS640" s="118">
        <v>11</v>
      </c>
      <c r="AT640" s="118">
        <v>3</v>
      </c>
      <c r="AU640" s="118">
        <v>3</v>
      </c>
      <c r="AV640" s="118">
        <v>0</v>
      </c>
      <c r="AW640" s="118">
        <v>0</v>
      </c>
      <c r="AX640" s="118">
        <v>2</v>
      </c>
      <c r="AY640" s="118">
        <v>0</v>
      </c>
      <c r="AZ640" s="118">
        <v>4</v>
      </c>
      <c r="BA640" s="118">
        <v>1</v>
      </c>
      <c r="BB640" s="118">
        <v>25</v>
      </c>
      <c r="BC640" s="118">
        <v>6</v>
      </c>
      <c r="BD640" s="116">
        <v>8</v>
      </c>
      <c r="BE640" s="118">
        <v>34</v>
      </c>
      <c r="BF640" s="118">
        <v>0</v>
      </c>
      <c r="BG640" s="112">
        <v>55.021858215332031</v>
      </c>
      <c r="BH640" s="244">
        <v>26</v>
      </c>
      <c r="BI640" s="240">
        <v>7.7844311377245514</v>
      </c>
      <c r="BJ640" s="471">
        <v>0</v>
      </c>
      <c r="BK640" s="471">
        <v>1</v>
      </c>
    </row>
    <row r="641" spans="1:63">
      <c r="A641" s="352">
        <v>41878</v>
      </c>
      <c r="B641" s="114" t="s">
        <v>131</v>
      </c>
      <c r="C641" s="114" t="s">
        <v>176</v>
      </c>
      <c r="D641" s="114">
        <v>188</v>
      </c>
      <c r="E641" s="114">
        <v>168</v>
      </c>
      <c r="F641" s="114">
        <v>20</v>
      </c>
      <c r="G641" s="114">
        <v>539</v>
      </c>
      <c r="H641" s="114">
        <v>489</v>
      </c>
      <c r="I641" s="114">
        <v>50</v>
      </c>
      <c r="J641" s="114">
        <v>1583</v>
      </c>
      <c r="K641" s="115">
        <v>1422</v>
      </c>
      <c r="L641" s="115">
        <v>161</v>
      </c>
      <c r="M641" s="115">
        <v>1189513</v>
      </c>
      <c r="N641" s="116">
        <v>0.18259572982788086</v>
      </c>
      <c r="O641" s="115">
        <v>85</v>
      </c>
      <c r="P641" s="116">
        <v>7.4423002079129219E-3</v>
      </c>
      <c r="Q641" s="116">
        <v>0</v>
      </c>
      <c r="R641" s="117">
        <v>430358</v>
      </c>
      <c r="S641" s="116">
        <v>99.402236938476563</v>
      </c>
      <c r="T641" s="116">
        <v>99.39483642578125</v>
      </c>
      <c r="U641" s="118">
        <v>432946</v>
      </c>
      <c r="V641" s="119">
        <v>0.25430423021316528</v>
      </c>
      <c r="W641" s="117">
        <v>1248</v>
      </c>
      <c r="X641" s="119">
        <v>0.2899911105632782</v>
      </c>
      <c r="Y641" s="119">
        <v>0</v>
      </c>
      <c r="Z641" s="117">
        <v>161526</v>
      </c>
      <c r="AA641" s="119">
        <v>95.112861633300781</v>
      </c>
      <c r="AB641" s="116">
        <v>161319</v>
      </c>
      <c r="AC641" s="120">
        <v>95.363845825195313</v>
      </c>
      <c r="AD641" s="116">
        <v>5.1372084617614746</v>
      </c>
      <c r="AE641" s="116">
        <v>27.75593376159668</v>
      </c>
      <c r="AF641" s="116">
        <v>1786.159423828125</v>
      </c>
      <c r="AG641" s="116">
        <v>5039.56982421875</v>
      </c>
      <c r="AH641" s="121">
        <v>3359.15478515625</v>
      </c>
      <c r="AI641" s="116">
        <v>66.655586242675781</v>
      </c>
      <c r="AJ641" s="121">
        <v>4349.1669921875</v>
      </c>
      <c r="AK641" s="121">
        <v>690.4010009765625</v>
      </c>
      <c r="AL641" s="116">
        <v>2840.85009765625</v>
      </c>
      <c r="AM641" s="116">
        <v>518.30401611328125</v>
      </c>
      <c r="AN641" s="116">
        <v>85.490165710449219</v>
      </c>
      <c r="AO641" s="116">
        <v>83.105400085449219</v>
      </c>
      <c r="AP641" s="116">
        <v>104.35402679443359</v>
      </c>
      <c r="AQ641" s="116">
        <v>3.1835564271754579</v>
      </c>
      <c r="AR641" s="118">
        <v>258</v>
      </c>
      <c r="AS641" s="118">
        <v>1</v>
      </c>
      <c r="AT641" s="118">
        <v>4</v>
      </c>
      <c r="AU641" s="118">
        <v>3</v>
      </c>
      <c r="AV641" s="118">
        <v>1</v>
      </c>
      <c r="AW641" s="118">
        <v>1</v>
      </c>
      <c r="AX641" s="118">
        <v>3</v>
      </c>
      <c r="AY641" s="118">
        <v>0</v>
      </c>
      <c r="AZ641" s="118">
        <v>3</v>
      </c>
      <c r="BA641" s="118">
        <v>1</v>
      </c>
      <c r="BB641" s="118">
        <v>113</v>
      </c>
      <c r="BC641" s="118">
        <v>69</v>
      </c>
      <c r="BD641" s="116">
        <v>14</v>
      </c>
      <c r="BE641" s="118">
        <v>32</v>
      </c>
      <c r="BF641" s="118">
        <v>0</v>
      </c>
      <c r="BG641" s="112">
        <v>41.427234649658203</v>
      </c>
      <c r="BH641" s="244">
        <v>89</v>
      </c>
      <c r="BI641" s="240">
        <v>16.512059369202227</v>
      </c>
      <c r="BJ641" s="471">
        <v>0</v>
      </c>
      <c r="BK641" s="471">
        <v>1</v>
      </c>
    </row>
    <row r="642" spans="1:63">
      <c r="A642" s="352">
        <v>41878</v>
      </c>
      <c r="B642" s="114" t="s">
        <v>124</v>
      </c>
      <c r="C642" s="114" t="s">
        <v>176</v>
      </c>
      <c r="D642" s="114">
        <v>145</v>
      </c>
      <c r="E642" s="114">
        <v>113</v>
      </c>
      <c r="F642" s="114">
        <v>32</v>
      </c>
      <c r="G642" s="114">
        <v>418</v>
      </c>
      <c r="H642" s="114">
        <v>332</v>
      </c>
      <c r="I642" s="114">
        <v>86</v>
      </c>
      <c r="J642" s="114">
        <v>1621</v>
      </c>
      <c r="K642" s="115">
        <v>1277</v>
      </c>
      <c r="L642" s="115">
        <v>344</v>
      </c>
      <c r="M642" s="115">
        <v>1183965</v>
      </c>
      <c r="N642" s="116">
        <v>0.12120290845632553</v>
      </c>
      <c r="O642" s="115">
        <v>187</v>
      </c>
      <c r="P642" s="116">
        <v>1.6406256705522537E-2</v>
      </c>
      <c r="Q642" s="116">
        <v>0</v>
      </c>
      <c r="R642" s="117">
        <v>463066</v>
      </c>
      <c r="S642" s="116">
        <v>98.797531127929688</v>
      </c>
      <c r="T642" s="116">
        <v>98.781318664550781</v>
      </c>
      <c r="U642" s="118">
        <v>468702</v>
      </c>
      <c r="V642" s="119">
        <v>0.90505266189575195</v>
      </c>
      <c r="W642" s="117">
        <v>1410</v>
      </c>
      <c r="X642" s="119">
        <v>0.30449223518371582</v>
      </c>
      <c r="Y642" s="119">
        <v>0</v>
      </c>
      <c r="Z642" s="117">
        <v>127797</v>
      </c>
      <c r="AA642" s="119">
        <v>93.564010620117188</v>
      </c>
      <c r="AB642" s="116">
        <v>127755</v>
      </c>
      <c r="AC642" s="120">
        <v>93.693397521972656</v>
      </c>
      <c r="AD642" s="116">
        <v>5.3942241668701172</v>
      </c>
      <c r="AE642" s="116">
        <v>32.023891448974609</v>
      </c>
      <c r="AF642" s="116">
        <v>1782.2603759765625</v>
      </c>
      <c r="AG642" s="116">
        <v>5871.05419921875</v>
      </c>
      <c r="AH642" s="121">
        <v>3657.571044921875</v>
      </c>
      <c r="AI642" s="116">
        <v>62.298370361328125</v>
      </c>
      <c r="AJ642" s="121">
        <v>4348.29248046875</v>
      </c>
      <c r="AK642" s="121">
        <v>1522.76220703125</v>
      </c>
      <c r="AL642" s="116">
        <v>2433.177490234375</v>
      </c>
      <c r="AM642" s="116">
        <v>1224.3944091796875</v>
      </c>
      <c r="AN642" s="116">
        <v>88.329734802246094</v>
      </c>
      <c r="AO642" s="116">
        <v>82.548591613769531</v>
      </c>
      <c r="AP642" s="116">
        <v>110.40970611572266</v>
      </c>
      <c r="AQ642" s="116">
        <v>3.6218718070442626</v>
      </c>
      <c r="AR642" s="118">
        <v>203</v>
      </c>
      <c r="AS642" s="118">
        <v>4</v>
      </c>
      <c r="AT642" s="118">
        <v>3</v>
      </c>
      <c r="AU642" s="118">
        <v>2</v>
      </c>
      <c r="AV642" s="118">
        <v>1</v>
      </c>
      <c r="AW642" s="118">
        <v>1</v>
      </c>
      <c r="AX642" s="118">
        <v>2</v>
      </c>
      <c r="AY642" s="118">
        <v>0</v>
      </c>
      <c r="AZ642" s="118">
        <v>2</v>
      </c>
      <c r="BA642" s="118">
        <v>0</v>
      </c>
      <c r="BB642" s="118">
        <v>78</v>
      </c>
      <c r="BC642" s="118">
        <v>42</v>
      </c>
      <c r="BD642" s="116">
        <v>8</v>
      </c>
      <c r="BE642" s="118">
        <v>26</v>
      </c>
      <c r="BF642" s="118">
        <v>0</v>
      </c>
      <c r="BG642" s="112">
        <v>43.680530548095703</v>
      </c>
      <c r="BH642" s="244">
        <v>58</v>
      </c>
      <c r="BI642" s="240">
        <v>13.875598086124402</v>
      </c>
      <c r="BJ642" s="471">
        <v>0</v>
      </c>
      <c r="BK642" s="471">
        <v>0</v>
      </c>
    </row>
    <row r="643" spans="1:63">
      <c r="A643" s="352">
        <v>41878</v>
      </c>
      <c r="B643" s="206" t="s">
        <v>133</v>
      </c>
      <c r="C643" s="206" t="s">
        <v>176</v>
      </c>
      <c r="D643" s="206">
        <v>174</v>
      </c>
      <c r="E643" s="206">
        <v>163</v>
      </c>
      <c r="F643" s="206">
        <v>11</v>
      </c>
      <c r="G643" s="206">
        <v>515</v>
      </c>
      <c r="H643" s="206">
        <v>482</v>
      </c>
      <c r="I643" s="206">
        <v>33</v>
      </c>
      <c r="J643" s="206">
        <v>1527</v>
      </c>
      <c r="K643" s="245">
        <v>1413</v>
      </c>
      <c r="L643" s="245">
        <v>114</v>
      </c>
      <c r="M643" s="245">
        <v>932089</v>
      </c>
      <c r="N643" s="246">
        <v>1.3518022373318672E-2</v>
      </c>
      <c r="O643" s="245">
        <v>66</v>
      </c>
      <c r="P643" s="246">
        <v>7.3922662995755672E-3</v>
      </c>
      <c r="Q643" s="246">
        <v>0</v>
      </c>
      <c r="R643" s="247">
        <v>304775</v>
      </c>
      <c r="S643" s="246">
        <v>99.532020568847656</v>
      </c>
      <c r="T643" s="246">
        <v>99.524665832519531</v>
      </c>
      <c r="U643" s="248">
        <v>306208</v>
      </c>
      <c r="V643" s="249">
        <v>0.13487564027309418</v>
      </c>
      <c r="W643" s="248">
        <v>963</v>
      </c>
      <c r="X643" s="246">
        <v>0.31597080826759338</v>
      </c>
      <c r="Y643" s="246">
        <v>0</v>
      </c>
      <c r="Z643" s="247">
        <v>76540</v>
      </c>
      <c r="AA643" s="249">
        <v>90.108436584472656</v>
      </c>
      <c r="AB643" s="246">
        <v>76532</v>
      </c>
      <c r="AC643" s="250">
        <v>88.78900146484375</v>
      </c>
      <c r="AD643" s="246">
        <v>5.4054808616638184</v>
      </c>
      <c r="AE643" s="246">
        <v>38.0953369140625</v>
      </c>
      <c r="AF643" s="246">
        <v>1426.21044921875</v>
      </c>
      <c r="AG643" s="246">
        <v>4591.56884765625</v>
      </c>
      <c r="AH643" s="251">
        <v>3089.719970703125</v>
      </c>
      <c r="AI643" s="246">
        <v>67.291160583496094</v>
      </c>
      <c r="AJ643" s="251">
        <v>4210.60888671875</v>
      </c>
      <c r="AK643" s="251">
        <v>380.961181640625</v>
      </c>
      <c r="AL643" s="246">
        <v>2835.114990234375</v>
      </c>
      <c r="AM643" s="246">
        <v>254.60459899902344</v>
      </c>
      <c r="AN643" s="246">
        <v>83.084403991699219</v>
      </c>
      <c r="AO643" s="246">
        <v>83.267066955566406</v>
      </c>
      <c r="AP643" s="246">
        <v>81.117691040039063</v>
      </c>
      <c r="AQ643" s="246">
        <v>3.0069213147716112</v>
      </c>
      <c r="AR643" s="248">
        <v>309</v>
      </c>
      <c r="AS643" s="248">
        <v>1</v>
      </c>
      <c r="AT643" s="248">
        <v>1</v>
      </c>
      <c r="AU643" s="248">
        <v>1</v>
      </c>
      <c r="AV643" s="248">
        <v>3</v>
      </c>
      <c r="AW643" s="248">
        <v>2</v>
      </c>
      <c r="AX643" s="248">
        <v>2</v>
      </c>
      <c r="AY643" s="248">
        <v>0</v>
      </c>
      <c r="AZ643" s="248">
        <v>5</v>
      </c>
      <c r="BA643" s="248">
        <v>1</v>
      </c>
      <c r="BB643" s="248">
        <v>94</v>
      </c>
      <c r="BC643" s="248">
        <v>50</v>
      </c>
      <c r="BD643" s="246">
        <v>22</v>
      </c>
      <c r="BE643" s="248">
        <v>34</v>
      </c>
      <c r="BF643" s="248">
        <v>0</v>
      </c>
      <c r="BG643" s="249">
        <v>40.091934204101563</v>
      </c>
      <c r="BH643" s="252">
        <v>107</v>
      </c>
      <c r="BI643" s="253">
        <v>20.776699029126213</v>
      </c>
      <c r="BJ643" s="43">
        <v>0</v>
      </c>
      <c r="BK643" s="43">
        <v>1</v>
      </c>
    </row>
    <row r="644" spans="1:63">
      <c r="A644" s="352">
        <v>41878</v>
      </c>
      <c r="B644" s="206" t="s">
        <v>125</v>
      </c>
      <c r="C644" s="206" t="s">
        <v>176</v>
      </c>
      <c r="D644" s="206">
        <v>172</v>
      </c>
      <c r="E644" s="206">
        <v>164</v>
      </c>
      <c r="F644" s="206">
        <v>8</v>
      </c>
      <c r="G644" s="206">
        <v>492</v>
      </c>
      <c r="H644" s="206">
        <v>468</v>
      </c>
      <c r="I644" s="206">
        <v>24</v>
      </c>
      <c r="J644" s="206">
        <v>1615</v>
      </c>
      <c r="K644" s="245">
        <v>1523</v>
      </c>
      <c r="L644" s="245">
        <v>92</v>
      </c>
      <c r="M644" s="245">
        <v>901665</v>
      </c>
      <c r="N644" s="246">
        <v>1.1423311196267605E-2</v>
      </c>
      <c r="O644" s="245">
        <v>17</v>
      </c>
      <c r="P644" s="246">
        <v>1.9728671759366989E-3</v>
      </c>
      <c r="Q644" s="246">
        <v>0</v>
      </c>
      <c r="R644" s="247">
        <v>320731</v>
      </c>
      <c r="S644" s="246">
        <v>99.757705688476562</v>
      </c>
      <c r="T644" s="246">
        <v>99.7557373046875</v>
      </c>
      <c r="U644" s="248">
        <v>321510</v>
      </c>
      <c r="V644" s="249">
        <v>7.0293299853801727E-2</v>
      </c>
      <c r="W644" s="248">
        <v>742</v>
      </c>
      <c r="X644" s="246">
        <v>0.23134651780128479</v>
      </c>
      <c r="Y644" s="246">
        <v>0</v>
      </c>
      <c r="Z644" s="247">
        <v>85494</v>
      </c>
      <c r="AA644" s="249">
        <v>92.377243041992188</v>
      </c>
      <c r="AB644" s="246">
        <v>84907</v>
      </c>
      <c r="AC644" s="250">
        <v>93.1737060546875</v>
      </c>
      <c r="AD644" s="246">
        <v>4.5206136703491211</v>
      </c>
      <c r="AE644" s="246">
        <v>33.101119995117188</v>
      </c>
      <c r="AF644" s="246">
        <v>1184.3712158203125</v>
      </c>
      <c r="AG644" s="246">
        <v>4286.18212890625</v>
      </c>
      <c r="AH644" s="251">
        <v>2086.630859375</v>
      </c>
      <c r="AI644" s="246">
        <v>48.6827392578125</v>
      </c>
      <c r="AJ644" s="251">
        <v>3921.9404296875</v>
      </c>
      <c r="AK644" s="251">
        <v>364.24139404296875</v>
      </c>
      <c r="AL644" s="246">
        <v>1823.9671630859375</v>
      </c>
      <c r="AM644" s="246">
        <v>262.6636962890625</v>
      </c>
      <c r="AN644" s="246">
        <v>69.55242919921875</v>
      </c>
      <c r="AO644" s="246">
        <v>67.917732238769531</v>
      </c>
      <c r="AP644" s="246">
        <v>93.882926940917969</v>
      </c>
      <c r="AQ644" s="246">
        <v>2.6539827423568112</v>
      </c>
      <c r="AR644" s="248">
        <v>339</v>
      </c>
      <c r="AS644" s="248">
        <v>2</v>
      </c>
      <c r="AT644" s="248">
        <v>3</v>
      </c>
      <c r="AU644" s="248">
        <v>2</v>
      </c>
      <c r="AV644" s="248">
        <v>2</v>
      </c>
      <c r="AW644" s="248">
        <v>0</v>
      </c>
      <c r="AX644" s="248">
        <v>2</v>
      </c>
      <c r="AY644" s="248">
        <v>0</v>
      </c>
      <c r="AZ644" s="248">
        <v>2</v>
      </c>
      <c r="BA644" s="248">
        <v>0</v>
      </c>
      <c r="BB644" s="248">
        <v>70</v>
      </c>
      <c r="BC644" s="248">
        <v>35</v>
      </c>
      <c r="BD644" s="246">
        <v>13</v>
      </c>
      <c r="BE644" s="248">
        <v>8</v>
      </c>
      <c r="BF644" s="248">
        <v>0</v>
      </c>
      <c r="BG644" s="249">
        <v>33.869281768798828</v>
      </c>
      <c r="BH644" s="252">
        <v>136</v>
      </c>
      <c r="BI644" s="253">
        <v>27.64227642276423</v>
      </c>
      <c r="BJ644" s="43">
        <v>0</v>
      </c>
      <c r="BK644" s="43">
        <v>0</v>
      </c>
    </row>
    <row r="645" spans="1:63">
      <c r="A645" s="352">
        <v>41878</v>
      </c>
      <c r="B645" s="107" t="s">
        <v>127</v>
      </c>
      <c r="C645" s="107" t="s">
        <v>128</v>
      </c>
      <c r="D645" s="107">
        <v>166</v>
      </c>
      <c r="E645" s="107">
        <v>150</v>
      </c>
      <c r="F645" s="107">
        <v>16</v>
      </c>
      <c r="G645" s="107">
        <v>498</v>
      </c>
      <c r="H645" s="107">
        <v>450</v>
      </c>
      <c r="I645" s="107">
        <v>48</v>
      </c>
      <c r="J645" s="107">
        <v>1606</v>
      </c>
      <c r="K645" s="108">
        <v>1440</v>
      </c>
      <c r="L645" s="108">
        <v>166</v>
      </c>
      <c r="M645" s="108">
        <v>961467</v>
      </c>
      <c r="N645" s="109">
        <v>0.62872672080993652</v>
      </c>
      <c r="O645" s="108">
        <v>4430</v>
      </c>
      <c r="P645" s="109">
        <v>0.46368256211280823</v>
      </c>
      <c r="Q645" s="109">
        <v>0</v>
      </c>
      <c r="R645" s="110">
        <v>349032</v>
      </c>
      <c r="S645" s="109">
        <v>99.473037719726563</v>
      </c>
      <c r="T645" s="109">
        <v>99.011795043945313</v>
      </c>
      <c r="U645" s="111">
        <v>350881</v>
      </c>
      <c r="V645" s="112">
        <v>8.5784070193767548E-2</v>
      </c>
      <c r="W645" s="111">
        <v>2666</v>
      </c>
      <c r="X645" s="109">
        <v>0.76382678747177124</v>
      </c>
      <c r="Y645" s="109">
        <v>0</v>
      </c>
      <c r="Z645" s="110">
        <v>744732</v>
      </c>
      <c r="AA645" s="112">
        <v>99.120880126953125</v>
      </c>
      <c r="AB645" s="109">
        <v>745638</v>
      </c>
      <c r="AC645" s="182">
        <v>99.242454528808594</v>
      </c>
      <c r="AD645" s="109">
        <v>3.2809500694274902</v>
      </c>
      <c r="AE645" s="109">
        <v>15.64792537689209</v>
      </c>
      <c r="AF645" s="109">
        <v>894.6785888671875</v>
      </c>
      <c r="AG645" s="109">
        <v>4307.11865234375</v>
      </c>
      <c r="AH645" s="113">
        <v>2301.695556640625</v>
      </c>
      <c r="AI645" s="109">
        <v>53.439334869384766</v>
      </c>
      <c r="AJ645" s="113">
        <v>3950.750732421875</v>
      </c>
      <c r="AK645" s="113">
        <v>356.36669921875</v>
      </c>
      <c r="AL645" s="109">
        <v>450</v>
      </c>
      <c r="AM645" s="109">
        <v>48</v>
      </c>
      <c r="AN645" s="109">
        <v>76.374191284179688</v>
      </c>
      <c r="AO645" s="109">
        <v>76.947486877441406</v>
      </c>
      <c r="AP645" s="109">
        <v>70.546974182128906</v>
      </c>
      <c r="AQ645" s="109">
        <v>2.6818920624805416</v>
      </c>
      <c r="AR645" s="111">
        <v>321</v>
      </c>
      <c r="AS645" s="111">
        <v>2</v>
      </c>
      <c r="AT645" s="111">
        <v>8</v>
      </c>
      <c r="AU645" s="111">
        <v>7</v>
      </c>
      <c r="AV645" s="111">
        <v>1</v>
      </c>
      <c r="AW645" s="111">
        <v>0</v>
      </c>
      <c r="AX645" s="111">
        <v>24</v>
      </c>
      <c r="AY645" s="111">
        <v>0</v>
      </c>
      <c r="AZ645" s="111">
        <v>12</v>
      </c>
      <c r="BA645" s="111">
        <v>2</v>
      </c>
      <c r="BB645" s="111">
        <v>36</v>
      </c>
      <c r="BC645" s="111">
        <v>13</v>
      </c>
      <c r="BD645" s="109">
        <v>88</v>
      </c>
      <c r="BE645" s="111">
        <v>109</v>
      </c>
      <c r="BF645" s="111">
        <v>0</v>
      </c>
      <c r="BG645" s="112">
        <v>37.295291900634766</v>
      </c>
      <c r="BH645" s="244">
        <v>155</v>
      </c>
      <c r="BI645" s="240">
        <v>31.124497991967871</v>
      </c>
      <c r="BJ645" s="43">
        <v>0</v>
      </c>
      <c r="BK645" s="43">
        <v>2</v>
      </c>
    </row>
    <row r="646" spans="1:63">
      <c r="A646" s="352">
        <v>41878</v>
      </c>
      <c r="B646" s="107" t="s">
        <v>129</v>
      </c>
      <c r="C646" s="107" t="s">
        <v>128</v>
      </c>
      <c r="D646" s="107">
        <v>155</v>
      </c>
      <c r="E646" s="107">
        <v>152</v>
      </c>
      <c r="F646" s="107">
        <v>3</v>
      </c>
      <c r="G646" s="107">
        <v>461</v>
      </c>
      <c r="H646" s="107">
        <v>452</v>
      </c>
      <c r="I646" s="107">
        <v>9</v>
      </c>
      <c r="J646" s="107">
        <v>1211</v>
      </c>
      <c r="K646" s="108">
        <v>1182</v>
      </c>
      <c r="L646" s="108">
        <v>29</v>
      </c>
      <c r="M646" s="108">
        <v>674383</v>
      </c>
      <c r="N646" s="109">
        <v>5.6792654097080231E-2</v>
      </c>
      <c r="O646" s="108">
        <v>2701</v>
      </c>
      <c r="P646" s="109">
        <v>0.40074837207794189</v>
      </c>
      <c r="Q646" s="109">
        <v>0</v>
      </c>
      <c r="R646" s="110">
        <v>218335</v>
      </c>
      <c r="S646" s="109">
        <v>99.524566650390625</v>
      </c>
      <c r="T646" s="109">
        <v>99.125724792480469</v>
      </c>
      <c r="U646" s="111">
        <v>219378</v>
      </c>
      <c r="V646" s="112">
        <v>5.3788438439369202E-2</v>
      </c>
      <c r="W646" s="111">
        <v>1515</v>
      </c>
      <c r="X646" s="109">
        <v>0.69388782978057861</v>
      </c>
      <c r="Y646" s="109">
        <v>0</v>
      </c>
      <c r="Z646" s="110">
        <v>188864</v>
      </c>
      <c r="AA646" s="112">
        <v>97.819572448730469</v>
      </c>
      <c r="AB646" s="109">
        <v>189817</v>
      </c>
      <c r="AC646" s="182">
        <v>97.832374572753906</v>
      </c>
      <c r="AD646" s="109">
        <v>3.2304177284240723</v>
      </c>
      <c r="AE646" s="109">
        <v>23.398204803466797</v>
      </c>
      <c r="AF646" s="109">
        <v>629.08856201171875</v>
      </c>
      <c r="AG646" s="109">
        <v>2473.15673828125</v>
      </c>
      <c r="AH646" s="113">
        <v>1117.844482421875</v>
      </c>
      <c r="AI646" s="109">
        <v>45.1990966796875</v>
      </c>
      <c r="AJ646" s="113">
        <v>2438.51220703125</v>
      </c>
      <c r="AK646" s="113">
        <v>34.644443511962891</v>
      </c>
      <c r="AL646" s="109">
        <v>452</v>
      </c>
      <c r="AM646" s="109">
        <v>9</v>
      </c>
      <c r="AN646" s="109">
        <v>63.544986724853516</v>
      </c>
      <c r="AO646" s="109">
        <v>64.325248718261719</v>
      </c>
      <c r="AP646" s="109">
        <v>34.278347015380859</v>
      </c>
      <c r="AQ646" s="109">
        <v>2.0422433842124277</v>
      </c>
      <c r="AR646" s="111">
        <v>334</v>
      </c>
      <c r="AS646" s="111">
        <v>2</v>
      </c>
      <c r="AT646" s="111">
        <v>1</v>
      </c>
      <c r="AU646" s="111">
        <v>1</v>
      </c>
      <c r="AV646" s="111">
        <v>0</v>
      </c>
      <c r="AW646" s="111">
        <v>0</v>
      </c>
      <c r="AX646" s="111">
        <v>17</v>
      </c>
      <c r="AY646" s="111">
        <v>1</v>
      </c>
      <c r="AZ646" s="111">
        <v>8</v>
      </c>
      <c r="BA646" s="111">
        <v>0</v>
      </c>
      <c r="BB646" s="111">
        <v>56</v>
      </c>
      <c r="BC646" s="111">
        <v>32</v>
      </c>
      <c r="BD646" s="109">
        <v>62</v>
      </c>
      <c r="BE646" s="111">
        <v>74</v>
      </c>
      <c r="BF646" s="111">
        <v>0</v>
      </c>
      <c r="BG646" s="112">
        <v>30.551713943481445</v>
      </c>
      <c r="BH646" s="244">
        <v>183</v>
      </c>
      <c r="BI646" s="240">
        <v>39.696312364425161</v>
      </c>
      <c r="BJ646" s="43">
        <v>1</v>
      </c>
      <c r="BK646" s="43">
        <v>0</v>
      </c>
    </row>
    <row r="647" spans="1:63">
      <c r="A647" s="352">
        <v>41878</v>
      </c>
      <c r="B647" s="126" t="s">
        <v>130</v>
      </c>
      <c r="C647" s="126" t="s">
        <v>128</v>
      </c>
      <c r="D647" s="233">
        <v>181</v>
      </c>
      <c r="E647" s="233">
        <v>176</v>
      </c>
      <c r="F647" s="233">
        <v>5</v>
      </c>
      <c r="G647" s="233">
        <v>543</v>
      </c>
      <c r="H647" s="233">
        <v>528</v>
      </c>
      <c r="I647" s="233">
        <v>15</v>
      </c>
      <c r="J647" s="233">
        <v>923</v>
      </c>
      <c r="K647" s="233">
        <v>891</v>
      </c>
      <c r="L647" s="233">
        <v>32</v>
      </c>
      <c r="M647" s="233">
        <v>282827</v>
      </c>
      <c r="N647" s="195">
        <v>2.1214382722973824E-3</v>
      </c>
      <c r="O647" s="233">
        <v>680</v>
      </c>
      <c r="P647" s="230">
        <v>0.24043476581573486</v>
      </c>
      <c r="Q647" s="234">
        <v>0</v>
      </c>
      <c r="R647" s="233">
        <v>58472</v>
      </c>
      <c r="S647" s="230">
        <v>99.841201782226563</v>
      </c>
      <c r="T647" s="195">
        <v>99.601150512695313</v>
      </c>
      <c r="U647" s="233">
        <v>58565</v>
      </c>
      <c r="V647" s="195">
        <v>0</v>
      </c>
      <c r="W647" s="233">
        <v>264</v>
      </c>
      <c r="X647" s="195">
        <v>0.45149815082550049</v>
      </c>
      <c r="Y647" s="234">
        <v>0</v>
      </c>
      <c r="Z647" s="233">
        <v>140551</v>
      </c>
      <c r="AA647" s="195">
        <v>98.505157470703125</v>
      </c>
      <c r="AB647" s="233">
        <v>141876</v>
      </c>
      <c r="AC647" s="195">
        <v>98.393417358398438</v>
      </c>
      <c r="AD647" s="234">
        <v>4.2781848907470703</v>
      </c>
      <c r="AE647" s="234">
        <v>24.699319839477539</v>
      </c>
      <c r="AF647" s="233">
        <v>368.17221069335938</v>
      </c>
      <c r="AG647" s="234">
        <v>1093.0948486328125</v>
      </c>
      <c r="AH647" s="234">
        <v>494.29449462890625</v>
      </c>
      <c r="AI647" s="234">
        <v>45.2197265625</v>
      </c>
      <c r="AJ647" s="234">
        <v>1045.88330078125</v>
      </c>
      <c r="AK647" s="234">
        <v>47.211109161376953</v>
      </c>
      <c r="AL647" s="234">
        <v>528</v>
      </c>
      <c r="AM647" s="234">
        <v>15</v>
      </c>
      <c r="AN647" s="235">
        <v>43.849422454833984</v>
      </c>
      <c r="AO647" s="235">
        <v>43.168148040771484</v>
      </c>
      <c r="AP647" s="235">
        <v>67.420364379882813</v>
      </c>
      <c r="AQ647" s="213">
        <v>1.1842847764169149</v>
      </c>
      <c r="AR647" s="234">
        <v>461</v>
      </c>
      <c r="AS647" s="236">
        <v>0</v>
      </c>
      <c r="AT647" s="236">
        <v>0</v>
      </c>
      <c r="AU647" s="236">
        <v>0</v>
      </c>
      <c r="AV647" s="236">
        <v>0</v>
      </c>
      <c r="AW647" s="236">
        <v>0</v>
      </c>
      <c r="AX647" s="236">
        <v>2</v>
      </c>
      <c r="AY647" s="236">
        <v>0</v>
      </c>
      <c r="AZ647" s="236">
        <v>1</v>
      </c>
      <c r="BA647" s="236">
        <v>0</v>
      </c>
      <c r="BB647" s="236">
        <v>52</v>
      </c>
      <c r="BC647" s="236">
        <v>15</v>
      </c>
      <c r="BD647" s="236">
        <v>4</v>
      </c>
      <c r="BE647" s="236">
        <v>3</v>
      </c>
      <c r="BF647" s="236">
        <v>0</v>
      </c>
      <c r="BG647" s="235">
        <v>20.042707443237305</v>
      </c>
      <c r="BH647" s="236">
        <v>301</v>
      </c>
      <c r="BI647" s="235">
        <v>55.432780847145494</v>
      </c>
      <c r="BJ647" s="43">
        <v>0</v>
      </c>
      <c r="BK647" s="43">
        <v>0</v>
      </c>
    </row>
    <row r="648" spans="1:63">
      <c r="A648" s="352">
        <v>41878</v>
      </c>
      <c r="B648" s="127" t="s">
        <v>132</v>
      </c>
      <c r="C648" s="127" t="s">
        <v>128</v>
      </c>
      <c r="D648" s="199">
        <v>183</v>
      </c>
      <c r="E648" s="199">
        <v>178</v>
      </c>
      <c r="F648" s="199">
        <v>5</v>
      </c>
      <c r="G648" s="199">
        <v>542</v>
      </c>
      <c r="H648" s="199">
        <v>527</v>
      </c>
      <c r="I648" s="199">
        <v>15</v>
      </c>
      <c r="J648" s="199">
        <v>1027</v>
      </c>
      <c r="K648" s="199">
        <v>996</v>
      </c>
      <c r="L648" s="199">
        <v>31</v>
      </c>
      <c r="M648" s="199">
        <v>377131</v>
      </c>
      <c r="N648" s="200">
        <v>0.33171498775482178</v>
      </c>
      <c r="O648" s="199">
        <v>1187</v>
      </c>
      <c r="P648" s="194">
        <v>0.31581243872642517</v>
      </c>
      <c r="Q648" s="200">
        <v>0</v>
      </c>
      <c r="R648" s="199">
        <v>90090</v>
      </c>
      <c r="S648" s="194">
        <v>99.765235900878906</v>
      </c>
      <c r="T648" s="200">
        <v>99.450164794921875</v>
      </c>
      <c r="U648" s="199">
        <v>90302</v>
      </c>
      <c r="V648" s="201">
        <v>0</v>
      </c>
      <c r="W648" s="199">
        <v>513</v>
      </c>
      <c r="X648" s="200">
        <v>0.56943058967590332</v>
      </c>
      <c r="Y648" s="200">
        <v>0</v>
      </c>
      <c r="Z648" s="199">
        <v>156186</v>
      </c>
      <c r="AA648" s="201">
        <v>97.558456420898438</v>
      </c>
      <c r="AB648" s="199">
        <v>156527</v>
      </c>
      <c r="AC648" s="201">
        <v>97.732353210449219</v>
      </c>
      <c r="AD648" s="200">
        <v>4.2998309135437012</v>
      </c>
      <c r="AE648" s="200">
        <v>25.969396591186523</v>
      </c>
      <c r="AF648" s="199">
        <v>447.138916015625</v>
      </c>
      <c r="AG648" s="200">
        <v>1450.733154296875</v>
      </c>
      <c r="AH648" s="200">
        <v>469.11810302734375</v>
      </c>
      <c r="AI648" s="237">
        <v>32.336624145507812</v>
      </c>
      <c r="AJ648" s="200">
        <v>1409.1053466796875</v>
      </c>
      <c r="AK648" s="200">
        <v>41.627777099609375</v>
      </c>
      <c r="AL648" s="200">
        <v>527</v>
      </c>
      <c r="AM648" s="200">
        <v>15</v>
      </c>
      <c r="AN648" s="200">
        <v>44.330074310302734</v>
      </c>
      <c r="AO648" s="200">
        <v>44.249485015869141</v>
      </c>
      <c r="AP648" s="200">
        <v>47.242557525634766</v>
      </c>
      <c r="AQ648" s="200">
        <v>1.4125931395295765</v>
      </c>
      <c r="AR648" s="200">
        <v>479</v>
      </c>
      <c r="AS648" s="202">
        <v>0</v>
      </c>
      <c r="AT648" s="202">
        <v>3</v>
      </c>
      <c r="AU648" s="202">
        <v>3</v>
      </c>
      <c r="AV648" s="202">
        <v>0</v>
      </c>
      <c r="AW648" s="202">
        <v>0</v>
      </c>
      <c r="AX648" s="202">
        <v>8</v>
      </c>
      <c r="AY648" s="202">
        <v>-2</v>
      </c>
      <c r="AZ648" s="202">
        <v>2</v>
      </c>
      <c r="BA648" s="202">
        <v>0</v>
      </c>
      <c r="BB648" s="202">
        <v>53</v>
      </c>
      <c r="BC648" s="202">
        <v>17</v>
      </c>
      <c r="BD648" s="202">
        <v>24</v>
      </c>
      <c r="BE648" s="202">
        <v>8</v>
      </c>
      <c r="BF648" s="202">
        <v>0</v>
      </c>
      <c r="BG648" s="200">
        <v>20.576259613037109</v>
      </c>
      <c r="BH648" s="202">
        <v>309</v>
      </c>
      <c r="BI648" s="238">
        <v>57.011070110701112</v>
      </c>
      <c r="BJ648" s="43">
        <v>0</v>
      </c>
      <c r="BK648" s="43">
        <v>0</v>
      </c>
    </row>
    <row r="649" spans="1:63">
      <c r="A649" s="352">
        <v>41877</v>
      </c>
      <c r="B649" s="126" t="s">
        <v>6</v>
      </c>
      <c r="C649" s="126"/>
      <c r="D649" s="233">
        <v>2125</v>
      </c>
      <c r="E649" s="233">
        <v>1916</v>
      </c>
      <c r="F649" s="233">
        <v>209</v>
      </c>
      <c r="G649" s="233">
        <v>6282</v>
      </c>
      <c r="H649" s="233">
        <v>5675</v>
      </c>
      <c r="I649" s="233">
        <v>607</v>
      </c>
      <c r="J649" s="233">
        <v>19072</v>
      </c>
      <c r="K649" s="233">
        <v>16752</v>
      </c>
      <c r="L649" s="233">
        <v>2320</v>
      </c>
      <c r="M649" s="233">
        <v>12475334</v>
      </c>
      <c r="N649" s="195">
        <v>2.7670601269859662E-2</v>
      </c>
      <c r="O649" s="233">
        <v>15592</v>
      </c>
      <c r="P649" s="230">
        <v>0.1267223788894431</v>
      </c>
      <c r="Q649" s="234"/>
      <c r="R649" s="233">
        <v>4671046</v>
      </c>
      <c r="S649" s="230">
        <v>99.499595985587248</v>
      </c>
      <c r="T649" s="195">
        <v>99.373507730568932</v>
      </c>
      <c r="U649" s="233">
        <v>4694545</v>
      </c>
      <c r="V649" s="195">
        <v>0.11436678139680011</v>
      </c>
      <c r="W649" s="233">
        <v>16738</v>
      </c>
      <c r="X649" s="195">
        <v>0.35833515662230686</v>
      </c>
      <c r="Y649" s="234"/>
      <c r="Z649" s="233">
        <v>3844055</v>
      </c>
      <c r="AA649" s="195">
        <v>98.037852361770049</v>
      </c>
      <c r="AB649" s="233">
        <v>3840366</v>
      </c>
      <c r="AC649" s="195">
        <v>98.065995569505915</v>
      </c>
      <c r="AD649" s="234">
        <v>9.1883180693762707</v>
      </c>
      <c r="AE649" s="234">
        <v>28.723356154965323</v>
      </c>
      <c r="AF649" s="233">
        <v>17200.714752197266</v>
      </c>
      <c r="AG649" s="234">
        <v>63842.011474609375</v>
      </c>
      <c r="AH649" s="234">
        <v>42584.86328125</v>
      </c>
      <c r="AI649" s="234">
        <v>66.703511210931126</v>
      </c>
      <c r="AJ649" s="234">
        <v>53950.345947265625</v>
      </c>
      <c r="AK649" s="234">
        <v>9891.6733512878418</v>
      </c>
      <c r="AL649" s="234">
        <v>32658.042358398438</v>
      </c>
      <c r="AM649" s="234">
        <v>7659.8556365966797</v>
      </c>
      <c r="AN649" s="235">
        <v>91.068654359518618</v>
      </c>
      <c r="AO649" s="235">
        <v>88.768880379230183</v>
      </c>
      <c r="AP649" s="235">
        <v>108.68417030160752</v>
      </c>
      <c r="AQ649" s="213">
        <v>3.3474209036603071</v>
      </c>
      <c r="AR649" s="234">
        <v>3535</v>
      </c>
      <c r="AS649" s="236">
        <v>93</v>
      </c>
      <c r="AT649" s="236">
        <v>27</v>
      </c>
      <c r="AU649" s="236">
        <v>13</v>
      </c>
      <c r="AV649" s="236">
        <v>21</v>
      </c>
      <c r="AW649" s="236">
        <v>9</v>
      </c>
      <c r="AX649" s="236">
        <v>74</v>
      </c>
      <c r="AY649" s="236">
        <v>-1</v>
      </c>
      <c r="AZ649" s="236">
        <v>74</v>
      </c>
      <c r="BA649" s="236">
        <v>16</v>
      </c>
      <c r="BB649" s="236">
        <v>667</v>
      </c>
      <c r="BC649" s="236">
        <v>296</v>
      </c>
      <c r="BD649" s="236">
        <v>292</v>
      </c>
      <c r="BE649" s="236">
        <v>481</v>
      </c>
      <c r="BF649" s="236">
        <v>0</v>
      </c>
      <c r="BG649" s="235">
        <v>44.437116332063567</v>
      </c>
      <c r="BH649" s="236">
        <v>1481</v>
      </c>
      <c r="BI649" s="235">
        <v>23.575294492199937</v>
      </c>
      <c r="BJ649" s="43">
        <v>1</v>
      </c>
      <c r="BK649" s="43">
        <v>16</v>
      </c>
    </row>
    <row r="650" spans="1:63">
      <c r="A650" s="352">
        <v>41877</v>
      </c>
      <c r="B650" s="127" t="s">
        <v>134</v>
      </c>
      <c r="C650" s="127"/>
      <c r="D650" s="199">
        <v>761</v>
      </c>
      <c r="E650" s="199">
        <v>652</v>
      </c>
      <c r="F650" s="199">
        <v>109</v>
      </c>
      <c r="G650" s="199">
        <v>2274</v>
      </c>
      <c r="H650" s="199">
        <v>1947</v>
      </c>
      <c r="I650" s="199">
        <v>327</v>
      </c>
      <c r="J650" s="199">
        <v>8012</v>
      </c>
      <c r="K650" s="199">
        <v>6660</v>
      </c>
      <c r="L650" s="199">
        <v>1352</v>
      </c>
      <c r="M650" s="199">
        <v>6191437</v>
      </c>
      <c r="N650" s="200">
        <v>5.2233430236123014E-2</v>
      </c>
      <c r="O650" s="199">
        <v>7209</v>
      </c>
      <c r="P650" s="194">
        <v>0.11651762169267492</v>
      </c>
      <c r="Q650" s="200"/>
      <c r="R650" s="199">
        <v>2455545</v>
      </c>
      <c r="S650" s="194">
        <v>99.420181337955455</v>
      </c>
      <c r="T650" s="200">
        <v>99.304339307177926</v>
      </c>
      <c r="U650" s="199">
        <v>2469867</v>
      </c>
      <c r="V650" s="201">
        <v>0.12652503118876815</v>
      </c>
      <c r="W650" s="199">
        <v>7469</v>
      </c>
      <c r="X650" s="200">
        <v>0.30416872832711273</v>
      </c>
      <c r="Y650" s="200"/>
      <c r="Z650" s="199">
        <v>2190110</v>
      </c>
      <c r="AA650" s="201">
        <v>98.553681453614587</v>
      </c>
      <c r="AB650" s="199">
        <v>2187281</v>
      </c>
      <c r="AC650" s="201">
        <v>98.477013136064471</v>
      </c>
      <c r="AD650" s="200">
        <v>5.2157835048232668</v>
      </c>
      <c r="AE650" s="200">
        <v>30.240505746926985</v>
      </c>
      <c r="AF650" s="199">
        <v>9254.046630859375</v>
      </c>
      <c r="AG650" s="200">
        <v>35043.035888671875</v>
      </c>
      <c r="AH650" s="200">
        <v>26382.17041015625</v>
      </c>
      <c r="AI650" s="237">
        <v>75.285059473641766</v>
      </c>
      <c r="AJ650" s="200">
        <v>28427.780029296875</v>
      </c>
      <c r="AK650" s="200">
        <v>6615.2641906738281</v>
      </c>
      <c r="AL650" s="200">
        <v>20924.466796875</v>
      </c>
      <c r="AM650" s="200">
        <v>5457.6982727050781</v>
      </c>
      <c r="AN650" s="200">
        <v>114.25131770067897</v>
      </c>
      <c r="AO650" s="200">
        <v>112.21683709302259</v>
      </c>
      <c r="AP650" s="200">
        <v>123.90471098798346</v>
      </c>
      <c r="AQ650" s="200">
        <v>4.3738187579470642</v>
      </c>
      <c r="AR650" s="200">
        <v>831</v>
      </c>
      <c r="AS650" s="202">
        <v>86</v>
      </c>
      <c r="AT650" s="202">
        <v>21</v>
      </c>
      <c r="AU650" s="202">
        <v>10</v>
      </c>
      <c r="AV650" s="202">
        <v>7</v>
      </c>
      <c r="AW650" s="202">
        <v>5</v>
      </c>
      <c r="AX650" s="202">
        <v>23</v>
      </c>
      <c r="AY650" s="202">
        <v>1</v>
      </c>
      <c r="AZ650" s="202">
        <v>37</v>
      </c>
      <c r="BA650" s="202">
        <v>11</v>
      </c>
      <c r="BB650" s="202">
        <v>137</v>
      </c>
      <c r="BC650" s="202">
        <v>41</v>
      </c>
      <c r="BD650" s="202">
        <v>91</v>
      </c>
      <c r="BE650" s="202">
        <v>187</v>
      </c>
      <c r="BF650" s="202">
        <v>0</v>
      </c>
      <c r="BG650" s="200">
        <v>56.370495390519395</v>
      </c>
      <c r="BH650" s="202">
        <v>175</v>
      </c>
      <c r="BI650" s="238">
        <v>7.6956904133685136</v>
      </c>
      <c r="BJ650" s="470">
        <v>1</v>
      </c>
      <c r="BK650" s="470">
        <v>11</v>
      </c>
    </row>
    <row r="651" spans="1:63">
      <c r="A651" s="352">
        <v>41877</v>
      </c>
      <c r="B651" s="127" t="s">
        <v>175</v>
      </c>
      <c r="C651" s="127"/>
      <c r="D651" s="199">
        <v>679</v>
      </c>
      <c r="E651" s="199">
        <v>608</v>
      </c>
      <c r="F651" s="199">
        <v>71</v>
      </c>
      <c r="G651" s="199">
        <v>1964</v>
      </c>
      <c r="H651" s="199">
        <v>1771</v>
      </c>
      <c r="I651" s="199">
        <v>193</v>
      </c>
      <c r="J651" s="199">
        <v>6344</v>
      </c>
      <c r="K651" s="199">
        <v>5633</v>
      </c>
      <c r="L651" s="199">
        <v>711</v>
      </c>
      <c r="M651" s="199">
        <v>4121114</v>
      </c>
      <c r="N651" s="200">
        <v>4.4648122148370564E-3</v>
      </c>
      <c r="O651" s="199">
        <v>239</v>
      </c>
      <c r="P651" s="194">
        <v>6.044022763539378E-3</v>
      </c>
      <c r="Q651" s="200"/>
      <c r="R651" s="199">
        <v>1510250</v>
      </c>
      <c r="S651" s="194">
        <v>99.612925923259539</v>
      </c>
      <c r="T651" s="243">
        <v>99.606905295341306</v>
      </c>
      <c r="U651" s="199">
        <v>1516120</v>
      </c>
      <c r="V651" s="201">
        <v>9.920059177990917E-2</v>
      </c>
      <c r="W651" s="199">
        <v>4452</v>
      </c>
      <c r="X651" s="200">
        <v>0.29478563151796061</v>
      </c>
      <c r="Y651" s="200"/>
      <c r="Z651" s="199">
        <v>440680</v>
      </c>
      <c r="AA651" s="201">
        <v>93.382726460692567</v>
      </c>
      <c r="AB651" s="199">
        <v>437700</v>
      </c>
      <c r="AC651" s="201">
        <v>93.774045728265577</v>
      </c>
      <c r="AD651" s="200">
        <v>19.502482809538552</v>
      </c>
      <c r="AE651" s="200">
        <v>32.479336195394261</v>
      </c>
      <c r="AF651" s="199">
        <v>5799.984375</v>
      </c>
      <c r="AG651" s="200">
        <v>19566.7919921875</v>
      </c>
      <c r="AH651" s="200">
        <v>11891.732666015625</v>
      </c>
      <c r="AI651" s="237">
        <v>60.775075805802395</v>
      </c>
      <c r="AJ651" s="200">
        <v>16750.003662109375</v>
      </c>
      <c r="AK651" s="200">
        <v>2816.7868957519531</v>
      </c>
      <c r="AL651" s="200">
        <v>9776.5755615234375</v>
      </c>
      <c r="AM651" s="200">
        <v>2115.1573638916016</v>
      </c>
      <c r="AN651" s="200">
        <v>80.905561001525967</v>
      </c>
      <c r="AO651" s="200">
        <v>79.473756187170395</v>
      </c>
      <c r="AP651" s="200">
        <v>97.706496133074481</v>
      </c>
      <c r="AQ651" s="200">
        <v>3.0842988638378781</v>
      </c>
      <c r="AR651" s="200">
        <v>1111</v>
      </c>
      <c r="AS651" s="202">
        <v>5</v>
      </c>
      <c r="AT651" s="202">
        <v>4</v>
      </c>
      <c r="AU651" s="202">
        <v>2</v>
      </c>
      <c r="AV651" s="202">
        <v>10</v>
      </c>
      <c r="AW651" s="202">
        <v>2</v>
      </c>
      <c r="AX651" s="202">
        <v>8</v>
      </c>
      <c r="AY651" s="202">
        <v>0</v>
      </c>
      <c r="AZ651" s="202">
        <v>14</v>
      </c>
      <c r="BA651" s="202">
        <v>3</v>
      </c>
      <c r="BB651" s="202">
        <v>350</v>
      </c>
      <c r="BC651" s="202">
        <v>191</v>
      </c>
      <c r="BD651" s="202">
        <v>50</v>
      </c>
      <c r="BE651" s="202">
        <v>93</v>
      </c>
      <c r="BF651" s="202">
        <v>0</v>
      </c>
      <c r="BG651" s="200">
        <v>39.428160616712567</v>
      </c>
      <c r="BH651" s="202">
        <v>373</v>
      </c>
      <c r="BI651" s="238">
        <v>18.991853360488797</v>
      </c>
      <c r="BJ651" s="470">
        <v>0</v>
      </c>
      <c r="BK651" s="470">
        <v>3</v>
      </c>
    </row>
    <row r="652" spans="1:63">
      <c r="A652" s="352">
        <v>41877</v>
      </c>
      <c r="B652" s="126" t="s">
        <v>135</v>
      </c>
      <c r="C652" s="126"/>
      <c r="D652" s="189">
        <v>685</v>
      </c>
      <c r="E652" s="189">
        <v>656</v>
      </c>
      <c r="F652" s="189">
        <v>29</v>
      </c>
      <c r="G652" s="189">
        <v>2044</v>
      </c>
      <c r="H652" s="189">
        <v>1957</v>
      </c>
      <c r="I652" s="189">
        <v>87</v>
      </c>
      <c r="J652" s="189">
        <v>4716</v>
      </c>
      <c r="K652" s="189">
        <v>4459</v>
      </c>
      <c r="L652" s="189">
        <v>257</v>
      </c>
      <c r="M652" s="189">
        <v>2162783</v>
      </c>
      <c r="N652" s="203">
        <v>1.5720486500664448E-3</v>
      </c>
      <c r="O652" s="189">
        <v>8144</v>
      </c>
      <c r="P652" s="192">
        <v>0.37656720353004908</v>
      </c>
      <c r="Q652" s="203"/>
      <c r="R652" s="204">
        <v>705251</v>
      </c>
      <c r="S652" s="192">
        <v>99.533413310978403</v>
      </c>
      <c r="T652" s="203">
        <v>99.158603119895247</v>
      </c>
      <c r="U652" s="204">
        <v>708558</v>
      </c>
      <c r="V652" s="205">
        <v>0.10443746504305344</v>
      </c>
      <c r="W652" s="204">
        <v>4817</v>
      </c>
      <c r="X652" s="203">
        <v>0.68301923712266988</v>
      </c>
      <c r="Y652" s="203"/>
      <c r="Z652" s="204">
        <v>1213265</v>
      </c>
      <c r="AA652" s="205">
        <v>98.797536709169165</v>
      </c>
      <c r="AB652" s="204">
        <v>1215385</v>
      </c>
      <c r="AC652" s="205">
        <v>98.871975182148091</v>
      </c>
      <c r="AD652" s="203">
        <v>3.6973807162034769</v>
      </c>
      <c r="AE652" s="203">
        <v>23.426515170854149</v>
      </c>
      <c r="AF652" s="204">
        <v>2146.6837463378906</v>
      </c>
      <c r="AG652" s="205">
        <v>9232.18359375</v>
      </c>
      <c r="AH652" s="205">
        <v>4310.960205078125</v>
      </c>
      <c r="AI652" s="232">
        <v>46.69491416956393</v>
      </c>
      <c r="AJ652" s="205">
        <v>8772.562255859375</v>
      </c>
      <c r="AK652" s="205">
        <v>459.62226486206055</v>
      </c>
      <c r="AL652" s="205">
        <v>1957</v>
      </c>
      <c r="AM652" s="205">
        <v>87</v>
      </c>
      <c r="AN652" s="203">
        <v>60.552610250580969</v>
      </c>
      <c r="AO652" s="203">
        <v>61.059874226697573</v>
      </c>
      <c r="AP652" s="203">
        <v>52.265370717967912</v>
      </c>
      <c r="AQ652" s="203">
        <v>1.9576301089376591</v>
      </c>
      <c r="AR652" s="205">
        <v>1593</v>
      </c>
      <c r="AS652" s="204">
        <v>2</v>
      </c>
      <c r="AT652" s="204">
        <v>2</v>
      </c>
      <c r="AU652" s="204">
        <v>1</v>
      </c>
      <c r="AV652" s="204">
        <v>4</v>
      </c>
      <c r="AW652" s="204">
        <v>2</v>
      </c>
      <c r="AX652" s="204">
        <v>43</v>
      </c>
      <c r="AY652" s="204">
        <v>-2</v>
      </c>
      <c r="AZ652" s="204">
        <v>23</v>
      </c>
      <c r="BA652" s="204">
        <v>2</v>
      </c>
      <c r="BB652" s="204">
        <v>180</v>
      </c>
      <c r="BC652" s="204">
        <v>64</v>
      </c>
      <c r="BD652" s="204">
        <v>151</v>
      </c>
      <c r="BE652" s="204">
        <v>201</v>
      </c>
      <c r="BF652" s="204">
        <v>0</v>
      </c>
      <c r="BG652" s="203">
        <v>28.962611702102137</v>
      </c>
      <c r="BH652" s="204">
        <v>933</v>
      </c>
      <c r="BI652" s="239">
        <v>45.645792563600786</v>
      </c>
      <c r="BJ652" s="470">
        <v>0</v>
      </c>
      <c r="BK652" s="470">
        <v>2</v>
      </c>
    </row>
    <row r="653" spans="1:63">
      <c r="A653" s="352">
        <v>41877</v>
      </c>
      <c r="B653" s="114" t="s">
        <v>121</v>
      </c>
      <c r="C653" s="114" t="s">
        <v>122</v>
      </c>
      <c r="D653" s="114">
        <v>232</v>
      </c>
      <c r="E653" s="114">
        <v>168</v>
      </c>
      <c r="F653" s="114">
        <v>64</v>
      </c>
      <c r="G653" s="114">
        <v>683</v>
      </c>
      <c r="H653" s="114">
        <v>492</v>
      </c>
      <c r="I653" s="114">
        <v>191</v>
      </c>
      <c r="J653" s="114">
        <v>2671</v>
      </c>
      <c r="K653" s="115">
        <v>1870</v>
      </c>
      <c r="L653" s="115">
        <v>801</v>
      </c>
      <c r="M653" s="115">
        <v>2091160</v>
      </c>
      <c r="N653" s="116">
        <v>8.1007666885852814E-2</v>
      </c>
      <c r="O653" s="115">
        <v>2486</v>
      </c>
      <c r="P653" s="116">
        <v>0.11901354044675827</v>
      </c>
      <c r="Q653" s="116">
        <v>0</v>
      </c>
      <c r="R653" s="117">
        <v>936278</v>
      </c>
      <c r="S653" s="116">
        <v>99.34637451171875</v>
      </c>
      <c r="T653" s="116">
        <v>99.228141784667969</v>
      </c>
      <c r="U653" s="118">
        <v>942438</v>
      </c>
      <c r="V653" s="119">
        <v>0.18643136322498322</v>
      </c>
      <c r="W653" s="117">
        <v>3128</v>
      </c>
      <c r="X653" s="119">
        <v>0.33408880233764648</v>
      </c>
      <c r="Y653" s="119">
        <v>0</v>
      </c>
      <c r="Z653" s="117">
        <v>1142707</v>
      </c>
      <c r="AA653" s="119">
        <v>98.707633972167969</v>
      </c>
      <c r="AB653" s="116">
        <v>1141136</v>
      </c>
      <c r="AC653" s="120">
        <v>98.678947448730469</v>
      </c>
      <c r="AD653" s="116">
        <v>5.1739959716796875</v>
      </c>
      <c r="AE653" s="116">
        <v>28.773578643798828</v>
      </c>
      <c r="AF653" s="116">
        <v>3099.1923828125</v>
      </c>
      <c r="AG653" s="116">
        <v>14258.77734375</v>
      </c>
      <c r="AH653" s="121">
        <v>12038.23828125</v>
      </c>
      <c r="AI653" s="116">
        <v>84.426864624023438</v>
      </c>
      <c r="AJ653" s="121">
        <v>9673.5244140625</v>
      </c>
      <c r="AK653" s="121">
        <v>4585.26025390625</v>
      </c>
      <c r="AL653" s="116">
        <v>8025.80517578125</v>
      </c>
      <c r="AM653" s="116">
        <v>4012.42626953125</v>
      </c>
      <c r="AN653" s="116">
        <v>133.61643981933594</v>
      </c>
      <c r="AO653" s="116">
        <v>129.82450866699219</v>
      </c>
      <c r="AP653" s="116">
        <v>142.39059448242187</v>
      </c>
      <c r="AQ653" s="122">
        <v>5.3383666580868585</v>
      </c>
      <c r="AR653" s="118">
        <v>160</v>
      </c>
      <c r="AS653" s="118">
        <v>61</v>
      </c>
      <c r="AT653" s="118">
        <v>5</v>
      </c>
      <c r="AU653" s="118">
        <v>4</v>
      </c>
      <c r="AV653" s="118">
        <v>3</v>
      </c>
      <c r="AW653" s="118">
        <v>2</v>
      </c>
      <c r="AX653" s="118">
        <v>9</v>
      </c>
      <c r="AY653" s="118">
        <v>0</v>
      </c>
      <c r="AZ653" s="118">
        <v>10</v>
      </c>
      <c r="BA653" s="118">
        <v>2</v>
      </c>
      <c r="BB653" s="118">
        <v>23</v>
      </c>
      <c r="BC653" s="118">
        <v>9</v>
      </c>
      <c r="BD653" s="116">
        <v>47</v>
      </c>
      <c r="BE653" s="118">
        <v>53</v>
      </c>
      <c r="BF653" s="118">
        <v>0</v>
      </c>
      <c r="BG653" s="112">
        <v>66.3592529296875</v>
      </c>
      <c r="BH653" s="244">
        <v>37</v>
      </c>
      <c r="BI653" s="240">
        <v>5.4172767203513912</v>
      </c>
      <c r="BJ653" s="470">
        <v>0</v>
      </c>
      <c r="BK653" s="470">
        <v>2</v>
      </c>
    </row>
    <row r="654" spans="1:63">
      <c r="A654" s="352">
        <v>41877</v>
      </c>
      <c r="B654" s="114" t="s">
        <v>123</v>
      </c>
      <c r="C654" s="114" t="s">
        <v>122</v>
      </c>
      <c r="D654" s="114">
        <v>168</v>
      </c>
      <c r="E654" s="114">
        <v>157</v>
      </c>
      <c r="F654" s="114">
        <v>11</v>
      </c>
      <c r="G654" s="114">
        <v>517</v>
      </c>
      <c r="H654" s="114">
        <v>483</v>
      </c>
      <c r="I654" s="114">
        <v>34</v>
      </c>
      <c r="J654" s="114">
        <v>1582</v>
      </c>
      <c r="K654" s="115">
        <v>1450</v>
      </c>
      <c r="L654" s="115">
        <v>132</v>
      </c>
      <c r="M654" s="115">
        <v>1137655</v>
      </c>
      <c r="N654" s="116">
        <v>8.7900109589099884E-2</v>
      </c>
      <c r="O654" s="115">
        <v>1259</v>
      </c>
      <c r="P654" s="116">
        <v>0.11078865081071854</v>
      </c>
      <c r="Q654" s="116">
        <v>0</v>
      </c>
      <c r="R654" s="117">
        <v>407106</v>
      </c>
      <c r="S654" s="116">
        <v>99.430435180664063</v>
      </c>
      <c r="T654" s="116">
        <v>99.320274353027344</v>
      </c>
      <c r="U654" s="118">
        <v>409438</v>
      </c>
      <c r="V654" s="119">
        <v>0.24814501404762268</v>
      </c>
      <c r="W654" s="117">
        <v>1307</v>
      </c>
      <c r="X654" s="119">
        <v>0.3210466206073761</v>
      </c>
      <c r="Y654" s="119">
        <v>0</v>
      </c>
      <c r="Z654" s="117">
        <v>347693</v>
      </c>
      <c r="AA654" s="119">
        <v>98.741127014160156</v>
      </c>
      <c r="AB654" s="116">
        <v>347916</v>
      </c>
      <c r="AC654" s="120">
        <v>98.639617919921875</v>
      </c>
      <c r="AD654" s="116">
        <v>4.8673162460327148</v>
      </c>
      <c r="AE654" s="116">
        <v>30.098297119140625</v>
      </c>
      <c r="AF654" s="116">
        <v>1585.8619384765625</v>
      </c>
      <c r="AG654" s="116">
        <v>6019.00927734375</v>
      </c>
      <c r="AH654" s="121">
        <v>4200.326171875</v>
      </c>
      <c r="AI654" s="116">
        <v>69.784347534179688</v>
      </c>
      <c r="AJ654" s="121">
        <v>5432.328125</v>
      </c>
      <c r="AK654" s="121">
        <v>586.6820068359375</v>
      </c>
      <c r="AL654" s="116">
        <v>3751.821044921875</v>
      </c>
      <c r="AM654" s="116">
        <v>448.50698852539062</v>
      </c>
      <c r="AN654" s="116">
        <v>104.85668182373047</v>
      </c>
      <c r="AO654" s="116">
        <v>104.24497222900391</v>
      </c>
      <c r="AP654" s="116">
        <v>110.88132476806641</v>
      </c>
      <c r="AQ654" s="116">
        <v>3.8046834875750632</v>
      </c>
      <c r="AR654" s="118">
        <v>226</v>
      </c>
      <c r="AS654" s="118">
        <v>11</v>
      </c>
      <c r="AT654" s="118">
        <v>11</v>
      </c>
      <c r="AU654" s="118">
        <v>4</v>
      </c>
      <c r="AV654" s="118">
        <v>3</v>
      </c>
      <c r="AW654" s="118">
        <v>2</v>
      </c>
      <c r="AX654" s="118">
        <v>7</v>
      </c>
      <c r="AY654" s="118">
        <v>1</v>
      </c>
      <c r="AZ654" s="118">
        <v>12</v>
      </c>
      <c r="BA654" s="118">
        <v>4</v>
      </c>
      <c r="BB654" s="118">
        <v>24</v>
      </c>
      <c r="BC654" s="118">
        <v>9</v>
      </c>
      <c r="BD654" s="116">
        <v>24</v>
      </c>
      <c r="BE654" s="118">
        <v>27</v>
      </c>
      <c r="BF654" s="118">
        <v>0</v>
      </c>
      <c r="BG654" s="112">
        <v>51.265739440917969</v>
      </c>
      <c r="BH654" s="244">
        <v>53</v>
      </c>
      <c r="BI654" s="240">
        <v>10.251450676982591</v>
      </c>
      <c r="BJ654" s="470">
        <v>1</v>
      </c>
      <c r="BK654" s="470">
        <v>4</v>
      </c>
    </row>
    <row r="655" spans="1:63">
      <c r="A655" s="352">
        <v>41877</v>
      </c>
      <c r="B655" s="114" t="s">
        <v>183</v>
      </c>
      <c r="C655" s="114" t="s">
        <v>122</v>
      </c>
      <c r="D655" s="114">
        <v>139</v>
      </c>
      <c r="E655" s="114">
        <v>129</v>
      </c>
      <c r="F655" s="114">
        <v>10</v>
      </c>
      <c r="G655" s="114">
        <v>417</v>
      </c>
      <c r="H655" s="114">
        <v>387</v>
      </c>
      <c r="I655" s="114">
        <v>30</v>
      </c>
      <c r="J655" s="114">
        <v>1578</v>
      </c>
      <c r="K655" s="115">
        <v>1464</v>
      </c>
      <c r="L655" s="115">
        <v>114</v>
      </c>
      <c r="M655" s="115">
        <v>1164417</v>
      </c>
      <c r="N655" s="116">
        <v>0</v>
      </c>
      <c r="O655" s="115">
        <v>1009</v>
      </c>
      <c r="P655" s="116">
        <v>8.6662031710147858E-2</v>
      </c>
      <c r="Q655" s="116">
        <v>0</v>
      </c>
      <c r="R655" s="117">
        <v>468910</v>
      </c>
      <c r="S655" s="116">
        <v>99.527099609375</v>
      </c>
      <c r="T655" s="116">
        <v>99.440849304199219</v>
      </c>
      <c r="U655" s="118">
        <v>471138</v>
      </c>
      <c r="V655" s="119">
        <v>4.0327887982130051E-2</v>
      </c>
      <c r="W655" s="117">
        <v>1101</v>
      </c>
      <c r="X655" s="119">
        <v>0.23479986190795898</v>
      </c>
      <c r="Y655" s="119">
        <v>0</v>
      </c>
      <c r="Z655" s="117">
        <v>300238</v>
      </c>
      <c r="AA655" s="119">
        <v>98.02056884765625</v>
      </c>
      <c r="AB655" s="116">
        <v>300550</v>
      </c>
      <c r="AC655" s="120">
        <v>97.763099670410156</v>
      </c>
      <c r="AD655" s="116">
        <v>5.2155637741088867</v>
      </c>
      <c r="AE655" s="116">
        <v>29.711204528808594</v>
      </c>
      <c r="AF655" s="116">
        <v>1725.8433837890625</v>
      </c>
      <c r="AG655" s="116">
        <v>6150.44921875</v>
      </c>
      <c r="AH655" s="121">
        <v>4074.048583984375</v>
      </c>
      <c r="AI655" s="116">
        <v>66.239852905273437</v>
      </c>
      <c r="AJ655" s="121">
        <v>5626.65380859375</v>
      </c>
      <c r="AK655" s="121">
        <v>523.79498291015625</v>
      </c>
      <c r="AL655" s="116">
        <v>3659.200927734375</v>
      </c>
      <c r="AM655" s="116">
        <v>414.8480224609375</v>
      </c>
      <c r="AN655" s="116">
        <v>99.564651489257813</v>
      </c>
      <c r="AO655" s="116">
        <v>98.122848510742188</v>
      </c>
      <c r="AP655" s="116">
        <v>118.22583770751953</v>
      </c>
      <c r="AQ655" s="116">
        <v>3.8976230790557667</v>
      </c>
      <c r="AR655" s="118">
        <v>165</v>
      </c>
      <c r="AS655" s="118">
        <v>1</v>
      </c>
      <c r="AT655" s="118">
        <v>0</v>
      </c>
      <c r="AU655" s="118">
        <v>0</v>
      </c>
      <c r="AV655" s="118">
        <v>1</v>
      </c>
      <c r="AW655" s="118">
        <v>1</v>
      </c>
      <c r="AX655" s="118">
        <v>0</v>
      </c>
      <c r="AY655" s="118">
        <v>0</v>
      </c>
      <c r="AZ655" s="118">
        <v>3</v>
      </c>
      <c r="BA655" s="118">
        <v>1</v>
      </c>
      <c r="BB655" s="118">
        <v>42</v>
      </c>
      <c r="BC655" s="118">
        <v>8</v>
      </c>
      <c r="BD655" s="116">
        <v>4</v>
      </c>
      <c r="BE655" s="118">
        <v>26</v>
      </c>
      <c r="BF655" s="118">
        <v>0</v>
      </c>
      <c r="BG655" s="112">
        <v>49.23162841796875</v>
      </c>
      <c r="BH655" s="244">
        <v>27</v>
      </c>
      <c r="BI655" s="240">
        <v>6.4748201438848918</v>
      </c>
      <c r="BJ655" s="470">
        <v>0</v>
      </c>
      <c r="BK655" s="470">
        <v>1</v>
      </c>
    </row>
    <row r="656" spans="1:63">
      <c r="A656" s="352">
        <v>41877</v>
      </c>
      <c r="B656" s="114" t="s">
        <v>126</v>
      </c>
      <c r="C656" s="114" t="s">
        <v>122</v>
      </c>
      <c r="D656" s="114">
        <v>110</v>
      </c>
      <c r="E656" s="114">
        <v>103</v>
      </c>
      <c r="F656" s="114">
        <v>7</v>
      </c>
      <c r="G656" s="114">
        <v>323</v>
      </c>
      <c r="H656" s="114">
        <v>302</v>
      </c>
      <c r="I656" s="114">
        <v>21</v>
      </c>
      <c r="J656" s="114">
        <v>1006</v>
      </c>
      <c r="K656" s="115">
        <v>920</v>
      </c>
      <c r="L656" s="115">
        <v>86</v>
      </c>
      <c r="M656" s="115">
        <v>677626</v>
      </c>
      <c r="N656" s="116">
        <v>7.9689975827932358E-3</v>
      </c>
      <c r="O656" s="115">
        <v>1340</v>
      </c>
      <c r="P656" s="116">
        <v>0.19778481125831604</v>
      </c>
      <c r="Q656" s="116">
        <v>0</v>
      </c>
      <c r="R656" s="117">
        <v>236202</v>
      </c>
      <c r="S656" s="116">
        <v>99.515487670898438</v>
      </c>
      <c r="T656" s="116">
        <v>99.31866455078125</v>
      </c>
      <c r="U656" s="118">
        <v>237352</v>
      </c>
      <c r="V656" s="119">
        <v>4.6344669535756111E-3</v>
      </c>
      <c r="W656" s="117">
        <v>891</v>
      </c>
      <c r="X656" s="119">
        <v>0.37721949815750122</v>
      </c>
      <c r="Y656" s="119">
        <v>0</v>
      </c>
      <c r="Z656" s="117">
        <v>124884</v>
      </c>
      <c r="AA656" s="119">
        <v>98.798088073730469</v>
      </c>
      <c r="AB656" s="116">
        <v>124986</v>
      </c>
      <c r="AC656" s="120">
        <v>98.768661499023438</v>
      </c>
      <c r="AD656" s="116">
        <v>5.6024565696716309</v>
      </c>
      <c r="AE656" s="116">
        <v>34.429100036621094</v>
      </c>
      <c r="AF656" s="116">
        <v>1064.3253173828125</v>
      </c>
      <c r="AG656" s="116">
        <v>3569.128173828125</v>
      </c>
      <c r="AH656" s="121">
        <v>2391.064208984375</v>
      </c>
      <c r="AI656" s="116">
        <v>66.992950439453125</v>
      </c>
      <c r="AJ656" s="121">
        <v>3447.593505859375</v>
      </c>
      <c r="AK656" s="121">
        <v>121.53500366210937</v>
      </c>
      <c r="AL656" s="116">
        <v>2329.771728515625</v>
      </c>
      <c r="AM656" s="116">
        <v>61.2919921875</v>
      </c>
      <c r="AN656" s="116">
        <v>99.419906616210937</v>
      </c>
      <c r="AO656" s="116">
        <v>103.62115478515625</v>
      </c>
      <c r="AP656" s="116">
        <v>46.239162445068359</v>
      </c>
      <c r="AQ656" s="116">
        <v>3.5478411270657304</v>
      </c>
      <c r="AR656" s="118">
        <v>153</v>
      </c>
      <c r="AS656" s="118">
        <v>2</v>
      </c>
      <c r="AT656" s="118">
        <v>1</v>
      </c>
      <c r="AU656" s="118">
        <v>1</v>
      </c>
      <c r="AV656" s="118">
        <v>0</v>
      </c>
      <c r="AW656" s="118">
        <v>0</v>
      </c>
      <c r="AX656" s="118">
        <v>3</v>
      </c>
      <c r="AY656" s="118">
        <v>0</v>
      </c>
      <c r="AZ656" s="118">
        <v>7</v>
      </c>
      <c r="BA656" s="118">
        <v>2</v>
      </c>
      <c r="BB656" s="118">
        <v>19</v>
      </c>
      <c r="BC656" s="118">
        <v>6</v>
      </c>
      <c r="BD656" s="116">
        <v>7</v>
      </c>
      <c r="BE656" s="118">
        <v>40</v>
      </c>
      <c r="BF656" s="118">
        <v>0</v>
      </c>
      <c r="BG656" s="112">
        <v>48.676227569580078</v>
      </c>
      <c r="BH656" s="244">
        <v>32</v>
      </c>
      <c r="BI656" s="240">
        <v>9.9071207430340564</v>
      </c>
      <c r="BJ656" s="470">
        <v>0</v>
      </c>
      <c r="BK656" s="470">
        <v>2</v>
      </c>
    </row>
    <row r="657" spans="1:63">
      <c r="A657" s="352">
        <v>41877</v>
      </c>
      <c r="B657" s="114" t="s">
        <v>184</v>
      </c>
      <c r="C657" s="114" t="s">
        <v>122</v>
      </c>
      <c r="D657" s="114">
        <v>112</v>
      </c>
      <c r="E657" s="114">
        <v>95</v>
      </c>
      <c r="F657" s="114">
        <v>17</v>
      </c>
      <c r="G657" s="114">
        <v>334</v>
      </c>
      <c r="H657" s="114">
        <v>283</v>
      </c>
      <c r="I657" s="114">
        <v>51</v>
      </c>
      <c r="J657" s="114">
        <v>1175</v>
      </c>
      <c r="K657" s="115">
        <v>956</v>
      </c>
      <c r="L657" s="115">
        <v>219</v>
      </c>
      <c r="M657" s="115">
        <v>1120579</v>
      </c>
      <c r="N657" s="116">
        <v>4.3370436877012253E-2</v>
      </c>
      <c r="O657" s="115">
        <v>1115</v>
      </c>
      <c r="P657" s="116">
        <v>9.9552325904369354E-2</v>
      </c>
      <c r="Q657" s="116">
        <v>0</v>
      </c>
      <c r="R657" s="117">
        <v>407049</v>
      </c>
      <c r="S657" s="116">
        <v>99.401222229003906</v>
      </c>
      <c r="T657" s="116">
        <v>99.302268981933594</v>
      </c>
      <c r="U657" s="118">
        <v>409501</v>
      </c>
      <c r="V657" s="119">
        <v>3.6874145269393921E-2</v>
      </c>
      <c r="W657" s="117">
        <v>1042</v>
      </c>
      <c r="X657" s="119">
        <v>0.25598883628845215</v>
      </c>
      <c r="Y657" s="119">
        <v>0</v>
      </c>
      <c r="Z657" s="117">
        <v>274588</v>
      </c>
      <c r="AA657" s="119">
        <v>98.147407531738281</v>
      </c>
      <c r="AB657" s="116">
        <v>272693</v>
      </c>
      <c r="AC657" s="120">
        <v>98.077690124511719</v>
      </c>
      <c r="AD657" s="116">
        <v>5.4669651985168457</v>
      </c>
      <c r="AE657" s="116">
        <v>30.070552825927734</v>
      </c>
      <c r="AF657" s="116">
        <v>1778.8236083984375</v>
      </c>
      <c r="AG657" s="116">
        <v>5045.671875</v>
      </c>
      <c r="AH657" s="121">
        <v>3678.4931640625</v>
      </c>
      <c r="AI657" s="116">
        <v>72.9039306640625</v>
      </c>
      <c r="AJ657" s="121">
        <v>4247.68017578125</v>
      </c>
      <c r="AK657" s="121">
        <v>797.991943359375</v>
      </c>
      <c r="AL657" s="116">
        <v>3157.867919921875</v>
      </c>
      <c r="AM657" s="116">
        <v>520.625</v>
      </c>
      <c r="AN657" s="116">
        <v>112.30215454101562</v>
      </c>
      <c r="AO657" s="116">
        <v>117.69220733642578</v>
      </c>
      <c r="AP657" s="116">
        <v>90.290977478027344</v>
      </c>
      <c r="AQ657" s="116">
        <v>4.2941888297872337</v>
      </c>
      <c r="AR657" s="118">
        <v>127</v>
      </c>
      <c r="AS657" s="118">
        <v>11</v>
      </c>
      <c r="AT657" s="118">
        <v>4</v>
      </c>
      <c r="AU657" s="118">
        <v>1</v>
      </c>
      <c r="AV657" s="118">
        <v>0</v>
      </c>
      <c r="AW657" s="118">
        <v>0</v>
      </c>
      <c r="AX657" s="118">
        <v>4</v>
      </c>
      <c r="AY657" s="118">
        <v>0</v>
      </c>
      <c r="AZ657" s="118">
        <v>5</v>
      </c>
      <c r="BA657" s="118">
        <v>2</v>
      </c>
      <c r="BB657" s="118">
        <v>29</v>
      </c>
      <c r="BC657" s="118">
        <v>9</v>
      </c>
      <c r="BD657" s="116">
        <v>9</v>
      </c>
      <c r="BE657" s="118">
        <v>41</v>
      </c>
      <c r="BF657" s="118">
        <v>0</v>
      </c>
      <c r="BG657" s="112">
        <v>55.372428894042969</v>
      </c>
      <c r="BH657" s="244">
        <v>26</v>
      </c>
      <c r="BI657" s="240">
        <v>7.7844311377245514</v>
      </c>
      <c r="BJ657" s="471">
        <v>0</v>
      </c>
      <c r="BK657" s="471">
        <v>2</v>
      </c>
    </row>
    <row r="658" spans="1:63">
      <c r="A658" s="352">
        <v>41877</v>
      </c>
      <c r="B658" s="114" t="s">
        <v>131</v>
      </c>
      <c r="C658" s="114" t="s">
        <v>176</v>
      </c>
      <c r="D658" s="114">
        <v>188</v>
      </c>
      <c r="E658" s="114">
        <v>168</v>
      </c>
      <c r="F658" s="114">
        <v>20</v>
      </c>
      <c r="G658" s="114">
        <v>539</v>
      </c>
      <c r="H658" s="114">
        <v>489</v>
      </c>
      <c r="I658" s="114">
        <v>50</v>
      </c>
      <c r="J658" s="114">
        <v>1582</v>
      </c>
      <c r="K658" s="115">
        <v>1421</v>
      </c>
      <c r="L658" s="115">
        <v>161</v>
      </c>
      <c r="M658" s="115">
        <v>1155073</v>
      </c>
      <c r="N658" s="116">
        <v>7.6185660436749458E-3</v>
      </c>
      <c r="O658" s="115">
        <v>63</v>
      </c>
      <c r="P658" s="116">
        <v>5.6672515347599983E-3</v>
      </c>
      <c r="Q658" s="116">
        <v>0</v>
      </c>
      <c r="R658" s="117">
        <v>422330</v>
      </c>
      <c r="S658" s="116">
        <v>99.488807678222656</v>
      </c>
      <c r="T658" s="116">
        <v>99.483169555664063</v>
      </c>
      <c r="U658" s="118">
        <v>424500</v>
      </c>
      <c r="V658" s="119">
        <v>0.17738516628742218</v>
      </c>
      <c r="W658" s="117">
        <v>1216</v>
      </c>
      <c r="X658" s="119">
        <v>0.28792649507522583</v>
      </c>
      <c r="Y658" s="119">
        <v>0</v>
      </c>
      <c r="Z658" s="117">
        <v>158167</v>
      </c>
      <c r="AA658" s="119">
        <v>94.690422058105469</v>
      </c>
      <c r="AB658" s="116">
        <v>156861</v>
      </c>
      <c r="AC658" s="120">
        <v>95.508125305175781</v>
      </c>
      <c r="AD658" s="116">
        <v>4.9346799850463867</v>
      </c>
      <c r="AE658" s="116">
        <v>27.98388671875</v>
      </c>
      <c r="AF658" s="116">
        <v>1667.1114501953125</v>
      </c>
      <c r="AG658" s="116">
        <v>4968.11279296875</v>
      </c>
      <c r="AH658" s="121">
        <v>3311.20703125</v>
      </c>
      <c r="AI658" s="116">
        <v>66.649192810058594</v>
      </c>
      <c r="AJ658" s="121">
        <v>4305.400390625</v>
      </c>
      <c r="AK658" s="121">
        <v>662.7113037109375</v>
      </c>
      <c r="AL658" s="116">
        <v>2810.349609375</v>
      </c>
      <c r="AM658" s="116">
        <v>500.856689453125</v>
      </c>
      <c r="AN658" s="116">
        <v>84.491424560546875</v>
      </c>
      <c r="AO658" s="116">
        <v>82.50384521484375</v>
      </c>
      <c r="AP658" s="116">
        <v>100.16873168945312</v>
      </c>
      <c r="AQ658" s="116">
        <v>3.1403999955554678</v>
      </c>
      <c r="AR658" s="118">
        <v>269</v>
      </c>
      <c r="AS658" s="118">
        <v>0</v>
      </c>
      <c r="AT658" s="118">
        <v>1</v>
      </c>
      <c r="AU658" s="118">
        <v>1</v>
      </c>
      <c r="AV658" s="118">
        <v>2</v>
      </c>
      <c r="AW658" s="118">
        <v>1</v>
      </c>
      <c r="AX658" s="118">
        <v>3</v>
      </c>
      <c r="AY658" s="118">
        <v>0</v>
      </c>
      <c r="AZ658" s="118">
        <v>4</v>
      </c>
      <c r="BA658" s="118">
        <v>2</v>
      </c>
      <c r="BB658" s="118">
        <v>127</v>
      </c>
      <c r="BC658" s="118">
        <v>66</v>
      </c>
      <c r="BD658" s="116">
        <v>15</v>
      </c>
      <c r="BE658" s="118">
        <v>26</v>
      </c>
      <c r="BF658" s="118">
        <v>0</v>
      </c>
      <c r="BG658" s="112">
        <v>40.938812255859375</v>
      </c>
      <c r="BH658" s="244">
        <v>92</v>
      </c>
      <c r="BI658" s="240">
        <v>17.068645640074212</v>
      </c>
      <c r="BJ658" s="471">
        <v>0</v>
      </c>
      <c r="BK658" s="471">
        <v>2</v>
      </c>
    </row>
    <row r="659" spans="1:63">
      <c r="A659" s="352">
        <v>41877</v>
      </c>
      <c r="B659" s="114" t="s">
        <v>124</v>
      </c>
      <c r="C659" s="114" t="s">
        <v>176</v>
      </c>
      <c r="D659" s="114">
        <v>145</v>
      </c>
      <c r="E659" s="114">
        <v>113</v>
      </c>
      <c r="F659" s="114">
        <v>32</v>
      </c>
      <c r="G659" s="114">
        <v>418</v>
      </c>
      <c r="H659" s="114">
        <v>332</v>
      </c>
      <c r="I659" s="114">
        <v>86</v>
      </c>
      <c r="J659" s="114">
        <v>1621</v>
      </c>
      <c r="K659" s="115">
        <v>1277</v>
      </c>
      <c r="L659" s="115">
        <v>344</v>
      </c>
      <c r="M659" s="115">
        <v>1150116</v>
      </c>
      <c r="N659" s="116">
        <v>4.3473875848576427E-4</v>
      </c>
      <c r="O659" s="115">
        <v>139</v>
      </c>
      <c r="P659" s="116">
        <v>1.2535113841295242E-2</v>
      </c>
      <c r="Q659" s="116">
        <v>0</v>
      </c>
      <c r="R659" s="117">
        <v>460951</v>
      </c>
      <c r="S659" s="116">
        <v>99.666374206542969</v>
      </c>
      <c r="T659" s="116">
        <v>99.653877258300781</v>
      </c>
      <c r="U659" s="118">
        <v>462494</v>
      </c>
      <c r="V659" s="119">
        <v>5.1027689129114151E-2</v>
      </c>
      <c r="W659" s="117">
        <v>1460</v>
      </c>
      <c r="X659" s="119">
        <v>0.31673648953437805</v>
      </c>
      <c r="Y659" s="119">
        <v>0</v>
      </c>
      <c r="Z659" s="117">
        <v>123889</v>
      </c>
      <c r="AA659" s="119">
        <v>93.572471618652344</v>
      </c>
      <c r="AB659" s="116">
        <v>123365</v>
      </c>
      <c r="AC659" s="120">
        <v>93.483566284179687</v>
      </c>
      <c r="AD659" s="116">
        <v>5.0850110054016113</v>
      </c>
      <c r="AE659" s="116">
        <v>31.557771682739258</v>
      </c>
      <c r="AF659" s="116">
        <v>1640.13134765625</v>
      </c>
      <c r="AG659" s="116">
        <v>5730.15625</v>
      </c>
      <c r="AH659" s="121">
        <v>3462.888916015625</v>
      </c>
      <c r="AI659" s="116">
        <v>60.432712554931641</v>
      </c>
      <c r="AJ659" s="121">
        <v>4274.1787109375</v>
      </c>
      <c r="AK659" s="121">
        <v>1455.9765625</v>
      </c>
      <c r="AL659" s="116">
        <v>2317.822021484375</v>
      </c>
      <c r="AM659" s="116">
        <v>1145.0673828125</v>
      </c>
      <c r="AN659" s="116">
        <v>86.342086791992188</v>
      </c>
      <c r="AO659" s="116">
        <v>81.1416015625</v>
      </c>
      <c r="AP659" s="116">
        <v>106.35194396972656</v>
      </c>
      <c r="AQ659" s="116">
        <v>3.5349514188772364</v>
      </c>
      <c r="AR659" s="118">
        <v>198</v>
      </c>
      <c r="AS659" s="118">
        <v>1</v>
      </c>
      <c r="AT659" s="118">
        <v>0</v>
      </c>
      <c r="AU659" s="118">
        <v>0</v>
      </c>
      <c r="AV659" s="118">
        <v>3</v>
      </c>
      <c r="AW659" s="118">
        <v>0</v>
      </c>
      <c r="AX659" s="118">
        <v>1</v>
      </c>
      <c r="AY659" s="118">
        <v>0</v>
      </c>
      <c r="AZ659" s="118">
        <v>2</v>
      </c>
      <c r="BA659" s="118">
        <v>0</v>
      </c>
      <c r="BB659" s="118">
        <v>72</v>
      </c>
      <c r="BC659" s="118">
        <v>35</v>
      </c>
      <c r="BD659" s="116">
        <v>5</v>
      </c>
      <c r="BE659" s="118">
        <v>22</v>
      </c>
      <c r="BF659" s="118">
        <v>0</v>
      </c>
      <c r="BG659" s="112">
        <v>42.695552825927734</v>
      </c>
      <c r="BH659" s="244">
        <v>55</v>
      </c>
      <c r="BI659" s="240">
        <v>13.157894736842104</v>
      </c>
      <c r="BJ659" s="471">
        <v>0</v>
      </c>
      <c r="BK659" s="471">
        <v>0</v>
      </c>
    </row>
    <row r="660" spans="1:63">
      <c r="A660" s="352">
        <v>41877</v>
      </c>
      <c r="B660" s="206" t="s">
        <v>133</v>
      </c>
      <c r="C660" s="206" t="s">
        <v>176</v>
      </c>
      <c r="D660" s="206">
        <v>174</v>
      </c>
      <c r="E660" s="206">
        <v>163</v>
      </c>
      <c r="F660" s="206">
        <v>11</v>
      </c>
      <c r="G660" s="206">
        <v>515</v>
      </c>
      <c r="H660" s="206">
        <v>482</v>
      </c>
      <c r="I660" s="206">
        <v>33</v>
      </c>
      <c r="J660" s="206">
        <v>1526</v>
      </c>
      <c r="K660" s="245">
        <v>1412</v>
      </c>
      <c r="L660" s="245">
        <v>114</v>
      </c>
      <c r="M660" s="245">
        <v>923153</v>
      </c>
      <c r="N660" s="246">
        <v>6.0661667957901955E-3</v>
      </c>
      <c r="O660" s="245">
        <v>22</v>
      </c>
      <c r="P660" s="246">
        <v>2.4981973692774773E-3</v>
      </c>
      <c r="Q660" s="246">
        <v>0</v>
      </c>
      <c r="R660" s="247">
        <v>306089</v>
      </c>
      <c r="S660" s="246">
        <v>99.558624267578125</v>
      </c>
      <c r="T660" s="246">
        <v>99.556137084960938</v>
      </c>
      <c r="U660" s="248">
        <v>307446</v>
      </c>
      <c r="V660" s="249">
        <v>9.2048682272434235E-2</v>
      </c>
      <c r="W660" s="248">
        <v>1007</v>
      </c>
      <c r="X660" s="246">
        <v>0.32898926734924316</v>
      </c>
      <c r="Y660" s="246">
        <v>0</v>
      </c>
      <c r="Z660" s="247">
        <v>71588</v>
      </c>
      <c r="AA660" s="249">
        <v>90.988716125488281</v>
      </c>
      <c r="AB660" s="246">
        <v>70847</v>
      </c>
      <c r="AC660" s="250">
        <v>90.746253967285156</v>
      </c>
      <c r="AD660" s="246">
        <v>5.2818474769592285</v>
      </c>
      <c r="AE660" s="246">
        <v>36.050117492675781</v>
      </c>
      <c r="AF660" s="246">
        <v>1378.4820556640625</v>
      </c>
      <c r="AG660" s="246">
        <v>4500.279296875</v>
      </c>
      <c r="AH660" s="251">
        <v>3018.635986328125</v>
      </c>
      <c r="AI660" s="246">
        <v>67.076637268066406</v>
      </c>
      <c r="AJ660" s="251">
        <v>4148.24951171875</v>
      </c>
      <c r="AK660" s="251">
        <v>352.03079223632812</v>
      </c>
      <c r="AL660" s="246">
        <v>2790.899169921875</v>
      </c>
      <c r="AM660" s="246">
        <v>227.73698425292969</v>
      </c>
      <c r="AN660" s="246">
        <v>81.660873413085938</v>
      </c>
      <c r="AO660" s="246">
        <v>82.28533935546875</v>
      </c>
      <c r="AP660" s="246">
        <v>74.957572937011719</v>
      </c>
      <c r="AQ660" s="246">
        <v>2.9490690018840104</v>
      </c>
      <c r="AR660" s="248">
        <v>317</v>
      </c>
      <c r="AS660" s="248">
        <v>2</v>
      </c>
      <c r="AT660" s="248">
        <v>1</v>
      </c>
      <c r="AU660" s="248">
        <v>1</v>
      </c>
      <c r="AV660" s="248">
        <v>3</v>
      </c>
      <c r="AW660" s="248">
        <v>1</v>
      </c>
      <c r="AX660" s="248">
        <v>4</v>
      </c>
      <c r="AY660" s="248">
        <v>0</v>
      </c>
      <c r="AZ660" s="248">
        <v>6</v>
      </c>
      <c r="BA660" s="248">
        <v>1</v>
      </c>
      <c r="BB660" s="248">
        <v>89</v>
      </c>
      <c r="BC660" s="248">
        <v>54</v>
      </c>
      <c r="BD660" s="246">
        <v>19</v>
      </c>
      <c r="BE660" s="248">
        <v>32</v>
      </c>
      <c r="BF660" s="248">
        <v>0</v>
      </c>
      <c r="BG660" s="249">
        <v>39.392269134521484</v>
      </c>
      <c r="BH660" s="252">
        <v>104</v>
      </c>
      <c r="BI660" s="253">
        <v>20.194174757281552</v>
      </c>
      <c r="BJ660" s="43">
        <v>0</v>
      </c>
      <c r="BK660" s="43">
        <v>1</v>
      </c>
    </row>
    <row r="661" spans="1:63">
      <c r="A661" s="352">
        <v>41877</v>
      </c>
      <c r="B661" s="206" t="s">
        <v>125</v>
      </c>
      <c r="C661" s="206" t="s">
        <v>176</v>
      </c>
      <c r="D661" s="206">
        <v>172</v>
      </c>
      <c r="E661" s="206">
        <v>164</v>
      </c>
      <c r="F661" s="206">
        <v>8</v>
      </c>
      <c r="G661" s="206">
        <v>492</v>
      </c>
      <c r="H661" s="206">
        <v>468</v>
      </c>
      <c r="I661" s="206">
        <v>24</v>
      </c>
      <c r="J661" s="206">
        <v>1615</v>
      </c>
      <c r="K661" s="245">
        <v>1523</v>
      </c>
      <c r="L661" s="245">
        <v>92</v>
      </c>
      <c r="M661" s="245">
        <v>892772</v>
      </c>
      <c r="N661" s="246">
        <v>3.920373972505331E-3</v>
      </c>
      <c r="O661" s="245">
        <v>15</v>
      </c>
      <c r="P661" s="246">
        <v>1.7581902211531997E-3</v>
      </c>
      <c r="Q661" s="246">
        <v>0</v>
      </c>
      <c r="R661" s="247">
        <v>320880</v>
      </c>
      <c r="S661" s="246">
        <v>99.751304626464844</v>
      </c>
      <c r="T661" s="246">
        <v>99.749549865722656</v>
      </c>
      <c r="U661" s="248">
        <v>321680</v>
      </c>
      <c r="V661" s="249">
        <v>7.2121359407901764E-2</v>
      </c>
      <c r="W661" s="248">
        <v>769</v>
      </c>
      <c r="X661" s="246">
        <v>0.23965345323085785</v>
      </c>
      <c r="Y661" s="246">
        <v>0</v>
      </c>
      <c r="Z661" s="247">
        <v>87036</v>
      </c>
      <c r="AA661" s="249">
        <v>92.705314636230469</v>
      </c>
      <c r="AB661" s="246">
        <v>86627</v>
      </c>
      <c r="AC661" s="250">
        <v>93.523956298828125</v>
      </c>
      <c r="AD661" s="246">
        <v>4.3074722290039062</v>
      </c>
      <c r="AE661" s="246">
        <v>33.5355224609375</v>
      </c>
      <c r="AF661" s="246">
        <v>1114.259521484375</v>
      </c>
      <c r="AG661" s="246">
        <v>4368.24365234375</v>
      </c>
      <c r="AH661" s="251">
        <v>2099.000732421875</v>
      </c>
      <c r="AI661" s="246">
        <v>48.051364898681641</v>
      </c>
      <c r="AJ661" s="251">
        <v>4022.175048828125</v>
      </c>
      <c r="AK661" s="251">
        <v>346.0682373046875</v>
      </c>
      <c r="AL661" s="246">
        <v>1857.5047607421875</v>
      </c>
      <c r="AM661" s="246">
        <v>241.49630737304687</v>
      </c>
      <c r="AN661" s="246">
        <v>70.945297241210937</v>
      </c>
      <c r="AO661" s="246">
        <v>69.653533935546875</v>
      </c>
      <c r="AP661" s="246">
        <v>90.438926696777344</v>
      </c>
      <c r="AQ661" s="246">
        <v>2.7047948311726007</v>
      </c>
      <c r="AR661" s="248">
        <v>327</v>
      </c>
      <c r="AS661" s="248">
        <v>2</v>
      </c>
      <c r="AT661" s="248">
        <v>2</v>
      </c>
      <c r="AU661" s="248">
        <v>0</v>
      </c>
      <c r="AV661" s="248">
        <v>2</v>
      </c>
      <c r="AW661" s="248">
        <v>0</v>
      </c>
      <c r="AX661" s="248">
        <v>0</v>
      </c>
      <c r="AY661" s="248">
        <v>0</v>
      </c>
      <c r="AZ661" s="248">
        <v>2</v>
      </c>
      <c r="BA661" s="248">
        <v>0</v>
      </c>
      <c r="BB661" s="248">
        <v>62</v>
      </c>
      <c r="BC661" s="248">
        <v>36</v>
      </c>
      <c r="BD661" s="246">
        <v>11</v>
      </c>
      <c r="BE661" s="248">
        <v>13</v>
      </c>
      <c r="BF661" s="248">
        <v>0</v>
      </c>
      <c r="BG661" s="249">
        <v>34.543197631835938</v>
      </c>
      <c r="BH661" s="252">
        <v>122</v>
      </c>
      <c r="BI661" s="253">
        <v>24.796747967479675</v>
      </c>
      <c r="BJ661" s="43">
        <v>0</v>
      </c>
      <c r="BK661" s="43">
        <v>0</v>
      </c>
    </row>
    <row r="662" spans="1:63">
      <c r="A662" s="352">
        <v>41877</v>
      </c>
      <c r="B662" s="107" t="s">
        <v>127</v>
      </c>
      <c r="C662" s="107" t="s">
        <v>128</v>
      </c>
      <c r="D662" s="107">
        <v>166</v>
      </c>
      <c r="E662" s="107">
        <v>150</v>
      </c>
      <c r="F662" s="107">
        <v>16</v>
      </c>
      <c r="G662" s="107">
        <v>498</v>
      </c>
      <c r="H662" s="107">
        <v>450</v>
      </c>
      <c r="I662" s="107">
        <v>48</v>
      </c>
      <c r="J662" s="107">
        <v>1611</v>
      </c>
      <c r="K662" s="108">
        <v>1445</v>
      </c>
      <c r="L662" s="108">
        <v>166</v>
      </c>
      <c r="M662" s="108">
        <v>863321</v>
      </c>
      <c r="N662" s="109">
        <v>2.3166353639680892E-4</v>
      </c>
      <c r="O662" s="108">
        <v>3571</v>
      </c>
      <c r="P662" s="109">
        <v>0.41364532709121704</v>
      </c>
      <c r="Q662" s="109">
        <v>0</v>
      </c>
      <c r="R662" s="110">
        <v>340566</v>
      </c>
      <c r="S662" s="109">
        <v>99.490516662597656</v>
      </c>
      <c r="T662" s="109">
        <v>99.0789794921875</v>
      </c>
      <c r="U662" s="111">
        <v>342310</v>
      </c>
      <c r="V662" s="112">
        <v>0.13262832164764404</v>
      </c>
      <c r="W662" s="111">
        <v>2399</v>
      </c>
      <c r="X662" s="109">
        <v>0.70441561937332153</v>
      </c>
      <c r="Y662" s="109">
        <v>0</v>
      </c>
      <c r="Z662" s="110">
        <v>718118</v>
      </c>
      <c r="AA662" s="112">
        <v>99.227401733398438</v>
      </c>
      <c r="AB662" s="109">
        <v>717308</v>
      </c>
      <c r="AC662" s="182">
        <v>99.367225646972656</v>
      </c>
      <c r="AD662" s="109">
        <v>3.0653696060180664</v>
      </c>
      <c r="AE662" s="109">
        <v>15.715088844299316</v>
      </c>
      <c r="AF662" s="109">
        <v>755.25579833984375</v>
      </c>
      <c r="AG662" s="109">
        <v>4240.794921875</v>
      </c>
      <c r="AH662" s="113">
        <v>2235.0390625</v>
      </c>
      <c r="AI662" s="109">
        <v>52.703304290771484</v>
      </c>
      <c r="AJ662" s="113">
        <v>3898.70654296875</v>
      </c>
      <c r="AK662" s="113">
        <v>342.08892822265625</v>
      </c>
      <c r="AL662" s="109">
        <v>450</v>
      </c>
      <c r="AM662" s="109">
        <v>48</v>
      </c>
      <c r="AN662" s="109">
        <v>74.371147155761719</v>
      </c>
      <c r="AO662" s="109">
        <v>76.210899353027344</v>
      </c>
      <c r="AP662" s="109">
        <v>58.324882507324219</v>
      </c>
      <c r="AQ662" s="109">
        <v>2.632399082479826</v>
      </c>
      <c r="AR662" s="111">
        <v>322</v>
      </c>
      <c r="AS662" s="111">
        <v>1</v>
      </c>
      <c r="AT662" s="111">
        <v>0</v>
      </c>
      <c r="AU662" s="111">
        <v>0</v>
      </c>
      <c r="AV662" s="111">
        <v>2</v>
      </c>
      <c r="AW662" s="111">
        <v>1</v>
      </c>
      <c r="AX662" s="111">
        <v>11</v>
      </c>
      <c r="AY662" s="111">
        <v>0</v>
      </c>
      <c r="AZ662" s="111">
        <v>5</v>
      </c>
      <c r="BA662" s="111">
        <v>2</v>
      </c>
      <c r="BB662" s="111">
        <v>26</v>
      </c>
      <c r="BC662" s="111">
        <v>10</v>
      </c>
      <c r="BD662" s="109">
        <v>59</v>
      </c>
      <c r="BE662" s="111">
        <v>89</v>
      </c>
      <c r="BF662" s="111">
        <v>0</v>
      </c>
      <c r="BG662" s="112">
        <v>36.599353790283203</v>
      </c>
      <c r="BH662" s="244">
        <v>153</v>
      </c>
      <c r="BI662" s="240">
        <v>30.722891566265059</v>
      </c>
      <c r="BJ662" s="43">
        <v>0</v>
      </c>
      <c r="BK662" s="43">
        <v>2</v>
      </c>
    </row>
    <row r="663" spans="1:63">
      <c r="A663" s="352">
        <v>41877</v>
      </c>
      <c r="B663" s="107" t="s">
        <v>129</v>
      </c>
      <c r="C663" s="107" t="s">
        <v>128</v>
      </c>
      <c r="D663" s="107">
        <v>155</v>
      </c>
      <c r="E663" s="107">
        <v>152</v>
      </c>
      <c r="F663" s="107">
        <v>3</v>
      </c>
      <c r="G663" s="107">
        <v>461</v>
      </c>
      <c r="H663" s="107">
        <v>452</v>
      </c>
      <c r="I663" s="107">
        <v>9</v>
      </c>
      <c r="J663" s="107">
        <v>1209</v>
      </c>
      <c r="K663" s="108">
        <v>1180</v>
      </c>
      <c r="L663" s="108">
        <v>29</v>
      </c>
      <c r="M663" s="108">
        <v>639824</v>
      </c>
      <c r="N663" s="109">
        <v>0</v>
      </c>
      <c r="O663" s="108">
        <v>2823</v>
      </c>
      <c r="P663" s="109">
        <v>0.44122403860092163</v>
      </c>
      <c r="Q663" s="109">
        <v>0</v>
      </c>
      <c r="R663" s="110">
        <v>213140</v>
      </c>
      <c r="S663" s="109">
        <v>99.446640014648438</v>
      </c>
      <c r="T663" s="109">
        <v>99.007858276367188</v>
      </c>
      <c r="U663" s="111">
        <v>214326</v>
      </c>
      <c r="V663" s="112">
        <v>0.13344158232212067</v>
      </c>
      <c r="W663" s="111">
        <v>1608</v>
      </c>
      <c r="X663" s="109">
        <v>0.75443369150161743</v>
      </c>
      <c r="Y663" s="109">
        <v>0</v>
      </c>
      <c r="Z663" s="110">
        <v>191063</v>
      </c>
      <c r="AA663" s="112">
        <v>97.988327026367188</v>
      </c>
      <c r="AB663" s="109">
        <v>191834</v>
      </c>
      <c r="AC663" s="182">
        <v>97.885940551757813</v>
      </c>
      <c r="AD663" s="109">
        <v>3.0801336765289307</v>
      </c>
      <c r="AE663" s="109">
        <v>22.415964126586914</v>
      </c>
      <c r="AF663" s="109">
        <v>579.89459228515625</v>
      </c>
      <c r="AG663" s="109">
        <v>2443.83251953125</v>
      </c>
      <c r="AH663" s="113">
        <v>1096.5384521484375</v>
      </c>
      <c r="AI663" s="109">
        <v>44.869625091552734</v>
      </c>
      <c r="AJ663" s="113">
        <v>2410.954833984375</v>
      </c>
      <c r="AK663" s="113">
        <v>32.877777099609375</v>
      </c>
      <c r="AL663" s="109">
        <v>452</v>
      </c>
      <c r="AM663" s="109">
        <v>9</v>
      </c>
      <c r="AN663" s="109">
        <v>63.488742828369141</v>
      </c>
      <c r="AO663" s="109">
        <v>64.213264465332031</v>
      </c>
      <c r="AP663" s="109">
        <v>34.742763519287109</v>
      </c>
      <c r="AQ663" s="109">
        <v>2.0213668482475184</v>
      </c>
      <c r="AR663" s="111">
        <v>333</v>
      </c>
      <c r="AS663" s="111">
        <v>1</v>
      </c>
      <c r="AT663" s="111">
        <v>0</v>
      </c>
      <c r="AU663" s="111">
        <v>0</v>
      </c>
      <c r="AV663" s="111">
        <v>2</v>
      </c>
      <c r="AW663" s="111">
        <v>1</v>
      </c>
      <c r="AX663" s="111">
        <v>21</v>
      </c>
      <c r="AY663" s="111">
        <v>0</v>
      </c>
      <c r="AZ663" s="111">
        <v>11</v>
      </c>
      <c r="BA663" s="111">
        <v>0</v>
      </c>
      <c r="BB663" s="111">
        <v>62</v>
      </c>
      <c r="BC663" s="111">
        <v>22</v>
      </c>
      <c r="BD663" s="109">
        <v>68</v>
      </c>
      <c r="BE663" s="111">
        <v>90</v>
      </c>
      <c r="BF663" s="111">
        <v>0</v>
      </c>
      <c r="BG663" s="112">
        <v>30.495241165161133</v>
      </c>
      <c r="BH663" s="244">
        <v>178</v>
      </c>
      <c r="BI663" s="240">
        <v>38.611713665943604</v>
      </c>
      <c r="BJ663" s="43">
        <v>0</v>
      </c>
      <c r="BK663" s="43">
        <v>0</v>
      </c>
    </row>
    <row r="664" spans="1:63">
      <c r="A664" s="352">
        <v>41877</v>
      </c>
      <c r="B664" s="126" t="s">
        <v>130</v>
      </c>
      <c r="C664" s="126" t="s">
        <v>128</v>
      </c>
      <c r="D664" s="233">
        <v>181</v>
      </c>
      <c r="E664" s="233">
        <v>176</v>
      </c>
      <c r="F664" s="233">
        <v>5</v>
      </c>
      <c r="G664" s="233">
        <v>543</v>
      </c>
      <c r="H664" s="233">
        <v>528</v>
      </c>
      <c r="I664" s="233">
        <v>15</v>
      </c>
      <c r="J664" s="233">
        <v>874</v>
      </c>
      <c r="K664" s="233">
        <v>842</v>
      </c>
      <c r="L664" s="233">
        <v>32</v>
      </c>
      <c r="M664" s="233">
        <v>286696</v>
      </c>
      <c r="N664" s="195">
        <v>0</v>
      </c>
      <c r="O664" s="233">
        <v>628</v>
      </c>
      <c r="P664" s="230">
        <v>0.21904735267162323</v>
      </c>
      <c r="Q664" s="234">
        <v>0</v>
      </c>
      <c r="R664" s="233">
        <v>60127</v>
      </c>
      <c r="S664" s="230">
        <v>99.79254150390625</v>
      </c>
      <c r="T664" s="195">
        <v>99.573951721191406</v>
      </c>
      <c r="U664" s="233">
        <v>60252</v>
      </c>
      <c r="V664" s="195">
        <v>0</v>
      </c>
      <c r="W664" s="233">
        <v>289</v>
      </c>
      <c r="X664" s="195">
        <v>0.48064929246902466</v>
      </c>
      <c r="Y664" s="234">
        <v>0</v>
      </c>
      <c r="Z664" s="233">
        <v>148633</v>
      </c>
      <c r="AA664" s="195">
        <v>98.564918518066406</v>
      </c>
      <c r="AB664" s="233">
        <v>150709</v>
      </c>
      <c r="AC664" s="195">
        <v>98.332527160644531</v>
      </c>
      <c r="AD664" s="234">
        <v>4.2205710411071777</v>
      </c>
      <c r="AE664" s="234">
        <v>24.993362426757813</v>
      </c>
      <c r="AF664" s="233">
        <v>370.87222290039062</v>
      </c>
      <c r="AG664" s="234">
        <v>1103.1334228515625</v>
      </c>
      <c r="AH664" s="234">
        <v>491.75732421875</v>
      </c>
      <c r="AI664" s="234">
        <v>44.578227996826172</v>
      </c>
      <c r="AJ664" s="234">
        <v>1057.42236328125</v>
      </c>
      <c r="AK664" s="234">
        <v>45.711112976074219</v>
      </c>
      <c r="AL664" s="234">
        <v>528</v>
      </c>
      <c r="AM664" s="234">
        <v>15</v>
      </c>
      <c r="AN664" s="235">
        <v>44.888713836669922</v>
      </c>
      <c r="AO664" s="235">
        <v>44.549179077148438</v>
      </c>
      <c r="AP664" s="235">
        <v>54.497142791748047</v>
      </c>
      <c r="AQ664" s="213">
        <v>1.2621663877020166</v>
      </c>
      <c r="AR664" s="234">
        <v>458</v>
      </c>
      <c r="AS664" s="236">
        <v>0</v>
      </c>
      <c r="AT664" s="236">
        <v>0</v>
      </c>
      <c r="AU664" s="236">
        <v>0</v>
      </c>
      <c r="AV664" s="236">
        <v>0</v>
      </c>
      <c r="AW664" s="236">
        <v>0</v>
      </c>
      <c r="AX664" s="236">
        <v>7</v>
      </c>
      <c r="AY664" s="236">
        <v>0</v>
      </c>
      <c r="AZ664" s="236">
        <v>4</v>
      </c>
      <c r="BA664" s="236">
        <v>0</v>
      </c>
      <c r="BB664" s="236">
        <v>47</v>
      </c>
      <c r="BC664" s="236">
        <v>15</v>
      </c>
      <c r="BD664" s="236">
        <v>10</v>
      </c>
      <c r="BE664" s="236">
        <v>5</v>
      </c>
      <c r="BF664" s="236">
        <v>0</v>
      </c>
      <c r="BG664" s="235">
        <v>20.814685821533203</v>
      </c>
      <c r="BH664" s="236">
        <v>291</v>
      </c>
      <c r="BI664" s="235">
        <v>53.591160220994475</v>
      </c>
      <c r="BJ664" s="43">
        <v>0</v>
      </c>
      <c r="BK664" s="43">
        <v>0</v>
      </c>
    </row>
    <row r="665" spans="1:63">
      <c r="A665" s="352">
        <v>41877</v>
      </c>
      <c r="B665" s="127" t="s">
        <v>132</v>
      </c>
      <c r="C665" s="127" t="s">
        <v>128</v>
      </c>
      <c r="D665" s="199">
        <v>183</v>
      </c>
      <c r="E665" s="199">
        <v>178</v>
      </c>
      <c r="F665" s="199">
        <v>5</v>
      </c>
      <c r="G665" s="199">
        <v>542</v>
      </c>
      <c r="H665" s="199">
        <v>527</v>
      </c>
      <c r="I665" s="199">
        <v>15</v>
      </c>
      <c r="J665" s="199">
        <v>1022</v>
      </c>
      <c r="K665" s="199">
        <v>992</v>
      </c>
      <c r="L665" s="199">
        <v>30</v>
      </c>
      <c r="M665" s="199">
        <v>372942</v>
      </c>
      <c r="N665" s="200">
        <v>8.5804229602217674E-3</v>
      </c>
      <c r="O665" s="199">
        <v>1122</v>
      </c>
      <c r="P665" s="194">
        <v>0.30089464783668518</v>
      </c>
      <c r="Q665" s="200">
        <v>0</v>
      </c>
      <c r="R665" s="199">
        <v>91418</v>
      </c>
      <c r="S665" s="194">
        <v>99.72509765625</v>
      </c>
      <c r="T665" s="200">
        <v>99.425033569335937</v>
      </c>
      <c r="U665" s="199">
        <v>91670</v>
      </c>
      <c r="V665" s="201">
        <v>0</v>
      </c>
      <c r="W665" s="199">
        <v>521</v>
      </c>
      <c r="X665" s="200">
        <v>0.56990963220596313</v>
      </c>
      <c r="Y665" s="200">
        <v>0</v>
      </c>
      <c r="Z665" s="199">
        <v>155451</v>
      </c>
      <c r="AA665" s="201">
        <v>98.02874755859375</v>
      </c>
      <c r="AB665" s="199">
        <v>155534</v>
      </c>
      <c r="AC665" s="201">
        <v>98.326805114746094</v>
      </c>
      <c r="AD665" s="200">
        <v>4.2789306640625</v>
      </c>
      <c r="AE665" s="200">
        <v>26.041366577148437</v>
      </c>
      <c r="AF665" s="199">
        <v>440.6611328125</v>
      </c>
      <c r="AG665" s="200">
        <v>1444.4227294921875</v>
      </c>
      <c r="AH665" s="200">
        <v>487.6253662109375</v>
      </c>
      <c r="AI665" s="237">
        <v>33.759185791015625</v>
      </c>
      <c r="AJ665" s="200">
        <v>1405.478515625</v>
      </c>
      <c r="AK665" s="200">
        <v>38.944446563720703</v>
      </c>
      <c r="AL665" s="200">
        <v>527</v>
      </c>
      <c r="AM665" s="200">
        <v>15</v>
      </c>
      <c r="AN665" s="200">
        <v>44.613689422607422</v>
      </c>
      <c r="AO665" s="200">
        <v>45.000453948974609</v>
      </c>
      <c r="AP665" s="200">
        <v>34.051876068115234</v>
      </c>
      <c r="AQ665" s="200">
        <v>1.4133294809121209</v>
      </c>
      <c r="AR665" s="200">
        <v>480</v>
      </c>
      <c r="AS665" s="202">
        <v>0</v>
      </c>
      <c r="AT665" s="202">
        <v>2</v>
      </c>
      <c r="AU665" s="202">
        <v>1</v>
      </c>
      <c r="AV665" s="202">
        <v>0</v>
      </c>
      <c r="AW665" s="202">
        <v>0</v>
      </c>
      <c r="AX665" s="202">
        <v>4</v>
      </c>
      <c r="AY665" s="202">
        <v>-2</v>
      </c>
      <c r="AZ665" s="202">
        <v>3</v>
      </c>
      <c r="BA665" s="202">
        <v>0</v>
      </c>
      <c r="BB665" s="202">
        <v>45</v>
      </c>
      <c r="BC665" s="202">
        <v>17</v>
      </c>
      <c r="BD665" s="202">
        <v>14</v>
      </c>
      <c r="BE665" s="202">
        <v>17</v>
      </c>
      <c r="BF665" s="202">
        <v>0</v>
      </c>
      <c r="BG665" s="200">
        <v>20.706977844238281</v>
      </c>
      <c r="BH665" s="202">
        <v>311</v>
      </c>
      <c r="BI665" s="238">
        <v>57.38007380073801</v>
      </c>
      <c r="BJ665" s="43">
        <v>0</v>
      </c>
      <c r="BK665" s="43">
        <v>0</v>
      </c>
    </row>
    <row r="666" spans="1:63">
      <c r="A666" s="352">
        <v>41876</v>
      </c>
      <c r="B666" s="126" t="s">
        <v>6</v>
      </c>
      <c r="C666" s="126"/>
      <c r="D666" s="233">
        <v>2125</v>
      </c>
      <c r="E666" s="233">
        <v>1916</v>
      </c>
      <c r="F666" s="233">
        <v>209</v>
      </c>
      <c r="G666" s="233">
        <v>6282</v>
      </c>
      <c r="H666" s="233">
        <v>5675</v>
      </c>
      <c r="I666" s="233">
        <v>607</v>
      </c>
      <c r="J666" s="233">
        <v>19060</v>
      </c>
      <c r="K666" s="233">
        <v>16740</v>
      </c>
      <c r="L666" s="233">
        <v>2320</v>
      </c>
      <c r="M666" s="233">
        <v>12233595</v>
      </c>
      <c r="N666" s="195">
        <v>2.8282773066124881E-2</v>
      </c>
      <c r="O666" s="233">
        <v>16220</v>
      </c>
      <c r="P666" s="230">
        <v>0.13439984785572098</v>
      </c>
      <c r="Q666" s="234"/>
      <c r="R666" s="233">
        <v>4590741</v>
      </c>
      <c r="S666" s="230">
        <v>99.52392923971621</v>
      </c>
      <c r="T666" s="195">
        <v>99.390169230237987</v>
      </c>
      <c r="U666" s="233">
        <v>4612718</v>
      </c>
      <c r="V666" s="195">
        <v>0.12920798452360496</v>
      </c>
      <c r="W666" s="233">
        <v>16904</v>
      </c>
      <c r="X666" s="195">
        <v>0.36821942252895556</v>
      </c>
      <c r="Y666" s="234"/>
      <c r="Z666" s="233">
        <v>3833752</v>
      </c>
      <c r="AA666" s="195">
        <v>98.073205304242975</v>
      </c>
      <c r="AB666" s="233">
        <v>3833175</v>
      </c>
      <c r="AC666" s="195">
        <v>98.066529413383847</v>
      </c>
      <c r="AD666" s="234">
        <v>9.2726578610490957</v>
      </c>
      <c r="AE666" s="234">
        <v>29.758221522099301</v>
      </c>
      <c r="AF666" s="233">
        <v>17071.3779296875</v>
      </c>
      <c r="AG666" s="234">
        <v>63387.518188476563</v>
      </c>
      <c r="AH666" s="234">
        <v>42509.361633300781</v>
      </c>
      <c r="AI666" s="234">
        <v>67.062669194435671</v>
      </c>
      <c r="AJ666" s="234">
        <v>53543.472778320313</v>
      </c>
      <c r="AK666" s="234">
        <v>9844.0434722900391</v>
      </c>
      <c r="AL666" s="234">
        <v>32707.001831054688</v>
      </c>
      <c r="AM666" s="234">
        <v>7650.3117523193359</v>
      </c>
      <c r="AN666" s="235">
        <v>90.519889199826196</v>
      </c>
      <c r="AO666" s="235">
        <v>88.142229017538398</v>
      </c>
      <c r="AP666" s="235">
        <v>108.63330319444712</v>
      </c>
      <c r="AQ666" s="213">
        <v>3.3256830109379099</v>
      </c>
      <c r="AR666" s="234">
        <v>3553</v>
      </c>
      <c r="AS666" s="236">
        <v>90</v>
      </c>
      <c r="AT666" s="236">
        <v>22</v>
      </c>
      <c r="AU666" s="236">
        <v>15</v>
      </c>
      <c r="AV666" s="236">
        <v>19</v>
      </c>
      <c r="AW666" s="236">
        <v>8</v>
      </c>
      <c r="AX666" s="236">
        <v>95</v>
      </c>
      <c r="AY666" s="236">
        <v>0</v>
      </c>
      <c r="AZ666" s="236">
        <v>78</v>
      </c>
      <c r="BA666" s="236">
        <v>18</v>
      </c>
      <c r="BB666" s="236">
        <v>675</v>
      </c>
      <c r="BC666" s="236">
        <v>304</v>
      </c>
      <c r="BD666" s="236">
        <v>326</v>
      </c>
      <c r="BE666" s="236">
        <v>456</v>
      </c>
      <c r="BF666" s="236">
        <v>0</v>
      </c>
      <c r="BG666" s="235">
        <v>44.097712708329091</v>
      </c>
      <c r="BH666" s="236">
        <v>1508</v>
      </c>
      <c r="BI666" s="235">
        <v>24.005093919134033</v>
      </c>
      <c r="BJ666" s="43">
        <v>2</v>
      </c>
      <c r="BK666" s="43">
        <v>18</v>
      </c>
    </row>
    <row r="667" spans="1:63">
      <c r="A667" s="352">
        <v>41876</v>
      </c>
      <c r="B667" s="127" t="s">
        <v>134</v>
      </c>
      <c r="C667" s="127"/>
      <c r="D667" s="199">
        <v>761</v>
      </c>
      <c r="E667" s="199">
        <v>652</v>
      </c>
      <c r="F667" s="199">
        <v>109</v>
      </c>
      <c r="G667" s="199">
        <v>2274</v>
      </c>
      <c r="H667" s="199">
        <v>1947</v>
      </c>
      <c r="I667" s="199">
        <v>327</v>
      </c>
      <c r="J667" s="199">
        <v>8012</v>
      </c>
      <c r="K667" s="199">
        <v>6660</v>
      </c>
      <c r="L667" s="199">
        <v>1352</v>
      </c>
      <c r="M667" s="199">
        <v>6076659</v>
      </c>
      <c r="N667" s="200">
        <v>4.782233019930282E-2</v>
      </c>
      <c r="O667" s="199">
        <v>7323</v>
      </c>
      <c r="P667" s="194">
        <v>0.12059027405553407</v>
      </c>
      <c r="Q667" s="200"/>
      <c r="R667" s="199">
        <v>2448252</v>
      </c>
      <c r="S667" s="194">
        <v>99.518765493773287</v>
      </c>
      <c r="T667" s="200">
        <v>99.398755541727667</v>
      </c>
      <c r="U667" s="199">
        <v>2460093</v>
      </c>
      <c r="V667" s="201">
        <v>0.11235347393130606</v>
      </c>
      <c r="W667" s="199">
        <v>7709</v>
      </c>
      <c r="X667" s="200">
        <v>0.31487771683633875</v>
      </c>
      <c r="Y667" s="200"/>
      <c r="Z667" s="199">
        <v>2188015</v>
      </c>
      <c r="AA667" s="201">
        <v>98.586345399783468</v>
      </c>
      <c r="AB667" s="199">
        <v>2185879</v>
      </c>
      <c r="AC667" s="201">
        <v>98.495571482181049</v>
      </c>
      <c r="AD667" s="200">
        <v>5.3180943359485715</v>
      </c>
      <c r="AE667" s="200">
        <v>30.143340278531547</v>
      </c>
      <c r="AF667" s="199">
        <v>9224.413818359375</v>
      </c>
      <c r="AG667" s="200">
        <v>34921.100341796875</v>
      </c>
      <c r="AH667" s="200">
        <v>26475.8671875</v>
      </c>
      <c r="AI667" s="237">
        <v>75.81624556031295</v>
      </c>
      <c r="AJ667" s="200">
        <v>28325.925048828125</v>
      </c>
      <c r="AK667" s="200">
        <v>6595.1753997802734</v>
      </c>
      <c r="AL667" s="200">
        <v>21019.52587890625</v>
      </c>
      <c r="AM667" s="200">
        <v>5456.3321685791016</v>
      </c>
      <c r="AN667" s="200">
        <v>113.70659999529774</v>
      </c>
      <c r="AO667" s="200">
        <v>111.84827227533927</v>
      </c>
      <c r="AP667" s="200">
        <v>122.44412771423035</v>
      </c>
      <c r="AQ667" s="200">
        <v>4.35859964325972</v>
      </c>
      <c r="AR667" s="200">
        <v>832</v>
      </c>
      <c r="AS667" s="202">
        <v>82</v>
      </c>
      <c r="AT667" s="202">
        <v>15</v>
      </c>
      <c r="AU667" s="202">
        <v>10</v>
      </c>
      <c r="AV667" s="202">
        <v>7</v>
      </c>
      <c r="AW667" s="202">
        <v>5</v>
      </c>
      <c r="AX667" s="202">
        <v>20</v>
      </c>
      <c r="AY667" s="202">
        <v>1</v>
      </c>
      <c r="AZ667" s="202">
        <v>38</v>
      </c>
      <c r="BA667" s="202">
        <v>10</v>
      </c>
      <c r="BB667" s="202">
        <v>137</v>
      </c>
      <c r="BC667" s="202">
        <v>44</v>
      </c>
      <c r="BD667" s="202">
        <v>99</v>
      </c>
      <c r="BE667" s="202">
        <v>149</v>
      </c>
      <c r="BF667" s="202">
        <v>0</v>
      </c>
      <c r="BG667" s="200">
        <v>56.100331999853957</v>
      </c>
      <c r="BH667" s="202">
        <v>191</v>
      </c>
      <c r="BI667" s="238">
        <v>8.3992963940193501</v>
      </c>
      <c r="BJ667" s="470">
        <v>1</v>
      </c>
      <c r="BK667" s="470">
        <v>10</v>
      </c>
    </row>
    <row r="668" spans="1:63">
      <c r="A668" s="352">
        <v>41876</v>
      </c>
      <c r="B668" s="127" t="s">
        <v>175</v>
      </c>
      <c r="C668" s="127"/>
      <c r="D668" s="199">
        <v>679</v>
      </c>
      <c r="E668" s="199">
        <v>608</v>
      </c>
      <c r="F668" s="199">
        <v>71</v>
      </c>
      <c r="G668" s="199">
        <v>1964</v>
      </c>
      <c r="H668" s="199">
        <v>1771</v>
      </c>
      <c r="I668" s="199">
        <v>193</v>
      </c>
      <c r="J668" s="199">
        <v>6336</v>
      </c>
      <c r="K668" s="199">
        <v>5626</v>
      </c>
      <c r="L668" s="199">
        <v>710</v>
      </c>
      <c r="M668" s="199">
        <v>4009517</v>
      </c>
      <c r="N668" s="200">
        <v>2.4691253202628405E-3</v>
      </c>
      <c r="O668" s="199">
        <v>249</v>
      </c>
      <c r="P668" s="194">
        <v>6.4693270347540516E-3</v>
      </c>
      <c r="Q668" s="200"/>
      <c r="R668" s="199">
        <v>1458467</v>
      </c>
      <c r="S668" s="194">
        <v>99.617267894028146</v>
      </c>
      <c r="T668" s="243">
        <v>99.610823327184988</v>
      </c>
      <c r="U668" s="199">
        <v>1464072</v>
      </c>
      <c r="V668" s="201">
        <v>9.0022893848044322E-2</v>
      </c>
      <c r="W668" s="199">
        <v>4245</v>
      </c>
      <c r="X668" s="200">
        <v>0.29105903664601257</v>
      </c>
      <c r="Y668" s="200"/>
      <c r="Z668" s="199">
        <v>439589</v>
      </c>
      <c r="AA668" s="201">
        <v>93.325128694538648</v>
      </c>
      <c r="AB668" s="199">
        <v>438225</v>
      </c>
      <c r="AC668" s="201">
        <v>93.556051346478938</v>
      </c>
      <c r="AD668" s="200">
        <v>19.642757674501375</v>
      </c>
      <c r="AE668" s="200">
        <v>32.688568889631036</v>
      </c>
      <c r="AF668" s="199">
        <v>5702.6865234375</v>
      </c>
      <c r="AG668" s="200">
        <v>19280.5224609375</v>
      </c>
      <c r="AH668" s="200">
        <v>11837.4560546875</v>
      </c>
      <c r="AI668" s="237">
        <v>61.395929901123189</v>
      </c>
      <c r="AJ668" s="200">
        <v>16487.968505859375</v>
      </c>
      <c r="AK668" s="200">
        <v>2792.5514221191406</v>
      </c>
      <c r="AL668" s="200">
        <v>9730.4759521484375</v>
      </c>
      <c r="AM668" s="200">
        <v>2106.9795837402344</v>
      </c>
      <c r="AN668" s="200">
        <v>79.849128674042831</v>
      </c>
      <c r="AO668" s="200">
        <v>78.325843052627334</v>
      </c>
      <c r="AP668" s="200">
        <v>97.029911777356389</v>
      </c>
      <c r="AQ668" s="200">
        <v>3.0430117520419033</v>
      </c>
      <c r="AR668" s="200">
        <v>1112</v>
      </c>
      <c r="AS668" s="202">
        <v>5</v>
      </c>
      <c r="AT668" s="202">
        <v>3</v>
      </c>
      <c r="AU668" s="202">
        <v>2</v>
      </c>
      <c r="AV668" s="202">
        <v>7</v>
      </c>
      <c r="AW668" s="202">
        <v>2</v>
      </c>
      <c r="AX668" s="202">
        <v>9</v>
      </c>
      <c r="AY668" s="202">
        <v>1</v>
      </c>
      <c r="AZ668" s="202">
        <v>11</v>
      </c>
      <c r="BA668" s="202">
        <v>6</v>
      </c>
      <c r="BB668" s="202">
        <v>361</v>
      </c>
      <c r="BC668" s="202">
        <v>206</v>
      </c>
      <c r="BD668" s="202">
        <v>54</v>
      </c>
      <c r="BE668" s="202">
        <v>104</v>
      </c>
      <c r="BF668" s="202">
        <v>0</v>
      </c>
      <c r="BG668" s="200">
        <v>38.908238914571456</v>
      </c>
      <c r="BH668" s="202">
        <v>389</v>
      </c>
      <c r="BI668" s="238">
        <v>19.806517311608964</v>
      </c>
      <c r="BJ668" s="470">
        <v>1</v>
      </c>
      <c r="BK668" s="470">
        <v>6</v>
      </c>
    </row>
    <row r="669" spans="1:63">
      <c r="A669" s="352">
        <v>41876</v>
      </c>
      <c r="B669" s="126" t="s">
        <v>135</v>
      </c>
      <c r="C669" s="126"/>
      <c r="D669" s="189">
        <v>685</v>
      </c>
      <c r="E669" s="189">
        <v>656</v>
      </c>
      <c r="F669" s="189">
        <v>29</v>
      </c>
      <c r="G669" s="189">
        <v>2044</v>
      </c>
      <c r="H669" s="189">
        <v>1957</v>
      </c>
      <c r="I669" s="189">
        <v>87</v>
      </c>
      <c r="J669" s="189">
        <v>4712</v>
      </c>
      <c r="K669" s="189">
        <v>4454</v>
      </c>
      <c r="L669" s="189">
        <v>258</v>
      </c>
      <c r="M669" s="189">
        <v>2147419</v>
      </c>
      <c r="N669" s="203">
        <v>2.1188225499816509E-2</v>
      </c>
      <c r="O669" s="189">
        <v>8648</v>
      </c>
      <c r="P669" s="192">
        <v>0.40281242445189441</v>
      </c>
      <c r="Q669" s="203"/>
      <c r="R669" s="204">
        <v>684022</v>
      </c>
      <c r="S669" s="192">
        <v>99.34339528641334</v>
      </c>
      <c r="T669" s="203">
        <v>98.943227747327313</v>
      </c>
      <c r="U669" s="204">
        <v>688553</v>
      </c>
      <c r="V669" s="205">
        <v>0.272745893155315</v>
      </c>
      <c r="W669" s="204">
        <v>4950</v>
      </c>
      <c r="X669" s="203">
        <v>0.72366093488221139</v>
      </c>
      <c r="Y669" s="203"/>
      <c r="Z669" s="204">
        <v>1206148</v>
      </c>
      <c r="AA669" s="205">
        <v>98.872812004779959</v>
      </c>
      <c r="AB669" s="204">
        <v>1209071</v>
      </c>
      <c r="AC669" s="205">
        <v>98.925676810492092</v>
      </c>
      <c r="AD669" s="203">
        <v>3.7079814532498325</v>
      </c>
      <c r="AE669" s="203">
        <v>26.514110816639786</v>
      </c>
      <c r="AF669" s="204">
        <v>2144.277587890625</v>
      </c>
      <c r="AG669" s="205">
        <v>9185.8953857421875</v>
      </c>
      <c r="AH669" s="205">
        <v>4196.0383911132812</v>
      </c>
      <c r="AI669" s="232">
        <v>45.679144110721396</v>
      </c>
      <c r="AJ669" s="205">
        <v>8729.5792236328125</v>
      </c>
      <c r="AK669" s="205">
        <v>456.316650390625</v>
      </c>
      <c r="AL669" s="205">
        <v>1957</v>
      </c>
      <c r="AM669" s="205">
        <v>87</v>
      </c>
      <c r="AN669" s="203">
        <v>60.559858650199914</v>
      </c>
      <c r="AO669" s="203">
        <v>60.7449261440672</v>
      </c>
      <c r="AP669" s="203">
        <v>57.224627024645194</v>
      </c>
      <c r="AQ669" s="203">
        <v>1.9494684604716017</v>
      </c>
      <c r="AR669" s="205">
        <v>1609</v>
      </c>
      <c r="AS669" s="204">
        <v>3</v>
      </c>
      <c r="AT669" s="204">
        <v>4</v>
      </c>
      <c r="AU669" s="204">
        <v>3</v>
      </c>
      <c r="AV669" s="204">
        <v>5</v>
      </c>
      <c r="AW669" s="204">
        <v>1</v>
      </c>
      <c r="AX669" s="204">
        <v>66</v>
      </c>
      <c r="AY669" s="204">
        <v>-2</v>
      </c>
      <c r="AZ669" s="204">
        <v>29</v>
      </c>
      <c r="BA669" s="204">
        <v>2</v>
      </c>
      <c r="BB669" s="204">
        <v>177</v>
      </c>
      <c r="BC669" s="204">
        <v>54</v>
      </c>
      <c r="BD669" s="204">
        <v>173</v>
      </c>
      <c r="BE669" s="204">
        <v>203</v>
      </c>
      <c r="BF669" s="204">
        <v>0</v>
      </c>
      <c r="BG669" s="203">
        <v>28.758126034917211</v>
      </c>
      <c r="BH669" s="204">
        <v>928</v>
      </c>
      <c r="BI669" s="239">
        <v>45.401174168297452</v>
      </c>
      <c r="BJ669" s="470">
        <v>0</v>
      </c>
      <c r="BK669" s="470">
        <v>2</v>
      </c>
    </row>
    <row r="670" spans="1:63">
      <c r="A670" s="352">
        <v>41876</v>
      </c>
      <c r="B670" s="114" t="s">
        <v>121</v>
      </c>
      <c r="C670" s="114" t="s">
        <v>122</v>
      </c>
      <c r="D670" s="114">
        <v>232</v>
      </c>
      <c r="E670" s="114">
        <v>168</v>
      </c>
      <c r="F670" s="114">
        <v>64</v>
      </c>
      <c r="G670" s="114">
        <v>683</v>
      </c>
      <c r="H670" s="114">
        <v>492</v>
      </c>
      <c r="I670" s="114">
        <v>191</v>
      </c>
      <c r="J670" s="114">
        <v>2671</v>
      </c>
      <c r="K670" s="115">
        <v>1870</v>
      </c>
      <c r="L670" s="115">
        <v>801</v>
      </c>
      <c r="M670" s="115">
        <v>2026779</v>
      </c>
      <c r="N670" s="116">
        <v>5.6690935045480728E-2</v>
      </c>
      <c r="O670" s="115">
        <v>2597</v>
      </c>
      <c r="P670" s="116">
        <v>0.12821854650974274</v>
      </c>
      <c r="Q670" s="116">
        <v>0</v>
      </c>
      <c r="R670" s="117">
        <v>911537</v>
      </c>
      <c r="S670" s="116">
        <v>99.543197631835938</v>
      </c>
      <c r="T670" s="116">
        <v>99.415565490722656</v>
      </c>
      <c r="U670" s="118">
        <v>915720</v>
      </c>
      <c r="V670" s="119">
        <v>0.16773685812950134</v>
      </c>
      <c r="W670" s="117">
        <v>2906</v>
      </c>
      <c r="X670" s="119">
        <v>0.31880220770835876</v>
      </c>
      <c r="Y670" s="119">
        <v>0</v>
      </c>
      <c r="Z670" s="117">
        <v>1114704</v>
      </c>
      <c r="AA670" s="119">
        <v>98.789993286132812</v>
      </c>
      <c r="AB670" s="116">
        <v>1113456</v>
      </c>
      <c r="AC670" s="120">
        <v>98.754867553710938</v>
      </c>
      <c r="AD670" s="116">
        <v>5.2557306289672852</v>
      </c>
      <c r="AE670" s="116">
        <v>28.552774429321289</v>
      </c>
      <c r="AF670" s="116">
        <v>3026.431396484375</v>
      </c>
      <c r="AG670" s="116">
        <v>13850.009765625</v>
      </c>
      <c r="AH670" s="121">
        <v>11754.70703125</v>
      </c>
      <c r="AI670" s="116">
        <v>84.871467590332031</v>
      </c>
      <c r="AJ670" s="121">
        <v>9338.71875</v>
      </c>
      <c r="AK670" s="121">
        <v>4511.29150390625</v>
      </c>
      <c r="AL670" s="116">
        <v>7809.70458984375</v>
      </c>
      <c r="AM670" s="116">
        <v>3944.9921875</v>
      </c>
      <c r="AN670" s="116">
        <v>129.83204650878906</v>
      </c>
      <c r="AO670" s="116">
        <v>125.39505767822266</v>
      </c>
      <c r="AP670" s="116">
        <v>140.09356689453125</v>
      </c>
      <c r="AQ670" s="122">
        <v>5.1853275049138903</v>
      </c>
      <c r="AR670" s="118">
        <v>180</v>
      </c>
      <c r="AS670" s="118">
        <v>59</v>
      </c>
      <c r="AT670" s="118">
        <v>4</v>
      </c>
      <c r="AU670" s="118">
        <v>2</v>
      </c>
      <c r="AV670" s="118">
        <v>2</v>
      </c>
      <c r="AW670" s="118">
        <v>2</v>
      </c>
      <c r="AX670" s="118">
        <v>7</v>
      </c>
      <c r="AY670" s="118">
        <v>0</v>
      </c>
      <c r="AZ670" s="118">
        <v>8</v>
      </c>
      <c r="BA670" s="118">
        <v>2</v>
      </c>
      <c r="BB670" s="118">
        <v>19</v>
      </c>
      <c r="BC670" s="118">
        <v>8</v>
      </c>
      <c r="BD670" s="116">
        <v>46</v>
      </c>
      <c r="BE670" s="118">
        <v>36</v>
      </c>
      <c r="BF670" s="118">
        <v>0</v>
      </c>
      <c r="BG670" s="112">
        <v>64.477500915527344</v>
      </c>
      <c r="BH670" s="244">
        <v>38</v>
      </c>
      <c r="BI670" s="240">
        <v>5.5636896046852122</v>
      </c>
      <c r="BJ670" s="470">
        <v>0</v>
      </c>
      <c r="BK670" s="470">
        <v>2</v>
      </c>
    </row>
    <row r="671" spans="1:63">
      <c r="A671" s="352">
        <v>41876</v>
      </c>
      <c r="B671" s="114" t="s">
        <v>123</v>
      </c>
      <c r="C671" s="114" t="s">
        <v>122</v>
      </c>
      <c r="D671" s="114">
        <v>168</v>
      </c>
      <c r="E671" s="114">
        <v>157</v>
      </c>
      <c r="F671" s="114">
        <v>11</v>
      </c>
      <c r="G671" s="114">
        <v>517</v>
      </c>
      <c r="H671" s="114">
        <v>483</v>
      </c>
      <c r="I671" s="114">
        <v>34</v>
      </c>
      <c r="J671" s="114">
        <v>1582</v>
      </c>
      <c r="K671" s="115">
        <v>1450</v>
      </c>
      <c r="L671" s="115">
        <v>132</v>
      </c>
      <c r="M671" s="115">
        <v>1114916</v>
      </c>
      <c r="N671" s="116">
        <v>8.2158654928207397E-2</v>
      </c>
      <c r="O671" s="115">
        <v>1098</v>
      </c>
      <c r="P671" s="116">
        <v>9.8585329949855804E-2</v>
      </c>
      <c r="Q671" s="116">
        <v>0</v>
      </c>
      <c r="R671" s="117">
        <v>410314</v>
      </c>
      <c r="S671" s="116">
        <v>99.500450134277344</v>
      </c>
      <c r="T671" s="116">
        <v>99.402359008789063</v>
      </c>
      <c r="U671" s="118">
        <v>412374</v>
      </c>
      <c r="V671" s="119">
        <v>0.20297108590602875</v>
      </c>
      <c r="W671" s="117">
        <v>1478</v>
      </c>
      <c r="X671" s="119">
        <v>0.36021193861961365</v>
      </c>
      <c r="Y671" s="119">
        <v>0</v>
      </c>
      <c r="Z671" s="117">
        <v>359266</v>
      </c>
      <c r="AA671" s="119">
        <v>98.742439270019531</v>
      </c>
      <c r="AB671" s="116">
        <v>359110</v>
      </c>
      <c r="AC671" s="120">
        <v>98.659744262695313</v>
      </c>
      <c r="AD671" s="116">
        <v>4.944493293762207</v>
      </c>
      <c r="AE671" s="116">
        <v>29.902700424194336</v>
      </c>
      <c r="AF671" s="116">
        <v>1572.3062744140625</v>
      </c>
      <c r="AG671" s="116">
        <v>6103.11181640625</v>
      </c>
      <c r="AH671" s="121">
        <v>4261.6630859375</v>
      </c>
      <c r="AI671" s="116">
        <v>69.827705383300781</v>
      </c>
      <c r="AJ671" s="121">
        <v>5494.79248046875</v>
      </c>
      <c r="AK671" s="121">
        <v>608.32000732421875</v>
      </c>
      <c r="AL671" s="116">
        <v>3791.801025390625</v>
      </c>
      <c r="AM671" s="116">
        <v>469.86105346679687</v>
      </c>
      <c r="AN671" s="116">
        <v>106.50060272216797</v>
      </c>
      <c r="AO671" s="116">
        <v>105.63899230957031</v>
      </c>
      <c r="AP671" s="116">
        <v>114.97084808349609</v>
      </c>
      <c r="AQ671" s="116">
        <v>3.8578456488029391</v>
      </c>
      <c r="AR671" s="118">
        <v>229</v>
      </c>
      <c r="AS671" s="118">
        <v>9</v>
      </c>
      <c r="AT671" s="118">
        <v>5</v>
      </c>
      <c r="AU671" s="118">
        <v>5</v>
      </c>
      <c r="AV671" s="118">
        <v>3</v>
      </c>
      <c r="AW671" s="118">
        <v>2</v>
      </c>
      <c r="AX671" s="118">
        <v>5</v>
      </c>
      <c r="AY671" s="118">
        <v>1</v>
      </c>
      <c r="AZ671" s="118">
        <v>11</v>
      </c>
      <c r="BA671" s="118">
        <v>4</v>
      </c>
      <c r="BB671" s="118">
        <v>32</v>
      </c>
      <c r="BC671" s="118">
        <v>9</v>
      </c>
      <c r="BD671" s="116">
        <v>18</v>
      </c>
      <c r="BE671" s="118">
        <v>23</v>
      </c>
      <c r="BF671" s="118">
        <v>0</v>
      </c>
      <c r="BG671" s="112">
        <v>52.067207336425781</v>
      </c>
      <c r="BH671" s="244">
        <v>55</v>
      </c>
      <c r="BI671" s="240">
        <v>10.638297872340425</v>
      </c>
      <c r="BJ671" s="470">
        <v>1</v>
      </c>
      <c r="BK671" s="470">
        <v>4</v>
      </c>
    </row>
    <row r="672" spans="1:63">
      <c r="A672" s="352">
        <v>41876</v>
      </c>
      <c r="B672" s="114" t="s">
        <v>183</v>
      </c>
      <c r="C672" s="114" t="s">
        <v>122</v>
      </c>
      <c r="D672" s="114">
        <v>139</v>
      </c>
      <c r="E672" s="114">
        <v>129</v>
      </c>
      <c r="F672" s="114">
        <v>10</v>
      </c>
      <c r="G672" s="114">
        <v>417</v>
      </c>
      <c r="H672" s="114">
        <v>387</v>
      </c>
      <c r="I672" s="114">
        <v>30</v>
      </c>
      <c r="J672" s="114">
        <v>1578</v>
      </c>
      <c r="K672" s="115">
        <v>1464</v>
      </c>
      <c r="L672" s="115">
        <v>114</v>
      </c>
      <c r="M672" s="115">
        <v>1167070</v>
      </c>
      <c r="N672" s="116">
        <v>7.1975118480622768E-3</v>
      </c>
      <c r="O672" s="115">
        <v>1049</v>
      </c>
      <c r="P672" s="116">
        <v>8.9889988303184509E-2</v>
      </c>
      <c r="Q672" s="116">
        <v>0</v>
      </c>
      <c r="R672" s="117">
        <v>474001</v>
      </c>
      <c r="S672" s="116">
        <v>99.647453308105469</v>
      </c>
      <c r="T672" s="116">
        <v>99.557876586914063</v>
      </c>
      <c r="U672" s="118">
        <v>475678</v>
      </c>
      <c r="V672" s="119">
        <v>2.732941135764122E-2</v>
      </c>
      <c r="W672" s="117">
        <v>1197</v>
      </c>
      <c r="X672" s="119">
        <v>0.25253111124038696</v>
      </c>
      <c r="Y672" s="119">
        <v>0</v>
      </c>
      <c r="Z672" s="117">
        <v>308646</v>
      </c>
      <c r="AA672" s="119">
        <v>97.945541381835938</v>
      </c>
      <c r="AB672" s="116">
        <v>308999</v>
      </c>
      <c r="AC672" s="120">
        <v>97.782196044921875</v>
      </c>
      <c r="AD672" s="116">
        <v>5.3854255676269531</v>
      </c>
      <c r="AE672" s="116">
        <v>29.711824417114258</v>
      </c>
      <c r="AF672" s="116">
        <v>1777.6923828125</v>
      </c>
      <c r="AG672" s="116">
        <v>6205.16552734375</v>
      </c>
      <c r="AH672" s="121">
        <v>4182.36669921875</v>
      </c>
      <c r="AI672" s="116">
        <v>67.401374816894531</v>
      </c>
      <c r="AJ672" s="121">
        <v>5661.2841796875</v>
      </c>
      <c r="AK672" s="121">
        <v>543.8819580078125</v>
      </c>
      <c r="AL672" s="116">
        <v>3751.6845703125</v>
      </c>
      <c r="AM672" s="116">
        <v>430.6829833984375</v>
      </c>
      <c r="AN672" s="116">
        <v>100.45043182373047</v>
      </c>
      <c r="AO672" s="116">
        <v>98.726760864257813</v>
      </c>
      <c r="AP672" s="116">
        <v>122.75967407226562</v>
      </c>
      <c r="AQ672" s="116">
        <v>3.9322975458452154</v>
      </c>
      <c r="AR672" s="118">
        <v>154</v>
      </c>
      <c r="AS672" s="118">
        <v>1</v>
      </c>
      <c r="AT672" s="118">
        <v>2</v>
      </c>
      <c r="AU672" s="118">
        <v>0</v>
      </c>
      <c r="AV672" s="118">
        <v>1</v>
      </c>
      <c r="AW672" s="118">
        <v>1</v>
      </c>
      <c r="AX672" s="118">
        <v>1</v>
      </c>
      <c r="AY672" s="118">
        <v>0</v>
      </c>
      <c r="AZ672" s="118">
        <v>3</v>
      </c>
      <c r="BA672" s="118">
        <v>1</v>
      </c>
      <c r="BB672" s="118">
        <v>41</v>
      </c>
      <c r="BC672" s="118">
        <v>8</v>
      </c>
      <c r="BD672" s="116">
        <v>9</v>
      </c>
      <c r="BE672" s="118">
        <v>23</v>
      </c>
      <c r="BF672" s="118">
        <v>0</v>
      </c>
      <c r="BG672" s="112">
        <v>49.669609069824219</v>
      </c>
      <c r="BH672" s="244">
        <v>31</v>
      </c>
      <c r="BI672" s="240">
        <v>7.434052757793765</v>
      </c>
      <c r="BJ672" s="470">
        <v>0</v>
      </c>
      <c r="BK672" s="470">
        <v>1</v>
      </c>
    </row>
    <row r="673" spans="1:63">
      <c r="A673" s="352">
        <v>41876</v>
      </c>
      <c r="B673" s="114" t="s">
        <v>126</v>
      </c>
      <c r="C673" s="114" t="s">
        <v>122</v>
      </c>
      <c r="D673" s="114">
        <v>110</v>
      </c>
      <c r="E673" s="114">
        <v>103</v>
      </c>
      <c r="F673" s="114">
        <v>7</v>
      </c>
      <c r="G673" s="114">
        <v>323</v>
      </c>
      <c r="H673" s="114">
        <v>302</v>
      </c>
      <c r="I673" s="114">
        <v>21</v>
      </c>
      <c r="J673" s="114">
        <v>1006</v>
      </c>
      <c r="K673" s="115">
        <v>920</v>
      </c>
      <c r="L673" s="115">
        <v>86</v>
      </c>
      <c r="M673" s="115">
        <v>663484</v>
      </c>
      <c r="N673" s="116">
        <v>1.2057563289999962E-3</v>
      </c>
      <c r="O673" s="115">
        <v>1393</v>
      </c>
      <c r="P673" s="116">
        <v>0.2099602222442627</v>
      </c>
      <c r="Q673" s="116">
        <v>0</v>
      </c>
      <c r="R673" s="117">
        <v>239138</v>
      </c>
      <c r="S673" s="116">
        <v>99.511054992675781</v>
      </c>
      <c r="T673" s="116">
        <v>99.3021240234375</v>
      </c>
      <c r="U673" s="118">
        <v>240313</v>
      </c>
      <c r="V673" s="119">
        <v>2.6215810328722E-2</v>
      </c>
      <c r="W673" s="117">
        <v>908</v>
      </c>
      <c r="X673" s="119">
        <v>0.37969708442687988</v>
      </c>
      <c r="Y673" s="119">
        <v>0</v>
      </c>
      <c r="Z673" s="117">
        <v>130741</v>
      </c>
      <c r="AA673" s="119">
        <v>98.796859741210937</v>
      </c>
      <c r="AB673" s="116">
        <v>129962</v>
      </c>
      <c r="AC673" s="120">
        <v>98.5364990234375</v>
      </c>
      <c r="AD673" s="116">
        <v>5.6901192665100098</v>
      </c>
      <c r="AE673" s="116">
        <v>34.574699401855469</v>
      </c>
      <c r="AF673" s="116">
        <v>1059.412353515625</v>
      </c>
      <c r="AG673" s="116">
        <v>3664.135498046875</v>
      </c>
      <c r="AH673" s="121">
        <v>2477.218994140625</v>
      </c>
      <c r="AI673" s="116">
        <v>67.607185363769531</v>
      </c>
      <c r="AJ673" s="121">
        <v>3532.530029296875</v>
      </c>
      <c r="AK673" s="121">
        <v>131.60600280761719</v>
      </c>
      <c r="AL673" s="116">
        <v>2410.6650390625</v>
      </c>
      <c r="AM673" s="116">
        <v>66.554000854492187</v>
      </c>
      <c r="AN673" s="116">
        <v>100.73963928222656</v>
      </c>
      <c r="AO673" s="116">
        <v>106.17401885986328</v>
      </c>
      <c r="AP673" s="116">
        <v>42.437122344970703</v>
      </c>
      <c r="AQ673" s="116">
        <v>3.6422818072036529</v>
      </c>
      <c r="AR673" s="118">
        <v>148</v>
      </c>
      <c r="AS673" s="118">
        <v>0</v>
      </c>
      <c r="AT673" s="118">
        <v>0</v>
      </c>
      <c r="AU673" s="118">
        <v>0</v>
      </c>
      <c r="AV673" s="118">
        <v>1</v>
      </c>
      <c r="AW673" s="118">
        <v>0</v>
      </c>
      <c r="AX673" s="118">
        <v>1</v>
      </c>
      <c r="AY673" s="118">
        <v>0</v>
      </c>
      <c r="AZ673" s="118">
        <v>8</v>
      </c>
      <c r="BA673" s="118">
        <v>2</v>
      </c>
      <c r="BB673" s="118">
        <v>19</v>
      </c>
      <c r="BC673" s="118">
        <v>13</v>
      </c>
      <c r="BD673" s="116">
        <v>11</v>
      </c>
      <c r="BE673" s="118">
        <v>31</v>
      </c>
      <c r="BF673" s="118">
        <v>0</v>
      </c>
      <c r="BG673" s="112">
        <v>49.327735900878906</v>
      </c>
      <c r="BH673" s="244">
        <v>36</v>
      </c>
      <c r="BI673" s="240">
        <v>11.145510835913312</v>
      </c>
      <c r="BJ673" s="470">
        <v>0</v>
      </c>
      <c r="BK673" s="470">
        <v>2</v>
      </c>
    </row>
    <row r="674" spans="1:63">
      <c r="A674" s="352">
        <v>41876</v>
      </c>
      <c r="B674" s="114" t="s">
        <v>184</v>
      </c>
      <c r="C674" s="114" t="s">
        <v>122</v>
      </c>
      <c r="D674" s="114">
        <v>112</v>
      </c>
      <c r="E674" s="114">
        <v>95</v>
      </c>
      <c r="F674" s="114">
        <v>17</v>
      </c>
      <c r="G674" s="114">
        <v>334</v>
      </c>
      <c r="H674" s="114">
        <v>283</v>
      </c>
      <c r="I674" s="114">
        <v>51</v>
      </c>
      <c r="J674" s="114">
        <v>1175</v>
      </c>
      <c r="K674" s="115">
        <v>956</v>
      </c>
      <c r="L674" s="115">
        <v>219</v>
      </c>
      <c r="M674" s="115">
        <v>1104410</v>
      </c>
      <c r="N674" s="116">
        <v>6.7819014191627502E-2</v>
      </c>
      <c r="O674" s="115">
        <v>1186</v>
      </c>
      <c r="P674" s="116">
        <v>0.10752648860216141</v>
      </c>
      <c r="Q674" s="116">
        <v>0</v>
      </c>
      <c r="R674" s="117">
        <v>413262</v>
      </c>
      <c r="S674" s="116">
        <v>99.339920043945313</v>
      </c>
      <c r="T674" s="116">
        <v>99.233100891113281</v>
      </c>
      <c r="U674" s="118">
        <v>416008</v>
      </c>
      <c r="V674" s="119">
        <v>4.759524017572403E-2</v>
      </c>
      <c r="W674" s="117">
        <v>1220</v>
      </c>
      <c r="X674" s="119">
        <v>0.29521223902702332</v>
      </c>
      <c r="Y674" s="119">
        <v>0</v>
      </c>
      <c r="Z674" s="117">
        <v>274658</v>
      </c>
      <c r="AA674" s="119">
        <v>98.175552368164062</v>
      </c>
      <c r="AB674" s="116">
        <v>274352</v>
      </c>
      <c r="AC674" s="120">
        <v>98.012405395507813</v>
      </c>
      <c r="AD674" s="116">
        <v>5.580085277557373</v>
      </c>
      <c r="AE674" s="116">
        <v>30.021724700927734</v>
      </c>
      <c r="AF674" s="116">
        <v>1788.5714111328125</v>
      </c>
      <c r="AG674" s="116">
        <v>5098.677734375</v>
      </c>
      <c r="AH674" s="121">
        <v>3799.911376953125</v>
      </c>
      <c r="AI674" s="116">
        <v>74.527389526367188</v>
      </c>
      <c r="AJ674" s="121">
        <v>4298.599609375</v>
      </c>
      <c r="AK674" s="121">
        <v>800.075927734375</v>
      </c>
      <c r="AL674" s="116">
        <v>3255.670654296875</v>
      </c>
      <c r="AM674" s="116">
        <v>544.241943359375</v>
      </c>
      <c r="AN674" s="116">
        <v>113.33448791503906</v>
      </c>
      <c r="AO674" s="116">
        <v>118.91057586669922</v>
      </c>
      <c r="AP674" s="116">
        <v>90.526779174804687</v>
      </c>
      <c r="AQ674" s="116">
        <v>4.3393001994680853</v>
      </c>
      <c r="AR674" s="118">
        <v>121</v>
      </c>
      <c r="AS674" s="118">
        <v>13</v>
      </c>
      <c r="AT674" s="118">
        <v>4</v>
      </c>
      <c r="AU674" s="118">
        <v>3</v>
      </c>
      <c r="AV674" s="118">
        <v>0</v>
      </c>
      <c r="AW674" s="118">
        <v>0</v>
      </c>
      <c r="AX674" s="118">
        <v>6</v>
      </c>
      <c r="AY674" s="118">
        <v>0</v>
      </c>
      <c r="AZ674" s="118">
        <v>8</v>
      </c>
      <c r="BA674" s="118">
        <v>1</v>
      </c>
      <c r="BB674" s="118">
        <v>26</v>
      </c>
      <c r="BC674" s="118">
        <v>6</v>
      </c>
      <c r="BD674" s="116">
        <v>15</v>
      </c>
      <c r="BE674" s="118">
        <v>36</v>
      </c>
      <c r="BF674" s="118">
        <v>0</v>
      </c>
      <c r="BG674" s="112">
        <v>55.878517150878906</v>
      </c>
      <c r="BH674" s="244">
        <v>31</v>
      </c>
      <c r="BI674" s="240">
        <v>9.2814371257485018</v>
      </c>
      <c r="BJ674" s="471">
        <v>0</v>
      </c>
      <c r="BK674" s="471">
        <v>1</v>
      </c>
    </row>
    <row r="675" spans="1:63">
      <c r="A675" s="352">
        <v>41876</v>
      </c>
      <c r="B675" s="114" t="s">
        <v>131</v>
      </c>
      <c r="C675" s="114" t="s">
        <v>176</v>
      </c>
      <c r="D675" s="114">
        <v>188</v>
      </c>
      <c r="E675" s="114">
        <v>168</v>
      </c>
      <c r="F675" s="114">
        <v>20</v>
      </c>
      <c r="G675" s="114">
        <v>539</v>
      </c>
      <c r="H675" s="114">
        <v>489</v>
      </c>
      <c r="I675" s="114">
        <v>50</v>
      </c>
      <c r="J675" s="114">
        <v>1581</v>
      </c>
      <c r="K675" s="115">
        <v>1421</v>
      </c>
      <c r="L675" s="115">
        <v>160</v>
      </c>
      <c r="M675" s="115">
        <v>1135520</v>
      </c>
      <c r="N675" s="116">
        <v>3.2584189902991056E-3</v>
      </c>
      <c r="O675" s="115">
        <v>52</v>
      </c>
      <c r="P675" s="116">
        <v>4.7539379447698593E-3</v>
      </c>
      <c r="Q675" s="116">
        <v>0</v>
      </c>
      <c r="R675" s="117">
        <v>407255</v>
      </c>
      <c r="S675" s="116">
        <v>99.513740539550781</v>
      </c>
      <c r="T675" s="116">
        <v>99.509010314941406</v>
      </c>
      <c r="U675" s="118">
        <v>409245</v>
      </c>
      <c r="V675" s="119">
        <v>0.15223154425621033</v>
      </c>
      <c r="W675" s="117">
        <v>1213</v>
      </c>
      <c r="X675" s="119">
        <v>0.29784777760505676</v>
      </c>
      <c r="Y675" s="119">
        <v>0</v>
      </c>
      <c r="Z675" s="117">
        <v>159906</v>
      </c>
      <c r="AA675" s="119">
        <v>95.152153015136719</v>
      </c>
      <c r="AB675" s="116">
        <v>159650</v>
      </c>
      <c r="AC675" s="120">
        <v>95.657379150390625</v>
      </c>
      <c r="AD675" s="116">
        <v>4.9480876922607422</v>
      </c>
      <c r="AE675" s="116">
        <v>28.246528625488281</v>
      </c>
      <c r="AF675" s="116">
        <v>1651.7867431640625</v>
      </c>
      <c r="AG675" s="116">
        <v>4970.98828125</v>
      </c>
      <c r="AH675" s="121">
        <v>3366.00341796875</v>
      </c>
      <c r="AI675" s="116">
        <v>67.712959289550781</v>
      </c>
      <c r="AJ675" s="121">
        <v>4316.68408203125</v>
      </c>
      <c r="AK675" s="121">
        <v>654.30340576171875</v>
      </c>
      <c r="AL675" s="116">
        <v>2867.938232421875</v>
      </c>
      <c r="AM675" s="116">
        <v>498.06472778320312</v>
      </c>
      <c r="AN675" s="116">
        <v>84.610481262207031</v>
      </c>
      <c r="AO675" s="116">
        <v>82.720077514648438</v>
      </c>
      <c r="AP675" s="116">
        <v>99.632026672363281</v>
      </c>
      <c r="AQ675" s="116">
        <v>3.1442051114800758</v>
      </c>
      <c r="AR675" s="118">
        <v>249</v>
      </c>
      <c r="AS675" s="118">
        <v>0</v>
      </c>
      <c r="AT675" s="118">
        <v>2</v>
      </c>
      <c r="AU675" s="118">
        <v>1</v>
      </c>
      <c r="AV675" s="118">
        <v>1</v>
      </c>
      <c r="AW675" s="118">
        <v>1</v>
      </c>
      <c r="AX675" s="118">
        <v>2</v>
      </c>
      <c r="AY675" s="118">
        <v>1</v>
      </c>
      <c r="AZ675" s="118">
        <v>4</v>
      </c>
      <c r="BA675" s="118">
        <v>1</v>
      </c>
      <c r="BB675" s="118">
        <v>121</v>
      </c>
      <c r="BC675" s="118">
        <v>69</v>
      </c>
      <c r="BD675" s="116">
        <v>17</v>
      </c>
      <c r="BE675" s="118">
        <v>31</v>
      </c>
      <c r="BF675" s="118">
        <v>0</v>
      </c>
      <c r="BG675" s="112">
        <v>40.995246887207031</v>
      </c>
      <c r="BH675" s="244">
        <v>94</v>
      </c>
      <c r="BI675" s="240">
        <v>17.439703153988866</v>
      </c>
      <c r="BJ675" s="471">
        <v>1</v>
      </c>
      <c r="BK675" s="471">
        <v>1</v>
      </c>
    </row>
    <row r="676" spans="1:63">
      <c r="A676" s="352">
        <v>41876</v>
      </c>
      <c r="B676" s="114" t="s">
        <v>124</v>
      </c>
      <c r="C676" s="114" t="s">
        <v>176</v>
      </c>
      <c r="D676" s="114">
        <v>145</v>
      </c>
      <c r="E676" s="114">
        <v>113</v>
      </c>
      <c r="F676" s="114">
        <v>32</v>
      </c>
      <c r="G676" s="114">
        <v>418</v>
      </c>
      <c r="H676" s="114">
        <v>332</v>
      </c>
      <c r="I676" s="114">
        <v>86</v>
      </c>
      <c r="J676" s="114">
        <v>1614</v>
      </c>
      <c r="K676" s="115">
        <v>1270</v>
      </c>
      <c r="L676" s="115">
        <v>344</v>
      </c>
      <c r="M676" s="115">
        <v>1083789</v>
      </c>
      <c r="N676" s="116">
        <v>1.014957670122385E-3</v>
      </c>
      <c r="O676" s="115">
        <v>165</v>
      </c>
      <c r="P676" s="116">
        <v>1.581544429063797E-2</v>
      </c>
      <c r="Q676" s="116">
        <v>0</v>
      </c>
      <c r="R676" s="117">
        <v>432122</v>
      </c>
      <c r="S676" s="116">
        <v>99.662353515625</v>
      </c>
      <c r="T676" s="116">
        <v>99.646591186523438</v>
      </c>
      <c r="U676" s="118">
        <v>433586</v>
      </c>
      <c r="V676" s="119">
        <v>4.7049488872289658E-2</v>
      </c>
      <c r="W676" s="117">
        <v>1381</v>
      </c>
      <c r="X676" s="119">
        <v>0.31958568096160889</v>
      </c>
      <c r="Y676" s="119">
        <v>0</v>
      </c>
      <c r="Z676" s="117">
        <v>119643</v>
      </c>
      <c r="AA676" s="119">
        <v>93.601799011230469</v>
      </c>
      <c r="AB676" s="116">
        <v>119796</v>
      </c>
      <c r="AC676" s="120">
        <v>93.298606872558594</v>
      </c>
      <c r="AD676" s="116">
        <v>5.1873006820678711</v>
      </c>
      <c r="AE676" s="116">
        <v>32.180618286132812</v>
      </c>
      <c r="AF676" s="116">
        <v>1574.032958984375</v>
      </c>
      <c r="AG676" s="116">
        <v>5432.11865234375</v>
      </c>
      <c r="AH676" s="121">
        <v>3276.060302734375</v>
      </c>
      <c r="AI676" s="116">
        <v>60.309070587158203</v>
      </c>
      <c r="AJ676" s="121">
        <v>4006.354248046875</v>
      </c>
      <c r="AK676" s="121">
        <v>1425.7646484375</v>
      </c>
      <c r="AL676" s="116">
        <v>2147.92236328125</v>
      </c>
      <c r="AM676" s="116">
        <v>1128.13818359375</v>
      </c>
      <c r="AN676" s="116">
        <v>82.26861572265625</v>
      </c>
      <c r="AO676" s="116">
        <v>76.546424865722656</v>
      </c>
      <c r="AP676" s="116">
        <v>104.14511108398437</v>
      </c>
      <c r="AQ676" s="116">
        <v>3.365624939494269</v>
      </c>
      <c r="AR676" s="118">
        <v>218</v>
      </c>
      <c r="AS676" s="118">
        <v>2</v>
      </c>
      <c r="AT676" s="118">
        <v>0</v>
      </c>
      <c r="AU676" s="118">
        <v>0</v>
      </c>
      <c r="AV676" s="118">
        <v>2</v>
      </c>
      <c r="AW676" s="118">
        <v>1</v>
      </c>
      <c r="AX676" s="118">
        <v>2</v>
      </c>
      <c r="AY676" s="118">
        <v>0</v>
      </c>
      <c r="AZ676" s="118">
        <v>2</v>
      </c>
      <c r="BA676" s="118">
        <v>3</v>
      </c>
      <c r="BB676" s="118">
        <v>79</v>
      </c>
      <c r="BC676" s="118">
        <v>37</v>
      </c>
      <c r="BD676" s="116">
        <v>11</v>
      </c>
      <c r="BE676" s="118">
        <v>24</v>
      </c>
      <c r="BF676" s="118">
        <v>0</v>
      </c>
      <c r="BG676" s="112">
        <v>40.665523529052734</v>
      </c>
      <c r="BH676" s="244">
        <v>71</v>
      </c>
      <c r="BI676" s="240">
        <v>16.985645933014354</v>
      </c>
      <c r="BJ676" s="471">
        <v>0</v>
      </c>
      <c r="BK676" s="471">
        <v>3</v>
      </c>
    </row>
    <row r="677" spans="1:63">
      <c r="A677" s="352">
        <v>41876</v>
      </c>
      <c r="B677" s="206" t="s">
        <v>133</v>
      </c>
      <c r="C677" s="206" t="s">
        <v>176</v>
      </c>
      <c r="D677" s="206">
        <v>174</v>
      </c>
      <c r="E677" s="206">
        <v>163</v>
      </c>
      <c r="F677" s="206">
        <v>11</v>
      </c>
      <c r="G677" s="206">
        <v>515</v>
      </c>
      <c r="H677" s="206">
        <v>482</v>
      </c>
      <c r="I677" s="206">
        <v>33</v>
      </c>
      <c r="J677" s="206">
        <v>1526</v>
      </c>
      <c r="K677" s="245">
        <v>1412</v>
      </c>
      <c r="L677" s="245">
        <v>114</v>
      </c>
      <c r="M677" s="245">
        <v>895786</v>
      </c>
      <c r="N677" s="246">
        <v>2.2326760517898947E-4</v>
      </c>
      <c r="O677" s="245">
        <v>17</v>
      </c>
      <c r="P677" s="246">
        <v>1.9816567655652761E-3</v>
      </c>
      <c r="Q677" s="246">
        <v>0</v>
      </c>
      <c r="R677" s="247">
        <v>300082</v>
      </c>
      <c r="S677" s="246">
        <v>99.530014038085938</v>
      </c>
      <c r="T677" s="246">
        <v>99.528038024902344</v>
      </c>
      <c r="U677" s="248">
        <v>301499</v>
      </c>
      <c r="V677" s="249">
        <v>0.11044812947511673</v>
      </c>
      <c r="W677" s="248">
        <v>943</v>
      </c>
      <c r="X677" s="246">
        <v>0.31424742937088013</v>
      </c>
      <c r="Y677" s="246">
        <v>0</v>
      </c>
      <c r="Z677" s="247">
        <v>73726</v>
      </c>
      <c r="AA677" s="249">
        <v>90.018447875976563</v>
      </c>
      <c r="AB677" s="246">
        <v>73193</v>
      </c>
      <c r="AC677" s="250">
        <v>89.382865905761719</v>
      </c>
      <c r="AD677" s="246">
        <v>5.264986515045166</v>
      </c>
      <c r="AE677" s="246">
        <v>35.808929443359375</v>
      </c>
      <c r="AF677" s="246">
        <v>1346.855224609375</v>
      </c>
      <c r="AG677" s="246">
        <v>4548.76953125</v>
      </c>
      <c r="AH677" s="251">
        <v>3142.537353515625</v>
      </c>
      <c r="AI677" s="246">
        <v>69.085441589355469</v>
      </c>
      <c r="AJ677" s="251">
        <v>4184.67529296875</v>
      </c>
      <c r="AK677" s="251">
        <v>364.09210205078125</v>
      </c>
      <c r="AL677" s="246">
        <v>2901.482666015625</v>
      </c>
      <c r="AM677" s="246">
        <v>241.05459594726562</v>
      </c>
      <c r="AN677" s="246">
        <v>82.540702819824219</v>
      </c>
      <c r="AO677" s="246">
        <v>83.007888793945313</v>
      </c>
      <c r="AP677" s="246">
        <v>77.525772094726563</v>
      </c>
      <c r="AQ677" s="246">
        <v>2.9808450401376145</v>
      </c>
      <c r="AR677" s="248">
        <v>315</v>
      </c>
      <c r="AS677" s="248">
        <v>2</v>
      </c>
      <c r="AT677" s="248">
        <v>0</v>
      </c>
      <c r="AU677" s="248">
        <v>0</v>
      </c>
      <c r="AV677" s="248">
        <v>3</v>
      </c>
      <c r="AW677" s="248">
        <v>0</v>
      </c>
      <c r="AX677" s="248">
        <v>5</v>
      </c>
      <c r="AY677" s="248">
        <v>0</v>
      </c>
      <c r="AZ677" s="248">
        <v>5</v>
      </c>
      <c r="BA677" s="248">
        <v>2</v>
      </c>
      <c r="BB677" s="248">
        <v>97</v>
      </c>
      <c r="BC677" s="248">
        <v>55</v>
      </c>
      <c r="BD677" s="246">
        <v>19</v>
      </c>
      <c r="BE677" s="248">
        <v>38</v>
      </c>
      <c r="BF677" s="248">
        <v>0</v>
      </c>
      <c r="BG677" s="249">
        <v>39.816692352294922</v>
      </c>
      <c r="BH677" s="252">
        <v>96</v>
      </c>
      <c r="BI677" s="253">
        <v>18.640776699029125</v>
      </c>
      <c r="BJ677" s="43">
        <v>0</v>
      </c>
      <c r="BK677" s="43">
        <v>2</v>
      </c>
    </row>
    <row r="678" spans="1:63">
      <c r="A678" s="352">
        <v>41876</v>
      </c>
      <c r="B678" s="206" t="s">
        <v>125</v>
      </c>
      <c r="C678" s="206" t="s">
        <v>176</v>
      </c>
      <c r="D678" s="206">
        <v>172</v>
      </c>
      <c r="E678" s="206">
        <v>164</v>
      </c>
      <c r="F678" s="206">
        <v>8</v>
      </c>
      <c r="G678" s="206">
        <v>492</v>
      </c>
      <c r="H678" s="206">
        <v>468</v>
      </c>
      <c r="I678" s="206">
        <v>24</v>
      </c>
      <c r="J678" s="206">
        <v>1615</v>
      </c>
      <c r="K678" s="245">
        <v>1523</v>
      </c>
      <c r="L678" s="245">
        <v>92</v>
      </c>
      <c r="M678" s="245">
        <v>894422</v>
      </c>
      <c r="N678" s="246">
        <v>5.4783984087407589E-3</v>
      </c>
      <c r="O678" s="245">
        <v>15</v>
      </c>
      <c r="P678" s="246">
        <v>1.7565431771799922E-3</v>
      </c>
      <c r="Q678" s="246">
        <v>0</v>
      </c>
      <c r="R678" s="247">
        <v>319008</v>
      </c>
      <c r="S678" s="246">
        <v>99.770439147949219</v>
      </c>
      <c r="T678" s="246">
        <v>99.768684387207031</v>
      </c>
      <c r="U678" s="248">
        <v>319742</v>
      </c>
      <c r="V678" s="249">
        <v>4.9414839595556259E-2</v>
      </c>
      <c r="W678" s="248">
        <v>708</v>
      </c>
      <c r="X678" s="246">
        <v>0.22193801403045654</v>
      </c>
      <c r="Y678" s="246">
        <v>0</v>
      </c>
      <c r="Z678" s="247">
        <v>86314</v>
      </c>
      <c r="AA678" s="249">
        <v>92.381301879882813</v>
      </c>
      <c r="AB678" s="246">
        <v>85586</v>
      </c>
      <c r="AC678" s="250">
        <v>93.565536499023438</v>
      </c>
      <c r="AD678" s="246">
        <v>4.3799271583557129</v>
      </c>
      <c r="AE678" s="246">
        <v>33.530982971191406</v>
      </c>
      <c r="AF678" s="246">
        <v>1130.0115966796875</v>
      </c>
      <c r="AG678" s="246">
        <v>4328.64599609375</v>
      </c>
      <c r="AH678" s="251">
        <v>2052.85498046875</v>
      </c>
      <c r="AI678" s="246">
        <v>47.424877166748047</v>
      </c>
      <c r="AJ678" s="251">
        <v>3980.2548828125</v>
      </c>
      <c r="AK678" s="251">
        <v>348.39126586914062</v>
      </c>
      <c r="AL678" s="246">
        <v>1813.1326904296875</v>
      </c>
      <c r="AM678" s="246">
        <v>239.72207641601562</v>
      </c>
      <c r="AN678" s="246">
        <v>70.302192687988281</v>
      </c>
      <c r="AO678" s="246">
        <v>68.927589416503906</v>
      </c>
      <c r="AP678" s="246">
        <v>91.046005249023438</v>
      </c>
      <c r="AQ678" s="246">
        <v>2.6802761585719814</v>
      </c>
      <c r="AR678" s="248">
        <v>330</v>
      </c>
      <c r="AS678" s="248">
        <v>1</v>
      </c>
      <c r="AT678" s="248">
        <v>1</v>
      </c>
      <c r="AU678" s="248">
        <v>1</v>
      </c>
      <c r="AV678" s="248">
        <v>1</v>
      </c>
      <c r="AW678" s="248">
        <v>0</v>
      </c>
      <c r="AX678" s="248">
        <v>0</v>
      </c>
      <c r="AY678" s="248">
        <v>0</v>
      </c>
      <c r="AZ678" s="248">
        <v>0</v>
      </c>
      <c r="BA678" s="248">
        <v>0</v>
      </c>
      <c r="BB678" s="248">
        <v>64</v>
      </c>
      <c r="BC678" s="248">
        <v>45</v>
      </c>
      <c r="BD678" s="246">
        <v>7</v>
      </c>
      <c r="BE678" s="248">
        <v>11</v>
      </c>
      <c r="BF678" s="248">
        <v>0</v>
      </c>
      <c r="BG678" s="249">
        <v>34.230072021484375</v>
      </c>
      <c r="BH678" s="252">
        <v>128</v>
      </c>
      <c r="BI678" s="253">
        <v>26.016260162601629</v>
      </c>
      <c r="BJ678" s="43">
        <v>0</v>
      </c>
      <c r="BK678" s="43">
        <v>0</v>
      </c>
    </row>
    <row r="679" spans="1:63">
      <c r="A679" s="352">
        <v>41876</v>
      </c>
      <c r="B679" s="107" t="s">
        <v>127</v>
      </c>
      <c r="C679" s="107" t="s">
        <v>128</v>
      </c>
      <c r="D679" s="107">
        <v>166</v>
      </c>
      <c r="E679" s="107">
        <v>150</v>
      </c>
      <c r="F679" s="107">
        <v>16</v>
      </c>
      <c r="G679" s="107">
        <v>498</v>
      </c>
      <c r="H679" s="107">
        <v>450</v>
      </c>
      <c r="I679" s="107">
        <v>48</v>
      </c>
      <c r="J679" s="107">
        <v>1607</v>
      </c>
      <c r="K679" s="108">
        <v>1441</v>
      </c>
      <c r="L679" s="108">
        <v>166</v>
      </c>
      <c r="M679" s="108">
        <v>831818</v>
      </c>
      <c r="N679" s="109">
        <v>0</v>
      </c>
      <c r="O679" s="108">
        <v>3665</v>
      </c>
      <c r="P679" s="109">
        <v>0.44061177968978882</v>
      </c>
      <c r="Q679" s="109">
        <v>0</v>
      </c>
      <c r="R679" s="110">
        <v>325358</v>
      </c>
      <c r="S679" s="109">
        <v>99.51885986328125</v>
      </c>
      <c r="T679" s="109">
        <v>99.080368041992188</v>
      </c>
      <c r="U679" s="111">
        <v>326931</v>
      </c>
      <c r="V679" s="112">
        <v>8.4421485662460327E-2</v>
      </c>
      <c r="W679" s="111">
        <v>2417</v>
      </c>
      <c r="X679" s="109">
        <v>0.74287402629852295</v>
      </c>
      <c r="Y679" s="109">
        <v>0</v>
      </c>
      <c r="Z679" s="110">
        <v>705104</v>
      </c>
      <c r="AA679" s="112">
        <v>99.277778625488281</v>
      </c>
      <c r="AB679" s="109">
        <v>705732</v>
      </c>
      <c r="AC679" s="182">
        <v>99.397331237792969</v>
      </c>
      <c r="AD679" s="109">
        <v>3.13730788230896</v>
      </c>
      <c r="AE679" s="109">
        <v>16.37089729309082</v>
      </c>
      <c r="AF679" s="109">
        <v>735.18304443359375</v>
      </c>
      <c r="AG679" s="109">
        <v>4150.5341796875</v>
      </c>
      <c r="AH679" s="113">
        <v>2107.736328125</v>
      </c>
      <c r="AI679" s="109">
        <v>50.782291412353516</v>
      </c>
      <c r="AJ679" s="113">
        <v>3820.7177734375</v>
      </c>
      <c r="AK679" s="113">
        <v>329.816650390625</v>
      </c>
      <c r="AL679" s="109">
        <v>450</v>
      </c>
      <c r="AM679" s="109">
        <v>48</v>
      </c>
      <c r="AN679" s="109">
        <v>73.210197448730469</v>
      </c>
      <c r="AO679" s="109">
        <v>74.514503479003906</v>
      </c>
      <c r="AP679" s="109">
        <v>60.867832183837891</v>
      </c>
      <c r="AQ679" s="109">
        <v>2.5827841815105788</v>
      </c>
      <c r="AR679" s="111">
        <v>335</v>
      </c>
      <c r="AS679" s="111">
        <v>2</v>
      </c>
      <c r="AT679" s="111">
        <v>0</v>
      </c>
      <c r="AU679" s="111">
        <v>0</v>
      </c>
      <c r="AV679" s="111">
        <v>3</v>
      </c>
      <c r="AW679" s="111">
        <v>0</v>
      </c>
      <c r="AX679" s="111">
        <v>22</v>
      </c>
      <c r="AY679" s="111">
        <v>0</v>
      </c>
      <c r="AZ679" s="111">
        <v>12</v>
      </c>
      <c r="BA679" s="111">
        <v>2</v>
      </c>
      <c r="BB679" s="111">
        <v>26</v>
      </c>
      <c r="BC679" s="111">
        <v>10</v>
      </c>
      <c r="BD679" s="109">
        <v>69</v>
      </c>
      <c r="BE679" s="111">
        <v>94</v>
      </c>
      <c r="BF679" s="111">
        <v>0</v>
      </c>
      <c r="BG679" s="112">
        <v>35.751480102539063</v>
      </c>
      <c r="BH679" s="244">
        <v>162</v>
      </c>
      <c r="BI679" s="240">
        <v>32.53012048192771</v>
      </c>
      <c r="BJ679" s="43">
        <v>0</v>
      </c>
      <c r="BK679" s="43">
        <v>2</v>
      </c>
    </row>
    <row r="680" spans="1:63">
      <c r="A680" s="352">
        <v>41876</v>
      </c>
      <c r="B680" s="107" t="s">
        <v>129</v>
      </c>
      <c r="C680" s="107" t="s">
        <v>128</v>
      </c>
      <c r="D680" s="107">
        <v>155</v>
      </c>
      <c r="E680" s="107">
        <v>152</v>
      </c>
      <c r="F680" s="107">
        <v>3</v>
      </c>
      <c r="G680" s="107">
        <v>461</v>
      </c>
      <c r="H680" s="107">
        <v>452</v>
      </c>
      <c r="I680" s="107">
        <v>9</v>
      </c>
      <c r="J680" s="107">
        <v>1210</v>
      </c>
      <c r="K680" s="108">
        <v>1181</v>
      </c>
      <c r="L680" s="108">
        <v>29</v>
      </c>
      <c r="M680" s="108">
        <v>657066</v>
      </c>
      <c r="N680" s="109">
        <v>6.6964350640773773E-2</v>
      </c>
      <c r="O680" s="108">
        <v>3155</v>
      </c>
      <c r="P680" s="109">
        <v>0.4804939329624176</v>
      </c>
      <c r="Q680" s="109">
        <v>0</v>
      </c>
      <c r="R680" s="110">
        <v>208608</v>
      </c>
      <c r="S680" s="109">
        <v>98.787223815917969</v>
      </c>
      <c r="T680" s="109">
        <v>98.312553405761719</v>
      </c>
      <c r="U680" s="111">
        <v>211169</v>
      </c>
      <c r="V680" s="112">
        <v>0.75863409042358398</v>
      </c>
      <c r="W680" s="111">
        <v>1636</v>
      </c>
      <c r="X680" s="109">
        <v>0.78424602746963501</v>
      </c>
      <c r="Y680" s="109">
        <v>0</v>
      </c>
      <c r="Z680" s="110">
        <v>194140</v>
      </c>
      <c r="AA680" s="112">
        <v>98.066604614257813</v>
      </c>
      <c r="AB680" s="109">
        <v>194595</v>
      </c>
      <c r="AC680" s="182">
        <v>98.240951538085937</v>
      </c>
      <c r="AD680" s="109">
        <v>3.1132206916809082</v>
      </c>
      <c r="AE680" s="109">
        <v>25.778074264526367</v>
      </c>
      <c r="AF680" s="109">
        <v>604.72216796875</v>
      </c>
      <c r="AG680" s="109">
        <v>2459.111572265625</v>
      </c>
      <c r="AH680" s="113">
        <v>1096.510498046875</v>
      </c>
      <c r="AI680" s="109">
        <v>44.589702606201172</v>
      </c>
      <c r="AJ680" s="113">
        <v>2423.45068359375</v>
      </c>
      <c r="AK680" s="113">
        <v>35.661109924316406</v>
      </c>
      <c r="AL680" s="109">
        <v>452</v>
      </c>
      <c r="AM680" s="109">
        <v>9</v>
      </c>
      <c r="AN680" s="109">
        <v>63.756252288818359</v>
      </c>
      <c r="AO680" s="109">
        <v>64.383926391601562</v>
      </c>
      <c r="AP680" s="109">
        <v>38.349403381347656</v>
      </c>
      <c r="AQ680" s="109">
        <v>2.0323236134426654</v>
      </c>
      <c r="AR680" s="111">
        <v>332</v>
      </c>
      <c r="AS680" s="111">
        <v>1</v>
      </c>
      <c r="AT680" s="111">
        <v>2</v>
      </c>
      <c r="AU680" s="111">
        <v>1</v>
      </c>
      <c r="AV680" s="111">
        <v>2</v>
      </c>
      <c r="AW680" s="111">
        <v>1</v>
      </c>
      <c r="AX680" s="111">
        <v>27</v>
      </c>
      <c r="AY680" s="111">
        <v>0</v>
      </c>
      <c r="AZ680" s="111">
        <v>11</v>
      </c>
      <c r="BA680" s="111">
        <v>0</v>
      </c>
      <c r="BB680" s="111">
        <v>54</v>
      </c>
      <c r="BC680" s="111">
        <v>17</v>
      </c>
      <c r="BD680" s="109">
        <v>76</v>
      </c>
      <c r="BE680" s="111">
        <v>91</v>
      </c>
      <c r="BF680" s="111">
        <v>0</v>
      </c>
      <c r="BG680" s="112">
        <v>30.648662567138672</v>
      </c>
      <c r="BH680" s="244">
        <v>171</v>
      </c>
      <c r="BI680" s="240">
        <v>37.093275488069416</v>
      </c>
      <c r="BJ680" s="43">
        <v>0</v>
      </c>
      <c r="BK680" s="43">
        <v>0</v>
      </c>
    </row>
    <row r="681" spans="1:63">
      <c r="A681" s="352">
        <v>41876</v>
      </c>
      <c r="B681" s="126" t="s">
        <v>130</v>
      </c>
      <c r="C681" s="126" t="s">
        <v>128</v>
      </c>
      <c r="D681" s="233">
        <v>181</v>
      </c>
      <c r="E681" s="233">
        <v>176</v>
      </c>
      <c r="F681" s="233">
        <v>5</v>
      </c>
      <c r="G681" s="233">
        <v>543</v>
      </c>
      <c r="H681" s="233">
        <v>528</v>
      </c>
      <c r="I681" s="233">
        <v>15</v>
      </c>
      <c r="J681" s="233">
        <v>884</v>
      </c>
      <c r="K681" s="233">
        <v>852</v>
      </c>
      <c r="L681" s="233">
        <v>32</v>
      </c>
      <c r="M681" s="233">
        <v>292885</v>
      </c>
      <c r="N681" s="195">
        <v>3.4143093507736921E-3</v>
      </c>
      <c r="O681" s="233">
        <v>715</v>
      </c>
      <c r="P681" s="230">
        <v>0.24413146078586578</v>
      </c>
      <c r="Q681" s="234">
        <v>0</v>
      </c>
      <c r="R681" s="233">
        <v>60460</v>
      </c>
      <c r="S681" s="230">
        <v>99.754165649414063</v>
      </c>
      <c r="T681" s="195">
        <v>99.510635375976563</v>
      </c>
      <c r="U681" s="233">
        <v>60609</v>
      </c>
      <c r="V681" s="195">
        <v>0</v>
      </c>
      <c r="W681" s="233">
        <v>305</v>
      </c>
      <c r="X681" s="195">
        <v>0.50446575880050659</v>
      </c>
      <c r="Y681" s="234">
        <v>0</v>
      </c>
      <c r="Z681" s="233">
        <v>150249</v>
      </c>
      <c r="AA681" s="195">
        <v>98.628776550292969</v>
      </c>
      <c r="AB681" s="233">
        <v>151378</v>
      </c>
      <c r="AC681" s="195">
        <v>98.478187561035156</v>
      </c>
      <c r="AD681" s="234">
        <v>4.2367339134216309</v>
      </c>
      <c r="AE681" s="234">
        <v>31.354242324829102</v>
      </c>
      <c r="AF681" s="233">
        <v>377.50576782226562</v>
      </c>
      <c r="AG681" s="234">
        <v>1114.19970703125</v>
      </c>
      <c r="AH681" s="234">
        <v>498.5435791015625</v>
      </c>
      <c r="AI681" s="234">
        <v>44.744544982910156</v>
      </c>
      <c r="AJ681" s="234">
        <v>1065.1888427734375</v>
      </c>
      <c r="AK681" s="234">
        <v>49.0111083984375</v>
      </c>
      <c r="AL681" s="234">
        <v>528</v>
      </c>
      <c r="AM681" s="234">
        <v>15</v>
      </c>
      <c r="AN681" s="235">
        <v>45.790016174316406</v>
      </c>
      <c r="AO681" s="235">
        <v>45.017826080322266</v>
      </c>
      <c r="AP681" s="235">
        <v>73.007080078125</v>
      </c>
      <c r="AQ681" s="213">
        <v>1.2604069084063914</v>
      </c>
      <c r="AR681" s="234">
        <v>459</v>
      </c>
      <c r="AS681" s="236">
        <v>0</v>
      </c>
      <c r="AT681" s="236">
        <v>1</v>
      </c>
      <c r="AU681" s="236">
        <v>1</v>
      </c>
      <c r="AV681" s="236">
        <v>0</v>
      </c>
      <c r="AW681" s="236">
        <v>0</v>
      </c>
      <c r="AX681" s="236">
        <v>5</v>
      </c>
      <c r="AY681" s="236">
        <v>0</v>
      </c>
      <c r="AZ681" s="236">
        <v>2</v>
      </c>
      <c r="BA681" s="236">
        <v>0</v>
      </c>
      <c r="BB681" s="236">
        <v>51</v>
      </c>
      <c r="BC681" s="236">
        <v>14</v>
      </c>
      <c r="BD681" s="236">
        <v>6</v>
      </c>
      <c r="BE681" s="236">
        <v>7</v>
      </c>
      <c r="BF681" s="236">
        <v>0</v>
      </c>
      <c r="BG681" s="235">
        <v>20.758283615112305</v>
      </c>
      <c r="BH681" s="236">
        <v>290</v>
      </c>
      <c r="BI681" s="235">
        <v>53.406998158379373</v>
      </c>
      <c r="BJ681" s="43">
        <v>0</v>
      </c>
      <c r="BK681" s="43">
        <v>0</v>
      </c>
    </row>
    <row r="682" spans="1:63">
      <c r="A682" s="352">
        <v>41876</v>
      </c>
      <c r="B682" s="127" t="s">
        <v>132</v>
      </c>
      <c r="C682" s="127" t="s">
        <v>128</v>
      </c>
      <c r="D682" s="199">
        <v>183</v>
      </c>
      <c r="E682" s="199">
        <v>178</v>
      </c>
      <c r="F682" s="199">
        <v>5</v>
      </c>
      <c r="G682" s="199">
        <v>542</v>
      </c>
      <c r="H682" s="199">
        <v>527</v>
      </c>
      <c r="I682" s="199">
        <v>15</v>
      </c>
      <c r="J682" s="199">
        <v>1011</v>
      </c>
      <c r="K682" s="199">
        <v>980</v>
      </c>
      <c r="L682" s="199">
        <v>31</v>
      </c>
      <c r="M682" s="199">
        <v>365650</v>
      </c>
      <c r="N682" s="200">
        <v>1.3674278743565083E-3</v>
      </c>
      <c r="O682" s="199">
        <v>1113</v>
      </c>
      <c r="P682" s="194">
        <v>0.30441775918006897</v>
      </c>
      <c r="Q682" s="200">
        <v>0</v>
      </c>
      <c r="R682" s="199">
        <v>89596</v>
      </c>
      <c r="S682" s="194">
        <v>99.723968505859375</v>
      </c>
      <c r="T682" s="200">
        <v>99.420387268066406</v>
      </c>
      <c r="U682" s="199">
        <v>89844</v>
      </c>
      <c r="V682" s="201">
        <v>0</v>
      </c>
      <c r="W682" s="199">
        <v>592</v>
      </c>
      <c r="X682" s="200">
        <v>0.66074377298355103</v>
      </c>
      <c r="Y682" s="200">
        <v>0</v>
      </c>
      <c r="Z682" s="199">
        <v>156655</v>
      </c>
      <c r="AA682" s="201">
        <v>98.283233642578125</v>
      </c>
      <c r="AB682" s="199">
        <v>157366</v>
      </c>
      <c r="AC682" s="201">
        <v>98.087646484375</v>
      </c>
      <c r="AD682" s="200">
        <v>4.2084751129150391</v>
      </c>
      <c r="AE682" s="200">
        <v>27.354911804199219</v>
      </c>
      <c r="AF682" s="199">
        <v>426.86660766601562</v>
      </c>
      <c r="AG682" s="200">
        <v>1462.0499267578125</v>
      </c>
      <c r="AH682" s="200">
        <v>493.24798583984375</v>
      </c>
      <c r="AI682" s="237">
        <v>33.736740112304688</v>
      </c>
      <c r="AJ682" s="200">
        <v>1420.221923828125</v>
      </c>
      <c r="AK682" s="200">
        <v>41.827781677246094</v>
      </c>
      <c r="AL682" s="200">
        <v>527</v>
      </c>
      <c r="AM682" s="200">
        <v>15</v>
      </c>
      <c r="AN682" s="200">
        <v>45.566326141357422</v>
      </c>
      <c r="AO682" s="200">
        <v>45.619575500488281</v>
      </c>
      <c r="AP682" s="200">
        <v>43.829013824462891</v>
      </c>
      <c r="AQ682" s="200">
        <v>1.4461423607891319</v>
      </c>
      <c r="AR682" s="200">
        <v>483</v>
      </c>
      <c r="AS682" s="202">
        <v>0</v>
      </c>
      <c r="AT682" s="202">
        <v>1</v>
      </c>
      <c r="AU682" s="202">
        <v>1</v>
      </c>
      <c r="AV682" s="202">
        <v>0</v>
      </c>
      <c r="AW682" s="202">
        <v>0</v>
      </c>
      <c r="AX682" s="202">
        <v>12</v>
      </c>
      <c r="AY682" s="202">
        <v>-2</v>
      </c>
      <c r="AZ682" s="202">
        <v>4</v>
      </c>
      <c r="BA682" s="202">
        <v>0</v>
      </c>
      <c r="BB682" s="202">
        <v>46</v>
      </c>
      <c r="BC682" s="202">
        <v>13</v>
      </c>
      <c r="BD682" s="202">
        <v>22</v>
      </c>
      <c r="BE682" s="202">
        <v>11</v>
      </c>
      <c r="BF682" s="202">
        <v>0</v>
      </c>
      <c r="BG682" s="200">
        <v>21.062570571899414</v>
      </c>
      <c r="BH682" s="202">
        <v>305</v>
      </c>
      <c r="BI682" s="238">
        <v>56.273062730627309</v>
      </c>
      <c r="BJ682" s="43">
        <v>0</v>
      </c>
      <c r="BK682" s="43">
        <v>0</v>
      </c>
    </row>
    <row r="683" spans="1:63">
      <c r="A683" s="352">
        <v>41875</v>
      </c>
      <c r="B683" s="126" t="s">
        <v>6</v>
      </c>
      <c r="C683" s="126"/>
      <c r="D683" s="233">
        <v>2124</v>
      </c>
      <c r="E683" s="233">
        <v>1916</v>
      </c>
      <c r="F683" s="233">
        <v>208</v>
      </c>
      <c r="G683" s="233">
        <v>6279</v>
      </c>
      <c r="H683" s="233">
        <v>5675</v>
      </c>
      <c r="I683" s="233">
        <v>604</v>
      </c>
      <c r="J683" s="233">
        <v>19049</v>
      </c>
      <c r="K683" s="233">
        <v>16742</v>
      </c>
      <c r="L683" s="233">
        <v>2307</v>
      </c>
      <c r="M683" s="233">
        <v>12090043</v>
      </c>
      <c r="N683" s="195">
        <v>2.0132268945852381E-2</v>
      </c>
      <c r="O683" s="233">
        <v>16649</v>
      </c>
      <c r="P683" s="230">
        <v>0.13982322064520869</v>
      </c>
      <c r="Q683" s="234"/>
      <c r="R683" s="233">
        <v>4594165</v>
      </c>
      <c r="S683" s="230">
        <v>99.515134116047463</v>
      </c>
      <c r="T683" s="195">
        <v>99.375988850497009</v>
      </c>
      <c r="U683" s="233">
        <v>4616560</v>
      </c>
      <c r="V683" s="195">
        <v>0.14216212826711072</v>
      </c>
      <c r="W683" s="233">
        <v>16196</v>
      </c>
      <c r="X683" s="195">
        <v>0.35253413841252979</v>
      </c>
      <c r="Y683" s="234"/>
      <c r="Z683" s="233">
        <v>3703516</v>
      </c>
      <c r="AA683" s="195">
        <v>98.005491388138296</v>
      </c>
      <c r="AB683" s="233">
        <v>3704096</v>
      </c>
      <c r="AC683" s="195">
        <v>97.984590777020003</v>
      </c>
      <c r="AD683" s="234">
        <v>9.5315334736761699</v>
      </c>
      <c r="AE683" s="234">
        <v>28.916340129783372</v>
      </c>
      <c r="AF683" s="233">
        <v>17283.004272460938</v>
      </c>
      <c r="AG683" s="234">
        <v>61726.373413085938</v>
      </c>
      <c r="AH683" s="234">
        <v>40817.878356933594</v>
      </c>
      <c r="AI683" s="234">
        <v>66.127128648514187</v>
      </c>
      <c r="AJ683" s="234">
        <v>52115.939880371094</v>
      </c>
      <c r="AK683" s="234">
        <v>9610.4335536956787</v>
      </c>
      <c r="AL683" s="234">
        <v>31442.049194335938</v>
      </c>
      <c r="AM683" s="234">
        <v>7409.229434967041</v>
      </c>
      <c r="AN683" s="235">
        <v>88.225692108688008</v>
      </c>
      <c r="AO683" s="235">
        <v>85.817508863516125</v>
      </c>
      <c r="AP683" s="235">
        <v>106.8528507092296</v>
      </c>
      <c r="AQ683" s="213">
        <v>3.240399675210559</v>
      </c>
      <c r="AR683" s="234">
        <v>3634</v>
      </c>
      <c r="AS683" s="236">
        <v>82</v>
      </c>
      <c r="AT683" s="236">
        <v>25</v>
      </c>
      <c r="AU683" s="236">
        <v>13</v>
      </c>
      <c r="AV683" s="236">
        <v>27</v>
      </c>
      <c r="AW683" s="236">
        <v>9</v>
      </c>
      <c r="AX683" s="236">
        <v>82</v>
      </c>
      <c r="AY683" s="236">
        <v>0</v>
      </c>
      <c r="AZ683" s="236">
        <v>74</v>
      </c>
      <c r="BA683" s="236">
        <v>19</v>
      </c>
      <c r="BB683" s="236">
        <v>725</v>
      </c>
      <c r="BC683" s="236">
        <v>325</v>
      </c>
      <c r="BD683" s="236">
        <v>287</v>
      </c>
      <c r="BE683" s="236">
        <v>498</v>
      </c>
      <c r="BF683" s="236">
        <v>0</v>
      </c>
      <c r="BG683" s="235">
        <v>43.007794790708409</v>
      </c>
      <c r="BH683" s="236">
        <v>1559</v>
      </c>
      <c r="BI683" s="235">
        <v>24.828794394011787</v>
      </c>
      <c r="BJ683" s="43">
        <v>2</v>
      </c>
      <c r="BK683" s="43">
        <v>19</v>
      </c>
    </row>
    <row r="684" spans="1:63">
      <c r="A684" s="352">
        <v>41875</v>
      </c>
      <c r="B684" s="127" t="s">
        <v>134</v>
      </c>
      <c r="C684" s="127"/>
      <c r="D684" s="199">
        <v>760</v>
      </c>
      <c r="E684" s="199">
        <v>652</v>
      </c>
      <c r="F684" s="199">
        <v>108</v>
      </c>
      <c r="G684" s="199">
        <v>2271</v>
      </c>
      <c r="H684" s="199">
        <v>1947</v>
      </c>
      <c r="I684" s="199">
        <v>324</v>
      </c>
      <c r="J684" s="199">
        <v>7996</v>
      </c>
      <c r="K684" s="199">
        <v>6656</v>
      </c>
      <c r="L684" s="199">
        <v>1340</v>
      </c>
      <c r="M684" s="199">
        <v>5931798</v>
      </c>
      <c r="N684" s="200">
        <v>3.1777885319475008E-2</v>
      </c>
      <c r="O684" s="199">
        <v>7949</v>
      </c>
      <c r="P684" s="194">
        <v>0.13406211285985889</v>
      </c>
      <c r="Q684" s="200"/>
      <c r="R684" s="199">
        <v>2397391</v>
      </c>
      <c r="S684" s="194">
        <v>99.535359538077614</v>
      </c>
      <c r="T684" s="200">
        <v>99.401920332038216</v>
      </c>
      <c r="U684" s="199">
        <v>2408583</v>
      </c>
      <c r="V684" s="201">
        <v>0.10508253067374698</v>
      </c>
      <c r="W684" s="199">
        <v>7183</v>
      </c>
      <c r="X684" s="200">
        <v>0.29961737572219133</v>
      </c>
      <c r="Y684" s="200"/>
      <c r="Z684" s="199">
        <v>2109106</v>
      </c>
      <c r="AA684" s="201">
        <v>98.534451294710024</v>
      </c>
      <c r="AB684" s="199">
        <v>2110087</v>
      </c>
      <c r="AC684" s="201">
        <v>98.428028725265023</v>
      </c>
      <c r="AD684" s="200">
        <v>5.4629282699393471</v>
      </c>
      <c r="AE684" s="200">
        <v>30.010127413173123</v>
      </c>
      <c r="AF684" s="199">
        <v>9217.9013671875</v>
      </c>
      <c r="AG684" s="200">
        <v>33662.684326171875</v>
      </c>
      <c r="AH684" s="200">
        <v>25290.777099609375</v>
      </c>
      <c r="AI684" s="237">
        <v>75.130007026642389</v>
      </c>
      <c r="AJ684" s="200">
        <v>27268.31689453125</v>
      </c>
      <c r="AK684" s="200">
        <v>6394.365852355957</v>
      </c>
      <c r="AL684" s="200">
        <v>20018.90966796875</v>
      </c>
      <c r="AM684" s="200">
        <v>5271.8675880432129</v>
      </c>
      <c r="AN684" s="200">
        <v>109.89464198525035</v>
      </c>
      <c r="AO684" s="200">
        <v>107.81065211277416</v>
      </c>
      <c r="AP684" s="200">
        <v>119.76726453567618</v>
      </c>
      <c r="AQ684" s="200">
        <v>4.2099405110269981</v>
      </c>
      <c r="AR684" s="200">
        <v>896</v>
      </c>
      <c r="AS684" s="202">
        <v>73</v>
      </c>
      <c r="AT684" s="202">
        <v>18</v>
      </c>
      <c r="AU684" s="202">
        <v>9</v>
      </c>
      <c r="AV684" s="202">
        <v>6</v>
      </c>
      <c r="AW684" s="202">
        <v>4</v>
      </c>
      <c r="AX684" s="202">
        <v>29</v>
      </c>
      <c r="AY684" s="202">
        <v>1</v>
      </c>
      <c r="AZ684" s="202">
        <v>30</v>
      </c>
      <c r="BA684" s="202">
        <v>10</v>
      </c>
      <c r="BB684" s="202">
        <v>142</v>
      </c>
      <c r="BC684" s="202">
        <v>42</v>
      </c>
      <c r="BD684" s="202">
        <v>91</v>
      </c>
      <c r="BE684" s="202">
        <v>196</v>
      </c>
      <c r="BF684" s="202">
        <v>0</v>
      </c>
      <c r="BG684" s="200">
        <v>54.221406550943719</v>
      </c>
      <c r="BH684" s="202">
        <v>204</v>
      </c>
      <c r="BI684" s="238">
        <v>8.9828269484808452</v>
      </c>
      <c r="BJ684" s="470">
        <v>1</v>
      </c>
      <c r="BK684" s="470">
        <v>10</v>
      </c>
    </row>
    <row r="685" spans="1:63">
      <c r="A685" s="352">
        <v>41875</v>
      </c>
      <c r="B685" s="127" t="s">
        <v>175</v>
      </c>
      <c r="C685" s="127"/>
      <c r="D685" s="199">
        <v>679</v>
      </c>
      <c r="E685" s="199">
        <v>608</v>
      </c>
      <c r="F685" s="199">
        <v>71</v>
      </c>
      <c r="G685" s="199">
        <v>1964</v>
      </c>
      <c r="H685" s="199">
        <v>1771</v>
      </c>
      <c r="I685" s="199">
        <v>193</v>
      </c>
      <c r="J685" s="199">
        <v>6333</v>
      </c>
      <c r="K685" s="199">
        <v>5626</v>
      </c>
      <c r="L685" s="199">
        <v>707</v>
      </c>
      <c r="M685" s="199">
        <v>4026840</v>
      </c>
      <c r="N685" s="200">
        <v>1.035551458045905E-2</v>
      </c>
      <c r="O685" s="199">
        <v>289</v>
      </c>
      <c r="P685" s="194">
        <v>7.5131030417163493E-3</v>
      </c>
      <c r="Q685" s="200"/>
      <c r="R685" s="199">
        <v>1477799</v>
      </c>
      <c r="S685" s="194">
        <v>99.568472312784778</v>
      </c>
      <c r="T685" s="243">
        <v>99.560991630862858</v>
      </c>
      <c r="U685" s="199">
        <v>1484205</v>
      </c>
      <c r="V685" s="201">
        <v>0.12707139629683148</v>
      </c>
      <c r="W685" s="199">
        <v>4207</v>
      </c>
      <c r="X685" s="200">
        <v>0.28468012226290584</v>
      </c>
      <c r="Y685" s="200"/>
      <c r="Z685" s="199">
        <v>435829</v>
      </c>
      <c r="AA685" s="201">
        <v>93.098898279102315</v>
      </c>
      <c r="AB685" s="199">
        <v>433887</v>
      </c>
      <c r="AC685" s="201">
        <v>93.29940769760077</v>
      </c>
      <c r="AD685" s="200">
        <v>20.275668050947235</v>
      </c>
      <c r="AE685" s="200">
        <v>32.723848326463965</v>
      </c>
      <c r="AF685" s="199">
        <v>5933.6138916015625</v>
      </c>
      <c r="AG685" s="200">
        <v>19108.85546875</v>
      </c>
      <c r="AH685" s="200">
        <v>11516.501831054688</v>
      </c>
      <c r="AI685" s="237">
        <v>60.267878680062239</v>
      </c>
      <c r="AJ685" s="200">
        <v>16345.484130859375</v>
      </c>
      <c r="AK685" s="200">
        <v>2763.3733215332031</v>
      </c>
      <c r="AL685" s="200">
        <v>9466.1395263671875</v>
      </c>
      <c r="AM685" s="200">
        <v>2050.3618469238281</v>
      </c>
      <c r="AN685" s="200">
        <v>79.138197455354401</v>
      </c>
      <c r="AO685" s="200">
        <v>77.736201248370179</v>
      </c>
      <c r="AP685" s="200">
        <v>96.016090287033833</v>
      </c>
      <c r="AQ685" s="200">
        <v>3.0173465133033317</v>
      </c>
      <c r="AR685" s="200">
        <v>1136</v>
      </c>
      <c r="AS685" s="202">
        <v>4</v>
      </c>
      <c r="AT685" s="202">
        <v>3</v>
      </c>
      <c r="AU685" s="202">
        <v>2</v>
      </c>
      <c r="AV685" s="202">
        <v>10</v>
      </c>
      <c r="AW685" s="202">
        <v>2</v>
      </c>
      <c r="AX685" s="202">
        <v>10</v>
      </c>
      <c r="AY685" s="202">
        <v>1</v>
      </c>
      <c r="AZ685" s="202">
        <v>15</v>
      </c>
      <c r="BA685" s="202">
        <v>6</v>
      </c>
      <c r="BB685" s="202">
        <v>397</v>
      </c>
      <c r="BC685" s="202">
        <v>217</v>
      </c>
      <c r="BD685" s="202">
        <v>55</v>
      </c>
      <c r="BE685" s="202">
        <v>114</v>
      </c>
      <c r="BF685" s="202">
        <v>0</v>
      </c>
      <c r="BG685" s="200">
        <v>38.561821773980469</v>
      </c>
      <c r="BH685" s="202">
        <v>390</v>
      </c>
      <c r="BI685" s="238">
        <v>19.857433808553971</v>
      </c>
      <c r="BJ685" s="470">
        <v>1</v>
      </c>
      <c r="BK685" s="470">
        <v>6</v>
      </c>
    </row>
    <row r="686" spans="1:63">
      <c r="A686" s="352">
        <v>41875</v>
      </c>
      <c r="B686" s="126" t="s">
        <v>135</v>
      </c>
      <c r="C686" s="126"/>
      <c r="D686" s="189">
        <v>685</v>
      </c>
      <c r="E686" s="189">
        <v>656</v>
      </c>
      <c r="F686" s="189">
        <v>29</v>
      </c>
      <c r="G686" s="189">
        <v>2044</v>
      </c>
      <c r="H686" s="189">
        <v>1957</v>
      </c>
      <c r="I686" s="189">
        <v>87</v>
      </c>
      <c r="J686" s="189">
        <v>4720</v>
      </c>
      <c r="K686" s="189">
        <v>4460</v>
      </c>
      <c r="L686" s="189">
        <v>260</v>
      </c>
      <c r="M686" s="189">
        <v>2131405</v>
      </c>
      <c r="N686" s="203">
        <v>6.1930981336034297E-3</v>
      </c>
      <c r="O686" s="189">
        <v>8411</v>
      </c>
      <c r="P686" s="192">
        <v>0.39465583876588389</v>
      </c>
      <c r="Q686" s="203"/>
      <c r="R686" s="204">
        <v>718975</v>
      </c>
      <c r="S686" s="192">
        <v>99.33806067323448</v>
      </c>
      <c r="T686" s="203">
        <v>98.946017216670754</v>
      </c>
      <c r="U686" s="204">
        <v>723772</v>
      </c>
      <c r="V686" s="205">
        <v>0.29650220809081912</v>
      </c>
      <c r="W686" s="204">
        <v>4806</v>
      </c>
      <c r="X686" s="203">
        <v>0.66845161514656282</v>
      </c>
      <c r="Y686" s="203"/>
      <c r="Z686" s="204">
        <v>1158581</v>
      </c>
      <c r="AA686" s="205">
        <v>98.888298076154229</v>
      </c>
      <c r="AB686" s="204">
        <v>1160122</v>
      </c>
      <c r="AC686" s="205">
        <v>98.93030802131112</v>
      </c>
      <c r="AD686" s="203">
        <v>3.7283642505479651</v>
      </c>
      <c r="AE686" s="203">
        <v>24.042594034451273</v>
      </c>
      <c r="AF686" s="204">
        <v>2131.489013671875</v>
      </c>
      <c r="AG686" s="205">
        <v>8954.8336181640625</v>
      </c>
      <c r="AH686" s="205">
        <v>4010.5994262695312</v>
      </c>
      <c r="AI686" s="232">
        <v>44.786978712082337</v>
      </c>
      <c r="AJ686" s="205">
        <v>8502.1388549804687</v>
      </c>
      <c r="AK686" s="205">
        <v>452.69437980651855</v>
      </c>
      <c r="AL686" s="205">
        <v>1957</v>
      </c>
      <c r="AM686" s="205">
        <v>87</v>
      </c>
      <c r="AN686" s="203">
        <v>58.966891792930646</v>
      </c>
      <c r="AO686" s="203">
        <v>59.005145884665446</v>
      </c>
      <c r="AP686" s="203">
        <v>58.257474487379319</v>
      </c>
      <c r="AQ686" s="203">
        <v>1.8972105123228946</v>
      </c>
      <c r="AR686" s="205">
        <v>1602</v>
      </c>
      <c r="AS686" s="204">
        <v>5</v>
      </c>
      <c r="AT686" s="204">
        <v>4</v>
      </c>
      <c r="AU686" s="204">
        <v>2</v>
      </c>
      <c r="AV686" s="204">
        <v>11</v>
      </c>
      <c r="AW686" s="204">
        <v>3</v>
      </c>
      <c r="AX686" s="204">
        <v>43</v>
      </c>
      <c r="AY686" s="204">
        <v>-2</v>
      </c>
      <c r="AZ686" s="204">
        <v>29</v>
      </c>
      <c r="BA686" s="204">
        <v>3</v>
      </c>
      <c r="BB686" s="204">
        <v>186</v>
      </c>
      <c r="BC686" s="204">
        <v>66</v>
      </c>
      <c r="BD686" s="204">
        <v>141</v>
      </c>
      <c r="BE686" s="204">
        <v>188</v>
      </c>
      <c r="BF686" s="204">
        <v>0</v>
      </c>
      <c r="BG686" s="203">
        <v>28.083801961287776</v>
      </c>
      <c r="BH686" s="204">
        <v>965</v>
      </c>
      <c r="BI686" s="239">
        <v>47.211350293542075</v>
      </c>
      <c r="BJ686" s="470">
        <v>0</v>
      </c>
      <c r="BK686" s="470">
        <v>3</v>
      </c>
    </row>
    <row r="687" spans="1:63">
      <c r="A687" s="352">
        <v>41875</v>
      </c>
      <c r="B687" s="114" t="s">
        <v>121</v>
      </c>
      <c r="C687" s="114" t="s">
        <v>122</v>
      </c>
      <c r="D687" s="114">
        <v>232</v>
      </c>
      <c r="E687" s="114">
        <v>168</v>
      </c>
      <c r="F687" s="114">
        <v>64</v>
      </c>
      <c r="G687" s="114">
        <v>683</v>
      </c>
      <c r="H687" s="114">
        <v>492</v>
      </c>
      <c r="I687" s="114">
        <v>191</v>
      </c>
      <c r="J687" s="114">
        <v>2669</v>
      </c>
      <c r="K687" s="115">
        <v>1868</v>
      </c>
      <c r="L687" s="115">
        <v>801</v>
      </c>
      <c r="M687" s="115">
        <v>2094004</v>
      </c>
      <c r="N687" s="116">
        <v>2.0200533792376518E-2</v>
      </c>
      <c r="O687" s="115">
        <v>2889</v>
      </c>
      <c r="P687" s="116">
        <v>0.13799862563610077</v>
      </c>
      <c r="Q687" s="116">
        <v>0</v>
      </c>
      <c r="R687" s="117">
        <v>947140</v>
      </c>
      <c r="S687" s="116">
        <v>99.58856201171875</v>
      </c>
      <c r="T687" s="116">
        <v>99.451133728027344</v>
      </c>
      <c r="U687" s="118">
        <v>951053</v>
      </c>
      <c r="V687" s="119">
        <v>0.12922517955303192</v>
      </c>
      <c r="W687" s="117">
        <v>2873</v>
      </c>
      <c r="X687" s="119">
        <v>0.30333423614501953</v>
      </c>
      <c r="Y687" s="119">
        <v>0</v>
      </c>
      <c r="Z687" s="117">
        <v>1157528</v>
      </c>
      <c r="AA687" s="119">
        <v>98.650833129882813</v>
      </c>
      <c r="AB687" s="116">
        <v>1157574</v>
      </c>
      <c r="AC687" s="120">
        <v>98.616073608398438</v>
      </c>
      <c r="AD687" s="116">
        <v>5.3717160224914551</v>
      </c>
      <c r="AE687" s="116">
        <v>28.242204666137695</v>
      </c>
      <c r="AF687" s="116">
        <v>3189.2763671875</v>
      </c>
      <c r="AG687" s="116">
        <v>14264.1865234375</v>
      </c>
      <c r="AH687" s="121">
        <v>12181.5654296875</v>
      </c>
      <c r="AI687" s="116">
        <v>85.399650573730469</v>
      </c>
      <c r="AJ687" s="121">
        <v>9711.8017578125</v>
      </c>
      <c r="AK687" s="121">
        <v>4552.384765625</v>
      </c>
      <c r="AL687" s="116">
        <v>8195.103515625</v>
      </c>
      <c r="AM687" s="116">
        <v>3986.462646484375</v>
      </c>
      <c r="AN687" s="116">
        <v>133.78785705566406</v>
      </c>
      <c r="AO687" s="116">
        <v>130.50697326660156</v>
      </c>
      <c r="AP687" s="116">
        <v>141.36968994140625</v>
      </c>
      <c r="AQ687" s="122">
        <v>5.3443936018874112</v>
      </c>
      <c r="AR687" s="118">
        <v>155</v>
      </c>
      <c r="AS687" s="118">
        <v>59</v>
      </c>
      <c r="AT687" s="118">
        <v>5</v>
      </c>
      <c r="AU687" s="118">
        <v>3</v>
      </c>
      <c r="AV687" s="118">
        <v>3</v>
      </c>
      <c r="AW687" s="118">
        <v>1</v>
      </c>
      <c r="AX687" s="118">
        <v>12</v>
      </c>
      <c r="AY687" s="118">
        <v>0</v>
      </c>
      <c r="AZ687" s="118">
        <v>8</v>
      </c>
      <c r="BA687" s="118">
        <v>2</v>
      </c>
      <c r="BB687" s="118">
        <v>20</v>
      </c>
      <c r="BC687" s="118">
        <v>7</v>
      </c>
      <c r="BD687" s="116">
        <v>38</v>
      </c>
      <c r="BE687" s="118">
        <v>53</v>
      </c>
      <c r="BF687" s="118">
        <v>0</v>
      </c>
      <c r="BG687" s="112">
        <v>66.443801879882813</v>
      </c>
      <c r="BH687" s="244">
        <v>34</v>
      </c>
      <c r="BI687" s="240">
        <v>4.9780380673499272</v>
      </c>
      <c r="BJ687" s="470">
        <v>0</v>
      </c>
      <c r="BK687" s="470">
        <v>2</v>
      </c>
    </row>
    <row r="688" spans="1:63">
      <c r="A688" s="352">
        <v>41875</v>
      </c>
      <c r="B688" s="114" t="s">
        <v>123</v>
      </c>
      <c r="C688" s="114" t="s">
        <v>122</v>
      </c>
      <c r="D688" s="114">
        <v>168</v>
      </c>
      <c r="E688" s="114">
        <v>157</v>
      </c>
      <c r="F688" s="114">
        <v>11</v>
      </c>
      <c r="G688" s="114">
        <v>517</v>
      </c>
      <c r="H688" s="114">
        <v>483</v>
      </c>
      <c r="I688" s="114">
        <v>34</v>
      </c>
      <c r="J688" s="114">
        <v>1580</v>
      </c>
      <c r="K688" s="115">
        <v>1448</v>
      </c>
      <c r="L688" s="115">
        <v>132</v>
      </c>
      <c r="M688" s="115">
        <v>1015473</v>
      </c>
      <c r="N688" s="116">
        <v>8.2818545401096344E-2</v>
      </c>
      <c r="O688" s="115">
        <v>1190</v>
      </c>
      <c r="P688" s="116">
        <v>0.11730829626321793</v>
      </c>
      <c r="Q688" s="116">
        <v>0</v>
      </c>
      <c r="R688" s="117">
        <v>365711</v>
      </c>
      <c r="S688" s="116">
        <v>99.537300109863281</v>
      </c>
      <c r="T688" s="116">
        <v>99.4205322265625</v>
      </c>
      <c r="U688" s="118">
        <v>367411</v>
      </c>
      <c r="V688" s="119">
        <v>0.20766934752464294</v>
      </c>
      <c r="W688" s="117">
        <v>1097</v>
      </c>
      <c r="X688" s="119">
        <v>0.29996362328529358</v>
      </c>
      <c r="Y688" s="119">
        <v>0</v>
      </c>
      <c r="Z688" s="117">
        <v>298215</v>
      </c>
      <c r="AA688" s="119">
        <v>98.895431518554688</v>
      </c>
      <c r="AB688" s="116">
        <v>298593</v>
      </c>
      <c r="AC688" s="120">
        <v>98.778938293457031</v>
      </c>
      <c r="AD688" s="116">
        <v>5.1302571296691895</v>
      </c>
      <c r="AE688" s="116">
        <v>29.958354949951172</v>
      </c>
      <c r="AF688" s="116">
        <v>1483.9996337890625</v>
      </c>
      <c r="AG688" s="116">
        <v>5315.99560546875</v>
      </c>
      <c r="AH688" s="121">
        <v>3511.868408203125</v>
      </c>
      <c r="AI688" s="116">
        <v>66.062286376953125</v>
      </c>
      <c r="AJ688" s="121">
        <v>4812.4541015625</v>
      </c>
      <c r="AK688" s="121">
        <v>503.541015625</v>
      </c>
      <c r="AL688" s="116">
        <v>3136.534423828125</v>
      </c>
      <c r="AM688" s="116">
        <v>375.33401489257812</v>
      </c>
      <c r="AN688" s="116">
        <v>92.859909057617188</v>
      </c>
      <c r="AO688" s="116">
        <v>92.624870300292969</v>
      </c>
      <c r="AP688" s="116">
        <v>95.167900085449219</v>
      </c>
      <c r="AQ688" s="116">
        <v>3.3645541806764241</v>
      </c>
      <c r="AR688" s="118">
        <v>267</v>
      </c>
      <c r="AS688" s="118">
        <v>3</v>
      </c>
      <c r="AT688" s="118">
        <v>9</v>
      </c>
      <c r="AU688" s="118">
        <v>5</v>
      </c>
      <c r="AV688" s="118">
        <v>2</v>
      </c>
      <c r="AW688" s="118">
        <v>2</v>
      </c>
      <c r="AX688" s="118">
        <v>6</v>
      </c>
      <c r="AY688" s="118">
        <v>1</v>
      </c>
      <c r="AZ688" s="118">
        <v>8</v>
      </c>
      <c r="BA688" s="118">
        <v>4</v>
      </c>
      <c r="BB688" s="118">
        <v>25</v>
      </c>
      <c r="BC688" s="118">
        <v>6</v>
      </c>
      <c r="BD688" s="116">
        <v>18</v>
      </c>
      <c r="BE688" s="118">
        <v>26</v>
      </c>
      <c r="BF688" s="118">
        <v>0</v>
      </c>
      <c r="BG688" s="112">
        <v>45.399875640869141</v>
      </c>
      <c r="BH688" s="244">
        <v>65</v>
      </c>
      <c r="BI688" s="240">
        <v>12.572533849129593</v>
      </c>
      <c r="BJ688" s="470">
        <v>1</v>
      </c>
      <c r="BK688" s="470">
        <v>4</v>
      </c>
    </row>
    <row r="689" spans="1:63">
      <c r="A689" s="352">
        <v>41875</v>
      </c>
      <c r="B689" s="114" t="s">
        <v>183</v>
      </c>
      <c r="C689" s="114" t="s">
        <v>122</v>
      </c>
      <c r="D689" s="114">
        <v>139</v>
      </c>
      <c r="E689" s="114">
        <v>129</v>
      </c>
      <c r="F689" s="114">
        <v>10</v>
      </c>
      <c r="G689" s="114">
        <v>417</v>
      </c>
      <c r="H689" s="114">
        <v>387</v>
      </c>
      <c r="I689" s="114">
        <v>30</v>
      </c>
      <c r="J689" s="114">
        <v>1578</v>
      </c>
      <c r="K689" s="115">
        <v>1464</v>
      </c>
      <c r="L689" s="115">
        <v>114</v>
      </c>
      <c r="M689" s="115">
        <v>1170716</v>
      </c>
      <c r="N689" s="116">
        <v>4.0146373212337494E-2</v>
      </c>
      <c r="O689" s="115">
        <v>1411</v>
      </c>
      <c r="P689" s="116">
        <v>0.12057912349700928</v>
      </c>
      <c r="Q689" s="116">
        <v>0</v>
      </c>
      <c r="R689" s="117">
        <v>469906</v>
      </c>
      <c r="S689" s="116">
        <v>99.540962219238281</v>
      </c>
      <c r="T689" s="116">
        <v>99.420936584472656</v>
      </c>
      <c r="U689" s="118">
        <v>472073</v>
      </c>
      <c r="V689" s="119">
        <v>0.10443300008773804</v>
      </c>
      <c r="W689" s="117">
        <v>1428</v>
      </c>
      <c r="X689" s="119">
        <v>0.30389055609703064</v>
      </c>
      <c r="Y689" s="119">
        <v>0</v>
      </c>
      <c r="Z689" s="117">
        <v>281710</v>
      </c>
      <c r="AA689" s="119">
        <v>97.833587646484375</v>
      </c>
      <c r="AB689" s="116">
        <v>282833</v>
      </c>
      <c r="AC689" s="120">
        <v>97.489334106445313</v>
      </c>
      <c r="AD689" s="116">
        <v>5.5814833641052246</v>
      </c>
      <c r="AE689" s="116">
        <v>29.145257949829102</v>
      </c>
      <c r="AF689" s="116">
        <v>1845.1549072265625</v>
      </c>
      <c r="AG689" s="116">
        <v>5960.73193359375</v>
      </c>
      <c r="AH689" s="121">
        <v>3962.2841796875</v>
      </c>
      <c r="AI689" s="116">
        <v>66.473114013671875</v>
      </c>
      <c r="AJ689" s="121">
        <v>5472.96630859375</v>
      </c>
      <c r="AK689" s="121">
        <v>487.76705932617187</v>
      </c>
      <c r="AL689" s="116">
        <v>3588.60791015625</v>
      </c>
      <c r="AM689" s="116">
        <v>373.67596435546875</v>
      </c>
      <c r="AN689" s="116">
        <v>96.493507385253906</v>
      </c>
      <c r="AO689" s="116">
        <v>95.442695617675781</v>
      </c>
      <c r="AP689" s="116">
        <v>110.09397125244141</v>
      </c>
      <c r="AQ689" s="116">
        <v>3.7773966626069391</v>
      </c>
      <c r="AR689" s="118">
        <v>174</v>
      </c>
      <c r="AS689" s="118">
        <v>2</v>
      </c>
      <c r="AT689" s="118">
        <v>2</v>
      </c>
      <c r="AU689" s="118">
        <v>1</v>
      </c>
      <c r="AV689" s="118">
        <v>1</v>
      </c>
      <c r="AW689" s="118">
        <v>1</v>
      </c>
      <c r="AX689" s="118">
        <v>6</v>
      </c>
      <c r="AY689" s="118">
        <v>0</v>
      </c>
      <c r="AZ689" s="118">
        <v>3</v>
      </c>
      <c r="BA689" s="118">
        <v>1</v>
      </c>
      <c r="BB689" s="118">
        <v>47</v>
      </c>
      <c r="BC689" s="118">
        <v>11</v>
      </c>
      <c r="BD689" s="116">
        <v>16</v>
      </c>
      <c r="BE689" s="118">
        <v>31</v>
      </c>
      <c r="BF689" s="118">
        <v>0</v>
      </c>
      <c r="BG689" s="112">
        <v>47.713024139404297</v>
      </c>
      <c r="BH689" s="244">
        <v>38</v>
      </c>
      <c r="BI689" s="240">
        <v>9.1127098321342928</v>
      </c>
      <c r="BJ689" s="470">
        <v>0</v>
      </c>
      <c r="BK689" s="470">
        <v>1</v>
      </c>
    </row>
    <row r="690" spans="1:63">
      <c r="A690" s="352">
        <v>41875</v>
      </c>
      <c r="B690" s="114" t="s">
        <v>126</v>
      </c>
      <c r="C690" s="114" t="s">
        <v>122</v>
      </c>
      <c r="D690" s="114">
        <v>109</v>
      </c>
      <c r="E690" s="114">
        <v>103</v>
      </c>
      <c r="F690" s="114">
        <v>6</v>
      </c>
      <c r="G690" s="114">
        <v>320</v>
      </c>
      <c r="H690" s="114">
        <v>302</v>
      </c>
      <c r="I690" s="114">
        <v>18</v>
      </c>
      <c r="J690" s="114">
        <v>994</v>
      </c>
      <c r="K690" s="115">
        <v>920</v>
      </c>
      <c r="L690" s="115">
        <v>74</v>
      </c>
      <c r="M690" s="115">
        <v>626129</v>
      </c>
      <c r="N690" s="116">
        <v>1.5971149550750852E-3</v>
      </c>
      <c r="O690" s="115">
        <v>1407</v>
      </c>
      <c r="P690" s="116">
        <v>0.22478048503398895</v>
      </c>
      <c r="Q690" s="116">
        <v>0</v>
      </c>
      <c r="R690" s="117">
        <v>224475</v>
      </c>
      <c r="S690" s="116">
        <v>99.458122253417969</v>
      </c>
      <c r="T690" s="116">
        <v>99.23455810546875</v>
      </c>
      <c r="U690" s="118">
        <v>225698</v>
      </c>
      <c r="V690" s="119">
        <v>4.4306993368081748E-4</v>
      </c>
      <c r="W690" s="117">
        <v>800</v>
      </c>
      <c r="X690" s="119">
        <v>0.35638713836669922</v>
      </c>
      <c r="Y690" s="119">
        <v>0</v>
      </c>
      <c r="Z690" s="117">
        <v>116453</v>
      </c>
      <c r="AA690" s="119">
        <v>98.788352966308594</v>
      </c>
      <c r="AB690" s="116">
        <v>116534</v>
      </c>
      <c r="AC690" s="120">
        <v>98.659622192382812</v>
      </c>
      <c r="AD690" s="116">
        <v>5.7617015838623047</v>
      </c>
      <c r="AE690" s="116">
        <v>34.888969421386719</v>
      </c>
      <c r="AF690" s="116">
        <v>1011.021240234375</v>
      </c>
      <c r="AG690" s="116">
        <v>3360.260498046875</v>
      </c>
      <c r="AH690" s="121">
        <v>2179.703369140625</v>
      </c>
      <c r="AI690" s="116">
        <v>64.867095947265625</v>
      </c>
      <c r="AJ690" s="121">
        <v>3243.618408203125</v>
      </c>
      <c r="AK690" s="121">
        <v>116.64200592041016</v>
      </c>
      <c r="AL690" s="116">
        <v>2129.05712890625</v>
      </c>
      <c r="AM690" s="116">
        <v>50.645999908447266</v>
      </c>
      <c r="AN690" s="116">
        <v>93.734527587890625</v>
      </c>
      <c r="AO690" s="116">
        <v>97.639663696289062</v>
      </c>
      <c r="AP690" s="116">
        <v>44.377574920654297</v>
      </c>
      <c r="AQ690" s="116">
        <v>3.3805437606105384</v>
      </c>
      <c r="AR690" s="118">
        <v>170</v>
      </c>
      <c r="AS690" s="118">
        <v>0</v>
      </c>
      <c r="AT690" s="118">
        <v>1</v>
      </c>
      <c r="AU690" s="118">
        <v>0</v>
      </c>
      <c r="AV690" s="118">
        <v>0</v>
      </c>
      <c r="AW690" s="118">
        <v>0</v>
      </c>
      <c r="AX690" s="118">
        <v>5</v>
      </c>
      <c r="AY690" s="118">
        <v>0</v>
      </c>
      <c r="AZ690" s="118">
        <v>7</v>
      </c>
      <c r="BA690" s="118">
        <v>2</v>
      </c>
      <c r="BB690" s="118">
        <v>19</v>
      </c>
      <c r="BC690" s="118">
        <v>10</v>
      </c>
      <c r="BD690" s="116">
        <v>13</v>
      </c>
      <c r="BE690" s="118">
        <v>51</v>
      </c>
      <c r="BF690" s="118">
        <v>0</v>
      </c>
      <c r="BG690" s="112">
        <v>45.899589538574219</v>
      </c>
      <c r="BH690" s="244">
        <v>38</v>
      </c>
      <c r="BI690" s="240">
        <v>11.875</v>
      </c>
      <c r="BJ690" s="470">
        <v>0</v>
      </c>
      <c r="BK690" s="470">
        <v>2</v>
      </c>
    </row>
    <row r="691" spans="1:63">
      <c r="A691" s="352">
        <v>41875</v>
      </c>
      <c r="B691" s="114" t="s">
        <v>184</v>
      </c>
      <c r="C691" s="114" t="s">
        <v>122</v>
      </c>
      <c r="D691" s="114">
        <v>112</v>
      </c>
      <c r="E691" s="114">
        <v>95</v>
      </c>
      <c r="F691" s="114">
        <v>17</v>
      </c>
      <c r="G691" s="114">
        <v>334</v>
      </c>
      <c r="H691" s="114">
        <v>283</v>
      </c>
      <c r="I691" s="114">
        <v>51</v>
      </c>
      <c r="J691" s="114">
        <v>1175</v>
      </c>
      <c r="K691" s="115">
        <v>956</v>
      </c>
      <c r="L691" s="115">
        <v>219</v>
      </c>
      <c r="M691" s="115">
        <v>1025476</v>
      </c>
      <c r="N691" s="116">
        <v>1.3749712146818638E-2</v>
      </c>
      <c r="O691" s="115">
        <v>1052</v>
      </c>
      <c r="P691" s="116">
        <v>0.10260501503944397</v>
      </c>
      <c r="Q691" s="116">
        <v>0</v>
      </c>
      <c r="R691" s="117">
        <v>390159</v>
      </c>
      <c r="S691" s="116">
        <v>99.44207763671875</v>
      </c>
      <c r="T691" s="116">
        <v>99.340042114257813</v>
      </c>
      <c r="U691" s="118">
        <v>392348</v>
      </c>
      <c r="V691" s="119">
        <v>1.1469409801065922E-2</v>
      </c>
      <c r="W691" s="117">
        <v>985</v>
      </c>
      <c r="X691" s="119">
        <v>0.25246116518974304</v>
      </c>
      <c r="Y691" s="119">
        <v>0</v>
      </c>
      <c r="Z691" s="117">
        <v>255200</v>
      </c>
      <c r="AA691" s="119">
        <v>98.2425537109375</v>
      </c>
      <c r="AB691" s="116">
        <v>254553</v>
      </c>
      <c r="AC691" s="120">
        <v>98.098236083984375</v>
      </c>
      <c r="AD691" s="116">
        <v>5.730125904083252</v>
      </c>
      <c r="AE691" s="116">
        <v>30.1109619140625</v>
      </c>
      <c r="AF691" s="116">
        <v>1688.44921875</v>
      </c>
      <c r="AG691" s="116">
        <v>4761.509765625</v>
      </c>
      <c r="AH691" s="121">
        <v>3455.355712890625</v>
      </c>
      <c r="AI691" s="116">
        <v>72.568489074707031</v>
      </c>
      <c r="AJ691" s="121">
        <v>4027.476318359375</v>
      </c>
      <c r="AK691" s="121">
        <v>734.031005859375</v>
      </c>
      <c r="AL691" s="116">
        <v>2969.606689453125</v>
      </c>
      <c r="AM691" s="116">
        <v>485.74896240234375</v>
      </c>
      <c r="AN691" s="116">
        <v>106.21192169189453</v>
      </c>
      <c r="AO691" s="116">
        <v>111.89842987060547</v>
      </c>
      <c r="AP691" s="116">
        <v>83.053947448730469</v>
      </c>
      <c r="AQ691" s="116">
        <v>4.052348736702128</v>
      </c>
      <c r="AR691" s="118">
        <v>130</v>
      </c>
      <c r="AS691" s="118">
        <v>9</v>
      </c>
      <c r="AT691" s="118">
        <v>1</v>
      </c>
      <c r="AU691" s="118">
        <v>0</v>
      </c>
      <c r="AV691" s="118">
        <v>0</v>
      </c>
      <c r="AW691" s="118">
        <v>0</v>
      </c>
      <c r="AX691" s="118">
        <v>0</v>
      </c>
      <c r="AY691" s="118">
        <v>0</v>
      </c>
      <c r="AZ691" s="118">
        <v>4</v>
      </c>
      <c r="BA691" s="118">
        <v>1</v>
      </c>
      <c r="BB691" s="118">
        <v>31</v>
      </c>
      <c r="BC691" s="118">
        <v>8</v>
      </c>
      <c r="BD691" s="116">
        <v>6</v>
      </c>
      <c r="BE691" s="118">
        <v>35</v>
      </c>
      <c r="BF691" s="118">
        <v>0</v>
      </c>
      <c r="BG691" s="112">
        <v>52.366542816162109</v>
      </c>
      <c r="BH691" s="244">
        <v>29</v>
      </c>
      <c r="BI691" s="240">
        <v>8.682634730538922</v>
      </c>
      <c r="BJ691" s="471">
        <v>0</v>
      </c>
      <c r="BK691" s="471">
        <v>1</v>
      </c>
    </row>
    <row r="692" spans="1:63">
      <c r="A692" s="352">
        <v>41875</v>
      </c>
      <c r="B692" s="114" t="s">
        <v>131</v>
      </c>
      <c r="C692" s="114" t="s">
        <v>176</v>
      </c>
      <c r="D692" s="114">
        <v>188</v>
      </c>
      <c r="E692" s="114">
        <v>168</v>
      </c>
      <c r="F692" s="114">
        <v>20</v>
      </c>
      <c r="G692" s="114">
        <v>539</v>
      </c>
      <c r="H692" s="114">
        <v>489</v>
      </c>
      <c r="I692" s="114">
        <v>50</v>
      </c>
      <c r="J692" s="114">
        <v>1581</v>
      </c>
      <c r="K692" s="115">
        <v>1421</v>
      </c>
      <c r="L692" s="115">
        <v>160</v>
      </c>
      <c r="M692" s="115">
        <v>1108533</v>
      </c>
      <c r="N692" s="116">
        <v>2.1469816565513611E-2</v>
      </c>
      <c r="O692" s="115">
        <v>70</v>
      </c>
      <c r="P692" s="116">
        <v>6.5728873014450073E-3</v>
      </c>
      <c r="Q692" s="116">
        <v>0</v>
      </c>
      <c r="R692" s="117">
        <v>408526</v>
      </c>
      <c r="S692" s="116">
        <v>99.454193115234375</v>
      </c>
      <c r="T692" s="116">
        <v>99.447654724121094</v>
      </c>
      <c r="U692" s="118">
        <v>410768</v>
      </c>
      <c r="V692" s="119">
        <v>0.19913917779922485</v>
      </c>
      <c r="W692" s="117">
        <v>1147</v>
      </c>
      <c r="X692" s="119">
        <v>0.28076547384262085</v>
      </c>
      <c r="Y692" s="119">
        <v>0</v>
      </c>
      <c r="Z692" s="117">
        <v>152784</v>
      </c>
      <c r="AA692" s="119">
        <v>95.068855285644531</v>
      </c>
      <c r="AB692" s="116">
        <v>152388</v>
      </c>
      <c r="AC692" s="120">
        <v>95.4051513671875</v>
      </c>
      <c r="AD692" s="116">
        <v>5.0817971229553223</v>
      </c>
      <c r="AE692" s="116">
        <v>27.868015289306641</v>
      </c>
      <c r="AF692" s="116">
        <v>1664.1434326171875</v>
      </c>
      <c r="AG692" s="116">
        <v>4761.755859375</v>
      </c>
      <c r="AH692" s="121">
        <v>3147.123779296875</v>
      </c>
      <c r="AI692" s="116">
        <v>66.091667175292969</v>
      </c>
      <c r="AJ692" s="121">
        <v>4137.13818359375</v>
      </c>
      <c r="AK692" s="121">
        <v>624.6187744140625</v>
      </c>
      <c r="AL692" s="116">
        <v>2683.58251953125</v>
      </c>
      <c r="AM692" s="116">
        <v>463.54052734375</v>
      </c>
      <c r="AN692" s="116">
        <v>81.049201965332031</v>
      </c>
      <c r="AO692" s="116">
        <v>79.279457092285156</v>
      </c>
      <c r="AP692" s="116">
        <v>95.111892700195313</v>
      </c>
      <c r="AQ692" s="116">
        <v>3.011863288662239</v>
      </c>
      <c r="AR692" s="118">
        <v>268</v>
      </c>
      <c r="AS692" s="118">
        <v>0</v>
      </c>
      <c r="AT692" s="118">
        <v>1</v>
      </c>
      <c r="AU692" s="118">
        <v>1</v>
      </c>
      <c r="AV692" s="118">
        <v>1</v>
      </c>
      <c r="AW692" s="118">
        <v>1</v>
      </c>
      <c r="AX692" s="118">
        <v>4</v>
      </c>
      <c r="AY692" s="118">
        <v>1</v>
      </c>
      <c r="AZ692" s="118">
        <v>3</v>
      </c>
      <c r="BA692" s="118">
        <v>1</v>
      </c>
      <c r="BB692" s="118">
        <v>125</v>
      </c>
      <c r="BC692" s="118">
        <v>68</v>
      </c>
      <c r="BD692" s="116">
        <v>17</v>
      </c>
      <c r="BE692" s="118">
        <v>31</v>
      </c>
      <c r="BF692" s="118">
        <v>0</v>
      </c>
      <c r="BG692" s="112">
        <v>39.269741058349609</v>
      </c>
      <c r="BH692" s="244">
        <v>95</v>
      </c>
      <c r="BI692" s="240">
        <v>17.625231910946194</v>
      </c>
      <c r="BJ692" s="471">
        <v>1</v>
      </c>
      <c r="BK692" s="471">
        <v>1</v>
      </c>
    </row>
    <row r="693" spans="1:63">
      <c r="A693" s="352">
        <v>41875</v>
      </c>
      <c r="B693" s="114" t="s">
        <v>124</v>
      </c>
      <c r="C693" s="114" t="s">
        <v>176</v>
      </c>
      <c r="D693" s="114">
        <v>145</v>
      </c>
      <c r="E693" s="114">
        <v>113</v>
      </c>
      <c r="F693" s="114">
        <v>32</v>
      </c>
      <c r="G693" s="114">
        <v>418</v>
      </c>
      <c r="H693" s="114">
        <v>332</v>
      </c>
      <c r="I693" s="114">
        <v>86</v>
      </c>
      <c r="J693" s="114">
        <v>1612</v>
      </c>
      <c r="K693" s="115">
        <v>1270</v>
      </c>
      <c r="L693" s="115">
        <v>342</v>
      </c>
      <c r="M693" s="115">
        <v>1135147</v>
      </c>
      <c r="N693" s="116">
        <v>5.2856589900329709E-4</v>
      </c>
      <c r="O693" s="115">
        <v>153</v>
      </c>
      <c r="P693" s="116">
        <v>1.4019012451171875E-2</v>
      </c>
      <c r="Q693" s="116">
        <v>0</v>
      </c>
      <c r="R693" s="117">
        <v>455636</v>
      </c>
      <c r="S693" s="116">
        <v>99.609336853027344</v>
      </c>
      <c r="T693" s="116">
        <v>99.595375061035156</v>
      </c>
      <c r="U693" s="118">
        <v>457423</v>
      </c>
      <c r="V693" s="119">
        <v>8.0232083797454834E-2</v>
      </c>
      <c r="W693" s="117">
        <v>1414</v>
      </c>
      <c r="X693" s="119">
        <v>0.31033545732498169</v>
      </c>
      <c r="Y693" s="119">
        <v>0</v>
      </c>
      <c r="Z693" s="117">
        <v>121776</v>
      </c>
      <c r="AA693" s="119">
        <v>92.901718139648437</v>
      </c>
      <c r="AB693" s="116">
        <v>120975</v>
      </c>
      <c r="AC693" s="120">
        <v>93.157264709472656</v>
      </c>
      <c r="AD693" s="116">
        <v>5.3618621826171875</v>
      </c>
      <c r="AE693" s="116">
        <v>31.921628952026367</v>
      </c>
      <c r="AF693" s="116">
        <v>1713.310791015625</v>
      </c>
      <c r="AG693" s="116">
        <v>5695.8154296875</v>
      </c>
      <c r="AH693" s="121">
        <v>3407.353759765625</v>
      </c>
      <c r="AI693" s="116">
        <v>59.822052001953125</v>
      </c>
      <c r="AJ693" s="121">
        <v>4258.6826171875</v>
      </c>
      <c r="AK693" s="121">
        <v>1437.1331787109375</v>
      </c>
      <c r="AL693" s="116">
        <v>2289.144287109375</v>
      </c>
      <c r="AM693" s="116">
        <v>1118.209716796875</v>
      </c>
      <c r="AN693" s="116">
        <v>86.262260437011719</v>
      </c>
      <c r="AO693" s="116">
        <v>81.367477416992188</v>
      </c>
      <c r="AP693" s="116">
        <v>104.97552490234375</v>
      </c>
      <c r="AQ693" s="116">
        <v>3.533384261592742</v>
      </c>
      <c r="AR693" s="118">
        <v>208</v>
      </c>
      <c r="AS693" s="118">
        <v>1</v>
      </c>
      <c r="AT693" s="118">
        <v>0</v>
      </c>
      <c r="AU693" s="118">
        <v>0</v>
      </c>
      <c r="AV693" s="118">
        <v>2</v>
      </c>
      <c r="AW693" s="118">
        <v>0</v>
      </c>
      <c r="AX693" s="118">
        <v>1</v>
      </c>
      <c r="AY693" s="118">
        <v>0</v>
      </c>
      <c r="AZ693" s="118">
        <v>3</v>
      </c>
      <c r="BA693" s="118">
        <v>3</v>
      </c>
      <c r="BB693" s="118">
        <v>80</v>
      </c>
      <c r="BC693" s="118">
        <v>47</v>
      </c>
      <c r="BD693" s="116">
        <v>11</v>
      </c>
      <c r="BE693" s="118">
        <v>34</v>
      </c>
      <c r="BF693" s="118">
        <v>0</v>
      </c>
      <c r="BG693" s="112">
        <v>42.639591217041016</v>
      </c>
      <c r="BH693" s="244">
        <v>56</v>
      </c>
      <c r="BI693" s="240">
        <v>13.397129186602871</v>
      </c>
      <c r="BJ693" s="471">
        <v>0</v>
      </c>
      <c r="BK693" s="471">
        <v>3</v>
      </c>
    </row>
    <row r="694" spans="1:63">
      <c r="A694" s="352">
        <v>41875</v>
      </c>
      <c r="B694" s="206" t="s">
        <v>133</v>
      </c>
      <c r="C694" s="206" t="s">
        <v>176</v>
      </c>
      <c r="D694" s="206">
        <v>174</v>
      </c>
      <c r="E694" s="206">
        <v>163</v>
      </c>
      <c r="F694" s="206">
        <v>11</v>
      </c>
      <c r="G694" s="206">
        <v>515</v>
      </c>
      <c r="H694" s="206">
        <v>482</v>
      </c>
      <c r="I694" s="206">
        <v>33</v>
      </c>
      <c r="J694" s="206">
        <v>1525</v>
      </c>
      <c r="K694" s="245">
        <v>1412</v>
      </c>
      <c r="L694" s="245">
        <v>113</v>
      </c>
      <c r="M694" s="245">
        <v>916357</v>
      </c>
      <c r="N694" s="246">
        <v>1.0912777361227199E-4</v>
      </c>
      <c r="O694" s="245">
        <v>52</v>
      </c>
      <c r="P694" s="246">
        <v>6.0111852362751961E-3</v>
      </c>
      <c r="Q694" s="246">
        <v>0</v>
      </c>
      <c r="R694" s="247">
        <v>298975</v>
      </c>
      <c r="S694" s="246">
        <v>99.523979187011719</v>
      </c>
      <c r="T694" s="246">
        <v>99.517997741699219</v>
      </c>
      <c r="U694" s="248">
        <v>300405</v>
      </c>
      <c r="V694" s="249">
        <v>9.9865183234214783E-2</v>
      </c>
      <c r="W694" s="248">
        <v>973</v>
      </c>
      <c r="X694" s="246">
        <v>0.3254452645778656</v>
      </c>
      <c r="Y694" s="246">
        <v>0</v>
      </c>
      <c r="Z694" s="247">
        <v>74206</v>
      </c>
      <c r="AA694" s="249">
        <v>90.037193298339844</v>
      </c>
      <c r="AB694" s="246">
        <v>73170</v>
      </c>
      <c r="AC694" s="250">
        <v>89.814132690429688</v>
      </c>
      <c r="AD694" s="246">
        <v>5.4668087959289551</v>
      </c>
      <c r="AE694" s="246">
        <v>36.240291595458984</v>
      </c>
      <c r="AF694" s="246">
        <v>1419.33544921875</v>
      </c>
      <c r="AG694" s="246">
        <v>4373.1015625</v>
      </c>
      <c r="AH694" s="251">
        <v>2951.343994140625</v>
      </c>
      <c r="AI694" s="246">
        <v>67.488578796386719</v>
      </c>
      <c r="AJ694" s="251">
        <v>4009.6689453125</v>
      </c>
      <c r="AK694" s="251">
        <v>363.43246459960937</v>
      </c>
      <c r="AL694" s="246">
        <v>2715.386474609375</v>
      </c>
      <c r="AM694" s="246">
        <v>235.95748901367187</v>
      </c>
      <c r="AN694" s="246">
        <v>79.353118896484375</v>
      </c>
      <c r="AO694" s="246">
        <v>79.53643798828125</v>
      </c>
      <c r="AP694" s="246">
        <v>77.38531494140625</v>
      </c>
      <c r="AQ694" s="246">
        <v>2.8676075819672131</v>
      </c>
      <c r="AR694" s="248">
        <v>325</v>
      </c>
      <c r="AS694" s="248">
        <v>2</v>
      </c>
      <c r="AT694" s="248">
        <v>0</v>
      </c>
      <c r="AU694" s="248">
        <v>0</v>
      </c>
      <c r="AV694" s="248">
        <v>3</v>
      </c>
      <c r="AW694" s="248">
        <v>1</v>
      </c>
      <c r="AX694" s="248">
        <v>3</v>
      </c>
      <c r="AY694" s="248">
        <v>0</v>
      </c>
      <c r="AZ694" s="248">
        <v>7</v>
      </c>
      <c r="BA694" s="248">
        <v>2</v>
      </c>
      <c r="BB694" s="248">
        <v>128</v>
      </c>
      <c r="BC694" s="248">
        <v>69</v>
      </c>
      <c r="BD694" s="246">
        <v>19</v>
      </c>
      <c r="BE694" s="248">
        <v>39</v>
      </c>
      <c r="BF694" s="248">
        <v>0</v>
      </c>
      <c r="BG694" s="249">
        <v>38.279037475585938</v>
      </c>
      <c r="BH694" s="252">
        <v>109</v>
      </c>
      <c r="BI694" s="253">
        <v>21.16504854368932</v>
      </c>
      <c r="BJ694" s="43">
        <v>0</v>
      </c>
      <c r="BK694" s="43">
        <v>2</v>
      </c>
    </row>
    <row r="695" spans="1:63">
      <c r="A695" s="352">
        <v>41875</v>
      </c>
      <c r="B695" s="206" t="s">
        <v>125</v>
      </c>
      <c r="C695" s="206" t="s">
        <v>176</v>
      </c>
      <c r="D695" s="206">
        <v>172</v>
      </c>
      <c r="E695" s="206">
        <v>164</v>
      </c>
      <c r="F695" s="206">
        <v>8</v>
      </c>
      <c r="G695" s="206">
        <v>492</v>
      </c>
      <c r="H695" s="206">
        <v>468</v>
      </c>
      <c r="I695" s="206">
        <v>24</v>
      </c>
      <c r="J695" s="206">
        <v>1615</v>
      </c>
      <c r="K695" s="245">
        <v>1523</v>
      </c>
      <c r="L695" s="245">
        <v>92</v>
      </c>
      <c r="M695" s="245">
        <v>866803</v>
      </c>
      <c r="N695" s="246">
        <v>1.9843032583594322E-2</v>
      </c>
      <c r="O695" s="245">
        <v>14</v>
      </c>
      <c r="P695" s="246">
        <v>1.6965522663667798E-3</v>
      </c>
      <c r="Q695" s="246">
        <v>0</v>
      </c>
      <c r="R695" s="247">
        <v>314662</v>
      </c>
      <c r="S695" s="246">
        <v>99.699943542480469</v>
      </c>
      <c r="T695" s="246">
        <v>99.698249816894531</v>
      </c>
      <c r="U695" s="248">
        <v>315609</v>
      </c>
      <c r="V695" s="249">
        <v>0.12705594301223755</v>
      </c>
      <c r="W695" s="248">
        <v>673</v>
      </c>
      <c r="X695" s="246">
        <v>0.21388028562068939</v>
      </c>
      <c r="Y695" s="246">
        <v>0</v>
      </c>
      <c r="Z695" s="247">
        <v>87063</v>
      </c>
      <c r="AA695" s="249">
        <v>92.527252197265625</v>
      </c>
      <c r="AB695" s="246">
        <v>87354</v>
      </c>
      <c r="AC695" s="250">
        <v>92.742172241210937</v>
      </c>
      <c r="AD695" s="246">
        <v>4.4897060394287109</v>
      </c>
      <c r="AE695" s="246">
        <v>33.988899230957031</v>
      </c>
      <c r="AF695" s="246">
        <v>1136.82421875</v>
      </c>
      <c r="AG695" s="246">
        <v>4278.1826171875</v>
      </c>
      <c r="AH695" s="251">
        <v>2010.6802978515625</v>
      </c>
      <c r="AI695" s="246">
        <v>46.998466491699219</v>
      </c>
      <c r="AJ695" s="251">
        <v>3939.994384765625</v>
      </c>
      <c r="AK695" s="251">
        <v>338.18890380859375</v>
      </c>
      <c r="AL695" s="246">
        <v>1778.0262451171875</v>
      </c>
      <c r="AM695" s="246">
        <v>232.65411376953125</v>
      </c>
      <c r="AN695" s="246">
        <v>69.482612609863281</v>
      </c>
      <c r="AO695" s="246">
        <v>68.230384826660156</v>
      </c>
      <c r="AP695" s="246">
        <v>88.379798889160156</v>
      </c>
      <c r="AQ695" s="246">
        <v>2.6490294843266255</v>
      </c>
      <c r="AR695" s="248">
        <v>335</v>
      </c>
      <c r="AS695" s="248">
        <v>1</v>
      </c>
      <c r="AT695" s="248">
        <v>2</v>
      </c>
      <c r="AU695" s="248">
        <v>1</v>
      </c>
      <c r="AV695" s="248">
        <v>4</v>
      </c>
      <c r="AW695" s="248">
        <v>0</v>
      </c>
      <c r="AX695" s="248">
        <v>2</v>
      </c>
      <c r="AY695" s="248">
        <v>0</v>
      </c>
      <c r="AZ695" s="248">
        <v>2</v>
      </c>
      <c r="BA695" s="248">
        <v>0</v>
      </c>
      <c r="BB695" s="248">
        <v>64</v>
      </c>
      <c r="BC695" s="248">
        <v>33</v>
      </c>
      <c r="BD695" s="246">
        <v>8</v>
      </c>
      <c r="BE695" s="248">
        <v>10</v>
      </c>
      <c r="BF695" s="248">
        <v>0</v>
      </c>
      <c r="BG695" s="249">
        <v>33.831020355224609</v>
      </c>
      <c r="BH695" s="252">
        <v>130</v>
      </c>
      <c r="BI695" s="253">
        <v>26.422764227642276</v>
      </c>
      <c r="BJ695" s="43">
        <v>0</v>
      </c>
      <c r="BK695" s="43">
        <v>0</v>
      </c>
    </row>
    <row r="696" spans="1:63">
      <c r="A696" s="352">
        <v>41875</v>
      </c>
      <c r="B696" s="107" t="s">
        <v>127</v>
      </c>
      <c r="C696" s="107" t="s">
        <v>128</v>
      </c>
      <c r="D696" s="107">
        <v>166</v>
      </c>
      <c r="E696" s="107">
        <v>150</v>
      </c>
      <c r="F696" s="107">
        <v>16</v>
      </c>
      <c r="G696" s="107">
        <v>498</v>
      </c>
      <c r="H696" s="107">
        <v>450</v>
      </c>
      <c r="I696" s="107">
        <v>48</v>
      </c>
      <c r="J696" s="107">
        <v>1611</v>
      </c>
      <c r="K696" s="108">
        <v>1445</v>
      </c>
      <c r="L696" s="108">
        <v>166</v>
      </c>
      <c r="M696" s="108">
        <v>841429</v>
      </c>
      <c r="N696" s="109">
        <v>0</v>
      </c>
      <c r="O696" s="108">
        <v>3550</v>
      </c>
      <c r="P696" s="109">
        <v>0.4219113290309906</v>
      </c>
      <c r="Q696" s="109">
        <v>0</v>
      </c>
      <c r="R696" s="110">
        <v>347377</v>
      </c>
      <c r="S696" s="109">
        <v>99.368392944335937</v>
      </c>
      <c r="T696" s="109">
        <v>98.949150085449219</v>
      </c>
      <c r="U696" s="111">
        <v>349585</v>
      </c>
      <c r="V696" s="112">
        <v>0.2485804557800293</v>
      </c>
      <c r="W696" s="111">
        <v>2292</v>
      </c>
      <c r="X696" s="109">
        <v>0.6598019003868103</v>
      </c>
      <c r="Y696" s="109">
        <v>0</v>
      </c>
      <c r="Z696" s="110">
        <v>678600</v>
      </c>
      <c r="AA696" s="112">
        <v>99.291313171386719</v>
      </c>
      <c r="AB696" s="109">
        <v>677374</v>
      </c>
      <c r="AC696" s="182">
        <v>99.392730712890625</v>
      </c>
      <c r="AD696" s="109">
        <v>3.12200927734375</v>
      </c>
      <c r="AE696" s="109">
        <v>15.892324447631836</v>
      </c>
      <c r="AF696" s="109">
        <v>751.81097412109375</v>
      </c>
      <c r="AG696" s="109">
        <v>4100.63427734375</v>
      </c>
      <c r="AH696" s="113">
        <v>2074.231201171875</v>
      </c>
      <c r="AI696" s="109">
        <v>50.583179473876953</v>
      </c>
      <c r="AJ696" s="113">
        <v>3763.494873046875</v>
      </c>
      <c r="AK696" s="113">
        <v>337.13882446289062</v>
      </c>
      <c r="AL696" s="109">
        <v>450</v>
      </c>
      <c r="AM696" s="109">
        <v>48</v>
      </c>
      <c r="AN696" s="109">
        <v>72.205680847167969</v>
      </c>
      <c r="AO696" s="109">
        <v>72.848457336425781</v>
      </c>
      <c r="AP696" s="109">
        <v>65.731239318847656</v>
      </c>
      <c r="AQ696" s="109">
        <v>2.545396820200962</v>
      </c>
      <c r="AR696" s="111">
        <v>337</v>
      </c>
      <c r="AS696" s="111">
        <v>4</v>
      </c>
      <c r="AT696" s="111">
        <v>0</v>
      </c>
      <c r="AU696" s="111">
        <v>0</v>
      </c>
      <c r="AV696" s="111">
        <v>7</v>
      </c>
      <c r="AW696" s="111">
        <v>1</v>
      </c>
      <c r="AX696" s="111">
        <v>13</v>
      </c>
      <c r="AY696" s="111">
        <v>0</v>
      </c>
      <c r="AZ696" s="111">
        <v>11</v>
      </c>
      <c r="BA696" s="111">
        <v>3</v>
      </c>
      <c r="BB696" s="111">
        <v>31</v>
      </c>
      <c r="BC696" s="111">
        <v>13</v>
      </c>
      <c r="BD696" s="109">
        <v>59</v>
      </c>
      <c r="BE696" s="111">
        <v>90</v>
      </c>
      <c r="BF696" s="111">
        <v>0</v>
      </c>
      <c r="BG696" s="112">
        <v>35.326618194580078</v>
      </c>
      <c r="BH696" s="244">
        <v>171</v>
      </c>
      <c r="BI696" s="240">
        <v>34.337349397590359</v>
      </c>
      <c r="BJ696" s="43">
        <v>0</v>
      </c>
      <c r="BK696" s="43">
        <v>3</v>
      </c>
    </row>
    <row r="697" spans="1:63">
      <c r="A697" s="352">
        <v>41875</v>
      </c>
      <c r="B697" s="107" t="s">
        <v>129</v>
      </c>
      <c r="C697" s="107" t="s">
        <v>128</v>
      </c>
      <c r="D697" s="107">
        <v>155</v>
      </c>
      <c r="E697" s="107">
        <v>152</v>
      </c>
      <c r="F697" s="107">
        <v>3</v>
      </c>
      <c r="G697" s="107">
        <v>461</v>
      </c>
      <c r="H697" s="107">
        <v>452</v>
      </c>
      <c r="I697" s="107">
        <v>9</v>
      </c>
      <c r="J697" s="107">
        <v>1218</v>
      </c>
      <c r="K697" s="108">
        <v>1189</v>
      </c>
      <c r="L697" s="108">
        <v>29</v>
      </c>
      <c r="M697" s="108">
        <v>665586</v>
      </c>
      <c r="N697" s="109">
        <v>0</v>
      </c>
      <c r="O697" s="108">
        <v>3112</v>
      </c>
      <c r="P697" s="109">
        <v>0.46756494045257568</v>
      </c>
      <c r="Q697" s="109">
        <v>0</v>
      </c>
      <c r="R697" s="110">
        <v>218539</v>
      </c>
      <c r="S697" s="109">
        <v>98.975997924804688</v>
      </c>
      <c r="T697" s="109">
        <v>98.513221740722656</v>
      </c>
      <c r="U697" s="111">
        <v>220800</v>
      </c>
      <c r="V697" s="112">
        <v>0.57835143804550171</v>
      </c>
      <c r="W697" s="111">
        <v>1659</v>
      </c>
      <c r="X697" s="109">
        <v>0.7591322660446167</v>
      </c>
      <c r="Y697" s="109">
        <v>0</v>
      </c>
      <c r="Z697" s="110">
        <v>186004</v>
      </c>
      <c r="AA697" s="112">
        <v>98.226242065429688</v>
      </c>
      <c r="AB697" s="109">
        <v>186867</v>
      </c>
      <c r="AC697" s="182">
        <v>98.26220703125</v>
      </c>
      <c r="AD697" s="109">
        <v>3.0874745845794678</v>
      </c>
      <c r="AE697" s="109">
        <v>22.030698776245117</v>
      </c>
      <c r="AF697" s="109">
        <v>611.31689453125</v>
      </c>
      <c r="AG697" s="109">
        <v>2381.81640625</v>
      </c>
      <c r="AH697" s="113">
        <v>1031.600341796875</v>
      </c>
      <c r="AI697" s="109">
        <v>43.311496734619141</v>
      </c>
      <c r="AJ697" s="113">
        <v>2345.75</v>
      </c>
      <c r="AK697" s="113">
        <v>36.066665649414063</v>
      </c>
      <c r="AL697" s="109">
        <v>452</v>
      </c>
      <c r="AM697" s="109">
        <v>9</v>
      </c>
      <c r="AN697" s="109">
        <v>61.649703979492188</v>
      </c>
      <c r="AO697" s="109">
        <v>62.036727905273437</v>
      </c>
      <c r="AP697" s="109">
        <v>43.855377197265625</v>
      </c>
      <c r="AQ697" s="109">
        <v>1.9555142908456487</v>
      </c>
      <c r="AR697" s="111">
        <v>331</v>
      </c>
      <c r="AS697" s="111">
        <v>1</v>
      </c>
      <c r="AT697" s="111">
        <v>0</v>
      </c>
      <c r="AU697" s="111">
        <v>0</v>
      </c>
      <c r="AV697" s="111">
        <v>4</v>
      </c>
      <c r="AW697" s="111">
        <v>2</v>
      </c>
      <c r="AX697" s="111">
        <v>21</v>
      </c>
      <c r="AY697" s="111">
        <v>0</v>
      </c>
      <c r="AZ697" s="111">
        <v>16</v>
      </c>
      <c r="BA697" s="111">
        <v>0</v>
      </c>
      <c r="BB697" s="111">
        <v>63</v>
      </c>
      <c r="BC697" s="111">
        <v>28</v>
      </c>
      <c r="BD697" s="109">
        <v>63</v>
      </c>
      <c r="BE697" s="111">
        <v>87</v>
      </c>
      <c r="BF697" s="111">
        <v>0</v>
      </c>
      <c r="BG697" s="112">
        <v>29.591150283813477</v>
      </c>
      <c r="BH697" s="244">
        <v>170</v>
      </c>
      <c r="BI697" s="240">
        <v>36.876355748373101</v>
      </c>
      <c r="BJ697" s="43">
        <v>0</v>
      </c>
      <c r="BK697" s="43">
        <v>0</v>
      </c>
    </row>
    <row r="698" spans="1:63">
      <c r="A698" s="352">
        <v>41875</v>
      </c>
      <c r="B698" s="126" t="s">
        <v>130</v>
      </c>
      <c r="C698" s="126" t="s">
        <v>128</v>
      </c>
      <c r="D698" s="233">
        <v>181</v>
      </c>
      <c r="E698" s="233">
        <v>176</v>
      </c>
      <c r="F698" s="233">
        <v>5</v>
      </c>
      <c r="G698" s="233">
        <v>543</v>
      </c>
      <c r="H698" s="233">
        <v>528</v>
      </c>
      <c r="I698" s="233">
        <v>15</v>
      </c>
      <c r="J698" s="233">
        <v>879</v>
      </c>
      <c r="K698" s="233">
        <v>847</v>
      </c>
      <c r="L698" s="233">
        <v>32</v>
      </c>
      <c r="M698" s="233">
        <v>253222</v>
      </c>
      <c r="N698" s="195">
        <v>5.2128173410892487E-2</v>
      </c>
      <c r="O698" s="233">
        <v>686</v>
      </c>
      <c r="P698" s="230">
        <v>0.27104982733726501</v>
      </c>
      <c r="Q698" s="234">
        <v>0</v>
      </c>
      <c r="R698" s="233">
        <v>56817</v>
      </c>
      <c r="S698" s="230">
        <v>99.836585998535156</v>
      </c>
      <c r="T698" s="195">
        <v>99.56597900390625</v>
      </c>
      <c r="U698" s="233">
        <v>56910</v>
      </c>
      <c r="V698" s="195">
        <v>0</v>
      </c>
      <c r="W698" s="233">
        <v>323</v>
      </c>
      <c r="X698" s="195">
        <v>0.56849181652069092</v>
      </c>
      <c r="Y698" s="234">
        <v>0</v>
      </c>
      <c r="Z698" s="233">
        <v>135759</v>
      </c>
      <c r="AA698" s="195">
        <v>98.333168029785156</v>
      </c>
      <c r="AB698" s="233">
        <v>137012</v>
      </c>
      <c r="AC698" s="195">
        <v>98.235443115234375</v>
      </c>
      <c r="AD698" s="234">
        <v>4.2530431747436523</v>
      </c>
      <c r="AE698" s="234">
        <v>28.525522232055664</v>
      </c>
      <c r="AF698" s="233">
        <v>329.47222900390625</v>
      </c>
      <c r="AG698" s="234">
        <v>1037.8887939453125</v>
      </c>
      <c r="AH698" s="234">
        <v>436.679931640625</v>
      </c>
      <c r="AI698" s="234">
        <v>42.073863983154297</v>
      </c>
      <c r="AJ698" s="234">
        <v>1008.0886840820312</v>
      </c>
      <c r="AK698" s="234">
        <v>29.80000114440918</v>
      </c>
      <c r="AL698" s="234">
        <v>528</v>
      </c>
      <c r="AM698" s="234">
        <v>15</v>
      </c>
      <c r="AN698" s="235">
        <v>42.686119079589844</v>
      </c>
      <c r="AO698" s="235">
        <v>42.751392364501953</v>
      </c>
      <c r="AP698" s="235">
        <v>40.589504241943359</v>
      </c>
      <c r="AQ698" s="213">
        <v>1.1807608577307309</v>
      </c>
      <c r="AR698" s="234">
        <v>455</v>
      </c>
      <c r="AS698" s="236">
        <v>0</v>
      </c>
      <c r="AT698" s="236">
        <v>4</v>
      </c>
      <c r="AU698" s="236">
        <v>2</v>
      </c>
      <c r="AV698" s="236">
        <v>0</v>
      </c>
      <c r="AW698" s="236">
        <v>0</v>
      </c>
      <c r="AX698" s="236">
        <v>3</v>
      </c>
      <c r="AY698" s="236">
        <v>0</v>
      </c>
      <c r="AZ698" s="236">
        <v>0</v>
      </c>
      <c r="BA698" s="236">
        <v>0</v>
      </c>
      <c r="BB698" s="236">
        <v>55</v>
      </c>
      <c r="BC698" s="236">
        <v>14</v>
      </c>
      <c r="BD698" s="236">
        <v>7</v>
      </c>
      <c r="BE698" s="236">
        <v>2</v>
      </c>
      <c r="BF698" s="236">
        <v>0</v>
      </c>
      <c r="BG698" s="235">
        <v>19.642963409423828</v>
      </c>
      <c r="BH698" s="236">
        <v>312</v>
      </c>
      <c r="BI698" s="235">
        <v>57.458563535911601</v>
      </c>
      <c r="BJ698" s="43">
        <v>0</v>
      </c>
      <c r="BK698" s="43">
        <v>0</v>
      </c>
    </row>
    <row r="699" spans="1:63">
      <c r="A699" s="352">
        <v>41875</v>
      </c>
      <c r="B699" s="127" t="s">
        <v>132</v>
      </c>
      <c r="C699" s="127" t="s">
        <v>128</v>
      </c>
      <c r="D699" s="199">
        <v>183</v>
      </c>
      <c r="E699" s="199">
        <v>178</v>
      </c>
      <c r="F699" s="199">
        <v>5</v>
      </c>
      <c r="G699" s="199">
        <v>542</v>
      </c>
      <c r="H699" s="199">
        <v>527</v>
      </c>
      <c r="I699" s="199">
        <v>15</v>
      </c>
      <c r="J699" s="199">
        <v>1012</v>
      </c>
      <c r="K699" s="199">
        <v>979</v>
      </c>
      <c r="L699" s="199">
        <v>33</v>
      </c>
      <c r="M699" s="199">
        <v>371168</v>
      </c>
      <c r="N699" s="200">
        <v>0</v>
      </c>
      <c r="O699" s="199">
        <v>1063</v>
      </c>
      <c r="P699" s="194">
        <v>0.28640788793563843</v>
      </c>
      <c r="Q699" s="200">
        <v>0</v>
      </c>
      <c r="R699" s="199">
        <v>96242</v>
      </c>
      <c r="S699" s="194">
        <v>99.756416320800781</v>
      </c>
      <c r="T699" s="200">
        <v>99.470703125</v>
      </c>
      <c r="U699" s="199">
        <v>96477</v>
      </c>
      <c r="V699" s="201">
        <v>0</v>
      </c>
      <c r="W699" s="199">
        <v>532</v>
      </c>
      <c r="X699" s="200">
        <v>0.55277323722839355</v>
      </c>
      <c r="Y699" s="200">
        <v>0</v>
      </c>
      <c r="Z699" s="199">
        <v>158218</v>
      </c>
      <c r="AA699" s="201">
        <v>98.414413452148438</v>
      </c>
      <c r="AB699" s="199">
        <v>158869</v>
      </c>
      <c r="AC699" s="201">
        <v>98.343772888183594</v>
      </c>
      <c r="AD699" s="200">
        <v>4.3049588203430176</v>
      </c>
      <c r="AE699" s="200">
        <v>24.892007827758789</v>
      </c>
      <c r="AF699" s="199">
        <v>438.888916015625</v>
      </c>
      <c r="AG699" s="200">
        <v>1434.494140625</v>
      </c>
      <c r="AH699" s="200">
        <v>468.08795166015625</v>
      </c>
      <c r="AI699" s="237">
        <v>32.630870819091797</v>
      </c>
      <c r="AJ699" s="200">
        <v>1384.8052978515625</v>
      </c>
      <c r="AK699" s="200">
        <v>49.688888549804688</v>
      </c>
      <c r="AL699" s="200">
        <v>527</v>
      </c>
      <c r="AM699" s="200">
        <v>15</v>
      </c>
      <c r="AN699" s="200">
        <v>44.657783508300781</v>
      </c>
      <c r="AO699" s="200">
        <v>44.617916107177734</v>
      </c>
      <c r="AP699" s="200">
        <v>45.798320770263672</v>
      </c>
      <c r="AQ699" s="200">
        <v>1.4174843286808301</v>
      </c>
      <c r="AR699" s="200">
        <v>479</v>
      </c>
      <c r="AS699" s="202">
        <v>0</v>
      </c>
      <c r="AT699" s="202">
        <v>0</v>
      </c>
      <c r="AU699" s="202">
        <v>0</v>
      </c>
      <c r="AV699" s="202">
        <v>0</v>
      </c>
      <c r="AW699" s="202">
        <v>0</v>
      </c>
      <c r="AX699" s="202">
        <v>6</v>
      </c>
      <c r="AY699" s="202">
        <v>-2</v>
      </c>
      <c r="AZ699" s="202">
        <v>2</v>
      </c>
      <c r="BA699" s="202">
        <v>0</v>
      </c>
      <c r="BB699" s="202">
        <v>37</v>
      </c>
      <c r="BC699" s="202">
        <v>11</v>
      </c>
      <c r="BD699" s="202">
        <v>12</v>
      </c>
      <c r="BE699" s="202">
        <v>9</v>
      </c>
      <c r="BF699" s="202">
        <v>0</v>
      </c>
      <c r="BG699" s="200">
        <v>20.653610229492187</v>
      </c>
      <c r="BH699" s="202">
        <v>312</v>
      </c>
      <c r="BI699" s="238">
        <v>57.564575645756456</v>
      </c>
      <c r="BJ699" s="43">
        <v>0</v>
      </c>
      <c r="BK699" s="43">
        <v>0</v>
      </c>
    </row>
    <row r="700" spans="1:63">
      <c r="A700" s="352">
        <v>41874</v>
      </c>
      <c r="B700" s="126" t="s">
        <v>6</v>
      </c>
      <c r="C700" s="126"/>
      <c r="D700" s="233">
        <v>2124</v>
      </c>
      <c r="E700" s="233">
        <v>1916</v>
      </c>
      <c r="F700" s="233">
        <v>208</v>
      </c>
      <c r="G700" s="233">
        <v>6279</v>
      </c>
      <c r="H700" s="233">
        <v>5675</v>
      </c>
      <c r="I700" s="233">
        <v>604</v>
      </c>
      <c r="J700" s="233">
        <v>19062</v>
      </c>
      <c r="K700" s="233">
        <v>16751</v>
      </c>
      <c r="L700" s="233">
        <v>2311</v>
      </c>
      <c r="M700" s="233">
        <v>11857053</v>
      </c>
      <c r="N700" s="195">
        <v>3.4907494443075372E-2</v>
      </c>
      <c r="O700" s="233">
        <v>16215</v>
      </c>
      <c r="P700" s="230">
        <v>0.13873667319422006</v>
      </c>
      <c r="Q700" s="234"/>
      <c r="R700" s="233">
        <v>4534935</v>
      </c>
      <c r="S700" s="230">
        <v>99.324975589576439</v>
      </c>
      <c r="T700" s="195">
        <v>99.187175422792492</v>
      </c>
      <c r="U700" s="233">
        <v>4565847</v>
      </c>
      <c r="V700" s="195">
        <v>0.33108862079407425</v>
      </c>
      <c r="W700" s="233">
        <v>16154</v>
      </c>
      <c r="X700" s="195">
        <v>0.35621238231639485</v>
      </c>
      <c r="Y700" s="234"/>
      <c r="Z700" s="233">
        <v>3750095</v>
      </c>
      <c r="AA700" s="195">
        <v>98.050988447448745</v>
      </c>
      <c r="AB700" s="233">
        <v>3746487</v>
      </c>
      <c r="AC700" s="195">
        <v>98.082581506534609</v>
      </c>
      <c r="AD700" s="234">
        <v>9.3238246264703655</v>
      </c>
      <c r="AE700" s="234">
        <v>28.280313131582929</v>
      </c>
      <c r="AF700" s="233">
        <v>16563.095855712891</v>
      </c>
      <c r="AG700" s="234">
        <v>61087.671997070313</v>
      </c>
      <c r="AH700" s="234">
        <v>40771.875427246094</v>
      </c>
      <c r="AI700" s="234">
        <v>66.743213637608363</v>
      </c>
      <c r="AJ700" s="234">
        <v>51523.8203125</v>
      </c>
      <c r="AK700" s="234">
        <v>9563.8455657958984</v>
      </c>
      <c r="AL700" s="234">
        <v>31317.564453125</v>
      </c>
      <c r="AM700" s="234">
        <v>7411.6255950927734</v>
      </c>
      <c r="AN700" s="235">
        <v>89.684377177623659</v>
      </c>
      <c r="AO700" s="235">
        <v>87.451544266210433</v>
      </c>
      <c r="AP700" s="235">
        <v>107.78330872359777</v>
      </c>
      <c r="AQ700" s="213">
        <v>3.2046832439969739</v>
      </c>
      <c r="AR700" s="234">
        <v>3495</v>
      </c>
      <c r="AS700" s="236">
        <v>91</v>
      </c>
      <c r="AT700" s="236">
        <v>27</v>
      </c>
      <c r="AU700" s="236">
        <v>15</v>
      </c>
      <c r="AV700" s="236">
        <v>30</v>
      </c>
      <c r="AW700" s="236">
        <v>18</v>
      </c>
      <c r="AX700" s="236">
        <v>95</v>
      </c>
      <c r="AY700" s="236">
        <v>3</v>
      </c>
      <c r="AZ700" s="236">
        <v>86</v>
      </c>
      <c r="BA700" s="236">
        <v>22</v>
      </c>
      <c r="BB700" s="236">
        <v>641</v>
      </c>
      <c r="BC700" s="236">
        <v>299</v>
      </c>
      <c r="BD700" s="236">
        <v>291</v>
      </c>
      <c r="BE700" s="236">
        <v>483</v>
      </c>
      <c r="BF700" s="236">
        <v>0</v>
      </c>
      <c r="BG700" s="235">
        <v>43.791079006987751</v>
      </c>
      <c r="BH700" s="236">
        <v>1556</v>
      </c>
      <c r="BI700" s="235">
        <v>24.781016085363909</v>
      </c>
      <c r="BJ700" s="43">
        <v>5</v>
      </c>
      <c r="BK700" s="43">
        <v>22</v>
      </c>
    </row>
    <row r="701" spans="1:63">
      <c r="A701" s="352">
        <v>41874</v>
      </c>
      <c r="B701" s="127" t="s">
        <v>134</v>
      </c>
      <c r="C701" s="127"/>
      <c r="D701" s="199">
        <v>760</v>
      </c>
      <c r="E701" s="199">
        <v>652</v>
      </c>
      <c r="F701" s="199">
        <v>108</v>
      </c>
      <c r="G701" s="199">
        <v>2271</v>
      </c>
      <c r="H701" s="199">
        <v>1947</v>
      </c>
      <c r="I701" s="199">
        <v>324</v>
      </c>
      <c r="J701" s="199">
        <v>7996</v>
      </c>
      <c r="K701" s="199">
        <v>6656</v>
      </c>
      <c r="L701" s="199">
        <v>1340</v>
      </c>
      <c r="M701" s="199">
        <v>5733788</v>
      </c>
      <c r="N701" s="200">
        <v>4.9949528833342048E-2</v>
      </c>
      <c r="O701" s="199">
        <v>6808</v>
      </c>
      <c r="P701" s="194">
        <v>0.11881525398570597</v>
      </c>
      <c r="Q701" s="200"/>
      <c r="R701" s="199">
        <v>2357013</v>
      </c>
      <c r="S701" s="194">
        <v>99.508007688165179</v>
      </c>
      <c r="T701" s="200">
        <v>99.389776996094369</v>
      </c>
      <c r="U701" s="199">
        <v>2368672</v>
      </c>
      <c r="V701" s="201">
        <v>0.12462679384998473</v>
      </c>
      <c r="W701" s="199">
        <v>7069</v>
      </c>
      <c r="X701" s="200">
        <v>0.29991349220390384</v>
      </c>
      <c r="Y701" s="200"/>
      <c r="Z701" s="199">
        <v>2117212</v>
      </c>
      <c r="AA701" s="201">
        <v>98.604105351610187</v>
      </c>
      <c r="AB701" s="199">
        <v>2116262</v>
      </c>
      <c r="AC701" s="201">
        <v>98.524142451476891</v>
      </c>
      <c r="AD701" s="200">
        <v>5.2824662648229967</v>
      </c>
      <c r="AE701" s="200">
        <v>29.741169643528082</v>
      </c>
      <c r="AF701" s="199">
        <v>8719.382080078125</v>
      </c>
      <c r="AG701" s="200">
        <v>33403.0166015625</v>
      </c>
      <c r="AH701" s="200">
        <v>25618.117919921875</v>
      </c>
      <c r="AI701" s="237">
        <v>76.694025050191215</v>
      </c>
      <c r="AJ701" s="200">
        <v>27049.927490234375</v>
      </c>
      <c r="AK701" s="200">
        <v>6353.0841217041016</v>
      </c>
      <c r="AL701" s="200">
        <v>20325.24169921875</v>
      </c>
      <c r="AM701" s="200">
        <v>5292.8852691650391</v>
      </c>
      <c r="AN701" s="200">
        <v>116.5621337969411</v>
      </c>
      <c r="AO701" s="200">
        <v>115.24278551514392</v>
      </c>
      <c r="AP701" s="200">
        <v>122.53506507741318</v>
      </c>
      <c r="AQ701" s="200">
        <v>4.1774658080993623</v>
      </c>
      <c r="AR701" s="200">
        <v>735</v>
      </c>
      <c r="AS701" s="202">
        <v>83</v>
      </c>
      <c r="AT701" s="202">
        <v>15</v>
      </c>
      <c r="AU701" s="202">
        <v>11</v>
      </c>
      <c r="AV701" s="202">
        <v>6</v>
      </c>
      <c r="AW701" s="202">
        <v>4</v>
      </c>
      <c r="AX701" s="202">
        <v>21</v>
      </c>
      <c r="AY701" s="202">
        <v>1</v>
      </c>
      <c r="AZ701" s="202">
        <v>27</v>
      </c>
      <c r="BA701" s="202">
        <v>11</v>
      </c>
      <c r="BB701" s="202">
        <v>114</v>
      </c>
      <c r="BC701" s="202">
        <v>35</v>
      </c>
      <c r="BD701" s="202">
        <v>85</v>
      </c>
      <c r="BE701" s="202">
        <v>169</v>
      </c>
      <c r="BF701" s="202">
        <v>0</v>
      </c>
      <c r="BG701" s="200">
        <v>57.527319748102144</v>
      </c>
      <c r="BH701" s="202">
        <v>166</v>
      </c>
      <c r="BI701" s="238">
        <v>7.3095552619991189</v>
      </c>
      <c r="BJ701" s="470">
        <v>1</v>
      </c>
      <c r="BK701" s="470">
        <v>11</v>
      </c>
    </row>
    <row r="702" spans="1:63">
      <c r="A702" s="352">
        <v>41874</v>
      </c>
      <c r="B702" s="127" t="s">
        <v>175</v>
      </c>
      <c r="C702" s="127"/>
      <c r="D702" s="199">
        <v>679</v>
      </c>
      <c r="E702" s="199">
        <v>608</v>
      </c>
      <c r="F702" s="199">
        <v>71</v>
      </c>
      <c r="G702" s="199">
        <v>1964</v>
      </c>
      <c r="H702" s="199">
        <v>1771</v>
      </c>
      <c r="I702" s="199">
        <v>193</v>
      </c>
      <c r="J702" s="199">
        <v>6325</v>
      </c>
      <c r="K702" s="199">
        <v>5617</v>
      </c>
      <c r="L702" s="199">
        <v>708</v>
      </c>
      <c r="M702" s="199">
        <v>3946982</v>
      </c>
      <c r="N702" s="200">
        <v>8.9435423988981563E-3</v>
      </c>
      <c r="O702" s="199">
        <v>324</v>
      </c>
      <c r="P702" s="194">
        <v>8.5659987410602479E-3</v>
      </c>
      <c r="Q702" s="200"/>
      <c r="R702" s="199">
        <v>1461029</v>
      </c>
      <c r="S702" s="194">
        <v>99.09351050971982</v>
      </c>
      <c r="T702" s="243">
        <v>99.085022160857079</v>
      </c>
      <c r="U702" s="199">
        <v>1474455</v>
      </c>
      <c r="V702" s="201">
        <v>0.61717718779650843</v>
      </c>
      <c r="W702" s="199">
        <v>4220</v>
      </c>
      <c r="X702" s="200">
        <v>0.28883752478561342</v>
      </c>
      <c r="Y702" s="200"/>
      <c r="Z702" s="199">
        <v>428135</v>
      </c>
      <c r="AA702" s="201">
        <v>93.434315185072862</v>
      </c>
      <c r="AB702" s="199">
        <v>424446</v>
      </c>
      <c r="AC702" s="201">
        <v>93.804863758164174</v>
      </c>
      <c r="AD702" s="200">
        <v>19.879655686634106</v>
      </c>
      <c r="AE702" s="200">
        <v>32.533985743965779</v>
      </c>
      <c r="AF702" s="199">
        <v>5674.930419921875</v>
      </c>
      <c r="AG702" s="200">
        <v>18607.594482421875</v>
      </c>
      <c r="AH702" s="200">
        <v>11067.062255859375</v>
      </c>
      <c r="AI702" s="237">
        <v>59.476050310071784</v>
      </c>
      <c r="AJ702" s="200">
        <v>15843.12109375</v>
      </c>
      <c r="AK702" s="200">
        <v>2764.4725952148437</v>
      </c>
      <c r="AL702" s="200">
        <v>9035.32275390625</v>
      </c>
      <c r="AM702" s="200">
        <v>2031.7403259277344</v>
      </c>
      <c r="AN702" s="200">
        <v>77.17254106281203</v>
      </c>
      <c r="AO702" s="200">
        <v>75.732613289773184</v>
      </c>
      <c r="AP702" s="200">
        <v>96.389698674239099</v>
      </c>
      <c r="AQ702" s="200">
        <v>2.9419121711338931</v>
      </c>
      <c r="AR702" s="200">
        <v>1161</v>
      </c>
      <c r="AS702" s="202">
        <v>5</v>
      </c>
      <c r="AT702" s="202">
        <v>6</v>
      </c>
      <c r="AU702" s="202">
        <v>1</v>
      </c>
      <c r="AV702" s="202">
        <v>15</v>
      </c>
      <c r="AW702" s="202">
        <v>9</v>
      </c>
      <c r="AX702" s="202">
        <v>12</v>
      </c>
      <c r="AY702" s="202">
        <v>2</v>
      </c>
      <c r="AZ702" s="202">
        <v>20</v>
      </c>
      <c r="BA702" s="202">
        <v>7</v>
      </c>
      <c r="BB702" s="202">
        <v>351</v>
      </c>
      <c r="BC702" s="202">
        <v>201</v>
      </c>
      <c r="BD702" s="202">
        <v>52</v>
      </c>
      <c r="BE702" s="202">
        <v>104</v>
      </c>
      <c r="BF702" s="202">
        <v>0</v>
      </c>
      <c r="BG702" s="200">
        <v>37.60198204953825</v>
      </c>
      <c r="BH702" s="202">
        <v>447</v>
      </c>
      <c r="BI702" s="238">
        <v>22.759674134419551</v>
      </c>
      <c r="BJ702" s="470">
        <v>2</v>
      </c>
      <c r="BK702" s="470">
        <v>7</v>
      </c>
    </row>
    <row r="703" spans="1:63">
      <c r="A703" s="352">
        <v>41874</v>
      </c>
      <c r="B703" s="126" t="s">
        <v>135</v>
      </c>
      <c r="C703" s="126"/>
      <c r="D703" s="189">
        <v>685</v>
      </c>
      <c r="E703" s="189">
        <v>656</v>
      </c>
      <c r="F703" s="189">
        <v>29</v>
      </c>
      <c r="G703" s="189">
        <v>2044</v>
      </c>
      <c r="H703" s="189">
        <v>1957</v>
      </c>
      <c r="I703" s="189">
        <v>87</v>
      </c>
      <c r="J703" s="189">
        <v>4741</v>
      </c>
      <c r="K703" s="189">
        <v>4478</v>
      </c>
      <c r="L703" s="189">
        <v>263</v>
      </c>
      <c r="M703" s="189">
        <v>2176283</v>
      </c>
      <c r="N703" s="203">
        <v>4.2365814470724482E-2</v>
      </c>
      <c r="O703" s="189">
        <v>9083</v>
      </c>
      <c r="P703" s="192">
        <v>0.41754987656036735</v>
      </c>
      <c r="Q703" s="203"/>
      <c r="R703" s="204">
        <v>716893</v>
      </c>
      <c r="S703" s="192">
        <v>99.194925719326505</v>
      </c>
      <c r="T703" s="203">
        <v>98.780737429431312</v>
      </c>
      <c r="U703" s="204">
        <v>722720</v>
      </c>
      <c r="V703" s="205">
        <v>0.42409231585126972</v>
      </c>
      <c r="W703" s="204">
        <v>4865</v>
      </c>
      <c r="X703" s="203">
        <v>0.67862289072427828</v>
      </c>
      <c r="Y703" s="203"/>
      <c r="Z703" s="204">
        <v>1204748</v>
      </c>
      <c r="AA703" s="205">
        <v>98.719587739826807</v>
      </c>
      <c r="AB703" s="204">
        <v>1205779</v>
      </c>
      <c r="AC703" s="205">
        <v>98.813396638461228</v>
      </c>
      <c r="AD703" s="203">
        <v>3.6713161319202641</v>
      </c>
      <c r="AE703" s="203">
        <v>22.570030279651732</v>
      </c>
      <c r="AF703" s="204">
        <v>2168.7833557128906</v>
      </c>
      <c r="AG703" s="205">
        <v>9077.0609130859375</v>
      </c>
      <c r="AH703" s="205">
        <v>4086.6952514648437</v>
      </c>
      <c r="AI703" s="232">
        <v>45.022230109453851</v>
      </c>
      <c r="AJ703" s="205">
        <v>8630.771728515625</v>
      </c>
      <c r="AK703" s="205">
        <v>446.28884887695312</v>
      </c>
      <c r="AL703" s="205">
        <v>1957</v>
      </c>
      <c r="AM703" s="205">
        <v>87</v>
      </c>
      <c r="AN703" s="203">
        <v>59.151093991389232</v>
      </c>
      <c r="AO703" s="203">
        <v>59.419878497545938</v>
      </c>
      <c r="AP703" s="203">
        <v>54.392825130636453</v>
      </c>
      <c r="AQ703" s="203">
        <v>1.9145878323319843</v>
      </c>
      <c r="AR703" s="205">
        <v>1599</v>
      </c>
      <c r="AS703" s="204">
        <v>3</v>
      </c>
      <c r="AT703" s="204">
        <v>6</v>
      </c>
      <c r="AU703" s="204">
        <v>3</v>
      </c>
      <c r="AV703" s="204">
        <v>9</v>
      </c>
      <c r="AW703" s="204">
        <v>5</v>
      </c>
      <c r="AX703" s="204">
        <v>62</v>
      </c>
      <c r="AY703" s="204">
        <v>0</v>
      </c>
      <c r="AZ703" s="204">
        <v>39</v>
      </c>
      <c r="BA703" s="204">
        <v>4</v>
      </c>
      <c r="BB703" s="204">
        <v>176</v>
      </c>
      <c r="BC703" s="204">
        <v>63</v>
      </c>
      <c r="BD703" s="204">
        <v>154</v>
      </c>
      <c r="BE703" s="204">
        <v>210</v>
      </c>
      <c r="BF703" s="204">
        <v>0</v>
      </c>
      <c r="BG703" s="203">
        <v>28.412257202833846</v>
      </c>
      <c r="BH703" s="204">
        <v>943</v>
      </c>
      <c r="BI703" s="239">
        <v>46.135029354207433</v>
      </c>
      <c r="BJ703" s="470">
        <v>2</v>
      </c>
      <c r="BK703" s="470">
        <v>4</v>
      </c>
    </row>
    <row r="704" spans="1:63">
      <c r="A704" s="352">
        <v>41874</v>
      </c>
      <c r="B704" s="114" t="s">
        <v>121</v>
      </c>
      <c r="C704" s="114" t="s">
        <v>122</v>
      </c>
      <c r="D704" s="114">
        <v>232</v>
      </c>
      <c r="E704" s="114">
        <v>168</v>
      </c>
      <c r="F704" s="114">
        <v>64</v>
      </c>
      <c r="G704" s="114">
        <v>683</v>
      </c>
      <c r="H704" s="114">
        <v>492</v>
      </c>
      <c r="I704" s="114">
        <v>191</v>
      </c>
      <c r="J704" s="114">
        <v>2669</v>
      </c>
      <c r="K704" s="115">
        <v>1868</v>
      </c>
      <c r="L704" s="115">
        <v>801</v>
      </c>
      <c r="M704" s="115">
        <v>2080766</v>
      </c>
      <c r="N704" s="116">
        <v>2.1290237084031105E-2</v>
      </c>
      <c r="O704" s="115">
        <v>2483</v>
      </c>
      <c r="P704" s="116">
        <v>0.11936237663030624</v>
      </c>
      <c r="Q704" s="116">
        <v>0</v>
      </c>
      <c r="R704" s="117">
        <v>951071</v>
      </c>
      <c r="S704" s="116">
        <v>99.582122802734375</v>
      </c>
      <c r="T704" s="116">
        <v>99.4632568359375</v>
      </c>
      <c r="U704" s="118">
        <v>955062</v>
      </c>
      <c r="V704" s="119">
        <v>0.12794980406761169</v>
      </c>
      <c r="W704" s="117">
        <v>3235</v>
      </c>
      <c r="X704" s="119">
        <v>0.34014284610748291</v>
      </c>
      <c r="Y704" s="119">
        <v>0</v>
      </c>
      <c r="Z704" s="117">
        <v>1162096</v>
      </c>
      <c r="AA704" s="119">
        <v>98.738655090332031</v>
      </c>
      <c r="AB704" s="116">
        <v>1161994</v>
      </c>
      <c r="AC704" s="120">
        <v>98.724174499511719</v>
      </c>
      <c r="AD704" s="116">
        <v>5.2352862358093262</v>
      </c>
      <c r="AE704" s="116">
        <v>28.238927841186523</v>
      </c>
      <c r="AF704" s="116">
        <v>3110.45703125</v>
      </c>
      <c r="AG704" s="116">
        <v>14370.14453125</v>
      </c>
      <c r="AH704" s="121">
        <v>12292.1123046875</v>
      </c>
      <c r="AI704" s="116">
        <v>85.539237976074219</v>
      </c>
      <c r="AJ704" s="121">
        <v>9788.833984375</v>
      </c>
      <c r="AK704" s="121">
        <v>4581.30712890625</v>
      </c>
      <c r="AL704" s="116">
        <v>8265.5517578125</v>
      </c>
      <c r="AM704" s="116">
        <v>4026.5693359375</v>
      </c>
      <c r="AN704" s="116">
        <v>134.11341857910156</v>
      </c>
      <c r="AO704" s="116">
        <v>131.43894958496094</v>
      </c>
      <c r="AP704" s="116">
        <v>140.20924377441406</v>
      </c>
      <c r="AQ704" s="122">
        <v>5.3840931177407265</v>
      </c>
      <c r="AR704" s="118">
        <v>152</v>
      </c>
      <c r="AS704" s="118">
        <v>60</v>
      </c>
      <c r="AT704" s="118">
        <v>4</v>
      </c>
      <c r="AU704" s="118">
        <v>4</v>
      </c>
      <c r="AV704" s="118">
        <v>2</v>
      </c>
      <c r="AW704" s="118">
        <v>1</v>
      </c>
      <c r="AX704" s="118">
        <v>14</v>
      </c>
      <c r="AY704" s="118">
        <v>0</v>
      </c>
      <c r="AZ704" s="118">
        <v>5</v>
      </c>
      <c r="BA704" s="118">
        <v>2</v>
      </c>
      <c r="BB704" s="118">
        <v>18</v>
      </c>
      <c r="BC704" s="118">
        <v>7</v>
      </c>
      <c r="BD704" s="116">
        <v>49</v>
      </c>
      <c r="BE704" s="118">
        <v>44</v>
      </c>
      <c r="BF704" s="118">
        <v>0</v>
      </c>
      <c r="BG704" s="112">
        <v>66.602020263671875</v>
      </c>
      <c r="BH704" s="244">
        <v>43</v>
      </c>
      <c r="BI704" s="240">
        <v>6.2957540263543192</v>
      </c>
      <c r="BJ704" s="470">
        <v>0</v>
      </c>
      <c r="BK704" s="470">
        <v>2</v>
      </c>
    </row>
    <row r="705" spans="1:63">
      <c r="A705" s="352">
        <v>41874</v>
      </c>
      <c r="B705" s="114" t="s">
        <v>123</v>
      </c>
      <c r="C705" s="114" t="s">
        <v>122</v>
      </c>
      <c r="D705" s="114">
        <v>168</v>
      </c>
      <c r="E705" s="114">
        <v>157</v>
      </c>
      <c r="F705" s="114">
        <v>11</v>
      </c>
      <c r="G705" s="114">
        <v>517</v>
      </c>
      <c r="H705" s="114">
        <v>483</v>
      </c>
      <c r="I705" s="114">
        <v>34</v>
      </c>
      <c r="J705" s="114">
        <v>1580</v>
      </c>
      <c r="K705" s="115">
        <v>1448</v>
      </c>
      <c r="L705" s="115">
        <v>132</v>
      </c>
      <c r="M705" s="115">
        <v>719845</v>
      </c>
      <c r="N705" s="116">
        <v>0.18309497833251953</v>
      </c>
      <c r="O705" s="115">
        <v>827</v>
      </c>
      <c r="P705" s="116">
        <v>0.11515892297029495</v>
      </c>
      <c r="Q705" s="116">
        <v>0</v>
      </c>
      <c r="R705" s="117">
        <v>254715</v>
      </c>
      <c r="S705" s="116">
        <v>99.124008178710938</v>
      </c>
      <c r="T705" s="116">
        <v>99.009857177734375</v>
      </c>
      <c r="U705" s="118">
        <v>256966</v>
      </c>
      <c r="V705" s="119">
        <v>0.56310951709747314</v>
      </c>
      <c r="W705" s="117">
        <v>674</v>
      </c>
      <c r="X705" s="119">
        <v>0.26460945606231689</v>
      </c>
      <c r="Y705" s="119">
        <v>0</v>
      </c>
      <c r="Z705" s="117">
        <v>238958</v>
      </c>
      <c r="AA705" s="119">
        <v>98.933700561523438</v>
      </c>
      <c r="AB705" s="116">
        <v>238683</v>
      </c>
      <c r="AC705" s="120">
        <v>98.883453369140625</v>
      </c>
      <c r="AD705" s="116">
        <v>4.8504514694213867</v>
      </c>
      <c r="AE705" s="116">
        <v>29.336673736572266</v>
      </c>
      <c r="AF705" s="116">
        <v>1003.5628662109375</v>
      </c>
      <c r="AG705" s="116">
        <v>3937.53125</v>
      </c>
      <c r="AH705" s="121">
        <v>2777.8330078125</v>
      </c>
      <c r="AI705" s="116">
        <v>70.547576904296875</v>
      </c>
      <c r="AJ705" s="121">
        <v>3604.953125</v>
      </c>
      <c r="AK705" s="121">
        <v>332.57901000976562</v>
      </c>
      <c r="AL705" s="116">
        <v>2515.094482421875</v>
      </c>
      <c r="AM705" s="116">
        <v>262.73797607421875</v>
      </c>
      <c r="AN705" s="116">
        <v>108.04595184326172</v>
      </c>
      <c r="AO705" s="116">
        <v>107.66548156738281</v>
      </c>
      <c r="AP705" s="116">
        <v>112.34943389892578</v>
      </c>
      <c r="AQ705" s="116">
        <v>2.4921083860759494</v>
      </c>
      <c r="AR705" s="118">
        <v>151</v>
      </c>
      <c r="AS705" s="118">
        <v>5</v>
      </c>
      <c r="AT705" s="118">
        <v>4</v>
      </c>
      <c r="AU705" s="118">
        <v>4</v>
      </c>
      <c r="AV705" s="118">
        <v>2</v>
      </c>
      <c r="AW705" s="118">
        <v>2</v>
      </c>
      <c r="AX705" s="118">
        <v>3</v>
      </c>
      <c r="AY705" s="118">
        <v>0</v>
      </c>
      <c r="AZ705" s="118">
        <v>7</v>
      </c>
      <c r="BA705" s="118">
        <v>4</v>
      </c>
      <c r="BB705" s="118">
        <v>18</v>
      </c>
      <c r="BC705" s="118">
        <v>2</v>
      </c>
      <c r="BD705" s="116">
        <v>13</v>
      </c>
      <c r="BE705" s="118">
        <v>20</v>
      </c>
      <c r="BF705" s="118">
        <v>0</v>
      </c>
      <c r="BG705" s="112">
        <v>52.677463531494141</v>
      </c>
      <c r="BH705" s="244">
        <v>36</v>
      </c>
      <c r="BI705" s="240">
        <v>6.9632495164410058</v>
      </c>
      <c r="BJ705" s="470">
        <v>0</v>
      </c>
      <c r="BK705" s="470">
        <v>4</v>
      </c>
    </row>
    <row r="706" spans="1:63">
      <c r="A706" s="352">
        <v>41874</v>
      </c>
      <c r="B706" s="114" t="s">
        <v>183</v>
      </c>
      <c r="C706" s="114" t="s">
        <v>122</v>
      </c>
      <c r="D706" s="114">
        <v>139</v>
      </c>
      <c r="E706" s="114">
        <v>129</v>
      </c>
      <c r="F706" s="114">
        <v>10</v>
      </c>
      <c r="G706" s="114">
        <v>417</v>
      </c>
      <c r="H706" s="114">
        <v>387</v>
      </c>
      <c r="I706" s="114">
        <v>30</v>
      </c>
      <c r="J706" s="114">
        <v>1578</v>
      </c>
      <c r="K706" s="115">
        <v>1464</v>
      </c>
      <c r="L706" s="115">
        <v>114</v>
      </c>
      <c r="M706" s="115">
        <v>1212421</v>
      </c>
      <c r="N706" s="116">
        <v>5.8478038758039474E-2</v>
      </c>
      <c r="O706" s="115">
        <v>1180</v>
      </c>
      <c r="P706" s="116">
        <v>9.7403213381767273E-2</v>
      </c>
      <c r="Q706" s="116">
        <v>0</v>
      </c>
      <c r="R706" s="117">
        <v>499327</v>
      </c>
      <c r="S706" s="116">
        <v>99.623908996582031</v>
      </c>
      <c r="T706" s="116">
        <v>99.526870727539063</v>
      </c>
      <c r="U706" s="118">
        <v>501212</v>
      </c>
      <c r="V706" s="119">
        <v>3.5314399749040604E-2</v>
      </c>
      <c r="W706" s="117">
        <v>1225</v>
      </c>
      <c r="X706" s="119">
        <v>0.24533021450042725</v>
      </c>
      <c r="Y706" s="119">
        <v>0</v>
      </c>
      <c r="Z706" s="117">
        <v>309318</v>
      </c>
      <c r="AA706" s="119">
        <v>98.018218994140625</v>
      </c>
      <c r="AB706" s="116">
        <v>309528</v>
      </c>
      <c r="AC706" s="120">
        <v>97.727188110351563</v>
      </c>
      <c r="AD706" s="116">
        <v>5.3797526359558105</v>
      </c>
      <c r="AE706" s="116">
        <v>29.510608673095703</v>
      </c>
      <c r="AF706" s="116">
        <v>1855.0501708984375</v>
      </c>
      <c r="AG706" s="116">
        <v>6448.64111328125</v>
      </c>
      <c r="AH706" s="121">
        <v>4405.73291015625</v>
      </c>
      <c r="AI706" s="116">
        <v>68.320327758789063</v>
      </c>
      <c r="AJ706" s="121">
        <v>5922.47021484375</v>
      </c>
      <c r="AK706" s="121">
        <v>526.17095947265625</v>
      </c>
      <c r="AL706" s="116">
        <v>3988.7861328125</v>
      </c>
      <c r="AM706" s="116">
        <v>416.947998046875</v>
      </c>
      <c r="AN706" s="116">
        <v>104.39185333251953</v>
      </c>
      <c r="AO706" s="116">
        <v>103.28157043457031</v>
      </c>
      <c r="AP706" s="116">
        <v>118.76212310791016</v>
      </c>
      <c r="AQ706" s="116">
        <v>4.0865913265407157</v>
      </c>
      <c r="AR706" s="118">
        <v>146</v>
      </c>
      <c r="AS706" s="118">
        <v>5</v>
      </c>
      <c r="AT706" s="118">
        <v>2</v>
      </c>
      <c r="AU706" s="118">
        <v>2</v>
      </c>
      <c r="AV706" s="118">
        <v>2</v>
      </c>
      <c r="AW706" s="118">
        <v>1</v>
      </c>
      <c r="AX706" s="118">
        <v>0</v>
      </c>
      <c r="AY706" s="118">
        <v>0</v>
      </c>
      <c r="AZ706" s="118">
        <v>4</v>
      </c>
      <c r="BA706" s="118">
        <v>1</v>
      </c>
      <c r="BB706" s="118">
        <v>37</v>
      </c>
      <c r="BC706" s="118">
        <v>7</v>
      </c>
      <c r="BD706" s="116">
        <v>6</v>
      </c>
      <c r="BE706" s="118">
        <v>31</v>
      </c>
      <c r="BF706" s="118">
        <v>0</v>
      </c>
      <c r="BG706" s="112">
        <v>51.618522644042969</v>
      </c>
      <c r="BH706" s="244">
        <v>27</v>
      </c>
      <c r="BI706" s="240">
        <v>6.4748201438848918</v>
      </c>
      <c r="BJ706" s="470">
        <v>0</v>
      </c>
      <c r="BK706" s="470">
        <v>1</v>
      </c>
    </row>
    <row r="707" spans="1:63">
      <c r="A707" s="352">
        <v>41874</v>
      </c>
      <c r="B707" s="114" t="s">
        <v>126</v>
      </c>
      <c r="C707" s="114" t="s">
        <v>122</v>
      </c>
      <c r="D707" s="114">
        <v>109</v>
      </c>
      <c r="E707" s="114">
        <v>103</v>
      </c>
      <c r="F707" s="114">
        <v>6</v>
      </c>
      <c r="G707" s="114">
        <v>320</v>
      </c>
      <c r="H707" s="114">
        <v>302</v>
      </c>
      <c r="I707" s="114">
        <v>18</v>
      </c>
      <c r="J707" s="114">
        <v>994</v>
      </c>
      <c r="K707" s="115">
        <v>920</v>
      </c>
      <c r="L707" s="115">
        <v>74</v>
      </c>
      <c r="M707" s="115">
        <v>645892</v>
      </c>
      <c r="N707" s="116">
        <v>6.1929860385134816E-4</v>
      </c>
      <c r="O707" s="115">
        <v>1350</v>
      </c>
      <c r="P707" s="116">
        <v>0.20903819799423218</v>
      </c>
      <c r="Q707" s="116">
        <v>0</v>
      </c>
      <c r="R707" s="117">
        <v>238016</v>
      </c>
      <c r="S707" s="116">
        <v>99.527900695800781</v>
      </c>
      <c r="T707" s="116">
        <v>99.319847106933594</v>
      </c>
      <c r="U707" s="118">
        <v>239145</v>
      </c>
      <c r="V707" s="119">
        <v>2.9270944651216269E-3</v>
      </c>
      <c r="W707" s="117">
        <v>874</v>
      </c>
      <c r="X707" s="119">
        <v>0.36720219254493713</v>
      </c>
      <c r="Y707" s="119">
        <v>0</v>
      </c>
      <c r="Z707" s="117">
        <v>129663</v>
      </c>
      <c r="AA707" s="119">
        <v>99.002029418945313</v>
      </c>
      <c r="AB707" s="116">
        <v>129542</v>
      </c>
      <c r="AC707" s="120">
        <v>98.859832763671875</v>
      </c>
      <c r="AD707" s="116">
        <v>5.646296501159668</v>
      </c>
      <c r="AE707" s="116">
        <v>33.874645233154297</v>
      </c>
      <c r="AF707" s="116">
        <v>1024.2210693359375</v>
      </c>
      <c r="AG707" s="116">
        <v>3573.4765625</v>
      </c>
      <c r="AH707" s="121">
        <v>2383.8955078125</v>
      </c>
      <c r="AI707" s="116">
        <v>66.710823059082031</v>
      </c>
      <c r="AJ707" s="121">
        <v>3452.472412109375</v>
      </c>
      <c r="AK707" s="121">
        <v>121.00401306152344</v>
      </c>
      <c r="AL707" s="116">
        <v>2334.673583984375</v>
      </c>
      <c r="AM707" s="116">
        <v>49.222000122070313</v>
      </c>
      <c r="AN707" s="116">
        <v>98.674652099609375</v>
      </c>
      <c r="AO707" s="116">
        <v>103.76779937744141</v>
      </c>
      <c r="AP707" s="116">
        <v>41.107494354248047</v>
      </c>
      <c r="AQ707" s="116">
        <v>3.5950468435613683</v>
      </c>
      <c r="AR707" s="118">
        <v>159</v>
      </c>
      <c r="AS707" s="118">
        <v>2</v>
      </c>
      <c r="AT707" s="118">
        <v>0</v>
      </c>
      <c r="AU707" s="118">
        <v>0</v>
      </c>
      <c r="AV707" s="118">
        <v>0</v>
      </c>
      <c r="AW707" s="118">
        <v>0</v>
      </c>
      <c r="AX707" s="118">
        <v>3</v>
      </c>
      <c r="AY707" s="118">
        <v>1</v>
      </c>
      <c r="AZ707" s="118">
        <v>7</v>
      </c>
      <c r="BA707" s="118">
        <v>3</v>
      </c>
      <c r="BB707" s="118">
        <v>17</v>
      </c>
      <c r="BC707" s="118">
        <v>12</v>
      </c>
      <c r="BD707" s="116">
        <v>10</v>
      </c>
      <c r="BE707" s="118">
        <v>42</v>
      </c>
      <c r="BF707" s="118">
        <v>0</v>
      </c>
      <c r="BG707" s="112">
        <v>48.314872741699219</v>
      </c>
      <c r="BH707" s="244">
        <v>36</v>
      </c>
      <c r="BI707" s="240">
        <v>11.25</v>
      </c>
      <c r="BJ707" s="470">
        <v>1</v>
      </c>
      <c r="BK707" s="470">
        <v>3</v>
      </c>
    </row>
    <row r="708" spans="1:63">
      <c r="A708" s="352">
        <v>41874</v>
      </c>
      <c r="B708" s="114" t="s">
        <v>184</v>
      </c>
      <c r="C708" s="114" t="s">
        <v>122</v>
      </c>
      <c r="D708" s="114">
        <v>112</v>
      </c>
      <c r="E708" s="114">
        <v>95</v>
      </c>
      <c r="F708" s="114">
        <v>17</v>
      </c>
      <c r="G708" s="114">
        <v>334</v>
      </c>
      <c r="H708" s="114">
        <v>283</v>
      </c>
      <c r="I708" s="114">
        <v>51</v>
      </c>
      <c r="J708" s="114">
        <v>1175</v>
      </c>
      <c r="K708" s="115">
        <v>956</v>
      </c>
      <c r="L708" s="115">
        <v>219</v>
      </c>
      <c r="M708" s="115">
        <v>1074864</v>
      </c>
      <c r="N708" s="116">
        <v>3.6283660680055618E-2</v>
      </c>
      <c r="O708" s="115">
        <v>968</v>
      </c>
      <c r="P708" s="116">
        <v>9.0107530355453491E-2</v>
      </c>
      <c r="Q708" s="116">
        <v>0</v>
      </c>
      <c r="R708" s="117">
        <v>413884</v>
      </c>
      <c r="S708" s="116">
        <v>99.422752380371094</v>
      </c>
      <c r="T708" s="116">
        <v>99.333168029785156</v>
      </c>
      <c r="U708" s="118">
        <v>416287</v>
      </c>
      <c r="V708" s="119">
        <v>2.378167025744915E-2</v>
      </c>
      <c r="W708" s="117">
        <v>1061</v>
      </c>
      <c r="X708" s="119">
        <v>0.2563520073890686</v>
      </c>
      <c r="Y708" s="119">
        <v>0</v>
      </c>
      <c r="Z708" s="117">
        <v>277177</v>
      </c>
      <c r="AA708" s="119">
        <v>98.223518371582031</v>
      </c>
      <c r="AB708" s="116">
        <v>276515</v>
      </c>
      <c r="AC708" s="120">
        <v>98.108238220214844</v>
      </c>
      <c r="AD708" s="116">
        <v>5.5776205062866211</v>
      </c>
      <c r="AE708" s="116">
        <v>29.766880035400391</v>
      </c>
      <c r="AF708" s="116">
        <v>1726.0909423828125</v>
      </c>
      <c r="AG708" s="116">
        <v>5073.22314453125</v>
      </c>
      <c r="AH708" s="121">
        <v>3758.544189453125</v>
      </c>
      <c r="AI708" s="116">
        <v>74.085922241210937</v>
      </c>
      <c r="AJ708" s="121">
        <v>4281.19775390625</v>
      </c>
      <c r="AK708" s="121">
        <v>792.02301025390625</v>
      </c>
      <c r="AL708" s="116">
        <v>3221.1357421875</v>
      </c>
      <c r="AM708" s="116">
        <v>537.407958984375</v>
      </c>
      <c r="AN708" s="116">
        <v>112.7686767578125</v>
      </c>
      <c r="AO708" s="116">
        <v>118.42919158935547</v>
      </c>
      <c r="AP708" s="116">
        <v>89.615608215332031</v>
      </c>
      <c r="AQ708" s="116">
        <v>4.3176367187500002</v>
      </c>
      <c r="AR708" s="118">
        <v>127</v>
      </c>
      <c r="AS708" s="118">
        <v>11</v>
      </c>
      <c r="AT708" s="118">
        <v>5</v>
      </c>
      <c r="AU708" s="118">
        <v>1</v>
      </c>
      <c r="AV708" s="118">
        <v>0</v>
      </c>
      <c r="AW708" s="118">
        <v>0</v>
      </c>
      <c r="AX708" s="118">
        <v>1</v>
      </c>
      <c r="AY708" s="118">
        <v>0</v>
      </c>
      <c r="AZ708" s="118">
        <v>4</v>
      </c>
      <c r="BA708" s="118">
        <v>1</v>
      </c>
      <c r="BB708" s="118">
        <v>24</v>
      </c>
      <c r="BC708" s="118">
        <v>7</v>
      </c>
      <c r="BD708" s="116">
        <v>7</v>
      </c>
      <c r="BE708" s="118">
        <v>32</v>
      </c>
      <c r="BF708" s="118">
        <v>0</v>
      </c>
      <c r="BG708" s="112">
        <v>55.59954833984375</v>
      </c>
      <c r="BH708" s="244">
        <v>24</v>
      </c>
      <c r="BI708" s="240">
        <v>7.1856287425149699</v>
      </c>
      <c r="BJ708" s="471">
        <v>0</v>
      </c>
      <c r="BK708" s="471">
        <v>1</v>
      </c>
    </row>
    <row r="709" spans="1:63">
      <c r="A709" s="352">
        <v>41874</v>
      </c>
      <c r="B709" s="114" t="s">
        <v>131</v>
      </c>
      <c r="C709" s="114" t="s">
        <v>176</v>
      </c>
      <c r="D709" s="114">
        <v>188</v>
      </c>
      <c r="E709" s="114">
        <v>168</v>
      </c>
      <c r="F709" s="114">
        <v>20</v>
      </c>
      <c r="G709" s="114">
        <v>539</v>
      </c>
      <c r="H709" s="114">
        <v>489</v>
      </c>
      <c r="I709" s="114">
        <v>50</v>
      </c>
      <c r="J709" s="114">
        <v>1578</v>
      </c>
      <c r="K709" s="115">
        <v>1418</v>
      </c>
      <c r="L709" s="115">
        <v>160</v>
      </c>
      <c r="M709" s="115">
        <v>1077230</v>
      </c>
      <c r="N709" s="116">
        <v>3.7132273428142071E-4</v>
      </c>
      <c r="O709" s="115">
        <v>72</v>
      </c>
      <c r="P709" s="116">
        <v>6.9477749057114124E-3</v>
      </c>
      <c r="Q709" s="116">
        <v>0</v>
      </c>
      <c r="R709" s="117">
        <v>390023</v>
      </c>
      <c r="S709" s="116">
        <v>99.644111633300781</v>
      </c>
      <c r="T709" s="116">
        <v>99.637191772460938</v>
      </c>
      <c r="U709" s="118">
        <v>391416</v>
      </c>
      <c r="V709" s="119">
        <v>1.3540580868721008E-2</v>
      </c>
      <c r="W709" s="117">
        <v>1134</v>
      </c>
      <c r="X709" s="119">
        <v>0.29075208306312561</v>
      </c>
      <c r="Y709" s="119">
        <v>0</v>
      </c>
      <c r="Z709" s="117">
        <v>151596</v>
      </c>
      <c r="AA709" s="119">
        <v>95.238662719726563</v>
      </c>
      <c r="AB709" s="116">
        <v>151500</v>
      </c>
      <c r="AC709" s="120">
        <v>95.464683532714844</v>
      </c>
      <c r="AD709" s="116">
        <v>4.9681301116943359</v>
      </c>
      <c r="AE709" s="116">
        <v>27.439785003662109</v>
      </c>
      <c r="AF709" s="116">
        <v>1581.267822265625</v>
      </c>
      <c r="AG709" s="116">
        <v>4586.19970703125</v>
      </c>
      <c r="AH709" s="121">
        <v>3018.883056640625</v>
      </c>
      <c r="AI709" s="116">
        <v>65.825370788574219</v>
      </c>
      <c r="AJ709" s="121">
        <v>3982.8154296875</v>
      </c>
      <c r="AK709" s="121">
        <v>603.38397216796875</v>
      </c>
      <c r="AL709" s="116">
        <v>2576.815185546875</v>
      </c>
      <c r="AM709" s="116">
        <v>442.06829833984375</v>
      </c>
      <c r="AN709" s="116">
        <v>78.16802978515625</v>
      </c>
      <c r="AO709" s="116">
        <v>76.439964294433594</v>
      </c>
      <c r="AP709" s="116">
        <v>91.878425598144531</v>
      </c>
      <c r="AQ709" s="116">
        <v>2.9063369499564322</v>
      </c>
      <c r="AR709" s="118">
        <v>288</v>
      </c>
      <c r="AS709" s="118">
        <v>0</v>
      </c>
      <c r="AT709" s="118">
        <v>0</v>
      </c>
      <c r="AU709" s="118">
        <v>0</v>
      </c>
      <c r="AV709" s="118">
        <v>1</v>
      </c>
      <c r="AW709" s="118">
        <v>0</v>
      </c>
      <c r="AX709" s="118">
        <v>5</v>
      </c>
      <c r="AY709" s="118">
        <v>1</v>
      </c>
      <c r="AZ709" s="118">
        <v>3</v>
      </c>
      <c r="BA709" s="118">
        <v>1</v>
      </c>
      <c r="BB709" s="118">
        <v>118</v>
      </c>
      <c r="BC709" s="118">
        <v>66</v>
      </c>
      <c r="BD709" s="116">
        <v>19</v>
      </c>
      <c r="BE709" s="118">
        <v>27</v>
      </c>
      <c r="BF709" s="118">
        <v>0</v>
      </c>
      <c r="BG709" s="112">
        <v>37.871002197265625</v>
      </c>
      <c r="BH709" s="244">
        <v>113</v>
      </c>
      <c r="BI709" s="240">
        <v>20.964749536178108</v>
      </c>
      <c r="BJ709" s="471">
        <v>1</v>
      </c>
      <c r="BK709" s="471">
        <v>1</v>
      </c>
    </row>
    <row r="710" spans="1:63">
      <c r="A710" s="352">
        <v>41874</v>
      </c>
      <c r="B710" s="114" t="s">
        <v>124</v>
      </c>
      <c r="C710" s="114" t="s">
        <v>176</v>
      </c>
      <c r="D710" s="114">
        <v>145</v>
      </c>
      <c r="E710" s="114">
        <v>113</v>
      </c>
      <c r="F710" s="114">
        <v>32</v>
      </c>
      <c r="G710" s="114">
        <v>418</v>
      </c>
      <c r="H710" s="114">
        <v>332</v>
      </c>
      <c r="I710" s="114">
        <v>86</v>
      </c>
      <c r="J710" s="114">
        <v>1612</v>
      </c>
      <c r="K710" s="115">
        <v>1270</v>
      </c>
      <c r="L710" s="115">
        <v>342</v>
      </c>
      <c r="M710" s="115">
        <v>1169350</v>
      </c>
      <c r="N710" s="116">
        <v>1.838628388941288E-2</v>
      </c>
      <c r="O710" s="115">
        <v>199</v>
      </c>
      <c r="P710" s="116">
        <v>1.7735663801431656E-2</v>
      </c>
      <c r="Q710" s="116">
        <v>0</v>
      </c>
      <c r="R710" s="117">
        <v>473759</v>
      </c>
      <c r="S710" s="116">
        <v>98.207321166992188</v>
      </c>
      <c r="T710" s="116">
        <v>98.189903259277344</v>
      </c>
      <c r="U710" s="118">
        <v>482407</v>
      </c>
      <c r="V710" s="119">
        <v>1.484845757484436</v>
      </c>
      <c r="W710" s="117">
        <v>1466</v>
      </c>
      <c r="X710" s="119">
        <v>0.30944004654884338</v>
      </c>
      <c r="Y710" s="119">
        <v>0</v>
      </c>
      <c r="Z710" s="117">
        <v>124172</v>
      </c>
      <c r="AA710" s="119">
        <v>92.983123779296875</v>
      </c>
      <c r="AB710" s="116">
        <v>122542</v>
      </c>
      <c r="AC710" s="120">
        <v>93.149284362792969</v>
      </c>
      <c r="AD710" s="116">
        <v>5.2543482780456543</v>
      </c>
      <c r="AE710" s="116">
        <v>31.43267822265625</v>
      </c>
      <c r="AF710" s="116">
        <v>1719.666259765625</v>
      </c>
      <c r="AG710" s="116">
        <v>5834.5654296875</v>
      </c>
      <c r="AH710" s="121">
        <v>3510.854248046875</v>
      </c>
      <c r="AI710" s="116">
        <v>60.173362731933594</v>
      </c>
      <c r="AJ710" s="121">
        <v>4353.83935546875</v>
      </c>
      <c r="AK710" s="121">
        <v>1480.7261962890625</v>
      </c>
      <c r="AL710" s="116">
        <v>2368.900634765625</v>
      </c>
      <c r="AM710" s="116">
        <v>1141.953857421875</v>
      </c>
      <c r="AN710" s="116">
        <v>88.495689392089844</v>
      </c>
      <c r="AO710" s="116">
        <v>83.185562133789063</v>
      </c>
      <c r="AP710" s="116">
        <v>108.94401550292969</v>
      </c>
      <c r="AQ710" s="116">
        <v>3.6194574625852978</v>
      </c>
      <c r="AR710" s="118">
        <v>193</v>
      </c>
      <c r="AS710" s="118">
        <v>2</v>
      </c>
      <c r="AT710" s="118">
        <v>1</v>
      </c>
      <c r="AU710" s="118">
        <v>1</v>
      </c>
      <c r="AV710" s="118">
        <v>8</v>
      </c>
      <c r="AW710" s="118">
        <v>4</v>
      </c>
      <c r="AX710" s="118">
        <v>3</v>
      </c>
      <c r="AY710" s="118">
        <v>0</v>
      </c>
      <c r="AZ710" s="118">
        <v>8</v>
      </c>
      <c r="BA710" s="118">
        <v>3</v>
      </c>
      <c r="BB710" s="118">
        <v>87</v>
      </c>
      <c r="BC710" s="118">
        <v>49</v>
      </c>
      <c r="BD710" s="116">
        <v>12</v>
      </c>
      <c r="BE710" s="118">
        <v>36</v>
      </c>
      <c r="BF710" s="118">
        <v>0</v>
      </c>
      <c r="BG710" s="112">
        <v>43.742244720458984</v>
      </c>
      <c r="BH710" s="244">
        <v>59</v>
      </c>
      <c r="BI710" s="240">
        <v>14.114832535885165</v>
      </c>
      <c r="BJ710" s="471">
        <v>0</v>
      </c>
      <c r="BK710" s="471">
        <v>3</v>
      </c>
    </row>
    <row r="711" spans="1:63">
      <c r="A711" s="352">
        <v>41874</v>
      </c>
      <c r="B711" s="206" t="s">
        <v>133</v>
      </c>
      <c r="C711" s="206" t="s">
        <v>176</v>
      </c>
      <c r="D711" s="206">
        <v>174</v>
      </c>
      <c r="E711" s="206">
        <v>163</v>
      </c>
      <c r="F711" s="206">
        <v>11</v>
      </c>
      <c r="G711" s="206">
        <v>515</v>
      </c>
      <c r="H711" s="206">
        <v>482</v>
      </c>
      <c r="I711" s="206">
        <v>33</v>
      </c>
      <c r="J711" s="206">
        <v>1521</v>
      </c>
      <c r="K711" s="245">
        <v>1407</v>
      </c>
      <c r="L711" s="245">
        <v>114</v>
      </c>
      <c r="M711" s="245">
        <v>842522</v>
      </c>
      <c r="N711" s="246">
        <v>3.9168116636574268E-3</v>
      </c>
      <c r="O711" s="245">
        <v>34</v>
      </c>
      <c r="P711" s="246">
        <v>4.2133019305765629E-3</v>
      </c>
      <c r="Q711" s="246">
        <v>0</v>
      </c>
      <c r="R711" s="247">
        <v>285912</v>
      </c>
      <c r="S711" s="246">
        <v>99.2088623046875</v>
      </c>
      <c r="T711" s="246">
        <v>99.204681396484375</v>
      </c>
      <c r="U711" s="248">
        <v>288192</v>
      </c>
      <c r="V711" s="249">
        <v>0.46670275926589966</v>
      </c>
      <c r="W711" s="248">
        <v>940</v>
      </c>
      <c r="X711" s="246">
        <v>0.32877248525619507</v>
      </c>
      <c r="Y711" s="246">
        <v>0</v>
      </c>
      <c r="Z711" s="247">
        <v>68379</v>
      </c>
      <c r="AA711" s="249">
        <v>90.777870178222656</v>
      </c>
      <c r="AB711" s="246">
        <v>67226</v>
      </c>
      <c r="AC711" s="250">
        <v>90.647964477539063</v>
      </c>
      <c r="AD711" s="246">
        <v>5.3436331748962402</v>
      </c>
      <c r="AE711" s="246">
        <v>37.154304504394531</v>
      </c>
      <c r="AF711" s="246">
        <v>1275.986572265625</v>
      </c>
      <c r="AG711" s="246">
        <v>4100.64013671875</v>
      </c>
      <c r="AH711" s="251">
        <v>2705.781005859375</v>
      </c>
      <c r="AI711" s="246">
        <v>65.984359741210937</v>
      </c>
      <c r="AJ711" s="251">
        <v>3745.454833984375</v>
      </c>
      <c r="AK711" s="251">
        <v>355.1851806640625</v>
      </c>
      <c r="AL711" s="246">
        <v>2474.72412109375</v>
      </c>
      <c r="AM711" s="246">
        <v>231.05718994140625</v>
      </c>
      <c r="AN711" s="246">
        <v>74.556571960449219</v>
      </c>
      <c r="AO711" s="246">
        <v>74.454063415527344</v>
      </c>
      <c r="AP711" s="246">
        <v>75.655006408691406</v>
      </c>
      <c r="AQ711" s="246">
        <v>2.6960158689801119</v>
      </c>
      <c r="AR711" s="248">
        <v>334</v>
      </c>
      <c r="AS711" s="248">
        <v>2</v>
      </c>
      <c r="AT711" s="248">
        <v>1</v>
      </c>
      <c r="AU711" s="248">
        <v>0</v>
      </c>
      <c r="AV711" s="248">
        <v>4</v>
      </c>
      <c r="AW711" s="248">
        <v>3</v>
      </c>
      <c r="AX711" s="248">
        <v>3</v>
      </c>
      <c r="AY711" s="248">
        <v>1</v>
      </c>
      <c r="AZ711" s="248">
        <v>7</v>
      </c>
      <c r="BA711" s="248">
        <v>3</v>
      </c>
      <c r="BB711" s="248">
        <v>84</v>
      </c>
      <c r="BC711" s="248">
        <v>48</v>
      </c>
      <c r="BD711" s="246">
        <v>14</v>
      </c>
      <c r="BE711" s="248">
        <v>26</v>
      </c>
      <c r="BF711" s="248">
        <v>0</v>
      </c>
      <c r="BG711" s="249">
        <v>35.961532592773438</v>
      </c>
      <c r="BH711" s="252">
        <v>134</v>
      </c>
      <c r="BI711" s="253">
        <v>26.019417475728158</v>
      </c>
      <c r="BJ711" s="43">
        <v>1</v>
      </c>
      <c r="BK711" s="43">
        <v>3</v>
      </c>
    </row>
    <row r="712" spans="1:63">
      <c r="A712" s="352">
        <v>41874</v>
      </c>
      <c r="B712" s="206" t="s">
        <v>125</v>
      </c>
      <c r="C712" s="206" t="s">
        <v>176</v>
      </c>
      <c r="D712" s="206">
        <v>172</v>
      </c>
      <c r="E712" s="206">
        <v>164</v>
      </c>
      <c r="F712" s="206">
        <v>8</v>
      </c>
      <c r="G712" s="206">
        <v>492</v>
      </c>
      <c r="H712" s="206">
        <v>468</v>
      </c>
      <c r="I712" s="206">
        <v>24</v>
      </c>
      <c r="J712" s="206">
        <v>1614</v>
      </c>
      <c r="K712" s="245">
        <v>1522</v>
      </c>
      <c r="L712" s="245">
        <v>92</v>
      </c>
      <c r="M712" s="245">
        <v>857880</v>
      </c>
      <c r="N712" s="246">
        <v>1.1773208156228065E-2</v>
      </c>
      <c r="O712" s="245">
        <v>19</v>
      </c>
      <c r="P712" s="246">
        <v>2.3253194522112608E-3</v>
      </c>
      <c r="Q712" s="246">
        <v>0</v>
      </c>
      <c r="R712" s="247">
        <v>311335</v>
      </c>
      <c r="S712" s="246">
        <v>99.646331787109375</v>
      </c>
      <c r="T712" s="246">
        <v>99.644012451171875</v>
      </c>
      <c r="U712" s="248">
        <v>312440</v>
      </c>
      <c r="V712" s="249">
        <v>0.17251312732696533</v>
      </c>
      <c r="W712" s="248">
        <v>680</v>
      </c>
      <c r="X712" s="246">
        <v>0.21841424703598022</v>
      </c>
      <c r="Y712" s="246">
        <v>0</v>
      </c>
      <c r="Z712" s="247">
        <v>83988</v>
      </c>
      <c r="AA712" s="249">
        <v>93.007331848144531</v>
      </c>
      <c r="AB712" s="246">
        <v>83178</v>
      </c>
      <c r="AC712" s="250">
        <v>94.298973083496094</v>
      </c>
      <c r="AD712" s="246">
        <v>4.4189152717590332</v>
      </c>
      <c r="AE712" s="246">
        <v>33.207878112792969</v>
      </c>
      <c r="AF712" s="246">
        <v>1098.009765625</v>
      </c>
      <c r="AG712" s="246">
        <v>4086.189208984375</v>
      </c>
      <c r="AH712" s="251">
        <v>1831.5439453125</v>
      </c>
      <c r="AI712" s="246">
        <v>44.822788238525391</v>
      </c>
      <c r="AJ712" s="251">
        <v>3761.011474609375</v>
      </c>
      <c r="AK712" s="251">
        <v>325.17724609375</v>
      </c>
      <c r="AL712" s="246">
        <v>1614.8828125</v>
      </c>
      <c r="AM712" s="246">
        <v>216.66098022460937</v>
      </c>
      <c r="AN712" s="246">
        <v>66.426063537597656</v>
      </c>
      <c r="AO712" s="246">
        <v>65.195396423339844</v>
      </c>
      <c r="AP712" s="246">
        <v>84.979423522949219</v>
      </c>
      <c r="AQ712" s="246">
        <v>2.5317157428651642</v>
      </c>
      <c r="AR712" s="248">
        <v>346</v>
      </c>
      <c r="AS712" s="248">
        <v>1</v>
      </c>
      <c r="AT712" s="248">
        <v>4</v>
      </c>
      <c r="AU712" s="248">
        <v>0</v>
      </c>
      <c r="AV712" s="248">
        <v>2</v>
      </c>
      <c r="AW712" s="248">
        <v>2</v>
      </c>
      <c r="AX712" s="248">
        <v>1</v>
      </c>
      <c r="AY712" s="248">
        <v>0</v>
      </c>
      <c r="AZ712" s="248">
        <v>2</v>
      </c>
      <c r="BA712" s="248">
        <v>0</v>
      </c>
      <c r="BB712" s="248">
        <v>62</v>
      </c>
      <c r="BC712" s="248">
        <v>38</v>
      </c>
      <c r="BD712" s="246">
        <v>7</v>
      </c>
      <c r="BE712" s="248">
        <v>15</v>
      </c>
      <c r="BF712" s="248">
        <v>0</v>
      </c>
      <c r="BG712" s="249">
        <v>32.342151641845703</v>
      </c>
      <c r="BH712" s="252">
        <v>141</v>
      </c>
      <c r="BI712" s="253">
        <v>28.658536585365852</v>
      </c>
      <c r="BJ712" s="43">
        <v>0</v>
      </c>
      <c r="BK712" s="43">
        <v>0</v>
      </c>
    </row>
    <row r="713" spans="1:63">
      <c r="A713" s="352">
        <v>41874</v>
      </c>
      <c r="B713" s="107" t="s">
        <v>127</v>
      </c>
      <c r="C713" s="107" t="s">
        <v>128</v>
      </c>
      <c r="D713" s="107">
        <v>166</v>
      </c>
      <c r="E713" s="107">
        <v>150</v>
      </c>
      <c r="F713" s="107">
        <v>16</v>
      </c>
      <c r="G713" s="107">
        <v>498</v>
      </c>
      <c r="H713" s="107">
        <v>450</v>
      </c>
      <c r="I713" s="107">
        <v>48</v>
      </c>
      <c r="J713" s="107">
        <v>1620</v>
      </c>
      <c r="K713" s="108">
        <v>1451</v>
      </c>
      <c r="L713" s="108">
        <v>169</v>
      </c>
      <c r="M713" s="108">
        <v>865883</v>
      </c>
      <c r="N713" s="109">
        <v>7.8763529658317566E-2</v>
      </c>
      <c r="O713" s="108">
        <v>3805</v>
      </c>
      <c r="P713" s="109">
        <v>0.43979847431182861</v>
      </c>
      <c r="Q713" s="109">
        <v>0</v>
      </c>
      <c r="R713" s="110">
        <v>342976</v>
      </c>
      <c r="S713" s="109">
        <v>99.163558959960937</v>
      </c>
      <c r="T713" s="109">
        <v>98.727439880371094</v>
      </c>
      <c r="U713" s="111">
        <v>345869</v>
      </c>
      <c r="V713" s="112">
        <v>0.4229925274848938</v>
      </c>
      <c r="W713" s="111">
        <v>2405</v>
      </c>
      <c r="X713" s="109">
        <v>0.70121526718139648</v>
      </c>
      <c r="Y713" s="109">
        <v>0</v>
      </c>
      <c r="Z713" s="110">
        <v>701311</v>
      </c>
      <c r="AA713" s="112">
        <v>99.093544006347656</v>
      </c>
      <c r="AB713" s="109">
        <v>699840</v>
      </c>
      <c r="AC713" s="182">
        <v>99.263763427734375</v>
      </c>
      <c r="AD713" s="109">
        <v>3.1271283626556396</v>
      </c>
      <c r="AE713" s="109">
        <v>15.559012413024902</v>
      </c>
      <c r="AF713" s="109">
        <v>773.7386474609375</v>
      </c>
      <c r="AG713" s="109">
        <v>4135.18212890625</v>
      </c>
      <c r="AH713" s="113">
        <v>2080.89453125</v>
      </c>
      <c r="AI713" s="109">
        <v>50.321712493896484</v>
      </c>
      <c r="AJ713" s="113">
        <v>3810.3876953125</v>
      </c>
      <c r="AK713" s="113">
        <v>324.79440307617187</v>
      </c>
      <c r="AL713" s="109">
        <v>450</v>
      </c>
      <c r="AM713" s="109">
        <v>48</v>
      </c>
      <c r="AN713" s="109">
        <v>72.539772033691406</v>
      </c>
      <c r="AO713" s="109">
        <v>74.03057861328125</v>
      </c>
      <c r="AP713" s="109">
        <v>58.677341461181641</v>
      </c>
      <c r="AQ713" s="109">
        <v>2.5525815610532407</v>
      </c>
      <c r="AR713" s="111">
        <v>331</v>
      </c>
      <c r="AS713" s="111">
        <v>2</v>
      </c>
      <c r="AT713" s="111">
        <v>1</v>
      </c>
      <c r="AU713" s="111">
        <v>1</v>
      </c>
      <c r="AV713" s="111">
        <v>6</v>
      </c>
      <c r="AW713" s="111">
        <v>4</v>
      </c>
      <c r="AX713" s="111">
        <v>23</v>
      </c>
      <c r="AY713" s="111">
        <v>0</v>
      </c>
      <c r="AZ713" s="111">
        <v>15</v>
      </c>
      <c r="BA713" s="111">
        <v>3</v>
      </c>
      <c r="BB713" s="111">
        <v>29</v>
      </c>
      <c r="BC713" s="111">
        <v>9</v>
      </c>
      <c r="BD713" s="109">
        <v>63</v>
      </c>
      <c r="BE713" s="111">
        <v>100</v>
      </c>
      <c r="BF713" s="111">
        <v>0</v>
      </c>
      <c r="BG713" s="112">
        <v>35.515594482421875</v>
      </c>
      <c r="BH713" s="244">
        <v>173</v>
      </c>
      <c r="BI713" s="240">
        <v>34.738955823293175</v>
      </c>
      <c r="BJ713" s="43">
        <v>0</v>
      </c>
      <c r="BK713" s="43">
        <v>3</v>
      </c>
    </row>
    <row r="714" spans="1:63">
      <c r="A714" s="352">
        <v>41874</v>
      </c>
      <c r="B714" s="107" t="s">
        <v>129</v>
      </c>
      <c r="C714" s="107" t="s">
        <v>128</v>
      </c>
      <c r="D714" s="107">
        <v>155</v>
      </c>
      <c r="E714" s="107">
        <v>152</v>
      </c>
      <c r="F714" s="107">
        <v>3</v>
      </c>
      <c r="G714" s="107">
        <v>461</v>
      </c>
      <c r="H714" s="107">
        <v>452</v>
      </c>
      <c r="I714" s="107">
        <v>9</v>
      </c>
      <c r="J714" s="107">
        <v>1210</v>
      </c>
      <c r="K714" s="108">
        <v>1181</v>
      </c>
      <c r="L714" s="108">
        <v>29</v>
      </c>
      <c r="M714" s="108">
        <v>640933</v>
      </c>
      <c r="N714" s="109">
        <v>0</v>
      </c>
      <c r="O714" s="108">
        <v>2963</v>
      </c>
      <c r="P714" s="109">
        <v>0.46229985356330872</v>
      </c>
      <c r="Q714" s="109">
        <v>0</v>
      </c>
      <c r="R714" s="110">
        <v>212275</v>
      </c>
      <c r="S714" s="109">
        <v>98.811149597167969</v>
      </c>
      <c r="T714" s="109">
        <v>98.354347229003906</v>
      </c>
      <c r="U714" s="111">
        <v>214829</v>
      </c>
      <c r="V714" s="112">
        <v>0.74570935964584351</v>
      </c>
      <c r="W714" s="111">
        <v>1591</v>
      </c>
      <c r="X714" s="109">
        <v>0.74949949979782104</v>
      </c>
      <c r="Y714" s="109">
        <v>0</v>
      </c>
      <c r="Z714" s="110">
        <v>189553</v>
      </c>
      <c r="AA714" s="112">
        <v>97.911079406738281</v>
      </c>
      <c r="AB714" s="109">
        <v>189690</v>
      </c>
      <c r="AC714" s="182">
        <v>97.998023986816406</v>
      </c>
      <c r="AD714" s="109">
        <v>3.0750036239624023</v>
      </c>
      <c r="AE714" s="109">
        <v>20.149570465087891</v>
      </c>
      <c r="AF714" s="109">
        <v>584.1112060546875</v>
      </c>
      <c r="AG714" s="109">
        <v>2403.844482421875</v>
      </c>
      <c r="AH714" s="113">
        <v>1063.1778564453125</v>
      </c>
      <c r="AI714" s="109">
        <v>44.228229522705078</v>
      </c>
      <c r="AJ714" s="113">
        <v>2373.1943359375</v>
      </c>
      <c r="AK714" s="113">
        <v>30.650001525878906</v>
      </c>
      <c r="AL714" s="109">
        <v>452</v>
      </c>
      <c r="AM714" s="109">
        <v>9</v>
      </c>
      <c r="AN714" s="109">
        <v>61.07891845703125</v>
      </c>
      <c r="AO714" s="109">
        <v>61.934627532958984</v>
      </c>
      <c r="AP714" s="109">
        <v>29.509740829467773</v>
      </c>
      <c r="AQ714" s="109">
        <v>1.9866483325800619</v>
      </c>
      <c r="AR714" s="111">
        <v>332</v>
      </c>
      <c r="AS714" s="111">
        <v>1</v>
      </c>
      <c r="AT714" s="111">
        <v>0</v>
      </c>
      <c r="AU714" s="111">
        <v>0</v>
      </c>
      <c r="AV714" s="111">
        <v>3</v>
      </c>
      <c r="AW714" s="111">
        <v>1</v>
      </c>
      <c r="AX714" s="111">
        <v>22</v>
      </c>
      <c r="AY714" s="111">
        <v>1</v>
      </c>
      <c r="AZ714" s="111">
        <v>17</v>
      </c>
      <c r="BA714" s="111">
        <v>1</v>
      </c>
      <c r="BB714" s="111">
        <v>58</v>
      </c>
      <c r="BC714" s="111">
        <v>28</v>
      </c>
      <c r="BD714" s="109">
        <v>63</v>
      </c>
      <c r="BE714" s="111">
        <v>88</v>
      </c>
      <c r="BF714" s="111">
        <v>0</v>
      </c>
      <c r="BG714" s="112">
        <v>30.214460372924805</v>
      </c>
      <c r="BH714" s="244">
        <v>167</v>
      </c>
      <c r="BI714" s="240">
        <v>36.225596529284168</v>
      </c>
      <c r="BJ714" s="43">
        <v>1</v>
      </c>
      <c r="BK714" s="43">
        <v>1</v>
      </c>
    </row>
    <row r="715" spans="1:63">
      <c r="A715" s="352">
        <v>41874</v>
      </c>
      <c r="B715" s="126" t="s">
        <v>130</v>
      </c>
      <c r="C715" s="126" t="s">
        <v>128</v>
      </c>
      <c r="D715" s="233">
        <v>181</v>
      </c>
      <c r="E715" s="233">
        <v>176</v>
      </c>
      <c r="F715" s="233">
        <v>5</v>
      </c>
      <c r="G715" s="233">
        <v>543</v>
      </c>
      <c r="H715" s="233">
        <v>528</v>
      </c>
      <c r="I715" s="233">
        <v>15</v>
      </c>
      <c r="J715" s="233">
        <v>887</v>
      </c>
      <c r="K715" s="233">
        <v>855</v>
      </c>
      <c r="L715" s="233">
        <v>32</v>
      </c>
      <c r="M715" s="233">
        <v>279523</v>
      </c>
      <c r="N715" s="195">
        <v>7.7274501323699951E-2</v>
      </c>
      <c r="O715" s="233">
        <v>758</v>
      </c>
      <c r="P715" s="230">
        <v>0.27138596773147583</v>
      </c>
      <c r="Q715" s="234">
        <v>0</v>
      </c>
      <c r="R715" s="233">
        <v>63335</v>
      </c>
      <c r="S715" s="230">
        <v>99.804595947265625</v>
      </c>
      <c r="T715" s="195">
        <v>99.533737182617188</v>
      </c>
      <c r="U715" s="233">
        <v>63459</v>
      </c>
      <c r="V715" s="195">
        <v>0</v>
      </c>
      <c r="W715" s="233">
        <v>344</v>
      </c>
      <c r="X715" s="195">
        <v>0.543143630027771</v>
      </c>
      <c r="Y715" s="234">
        <v>0</v>
      </c>
      <c r="Z715" s="233">
        <v>147544</v>
      </c>
      <c r="AA715" s="195">
        <v>98.61212158203125</v>
      </c>
      <c r="AB715" s="233">
        <v>149144</v>
      </c>
      <c r="AC715" s="195">
        <v>98.521110534667969</v>
      </c>
      <c r="AD715" s="234">
        <v>4.137479305267334</v>
      </c>
      <c r="AE715" s="234">
        <v>25.314792633056641</v>
      </c>
      <c r="AF715" s="233">
        <v>357.4278564453125</v>
      </c>
      <c r="AG715" s="234">
        <v>1071.3505859375</v>
      </c>
      <c r="AH715" s="234">
        <v>462.3900146484375</v>
      </c>
      <c r="AI715" s="234">
        <v>43.159542083740234</v>
      </c>
      <c r="AJ715" s="234">
        <v>1025.7003173828125</v>
      </c>
      <c r="AK715" s="234">
        <v>45.649997711181641</v>
      </c>
      <c r="AL715" s="234">
        <v>528</v>
      </c>
      <c r="AM715" s="234">
        <v>15</v>
      </c>
      <c r="AN715" s="235">
        <v>43.457847595214844</v>
      </c>
      <c r="AO715" s="235">
        <v>42.902351379394531</v>
      </c>
      <c r="AP715" s="235">
        <v>61.287502288818359</v>
      </c>
      <c r="AQ715" s="213">
        <v>1.2078360608089065</v>
      </c>
      <c r="AR715" s="234">
        <v>460</v>
      </c>
      <c r="AS715" s="236">
        <v>0</v>
      </c>
      <c r="AT715" s="236">
        <v>4</v>
      </c>
      <c r="AU715" s="236">
        <v>2</v>
      </c>
      <c r="AV715" s="236">
        <v>0</v>
      </c>
      <c r="AW715" s="236">
        <v>0</v>
      </c>
      <c r="AX715" s="236">
        <v>9</v>
      </c>
      <c r="AY715" s="236">
        <v>0</v>
      </c>
      <c r="AZ715" s="236">
        <v>2</v>
      </c>
      <c r="BA715" s="236">
        <v>0</v>
      </c>
      <c r="BB715" s="236">
        <v>42</v>
      </c>
      <c r="BC715" s="236">
        <v>9</v>
      </c>
      <c r="BD715" s="236">
        <v>12</v>
      </c>
      <c r="BE715" s="236">
        <v>6</v>
      </c>
      <c r="BF715" s="236">
        <v>0</v>
      </c>
      <c r="BG715" s="235">
        <v>20.097286224365234</v>
      </c>
      <c r="BH715" s="236">
        <v>295</v>
      </c>
      <c r="BI715" s="235">
        <v>54.327808471454873</v>
      </c>
      <c r="BJ715" s="43">
        <v>0</v>
      </c>
      <c r="BK715" s="43">
        <v>0</v>
      </c>
    </row>
    <row r="716" spans="1:63">
      <c r="A716" s="352">
        <v>41874</v>
      </c>
      <c r="B716" s="127" t="s">
        <v>132</v>
      </c>
      <c r="C716" s="127" t="s">
        <v>128</v>
      </c>
      <c r="D716" s="199">
        <v>183</v>
      </c>
      <c r="E716" s="199">
        <v>178</v>
      </c>
      <c r="F716" s="199">
        <v>5</v>
      </c>
      <c r="G716" s="199">
        <v>542</v>
      </c>
      <c r="H716" s="199">
        <v>527</v>
      </c>
      <c r="I716" s="199">
        <v>15</v>
      </c>
      <c r="J716" s="199">
        <v>1024</v>
      </c>
      <c r="K716" s="199">
        <v>991</v>
      </c>
      <c r="L716" s="199">
        <v>33</v>
      </c>
      <c r="M716" s="199">
        <v>389944</v>
      </c>
      <c r="N716" s="200">
        <v>6.1547299847006798E-3</v>
      </c>
      <c r="O716" s="199">
        <v>1557</v>
      </c>
      <c r="P716" s="194">
        <v>0.39932599663734436</v>
      </c>
      <c r="Q716" s="200">
        <v>0</v>
      </c>
      <c r="R716" s="199">
        <v>98307</v>
      </c>
      <c r="S716" s="194">
        <v>99.740264892578125</v>
      </c>
      <c r="T716" s="200">
        <v>99.341972351074219</v>
      </c>
      <c r="U716" s="199">
        <v>98563</v>
      </c>
      <c r="V716" s="201">
        <v>0</v>
      </c>
      <c r="W716" s="199">
        <v>525</v>
      </c>
      <c r="X716" s="200">
        <v>0.53404134511947632</v>
      </c>
      <c r="Y716" s="200">
        <v>0</v>
      </c>
      <c r="Z716" s="199">
        <v>166340</v>
      </c>
      <c r="AA716" s="201">
        <v>98.159599304199219</v>
      </c>
      <c r="AB716" s="199">
        <v>167105</v>
      </c>
      <c r="AC716" s="201">
        <v>98.113693237304688</v>
      </c>
      <c r="AD716" s="200">
        <v>4.2114987373352051</v>
      </c>
      <c r="AE716" s="200">
        <v>24.697927474975586</v>
      </c>
      <c r="AF716" s="199">
        <v>453.50564575195312</v>
      </c>
      <c r="AG716" s="200">
        <v>1466.6837158203125</v>
      </c>
      <c r="AH716" s="200">
        <v>480.23284912109375</v>
      </c>
      <c r="AI716" s="237">
        <v>32.742767333984375</v>
      </c>
      <c r="AJ716" s="200">
        <v>1421.4893798828125</v>
      </c>
      <c r="AK716" s="200">
        <v>45.194446563720703</v>
      </c>
      <c r="AL716" s="200">
        <v>527</v>
      </c>
      <c r="AM716" s="200">
        <v>15</v>
      </c>
      <c r="AN716" s="200">
        <v>45.21112060546875</v>
      </c>
      <c r="AO716" s="200">
        <v>45.048557281494141</v>
      </c>
      <c r="AP716" s="200">
        <v>50.999744415283203</v>
      </c>
      <c r="AQ716" s="200">
        <v>1.4323083162307739</v>
      </c>
      <c r="AR716" s="200">
        <v>476</v>
      </c>
      <c r="AS716" s="202">
        <v>0</v>
      </c>
      <c r="AT716" s="202">
        <v>1</v>
      </c>
      <c r="AU716" s="202">
        <v>0</v>
      </c>
      <c r="AV716" s="202">
        <v>0</v>
      </c>
      <c r="AW716" s="202">
        <v>0</v>
      </c>
      <c r="AX716" s="202">
        <v>8</v>
      </c>
      <c r="AY716" s="202">
        <v>-1</v>
      </c>
      <c r="AZ716" s="202">
        <v>5</v>
      </c>
      <c r="BA716" s="202">
        <v>0</v>
      </c>
      <c r="BB716" s="202">
        <v>47</v>
      </c>
      <c r="BC716" s="202">
        <v>17</v>
      </c>
      <c r="BD716" s="202">
        <v>16</v>
      </c>
      <c r="BE716" s="202">
        <v>16</v>
      </c>
      <c r="BF716" s="202">
        <v>0</v>
      </c>
      <c r="BG716" s="200">
        <v>20.899940490722656</v>
      </c>
      <c r="BH716" s="202">
        <v>308</v>
      </c>
      <c r="BI716" s="238">
        <v>56.826568265682653</v>
      </c>
      <c r="BJ716" s="43">
        <v>1</v>
      </c>
      <c r="BK716" s="43">
        <v>0</v>
      </c>
    </row>
    <row r="717" spans="1:63">
      <c r="A717" s="352">
        <v>41873</v>
      </c>
      <c r="B717" s="126" t="s">
        <v>6</v>
      </c>
      <c r="C717" s="126"/>
      <c r="D717" s="233">
        <v>2117</v>
      </c>
      <c r="E717" s="233">
        <v>1914</v>
      </c>
      <c r="F717" s="233">
        <v>203</v>
      </c>
      <c r="G717" s="233">
        <v>6258</v>
      </c>
      <c r="H717" s="233">
        <v>5669</v>
      </c>
      <c r="I717" s="233">
        <v>589</v>
      </c>
      <c r="J717" s="233">
        <v>18958</v>
      </c>
      <c r="K717" s="233">
        <v>16709</v>
      </c>
      <c r="L717" s="233">
        <v>2249</v>
      </c>
      <c r="M717" s="233">
        <v>12706669</v>
      </c>
      <c r="N717" s="195">
        <v>4.7974807315361849E-2</v>
      </c>
      <c r="O717" s="233">
        <v>16783</v>
      </c>
      <c r="P717" s="230">
        <v>0.13412602220310557</v>
      </c>
      <c r="Q717" s="234"/>
      <c r="R717" s="233">
        <v>4722043</v>
      </c>
      <c r="S717" s="230">
        <v>99.427713688023715</v>
      </c>
      <c r="T717" s="195">
        <v>99.294355250686479</v>
      </c>
      <c r="U717" s="233">
        <v>4749245</v>
      </c>
      <c r="V717" s="195">
        <v>0.21192842157742112</v>
      </c>
      <c r="W717" s="233">
        <v>17129</v>
      </c>
      <c r="X717" s="195">
        <v>0.36274553196571907</v>
      </c>
      <c r="Y717" s="234"/>
      <c r="Z717" s="233">
        <v>3756188</v>
      </c>
      <c r="AA717" s="195">
        <v>97.996278474180315</v>
      </c>
      <c r="AB717" s="233">
        <v>3760094</v>
      </c>
      <c r="AC717" s="195">
        <v>97.931814962527156</v>
      </c>
      <c r="AD717" s="234">
        <v>9.607074419005265</v>
      </c>
      <c r="AE717" s="234">
        <v>28.826968012547521</v>
      </c>
      <c r="AF717" s="233">
        <v>18274.727172851563</v>
      </c>
      <c r="AG717" s="234">
        <v>64135.562255859375</v>
      </c>
      <c r="AH717" s="234">
        <v>42886.662170410156</v>
      </c>
      <c r="AI717" s="234">
        <v>66.868770868991746</v>
      </c>
      <c r="AJ717" s="234">
        <v>54067.945556640625</v>
      </c>
      <c r="AK717" s="234">
        <v>10067.616777420044</v>
      </c>
      <c r="AL717" s="234">
        <v>33167.060546875</v>
      </c>
      <c r="AM717" s="234">
        <v>7825.5971374511719</v>
      </c>
      <c r="AN717" s="235">
        <v>91.808037923768836</v>
      </c>
      <c r="AO717" s="235">
        <v>89.287324392356055</v>
      </c>
      <c r="AP717" s="235">
        <v>111.55424841926487</v>
      </c>
      <c r="AQ717" s="213">
        <v>3.383034194316878</v>
      </c>
      <c r="AR717" s="234">
        <v>3478</v>
      </c>
      <c r="AS717" s="236">
        <v>104</v>
      </c>
      <c r="AT717" s="236">
        <v>27</v>
      </c>
      <c r="AU717" s="236">
        <v>22</v>
      </c>
      <c r="AV717" s="236">
        <v>28</v>
      </c>
      <c r="AW717" s="236">
        <v>18</v>
      </c>
      <c r="AX717" s="236">
        <v>98</v>
      </c>
      <c r="AY717" s="236">
        <v>4</v>
      </c>
      <c r="AZ717" s="236">
        <v>87</v>
      </c>
      <c r="BA717" s="236">
        <v>15</v>
      </c>
      <c r="BB717" s="236">
        <v>723</v>
      </c>
      <c r="BC717" s="236">
        <v>314</v>
      </c>
      <c r="BD717" s="236">
        <v>323</v>
      </c>
      <c r="BE717" s="236">
        <v>537</v>
      </c>
      <c r="BF717" s="236">
        <v>0</v>
      </c>
      <c r="BG717" s="235">
        <v>44.794858756975216</v>
      </c>
      <c r="BH717" s="236">
        <v>1493</v>
      </c>
      <c r="BI717" s="235">
        <v>23.857462448066475</v>
      </c>
      <c r="BJ717" s="43">
        <v>6</v>
      </c>
      <c r="BK717" s="43">
        <v>15</v>
      </c>
    </row>
    <row r="718" spans="1:63">
      <c r="A718" s="352">
        <v>41873</v>
      </c>
      <c r="B718" s="127" t="s">
        <v>134</v>
      </c>
      <c r="C718" s="127"/>
      <c r="D718" s="199">
        <v>760</v>
      </c>
      <c r="E718" s="199">
        <v>652</v>
      </c>
      <c r="F718" s="199">
        <v>108</v>
      </c>
      <c r="G718" s="199">
        <v>2271</v>
      </c>
      <c r="H718" s="199">
        <v>1947</v>
      </c>
      <c r="I718" s="199">
        <v>324</v>
      </c>
      <c r="J718" s="199">
        <v>7989</v>
      </c>
      <c r="K718" s="199">
        <v>6649</v>
      </c>
      <c r="L718" s="199">
        <v>1340</v>
      </c>
      <c r="M718" s="199">
        <v>6300407</v>
      </c>
      <c r="N718" s="200">
        <v>6.8646359050055783E-2</v>
      </c>
      <c r="O718" s="199">
        <v>8003</v>
      </c>
      <c r="P718" s="194">
        <v>0.12712773779919326</v>
      </c>
      <c r="Q718" s="200"/>
      <c r="R718" s="199">
        <v>2507917</v>
      </c>
      <c r="S718" s="194">
        <v>99.498524198373275</v>
      </c>
      <c r="T718" s="200">
        <v>99.372033975416301</v>
      </c>
      <c r="U718" s="199">
        <v>2520558</v>
      </c>
      <c r="V718" s="201">
        <v>0.11580769199328858</v>
      </c>
      <c r="W718" s="199">
        <v>7827</v>
      </c>
      <c r="X718" s="200">
        <v>0.3120916681054437</v>
      </c>
      <c r="Y718" s="200"/>
      <c r="Z718" s="199">
        <v>2187128</v>
      </c>
      <c r="AA718" s="201">
        <v>98.424097538735651</v>
      </c>
      <c r="AB718" s="199">
        <v>2186840</v>
      </c>
      <c r="AC718" s="201">
        <v>98.325300892569302</v>
      </c>
      <c r="AD718" s="200">
        <v>5.4737610730868713</v>
      </c>
      <c r="AE718" s="200">
        <v>30.301824573061634</v>
      </c>
      <c r="AF718" s="199">
        <v>9809.90771484375</v>
      </c>
      <c r="AG718" s="200">
        <v>35580.10107421875</v>
      </c>
      <c r="AH718" s="200">
        <v>26905.070068359375</v>
      </c>
      <c r="AI718" s="237">
        <v>75.618307020085211</v>
      </c>
      <c r="AJ718" s="200">
        <v>28752.773193359375</v>
      </c>
      <c r="AK718" s="200">
        <v>6827.3266754150391</v>
      </c>
      <c r="AL718" s="200">
        <v>21233.26220703125</v>
      </c>
      <c r="AM718" s="200">
        <v>5671.7991027832031</v>
      </c>
      <c r="AN718" s="200">
        <v>116.34008591573175</v>
      </c>
      <c r="AO718" s="200">
        <v>113.68720851513434</v>
      </c>
      <c r="AP718" s="200">
        <v>129.01921427199724</v>
      </c>
      <c r="AQ718" s="200">
        <v>4.4536363843057645</v>
      </c>
      <c r="AR718" s="200">
        <v>804</v>
      </c>
      <c r="AS718" s="202">
        <v>94</v>
      </c>
      <c r="AT718" s="202">
        <v>16</v>
      </c>
      <c r="AU718" s="202">
        <v>14</v>
      </c>
      <c r="AV718" s="202">
        <v>6</v>
      </c>
      <c r="AW718" s="202">
        <v>4</v>
      </c>
      <c r="AX718" s="202">
        <v>28</v>
      </c>
      <c r="AY718" s="202">
        <v>2</v>
      </c>
      <c r="AZ718" s="202">
        <v>38</v>
      </c>
      <c r="BA718" s="202">
        <v>7</v>
      </c>
      <c r="BB718" s="202">
        <v>174</v>
      </c>
      <c r="BC718" s="202">
        <v>51</v>
      </c>
      <c r="BD718" s="202">
        <v>91</v>
      </c>
      <c r="BE718" s="202">
        <v>209</v>
      </c>
      <c r="BF718" s="202">
        <v>0</v>
      </c>
      <c r="BG718" s="200">
        <v>57.398123892243042</v>
      </c>
      <c r="BH718" s="202">
        <v>176</v>
      </c>
      <c r="BI718" s="238">
        <v>7.7498899163364152</v>
      </c>
      <c r="BJ718" s="470">
        <v>2</v>
      </c>
      <c r="BK718" s="470">
        <v>7</v>
      </c>
    </row>
    <row r="719" spans="1:63">
      <c r="A719" s="352">
        <v>41873</v>
      </c>
      <c r="B719" s="127" t="s">
        <v>175</v>
      </c>
      <c r="C719" s="127"/>
      <c r="D719" s="199">
        <v>679</v>
      </c>
      <c r="E719" s="199">
        <v>608</v>
      </c>
      <c r="F719" s="199">
        <v>71</v>
      </c>
      <c r="G719" s="199">
        <v>1964</v>
      </c>
      <c r="H719" s="199">
        <v>1771</v>
      </c>
      <c r="I719" s="199">
        <v>193</v>
      </c>
      <c r="J719" s="199">
        <v>6325</v>
      </c>
      <c r="K719" s="199">
        <v>5617</v>
      </c>
      <c r="L719" s="199">
        <v>708</v>
      </c>
      <c r="M719" s="199">
        <v>4217224</v>
      </c>
      <c r="N719" s="200">
        <v>9.4137754148821296E-3</v>
      </c>
      <c r="O719" s="199">
        <v>297</v>
      </c>
      <c r="P719" s="194">
        <v>7.369721537567442E-3</v>
      </c>
      <c r="Q719" s="200"/>
      <c r="R719" s="199">
        <v>1523296</v>
      </c>
      <c r="S719" s="194">
        <v>99.328596403901145</v>
      </c>
      <c r="T719" s="243">
        <v>99.321276162939</v>
      </c>
      <c r="U719" s="199">
        <v>1533608</v>
      </c>
      <c r="V719" s="201">
        <v>0.35158918896715974</v>
      </c>
      <c r="W719" s="199">
        <v>4336</v>
      </c>
      <c r="X719" s="200">
        <v>0.28464592567695313</v>
      </c>
      <c r="Y719" s="200"/>
      <c r="Z719" s="199">
        <v>441396</v>
      </c>
      <c r="AA719" s="201">
        <v>93.603248975123734</v>
      </c>
      <c r="AB719" s="199">
        <v>441623</v>
      </c>
      <c r="AC719" s="201">
        <v>93.491506264964556</v>
      </c>
      <c r="AD719" s="200">
        <v>20.35767636812426</v>
      </c>
      <c r="AE719" s="200">
        <v>32.492295482039651</v>
      </c>
      <c r="AF719" s="199">
        <v>6220.6083984375</v>
      </c>
      <c r="AG719" s="200">
        <v>19731.912109375</v>
      </c>
      <c r="AH719" s="200">
        <v>12064.59521484375</v>
      </c>
      <c r="AI719" s="237">
        <v>61.142555004142942</v>
      </c>
      <c r="AJ719" s="200">
        <v>16919.5673828125</v>
      </c>
      <c r="AK719" s="200">
        <v>2812.3456420898437</v>
      </c>
      <c r="AL719" s="200">
        <v>9982.79833984375</v>
      </c>
      <c r="AM719" s="200">
        <v>2081.7980346679687</v>
      </c>
      <c r="AN719" s="200">
        <v>81.914912795290093</v>
      </c>
      <c r="AO719" s="200">
        <v>80.793180405105787</v>
      </c>
      <c r="AP719" s="200">
        <v>98.05890325543244</v>
      </c>
      <c r="AQ719" s="200">
        <v>3.119669898715415</v>
      </c>
      <c r="AR719" s="200">
        <v>1079</v>
      </c>
      <c r="AS719" s="202">
        <v>9</v>
      </c>
      <c r="AT719" s="202">
        <v>5</v>
      </c>
      <c r="AU719" s="202">
        <v>3</v>
      </c>
      <c r="AV719" s="202">
        <v>15</v>
      </c>
      <c r="AW719" s="202">
        <v>9</v>
      </c>
      <c r="AX719" s="202">
        <v>11</v>
      </c>
      <c r="AY719" s="202">
        <v>2</v>
      </c>
      <c r="AZ719" s="202">
        <v>21</v>
      </c>
      <c r="BA719" s="202">
        <v>6</v>
      </c>
      <c r="BB719" s="202">
        <v>391</v>
      </c>
      <c r="BC719" s="202">
        <v>208</v>
      </c>
      <c r="BD719" s="202">
        <v>60</v>
      </c>
      <c r="BE719" s="202">
        <v>140</v>
      </c>
      <c r="BF719" s="202">
        <v>0</v>
      </c>
      <c r="BG719" s="200">
        <v>39.910816575232104</v>
      </c>
      <c r="BH719" s="202">
        <v>379</v>
      </c>
      <c r="BI719" s="238">
        <v>19.29735234215886</v>
      </c>
      <c r="BJ719" s="470">
        <v>2</v>
      </c>
      <c r="BK719" s="470">
        <v>6</v>
      </c>
    </row>
    <row r="720" spans="1:63">
      <c r="A720" s="352">
        <v>41873</v>
      </c>
      <c r="B720" s="126" t="s">
        <v>135</v>
      </c>
      <c r="C720" s="126"/>
      <c r="D720" s="189">
        <v>678</v>
      </c>
      <c r="E720" s="189">
        <v>654</v>
      </c>
      <c r="F720" s="189">
        <v>24</v>
      </c>
      <c r="G720" s="189">
        <v>2023</v>
      </c>
      <c r="H720" s="189">
        <v>1951</v>
      </c>
      <c r="I720" s="189">
        <v>72</v>
      </c>
      <c r="J720" s="189">
        <v>4644</v>
      </c>
      <c r="K720" s="189">
        <v>4443</v>
      </c>
      <c r="L720" s="189">
        <v>201</v>
      </c>
      <c r="M720" s="189">
        <v>2189038</v>
      </c>
      <c r="N720" s="203">
        <v>6.2767296045726909E-2</v>
      </c>
      <c r="O720" s="189">
        <v>8483</v>
      </c>
      <c r="P720" s="192">
        <v>0.38777425996685555</v>
      </c>
      <c r="Q720" s="203"/>
      <c r="R720" s="204">
        <v>690830</v>
      </c>
      <c r="S720" s="192">
        <v>99.389206500655504</v>
      </c>
      <c r="T720" s="203">
        <v>99.003800740660651</v>
      </c>
      <c r="U720" s="204">
        <v>695079</v>
      </c>
      <c r="V720" s="205">
        <v>0.2523454155652694</v>
      </c>
      <c r="W720" s="204">
        <v>4966</v>
      </c>
      <c r="X720" s="203">
        <v>0.71884544678140783</v>
      </c>
      <c r="Y720" s="203"/>
      <c r="Z720" s="204">
        <v>1127664</v>
      </c>
      <c r="AA720" s="205">
        <v>98.886056452144288</v>
      </c>
      <c r="AB720" s="204">
        <v>1131631</v>
      </c>
      <c r="AC720" s="205">
        <v>98.904262409345336</v>
      </c>
      <c r="AD720" s="203">
        <v>3.8100266585064828</v>
      </c>
      <c r="AE720" s="203">
        <v>23.612878838543523</v>
      </c>
      <c r="AF720" s="204">
        <v>2244.2110595703125</v>
      </c>
      <c r="AG720" s="205">
        <v>8823.549072265625</v>
      </c>
      <c r="AH720" s="205">
        <v>3916.9968872070312</v>
      </c>
      <c r="AI720" s="232">
        <v>44.392532473344801</v>
      </c>
      <c r="AJ720" s="205">
        <v>8395.60498046875</v>
      </c>
      <c r="AK720" s="205">
        <v>427.94445991516113</v>
      </c>
      <c r="AL720" s="205">
        <v>1951</v>
      </c>
      <c r="AM720" s="205">
        <v>72</v>
      </c>
      <c r="AN720" s="203">
        <v>58.098633682653215</v>
      </c>
      <c r="AO720" s="203">
        <v>58.620107562087618</v>
      </c>
      <c r="AP720" s="203">
        <v>49.465794049819294</v>
      </c>
      <c r="AQ720" s="203">
        <v>1.8999890336489287</v>
      </c>
      <c r="AR720" s="205">
        <v>1595</v>
      </c>
      <c r="AS720" s="204">
        <v>1</v>
      </c>
      <c r="AT720" s="204">
        <v>6</v>
      </c>
      <c r="AU720" s="204">
        <v>5</v>
      </c>
      <c r="AV720" s="204">
        <v>7</v>
      </c>
      <c r="AW720" s="204">
        <v>5</v>
      </c>
      <c r="AX720" s="204">
        <v>59</v>
      </c>
      <c r="AY720" s="204">
        <v>0</v>
      </c>
      <c r="AZ720" s="204">
        <v>28</v>
      </c>
      <c r="BA720" s="204">
        <v>2</v>
      </c>
      <c r="BB720" s="204">
        <v>158</v>
      </c>
      <c r="BC720" s="204">
        <v>55</v>
      </c>
      <c r="BD720" s="204">
        <v>172</v>
      </c>
      <c r="BE720" s="204">
        <v>188</v>
      </c>
      <c r="BF720" s="204">
        <v>0</v>
      </c>
      <c r="BG720" s="203">
        <v>27.792550841921759</v>
      </c>
      <c r="BH720" s="204">
        <v>938</v>
      </c>
      <c r="BI720" s="239">
        <v>46.366782006920417</v>
      </c>
      <c r="BJ720" s="470">
        <v>2</v>
      </c>
      <c r="BK720" s="470">
        <v>2</v>
      </c>
    </row>
    <row r="721" spans="1:63">
      <c r="A721" s="352">
        <v>41873</v>
      </c>
      <c r="B721" s="114" t="s">
        <v>121</v>
      </c>
      <c r="C721" s="114" t="s">
        <v>122</v>
      </c>
      <c r="D721" s="114">
        <v>232</v>
      </c>
      <c r="E721" s="114">
        <v>168</v>
      </c>
      <c r="F721" s="114">
        <v>64</v>
      </c>
      <c r="G721" s="114">
        <v>683</v>
      </c>
      <c r="H721" s="114">
        <v>492</v>
      </c>
      <c r="I721" s="114">
        <v>191</v>
      </c>
      <c r="J721" s="114">
        <v>2667</v>
      </c>
      <c r="K721" s="115">
        <v>1866</v>
      </c>
      <c r="L721" s="115">
        <v>801</v>
      </c>
      <c r="M721" s="115">
        <v>2116460</v>
      </c>
      <c r="N721" s="116">
        <v>0.10229345411062241</v>
      </c>
      <c r="O721" s="115">
        <v>2400</v>
      </c>
      <c r="P721" s="116">
        <v>0.11351945996284485</v>
      </c>
      <c r="Q721" s="116">
        <v>0</v>
      </c>
      <c r="R721" s="117">
        <v>944775</v>
      </c>
      <c r="S721" s="116">
        <v>99.524482727050781</v>
      </c>
      <c r="T721" s="116">
        <v>99.411506652832031</v>
      </c>
      <c r="U721" s="118">
        <v>949289</v>
      </c>
      <c r="V721" s="119">
        <v>0.16191065311431885</v>
      </c>
      <c r="W721" s="117">
        <v>3401</v>
      </c>
      <c r="X721" s="119">
        <v>0.35997989773750305</v>
      </c>
      <c r="Y721" s="119">
        <v>0</v>
      </c>
      <c r="Z721" s="117">
        <v>1155310</v>
      </c>
      <c r="AA721" s="119">
        <v>98.673255920410156</v>
      </c>
      <c r="AB721" s="116">
        <v>1155031</v>
      </c>
      <c r="AC721" s="120">
        <v>98.621421813964844</v>
      </c>
      <c r="AD721" s="116">
        <v>5.400115966796875</v>
      </c>
      <c r="AE721" s="116">
        <v>28.750946044921875</v>
      </c>
      <c r="AF721" s="116">
        <v>3241.975830078125</v>
      </c>
      <c r="AG721" s="116">
        <v>14392.1455078125</v>
      </c>
      <c r="AH721" s="121">
        <v>12223.9130859375</v>
      </c>
      <c r="AI721" s="116">
        <v>84.934616088867188</v>
      </c>
      <c r="AJ721" s="121">
        <v>9719.7568359375</v>
      </c>
      <c r="AK721" s="121">
        <v>4672.3857421875</v>
      </c>
      <c r="AL721" s="116">
        <v>8129.1181640625</v>
      </c>
      <c r="AM721" s="116">
        <v>4094.7880859375</v>
      </c>
      <c r="AN721" s="116">
        <v>135.64366149902344</v>
      </c>
      <c r="AO721" s="116">
        <v>130.68864440917969</v>
      </c>
      <c r="AP721" s="116">
        <v>147.25828552246094</v>
      </c>
      <c r="AQ721" s="122">
        <v>5.3963800179274468</v>
      </c>
      <c r="AR721" s="118">
        <v>156</v>
      </c>
      <c r="AS721" s="118">
        <v>65</v>
      </c>
      <c r="AT721" s="118">
        <v>7</v>
      </c>
      <c r="AU721" s="118">
        <v>7</v>
      </c>
      <c r="AV721" s="118">
        <v>3</v>
      </c>
      <c r="AW721" s="118">
        <v>1</v>
      </c>
      <c r="AX721" s="118">
        <v>18</v>
      </c>
      <c r="AY721" s="118">
        <v>0</v>
      </c>
      <c r="AZ721" s="118">
        <v>11</v>
      </c>
      <c r="BA721" s="118">
        <v>1</v>
      </c>
      <c r="BB721" s="118">
        <v>26</v>
      </c>
      <c r="BC721" s="118">
        <v>8</v>
      </c>
      <c r="BD721" s="116">
        <v>45</v>
      </c>
      <c r="BE721" s="118">
        <v>53</v>
      </c>
      <c r="BF721" s="118">
        <v>0</v>
      </c>
      <c r="BG721" s="112">
        <v>67.363761901855469</v>
      </c>
      <c r="BH721" s="244">
        <v>35</v>
      </c>
      <c r="BI721" s="240">
        <v>5.1244509516837482</v>
      </c>
      <c r="BJ721" s="470">
        <v>0</v>
      </c>
      <c r="BK721" s="470">
        <v>1</v>
      </c>
    </row>
    <row r="722" spans="1:63">
      <c r="A722" s="352">
        <v>41873</v>
      </c>
      <c r="B722" s="114" t="s">
        <v>123</v>
      </c>
      <c r="C722" s="114" t="s">
        <v>122</v>
      </c>
      <c r="D722" s="114">
        <v>168</v>
      </c>
      <c r="E722" s="114">
        <v>157</v>
      </c>
      <c r="F722" s="114">
        <v>11</v>
      </c>
      <c r="G722" s="114">
        <v>517</v>
      </c>
      <c r="H722" s="114">
        <v>483</v>
      </c>
      <c r="I722" s="114">
        <v>34</v>
      </c>
      <c r="J722" s="114">
        <v>1579</v>
      </c>
      <c r="K722" s="115">
        <v>1447</v>
      </c>
      <c r="L722" s="115">
        <v>132</v>
      </c>
      <c r="M722" s="115">
        <v>1160106</v>
      </c>
      <c r="N722" s="116">
        <v>0.14007340371608734</v>
      </c>
      <c r="O722" s="115">
        <v>1239</v>
      </c>
      <c r="P722" s="116">
        <v>0.10699592530727386</v>
      </c>
      <c r="Q722" s="116">
        <v>0</v>
      </c>
      <c r="R722" s="117">
        <v>424432</v>
      </c>
      <c r="S722" s="116">
        <v>99.454727172851563</v>
      </c>
      <c r="T722" s="116">
        <v>99.348312377929688</v>
      </c>
      <c r="U722" s="118">
        <v>426759</v>
      </c>
      <c r="V722" s="119">
        <v>0.23010645806789398</v>
      </c>
      <c r="W722" s="117">
        <v>1344</v>
      </c>
      <c r="X722" s="119">
        <v>0.31665849685668945</v>
      </c>
      <c r="Y722" s="119">
        <v>0</v>
      </c>
      <c r="Z722" s="117">
        <v>346305</v>
      </c>
      <c r="AA722" s="119">
        <v>98.559654235839844</v>
      </c>
      <c r="AB722" s="116">
        <v>348058</v>
      </c>
      <c r="AC722" s="120">
        <v>98.464340209960938</v>
      </c>
      <c r="AD722" s="116">
        <v>5.1444907188415527</v>
      </c>
      <c r="AE722" s="116">
        <v>30.114850997924805</v>
      </c>
      <c r="AF722" s="116">
        <v>1699.313720703125</v>
      </c>
      <c r="AG722" s="116">
        <v>6189.6796875</v>
      </c>
      <c r="AH722" s="121">
        <v>4331.64794921875</v>
      </c>
      <c r="AI722" s="116">
        <v>69.981781005859375</v>
      </c>
      <c r="AJ722" s="121">
        <v>5549.4111328125</v>
      </c>
      <c r="AK722" s="121">
        <v>640.27001953125</v>
      </c>
      <c r="AL722" s="116">
        <v>3824.240234375</v>
      </c>
      <c r="AM722" s="116">
        <v>507.40792846679687</v>
      </c>
      <c r="AN722" s="116">
        <v>108.10213470458984</v>
      </c>
      <c r="AO722" s="116">
        <v>106.7879638671875</v>
      </c>
      <c r="AP722" s="116">
        <v>121.00931549072266</v>
      </c>
      <c r="AQ722" s="116">
        <v>3.9199998020899303</v>
      </c>
      <c r="AR722" s="118">
        <v>227</v>
      </c>
      <c r="AS722" s="118">
        <v>10</v>
      </c>
      <c r="AT722" s="118">
        <v>6</v>
      </c>
      <c r="AU722" s="118">
        <v>5</v>
      </c>
      <c r="AV722" s="118">
        <v>2</v>
      </c>
      <c r="AW722" s="118">
        <v>2</v>
      </c>
      <c r="AX722" s="118">
        <v>8</v>
      </c>
      <c r="AY722" s="118">
        <v>1</v>
      </c>
      <c r="AZ722" s="118">
        <v>9</v>
      </c>
      <c r="BA722" s="118">
        <v>3</v>
      </c>
      <c r="BB722" s="118">
        <v>36</v>
      </c>
      <c r="BC722" s="118">
        <v>11</v>
      </c>
      <c r="BD722" s="116">
        <v>16</v>
      </c>
      <c r="BE722" s="118">
        <v>26</v>
      </c>
      <c r="BF722" s="118">
        <v>0</v>
      </c>
      <c r="BG722" s="112">
        <v>52.849029541015625</v>
      </c>
      <c r="BH722" s="244">
        <v>56</v>
      </c>
      <c r="BI722" s="240">
        <v>10.831721470019342</v>
      </c>
      <c r="BJ722" s="470">
        <v>1</v>
      </c>
      <c r="BK722" s="470">
        <v>3</v>
      </c>
    </row>
    <row r="723" spans="1:63">
      <c r="A723" s="352">
        <v>41873</v>
      </c>
      <c r="B723" s="114" t="s">
        <v>183</v>
      </c>
      <c r="C723" s="114" t="s">
        <v>122</v>
      </c>
      <c r="D723" s="114">
        <v>139</v>
      </c>
      <c r="E723" s="114">
        <v>129</v>
      </c>
      <c r="F723" s="114">
        <v>10</v>
      </c>
      <c r="G723" s="114">
        <v>417</v>
      </c>
      <c r="H723" s="114">
        <v>387</v>
      </c>
      <c r="I723" s="114">
        <v>30</v>
      </c>
      <c r="J723" s="114">
        <v>1578</v>
      </c>
      <c r="K723" s="115">
        <v>1464</v>
      </c>
      <c r="L723" s="115">
        <v>114</v>
      </c>
      <c r="M723" s="115">
        <v>1198556</v>
      </c>
      <c r="N723" s="116">
        <v>0</v>
      </c>
      <c r="O723" s="115">
        <v>1030</v>
      </c>
      <c r="P723" s="116">
        <v>8.5937030613422394E-2</v>
      </c>
      <c r="Q723" s="116">
        <v>0</v>
      </c>
      <c r="R723" s="117">
        <v>480950</v>
      </c>
      <c r="S723" s="116">
        <v>99.587738037109375</v>
      </c>
      <c r="T723" s="116">
        <v>99.502151489257813</v>
      </c>
      <c r="U723" s="118">
        <v>482941</v>
      </c>
      <c r="V723" s="119">
        <v>6.3361778855323792E-2</v>
      </c>
      <c r="W723" s="117">
        <v>1165</v>
      </c>
      <c r="X723" s="119">
        <v>0.2422289252281189</v>
      </c>
      <c r="Y723" s="119">
        <v>0</v>
      </c>
      <c r="Z723" s="117">
        <v>280346</v>
      </c>
      <c r="AA723" s="119">
        <v>97.947891235351562</v>
      </c>
      <c r="AB723" s="116">
        <v>280584</v>
      </c>
      <c r="AC723" s="120">
        <v>97.59002685546875</v>
      </c>
      <c r="AD723" s="116">
        <v>5.5227541923522949</v>
      </c>
      <c r="AE723" s="116">
        <v>30.167728424072266</v>
      </c>
      <c r="AF723" s="116">
        <v>1866.754638671875</v>
      </c>
      <c r="AG723" s="116">
        <v>6197.46484375</v>
      </c>
      <c r="AH723" s="121">
        <v>4201.5947265625</v>
      </c>
      <c r="AI723" s="116">
        <v>67.795379638671875</v>
      </c>
      <c r="AJ723" s="121">
        <v>5642.73486328125</v>
      </c>
      <c r="AK723" s="121">
        <v>554.72998046875</v>
      </c>
      <c r="AL723" s="116">
        <v>3742.996337890625</v>
      </c>
      <c r="AM723" s="116">
        <v>458.5970458984375</v>
      </c>
      <c r="AN723" s="116">
        <v>100.32575988769531</v>
      </c>
      <c r="AO723" s="116">
        <v>98.403282165527344</v>
      </c>
      <c r="AP723" s="116">
        <v>125.20818328857422</v>
      </c>
      <c r="AQ723" s="116">
        <v>3.927417518219265</v>
      </c>
      <c r="AR723" s="118">
        <v>160</v>
      </c>
      <c r="AS723" s="118">
        <v>4</v>
      </c>
      <c r="AT723" s="118">
        <v>0</v>
      </c>
      <c r="AU723" s="118">
        <v>0</v>
      </c>
      <c r="AV723" s="118">
        <v>1</v>
      </c>
      <c r="AW723" s="118">
        <v>1</v>
      </c>
      <c r="AX723" s="118">
        <v>0</v>
      </c>
      <c r="AY723" s="118">
        <v>0</v>
      </c>
      <c r="AZ723" s="118">
        <v>4</v>
      </c>
      <c r="BA723" s="118">
        <v>0</v>
      </c>
      <c r="BB723" s="118">
        <v>47</v>
      </c>
      <c r="BC723" s="118">
        <v>8</v>
      </c>
      <c r="BD723" s="116">
        <v>6</v>
      </c>
      <c r="BE723" s="118">
        <v>33</v>
      </c>
      <c r="BF723" s="118">
        <v>0</v>
      </c>
      <c r="BG723" s="112">
        <v>49.607967376708984</v>
      </c>
      <c r="BH723" s="244">
        <v>34</v>
      </c>
      <c r="BI723" s="240">
        <v>8.1534772182254205</v>
      </c>
      <c r="BJ723" s="470">
        <v>0</v>
      </c>
      <c r="BK723" s="470">
        <v>0</v>
      </c>
    </row>
    <row r="724" spans="1:63">
      <c r="A724" s="352">
        <v>41873</v>
      </c>
      <c r="B724" s="114" t="s">
        <v>126</v>
      </c>
      <c r="C724" s="114" t="s">
        <v>122</v>
      </c>
      <c r="D724" s="114">
        <v>109</v>
      </c>
      <c r="E724" s="114">
        <v>103</v>
      </c>
      <c r="F724" s="114">
        <v>6</v>
      </c>
      <c r="G724" s="114">
        <v>320</v>
      </c>
      <c r="H724" s="114">
        <v>302</v>
      </c>
      <c r="I724" s="114">
        <v>18</v>
      </c>
      <c r="J724" s="114">
        <v>994</v>
      </c>
      <c r="K724" s="115">
        <v>920</v>
      </c>
      <c r="L724" s="115">
        <v>74</v>
      </c>
      <c r="M724" s="115">
        <v>718633</v>
      </c>
      <c r="N724" s="116">
        <v>9.7407161956652999E-4</v>
      </c>
      <c r="O724" s="115">
        <v>2138</v>
      </c>
      <c r="P724" s="116">
        <v>0.29756146669387817</v>
      </c>
      <c r="Q724" s="116">
        <v>0</v>
      </c>
      <c r="R724" s="117">
        <v>242777</v>
      </c>
      <c r="S724" s="116">
        <v>99.4844970703125</v>
      </c>
      <c r="T724" s="116">
        <v>99.188468933105469</v>
      </c>
      <c r="U724" s="118">
        <v>244035</v>
      </c>
      <c r="V724" s="119">
        <v>3.2782182097434998E-3</v>
      </c>
      <c r="W724" s="117">
        <v>884</v>
      </c>
      <c r="X724" s="119">
        <v>0.36412015557289124</v>
      </c>
      <c r="Y724" s="119">
        <v>0</v>
      </c>
      <c r="Z724" s="117">
        <v>132126</v>
      </c>
      <c r="AA724" s="119">
        <v>97.775611877441406</v>
      </c>
      <c r="AB724" s="116">
        <v>131910</v>
      </c>
      <c r="AC724" s="120">
        <v>97.560455322265625</v>
      </c>
      <c r="AD724" s="116">
        <v>5.8472385406494141</v>
      </c>
      <c r="AE724" s="116">
        <v>33.7320556640625</v>
      </c>
      <c r="AF724" s="116">
        <v>1173.64013671875</v>
      </c>
      <c r="AG724" s="116">
        <v>3618.63720703125</v>
      </c>
      <c r="AH724" s="121">
        <v>2401.18603515625</v>
      </c>
      <c r="AI724" s="116">
        <v>66.356086730957031</v>
      </c>
      <c r="AJ724" s="121">
        <v>3497.430419921875</v>
      </c>
      <c r="AK724" s="121">
        <v>121.20698547363281</v>
      </c>
      <c r="AL724" s="116">
        <v>2350.987548828125</v>
      </c>
      <c r="AM724" s="116">
        <v>50.197998046875</v>
      </c>
      <c r="AN724" s="116">
        <v>100.79900360107422</v>
      </c>
      <c r="AO724" s="116">
        <v>105.11905670166016</v>
      </c>
      <c r="AP724" s="116">
        <v>46.114368438720703</v>
      </c>
      <c r="AQ724" s="116">
        <v>3.6404800875565897</v>
      </c>
      <c r="AR724" s="118">
        <v>150</v>
      </c>
      <c r="AS724" s="118">
        <v>1</v>
      </c>
      <c r="AT724" s="118">
        <v>0</v>
      </c>
      <c r="AU724" s="118">
        <v>0</v>
      </c>
      <c r="AV724" s="118">
        <v>0</v>
      </c>
      <c r="AW724" s="118">
        <v>0</v>
      </c>
      <c r="AX724" s="118">
        <v>1</v>
      </c>
      <c r="AY724" s="118">
        <v>1</v>
      </c>
      <c r="AZ724" s="118">
        <v>9</v>
      </c>
      <c r="BA724" s="118">
        <v>2</v>
      </c>
      <c r="BB724" s="118">
        <v>38</v>
      </c>
      <c r="BC724" s="118">
        <v>14</v>
      </c>
      <c r="BD724" s="116">
        <v>16</v>
      </c>
      <c r="BE724" s="118">
        <v>56</v>
      </c>
      <c r="BF724" s="118">
        <v>0</v>
      </c>
      <c r="BG724" s="112">
        <v>49.351436614990234</v>
      </c>
      <c r="BH724" s="244">
        <v>30</v>
      </c>
      <c r="BI724" s="240">
        <v>9.375</v>
      </c>
      <c r="BJ724" s="470">
        <v>1</v>
      </c>
      <c r="BK724" s="470">
        <v>2</v>
      </c>
    </row>
    <row r="725" spans="1:63">
      <c r="A725" s="352">
        <v>41873</v>
      </c>
      <c r="B725" s="114" t="s">
        <v>184</v>
      </c>
      <c r="C725" s="114" t="s">
        <v>122</v>
      </c>
      <c r="D725" s="114">
        <v>112</v>
      </c>
      <c r="E725" s="114">
        <v>95</v>
      </c>
      <c r="F725" s="114">
        <v>17</v>
      </c>
      <c r="G725" s="114">
        <v>334</v>
      </c>
      <c r="H725" s="114">
        <v>283</v>
      </c>
      <c r="I725" s="114">
        <v>51</v>
      </c>
      <c r="J725" s="114">
        <v>1171</v>
      </c>
      <c r="K725" s="115">
        <v>952</v>
      </c>
      <c r="L725" s="115">
        <v>219</v>
      </c>
      <c r="M725" s="115">
        <v>1106652</v>
      </c>
      <c r="N725" s="116">
        <v>4.7711476683616638E-2</v>
      </c>
      <c r="O725" s="115">
        <v>1196</v>
      </c>
      <c r="P725" s="116">
        <v>0.10813537985086441</v>
      </c>
      <c r="Q725" s="116">
        <v>0</v>
      </c>
      <c r="R725" s="117">
        <v>414983</v>
      </c>
      <c r="S725" s="116">
        <v>99.389030456542969</v>
      </c>
      <c r="T725" s="116">
        <v>99.28155517578125</v>
      </c>
      <c r="U725" s="118">
        <v>417534</v>
      </c>
      <c r="V725" s="119">
        <v>2.0597124472260475E-2</v>
      </c>
      <c r="W725" s="117">
        <v>1033</v>
      </c>
      <c r="X725" s="119">
        <v>0.24892586469650269</v>
      </c>
      <c r="Y725" s="119">
        <v>0</v>
      </c>
      <c r="Z725" s="117">
        <v>273041</v>
      </c>
      <c r="AA725" s="119">
        <v>98.000663757324219</v>
      </c>
      <c r="AB725" s="116">
        <v>271257</v>
      </c>
      <c r="AC725" s="120">
        <v>98.018486022949219</v>
      </c>
      <c r="AD725" s="116">
        <v>5.7150468826293945</v>
      </c>
      <c r="AE725" s="116">
        <v>30.643619537353516</v>
      </c>
      <c r="AF725" s="116">
        <v>1828.223388671875</v>
      </c>
      <c r="AG725" s="116">
        <v>5182.173828125</v>
      </c>
      <c r="AH725" s="121">
        <v>3746.728271484375</v>
      </c>
      <c r="AI725" s="116">
        <v>72.300323486328125</v>
      </c>
      <c r="AJ725" s="121">
        <v>4343.43994140625</v>
      </c>
      <c r="AK725" s="121">
        <v>838.73394775390625</v>
      </c>
      <c r="AL725" s="116">
        <v>3185.919921875</v>
      </c>
      <c r="AM725" s="116">
        <v>560.80804443359375</v>
      </c>
      <c r="AN725" s="116">
        <v>115.68608093261719</v>
      </c>
      <c r="AO725" s="116">
        <v>120.79494476318359</v>
      </c>
      <c r="AP725" s="116">
        <v>94.900848388671875</v>
      </c>
      <c r="AQ725" s="116">
        <v>4.425425984735269</v>
      </c>
      <c r="AR725" s="118">
        <v>111</v>
      </c>
      <c r="AS725" s="118">
        <v>14</v>
      </c>
      <c r="AT725" s="118">
        <v>3</v>
      </c>
      <c r="AU725" s="118">
        <v>2</v>
      </c>
      <c r="AV725" s="118">
        <v>0</v>
      </c>
      <c r="AW725" s="118">
        <v>0</v>
      </c>
      <c r="AX725" s="118">
        <v>1</v>
      </c>
      <c r="AY725" s="118">
        <v>0</v>
      </c>
      <c r="AZ725" s="118">
        <v>5</v>
      </c>
      <c r="BA725" s="118">
        <v>1</v>
      </c>
      <c r="BB725" s="118">
        <v>27</v>
      </c>
      <c r="BC725" s="118">
        <v>10</v>
      </c>
      <c r="BD725" s="116">
        <v>8</v>
      </c>
      <c r="BE725" s="118">
        <v>41</v>
      </c>
      <c r="BF725" s="118">
        <v>0</v>
      </c>
      <c r="BG725" s="112">
        <v>57.033599853515625</v>
      </c>
      <c r="BH725" s="244">
        <v>21</v>
      </c>
      <c r="BI725" s="240">
        <v>6.2874251497005984</v>
      </c>
      <c r="BJ725" s="471">
        <v>0</v>
      </c>
      <c r="BK725" s="471">
        <v>1</v>
      </c>
    </row>
    <row r="726" spans="1:63">
      <c r="A726" s="352">
        <v>41873</v>
      </c>
      <c r="B726" s="114" t="s">
        <v>131</v>
      </c>
      <c r="C726" s="114" t="s">
        <v>176</v>
      </c>
      <c r="D726" s="114">
        <v>188</v>
      </c>
      <c r="E726" s="114">
        <v>168</v>
      </c>
      <c r="F726" s="114">
        <v>20</v>
      </c>
      <c r="G726" s="114">
        <v>539</v>
      </c>
      <c r="H726" s="114">
        <v>489</v>
      </c>
      <c r="I726" s="114">
        <v>50</v>
      </c>
      <c r="J726" s="114">
        <v>1578</v>
      </c>
      <c r="K726" s="115">
        <v>1418</v>
      </c>
      <c r="L726" s="115">
        <v>160</v>
      </c>
      <c r="M726" s="115">
        <v>1172231</v>
      </c>
      <c r="N726" s="116">
        <v>2.559222630225122E-4</v>
      </c>
      <c r="O726" s="115">
        <v>70</v>
      </c>
      <c r="P726" s="116">
        <v>6.2336698174476624E-3</v>
      </c>
      <c r="Q726" s="116">
        <v>0</v>
      </c>
      <c r="R726" s="117">
        <v>417391</v>
      </c>
      <c r="S726" s="116">
        <v>99.601966857910156</v>
      </c>
      <c r="T726" s="116">
        <v>99.595756530761719</v>
      </c>
      <c r="U726" s="118">
        <v>419059</v>
      </c>
      <c r="V726" s="119">
        <v>1.8135871738195419E-2</v>
      </c>
      <c r="W726" s="117">
        <v>1124</v>
      </c>
      <c r="X726" s="119">
        <v>0.26929187774658203</v>
      </c>
      <c r="Y726" s="119">
        <v>0</v>
      </c>
      <c r="Z726" s="117">
        <v>157106</v>
      </c>
      <c r="AA726" s="119">
        <v>95.049835205078125</v>
      </c>
      <c r="AB726" s="116">
        <v>156801</v>
      </c>
      <c r="AC726" s="120">
        <v>95.39990234375</v>
      </c>
      <c r="AD726" s="116">
        <v>5.0990128517150879</v>
      </c>
      <c r="AE726" s="116">
        <v>27.482892990112305</v>
      </c>
      <c r="AF726" s="116">
        <v>1768.7568359375</v>
      </c>
      <c r="AG726" s="116">
        <v>4985.7568359375</v>
      </c>
      <c r="AH726" s="121">
        <v>3346.165283203125</v>
      </c>
      <c r="AI726" s="116">
        <v>67.114486694335937</v>
      </c>
      <c r="AJ726" s="121">
        <v>4324.28271484375</v>
      </c>
      <c r="AK726" s="121">
        <v>661.47357177734375</v>
      </c>
      <c r="AL726" s="116">
        <v>2849.26806640625</v>
      </c>
      <c r="AM726" s="116">
        <v>496.89715576171875</v>
      </c>
      <c r="AN726" s="116">
        <v>85.106193542480469</v>
      </c>
      <c r="AO726" s="116">
        <v>83.1343994140625</v>
      </c>
      <c r="AP726" s="116">
        <v>100.72383880615234</v>
      </c>
      <c r="AQ726" s="116">
        <v>3.1595417211264261</v>
      </c>
      <c r="AR726" s="118">
        <v>257</v>
      </c>
      <c r="AS726" s="118">
        <v>1</v>
      </c>
      <c r="AT726" s="118">
        <v>0</v>
      </c>
      <c r="AU726" s="118">
        <v>0</v>
      </c>
      <c r="AV726" s="118">
        <v>0</v>
      </c>
      <c r="AW726" s="118">
        <v>0</v>
      </c>
      <c r="AX726" s="118">
        <v>4</v>
      </c>
      <c r="AY726" s="118">
        <v>1</v>
      </c>
      <c r="AZ726" s="118">
        <v>2</v>
      </c>
      <c r="BA726" s="118">
        <v>1</v>
      </c>
      <c r="BB726" s="118">
        <v>116</v>
      </c>
      <c r="BC726" s="118">
        <v>62</v>
      </c>
      <c r="BD726" s="116">
        <v>15</v>
      </c>
      <c r="BE726" s="118">
        <v>40</v>
      </c>
      <c r="BF726" s="118">
        <v>0</v>
      </c>
      <c r="BG726" s="112">
        <v>41.227096557617188</v>
      </c>
      <c r="BH726" s="244">
        <v>96</v>
      </c>
      <c r="BI726" s="240">
        <v>17.810760667903523</v>
      </c>
      <c r="BJ726" s="471">
        <v>1</v>
      </c>
      <c r="BK726" s="471">
        <v>1</v>
      </c>
    </row>
    <row r="727" spans="1:63">
      <c r="A727" s="352">
        <v>41873</v>
      </c>
      <c r="B727" s="114" t="s">
        <v>124</v>
      </c>
      <c r="C727" s="114" t="s">
        <v>176</v>
      </c>
      <c r="D727" s="114">
        <v>145</v>
      </c>
      <c r="E727" s="114">
        <v>113</v>
      </c>
      <c r="F727" s="114">
        <v>32</v>
      </c>
      <c r="G727" s="114">
        <v>418</v>
      </c>
      <c r="H727" s="114">
        <v>332</v>
      </c>
      <c r="I727" s="114">
        <v>86</v>
      </c>
      <c r="J727" s="114">
        <v>1612</v>
      </c>
      <c r="K727" s="115">
        <v>1270</v>
      </c>
      <c r="L727" s="115">
        <v>342</v>
      </c>
      <c r="M727" s="115">
        <v>1177082</v>
      </c>
      <c r="N727" s="116">
        <v>1.1214171536266804E-2</v>
      </c>
      <c r="O727" s="115">
        <v>156</v>
      </c>
      <c r="P727" s="116">
        <v>1.3752538710832596E-2</v>
      </c>
      <c r="Q727" s="116">
        <v>0</v>
      </c>
      <c r="R727" s="117">
        <v>468750</v>
      </c>
      <c r="S727" s="116">
        <v>98.980110168457031</v>
      </c>
      <c r="T727" s="116">
        <v>98.966499328613281</v>
      </c>
      <c r="U727" s="118">
        <v>473580</v>
      </c>
      <c r="V727" s="119">
        <v>0.73039400577545166</v>
      </c>
      <c r="W727" s="117">
        <v>1382</v>
      </c>
      <c r="X727" s="119">
        <v>0.29482665657997131</v>
      </c>
      <c r="Y727" s="119">
        <v>0</v>
      </c>
      <c r="Z727" s="117">
        <v>122961</v>
      </c>
      <c r="AA727" s="119">
        <v>93.679298400878906</v>
      </c>
      <c r="AB727" s="116">
        <v>123779</v>
      </c>
      <c r="AC727" s="120">
        <v>93.410026550292969</v>
      </c>
      <c r="AD727" s="116">
        <v>5.3552193641662598</v>
      </c>
      <c r="AE727" s="116">
        <v>31.679561614990234</v>
      </c>
      <c r="AF727" s="116">
        <v>1769.90966796875</v>
      </c>
      <c r="AG727" s="116">
        <v>5830.67333984375</v>
      </c>
      <c r="AH727" s="121">
        <v>3530.84765625</v>
      </c>
      <c r="AI727" s="116">
        <v>60.556430816650391</v>
      </c>
      <c r="AJ727" s="121">
        <v>4389.37939453125</v>
      </c>
      <c r="AK727" s="121">
        <v>1441.2952880859375</v>
      </c>
      <c r="AL727" s="116">
        <v>2411.181396484375</v>
      </c>
      <c r="AM727" s="116">
        <v>1119.66748046875</v>
      </c>
      <c r="AN727" s="116">
        <v>88.436676025390625</v>
      </c>
      <c r="AO727" s="116">
        <v>83.864601135253906</v>
      </c>
      <c r="AP727" s="116">
        <v>106.04290008544922</v>
      </c>
      <c r="AQ727" s="116">
        <v>3.6170430147914083</v>
      </c>
      <c r="AR727" s="118">
        <v>191</v>
      </c>
      <c r="AS727" s="118">
        <v>4</v>
      </c>
      <c r="AT727" s="118">
        <v>1</v>
      </c>
      <c r="AU727" s="118">
        <v>0</v>
      </c>
      <c r="AV727" s="118">
        <v>5</v>
      </c>
      <c r="AW727" s="118">
        <v>5</v>
      </c>
      <c r="AX727" s="118">
        <v>2</v>
      </c>
      <c r="AY727" s="118">
        <v>0</v>
      </c>
      <c r="AZ727" s="118">
        <v>6</v>
      </c>
      <c r="BA727" s="118">
        <v>2</v>
      </c>
      <c r="BB727" s="118">
        <v>72</v>
      </c>
      <c r="BC727" s="118">
        <v>40</v>
      </c>
      <c r="BD727" s="116">
        <v>10</v>
      </c>
      <c r="BE727" s="118">
        <v>38</v>
      </c>
      <c r="BF727" s="118">
        <v>0</v>
      </c>
      <c r="BG727" s="112">
        <v>43.71307373046875</v>
      </c>
      <c r="BH727" s="244">
        <v>54</v>
      </c>
      <c r="BI727" s="240">
        <v>12.918660287081341</v>
      </c>
      <c r="BJ727" s="471">
        <v>0</v>
      </c>
      <c r="BK727" s="471">
        <v>2</v>
      </c>
    </row>
    <row r="728" spans="1:63">
      <c r="A728" s="352">
        <v>41873</v>
      </c>
      <c r="B728" s="206" t="s">
        <v>133</v>
      </c>
      <c r="C728" s="206" t="s">
        <v>176</v>
      </c>
      <c r="D728" s="206">
        <v>174</v>
      </c>
      <c r="E728" s="206">
        <v>163</v>
      </c>
      <c r="F728" s="206">
        <v>11</v>
      </c>
      <c r="G728" s="206">
        <v>515</v>
      </c>
      <c r="H728" s="206">
        <v>482</v>
      </c>
      <c r="I728" s="206">
        <v>33</v>
      </c>
      <c r="J728" s="206">
        <v>1521</v>
      </c>
      <c r="K728" s="245">
        <v>1407</v>
      </c>
      <c r="L728" s="245">
        <v>114</v>
      </c>
      <c r="M728" s="245">
        <v>965969</v>
      </c>
      <c r="N728" s="246">
        <v>2.4224380031228065E-2</v>
      </c>
      <c r="O728" s="245">
        <v>56</v>
      </c>
      <c r="P728" s="246">
        <v>6.1388970352709293E-3</v>
      </c>
      <c r="Q728" s="246">
        <v>0</v>
      </c>
      <c r="R728" s="247">
        <v>313215</v>
      </c>
      <c r="S728" s="246">
        <v>99.096717834472656</v>
      </c>
      <c r="T728" s="246">
        <v>99.09063720703125</v>
      </c>
      <c r="U728" s="248">
        <v>316070</v>
      </c>
      <c r="V728" s="249">
        <v>0.48122251033782959</v>
      </c>
      <c r="W728" s="248">
        <v>1049</v>
      </c>
      <c r="X728" s="246">
        <v>0.33491373062133789</v>
      </c>
      <c r="Y728" s="246">
        <v>0</v>
      </c>
      <c r="Z728" s="247">
        <v>75360</v>
      </c>
      <c r="AA728" s="249">
        <v>90.66082763671875</v>
      </c>
      <c r="AB728" s="246">
        <v>74393</v>
      </c>
      <c r="AC728" s="250">
        <v>90.571693420410156</v>
      </c>
      <c r="AD728" s="246">
        <v>5.4822735786437988</v>
      </c>
      <c r="AE728" s="246">
        <v>35.775894165039063</v>
      </c>
      <c r="AF728" s="246">
        <v>1504.39208984375</v>
      </c>
      <c r="AG728" s="246">
        <v>4575.55126953125</v>
      </c>
      <c r="AH728" s="251">
        <v>3135.634033203125</v>
      </c>
      <c r="AI728" s="246">
        <v>68.530189514160156</v>
      </c>
      <c r="AJ728" s="251">
        <v>4215.68798828125</v>
      </c>
      <c r="AK728" s="251">
        <v>359.86318969726562</v>
      </c>
      <c r="AL728" s="246">
        <v>2904.257080078125</v>
      </c>
      <c r="AM728" s="246">
        <v>231.37699890136719</v>
      </c>
      <c r="AN728" s="246">
        <v>83.411857604980469</v>
      </c>
      <c r="AO728" s="246">
        <v>84.044609069824219</v>
      </c>
      <c r="AP728" s="246">
        <v>76.65142822265625</v>
      </c>
      <c r="AQ728" s="246">
        <v>3.0082519852276461</v>
      </c>
      <c r="AR728" s="248">
        <v>295</v>
      </c>
      <c r="AS728" s="248">
        <v>3</v>
      </c>
      <c r="AT728" s="248">
        <v>4</v>
      </c>
      <c r="AU728" s="248">
        <v>3</v>
      </c>
      <c r="AV728" s="248">
        <v>5</v>
      </c>
      <c r="AW728" s="248">
        <v>2</v>
      </c>
      <c r="AX728" s="248">
        <v>2</v>
      </c>
      <c r="AY728" s="248">
        <v>1</v>
      </c>
      <c r="AZ728" s="248">
        <v>7</v>
      </c>
      <c r="BA728" s="248">
        <v>3</v>
      </c>
      <c r="BB728" s="248">
        <v>126</v>
      </c>
      <c r="BC728" s="248">
        <v>69</v>
      </c>
      <c r="BD728" s="246">
        <v>24</v>
      </c>
      <c r="BE728" s="248">
        <v>46</v>
      </c>
      <c r="BF728" s="248">
        <v>0</v>
      </c>
      <c r="BG728" s="249">
        <v>40.228687286376953</v>
      </c>
      <c r="BH728" s="252">
        <v>103</v>
      </c>
      <c r="BI728" s="253">
        <v>20</v>
      </c>
      <c r="BJ728" s="43">
        <v>1</v>
      </c>
      <c r="BK728" s="43">
        <v>3</v>
      </c>
    </row>
    <row r="729" spans="1:63">
      <c r="A729" s="352">
        <v>41873</v>
      </c>
      <c r="B729" s="206" t="s">
        <v>125</v>
      </c>
      <c r="C729" s="206" t="s">
        <v>176</v>
      </c>
      <c r="D729" s="206">
        <v>172</v>
      </c>
      <c r="E729" s="206">
        <v>164</v>
      </c>
      <c r="F729" s="206">
        <v>8</v>
      </c>
      <c r="G729" s="206">
        <v>492</v>
      </c>
      <c r="H729" s="206">
        <v>468</v>
      </c>
      <c r="I729" s="206">
        <v>24</v>
      </c>
      <c r="J729" s="206">
        <v>1614</v>
      </c>
      <c r="K729" s="245">
        <v>1522</v>
      </c>
      <c r="L729" s="245">
        <v>92</v>
      </c>
      <c r="M729" s="245">
        <v>901942</v>
      </c>
      <c r="N729" s="246">
        <v>3.1044124625623226E-3</v>
      </c>
      <c r="O729" s="245">
        <v>15</v>
      </c>
      <c r="P729" s="246">
        <v>1.7431381857022643E-3</v>
      </c>
      <c r="Q729" s="246">
        <v>0</v>
      </c>
      <c r="R729" s="247">
        <v>323940</v>
      </c>
      <c r="S729" s="246">
        <v>99.704833984375</v>
      </c>
      <c r="T729" s="246">
        <v>99.703094482421875</v>
      </c>
      <c r="U729" s="248">
        <v>324899</v>
      </c>
      <c r="V729" s="249">
        <v>0.10341675579547882</v>
      </c>
      <c r="W729" s="248">
        <v>781</v>
      </c>
      <c r="X729" s="246">
        <v>0.24109402298927307</v>
      </c>
      <c r="Y729" s="246">
        <v>0</v>
      </c>
      <c r="Z729" s="247">
        <v>85969</v>
      </c>
      <c r="AA729" s="249">
        <v>93.430191040039063</v>
      </c>
      <c r="AB729" s="246">
        <v>86650</v>
      </c>
      <c r="AC729" s="250">
        <v>92.661277770996094</v>
      </c>
      <c r="AD729" s="246">
        <v>4.5332260131835937</v>
      </c>
      <c r="AE729" s="246">
        <v>34.312820434570313</v>
      </c>
      <c r="AF729" s="246">
        <v>1177.5498046875</v>
      </c>
      <c r="AG729" s="246">
        <v>4339.9306640625</v>
      </c>
      <c r="AH729" s="251">
        <v>2051.9482421875</v>
      </c>
      <c r="AI729" s="246">
        <v>47.280670166015625</v>
      </c>
      <c r="AJ729" s="251">
        <v>3990.21728515625</v>
      </c>
      <c r="AK729" s="251">
        <v>349.71359252929687</v>
      </c>
      <c r="AL729" s="246">
        <v>1818.091796875</v>
      </c>
      <c r="AM729" s="246">
        <v>233.85639953613281</v>
      </c>
      <c r="AN729" s="246">
        <v>70.550956726074219</v>
      </c>
      <c r="AO729" s="246">
        <v>69.168571472167969</v>
      </c>
      <c r="AP729" s="246">
        <v>91.391571044921875</v>
      </c>
      <c r="AQ729" s="246">
        <v>2.6889285403113381</v>
      </c>
      <c r="AR729" s="248">
        <v>336</v>
      </c>
      <c r="AS729" s="248">
        <v>1</v>
      </c>
      <c r="AT729" s="248">
        <v>0</v>
      </c>
      <c r="AU729" s="248">
        <v>0</v>
      </c>
      <c r="AV729" s="248">
        <v>5</v>
      </c>
      <c r="AW729" s="248">
        <v>2</v>
      </c>
      <c r="AX729" s="248">
        <v>3</v>
      </c>
      <c r="AY729" s="248">
        <v>0</v>
      </c>
      <c r="AZ729" s="248">
        <v>6</v>
      </c>
      <c r="BA729" s="248">
        <v>0</v>
      </c>
      <c r="BB729" s="248">
        <v>77</v>
      </c>
      <c r="BC729" s="248">
        <v>37</v>
      </c>
      <c r="BD729" s="246">
        <v>11</v>
      </c>
      <c r="BE729" s="248">
        <v>16</v>
      </c>
      <c r="BF729" s="248">
        <v>0</v>
      </c>
      <c r="BG729" s="249">
        <v>34.350521087646484</v>
      </c>
      <c r="BH729" s="252">
        <v>126</v>
      </c>
      <c r="BI729" s="253">
        <v>25.609756097560975</v>
      </c>
      <c r="BJ729" s="43">
        <v>0</v>
      </c>
      <c r="BK729" s="43">
        <v>0</v>
      </c>
    </row>
    <row r="730" spans="1:63">
      <c r="A730" s="352">
        <v>41873</v>
      </c>
      <c r="B730" s="107" t="s">
        <v>127</v>
      </c>
      <c r="C730" s="107" t="s">
        <v>128</v>
      </c>
      <c r="D730" s="107">
        <v>161</v>
      </c>
      <c r="E730" s="107">
        <v>149</v>
      </c>
      <c r="F730" s="107">
        <v>12</v>
      </c>
      <c r="G730" s="107">
        <v>483</v>
      </c>
      <c r="H730" s="107">
        <v>447</v>
      </c>
      <c r="I730" s="107">
        <v>36</v>
      </c>
      <c r="J730" s="107">
        <v>1549</v>
      </c>
      <c r="K730" s="108">
        <v>1428</v>
      </c>
      <c r="L730" s="108">
        <v>121</v>
      </c>
      <c r="M730" s="108">
        <v>834451</v>
      </c>
      <c r="N730" s="109">
        <v>2.3967854212969542E-3</v>
      </c>
      <c r="O730" s="108">
        <v>3457</v>
      </c>
      <c r="P730" s="109">
        <v>0.4143042266368866</v>
      </c>
      <c r="Q730" s="109">
        <v>0</v>
      </c>
      <c r="R730" s="110">
        <v>321756</v>
      </c>
      <c r="S730" s="109">
        <v>99.271255493164063</v>
      </c>
      <c r="T730" s="109">
        <v>98.859970092773438</v>
      </c>
      <c r="U730" s="111">
        <v>324118</v>
      </c>
      <c r="V730" s="112">
        <v>0.35820287466049194</v>
      </c>
      <c r="W730" s="111">
        <v>2673</v>
      </c>
      <c r="X730" s="109">
        <v>0.83075374364852905</v>
      </c>
      <c r="Y730" s="109">
        <v>0</v>
      </c>
      <c r="Z730" s="110">
        <v>650500</v>
      </c>
      <c r="AA730" s="112">
        <v>99.257400512695312</v>
      </c>
      <c r="AB730" s="109">
        <v>650862</v>
      </c>
      <c r="AC730" s="182">
        <v>99.358596801757813</v>
      </c>
      <c r="AD730" s="109">
        <v>3.2908542156219482</v>
      </c>
      <c r="AE730" s="109">
        <v>16.805830001831055</v>
      </c>
      <c r="AF730" s="109">
        <v>760.16107177734375</v>
      </c>
      <c r="AG730" s="109">
        <v>3942.73681640625</v>
      </c>
      <c r="AH730" s="113">
        <v>1974.616943359375</v>
      </c>
      <c r="AI730" s="109">
        <v>50.082393646240234</v>
      </c>
      <c r="AJ730" s="113">
        <v>3629.165283203125</v>
      </c>
      <c r="AK730" s="113">
        <v>313.57223510742187</v>
      </c>
      <c r="AL730" s="109">
        <v>447</v>
      </c>
      <c r="AM730" s="109">
        <v>36</v>
      </c>
      <c r="AN730" s="109">
        <v>70.081764221191406</v>
      </c>
      <c r="AO730" s="109">
        <v>72.110481262207031</v>
      </c>
      <c r="AP730" s="109">
        <v>52.867809295654297</v>
      </c>
      <c r="AQ730" s="109">
        <v>2.5453433288613621</v>
      </c>
      <c r="AR730" s="111">
        <v>337</v>
      </c>
      <c r="AS730" s="111">
        <v>1</v>
      </c>
      <c r="AT730" s="111">
        <v>0</v>
      </c>
      <c r="AU730" s="111">
        <v>0</v>
      </c>
      <c r="AV730" s="111">
        <v>5</v>
      </c>
      <c r="AW730" s="111">
        <v>4</v>
      </c>
      <c r="AX730" s="111">
        <v>30</v>
      </c>
      <c r="AY730" s="111">
        <v>0</v>
      </c>
      <c r="AZ730" s="111">
        <v>11</v>
      </c>
      <c r="BA730" s="111">
        <v>2</v>
      </c>
      <c r="BB730" s="111">
        <v>30</v>
      </c>
      <c r="BC730" s="111">
        <v>13</v>
      </c>
      <c r="BD730" s="109">
        <v>95</v>
      </c>
      <c r="BE730" s="111">
        <v>82</v>
      </c>
      <c r="BF730" s="111">
        <v>0</v>
      </c>
      <c r="BG730" s="112">
        <v>34.234485626220703</v>
      </c>
      <c r="BH730" s="244">
        <v>172</v>
      </c>
      <c r="BI730" s="240">
        <v>35.610766045548651</v>
      </c>
      <c r="BJ730" s="43">
        <v>0</v>
      </c>
      <c r="BK730" s="43">
        <v>2</v>
      </c>
    </row>
    <row r="731" spans="1:63">
      <c r="A731" s="352">
        <v>41873</v>
      </c>
      <c r="B731" s="107" t="s">
        <v>129</v>
      </c>
      <c r="C731" s="107" t="s">
        <v>128</v>
      </c>
      <c r="D731" s="107">
        <v>153</v>
      </c>
      <c r="E731" s="107">
        <v>151</v>
      </c>
      <c r="F731" s="107">
        <v>2</v>
      </c>
      <c r="G731" s="107">
        <v>455</v>
      </c>
      <c r="H731" s="107">
        <v>449</v>
      </c>
      <c r="I731" s="107">
        <v>6</v>
      </c>
      <c r="J731" s="107">
        <v>1187</v>
      </c>
      <c r="K731" s="108">
        <v>1170</v>
      </c>
      <c r="L731" s="108">
        <v>17</v>
      </c>
      <c r="M731" s="108">
        <v>663896</v>
      </c>
      <c r="N731" s="109">
        <v>0</v>
      </c>
      <c r="O731" s="108">
        <v>2916</v>
      </c>
      <c r="P731" s="109">
        <v>0.43923601508140564</v>
      </c>
      <c r="Q731" s="109">
        <v>0</v>
      </c>
      <c r="R731" s="110">
        <v>210378</v>
      </c>
      <c r="S731" s="109">
        <v>99.260658264160156</v>
      </c>
      <c r="T731" s="109">
        <v>98.824668884277344</v>
      </c>
      <c r="U731" s="111">
        <v>211945</v>
      </c>
      <c r="V731" s="112">
        <v>0.27978956699371338</v>
      </c>
      <c r="W731" s="111">
        <v>1478</v>
      </c>
      <c r="X731" s="109">
        <v>0.7025449275970459</v>
      </c>
      <c r="Y731" s="109">
        <v>0</v>
      </c>
      <c r="Z731" s="110">
        <v>171746</v>
      </c>
      <c r="AA731" s="112">
        <v>98.304916381835938</v>
      </c>
      <c r="AB731" s="109">
        <v>172893</v>
      </c>
      <c r="AC731" s="182">
        <v>98.187858581542969</v>
      </c>
      <c r="AD731" s="109">
        <v>3.2562713623046875</v>
      </c>
      <c r="AE731" s="109">
        <v>21.879148483276367</v>
      </c>
      <c r="AF731" s="109">
        <v>629.65545654296875</v>
      </c>
      <c r="AG731" s="109">
        <v>2365.86181640625</v>
      </c>
      <c r="AH731" s="113">
        <v>1011.2942504882812</v>
      </c>
      <c r="AI731" s="109">
        <v>42.745281219482422</v>
      </c>
      <c r="AJ731" s="113">
        <v>2336.006103515625</v>
      </c>
      <c r="AK731" s="113">
        <v>29.855554580688477</v>
      </c>
      <c r="AL731" s="109">
        <v>449</v>
      </c>
      <c r="AM731" s="109">
        <v>6</v>
      </c>
      <c r="AN731" s="109">
        <v>61.362995147705078</v>
      </c>
      <c r="AO731" s="109">
        <v>61.999553680419922</v>
      </c>
      <c r="AP731" s="109">
        <v>34.027297973632812</v>
      </c>
      <c r="AQ731" s="109">
        <v>1.9931439059867313</v>
      </c>
      <c r="AR731" s="111">
        <v>328</v>
      </c>
      <c r="AS731" s="111">
        <v>0</v>
      </c>
      <c r="AT731" s="111">
        <v>0</v>
      </c>
      <c r="AU731" s="111">
        <v>0</v>
      </c>
      <c r="AV731" s="111">
        <v>2</v>
      </c>
      <c r="AW731" s="111">
        <v>1</v>
      </c>
      <c r="AX731" s="111">
        <v>17</v>
      </c>
      <c r="AY731" s="111">
        <v>1</v>
      </c>
      <c r="AZ731" s="111">
        <v>12</v>
      </c>
      <c r="BA731" s="111">
        <v>0</v>
      </c>
      <c r="BB731" s="111">
        <v>52</v>
      </c>
      <c r="BC731" s="111">
        <v>22</v>
      </c>
      <c r="BD731" s="109">
        <v>55</v>
      </c>
      <c r="BE731" s="111">
        <v>92</v>
      </c>
      <c r="BF731" s="111">
        <v>0</v>
      </c>
      <c r="BG731" s="112">
        <v>29.893177032470703</v>
      </c>
      <c r="BH731" s="244">
        <v>176</v>
      </c>
      <c r="BI731" s="240">
        <v>38.681318681318686</v>
      </c>
      <c r="BJ731" s="43">
        <v>1</v>
      </c>
      <c r="BK731" s="43">
        <v>0</v>
      </c>
    </row>
    <row r="732" spans="1:63">
      <c r="A732" s="352">
        <v>41873</v>
      </c>
      <c r="B732" s="126" t="s">
        <v>130</v>
      </c>
      <c r="C732" s="126" t="s">
        <v>128</v>
      </c>
      <c r="D732" s="233">
        <v>181</v>
      </c>
      <c r="E732" s="233">
        <v>176</v>
      </c>
      <c r="F732" s="233">
        <v>5</v>
      </c>
      <c r="G732" s="233">
        <v>543</v>
      </c>
      <c r="H732" s="233">
        <v>528</v>
      </c>
      <c r="I732" s="233">
        <v>15</v>
      </c>
      <c r="J732" s="233">
        <v>891</v>
      </c>
      <c r="K732" s="233">
        <v>859</v>
      </c>
      <c r="L732" s="233">
        <v>32</v>
      </c>
      <c r="M732" s="233">
        <v>300842</v>
      </c>
      <c r="N732" s="195">
        <v>3.3240038901567459E-3</v>
      </c>
      <c r="O732" s="233">
        <v>716</v>
      </c>
      <c r="P732" s="230">
        <v>0.238006591796875</v>
      </c>
      <c r="Q732" s="234">
        <v>0</v>
      </c>
      <c r="R732" s="233">
        <v>63491</v>
      </c>
      <c r="S732" s="230">
        <v>99.811355590820313</v>
      </c>
      <c r="T732" s="195">
        <v>99.573799133300781</v>
      </c>
      <c r="U732" s="233">
        <v>63611</v>
      </c>
      <c r="V732" s="195">
        <v>0</v>
      </c>
      <c r="W732" s="233">
        <v>284</v>
      </c>
      <c r="X732" s="195">
        <v>0.44730749726295471</v>
      </c>
      <c r="Y732" s="234">
        <v>0</v>
      </c>
      <c r="Z732" s="233">
        <v>148437</v>
      </c>
      <c r="AA732" s="195">
        <v>98.533668518066406</v>
      </c>
      <c r="AB732" s="233">
        <v>149578</v>
      </c>
      <c r="AC732" s="195">
        <v>98.488121032714844</v>
      </c>
      <c r="AD732" s="234">
        <v>4.219536304473877</v>
      </c>
      <c r="AE732" s="234">
        <v>26.629762649536133</v>
      </c>
      <c r="AF732" s="233">
        <v>390.24990844726562</v>
      </c>
      <c r="AG732" s="234">
        <v>1087.550537109375</v>
      </c>
      <c r="AH732" s="234">
        <v>477.20794677734375</v>
      </c>
      <c r="AI732" s="234">
        <v>43.879150390625</v>
      </c>
      <c r="AJ732" s="234">
        <v>1043.278076171875</v>
      </c>
      <c r="AK732" s="234">
        <v>44.272224426269531</v>
      </c>
      <c r="AL732" s="234">
        <v>528</v>
      </c>
      <c r="AM732" s="234">
        <v>15</v>
      </c>
      <c r="AN732" s="235">
        <v>44.296821594238281</v>
      </c>
      <c r="AO732" s="235">
        <v>43.724624633789063</v>
      </c>
      <c r="AP732" s="235">
        <v>64.04754638671875</v>
      </c>
      <c r="AQ732" s="213">
        <v>1.220595440077862</v>
      </c>
      <c r="AR732" s="234">
        <v>446</v>
      </c>
      <c r="AS732" s="236">
        <v>0</v>
      </c>
      <c r="AT732" s="236">
        <v>1</v>
      </c>
      <c r="AU732" s="236">
        <v>1</v>
      </c>
      <c r="AV732" s="236">
        <v>0</v>
      </c>
      <c r="AW732" s="236">
        <v>0</v>
      </c>
      <c r="AX732" s="236">
        <v>4</v>
      </c>
      <c r="AY732" s="236">
        <v>0</v>
      </c>
      <c r="AZ732" s="236">
        <v>1</v>
      </c>
      <c r="BA732" s="236">
        <v>0</v>
      </c>
      <c r="BB732" s="236">
        <v>37</v>
      </c>
      <c r="BC732" s="236">
        <v>7</v>
      </c>
      <c r="BD732" s="236">
        <v>7</v>
      </c>
      <c r="BE732" s="236">
        <v>5</v>
      </c>
      <c r="BF732" s="236">
        <v>0</v>
      </c>
      <c r="BG732" s="235">
        <v>20.588188171386719</v>
      </c>
      <c r="BH732" s="236">
        <v>280</v>
      </c>
      <c r="BI732" s="235">
        <v>51.565377532228361</v>
      </c>
      <c r="BJ732" s="43">
        <v>0</v>
      </c>
      <c r="BK732" s="43">
        <v>0</v>
      </c>
    </row>
    <row r="733" spans="1:63">
      <c r="A733" s="352">
        <v>41873</v>
      </c>
      <c r="B733" s="127" t="s">
        <v>132</v>
      </c>
      <c r="C733" s="127" t="s">
        <v>128</v>
      </c>
      <c r="D733" s="199">
        <v>183</v>
      </c>
      <c r="E733" s="199">
        <v>178</v>
      </c>
      <c r="F733" s="199">
        <v>5</v>
      </c>
      <c r="G733" s="199">
        <v>542</v>
      </c>
      <c r="H733" s="199">
        <v>527</v>
      </c>
      <c r="I733" s="199">
        <v>15</v>
      </c>
      <c r="J733" s="199">
        <v>1017</v>
      </c>
      <c r="K733" s="199">
        <v>986</v>
      </c>
      <c r="L733" s="199">
        <v>31</v>
      </c>
      <c r="M733" s="199">
        <v>389849</v>
      </c>
      <c r="N733" s="200">
        <v>0.344748854637146</v>
      </c>
      <c r="O733" s="199">
        <v>1394</v>
      </c>
      <c r="P733" s="194">
        <v>0.3588252067565918</v>
      </c>
      <c r="Q733" s="200">
        <v>0</v>
      </c>
      <c r="R733" s="199">
        <v>95205</v>
      </c>
      <c r="S733" s="194">
        <v>99.790367126464844</v>
      </c>
      <c r="T733" s="200">
        <v>99.432296752929688</v>
      </c>
      <c r="U733" s="199">
        <v>95405</v>
      </c>
      <c r="V733" s="201">
        <v>0</v>
      </c>
      <c r="W733" s="199">
        <v>531</v>
      </c>
      <c r="X733" s="200">
        <v>0.55774378776550293</v>
      </c>
      <c r="Y733" s="200">
        <v>0</v>
      </c>
      <c r="Z733" s="199">
        <v>156981</v>
      </c>
      <c r="AA733" s="201">
        <v>98.3162841796875</v>
      </c>
      <c r="AB733" s="199">
        <v>158298</v>
      </c>
      <c r="AC733" s="201">
        <v>98.211883544921875</v>
      </c>
      <c r="AD733" s="200">
        <v>4.3272871971130371</v>
      </c>
      <c r="AE733" s="200">
        <v>24.975160598754883</v>
      </c>
      <c r="AF733" s="199">
        <v>464.14462280273437</v>
      </c>
      <c r="AG733" s="200">
        <v>1427.39990234375</v>
      </c>
      <c r="AH733" s="200">
        <v>453.87774658203125</v>
      </c>
      <c r="AI733" s="237">
        <v>31.797517776489258</v>
      </c>
      <c r="AJ733" s="200">
        <v>1387.155517578125</v>
      </c>
      <c r="AK733" s="200">
        <v>40.24444580078125</v>
      </c>
      <c r="AL733" s="200">
        <v>527</v>
      </c>
      <c r="AM733" s="200">
        <v>15</v>
      </c>
      <c r="AN733" s="200">
        <v>43.911666870117188</v>
      </c>
      <c r="AO733" s="200">
        <v>44.240703582763672</v>
      </c>
      <c r="AP733" s="200">
        <v>34.951705932617188</v>
      </c>
      <c r="AQ733" s="200">
        <v>1.403539726985005</v>
      </c>
      <c r="AR733" s="200">
        <v>484</v>
      </c>
      <c r="AS733" s="202">
        <v>0</v>
      </c>
      <c r="AT733" s="202">
        <v>5</v>
      </c>
      <c r="AU733" s="202">
        <v>4</v>
      </c>
      <c r="AV733" s="202">
        <v>0</v>
      </c>
      <c r="AW733" s="202">
        <v>0</v>
      </c>
      <c r="AX733" s="202">
        <v>8</v>
      </c>
      <c r="AY733" s="202">
        <v>-1</v>
      </c>
      <c r="AZ733" s="202">
        <v>4</v>
      </c>
      <c r="BA733" s="202">
        <v>0</v>
      </c>
      <c r="BB733" s="202">
        <v>39</v>
      </c>
      <c r="BC733" s="202">
        <v>13</v>
      </c>
      <c r="BD733" s="202">
        <v>15</v>
      </c>
      <c r="BE733" s="202">
        <v>9</v>
      </c>
      <c r="BF733" s="202">
        <v>0</v>
      </c>
      <c r="BG733" s="200">
        <v>20.292148590087891</v>
      </c>
      <c r="BH733" s="202">
        <v>310</v>
      </c>
      <c r="BI733" s="238">
        <v>57.195571955719558</v>
      </c>
      <c r="BJ733" s="43">
        <v>1</v>
      </c>
      <c r="BK733" s="43">
        <v>0</v>
      </c>
    </row>
    <row r="734" spans="1:63">
      <c r="A734" s="352">
        <v>41872</v>
      </c>
      <c r="B734" s="126" t="s">
        <v>6</v>
      </c>
      <c r="C734" s="126"/>
      <c r="D734" s="233">
        <v>2114</v>
      </c>
      <c r="E734" s="233">
        <v>1914</v>
      </c>
      <c r="F734" s="233">
        <v>200</v>
      </c>
      <c r="G734" s="233">
        <v>6250</v>
      </c>
      <c r="H734" s="233">
        <v>5669</v>
      </c>
      <c r="I734" s="233">
        <v>581</v>
      </c>
      <c r="J734" s="233">
        <v>18929</v>
      </c>
      <c r="K734" s="233">
        <v>16709</v>
      </c>
      <c r="L734" s="233">
        <v>2220</v>
      </c>
      <c r="M734" s="233">
        <v>12437284</v>
      </c>
      <c r="N734" s="195">
        <v>6.0744774235558269E-2</v>
      </c>
      <c r="O734" s="233">
        <v>16293</v>
      </c>
      <c r="P734" s="230">
        <v>0.13291693279840727</v>
      </c>
      <c r="Q734" s="234"/>
      <c r="R734" s="233">
        <v>4616608</v>
      </c>
      <c r="S734" s="230">
        <v>99.488998155528634</v>
      </c>
      <c r="T734" s="195">
        <v>99.356760430708434</v>
      </c>
      <c r="U734" s="233">
        <v>4640328</v>
      </c>
      <c r="V734" s="195">
        <v>0.14270543138740638</v>
      </c>
      <c r="W734" s="233">
        <v>16453</v>
      </c>
      <c r="X734" s="195">
        <v>0.35638720029944065</v>
      </c>
      <c r="Y734" s="234"/>
      <c r="Z734" s="233">
        <v>3749744</v>
      </c>
      <c r="AA734" s="195">
        <v>98.109071980693273</v>
      </c>
      <c r="AB734" s="233">
        <v>3744945</v>
      </c>
      <c r="AC734" s="195">
        <v>98.121933496956927</v>
      </c>
      <c r="AD734" s="234">
        <v>9.6617617744581743</v>
      </c>
      <c r="AE734" s="234">
        <v>29.194732012267689</v>
      </c>
      <c r="AF734" s="233">
        <v>17820.937713623047</v>
      </c>
      <c r="AG734" s="234">
        <v>63483.403442382813</v>
      </c>
      <c r="AH734" s="234">
        <v>42870.861785888672</v>
      </c>
      <c r="AI734" s="234">
        <v>67.530818231568233</v>
      </c>
      <c r="AJ734" s="234">
        <v>53694.776245117188</v>
      </c>
      <c r="AK734" s="234">
        <v>9788.6195831298828</v>
      </c>
      <c r="AL734" s="234">
        <v>33142.378540039063</v>
      </c>
      <c r="AM734" s="234">
        <v>7572.8342170715332</v>
      </c>
      <c r="AN734" s="235">
        <v>90.982246197523764</v>
      </c>
      <c r="AO734" s="235">
        <v>88.667744474184602</v>
      </c>
      <c r="AP734" s="235">
        <v>109.22601797935066</v>
      </c>
      <c r="AQ734" s="213">
        <v>3.3537642475768825</v>
      </c>
      <c r="AR734" s="234">
        <v>3541</v>
      </c>
      <c r="AS734" s="236">
        <v>96</v>
      </c>
      <c r="AT734" s="236">
        <v>37</v>
      </c>
      <c r="AU734" s="236">
        <v>22</v>
      </c>
      <c r="AV734" s="236">
        <v>27</v>
      </c>
      <c r="AW734" s="236">
        <v>12</v>
      </c>
      <c r="AX734" s="236">
        <v>89</v>
      </c>
      <c r="AY734" s="236">
        <v>3</v>
      </c>
      <c r="AZ734" s="236">
        <v>80</v>
      </c>
      <c r="BA734" s="236">
        <v>19</v>
      </c>
      <c r="BB734" s="236">
        <v>670</v>
      </c>
      <c r="BC734" s="236">
        <v>289</v>
      </c>
      <c r="BD734" s="236">
        <v>296</v>
      </c>
      <c r="BE734" s="236">
        <v>503</v>
      </c>
      <c r="BF734" s="236">
        <v>0</v>
      </c>
      <c r="BG734" s="235">
        <v>44.340026899782387</v>
      </c>
      <c r="BH734" s="236">
        <v>1524</v>
      </c>
      <c r="BI734" s="235">
        <v>24.384</v>
      </c>
      <c r="BJ734" s="43">
        <v>5</v>
      </c>
      <c r="BK734" s="43">
        <v>19</v>
      </c>
    </row>
    <row r="735" spans="1:63">
      <c r="A735" s="352">
        <v>41872</v>
      </c>
      <c r="B735" s="127" t="s">
        <v>134</v>
      </c>
      <c r="C735" s="127"/>
      <c r="D735" s="199">
        <v>757</v>
      </c>
      <c r="E735" s="199">
        <v>652</v>
      </c>
      <c r="F735" s="199">
        <v>105</v>
      </c>
      <c r="G735" s="199">
        <v>2263</v>
      </c>
      <c r="H735" s="199">
        <v>1947</v>
      </c>
      <c r="I735" s="199">
        <v>316</v>
      </c>
      <c r="J735" s="199">
        <v>7957</v>
      </c>
      <c r="K735" s="199">
        <v>6649</v>
      </c>
      <c r="L735" s="199">
        <v>1308</v>
      </c>
      <c r="M735" s="199">
        <v>6132748</v>
      </c>
      <c r="N735" s="200">
        <v>8.3274252110766916E-2</v>
      </c>
      <c r="O735" s="199">
        <v>7133</v>
      </c>
      <c r="P735" s="194">
        <v>0.11642300571330298</v>
      </c>
      <c r="Q735" s="200"/>
      <c r="R735" s="199">
        <v>2452448</v>
      </c>
      <c r="S735" s="194">
        <v>99.453618787817319</v>
      </c>
      <c r="T735" s="200">
        <v>99.337831895533895</v>
      </c>
      <c r="U735" s="199">
        <v>2465924</v>
      </c>
      <c r="V735" s="201">
        <v>0.165536330476271</v>
      </c>
      <c r="W735" s="199">
        <v>7402</v>
      </c>
      <c r="X735" s="200">
        <v>0.30182087448948969</v>
      </c>
      <c r="Y735" s="200"/>
      <c r="Z735" s="199">
        <v>2141554</v>
      </c>
      <c r="AA735" s="201">
        <v>98.536017442034193</v>
      </c>
      <c r="AB735" s="199">
        <v>2138184</v>
      </c>
      <c r="AC735" s="201">
        <v>98.436381654314445</v>
      </c>
      <c r="AD735" s="200">
        <v>5.4182628072366956</v>
      </c>
      <c r="AE735" s="200">
        <v>30.643357619531272</v>
      </c>
      <c r="AF735" s="199">
        <v>9507.189697265625</v>
      </c>
      <c r="AG735" s="200">
        <v>35108.623046875</v>
      </c>
      <c r="AH735" s="200">
        <v>26767.142822265625</v>
      </c>
      <c r="AI735" s="237">
        <v>76.240935984665896</v>
      </c>
      <c r="AJ735" s="200">
        <v>28370.078125</v>
      </c>
      <c r="AK735" s="200">
        <v>6738.5383605957031</v>
      </c>
      <c r="AL735" s="200">
        <v>21143.80712890625</v>
      </c>
      <c r="AM735" s="200">
        <v>5623.3357734680176</v>
      </c>
      <c r="AN735" s="200">
        <v>114.97621386592814</v>
      </c>
      <c r="AO735" s="200">
        <v>112.17404820845859</v>
      </c>
      <c r="AP735" s="200">
        <v>128.48959663123503</v>
      </c>
      <c r="AQ735" s="200">
        <v>4.4122939608992082</v>
      </c>
      <c r="AR735" s="200">
        <v>817</v>
      </c>
      <c r="AS735" s="202">
        <v>90</v>
      </c>
      <c r="AT735" s="202">
        <v>25</v>
      </c>
      <c r="AU735" s="202">
        <v>14</v>
      </c>
      <c r="AV735" s="202">
        <v>11</v>
      </c>
      <c r="AW735" s="202">
        <v>7</v>
      </c>
      <c r="AX735" s="202">
        <v>25</v>
      </c>
      <c r="AY735" s="202">
        <v>1</v>
      </c>
      <c r="AZ735" s="202">
        <v>35</v>
      </c>
      <c r="BA735" s="202">
        <v>9</v>
      </c>
      <c r="BB735" s="202">
        <v>162</v>
      </c>
      <c r="BC735" s="202">
        <v>45</v>
      </c>
      <c r="BD735" s="202">
        <v>69</v>
      </c>
      <c r="BE735" s="202">
        <v>189</v>
      </c>
      <c r="BF735" s="202">
        <v>0</v>
      </c>
      <c r="BG735" s="200">
        <v>56.725159313634101</v>
      </c>
      <c r="BH735" s="202">
        <v>175</v>
      </c>
      <c r="BI735" s="238">
        <v>7.7330976579761375</v>
      </c>
      <c r="BJ735" s="470">
        <v>1</v>
      </c>
      <c r="BK735" s="470">
        <v>9</v>
      </c>
    </row>
    <row r="736" spans="1:63">
      <c r="A736" s="352">
        <v>41872</v>
      </c>
      <c r="B736" s="127" t="s">
        <v>175</v>
      </c>
      <c r="C736" s="127"/>
      <c r="D736" s="199">
        <v>679</v>
      </c>
      <c r="E736" s="199">
        <v>608</v>
      </c>
      <c r="F736" s="199">
        <v>71</v>
      </c>
      <c r="G736" s="199">
        <v>1964</v>
      </c>
      <c r="H736" s="199">
        <v>1771</v>
      </c>
      <c r="I736" s="199">
        <v>193</v>
      </c>
      <c r="J736" s="199">
        <v>6325</v>
      </c>
      <c r="K736" s="199">
        <v>5617</v>
      </c>
      <c r="L736" s="199">
        <v>708</v>
      </c>
      <c r="M736" s="199">
        <v>4099140</v>
      </c>
      <c r="N736" s="200">
        <v>5.9719845040598629E-2</v>
      </c>
      <c r="O736" s="199">
        <v>336</v>
      </c>
      <c r="P736" s="194">
        <v>8.5585777287132733E-3</v>
      </c>
      <c r="Q736" s="200"/>
      <c r="R736" s="199">
        <v>1469493</v>
      </c>
      <c r="S736" s="194">
        <v>99.569363653812772</v>
      </c>
      <c r="T736" s="243">
        <v>99.560841932430478</v>
      </c>
      <c r="U736" s="199">
        <v>1475850</v>
      </c>
      <c r="V736" s="201">
        <v>9.851949671074868E-2</v>
      </c>
      <c r="W736" s="199">
        <v>4137</v>
      </c>
      <c r="X736" s="200">
        <v>0.2815256690572871</v>
      </c>
      <c r="Y736" s="200"/>
      <c r="Z736" s="199">
        <v>422893</v>
      </c>
      <c r="AA736" s="201">
        <v>94.146747706981927</v>
      </c>
      <c r="AB736" s="199">
        <v>420715</v>
      </c>
      <c r="AC736" s="201">
        <v>94.39240221179719</v>
      </c>
      <c r="AD736" s="200">
        <v>20.557102686804853</v>
      </c>
      <c r="AE736" s="200">
        <v>33.534394871253561</v>
      </c>
      <c r="AF736" s="199">
        <v>6052.44873046875</v>
      </c>
      <c r="AG736" s="200">
        <v>19282.029296875</v>
      </c>
      <c r="AH736" s="200">
        <v>11925.068603515625</v>
      </c>
      <c r="AI736" s="237">
        <v>61.845506092288204</v>
      </c>
      <c r="AJ736" s="200">
        <v>16698.2412109375</v>
      </c>
      <c r="AK736" s="200">
        <v>2583.7868347167969</v>
      </c>
      <c r="AL736" s="200">
        <v>10047.571411132812</v>
      </c>
      <c r="AM736" s="200">
        <v>1877.4984436035156</v>
      </c>
      <c r="AN736" s="200">
        <v>80.047262779098943</v>
      </c>
      <c r="AO736" s="200">
        <v>79.652800857070886</v>
      </c>
      <c r="AP736" s="200">
        <v>90.089673118142173</v>
      </c>
      <c r="AQ736" s="200">
        <v>3.0485421813241107</v>
      </c>
      <c r="AR736" s="200">
        <v>1138</v>
      </c>
      <c r="AS736" s="202">
        <v>4</v>
      </c>
      <c r="AT736" s="202">
        <v>12</v>
      </c>
      <c r="AU736" s="202">
        <v>8</v>
      </c>
      <c r="AV736" s="202">
        <v>6</v>
      </c>
      <c r="AW736" s="202">
        <v>3</v>
      </c>
      <c r="AX736" s="202">
        <v>9</v>
      </c>
      <c r="AY736" s="202">
        <v>2</v>
      </c>
      <c r="AZ736" s="202">
        <v>18</v>
      </c>
      <c r="BA736" s="202">
        <v>9</v>
      </c>
      <c r="BB736" s="202">
        <v>344</v>
      </c>
      <c r="BC736" s="202">
        <v>194</v>
      </c>
      <c r="BD736" s="202">
        <v>54</v>
      </c>
      <c r="BE736" s="202">
        <v>120</v>
      </c>
      <c r="BF736" s="202">
        <v>0</v>
      </c>
      <c r="BG736" s="200">
        <v>39.000854212434248</v>
      </c>
      <c r="BH736" s="202">
        <v>406</v>
      </c>
      <c r="BI736" s="238">
        <v>20.672097759674134</v>
      </c>
      <c r="BJ736" s="470">
        <v>2</v>
      </c>
      <c r="BK736" s="470">
        <v>9</v>
      </c>
    </row>
    <row r="737" spans="1:63">
      <c r="A737" s="352">
        <v>41872</v>
      </c>
      <c r="B737" s="126" t="s">
        <v>135</v>
      </c>
      <c r="C737" s="126"/>
      <c r="D737" s="189">
        <v>678</v>
      </c>
      <c r="E737" s="189">
        <v>654</v>
      </c>
      <c r="F737" s="189">
        <v>24</v>
      </c>
      <c r="G737" s="189">
        <v>2023</v>
      </c>
      <c r="H737" s="189">
        <v>1951</v>
      </c>
      <c r="I737" s="189">
        <v>72</v>
      </c>
      <c r="J737" s="189">
        <v>4647</v>
      </c>
      <c r="K737" s="189">
        <v>4443</v>
      </c>
      <c r="L737" s="189">
        <v>204</v>
      </c>
      <c r="M737" s="189">
        <v>2205396</v>
      </c>
      <c r="N737" s="203">
        <v>0</v>
      </c>
      <c r="O737" s="189">
        <v>8824</v>
      </c>
      <c r="P737" s="192">
        <v>0.40011789720712271</v>
      </c>
      <c r="Q737" s="203"/>
      <c r="R737" s="204">
        <v>694667</v>
      </c>
      <c r="S737" s="192">
        <v>99.443896721913376</v>
      </c>
      <c r="T737" s="203">
        <v>99.046003893448841</v>
      </c>
      <c r="U737" s="204">
        <v>698554</v>
      </c>
      <c r="V737" s="205">
        <v>0.15546400078610118</v>
      </c>
      <c r="W737" s="204">
        <v>4914</v>
      </c>
      <c r="X737" s="203">
        <v>0.70738929587845689</v>
      </c>
      <c r="Y737" s="203"/>
      <c r="Z737" s="204">
        <v>1185297</v>
      </c>
      <c r="AA737" s="205">
        <v>98.751368754047235</v>
      </c>
      <c r="AB737" s="204">
        <v>1186046</v>
      </c>
      <c r="AC737" s="205">
        <v>98.877993325787045</v>
      </c>
      <c r="AD737" s="203">
        <v>3.8311085915482992</v>
      </c>
      <c r="AE737" s="203">
        <v>23.361149410050324</v>
      </c>
      <c r="AF737" s="204">
        <v>2261.2992858886719</v>
      </c>
      <c r="AG737" s="205">
        <v>9092.7510986328125</v>
      </c>
      <c r="AH737" s="205">
        <v>4178.6503601074219</v>
      </c>
      <c r="AI737" s="232">
        <v>45.955842349360296</v>
      </c>
      <c r="AJ737" s="205">
        <v>8626.4569091796875</v>
      </c>
      <c r="AK737" s="205">
        <v>466.29438781738281</v>
      </c>
      <c r="AL737" s="205">
        <v>1951</v>
      </c>
      <c r="AM737" s="205">
        <v>72</v>
      </c>
      <c r="AN737" s="203">
        <v>60.011282941255828</v>
      </c>
      <c r="AO737" s="203">
        <v>60.31486186071961</v>
      </c>
      <c r="AP737" s="203">
        <v>54.899361345040127</v>
      </c>
      <c r="AQ737" s="203">
        <v>1.9566927261960001</v>
      </c>
      <c r="AR737" s="205">
        <v>1586</v>
      </c>
      <c r="AS737" s="204">
        <v>2</v>
      </c>
      <c r="AT737" s="204">
        <v>0</v>
      </c>
      <c r="AU737" s="204">
        <v>0</v>
      </c>
      <c r="AV737" s="204">
        <v>10</v>
      </c>
      <c r="AW737" s="204">
        <v>2</v>
      </c>
      <c r="AX737" s="204">
        <v>55</v>
      </c>
      <c r="AY737" s="204">
        <v>0</v>
      </c>
      <c r="AZ737" s="204">
        <v>27</v>
      </c>
      <c r="BA737" s="204">
        <v>1</v>
      </c>
      <c r="BB737" s="204">
        <v>164</v>
      </c>
      <c r="BC737" s="204">
        <v>50</v>
      </c>
      <c r="BD737" s="204">
        <v>173</v>
      </c>
      <c r="BE737" s="204">
        <v>194</v>
      </c>
      <c r="BF737" s="204">
        <v>0</v>
      </c>
      <c r="BG737" s="203">
        <v>28.556285172923921</v>
      </c>
      <c r="BH737" s="204">
        <v>943</v>
      </c>
      <c r="BI737" s="239">
        <v>46.613939693524472</v>
      </c>
      <c r="BJ737" s="470">
        <v>2</v>
      </c>
      <c r="BK737" s="470">
        <v>1</v>
      </c>
    </row>
    <row r="738" spans="1:63">
      <c r="A738" s="352">
        <v>41872</v>
      </c>
      <c r="B738" s="114" t="s">
        <v>121</v>
      </c>
      <c r="C738" s="114" t="s">
        <v>122</v>
      </c>
      <c r="D738" s="114">
        <v>229</v>
      </c>
      <c r="E738" s="114">
        <v>168</v>
      </c>
      <c r="F738" s="114">
        <v>61</v>
      </c>
      <c r="G738" s="114">
        <v>675</v>
      </c>
      <c r="H738" s="114">
        <v>492</v>
      </c>
      <c r="I738" s="114">
        <v>183</v>
      </c>
      <c r="J738" s="114">
        <v>2635</v>
      </c>
      <c r="K738" s="115">
        <v>1866</v>
      </c>
      <c r="L738" s="115">
        <v>769</v>
      </c>
      <c r="M738" s="115">
        <v>2110700</v>
      </c>
      <c r="N738" s="116">
        <v>0.16629554331302643</v>
      </c>
      <c r="O738" s="115">
        <v>2567</v>
      </c>
      <c r="P738" s="116">
        <v>0.12183314561843872</v>
      </c>
      <c r="Q738" s="116">
        <v>0</v>
      </c>
      <c r="R738" s="117">
        <v>934599</v>
      </c>
      <c r="S738" s="116">
        <v>99.3773193359375</v>
      </c>
      <c r="T738" s="116">
        <v>99.256248474121094</v>
      </c>
      <c r="U738" s="118">
        <v>940455</v>
      </c>
      <c r="V738" s="119">
        <v>0.28071519732475281</v>
      </c>
      <c r="W738" s="117">
        <v>3369</v>
      </c>
      <c r="X738" s="119">
        <v>0.36047545075416565</v>
      </c>
      <c r="Y738" s="119">
        <v>0</v>
      </c>
      <c r="Z738" s="117">
        <v>1126574</v>
      </c>
      <c r="AA738" s="119">
        <v>98.698799133300781</v>
      </c>
      <c r="AB738" s="116">
        <v>1123120</v>
      </c>
      <c r="AC738" s="120">
        <v>98.648582458496094</v>
      </c>
      <c r="AD738" s="116">
        <v>5.3534870147705078</v>
      </c>
      <c r="AE738" s="116">
        <v>29.051982879638672</v>
      </c>
      <c r="AF738" s="116">
        <v>3257.802490234375</v>
      </c>
      <c r="AG738" s="116">
        <v>14226.6865234375</v>
      </c>
      <c r="AH738" s="121">
        <v>12330.724609375</v>
      </c>
      <c r="AI738" s="116">
        <v>86.673202514648438</v>
      </c>
      <c r="AJ738" s="121">
        <v>9630.703125</v>
      </c>
      <c r="AK738" s="121">
        <v>4595.98046875</v>
      </c>
      <c r="AL738" s="116">
        <v>8259.984375</v>
      </c>
      <c r="AM738" s="116">
        <v>4070.74072265625</v>
      </c>
      <c r="AN738" s="116">
        <v>134.48388671875</v>
      </c>
      <c r="AO738" s="116">
        <v>129.49125671386719</v>
      </c>
      <c r="AP738" s="116">
        <v>146.30409240722656</v>
      </c>
      <c r="AQ738" s="122">
        <v>5.3991220202798864</v>
      </c>
      <c r="AR738" s="118">
        <v>159</v>
      </c>
      <c r="AS738" s="118">
        <v>65</v>
      </c>
      <c r="AT738" s="118">
        <v>13</v>
      </c>
      <c r="AU738" s="118">
        <v>8</v>
      </c>
      <c r="AV738" s="118">
        <v>6</v>
      </c>
      <c r="AW738" s="118">
        <v>5</v>
      </c>
      <c r="AX738" s="118">
        <v>17</v>
      </c>
      <c r="AY738" s="118">
        <v>0</v>
      </c>
      <c r="AZ738" s="118">
        <v>12</v>
      </c>
      <c r="BA738" s="118">
        <v>1</v>
      </c>
      <c r="BB738" s="118">
        <v>25</v>
      </c>
      <c r="BC738" s="118">
        <v>5</v>
      </c>
      <c r="BD738" s="116">
        <v>38</v>
      </c>
      <c r="BE738" s="118">
        <v>57</v>
      </c>
      <c r="BF738" s="118">
        <v>0</v>
      </c>
      <c r="BG738" s="112">
        <v>66.78887939453125</v>
      </c>
      <c r="BH738" s="244">
        <v>40</v>
      </c>
      <c r="BI738" s="240">
        <v>5.9259259259259265</v>
      </c>
      <c r="BJ738" s="470">
        <v>0</v>
      </c>
      <c r="BK738" s="470">
        <v>1</v>
      </c>
    </row>
    <row r="739" spans="1:63">
      <c r="A739" s="352">
        <v>41872</v>
      </c>
      <c r="B739" s="114" t="s">
        <v>123</v>
      </c>
      <c r="C739" s="114" t="s">
        <v>122</v>
      </c>
      <c r="D739" s="114">
        <v>168</v>
      </c>
      <c r="E739" s="114">
        <v>157</v>
      </c>
      <c r="F739" s="114">
        <v>11</v>
      </c>
      <c r="G739" s="114">
        <v>517</v>
      </c>
      <c r="H739" s="114">
        <v>483</v>
      </c>
      <c r="I739" s="114">
        <v>34</v>
      </c>
      <c r="J739" s="114">
        <v>1579</v>
      </c>
      <c r="K739" s="115">
        <v>1447</v>
      </c>
      <c r="L739" s="115">
        <v>132</v>
      </c>
      <c r="M739" s="115">
        <v>1133001</v>
      </c>
      <c r="N739" s="116">
        <v>0.10661949962377548</v>
      </c>
      <c r="O739" s="115">
        <v>1045</v>
      </c>
      <c r="P739" s="116">
        <v>9.2367120087146759E-2</v>
      </c>
      <c r="Q739" s="116">
        <v>0</v>
      </c>
      <c r="R739" s="117">
        <v>409694</v>
      </c>
      <c r="S739" s="116">
        <v>99.387458801269531</v>
      </c>
      <c r="T739" s="116">
        <v>99.295654296875</v>
      </c>
      <c r="U739" s="118">
        <v>412219</v>
      </c>
      <c r="V739" s="119">
        <v>0.29256293177604675</v>
      </c>
      <c r="W739" s="117">
        <v>1111</v>
      </c>
      <c r="X739" s="119">
        <v>0.27117800712585449</v>
      </c>
      <c r="Y739" s="119">
        <v>0</v>
      </c>
      <c r="Z739" s="117">
        <v>347481</v>
      </c>
      <c r="AA739" s="119">
        <v>98.824111938476563</v>
      </c>
      <c r="AB739" s="116">
        <v>348287</v>
      </c>
      <c r="AC739" s="120">
        <v>98.738685607910156</v>
      </c>
      <c r="AD739" s="116">
        <v>5.0518083572387695</v>
      </c>
      <c r="AE739" s="116">
        <v>30.598043441772461</v>
      </c>
      <c r="AF739" s="116">
        <v>1639.110595703125</v>
      </c>
      <c r="AG739" s="116">
        <v>6154.13037109375</v>
      </c>
      <c r="AH739" s="121">
        <v>4342.10693359375</v>
      </c>
      <c r="AI739" s="116">
        <v>70.555976867675781</v>
      </c>
      <c r="AJ739" s="121">
        <v>5537.3349609375</v>
      </c>
      <c r="AK739" s="121">
        <v>616.79400634765625</v>
      </c>
      <c r="AL739" s="116">
        <v>3860.28759765625</v>
      </c>
      <c r="AM739" s="116">
        <v>481.81900024414062</v>
      </c>
      <c r="AN739" s="116">
        <v>107.48121643066406</v>
      </c>
      <c r="AO739" s="116">
        <v>106.55558013916016</v>
      </c>
      <c r="AP739" s="116">
        <v>116.57241058349609</v>
      </c>
      <c r="AQ739" s="116">
        <v>3.897485985493192</v>
      </c>
      <c r="AR739" s="118">
        <v>221</v>
      </c>
      <c r="AS739" s="118">
        <v>9</v>
      </c>
      <c r="AT739" s="118">
        <v>6</v>
      </c>
      <c r="AU739" s="118">
        <v>6</v>
      </c>
      <c r="AV739" s="118">
        <v>3</v>
      </c>
      <c r="AW739" s="118">
        <v>2</v>
      </c>
      <c r="AX739" s="118">
        <v>4</v>
      </c>
      <c r="AY739" s="118">
        <v>0</v>
      </c>
      <c r="AZ739" s="118">
        <v>9</v>
      </c>
      <c r="BA739" s="118">
        <v>4</v>
      </c>
      <c r="BB739" s="118">
        <v>29</v>
      </c>
      <c r="BC739" s="118">
        <v>11</v>
      </c>
      <c r="BD739" s="116">
        <v>11</v>
      </c>
      <c r="BE739" s="118">
        <v>22</v>
      </c>
      <c r="BF739" s="118">
        <v>0</v>
      </c>
      <c r="BG739" s="112">
        <v>52.545497894287109</v>
      </c>
      <c r="BH739" s="244">
        <v>52</v>
      </c>
      <c r="BI739" s="240">
        <v>10.058027079303674</v>
      </c>
      <c r="BJ739" s="470">
        <v>0</v>
      </c>
      <c r="BK739" s="470">
        <v>4</v>
      </c>
    </row>
    <row r="740" spans="1:63">
      <c r="A740" s="352">
        <v>41872</v>
      </c>
      <c r="B740" s="114" t="s">
        <v>183</v>
      </c>
      <c r="C740" s="114" t="s">
        <v>122</v>
      </c>
      <c r="D740" s="114">
        <v>139</v>
      </c>
      <c r="E740" s="114">
        <v>129</v>
      </c>
      <c r="F740" s="114">
        <v>10</v>
      </c>
      <c r="G740" s="114">
        <v>417</v>
      </c>
      <c r="H740" s="114">
        <v>387</v>
      </c>
      <c r="I740" s="114">
        <v>30</v>
      </c>
      <c r="J740" s="114">
        <v>1578</v>
      </c>
      <c r="K740" s="115">
        <v>1464</v>
      </c>
      <c r="L740" s="115">
        <v>114</v>
      </c>
      <c r="M740" s="115">
        <v>1189587</v>
      </c>
      <c r="N740" s="116">
        <v>8.1540904939174652E-3</v>
      </c>
      <c r="O740" s="115">
        <v>1092</v>
      </c>
      <c r="P740" s="116">
        <v>9.1802895069122314E-2</v>
      </c>
      <c r="Q740" s="116">
        <v>0</v>
      </c>
      <c r="R740" s="117">
        <v>478851</v>
      </c>
      <c r="S740" s="116">
        <v>99.647483825683594</v>
      </c>
      <c r="T740" s="116">
        <v>99.556007385253906</v>
      </c>
      <c r="U740" s="118">
        <v>480545</v>
      </c>
      <c r="V740" s="119">
        <v>2.4971647188067436E-2</v>
      </c>
      <c r="W740" s="117">
        <v>1114</v>
      </c>
      <c r="X740" s="119">
        <v>0.23264022171497345</v>
      </c>
      <c r="Y740" s="119">
        <v>0</v>
      </c>
      <c r="Z740" s="117">
        <v>281533</v>
      </c>
      <c r="AA740" s="119">
        <v>97.808074951171875</v>
      </c>
      <c r="AB740" s="116">
        <v>281169</v>
      </c>
      <c r="AC740" s="120">
        <v>97.602867126464844</v>
      </c>
      <c r="AD740" s="116">
        <v>5.4279704093933105</v>
      </c>
      <c r="AE740" s="116">
        <v>30.302003860473633</v>
      </c>
      <c r="AF740" s="116">
        <v>1823.6932373046875</v>
      </c>
      <c r="AG740" s="116">
        <v>6232.67431640625</v>
      </c>
      <c r="AH740" s="121">
        <v>4200.5458984375</v>
      </c>
      <c r="AI740" s="116">
        <v>67.395561218261719</v>
      </c>
      <c r="AJ740" s="121">
        <v>5645.2216796875</v>
      </c>
      <c r="AK740" s="121">
        <v>587.4520263671875</v>
      </c>
      <c r="AL740" s="116">
        <v>3710.095703125</v>
      </c>
      <c r="AM740" s="116">
        <v>490.44998168945312</v>
      </c>
      <c r="AN740" s="116">
        <v>100.89572906494141</v>
      </c>
      <c r="AO740" s="116">
        <v>98.446647644042969</v>
      </c>
      <c r="AP740" s="116">
        <v>132.5938720703125</v>
      </c>
      <c r="AQ740" s="116">
        <v>3.9497302385337454</v>
      </c>
      <c r="AR740" s="118">
        <v>156</v>
      </c>
      <c r="AS740" s="118">
        <v>4</v>
      </c>
      <c r="AT740" s="118">
        <v>2</v>
      </c>
      <c r="AU740" s="118">
        <v>0</v>
      </c>
      <c r="AV740" s="118">
        <v>1</v>
      </c>
      <c r="AW740" s="118">
        <v>0</v>
      </c>
      <c r="AX740" s="118">
        <v>0</v>
      </c>
      <c r="AY740" s="118">
        <v>0</v>
      </c>
      <c r="AZ740" s="118">
        <v>2</v>
      </c>
      <c r="BA740" s="118">
        <v>1</v>
      </c>
      <c r="BB740" s="118">
        <v>50</v>
      </c>
      <c r="BC740" s="118">
        <v>12</v>
      </c>
      <c r="BD740" s="116">
        <v>4</v>
      </c>
      <c r="BE740" s="118">
        <v>26</v>
      </c>
      <c r="BF740" s="118">
        <v>0</v>
      </c>
      <c r="BG740" s="112">
        <v>49.889804840087891</v>
      </c>
      <c r="BH740" s="244">
        <v>25</v>
      </c>
      <c r="BI740" s="240">
        <v>5.9952038369304557</v>
      </c>
      <c r="BJ740" s="470">
        <v>0</v>
      </c>
      <c r="BK740" s="470">
        <v>1</v>
      </c>
    </row>
    <row r="741" spans="1:63">
      <c r="A741" s="352">
        <v>41872</v>
      </c>
      <c r="B741" s="114" t="s">
        <v>126</v>
      </c>
      <c r="C741" s="114" t="s">
        <v>122</v>
      </c>
      <c r="D741" s="114">
        <v>109</v>
      </c>
      <c r="E741" s="114">
        <v>103</v>
      </c>
      <c r="F741" s="114">
        <v>6</v>
      </c>
      <c r="G741" s="114">
        <v>320</v>
      </c>
      <c r="H741" s="114">
        <v>302</v>
      </c>
      <c r="I741" s="114">
        <v>18</v>
      </c>
      <c r="J741" s="114">
        <v>994</v>
      </c>
      <c r="K741" s="115">
        <v>920</v>
      </c>
      <c r="L741" s="115">
        <v>74</v>
      </c>
      <c r="M741" s="115">
        <v>666311</v>
      </c>
      <c r="N741" s="116">
        <v>1.3507206458598375E-3</v>
      </c>
      <c r="O741" s="115">
        <v>1425</v>
      </c>
      <c r="P741" s="116">
        <v>0.21390807628631592</v>
      </c>
      <c r="Q741" s="116">
        <v>0</v>
      </c>
      <c r="R741" s="117">
        <v>240482</v>
      </c>
      <c r="S741" s="116">
        <v>99.521186828613281</v>
      </c>
      <c r="T741" s="116">
        <v>99.308303833007812</v>
      </c>
      <c r="U741" s="118">
        <v>241639</v>
      </c>
      <c r="V741" s="119">
        <v>1.6553619643673301E-3</v>
      </c>
      <c r="W741" s="117">
        <v>838</v>
      </c>
      <c r="X741" s="119">
        <v>0.34846684336662292</v>
      </c>
      <c r="Y741" s="119">
        <v>0</v>
      </c>
      <c r="Z741" s="117">
        <v>128994</v>
      </c>
      <c r="AA741" s="119">
        <v>98.664276123046875</v>
      </c>
      <c r="AB741" s="116">
        <v>128738</v>
      </c>
      <c r="AC741" s="120">
        <v>98.578506469726563</v>
      </c>
      <c r="AD741" s="116">
        <v>5.8587374687194824</v>
      </c>
      <c r="AE741" s="116">
        <v>34.166580200195312</v>
      </c>
      <c r="AF741" s="116">
        <v>1086.556640625</v>
      </c>
      <c r="AG741" s="116">
        <v>3604.16455078125</v>
      </c>
      <c r="AH741" s="121">
        <v>2417.7041015625</v>
      </c>
      <c r="AI741" s="116">
        <v>67.080848693847656</v>
      </c>
      <c r="AJ741" s="121">
        <v>3487.38427734375</v>
      </c>
      <c r="AK741" s="121">
        <v>116.77999877929687</v>
      </c>
      <c r="AL741" s="116">
        <v>2373.284423828125</v>
      </c>
      <c r="AM741" s="116">
        <v>44.420001983642578</v>
      </c>
      <c r="AN741" s="116">
        <v>100.83853149414062</v>
      </c>
      <c r="AO741" s="116">
        <v>104.81710815429687</v>
      </c>
      <c r="AP741" s="116">
        <v>47.264049530029297</v>
      </c>
      <c r="AQ741" s="116">
        <v>3.6259200712085011</v>
      </c>
      <c r="AR741" s="118">
        <v>147</v>
      </c>
      <c r="AS741" s="118">
        <v>1</v>
      </c>
      <c r="AT741" s="118">
        <v>0</v>
      </c>
      <c r="AU741" s="118">
        <v>0</v>
      </c>
      <c r="AV741" s="118">
        <v>0</v>
      </c>
      <c r="AW741" s="118">
        <v>0</v>
      </c>
      <c r="AX741" s="118">
        <v>2</v>
      </c>
      <c r="AY741" s="118">
        <v>1</v>
      </c>
      <c r="AZ741" s="118">
        <v>6</v>
      </c>
      <c r="BA741" s="118">
        <v>2</v>
      </c>
      <c r="BB741" s="118">
        <v>22</v>
      </c>
      <c r="BC741" s="118">
        <v>9</v>
      </c>
      <c r="BD741" s="116">
        <v>8</v>
      </c>
      <c r="BE741" s="118">
        <v>42</v>
      </c>
      <c r="BF741" s="118">
        <v>0</v>
      </c>
      <c r="BG741" s="112">
        <v>49.368976593017578</v>
      </c>
      <c r="BH741" s="244">
        <v>33</v>
      </c>
      <c r="BI741" s="240">
        <v>10.3125</v>
      </c>
      <c r="BJ741" s="470">
        <v>1</v>
      </c>
      <c r="BK741" s="470">
        <v>2</v>
      </c>
    </row>
    <row r="742" spans="1:63">
      <c r="A742" s="352">
        <v>41872</v>
      </c>
      <c r="B742" s="114" t="s">
        <v>184</v>
      </c>
      <c r="C742" s="114" t="s">
        <v>122</v>
      </c>
      <c r="D742" s="114">
        <v>112</v>
      </c>
      <c r="E742" s="114">
        <v>95</v>
      </c>
      <c r="F742" s="114">
        <v>17</v>
      </c>
      <c r="G742" s="114">
        <v>334</v>
      </c>
      <c r="H742" s="114">
        <v>283</v>
      </c>
      <c r="I742" s="114">
        <v>51</v>
      </c>
      <c r="J742" s="114">
        <v>1171</v>
      </c>
      <c r="K742" s="115">
        <v>952</v>
      </c>
      <c r="L742" s="115">
        <v>219</v>
      </c>
      <c r="M742" s="115">
        <v>1033149</v>
      </c>
      <c r="N742" s="116">
        <v>2.7391983196139336E-2</v>
      </c>
      <c r="O742" s="115">
        <v>1004</v>
      </c>
      <c r="P742" s="116">
        <v>9.7213156521320343E-2</v>
      </c>
      <c r="Q742" s="116">
        <v>0</v>
      </c>
      <c r="R742" s="117">
        <v>388822</v>
      </c>
      <c r="S742" s="116">
        <v>99.426185607910156</v>
      </c>
      <c r="T742" s="116">
        <v>99.32952880859375</v>
      </c>
      <c r="U742" s="118">
        <v>391066</v>
      </c>
      <c r="V742" s="119">
        <v>2.8639666736125946E-2</v>
      </c>
      <c r="W742" s="117">
        <v>970</v>
      </c>
      <c r="X742" s="119">
        <v>0.24947148561477661</v>
      </c>
      <c r="Y742" s="119">
        <v>0</v>
      </c>
      <c r="Z742" s="117">
        <v>256972</v>
      </c>
      <c r="AA742" s="119">
        <v>98.165946960449219</v>
      </c>
      <c r="AB742" s="116">
        <v>256870</v>
      </c>
      <c r="AC742" s="120">
        <v>97.939811706542969</v>
      </c>
      <c r="AD742" s="116">
        <v>5.682276725769043</v>
      </c>
      <c r="AE742" s="116">
        <v>30.980239868164063</v>
      </c>
      <c r="AF742" s="116">
        <v>1700.0267333984375</v>
      </c>
      <c r="AG742" s="116">
        <v>4890.96728515625</v>
      </c>
      <c r="AH742" s="121">
        <v>3476.061279296875</v>
      </c>
      <c r="AI742" s="116">
        <v>71.071037292480469</v>
      </c>
      <c r="AJ742" s="121">
        <v>4069.43408203125</v>
      </c>
      <c r="AK742" s="121">
        <v>821.5318603515625</v>
      </c>
      <c r="AL742" s="116">
        <v>2940.155029296875</v>
      </c>
      <c r="AM742" s="116">
        <v>535.90606689453125</v>
      </c>
      <c r="AN742" s="116">
        <v>109.18519592285156</v>
      </c>
      <c r="AO742" s="116">
        <v>113.17459869384766</v>
      </c>
      <c r="AP742" s="116">
        <v>92.9544677734375</v>
      </c>
      <c r="AQ742" s="116">
        <v>4.1767440522256623</v>
      </c>
      <c r="AR742" s="118">
        <v>134</v>
      </c>
      <c r="AS742" s="118">
        <v>11</v>
      </c>
      <c r="AT742" s="118">
        <v>4</v>
      </c>
      <c r="AU742" s="118">
        <v>0</v>
      </c>
      <c r="AV742" s="118">
        <v>1</v>
      </c>
      <c r="AW742" s="118">
        <v>0</v>
      </c>
      <c r="AX742" s="118">
        <v>2</v>
      </c>
      <c r="AY742" s="118">
        <v>0</v>
      </c>
      <c r="AZ742" s="118">
        <v>6</v>
      </c>
      <c r="BA742" s="118">
        <v>1</v>
      </c>
      <c r="BB742" s="118">
        <v>36</v>
      </c>
      <c r="BC742" s="118">
        <v>8</v>
      </c>
      <c r="BD742" s="116">
        <v>8</v>
      </c>
      <c r="BE742" s="118">
        <v>42</v>
      </c>
      <c r="BF742" s="118">
        <v>0</v>
      </c>
      <c r="BG742" s="112">
        <v>53.828662872314453</v>
      </c>
      <c r="BH742" s="244">
        <v>25</v>
      </c>
      <c r="BI742" s="240">
        <v>7.4850299401197598</v>
      </c>
      <c r="BJ742" s="471">
        <v>0</v>
      </c>
      <c r="BK742" s="471">
        <v>1</v>
      </c>
    </row>
    <row r="743" spans="1:63">
      <c r="A743" s="352">
        <v>41872</v>
      </c>
      <c r="B743" s="114" t="s">
        <v>131</v>
      </c>
      <c r="C743" s="114" t="s">
        <v>176</v>
      </c>
      <c r="D743" s="114">
        <v>188</v>
      </c>
      <c r="E743" s="114">
        <v>168</v>
      </c>
      <c r="F743" s="114">
        <v>20</v>
      </c>
      <c r="G743" s="114">
        <v>539</v>
      </c>
      <c r="H743" s="114">
        <v>489</v>
      </c>
      <c r="I743" s="114">
        <v>50</v>
      </c>
      <c r="J743" s="114">
        <v>1578</v>
      </c>
      <c r="K743" s="115">
        <v>1418</v>
      </c>
      <c r="L743" s="115">
        <v>160</v>
      </c>
      <c r="M743" s="115">
        <v>1157828</v>
      </c>
      <c r="N743" s="116">
        <v>1.2091605458408594E-3</v>
      </c>
      <c r="O743" s="115">
        <v>98</v>
      </c>
      <c r="P743" s="116">
        <v>8.8058942928910255E-3</v>
      </c>
      <c r="Q743" s="116">
        <v>0</v>
      </c>
      <c r="R743" s="117">
        <v>406328</v>
      </c>
      <c r="S743" s="116">
        <v>99.582138061523438</v>
      </c>
      <c r="T743" s="116">
        <v>99.573371887207031</v>
      </c>
      <c r="U743" s="118">
        <v>408033</v>
      </c>
      <c r="V743" s="119">
        <v>1.3724380172789097E-2</v>
      </c>
      <c r="W743" s="117">
        <v>1116</v>
      </c>
      <c r="X743" s="119">
        <v>0.27465495467185974</v>
      </c>
      <c r="Y743" s="119">
        <v>0</v>
      </c>
      <c r="Z743" s="117">
        <v>154813</v>
      </c>
      <c r="AA743" s="119">
        <v>94.98944091796875</v>
      </c>
      <c r="AB743" s="116">
        <v>153640</v>
      </c>
      <c r="AC743" s="120">
        <v>95.519393920898438</v>
      </c>
      <c r="AD743" s="116">
        <v>5.3019008636474609</v>
      </c>
      <c r="AE743" s="116">
        <v>29.529153823852539</v>
      </c>
      <c r="AF743" s="116">
        <v>1752.5546875</v>
      </c>
      <c r="AG743" s="116">
        <v>4901.50732421875</v>
      </c>
      <c r="AH743" s="121">
        <v>3272.735595703125</v>
      </c>
      <c r="AI743" s="116">
        <v>66.769981384277344</v>
      </c>
      <c r="AJ743" s="121">
        <v>4281.42919921875</v>
      </c>
      <c r="AK743" s="121">
        <v>620.07720947265625</v>
      </c>
      <c r="AL743" s="116">
        <v>2819.17138671875</v>
      </c>
      <c r="AM743" s="116">
        <v>453.56448364257812</v>
      </c>
      <c r="AN743" s="116">
        <v>83.668060302734375</v>
      </c>
      <c r="AO743" s="116">
        <v>82.310539245605469</v>
      </c>
      <c r="AP743" s="116">
        <v>94.420333862304688</v>
      </c>
      <c r="AQ743" s="116">
        <v>3.1061516630030099</v>
      </c>
      <c r="AR743" s="118">
        <v>289</v>
      </c>
      <c r="AS743" s="118">
        <v>0</v>
      </c>
      <c r="AT743" s="118">
        <v>0</v>
      </c>
      <c r="AU743" s="118">
        <v>0</v>
      </c>
      <c r="AV743" s="118">
        <v>0</v>
      </c>
      <c r="AW743" s="118">
        <v>0</v>
      </c>
      <c r="AX743" s="118">
        <v>3</v>
      </c>
      <c r="AY743" s="118">
        <v>1</v>
      </c>
      <c r="AZ743" s="118">
        <v>4</v>
      </c>
      <c r="BA743" s="118">
        <v>2</v>
      </c>
      <c r="BB743" s="118">
        <v>121</v>
      </c>
      <c r="BC743" s="118">
        <v>69</v>
      </c>
      <c r="BD743" s="116">
        <v>14</v>
      </c>
      <c r="BE743" s="118">
        <v>36</v>
      </c>
      <c r="BF743" s="118">
        <v>0</v>
      </c>
      <c r="BG743" s="112">
        <v>40.530437469482422</v>
      </c>
      <c r="BH743" s="244">
        <v>89</v>
      </c>
      <c r="BI743" s="240">
        <v>16.512059369202227</v>
      </c>
      <c r="BJ743" s="471">
        <v>1</v>
      </c>
      <c r="BK743" s="471">
        <v>2</v>
      </c>
    </row>
    <row r="744" spans="1:63">
      <c r="A744" s="352">
        <v>41872</v>
      </c>
      <c r="B744" s="114" t="s">
        <v>124</v>
      </c>
      <c r="C744" s="114" t="s">
        <v>176</v>
      </c>
      <c r="D744" s="114">
        <v>145</v>
      </c>
      <c r="E744" s="114">
        <v>113</v>
      </c>
      <c r="F744" s="114">
        <v>32</v>
      </c>
      <c r="G744" s="114">
        <v>418</v>
      </c>
      <c r="H744" s="114">
        <v>332</v>
      </c>
      <c r="I744" s="114">
        <v>86</v>
      </c>
      <c r="J744" s="114">
        <v>1612</v>
      </c>
      <c r="K744" s="115">
        <v>1270</v>
      </c>
      <c r="L744" s="115">
        <v>342</v>
      </c>
      <c r="M744" s="115">
        <v>1133729</v>
      </c>
      <c r="N744" s="116">
        <v>3.9780229330062866E-2</v>
      </c>
      <c r="O744" s="115">
        <v>158</v>
      </c>
      <c r="P744" s="116">
        <v>1.4502744190394878E-2</v>
      </c>
      <c r="Q744" s="116">
        <v>0</v>
      </c>
      <c r="R744" s="117">
        <v>444186</v>
      </c>
      <c r="S744" s="116">
        <v>99.474838256835938</v>
      </c>
      <c r="T744" s="116">
        <v>99.460411071777344</v>
      </c>
      <c r="U744" s="118">
        <v>446531</v>
      </c>
      <c r="V744" s="119">
        <v>0.21723015606403351</v>
      </c>
      <c r="W744" s="117">
        <v>1339</v>
      </c>
      <c r="X744" s="119">
        <v>0.30145028233528137</v>
      </c>
      <c r="Y744" s="119">
        <v>0</v>
      </c>
      <c r="Z744" s="117">
        <v>118994</v>
      </c>
      <c r="AA744" s="119">
        <v>94.583763122558594</v>
      </c>
      <c r="AB744" s="116">
        <v>118572</v>
      </c>
      <c r="AC744" s="120">
        <v>94.581352233886719</v>
      </c>
      <c r="AD744" s="116">
        <v>5.2927341461181641</v>
      </c>
      <c r="AE744" s="116">
        <v>32.392471313476562</v>
      </c>
      <c r="AF744" s="116">
        <v>1696.3995361328125</v>
      </c>
      <c r="AG744" s="116">
        <v>5571.57421875</v>
      </c>
      <c r="AH744" s="121">
        <v>3366.966064453125</v>
      </c>
      <c r="AI744" s="116">
        <v>60.431144714355469</v>
      </c>
      <c r="AJ744" s="121">
        <v>4217.34716796875</v>
      </c>
      <c r="AK744" s="121">
        <v>1354.228759765625</v>
      </c>
      <c r="AL744" s="116">
        <v>2331.138916015625</v>
      </c>
      <c r="AM744" s="116">
        <v>1035.82763671875</v>
      </c>
      <c r="AN744" s="116">
        <v>84.506797790527344</v>
      </c>
      <c r="AO744" s="116">
        <v>80.577705383300781</v>
      </c>
      <c r="AP744" s="116">
        <v>99.637001037597656</v>
      </c>
      <c r="AQ744" s="116">
        <v>3.4563115500930519</v>
      </c>
      <c r="AR744" s="118">
        <v>205</v>
      </c>
      <c r="AS744" s="118">
        <v>1</v>
      </c>
      <c r="AT744" s="118">
        <v>4</v>
      </c>
      <c r="AU744" s="118">
        <v>3</v>
      </c>
      <c r="AV744" s="118">
        <v>4</v>
      </c>
      <c r="AW744" s="118">
        <v>2</v>
      </c>
      <c r="AX744" s="118">
        <v>3</v>
      </c>
      <c r="AY744" s="118">
        <v>0</v>
      </c>
      <c r="AZ744" s="118">
        <v>6</v>
      </c>
      <c r="BA744" s="118">
        <v>3</v>
      </c>
      <c r="BB744" s="118">
        <v>86</v>
      </c>
      <c r="BC744" s="118">
        <v>44</v>
      </c>
      <c r="BD744" s="116">
        <v>14</v>
      </c>
      <c r="BE744" s="118">
        <v>32</v>
      </c>
      <c r="BF744" s="118">
        <v>0</v>
      </c>
      <c r="BG744" s="112">
        <v>41.770587921142578</v>
      </c>
      <c r="BH744" s="244">
        <v>70</v>
      </c>
      <c r="BI744" s="240">
        <v>16.746411483253588</v>
      </c>
      <c r="BJ744" s="471">
        <v>0</v>
      </c>
      <c r="BK744" s="471">
        <v>3</v>
      </c>
    </row>
    <row r="745" spans="1:63">
      <c r="A745" s="352">
        <v>41872</v>
      </c>
      <c r="B745" s="206" t="s">
        <v>133</v>
      </c>
      <c r="C745" s="206" t="s">
        <v>176</v>
      </c>
      <c r="D745" s="206">
        <v>174</v>
      </c>
      <c r="E745" s="206">
        <v>163</v>
      </c>
      <c r="F745" s="206">
        <v>11</v>
      </c>
      <c r="G745" s="206">
        <v>515</v>
      </c>
      <c r="H745" s="206">
        <v>482</v>
      </c>
      <c r="I745" s="206">
        <v>33</v>
      </c>
      <c r="J745" s="206">
        <v>1521</v>
      </c>
      <c r="K745" s="245">
        <v>1407</v>
      </c>
      <c r="L745" s="245">
        <v>114</v>
      </c>
      <c r="M745" s="245">
        <v>916618</v>
      </c>
      <c r="N745" s="246">
        <v>0.2013925164937973</v>
      </c>
      <c r="O745" s="245">
        <v>57</v>
      </c>
      <c r="P745" s="246">
        <v>6.5265032462775707E-3</v>
      </c>
      <c r="Q745" s="246">
        <v>0</v>
      </c>
      <c r="R745" s="247">
        <v>302103</v>
      </c>
      <c r="S745" s="246">
        <v>99.508224487304688</v>
      </c>
      <c r="T745" s="246">
        <v>99.501731872558594</v>
      </c>
      <c r="U745" s="248">
        <v>303596</v>
      </c>
      <c r="V745" s="249">
        <v>5.303100124001503E-2</v>
      </c>
      <c r="W745" s="248">
        <v>970</v>
      </c>
      <c r="X745" s="246">
        <v>0.32108253240585327</v>
      </c>
      <c r="Y745" s="246">
        <v>0</v>
      </c>
      <c r="Z745" s="247">
        <v>67953</v>
      </c>
      <c r="AA745" s="249">
        <v>92.57427978515625</v>
      </c>
      <c r="AB745" s="246">
        <v>66759</v>
      </c>
      <c r="AC745" s="250">
        <v>93.431594848632812</v>
      </c>
      <c r="AD745" s="246">
        <v>5.4370532035827637</v>
      </c>
      <c r="AE745" s="246">
        <v>37.956638336181641</v>
      </c>
      <c r="AF745" s="246">
        <v>1423.0291748046875</v>
      </c>
      <c r="AG745" s="246">
        <v>4531.72021484375</v>
      </c>
      <c r="AH745" s="251">
        <v>3219.4365234375</v>
      </c>
      <c r="AI745" s="246">
        <v>71.042259216308594</v>
      </c>
      <c r="AJ745" s="251">
        <v>4254.93359375</v>
      </c>
      <c r="AK745" s="251">
        <v>276.78570556640625</v>
      </c>
      <c r="AL745" s="246">
        <v>3050.7421875</v>
      </c>
      <c r="AM745" s="246">
        <v>168.69461059570312</v>
      </c>
      <c r="AN745" s="246">
        <v>82.612808227539062</v>
      </c>
      <c r="AO745" s="246">
        <v>84.827018737792969</v>
      </c>
      <c r="AP745" s="246">
        <v>58.955795288085937</v>
      </c>
      <c r="AQ745" s="246">
        <v>2.9794347237631493</v>
      </c>
      <c r="AR745" s="248">
        <v>304</v>
      </c>
      <c r="AS745" s="248">
        <v>3</v>
      </c>
      <c r="AT745" s="248">
        <v>3</v>
      </c>
      <c r="AU745" s="248">
        <v>3</v>
      </c>
      <c r="AV745" s="248">
        <v>1</v>
      </c>
      <c r="AW745" s="248">
        <v>0</v>
      </c>
      <c r="AX745" s="248">
        <v>3</v>
      </c>
      <c r="AY745" s="248">
        <v>1</v>
      </c>
      <c r="AZ745" s="248">
        <v>6</v>
      </c>
      <c r="BA745" s="248">
        <v>4</v>
      </c>
      <c r="BB745" s="248">
        <v>74</v>
      </c>
      <c r="BC745" s="248">
        <v>43</v>
      </c>
      <c r="BD745" s="246">
        <v>19</v>
      </c>
      <c r="BE745" s="248">
        <v>42</v>
      </c>
      <c r="BF745" s="248">
        <v>0</v>
      </c>
      <c r="BG745" s="249">
        <v>39.843311309814453</v>
      </c>
      <c r="BH745" s="252">
        <v>113</v>
      </c>
      <c r="BI745" s="253">
        <v>21.941747572815533</v>
      </c>
      <c r="BJ745" s="43">
        <v>1</v>
      </c>
      <c r="BK745" s="43">
        <v>4</v>
      </c>
    </row>
    <row r="746" spans="1:63">
      <c r="A746" s="352">
        <v>41872</v>
      </c>
      <c r="B746" s="206" t="s">
        <v>125</v>
      </c>
      <c r="C746" s="206" t="s">
        <v>176</v>
      </c>
      <c r="D746" s="206">
        <v>172</v>
      </c>
      <c r="E746" s="206">
        <v>164</v>
      </c>
      <c r="F746" s="206">
        <v>8</v>
      </c>
      <c r="G746" s="206">
        <v>492</v>
      </c>
      <c r="H746" s="206">
        <v>468</v>
      </c>
      <c r="I746" s="206">
        <v>24</v>
      </c>
      <c r="J746" s="206">
        <v>1614</v>
      </c>
      <c r="K746" s="245">
        <v>1522</v>
      </c>
      <c r="L746" s="245">
        <v>92</v>
      </c>
      <c r="M746" s="245">
        <v>890965</v>
      </c>
      <c r="N746" s="246">
        <v>1.5376586467027664E-2</v>
      </c>
      <c r="O746" s="245">
        <v>23</v>
      </c>
      <c r="P746" s="246">
        <v>2.7052967343479395E-3</v>
      </c>
      <c r="Q746" s="246">
        <v>0</v>
      </c>
      <c r="R746" s="247">
        <v>316876</v>
      </c>
      <c r="S746" s="246">
        <v>99.7437744140625</v>
      </c>
      <c r="T746" s="246">
        <v>99.741073608398438</v>
      </c>
      <c r="U746" s="248">
        <v>317690</v>
      </c>
      <c r="V746" s="249">
        <v>8.4044195711612701E-2</v>
      </c>
      <c r="W746" s="248">
        <v>712</v>
      </c>
      <c r="X746" s="246">
        <v>0.22469356656074524</v>
      </c>
      <c r="Y746" s="246">
        <v>0</v>
      </c>
      <c r="Z746" s="247">
        <v>81133</v>
      </c>
      <c r="AA746" s="249">
        <v>93.21484375</v>
      </c>
      <c r="AB746" s="246">
        <v>81744</v>
      </c>
      <c r="AC746" s="250">
        <v>92.7847900390625</v>
      </c>
      <c r="AD746" s="246">
        <v>4.5849480628967285</v>
      </c>
      <c r="AE746" s="246">
        <v>33.804603576660156</v>
      </c>
      <c r="AF746" s="246">
        <v>1180.46533203125</v>
      </c>
      <c r="AG746" s="246">
        <v>4277.2275390625</v>
      </c>
      <c r="AH746" s="251">
        <v>2065.930419921875</v>
      </c>
      <c r="AI746" s="246">
        <v>48.300689697265625</v>
      </c>
      <c r="AJ746" s="251">
        <v>3944.53125</v>
      </c>
      <c r="AK746" s="251">
        <v>332.69515991210937</v>
      </c>
      <c r="AL746" s="246">
        <v>1846.5189208984375</v>
      </c>
      <c r="AM746" s="246">
        <v>219.41171264648437</v>
      </c>
      <c r="AN746" s="246">
        <v>69.5316162109375</v>
      </c>
      <c r="AO746" s="246">
        <v>68.376625061035156</v>
      </c>
      <c r="AP746" s="246">
        <v>86.944099426269531</v>
      </c>
      <c r="AQ746" s="246">
        <v>2.6500790204848204</v>
      </c>
      <c r="AR746" s="248">
        <v>340</v>
      </c>
      <c r="AS746" s="248">
        <v>0</v>
      </c>
      <c r="AT746" s="248">
        <v>5</v>
      </c>
      <c r="AU746" s="248">
        <v>2</v>
      </c>
      <c r="AV746" s="248">
        <v>1</v>
      </c>
      <c r="AW746" s="248">
        <v>1</v>
      </c>
      <c r="AX746" s="248">
        <v>0</v>
      </c>
      <c r="AY746" s="248">
        <v>0</v>
      </c>
      <c r="AZ746" s="248">
        <v>2</v>
      </c>
      <c r="BA746" s="248">
        <v>0</v>
      </c>
      <c r="BB746" s="248">
        <v>63</v>
      </c>
      <c r="BC746" s="248">
        <v>38</v>
      </c>
      <c r="BD746" s="246">
        <v>7</v>
      </c>
      <c r="BE746" s="248">
        <v>10</v>
      </c>
      <c r="BF746" s="248">
        <v>0</v>
      </c>
      <c r="BG746" s="249">
        <v>33.854213714599609</v>
      </c>
      <c r="BH746" s="252">
        <v>134</v>
      </c>
      <c r="BI746" s="253">
        <v>27.235772357723576</v>
      </c>
      <c r="BJ746" s="43">
        <v>0</v>
      </c>
      <c r="BK746" s="43">
        <v>0</v>
      </c>
    </row>
    <row r="747" spans="1:63">
      <c r="A747" s="352">
        <v>41872</v>
      </c>
      <c r="B747" s="107" t="s">
        <v>127</v>
      </c>
      <c r="C747" s="107" t="s">
        <v>128</v>
      </c>
      <c r="D747" s="107">
        <v>161</v>
      </c>
      <c r="E747" s="107">
        <v>149</v>
      </c>
      <c r="F747" s="107">
        <v>12</v>
      </c>
      <c r="G747" s="107">
        <v>483</v>
      </c>
      <c r="H747" s="107">
        <v>447</v>
      </c>
      <c r="I747" s="107">
        <v>36</v>
      </c>
      <c r="J747" s="107">
        <v>1558</v>
      </c>
      <c r="K747" s="108">
        <v>1436</v>
      </c>
      <c r="L747" s="108">
        <v>122</v>
      </c>
      <c r="M747" s="108">
        <v>864590</v>
      </c>
      <c r="N747" s="109">
        <v>0</v>
      </c>
      <c r="O747" s="108">
        <v>3976</v>
      </c>
      <c r="P747" s="109">
        <v>0.45988339185714722</v>
      </c>
      <c r="Q747" s="109">
        <v>0</v>
      </c>
      <c r="R747" s="110">
        <v>331831</v>
      </c>
      <c r="S747" s="109">
        <v>99.354766845703125</v>
      </c>
      <c r="T747" s="109">
        <v>98.897850036621094</v>
      </c>
      <c r="U747" s="111">
        <v>333986</v>
      </c>
      <c r="V747" s="112">
        <v>0.20240369439125061</v>
      </c>
      <c r="W747" s="111">
        <v>2374</v>
      </c>
      <c r="X747" s="109">
        <v>0.71542441844940186</v>
      </c>
      <c r="Y747" s="109">
        <v>0</v>
      </c>
      <c r="Z747" s="110">
        <v>694462</v>
      </c>
      <c r="AA747" s="112">
        <v>99.209434509277344</v>
      </c>
      <c r="AB747" s="109">
        <v>693225</v>
      </c>
      <c r="AC747" s="182">
        <v>99.394012451171875</v>
      </c>
      <c r="AD747" s="109">
        <v>3.333533763885498</v>
      </c>
      <c r="AE747" s="109">
        <v>16.426919937133789</v>
      </c>
      <c r="AF747" s="109">
        <v>792.97210693359375</v>
      </c>
      <c r="AG747" s="109">
        <v>4144.00146484375</v>
      </c>
      <c r="AH747" s="113">
        <v>2130.8837890625</v>
      </c>
      <c r="AI747" s="109">
        <v>51.420921325683594</v>
      </c>
      <c r="AJ747" s="113">
        <v>3802.128662109375</v>
      </c>
      <c r="AK747" s="113">
        <v>341.87216186523437</v>
      </c>
      <c r="AL747" s="109">
        <v>447</v>
      </c>
      <c r="AM747" s="109">
        <v>36</v>
      </c>
      <c r="AN747" s="109">
        <v>72.812911987304688</v>
      </c>
      <c r="AO747" s="109">
        <v>74.645523071289062</v>
      </c>
      <c r="AP747" s="109">
        <v>57.195930480957031</v>
      </c>
      <c r="AQ747" s="109">
        <v>2.6598212226211491</v>
      </c>
      <c r="AR747" s="111">
        <v>327</v>
      </c>
      <c r="AS747" s="111">
        <v>2</v>
      </c>
      <c r="AT747" s="111">
        <v>0</v>
      </c>
      <c r="AU747" s="111">
        <v>0</v>
      </c>
      <c r="AV747" s="111">
        <v>5</v>
      </c>
      <c r="AW747" s="111">
        <v>2</v>
      </c>
      <c r="AX747" s="111">
        <v>16</v>
      </c>
      <c r="AY747" s="111">
        <v>0</v>
      </c>
      <c r="AZ747" s="111">
        <v>13</v>
      </c>
      <c r="BA747" s="111">
        <v>1</v>
      </c>
      <c r="BB747" s="111">
        <v>28</v>
      </c>
      <c r="BC747" s="111">
        <v>7</v>
      </c>
      <c r="BD747" s="109">
        <v>69</v>
      </c>
      <c r="BE747" s="111">
        <v>90</v>
      </c>
      <c r="BF747" s="111">
        <v>0</v>
      </c>
      <c r="BG747" s="112">
        <v>35.622074127197266</v>
      </c>
      <c r="BH747" s="244">
        <v>171</v>
      </c>
      <c r="BI747" s="240">
        <v>35.403726708074537</v>
      </c>
      <c r="BJ747" s="43">
        <v>0</v>
      </c>
      <c r="BK747" s="43">
        <v>1</v>
      </c>
    </row>
    <row r="748" spans="1:63">
      <c r="A748" s="352">
        <v>41872</v>
      </c>
      <c r="B748" s="107" t="s">
        <v>129</v>
      </c>
      <c r="C748" s="107" t="s">
        <v>128</v>
      </c>
      <c r="D748" s="107">
        <v>153</v>
      </c>
      <c r="E748" s="107">
        <v>151</v>
      </c>
      <c r="F748" s="107">
        <v>2</v>
      </c>
      <c r="G748" s="107">
        <v>455</v>
      </c>
      <c r="H748" s="107">
        <v>449</v>
      </c>
      <c r="I748" s="107">
        <v>6</v>
      </c>
      <c r="J748" s="107">
        <v>1188</v>
      </c>
      <c r="K748" s="108">
        <v>1171</v>
      </c>
      <c r="L748" s="108">
        <v>17</v>
      </c>
      <c r="M748" s="108">
        <v>665261</v>
      </c>
      <c r="N748" s="109">
        <v>0</v>
      </c>
      <c r="O748" s="108">
        <v>2958</v>
      </c>
      <c r="P748" s="109">
        <v>0.44464218616485596</v>
      </c>
      <c r="Q748" s="109">
        <v>0</v>
      </c>
      <c r="R748" s="110">
        <v>209601</v>
      </c>
      <c r="S748" s="109">
        <v>99.336494445800781</v>
      </c>
      <c r="T748" s="109">
        <v>98.894805908203125</v>
      </c>
      <c r="U748" s="111">
        <v>211001</v>
      </c>
      <c r="V748" s="112">
        <v>0.19431187212467194</v>
      </c>
      <c r="W748" s="111">
        <v>1666</v>
      </c>
      <c r="X748" s="109">
        <v>0.79484355449676514</v>
      </c>
      <c r="Y748" s="109">
        <v>0</v>
      </c>
      <c r="Z748" s="110">
        <v>182974</v>
      </c>
      <c r="AA748" s="112">
        <v>98.156913757324219</v>
      </c>
      <c r="AB748" s="109">
        <v>183468</v>
      </c>
      <c r="AC748" s="182">
        <v>98.215065002441406</v>
      </c>
      <c r="AD748" s="109">
        <v>3.2325468063354492</v>
      </c>
      <c r="AE748" s="109">
        <v>22.000482559204102</v>
      </c>
      <c r="AF748" s="109">
        <v>622.3662109375</v>
      </c>
      <c r="AG748" s="109">
        <v>2413.59375</v>
      </c>
      <c r="AH748" s="113">
        <v>1083.1668701171875</v>
      </c>
      <c r="AI748" s="109">
        <v>44.877761840820313</v>
      </c>
      <c r="AJ748" s="113">
        <v>2372.594482421875</v>
      </c>
      <c r="AK748" s="113">
        <v>41.000003814697266</v>
      </c>
      <c r="AL748" s="109">
        <v>449</v>
      </c>
      <c r="AM748" s="109">
        <v>6</v>
      </c>
      <c r="AN748" s="109">
        <v>63.250579833984375</v>
      </c>
      <c r="AO748" s="109">
        <v>63.359233856201172</v>
      </c>
      <c r="AP748" s="109">
        <v>57.54144287109375</v>
      </c>
      <c r="AQ748" s="109">
        <v>2.0316445707070705</v>
      </c>
      <c r="AR748" s="111">
        <v>330</v>
      </c>
      <c r="AS748" s="111">
        <v>0</v>
      </c>
      <c r="AT748" s="111">
        <v>0</v>
      </c>
      <c r="AU748" s="111">
        <v>0</v>
      </c>
      <c r="AV748" s="111">
        <v>5</v>
      </c>
      <c r="AW748" s="111">
        <v>0</v>
      </c>
      <c r="AX748" s="111">
        <v>22</v>
      </c>
      <c r="AY748" s="111">
        <v>1</v>
      </c>
      <c r="AZ748" s="111">
        <v>11</v>
      </c>
      <c r="BA748" s="111">
        <v>0</v>
      </c>
      <c r="BB748" s="111">
        <v>58</v>
      </c>
      <c r="BC748" s="111">
        <v>20</v>
      </c>
      <c r="BD748" s="109">
        <v>74</v>
      </c>
      <c r="BE748" s="111">
        <v>90</v>
      </c>
      <c r="BF748" s="111">
        <v>0</v>
      </c>
      <c r="BG748" s="112">
        <v>30.383132934570313</v>
      </c>
      <c r="BH748" s="244">
        <v>171</v>
      </c>
      <c r="BI748" s="240">
        <v>37.582417582417584</v>
      </c>
      <c r="BJ748" s="43">
        <v>1</v>
      </c>
      <c r="BK748" s="43">
        <v>0</v>
      </c>
    </row>
    <row r="749" spans="1:63">
      <c r="A749" s="352">
        <v>41872</v>
      </c>
      <c r="B749" s="126" t="s">
        <v>130</v>
      </c>
      <c r="C749" s="126" t="s">
        <v>128</v>
      </c>
      <c r="D749" s="233">
        <v>181</v>
      </c>
      <c r="E749" s="233">
        <v>176</v>
      </c>
      <c r="F749" s="233">
        <v>5</v>
      </c>
      <c r="G749" s="233">
        <v>543</v>
      </c>
      <c r="H749" s="233">
        <v>528</v>
      </c>
      <c r="I749" s="233">
        <v>15</v>
      </c>
      <c r="J749" s="233">
        <v>880</v>
      </c>
      <c r="K749" s="233">
        <v>848</v>
      </c>
      <c r="L749" s="233">
        <v>32</v>
      </c>
      <c r="M749" s="233">
        <v>298068</v>
      </c>
      <c r="N749" s="195">
        <v>0</v>
      </c>
      <c r="O749" s="233">
        <v>786</v>
      </c>
      <c r="P749" s="230">
        <v>0.26369822025299072</v>
      </c>
      <c r="Q749" s="234">
        <v>0</v>
      </c>
      <c r="R749" s="233">
        <v>60677</v>
      </c>
      <c r="S749" s="230">
        <v>99.817398071289063</v>
      </c>
      <c r="T749" s="195">
        <v>99.554183959960937</v>
      </c>
      <c r="U749" s="233">
        <v>60788</v>
      </c>
      <c r="V749" s="195">
        <v>0</v>
      </c>
      <c r="W749" s="233">
        <v>323</v>
      </c>
      <c r="X749" s="195">
        <v>0.53232693672180176</v>
      </c>
      <c r="Y749" s="234">
        <v>0</v>
      </c>
      <c r="Z749" s="233">
        <v>146971</v>
      </c>
      <c r="AA749" s="195">
        <v>98.465499877929688</v>
      </c>
      <c r="AB749" s="233">
        <v>147839</v>
      </c>
      <c r="AC749" s="195">
        <v>98.453872680664063</v>
      </c>
      <c r="AD749" s="234">
        <v>4.2806611061096191</v>
      </c>
      <c r="AE749" s="234">
        <v>24.39088249206543</v>
      </c>
      <c r="AF749" s="233">
        <v>389.16104125976562</v>
      </c>
      <c r="AG749" s="234">
        <v>1090.6944580078125</v>
      </c>
      <c r="AH749" s="234">
        <v>488.67208862304687</v>
      </c>
      <c r="AI749" s="234">
        <v>44.803756713867188</v>
      </c>
      <c r="AJ749" s="234">
        <v>1045.9000244140625</v>
      </c>
      <c r="AK749" s="234">
        <v>44.794445037841797</v>
      </c>
      <c r="AL749" s="234">
        <v>528</v>
      </c>
      <c r="AM749" s="234">
        <v>15</v>
      </c>
      <c r="AN749" s="235">
        <v>45.572113037109375</v>
      </c>
      <c r="AO749" s="235">
        <v>44.844520568847656</v>
      </c>
      <c r="AP749" s="235">
        <v>73.364959716796875</v>
      </c>
      <c r="AQ749" s="213">
        <v>1.2394255204634232</v>
      </c>
      <c r="AR749" s="234">
        <v>447</v>
      </c>
      <c r="AS749" s="236">
        <v>0</v>
      </c>
      <c r="AT749" s="236">
        <v>0</v>
      </c>
      <c r="AU749" s="236">
        <v>0</v>
      </c>
      <c r="AV749" s="236">
        <v>0</v>
      </c>
      <c r="AW749" s="236">
        <v>0</v>
      </c>
      <c r="AX749" s="236">
        <v>8</v>
      </c>
      <c r="AY749" s="236">
        <v>0</v>
      </c>
      <c r="AZ749" s="236">
        <v>2</v>
      </c>
      <c r="BA749" s="236">
        <v>0</v>
      </c>
      <c r="BB749" s="236">
        <v>38</v>
      </c>
      <c r="BC749" s="236">
        <v>10</v>
      </c>
      <c r="BD749" s="236">
        <v>9</v>
      </c>
      <c r="BE749" s="236">
        <v>4</v>
      </c>
      <c r="BF749" s="236">
        <v>0</v>
      </c>
      <c r="BG749" s="235">
        <v>20.792564392089844</v>
      </c>
      <c r="BH749" s="236">
        <v>284</v>
      </c>
      <c r="BI749" s="235">
        <v>52.302025782688766</v>
      </c>
      <c r="BJ749" s="43">
        <v>0</v>
      </c>
      <c r="BK749" s="43">
        <v>0</v>
      </c>
    </row>
    <row r="750" spans="1:63">
      <c r="A750" s="352">
        <v>41872</v>
      </c>
      <c r="B750" s="127" t="s">
        <v>132</v>
      </c>
      <c r="C750" s="127" t="s">
        <v>128</v>
      </c>
      <c r="D750" s="199">
        <v>183</v>
      </c>
      <c r="E750" s="199">
        <v>178</v>
      </c>
      <c r="F750" s="199">
        <v>5</v>
      </c>
      <c r="G750" s="199">
        <v>542</v>
      </c>
      <c r="H750" s="199">
        <v>527</v>
      </c>
      <c r="I750" s="199">
        <v>15</v>
      </c>
      <c r="J750" s="199">
        <v>1021</v>
      </c>
      <c r="K750" s="199">
        <v>988</v>
      </c>
      <c r="L750" s="199">
        <v>33</v>
      </c>
      <c r="M750" s="199">
        <v>377477</v>
      </c>
      <c r="N750" s="200">
        <v>0</v>
      </c>
      <c r="O750" s="199">
        <v>1104</v>
      </c>
      <c r="P750" s="194">
        <v>0.29248055815696716</v>
      </c>
      <c r="Q750" s="200">
        <v>0</v>
      </c>
      <c r="R750" s="199">
        <v>92558</v>
      </c>
      <c r="S750" s="194">
        <v>99.761802673339844</v>
      </c>
      <c r="T750" s="200">
        <v>99.470016479492188</v>
      </c>
      <c r="U750" s="199">
        <v>92779</v>
      </c>
      <c r="V750" s="201">
        <v>0</v>
      </c>
      <c r="W750" s="199">
        <v>551</v>
      </c>
      <c r="X750" s="200">
        <v>0.59530240297317505</v>
      </c>
      <c r="Y750" s="200">
        <v>0</v>
      </c>
      <c r="Z750" s="199">
        <v>160890</v>
      </c>
      <c r="AA750" s="201">
        <v>97.711372375488281</v>
      </c>
      <c r="AB750" s="199">
        <v>161514</v>
      </c>
      <c r="AC750" s="201">
        <v>97.804466247558594</v>
      </c>
      <c r="AD750" s="200">
        <v>4.3266201019287109</v>
      </c>
      <c r="AE750" s="200">
        <v>26.547843933105469</v>
      </c>
      <c r="AF750" s="199">
        <v>456.7999267578125</v>
      </c>
      <c r="AG750" s="200">
        <v>1444.46142578125</v>
      </c>
      <c r="AH750" s="200">
        <v>475.9276123046875</v>
      </c>
      <c r="AI750" s="237">
        <v>32.948448181152344</v>
      </c>
      <c r="AJ750" s="200">
        <v>1405.833740234375</v>
      </c>
      <c r="AK750" s="200">
        <v>38.627777099609375</v>
      </c>
      <c r="AL750" s="200">
        <v>527</v>
      </c>
      <c r="AM750" s="200">
        <v>15</v>
      </c>
      <c r="AN750" s="200">
        <v>44.428909301757813</v>
      </c>
      <c r="AO750" s="200">
        <v>44.888374328613281</v>
      </c>
      <c r="AP750" s="200">
        <v>32.370277404785156</v>
      </c>
      <c r="AQ750" s="200">
        <v>1.4147516413136632</v>
      </c>
      <c r="AR750" s="200">
        <v>482</v>
      </c>
      <c r="AS750" s="202">
        <v>0</v>
      </c>
      <c r="AT750" s="202">
        <v>0</v>
      </c>
      <c r="AU750" s="202">
        <v>0</v>
      </c>
      <c r="AV750" s="202">
        <v>0</v>
      </c>
      <c r="AW750" s="202">
        <v>0</v>
      </c>
      <c r="AX750" s="202">
        <v>9</v>
      </c>
      <c r="AY750" s="202">
        <v>-1</v>
      </c>
      <c r="AZ750" s="202">
        <v>1</v>
      </c>
      <c r="BA750" s="202">
        <v>0</v>
      </c>
      <c r="BB750" s="202">
        <v>40</v>
      </c>
      <c r="BC750" s="202">
        <v>13</v>
      </c>
      <c r="BD750" s="202">
        <v>21</v>
      </c>
      <c r="BE750" s="202">
        <v>10</v>
      </c>
      <c r="BF750" s="202">
        <v>0</v>
      </c>
      <c r="BG750" s="200">
        <v>20.579874038696289</v>
      </c>
      <c r="BH750" s="202">
        <v>317</v>
      </c>
      <c r="BI750" s="238">
        <v>58.487084870848705</v>
      </c>
      <c r="BJ750" s="43">
        <v>1</v>
      </c>
      <c r="BK750" s="43">
        <v>0</v>
      </c>
    </row>
    <row r="751" spans="1:63">
      <c r="A751" s="352">
        <v>41871</v>
      </c>
      <c r="B751" s="126" t="s">
        <v>6</v>
      </c>
      <c r="C751" s="126"/>
      <c r="D751" s="233">
        <v>2099</v>
      </c>
      <c r="E751" s="233">
        <v>1902</v>
      </c>
      <c r="F751" s="233">
        <v>197</v>
      </c>
      <c r="G751" s="233">
        <v>6207</v>
      </c>
      <c r="H751" s="233">
        <v>5635</v>
      </c>
      <c r="I751" s="233">
        <v>572</v>
      </c>
      <c r="J751" s="233">
        <v>18516</v>
      </c>
      <c r="K751" s="233">
        <v>16348</v>
      </c>
      <c r="L751" s="233">
        <v>2168</v>
      </c>
      <c r="M751" s="233">
        <v>12080939</v>
      </c>
      <c r="N751" s="195">
        <v>5.6634670842800959E-2</v>
      </c>
      <c r="O751" s="233">
        <v>15851</v>
      </c>
      <c r="P751" s="230">
        <v>0.13321786648178513</v>
      </c>
      <c r="Q751" s="234"/>
      <c r="R751" s="233">
        <v>4484944</v>
      </c>
      <c r="S751" s="230">
        <v>99.494489998490479</v>
      </c>
      <c r="T751" s="195">
        <v>99.361945561647559</v>
      </c>
      <c r="U751" s="233">
        <v>4507749</v>
      </c>
      <c r="V751" s="195">
        <v>0.15158341941084624</v>
      </c>
      <c r="W751" s="233">
        <v>16092</v>
      </c>
      <c r="X751" s="195">
        <v>0.35880046662789988</v>
      </c>
      <c r="Y751" s="234"/>
      <c r="Z751" s="233">
        <v>3584293</v>
      </c>
      <c r="AA751" s="195">
        <v>98.003957814871626</v>
      </c>
      <c r="AB751" s="233">
        <v>3580741</v>
      </c>
      <c r="AC751" s="195">
        <v>97.973020232102542</v>
      </c>
      <c r="AD751" s="234">
        <v>9.6719777889611009</v>
      </c>
      <c r="AE751" s="234">
        <v>29.396134417890657</v>
      </c>
      <c r="AF751" s="233">
        <v>17150.350524902344</v>
      </c>
      <c r="AG751" s="234">
        <v>61578.763549804688</v>
      </c>
      <c r="AH751" s="234">
        <v>44516.342895507813</v>
      </c>
      <c r="AI751" s="234">
        <v>72.291712806969812</v>
      </c>
      <c r="AJ751" s="234">
        <v>52225.032348632813</v>
      </c>
      <c r="AK751" s="234">
        <v>9353.7420806884766</v>
      </c>
      <c r="AL751" s="234">
        <v>33972.079345703125</v>
      </c>
      <c r="AM751" s="234">
        <v>7347.9637603759766</v>
      </c>
      <c r="AN751" s="235">
        <v>89.891081673963328</v>
      </c>
      <c r="AO751" s="235">
        <v>87.67070427816293</v>
      </c>
      <c r="AP751" s="235">
        <v>106.52180353285155</v>
      </c>
      <c r="AQ751" s="213">
        <v>3.3257055276412122</v>
      </c>
      <c r="AR751" s="234">
        <v>3528</v>
      </c>
      <c r="AS751" s="236">
        <v>79</v>
      </c>
      <c r="AT751" s="236">
        <v>27</v>
      </c>
      <c r="AU751" s="236">
        <v>20</v>
      </c>
      <c r="AV751" s="236">
        <v>19</v>
      </c>
      <c r="AW751" s="236">
        <v>10</v>
      </c>
      <c r="AX751" s="236">
        <v>104</v>
      </c>
      <c r="AY751" s="236">
        <v>3</v>
      </c>
      <c r="AZ751" s="236">
        <v>81</v>
      </c>
      <c r="BA751" s="236">
        <v>17</v>
      </c>
      <c r="BB751" s="236">
        <v>680</v>
      </c>
      <c r="BC751" s="236">
        <v>307</v>
      </c>
      <c r="BD751" s="236">
        <v>327</v>
      </c>
      <c r="BE751" s="236">
        <v>516</v>
      </c>
      <c r="BF751" s="236">
        <v>0</v>
      </c>
      <c r="BG751" s="235">
        <v>43.901310670856489</v>
      </c>
      <c r="BH751" s="236">
        <v>1484</v>
      </c>
      <c r="BI751" s="235">
        <v>23.908490414048657</v>
      </c>
      <c r="BJ751" s="43">
        <v>5</v>
      </c>
      <c r="BK751" s="43">
        <v>17</v>
      </c>
    </row>
    <row r="752" spans="1:63">
      <c r="A752" s="352">
        <v>41871</v>
      </c>
      <c r="B752" s="127" t="s">
        <v>134</v>
      </c>
      <c r="C752" s="127"/>
      <c r="D752" s="199">
        <v>742</v>
      </c>
      <c r="E752" s="199">
        <v>640</v>
      </c>
      <c r="F752" s="199">
        <v>102</v>
      </c>
      <c r="G752" s="199">
        <v>2220</v>
      </c>
      <c r="H752" s="199">
        <v>1913</v>
      </c>
      <c r="I752" s="199">
        <v>307</v>
      </c>
      <c r="J752" s="199">
        <v>7610</v>
      </c>
      <c r="K752" s="199">
        <v>6348</v>
      </c>
      <c r="L752" s="199">
        <v>1262</v>
      </c>
      <c r="M752" s="199">
        <v>5761585</v>
      </c>
      <c r="N752" s="200">
        <v>3.5129222456305051E-2</v>
      </c>
      <c r="O752" s="199">
        <v>6397</v>
      </c>
      <c r="P752" s="194">
        <v>0.11108031720723779</v>
      </c>
      <c r="Q752" s="200"/>
      <c r="R752" s="199">
        <v>2348369</v>
      </c>
      <c r="S752" s="194">
        <v>99.560452183643193</v>
      </c>
      <c r="T752" s="200">
        <v>99.449860117544645</v>
      </c>
      <c r="U752" s="199">
        <v>2358738</v>
      </c>
      <c r="V752" s="201">
        <v>9.0132946842023901E-2</v>
      </c>
      <c r="W752" s="199">
        <v>6603</v>
      </c>
      <c r="X752" s="200">
        <v>0.28117387003490507</v>
      </c>
      <c r="Y752" s="200"/>
      <c r="Z752" s="199">
        <v>2040546</v>
      </c>
      <c r="AA752" s="201">
        <v>98.535685233217691</v>
      </c>
      <c r="AB752" s="199">
        <v>2036564</v>
      </c>
      <c r="AC752" s="201">
        <v>98.458631061039071</v>
      </c>
      <c r="AD752" s="200">
        <v>5.3736598504556188</v>
      </c>
      <c r="AE752" s="200">
        <v>30.09070788460809</v>
      </c>
      <c r="AF752" s="199">
        <v>8842.6175537109375</v>
      </c>
      <c r="AG752" s="200">
        <v>33188.715087890625</v>
      </c>
      <c r="AH752" s="200">
        <v>27123.214599609375</v>
      </c>
      <c r="AI752" s="237">
        <v>81.724208146598798</v>
      </c>
      <c r="AJ752" s="200">
        <v>26829.097900390625</v>
      </c>
      <c r="AK752" s="200">
        <v>6359.6279830932617</v>
      </c>
      <c r="AL752" s="200">
        <v>21712.938232421875</v>
      </c>
      <c r="AM752" s="200">
        <v>5410.2709350585937</v>
      </c>
      <c r="AN752" s="200">
        <v>113.55387454006201</v>
      </c>
      <c r="AO752" s="200">
        <v>111.25576933645097</v>
      </c>
      <c r="AP752" s="200">
        <v>124.39367367360749</v>
      </c>
      <c r="AQ752" s="200">
        <v>4.3611977776466002</v>
      </c>
      <c r="AR752" s="200">
        <v>815</v>
      </c>
      <c r="AS752" s="202">
        <v>72</v>
      </c>
      <c r="AT752" s="202">
        <v>12</v>
      </c>
      <c r="AU752" s="202">
        <v>7</v>
      </c>
      <c r="AV752" s="202">
        <v>4</v>
      </c>
      <c r="AW752" s="202">
        <v>3</v>
      </c>
      <c r="AX752" s="202">
        <v>17</v>
      </c>
      <c r="AY752" s="202">
        <v>2</v>
      </c>
      <c r="AZ752" s="202">
        <v>28</v>
      </c>
      <c r="BA752" s="202">
        <v>8</v>
      </c>
      <c r="BB752" s="202">
        <v>148</v>
      </c>
      <c r="BC752" s="202">
        <v>50</v>
      </c>
      <c r="BD752" s="202">
        <v>72</v>
      </c>
      <c r="BE752" s="202">
        <v>177</v>
      </c>
      <c r="BF752" s="202">
        <v>0</v>
      </c>
      <c r="BG752" s="200">
        <v>56.013492269756995</v>
      </c>
      <c r="BH752" s="202">
        <v>185</v>
      </c>
      <c r="BI752" s="238">
        <v>8.3333333333333321</v>
      </c>
      <c r="BJ752" s="470">
        <v>2</v>
      </c>
      <c r="BK752" s="470">
        <v>8</v>
      </c>
    </row>
    <row r="753" spans="1:63">
      <c r="A753" s="352">
        <v>41871</v>
      </c>
      <c r="B753" s="127" t="s">
        <v>175</v>
      </c>
      <c r="C753" s="127"/>
      <c r="D753" s="199">
        <v>679</v>
      </c>
      <c r="E753" s="199">
        <v>608</v>
      </c>
      <c r="F753" s="199">
        <v>71</v>
      </c>
      <c r="G753" s="199">
        <v>1964</v>
      </c>
      <c r="H753" s="199">
        <v>1771</v>
      </c>
      <c r="I753" s="199">
        <v>193</v>
      </c>
      <c r="J753" s="199">
        <v>6314</v>
      </c>
      <c r="K753" s="199">
        <v>5608</v>
      </c>
      <c r="L753" s="199">
        <v>706</v>
      </c>
      <c r="M753" s="199">
        <v>4058045</v>
      </c>
      <c r="N753" s="200">
        <v>2.72298605970583E-2</v>
      </c>
      <c r="O753" s="199">
        <v>303</v>
      </c>
      <c r="P753" s="194">
        <v>7.8049934601722151E-3</v>
      </c>
      <c r="Q753" s="200"/>
      <c r="R753" s="199">
        <v>1459870</v>
      </c>
      <c r="S753" s="194">
        <v>99.399064399300997</v>
      </c>
      <c r="T753" s="243">
        <v>99.391306308825165</v>
      </c>
      <c r="U753" s="199">
        <v>1468709</v>
      </c>
      <c r="V753" s="201">
        <v>0.27507150849255452</v>
      </c>
      <c r="W753" s="199">
        <v>4226</v>
      </c>
      <c r="X753" s="200">
        <v>0.28947783021775914</v>
      </c>
      <c r="Y753" s="200"/>
      <c r="Z753" s="199">
        <v>419304</v>
      </c>
      <c r="AA753" s="201">
        <v>94.397381708058063</v>
      </c>
      <c r="AB753" s="199">
        <v>418046</v>
      </c>
      <c r="AC753" s="201">
        <v>94.459700250192398</v>
      </c>
      <c r="AD753" s="200">
        <v>20.529179746584031</v>
      </c>
      <c r="AE753" s="200">
        <v>33.524623902692966</v>
      </c>
      <c r="AF753" s="199">
        <v>5968.0390625</v>
      </c>
      <c r="AG753" s="200">
        <v>19216.40234375</v>
      </c>
      <c r="AH753" s="200">
        <v>12173.8330078125</v>
      </c>
      <c r="AI753" s="237">
        <v>63.351259981148104</v>
      </c>
      <c r="AJ753" s="200">
        <v>16687.233154296875</v>
      </c>
      <c r="AK753" s="200">
        <v>2529.169677734375</v>
      </c>
      <c r="AL753" s="200">
        <v>10308.14111328125</v>
      </c>
      <c r="AM753" s="200">
        <v>1865.6928253173828</v>
      </c>
      <c r="AN753" s="200">
        <v>79.948807888060458</v>
      </c>
      <c r="AO753" s="200">
        <v>79.267518304293915</v>
      </c>
      <c r="AP753" s="200">
        <v>89.340704190872984</v>
      </c>
      <c r="AQ753" s="200">
        <v>3.0434593512432691</v>
      </c>
      <c r="AR753" s="200">
        <v>1130</v>
      </c>
      <c r="AS753" s="202">
        <v>4</v>
      </c>
      <c r="AT753" s="202">
        <v>2</v>
      </c>
      <c r="AU753" s="202">
        <v>2</v>
      </c>
      <c r="AV753" s="202">
        <v>10</v>
      </c>
      <c r="AW753" s="202">
        <v>6</v>
      </c>
      <c r="AX753" s="202">
        <v>10</v>
      </c>
      <c r="AY753" s="202">
        <v>2</v>
      </c>
      <c r="AZ753" s="202">
        <v>21</v>
      </c>
      <c r="BA753" s="202">
        <v>9</v>
      </c>
      <c r="BB753" s="202">
        <v>352</v>
      </c>
      <c r="BC753" s="202">
        <v>194</v>
      </c>
      <c r="BD753" s="202">
        <v>64</v>
      </c>
      <c r="BE753" s="202">
        <v>127</v>
      </c>
      <c r="BF753" s="202">
        <v>0</v>
      </c>
      <c r="BG753" s="200">
        <v>38.946828989541203</v>
      </c>
      <c r="BH753" s="202">
        <v>387</v>
      </c>
      <c r="BI753" s="238">
        <v>19.704684317718939</v>
      </c>
      <c r="BJ753" s="470">
        <v>2</v>
      </c>
      <c r="BK753" s="470">
        <v>9</v>
      </c>
    </row>
    <row r="754" spans="1:63">
      <c r="A754" s="352">
        <v>41871</v>
      </c>
      <c r="B754" s="126" t="s">
        <v>135</v>
      </c>
      <c r="C754" s="126"/>
      <c r="D754" s="189">
        <v>678</v>
      </c>
      <c r="E754" s="189">
        <v>654</v>
      </c>
      <c r="F754" s="189">
        <v>24</v>
      </c>
      <c r="G754" s="189">
        <v>2023</v>
      </c>
      <c r="H754" s="189">
        <v>1951</v>
      </c>
      <c r="I754" s="189">
        <v>72</v>
      </c>
      <c r="J754" s="189">
        <v>4592</v>
      </c>
      <c r="K754" s="189">
        <v>4392</v>
      </c>
      <c r="L754" s="189">
        <v>200</v>
      </c>
      <c r="M754" s="189">
        <v>2261309</v>
      </c>
      <c r="N754" s="203">
        <v>0.1641969332472728</v>
      </c>
      <c r="O754" s="189">
        <v>9151</v>
      </c>
      <c r="P754" s="192">
        <v>0.40535488019935667</v>
      </c>
      <c r="Q754" s="203"/>
      <c r="R754" s="204">
        <v>676705</v>
      </c>
      <c r="S754" s="192">
        <v>99.471445124732824</v>
      </c>
      <c r="T754" s="203">
        <v>99.068232767514885</v>
      </c>
      <c r="U754" s="204">
        <v>680302</v>
      </c>
      <c r="V754" s="205">
        <v>9.8044692402741274E-2</v>
      </c>
      <c r="W754" s="204">
        <v>5263</v>
      </c>
      <c r="X754" s="203">
        <v>0.77773919211473241</v>
      </c>
      <c r="Y754" s="203"/>
      <c r="Z754" s="204">
        <v>1124443</v>
      </c>
      <c r="AA754" s="205">
        <v>98.383912629206321</v>
      </c>
      <c r="AB754" s="204">
        <v>1126131</v>
      </c>
      <c r="AC754" s="205">
        <v>98.399038015944114</v>
      </c>
      <c r="AD754" s="203">
        <v>3.8483105515467315</v>
      </c>
      <c r="AE754" s="203">
        <v>24.625839586321479</v>
      </c>
      <c r="AF754" s="204">
        <v>2339.6939086914062</v>
      </c>
      <c r="AG754" s="205">
        <v>9173.6461181640625</v>
      </c>
      <c r="AH754" s="205">
        <v>5219.2952880859375</v>
      </c>
      <c r="AI754" s="232">
        <v>56.894447647719858</v>
      </c>
      <c r="AJ754" s="205">
        <v>8708.7012939453125</v>
      </c>
      <c r="AK754" s="205">
        <v>464.94441986083984</v>
      </c>
      <c r="AL754" s="205">
        <v>1951</v>
      </c>
      <c r="AM754" s="205">
        <v>72</v>
      </c>
      <c r="AN754" s="203">
        <v>60.192226218738696</v>
      </c>
      <c r="AO754" s="203">
        <v>60.46469660796572</v>
      </c>
      <c r="AP754" s="203">
        <v>55.50706680807226</v>
      </c>
      <c r="AQ754" s="203">
        <v>1.9977452347918254</v>
      </c>
      <c r="AR754" s="205">
        <v>1583</v>
      </c>
      <c r="AS754" s="204">
        <v>3</v>
      </c>
      <c r="AT754" s="204">
        <v>13</v>
      </c>
      <c r="AU754" s="204">
        <v>11</v>
      </c>
      <c r="AV754" s="204">
        <v>5</v>
      </c>
      <c r="AW754" s="204">
        <v>1</v>
      </c>
      <c r="AX754" s="204">
        <v>77</v>
      </c>
      <c r="AY754" s="204">
        <v>-1</v>
      </c>
      <c r="AZ754" s="204">
        <v>32</v>
      </c>
      <c r="BA754" s="204">
        <v>0</v>
      </c>
      <c r="BB754" s="204">
        <v>180</v>
      </c>
      <c r="BC754" s="204">
        <v>63</v>
      </c>
      <c r="BD754" s="204">
        <v>191</v>
      </c>
      <c r="BE754" s="204">
        <v>212</v>
      </c>
      <c r="BF754" s="204">
        <v>0</v>
      </c>
      <c r="BG754" s="203">
        <v>28.961821654245117</v>
      </c>
      <c r="BH754" s="204">
        <v>912</v>
      </c>
      <c r="BI754" s="239">
        <v>45.081562036579335</v>
      </c>
      <c r="BJ754" s="470">
        <v>1</v>
      </c>
      <c r="BK754" s="470">
        <v>0</v>
      </c>
    </row>
    <row r="755" spans="1:63">
      <c r="A755" s="352">
        <v>41871</v>
      </c>
      <c r="B755" s="114" t="s">
        <v>121</v>
      </c>
      <c r="C755" s="114" t="s">
        <v>122</v>
      </c>
      <c r="D755" s="114">
        <v>214</v>
      </c>
      <c r="E755" s="114">
        <v>156</v>
      </c>
      <c r="F755" s="114">
        <v>58</v>
      </c>
      <c r="G755" s="114">
        <v>632</v>
      </c>
      <c r="H755" s="114">
        <v>458</v>
      </c>
      <c r="I755" s="114">
        <v>174</v>
      </c>
      <c r="J755" s="114">
        <v>2300</v>
      </c>
      <c r="K755" s="115">
        <v>1577</v>
      </c>
      <c r="L755" s="115">
        <v>723</v>
      </c>
      <c r="M755" s="115">
        <v>1757611</v>
      </c>
      <c r="N755" s="116">
        <v>6.1788417398929596E-2</v>
      </c>
      <c r="O755" s="115">
        <v>1992</v>
      </c>
      <c r="P755" s="116">
        <v>0.11341483145952225</v>
      </c>
      <c r="Q755" s="116">
        <v>0</v>
      </c>
      <c r="R755" s="117">
        <v>822074</v>
      </c>
      <c r="S755" s="116">
        <v>99.580513000488281</v>
      </c>
      <c r="T755" s="116">
        <v>99.467575073242187</v>
      </c>
      <c r="U755" s="118">
        <v>825537</v>
      </c>
      <c r="V755" s="119">
        <v>0.15347586572170258</v>
      </c>
      <c r="W755" s="117">
        <v>2550</v>
      </c>
      <c r="X755" s="119">
        <v>0.31019106507301331</v>
      </c>
      <c r="Y755" s="119">
        <v>0</v>
      </c>
      <c r="Z755" s="117">
        <v>1040322</v>
      </c>
      <c r="AA755" s="119">
        <v>98.747596740722656</v>
      </c>
      <c r="AB755" s="116">
        <v>1038681</v>
      </c>
      <c r="AC755" s="120">
        <v>98.713081359863281</v>
      </c>
      <c r="AD755" s="116">
        <v>5.2997369766235352</v>
      </c>
      <c r="AE755" s="116">
        <v>28.307733535766602</v>
      </c>
      <c r="AF755" s="116">
        <v>2661.569091796875</v>
      </c>
      <c r="AG755" s="116">
        <v>12497.4326171875</v>
      </c>
      <c r="AH755" s="121">
        <v>11173.1611328125</v>
      </c>
      <c r="AI755" s="116">
        <v>89.403648376464844</v>
      </c>
      <c r="AJ755" s="121">
        <v>8253.755859375</v>
      </c>
      <c r="AK755" s="121">
        <v>4243.68505859375</v>
      </c>
      <c r="AL755" s="116">
        <v>7380.49658203125</v>
      </c>
      <c r="AM755" s="116">
        <v>3792.658935546875</v>
      </c>
      <c r="AN755" s="116">
        <v>135.06442260742187</v>
      </c>
      <c r="AO755" s="116">
        <v>131.20440673828125</v>
      </c>
      <c r="AP755" s="116">
        <v>143.26190185546875</v>
      </c>
      <c r="AQ755" s="122">
        <v>5.4336663552989126</v>
      </c>
      <c r="AR755" s="118">
        <v>137</v>
      </c>
      <c r="AS755" s="118">
        <v>53</v>
      </c>
      <c r="AT755" s="118">
        <v>7</v>
      </c>
      <c r="AU755" s="118">
        <v>4</v>
      </c>
      <c r="AV755" s="118">
        <v>2</v>
      </c>
      <c r="AW755" s="118">
        <v>1</v>
      </c>
      <c r="AX755" s="118">
        <v>10</v>
      </c>
      <c r="AY755" s="118">
        <v>0</v>
      </c>
      <c r="AZ755" s="118">
        <v>6</v>
      </c>
      <c r="BA755" s="118">
        <v>0</v>
      </c>
      <c r="BB755" s="118">
        <v>18</v>
      </c>
      <c r="BC755" s="118">
        <v>6</v>
      </c>
      <c r="BD755" s="116">
        <v>38</v>
      </c>
      <c r="BE755" s="118">
        <v>42</v>
      </c>
      <c r="BF755" s="118">
        <v>0</v>
      </c>
      <c r="BG755" s="112">
        <v>67.108345031738281</v>
      </c>
      <c r="BH755" s="244">
        <v>36</v>
      </c>
      <c r="BI755" s="240">
        <v>5.6962025316455698</v>
      </c>
      <c r="BJ755" s="470">
        <v>0</v>
      </c>
      <c r="BK755" s="470">
        <v>0</v>
      </c>
    </row>
    <row r="756" spans="1:63">
      <c r="A756" s="352">
        <v>41871</v>
      </c>
      <c r="B756" s="114" t="s">
        <v>123</v>
      </c>
      <c r="C756" s="114" t="s">
        <v>122</v>
      </c>
      <c r="D756" s="114">
        <v>168</v>
      </c>
      <c r="E756" s="114">
        <v>157</v>
      </c>
      <c r="F756" s="114">
        <v>11</v>
      </c>
      <c r="G756" s="114">
        <v>517</v>
      </c>
      <c r="H756" s="114">
        <v>483</v>
      </c>
      <c r="I756" s="114">
        <v>34</v>
      </c>
      <c r="J756" s="114">
        <v>1569</v>
      </c>
      <c r="K756" s="115">
        <v>1437</v>
      </c>
      <c r="L756" s="115">
        <v>132</v>
      </c>
      <c r="M756" s="115">
        <v>1120086</v>
      </c>
      <c r="N756" s="116">
        <v>5.7584863156080246E-2</v>
      </c>
      <c r="O756" s="115">
        <v>1066</v>
      </c>
      <c r="P756" s="116">
        <v>9.524226188659668E-2</v>
      </c>
      <c r="Q756" s="116">
        <v>0</v>
      </c>
      <c r="R756" s="117">
        <v>409918</v>
      </c>
      <c r="S756" s="116">
        <v>99.521232604980469</v>
      </c>
      <c r="T756" s="116">
        <v>99.426445007324219</v>
      </c>
      <c r="U756" s="118">
        <v>411890</v>
      </c>
      <c r="V756" s="119">
        <v>0.17990240454673767</v>
      </c>
      <c r="W756" s="117">
        <v>1090</v>
      </c>
      <c r="X756" s="119">
        <v>0.26590684056282043</v>
      </c>
      <c r="Y756" s="119">
        <v>0</v>
      </c>
      <c r="Z756" s="117">
        <v>342000</v>
      </c>
      <c r="AA756" s="119">
        <v>98.712867736816406</v>
      </c>
      <c r="AB756" s="116">
        <v>341491</v>
      </c>
      <c r="AC756" s="120">
        <v>98.594985961914063</v>
      </c>
      <c r="AD756" s="116">
        <v>5.028691291809082</v>
      </c>
      <c r="AE756" s="116">
        <v>30.23560905456543</v>
      </c>
      <c r="AF756" s="116">
        <v>1606.150634765625</v>
      </c>
      <c r="AG756" s="116">
        <v>6094.50439453125</v>
      </c>
      <c r="AH756" s="121">
        <v>4878.0673828125</v>
      </c>
      <c r="AI756" s="116">
        <v>80.040428161621094</v>
      </c>
      <c r="AJ756" s="121">
        <v>5481.31689453125</v>
      </c>
      <c r="AK756" s="121">
        <v>613.18701171875</v>
      </c>
      <c r="AL756" s="116">
        <v>4366.57763671875</v>
      </c>
      <c r="AM756" s="116">
        <v>511.49102783203125</v>
      </c>
      <c r="AN756" s="116">
        <v>106.80990600585937</v>
      </c>
      <c r="AO756" s="116">
        <v>105.88178253173828</v>
      </c>
      <c r="AP756" s="116">
        <v>115.89070129394531</v>
      </c>
      <c r="AQ756" s="116">
        <v>3.8843240245578392</v>
      </c>
      <c r="AR756" s="118">
        <v>223</v>
      </c>
      <c r="AS756" s="118">
        <v>6</v>
      </c>
      <c r="AT756" s="118">
        <v>4</v>
      </c>
      <c r="AU756" s="118">
        <v>3</v>
      </c>
      <c r="AV756" s="118">
        <v>2</v>
      </c>
      <c r="AW756" s="118">
        <v>2</v>
      </c>
      <c r="AX756" s="118">
        <v>2</v>
      </c>
      <c r="AY756" s="118">
        <v>1</v>
      </c>
      <c r="AZ756" s="118">
        <v>9</v>
      </c>
      <c r="BA756" s="118">
        <v>4</v>
      </c>
      <c r="BB756" s="118">
        <v>33</v>
      </c>
      <c r="BC756" s="118">
        <v>9</v>
      </c>
      <c r="BD756" s="116">
        <v>17</v>
      </c>
      <c r="BE756" s="118">
        <v>31</v>
      </c>
      <c r="BF756" s="118">
        <v>0</v>
      </c>
      <c r="BG756" s="112">
        <v>52.211055755615234</v>
      </c>
      <c r="BH756" s="244">
        <v>59</v>
      </c>
      <c r="BI756" s="240">
        <v>11.411992263056092</v>
      </c>
      <c r="BJ756" s="470">
        <v>1</v>
      </c>
      <c r="BK756" s="470">
        <v>4</v>
      </c>
    </row>
    <row r="757" spans="1:63">
      <c r="A757" s="352">
        <v>41871</v>
      </c>
      <c r="B757" s="114" t="s">
        <v>183</v>
      </c>
      <c r="C757" s="114" t="s">
        <v>122</v>
      </c>
      <c r="D757" s="114">
        <v>139</v>
      </c>
      <c r="E757" s="114">
        <v>129</v>
      </c>
      <c r="F757" s="114">
        <v>10</v>
      </c>
      <c r="G757" s="114">
        <v>417</v>
      </c>
      <c r="H757" s="114">
        <v>387</v>
      </c>
      <c r="I757" s="114">
        <v>30</v>
      </c>
      <c r="J757" s="114">
        <v>1578</v>
      </c>
      <c r="K757" s="115">
        <v>1464</v>
      </c>
      <c r="L757" s="115">
        <v>114</v>
      </c>
      <c r="M757" s="115">
        <v>1182912</v>
      </c>
      <c r="N757" s="116">
        <v>0</v>
      </c>
      <c r="O757" s="115">
        <v>991</v>
      </c>
      <c r="P757" s="116">
        <v>8.3778291940689087E-2</v>
      </c>
      <c r="Q757" s="116">
        <v>0</v>
      </c>
      <c r="R757" s="117">
        <v>484629</v>
      </c>
      <c r="S757" s="116">
        <v>99.668479919433594</v>
      </c>
      <c r="T757" s="116">
        <v>99.584976196289062</v>
      </c>
      <c r="U757" s="118">
        <v>486241</v>
      </c>
      <c r="V757" s="119">
        <v>1.0899944230914116E-2</v>
      </c>
      <c r="W757" s="117">
        <v>1148</v>
      </c>
      <c r="X757" s="119">
        <v>0.23688223958015442</v>
      </c>
      <c r="Y757" s="119">
        <v>0</v>
      </c>
      <c r="Z757" s="117">
        <v>278309</v>
      </c>
      <c r="AA757" s="119">
        <v>97.884010314941406</v>
      </c>
      <c r="AB757" s="116">
        <v>277441</v>
      </c>
      <c r="AC757" s="120">
        <v>97.712669372558594</v>
      </c>
      <c r="AD757" s="116">
        <v>5.4185600280761719</v>
      </c>
      <c r="AE757" s="116">
        <v>29.819461822509766</v>
      </c>
      <c r="AF757" s="116">
        <v>1809.2442626953125</v>
      </c>
      <c r="AG757" s="116">
        <v>6179.48291015625</v>
      </c>
      <c r="AH757" s="121">
        <v>4723.60302734375</v>
      </c>
      <c r="AI757" s="116">
        <v>76.440101623535156</v>
      </c>
      <c r="AJ757" s="121">
        <v>5592.49462890625</v>
      </c>
      <c r="AK757" s="121">
        <v>586.98895263671875</v>
      </c>
      <c r="AL757" s="116">
        <v>4212.15771484375</v>
      </c>
      <c r="AM757" s="116">
        <v>511.44403076171875</v>
      </c>
      <c r="AN757" s="116">
        <v>100.03467559814453</v>
      </c>
      <c r="AO757" s="116">
        <v>97.527145385742187</v>
      </c>
      <c r="AP757" s="116">
        <v>132.48936462402344</v>
      </c>
      <c r="AQ757" s="116">
        <v>3.9160221230394487</v>
      </c>
      <c r="AR757" s="118">
        <v>160</v>
      </c>
      <c r="AS757" s="118">
        <v>2</v>
      </c>
      <c r="AT757" s="118">
        <v>0</v>
      </c>
      <c r="AU757" s="118">
        <v>0</v>
      </c>
      <c r="AV757" s="118">
        <v>0</v>
      </c>
      <c r="AW757" s="118">
        <v>0</v>
      </c>
      <c r="AX757" s="118">
        <v>0</v>
      </c>
      <c r="AY757" s="118">
        <v>0</v>
      </c>
      <c r="AZ757" s="118">
        <v>3</v>
      </c>
      <c r="BA757" s="118">
        <v>1</v>
      </c>
      <c r="BB757" s="118">
        <v>44</v>
      </c>
      <c r="BC757" s="118">
        <v>10</v>
      </c>
      <c r="BD757" s="116">
        <v>3</v>
      </c>
      <c r="BE757" s="118">
        <v>20</v>
      </c>
      <c r="BF757" s="118">
        <v>0</v>
      </c>
      <c r="BG757" s="112">
        <v>49.464031219482422</v>
      </c>
      <c r="BH757" s="244">
        <v>29</v>
      </c>
      <c r="BI757" s="240">
        <v>6.9544364508393279</v>
      </c>
      <c r="BJ757" s="470">
        <v>0</v>
      </c>
      <c r="BK757" s="470">
        <v>1</v>
      </c>
    </row>
    <row r="758" spans="1:63">
      <c r="A758" s="352">
        <v>41871</v>
      </c>
      <c r="B758" s="114" t="s">
        <v>126</v>
      </c>
      <c r="C758" s="114" t="s">
        <v>122</v>
      </c>
      <c r="D758" s="114">
        <v>109</v>
      </c>
      <c r="E758" s="114">
        <v>103</v>
      </c>
      <c r="F758" s="114">
        <v>6</v>
      </c>
      <c r="G758" s="114">
        <v>320</v>
      </c>
      <c r="H758" s="114">
        <v>302</v>
      </c>
      <c r="I758" s="114">
        <v>18</v>
      </c>
      <c r="J758" s="114">
        <v>992</v>
      </c>
      <c r="K758" s="115">
        <v>918</v>
      </c>
      <c r="L758" s="115">
        <v>74</v>
      </c>
      <c r="M758" s="115">
        <v>665554</v>
      </c>
      <c r="N758" s="116">
        <v>4.5075229718349874E-4</v>
      </c>
      <c r="O758" s="115">
        <v>1370</v>
      </c>
      <c r="P758" s="116">
        <v>0.20587974786758423</v>
      </c>
      <c r="Q758" s="116">
        <v>0</v>
      </c>
      <c r="R758" s="117">
        <v>240304</v>
      </c>
      <c r="S758" s="116">
        <v>99.529899597167969</v>
      </c>
      <c r="T758" s="116">
        <v>99.324989318847656</v>
      </c>
      <c r="U758" s="118">
        <v>241439</v>
      </c>
      <c r="V758" s="119">
        <v>3.7276495713740587E-3</v>
      </c>
      <c r="W758" s="117">
        <v>818</v>
      </c>
      <c r="X758" s="119">
        <v>0.34040215611457825</v>
      </c>
      <c r="Y758" s="119">
        <v>0</v>
      </c>
      <c r="Z758" s="117">
        <v>125766</v>
      </c>
      <c r="AA758" s="119">
        <v>98.839111328125</v>
      </c>
      <c r="AB758" s="116">
        <v>125689</v>
      </c>
      <c r="AC758" s="120">
        <v>98.633926391601563</v>
      </c>
      <c r="AD758" s="116">
        <v>5.7158842086791992</v>
      </c>
      <c r="AE758" s="116">
        <v>33.575672149658203</v>
      </c>
      <c r="AF758" s="116">
        <v>1071.0533447265625</v>
      </c>
      <c r="AG758" s="116">
        <v>3588.374267578125</v>
      </c>
      <c r="AH758" s="121">
        <v>2639.393310546875</v>
      </c>
      <c r="AI758" s="116">
        <v>73.55401611328125</v>
      </c>
      <c r="AJ758" s="121">
        <v>3473.911376953125</v>
      </c>
      <c r="AK758" s="121">
        <v>114.46300506591797</v>
      </c>
      <c r="AL758" s="116">
        <v>2581.0185546875</v>
      </c>
      <c r="AM758" s="116">
        <v>58.375</v>
      </c>
      <c r="AN758" s="116">
        <v>99.358139038085938</v>
      </c>
      <c r="AO758" s="116">
        <v>104.72434997558594</v>
      </c>
      <c r="AP758" s="116">
        <v>38.885383605957031</v>
      </c>
      <c r="AQ758" s="116">
        <v>3.6173127697360132</v>
      </c>
      <c r="AR758" s="118">
        <v>159</v>
      </c>
      <c r="AS758" s="118">
        <v>1</v>
      </c>
      <c r="AT758" s="118">
        <v>0</v>
      </c>
      <c r="AU758" s="118">
        <v>0</v>
      </c>
      <c r="AV758" s="118">
        <v>0</v>
      </c>
      <c r="AW758" s="118">
        <v>0</v>
      </c>
      <c r="AX758" s="118">
        <v>3</v>
      </c>
      <c r="AY758" s="118">
        <v>1</v>
      </c>
      <c r="AZ758" s="118">
        <v>7</v>
      </c>
      <c r="BA758" s="118">
        <v>2</v>
      </c>
      <c r="BB758" s="118">
        <v>22</v>
      </c>
      <c r="BC758" s="118">
        <v>13</v>
      </c>
      <c r="BD758" s="116">
        <v>9</v>
      </c>
      <c r="BE758" s="118">
        <v>43</v>
      </c>
      <c r="BF758" s="118">
        <v>0</v>
      </c>
      <c r="BG758" s="112">
        <v>48.645137786865234</v>
      </c>
      <c r="BH758" s="244">
        <v>36</v>
      </c>
      <c r="BI758" s="240">
        <v>11.25</v>
      </c>
      <c r="BJ758" s="470">
        <v>1</v>
      </c>
      <c r="BK758" s="470">
        <v>2</v>
      </c>
    </row>
    <row r="759" spans="1:63">
      <c r="A759" s="352">
        <v>41871</v>
      </c>
      <c r="B759" s="114" t="s">
        <v>184</v>
      </c>
      <c r="C759" s="114" t="s">
        <v>122</v>
      </c>
      <c r="D759" s="114">
        <v>112</v>
      </c>
      <c r="E759" s="114">
        <v>95</v>
      </c>
      <c r="F759" s="114">
        <v>17</v>
      </c>
      <c r="G759" s="114">
        <v>334</v>
      </c>
      <c r="H759" s="114">
        <v>283</v>
      </c>
      <c r="I759" s="114">
        <v>51</v>
      </c>
      <c r="J759" s="114">
        <v>1171</v>
      </c>
      <c r="K759" s="115">
        <v>952</v>
      </c>
      <c r="L759" s="115">
        <v>219</v>
      </c>
      <c r="M759" s="115">
        <v>1035422</v>
      </c>
      <c r="N759" s="116">
        <v>2.8007904067635536E-2</v>
      </c>
      <c r="O759" s="115">
        <v>978</v>
      </c>
      <c r="P759" s="116">
        <v>9.4498232007026672E-2</v>
      </c>
      <c r="Q759" s="116">
        <v>0</v>
      </c>
      <c r="R759" s="117">
        <v>391444</v>
      </c>
      <c r="S759" s="116">
        <v>99.444404602050781</v>
      </c>
      <c r="T759" s="116">
        <v>99.350433349609375</v>
      </c>
      <c r="U759" s="118">
        <v>393631</v>
      </c>
      <c r="V759" s="119">
        <v>1.4226521365344524E-2</v>
      </c>
      <c r="W759" s="117">
        <v>997</v>
      </c>
      <c r="X759" s="119">
        <v>0.25469797849655151</v>
      </c>
      <c r="Y759" s="119">
        <v>0</v>
      </c>
      <c r="Z759" s="117">
        <v>254149</v>
      </c>
      <c r="AA759" s="119">
        <v>97.993301391601563</v>
      </c>
      <c r="AB759" s="116">
        <v>253262</v>
      </c>
      <c r="AC759" s="120">
        <v>97.961402893066406</v>
      </c>
      <c r="AD759" s="116">
        <v>5.6635785102844238</v>
      </c>
      <c r="AE759" s="116">
        <v>30.239950180053711</v>
      </c>
      <c r="AF759" s="116">
        <v>1694.6002197265625</v>
      </c>
      <c r="AG759" s="116">
        <v>4828.9208984375</v>
      </c>
      <c r="AH759" s="121">
        <v>3708.98974609375</v>
      </c>
      <c r="AI759" s="116">
        <v>76.807838439941406</v>
      </c>
      <c r="AJ759" s="121">
        <v>4027.619140625</v>
      </c>
      <c r="AK759" s="121">
        <v>801.303955078125</v>
      </c>
      <c r="AL759" s="116">
        <v>3172.687744140625</v>
      </c>
      <c r="AM759" s="116">
        <v>536.30194091796875</v>
      </c>
      <c r="AN759" s="116">
        <v>107.80016326904297</v>
      </c>
      <c r="AO759" s="116">
        <v>112.01168823242187</v>
      </c>
      <c r="AP759" s="116">
        <v>90.665725708007812</v>
      </c>
      <c r="AQ759" s="116">
        <v>4.1237582394854826</v>
      </c>
      <c r="AR759" s="118">
        <v>136</v>
      </c>
      <c r="AS759" s="118">
        <v>10</v>
      </c>
      <c r="AT759" s="118">
        <v>1</v>
      </c>
      <c r="AU759" s="118">
        <v>0</v>
      </c>
      <c r="AV759" s="118">
        <v>0</v>
      </c>
      <c r="AW759" s="118">
        <v>0</v>
      </c>
      <c r="AX759" s="118">
        <v>2</v>
      </c>
      <c r="AY759" s="118">
        <v>0</v>
      </c>
      <c r="AZ759" s="118">
        <v>3</v>
      </c>
      <c r="BA759" s="118">
        <v>1</v>
      </c>
      <c r="BB759" s="118">
        <v>31</v>
      </c>
      <c r="BC759" s="118">
        <v>12</v>
      </c>
      <c r="BD759" s="116">
        <v>5</v>
      </c>
      <c r="BE759" s="118">
        <v>41</v>
      </c>
      <c r="BF759" s="118">
        <v>0</v>
      </c>
      <c r="BG759" s="112">
        <v>53.145793914794922</v>
      </c>
      <c r="BH759" s="244">
        <v>25</v>
      </c>
      <c r="BI759" s="240">
        <v>7.4850299401197598</v>
      </c>
      <c r="BJ759" s="471">
        <v>0</v>
      </c>
      <c r="BK759" s="471">
        <v>1</v>
      </c>
    </row>
    <row r="760" spans="1:63">
      <c r="A760" s="352">
        <v>41871</v>
      </c>
      <c r="B760" s="114" t="s">
        <v>131</v>
      </c>
      <c r="C760" s="114" t="s">
        <v>176</v>
      </c>
      <c r="D760" s="114">
        <v>188</v>
      </c>
      <c r="E760" s="114">
        <v>168</v>
      </c>
      <c r="F760" s="114">
        <v>20</v>
      </c>
      <c r="G760" s="114">
        <v>539</v>
      </c>
      <c r="H760" s="114">
        <v>489</v>
      </c>
      <c r="I760" s="114">
        <v>50</v>
      </c>
      <c r="J760" s="114">
        <v>1575</v>
      </c>
      <c r="K760" s="115">
        <v>1415</v>
      </c>
      <c r="L760" s="115">
        <v>160</v>
      </c>
      <c r="M760" s="115">
        <v>1140719</v>
      </c>
      <c r="N760" s="116">
        <v>5.2598403999581933E-4</v>
      </c>
      <c r="O760" s="115">
        <v>85</v>
      </c>
      <c r="P760" s="116">
        <v>7.7643366530537605E-3</v>
      </c>
      <c r="Q760" s="116">
        <v>0</v>
      </c>
      <c r="R760" s="117">
        <v>402778</v>
      </c>
      <c r="S760" s="116">
        <v>99.545494079589844</v>
      </c>
      <c r="T760" s="116">
        <v>99.537765502929688</v>
      </c>
      <c r="U760" s="118">
        <v>404617</v>
      </c>
      <c r="V760" s="119">
        <v>5.0665196031332016E-2</v>
      </c>
      <c r="W760" s="117">
        <v>1109</v>
      </c>
      <c r="X760" s="119">
        <v>0.27533778548240662</v>
      </c>
      <c r="Y760" s="119">
        <v>0</v>
      </c>
      <c r="Z760" s="117">
        <v>156829</v>
      </c>
      <c r="AA760" s="119">
        <v>95.228561401367188</v>
      </c>
      <c r="AB760" s="116">
        <v>156241</v>
      </c>
      <c r="AC760" s="120">
        <v>95.551742553710938</v>
      </c>
      <c r="AD760" s="116">
        <v>5.3088846206665039</v>
      </c>
      <c r="AE760" s="116">
        <v>29.781314849853516</v>
      </c>
      <c r="AF760" s="116">
        <v>1723.480712890625</v>
      </c>
      <c r="AG760" s="116">
        <v>4900.84716796875</v>
      </c>
      <c r="AH760" s="121">
        <v>3311.931396484375</v>
      </c>
      <c r="AI760" s="116">
        <v>67.578750610351563</v>
      </c>
      <c r="AJ760" s="121">
        <v>4299.1669921875</v>
      </c>
      <c r="AK760" s="121">
        <v>601.6788330078125</v>
      </c>
      <c r="AL760" s="116">
        <v>2858.429443359375</v>
      </c>
      <c r="AM760" s="116">
        <v>453.50201416015625</v>
      </c>
      <c r="AN760" s="116">
        <v>83.861259460449219</v>
      </c>
      <c r="AO760" s="116">
        <v>82.879142761230469</v>
      </c>
      <c r="AP760" s="116">
        <v>91.618782043457031</v>
      </c>
      <c r="AQ760" s="116">
        <v>3.1116489955357145</v>
      </c>
      <c r="AR760" s="118">
        <v>282</v>
      </c>
      <c r="AS760" s="118">
        <v>0</v>
      </c>
      <c r="AT760" s="118">
        <v>0</v>
      </c>
      <c r="AU760" s="118">
        <v>0</v>
      </c>
      <c r="AV760" s="118">
        <v>1</v>
      </c>
      <c r="AW760" s="118">
        <v>1</v>
      </c>
      <c r="AX760" s="118">
        <v>2</v>
      </c>
      <c r="AY760" s="118">
        <v>1</v>
      </c>
      <c r="AZ760" s="118">
        <v>6</v>
      </c>
      <c r="BA760" s="118">
        <v>2</v>
      </c>
      <c r="BB760" s="118">
        <v>126</v>
      </c>
      <c r="BC760" s="118">
        <v>70</v>
      </c>
      <c r="BD760" s="116">
        <v>19</v>
      </c>
      <c r="BE760" s="118">
        <v>40</v>
      </c>
      <c r="BF760" s="118">
        <v>0</v>
      </c>
      <c r="BG760" s="112">
        <v>40.618324279785156</v>
      </c>
      <c r="BH760" s="244">
        <v>80</v>
      </c>
      <c r="BI760" s="240">
        <v>14.842300556586272</v>
      </c>
      <c r="BJ760" s="471">
        <v>1</v>
      </c>
      <c r="BK760" s="471">
        <v>2</v>
      </c>
    </row>
    <row r="761" spans="1:63">
      <c r="A761" s="352">
        <v>41871</v>
      </c>
      <c r="B761" s="114" t="s">
        <v>124</v>
      </c>
      <c r="C761" s="114" t="s">
        <v>176</v>
      </c>
      <c r="D761" s="114">
        <v>145</v>
      </c>
      <c r="E761" s="114">
        <v>113</v>
      </c>
      <c r="F761" s="114">
        <v>32</v>
      </c>
      <c r="G761" s="114">
        <v>418</v>
      </c>
      <c r="H761" s="114">
        <v>332</v>
      </c>
      <c r="I761" s="114">
        <v>86</v>
      </c>
      <c r="J761" s="114">
        <v>1610</v>
      </c>
      <c r="K761" s="115">
        <v>1270</v>
      </c>
      <c r="L761" s="115">
        <v>340</v>
      </c>
      <c r="M761" s="115">
        <v>1127668</v>
      </c>
      <c r="N761" s="116">
        <v>5.7641076855361462E-3</v>
      </c>
      <c r="O761" s="115">
        <v>145</v>
      </c>
      <c r="P761" s="116">
        <v>1.3359376229345798E-2</v>
      </c>
      <c r="Q761" s="116">
        <v>0</v>
      </c>
      <c r="R761" s="117">
        <v>446476</v>
      </c>
      <c r="S761" s="116">
        <v>98.972099304199219</v>
      </c>
      <c r="T761" s="116">
        <v>98.958877563476562</v>
      </c>
      <c r="U761" s="118">
        <v>451113</v>
      </c>
      <c r="V761" s="119">
        <v>0.72908562421798706</v>
      </c>
      <c r="W761" s="117">
        <v>1370</v>
      </c>
      <c r="X761" s="119">
        <v>0.30684739351272583</v>
      </c>
      <c r="Y761" s="119">
        <v>0</v>
      </c>
      <c r="Z761" s="117">
        <v>117033</v>
      </c>
      <c r="AA761" s="119">
        <v>94.175148010253906</v>
      </c>
      <c r="AB761" s="116">
        <v>116112</v>
      </c>
      <c r="AC761" s="120">
        <v>94.195259094238281</v>
      </c>
      <c r="AD761" s="116">
        <v>5.3311629295349121</v>
      </c>
      <c r="AE761" s="116">
        <v>31.518115997314453</v>
      </c>
      <c r="AF761" s="116">
        <v>1689.8565673828125</v>
      </c>
      <c r="AG761" s="116">
        <v>5568.5927734375</v>
      </c>
      <c r="AH761" s="121">
        <v>3416.511474609375</v>
      </c>
      <c r="AI761" s="116">
        <v>61.353229522705078</v>
      </c>
      <c r="AJ761" s="121">
        <v>4224.27978515625</v>
      </c>
      <c r="AK761" s="121">
        <v>1344.3135986328125</v>
      </c>
      <c r="AL761" s="116">
        <v>2384.759521484375</v>
      </c>
      <c r="AM761" s="116">
        <v>1031.75244140625</v>
      </c>
      <c r="AN761" s="116">
        <v>84.586654663085938</v>
      </c>
      <c r="AO761" s="116">
        <v>80.290756225585938</v>
      </c>
      <c r="AP761" s="116">
        <v>101.68229675292969</v>
      </c>
      <c r="AQ761" s="116">
        <v>3.4587532754270187</v>
      </c>
      <c r="AR761" s="118">
        <v>212</v>
      </c>
      <c r="AS761" s="118">
        <v>2</v>
      </c>
      <c r="AT761" s="118">
        <v>0</v>
      </c>
      <c r="AU761" s="118">
        <v>0</v>
      </c>
      <c r="AV761" s="118">
        <v>7</v>
      </c>
      <c r="AW761" s="118">
        <v>5</v>
      </c>
      <c r="AX761" s="118">
        <v>1</v>
      </c>
      <c r="AY761" s="118">
        <v>0</v>
      </c>
      <c r="AZ761" s="118">
        <v>7</v>
      </c>
      <c r="BA761" s="118">
        <v>3</v>
      </c>
      <c r="BB761" s="118">
        <v>70</v>
      </c>
      <c r="BC761" s="118">
        <v>42</v>
      </c>
      <c r="BD761" s="116">
        <v>15</v>
      </c>
      <c r="BE761" s="118">
        <v>33</v>
      </c>
      <c r="BF761" s="118">
        <v>0</v>
      </c>
      <c r="BG761" s="112">
        <v>41.808975219726563</v>
      </c>
      <c r="BH761" s="244">
        <v>63</v>
      </c>
      <c r="BI761" s="240">
        <v>15.07177033492823</v>
      </c>
      <c r="BJ761" s="471">
        <v>0</v>
      </c>
      <c r="BK761" s="471">
        <v>3</v>
      </c>
    </row>
    <row r="762" spans="1:63">
      <c r="A762" s="352">
        <v>41871</v>
      </c>
      <c r="B762" s="206" t="s">
        <v>133</v>
      </c>
      <c r="C762" s="206" t="s">
        <v>176</v>
      </c>
      <c r="D762" s="206">
        <v>174</v>
      </c>
      <c r="E762" s="206">
        <v>163</v>
      </c>
      <c r="F762" s="206">
        <v>11</v>
      </c>
      <c r="G762" s="206">
        <v>515</v>
      </c>
      <c r="H762" s="206">
        <v>482</v>
      </c>
      <c r="I762" s="206">
        <v>33</v>
      </c>
      <c r="J762" s="206">
        <v>1515</v>
      </c>
      <c r="K762" s="245">
        <v>1401</v>
      </c>
      <c r="L762" s="245">
        <v>114</v>
      </c>
      <c r="M762" s="245">
        <v>923669</v>
      </c>
      <c r="N762" s="246">
        <v>0.11064569652080536</v>
      </c>
      <c r="O762" s="245">
        <v>53</v>
      </c>
      <c r="P762" s="246">
        <v>6.0586314648389816E-3</v>
      </c>
      <c r="Q762" s="246">
        <v>0</v>
      </c>
      <c r="R762" s="247">
        <v>303585</v>
      </c>
      <c r="S762" s="246">
        <v>99.485832214355469</v>
      </c>
      <c r="T762" s="246">
        <v>99.479804992675781</v>
      </c>
      <c r="U762" s="248">
        <v>305154</v>
      </c>
      <c r="V762" s="249">
        <v>0.13337527215480804</v>
      </c>
      <c r="W762" s="248">
        <v>1120</v>
      </c>
      <c r="X762" s="246">
        <v>0.36892467737197876</v>
      </c>
      <c r="Y762" s="246">
        <v>0</v>
      </c>
      <c r="Z762" s="247">
        <v>69169</v>
      </c>
      <c r="AA762" s="249">
        <v>92.540008544921875</v>
      </c>
      <c r="AB762" s="246">
        <v>68017</v>
      </c>
      <c r="AC762" s="250">
        <v>93.050270080566406</v>
      </c>
      <c r="AD762" s="246">
        <v>5.434330940246582</v>
      </c>
      <c r="AE762" s="246">
        <v>38.012947082519531</v>
      </c>
      <c r="AF762" s="246">
        <v>1429.367431640625</v>
      </c>
      <c r="AG762" s="246">
        <v>4550.49072265625</v>
      </c>
      <c r="AH762" s="251">
        <v>3064.681396484375</v>
      </c>
      <c r="AI762" s="246">
        <v>67.348373413085938</v>
      </c>
      <c r="AJ762" s="251">
        <v>4266.42626953125</v>
      </c>
      <c r="AK762" s="251">
        <v>284.06509399414062</v>
      </c>
      <c r="AL762" s="246">
        <v>2887.682373046875</v>
      </c>
      <c r="AM762" s="246">
        <v>176.99929809570312</v>
      </c>
      <c r="AN762" s="246">
        <v>83.386512756347656</v>
      </c>
      <c r="AO762" s="246">
        <v>85.540206909179687</v>
      </c>
      <c r="AP762" s="246">
        <v>60.506317138671875</v>
      </c>
      <c r="AQ762" s="246">
        <v>3.0036242393770629</v>
      </c>
      <c r="AR762" s="248">
        <v>295</v>
      </c>
      <c r="AS762" s="248">
        <v>2</v>
      </c>
      <c r="AT762" s="248">
        <v>2</v>
      </c>
      <c r="AU762" s="248">
        <v>2</v>
      </c>
      <c r="AV762" s="248">
        <v>2</v>
      </c>
      <c r="AW762" s="248">
        <v>0</v>
      </c>
      <c r="AX762" s="248">
        <v>7</v>
      </c>
      <c r="AY762" s="248">
        <v>1</v>
      </c>
      <c r="AZ762" s="248">
        <v>7</v>
      </c>
      <c r="BA762" s="248">
        <v>4</v>
      </c>
      <c r="BB762" s="248">
        <v>93</v>
      </c>
      <c r="BC762" s="248">
        <v>48</v>
      </c>
      <c r="BD762" s="246">
        <v>23</v>
      </c>
      <c r="BE762" s="248">
        <v>40</v>
      </c>
      <c r="BF762" s="248">
        <v>0</v>
      </c>
      <c r="BG762" s="249">
        <v>40.194751739501953</v>
      </c>
      <c r="BH762" s="252">
        <v>109</v>
      </c>
      <c r="BI762" s="253">
        <v>21.16504854368932</v>
      </c>
      <c r="BJ762" s="43">
        <v>1</v>
      </c>
      <c r="BK762" s="43">
        <v>4</v>
      </c>
    </row>
    <row r="763" spans="1:63">
      <c r="A763" s="352">
        <v>41871</v>
      </c>
      <c r="B763" s="206" t="s">
        <v>125</v>
      </c>
      <c r="C763" s="206" t="s">
        <v>176</v>
      </c>
      <c r="D763" s="206">
        <v>172</v>
      </c>
      <c r="E763" s="206">
        <v>164</v>
      </c>
      <c r="F763" s="206">
        <v>8</v>
      </c>
      <c r="G763" s="206">
        <v>492</v>
      </c>
      <c r="H763" s="206">
        <v>468</v>
      </c>
      <c r="I763" s="206">
        <v>24</v>
      </c>
      <c r="J763" s="206">
        <v>1614</v>
      </c>
      <c r="K763" s="245">
        <v>1522</v>
      </c>
      <c r="L763" s="245">
        <v>92</v>
      </c>
      <c r="M763" s="245">
        <v>865989</v>
      </c>
      <c r="N763" s="246">
        <v>1.3856989098712802E-3</v>
      </c>
      <c r="O763" s="245">
        <v>20</v>
      </c>
      <c r="P763" s="246">
        <v>2.4177480954676867E-3</v>
      </c>
      <c r="Q763" s="246">
        <v>0</v>
      </c>
      <c r="R763" s="247">
        <v>307031</v>
      </c>
      <c r="S763" s="246">
        <v>99.742057800292969</v>
      </c>
      <c r="T763" s="246">
        <v>99.739646911621094</v>
      </c>
      <c r="U763" s="248">
        <v>307825</v>
      </c>
      <c r="V763" s="249">
        <v>4.5155525207519531E-2</v>
      </c>
      <c r="W763" s="248">
        <v>627</v>
      </c>
      <c r="X763" s="246">
        <v>0.20421390235424042</v>
      </c>
      <c r="Y763" s="246">
        <v>0</v>
      </c>
      <c r="Z763" s="247">
        <v>76273</v>
      </c>
      <c r="AA763" s="249">
        <v>94.713722229003906</v>
      </c>
      <c r="AB763" s="246">
        <v>77676</v>
      </c>
      <c r="AC763" s="250">
        <v>93.892578125</v>
      </c>
      <c r="AD763" s="246">
        <v>4.5165524482727051</v>
      </c>
      <c r="AE763" s="246">
        <v>34.434299468994141</v>
      </c>
      <c r="AF763" s="246">
        <v>1125.3343505859375</v>
      </c>
      <c r="AG763" s="246">
        <v>4196.4716796875</v>
      </c>
      <c r="AH763" s="251">
        <v>2380.708740234375</v>
      </c>
      <c r="AI763" s="246">
        <v>56.731201171875</v>
      </c>
      <c r="AJ763" s="251">
        <v>3897.360107421875</v>
      </c>
      <c r="AK763" s="251">
        <v>299.11215209960937</v>
      </c>
      <c r="AL763" s="246">
        <v>2177.269775390625</v>
      </c>
      <c r="AM763" s="246">
        <v>203.43907165527344</v>
      </c>
      <c r="AN763" s="246">
        <v>68.218856811523438</v>
      </c>
      <c r="AO763" s="246">
        <v>67.558937072753906</v>
      </c>
      <c r="AP763" s="246">
        <v>78.167770385742187</v>
      </c>
      <c r="AQ763" s="246">
        <v>2.6000444112066297</v>
      </c>
      <c r="AR763" s="248">
        <v>341</v>
      </c>
      <c r="AS763" s="248">
        <v>0</v>
      </c>
      <c r="AT763" s="248">
        <v>0</v>
      </c>
      <c r="AU763" s="248">
        <v>0</v>
      </c>
      <c r="AV763" s="248">
        <v>0</v>
      </c>
      <c r="AW763" s="248">
        <v>0</v>
      </c>
      <c r="AX763" s="248">
        <v>0</v>
      </c>
      <c r="AY763" s="248">
        <v>0</v>
      </c>
      <c r="AZ763" s="248">
        <v>1</v>
      </c>
      <c r="BA763" s="248">
        <v>0</v>
      </c>
      <c r="BB763" s="248">
        <v>63</v>
      </c>
      <c r="BC763" s="248">
        <v>34</v>
      </c>
      <c r="BD763" s="246">
        <v>7</v>
      </c>
      <c r="BE763" s="248">
        <v>14</v>
      </c>
      <c r="BF763" s="248">
        <v>0</v>
      </c>
      <c r="BG763" s="249">
        <v>33.215045928955078</v>
      </c>
      <c r="BH763" s="252">
        <v>135</v>
      </c>
      <c r="BI763" s="253">
        <v>27.439024390243905</v>
      </c>
      <c r="BJ763" s="43">
        <v>0</v>
      </c>
      <c r="BK763" s="43">
        <v>0</v>
      </c>
    </row>
    <row r="764" spans="1:63">
      <c r="A764" s="352">
        <v>41871</v>
      </c>
      <c r="B764" s="107" t="s">
        <v>127</v>
      </c>
      <c r="C764" s="107" t="s">
        <v>128</v>
      </c>
      <c r="D764" s="107">
        <v>161</v>
      </c>
      <c r="E764" s="107">
        <v>149</v>
      </c>
      <c r="F764" s="107">
        <v>12</v>
      </c>
      <c r="G764" s="107">
        <v>483</v>
      </c>
      <c r="H764" s="107">
        <v>447</v>
      </c>
      <c r="I764" s="107">
        <v>36</v>
      </c>
      <c r="J764" s="107">
        <v>1544</v>
      </c>
      <c r="K764" s="108">
        <v>1422</v>
      </c>
      <c r="L764" s="108">
        <v>122</v>
      </c>
      <c r="M764" s="108">
        <v>879834</v>
      </c>
      <c r="N764" s="109">
        <v>0.10251934081315994</v>
      </c>
      <c r="O764" s="108">
        <v>4006</v>
      </c>
      <c r="P764" s="109">
        <v>0.45579078793525696</v>
      </c>
      <c r="Q764" s="109">
        <v>0</v>
      </c>
      <c r="R764" s="110">
        <v>319887</v>
      </c>
      <c r="S764" s="109">
        <v>99.44818115234375</v>
      </c>
      <c r="T764" s="109">
        <v>98.994903564453125</v>
      </c>
      <c r="U764" s="111">
        <v>321662</v>
      </c>
      <c r="V764" s="112">
        <v>0.11254049092531204</v>
      </c>
      <c r="W764" s="111">
        <v>2428</v>
      </c>
      <c r="X764" s="109">
        <v>0.75901800394058228</v>
      </c>
      <c r="Y764" s="109">
        <v>0</v>
      </c>
      <c r="Z764" s="110">
        <v>690228</v>
      </c>
      <c r="AA764" s="112">
        <v>98.981788635253906</v>
      </c>
      <c r="AB764" s="109">
        <v>689169</v>
      </c>
      <c r="AC764" s="182">
        <v>99.111984252929688</v>
      </c>
      <c r="AD764" s="109">
        <v>3.4070878028869629</v>
      </c>
      <c r="AE764" s="109">
        <v>17.051240921020508</v>
      </c>
      <c r="AF764" s="109">
        <v>824.033203125</v>
      </c>
      <c r="AG764" s="109">
        <v>4164.91845703125</v>
      </c>
      <c r="AH764" s="113">
        <v>2447.112548828125</v>
      </c>
      <c r="AI764" s="109">
        <v>58.755352020263672</v>
      </c>
      <c r="AJ764" s="113">
        <v>3829.729248046875</v>
      </c>
      <c r="AK764" s="113">
        <v>335.18887329101562</v>
      </c>
      <c r="AL764" s="109">
        <v>447</v>
      </c>
      <c r="AM764" s="109">
        <v>36</v>
      </c>
      <c r="AN764" s="109">
        <v>72.958587646484375</v>
      </c>
      <c r="AO764" s="109">
        <v>74.595596313476562</v>
      </c>
      <c r="AP764" s="109">
        <v>58.332466125488281</v>
      </c>
      <c r="AQ764" s="109">
        <v>2.6974860473000324</v>
      </c>
      <c r="AR764" s="111">
        <v>335</v>
      </c>
      <c r="AS764" s="111">
        <v>2</v>
      </c>
      <c r="AT764" s="111">
        <v>6</v>
      </c>
      <c r="AU764" s="111">
        <v>4</v>
      </c>
      <c r="AV764" s="111">
        <v>4</v>
      </c>
      <c r="AW764" s="111">
        <v>1</v>
      </c>
      <c r="AX764" s="111">
        <v>27</v>
      </c>
      <c r="AY764" s="111">
        <v>0</v>
      </c>
      <c r="AZ764" s="111">
        <v>11</v>
      </c>
      <c r="BA764" s="111">
        <v>0</v>
      </c>
      <c r="BB764" s="111">
        <v>35</v>
      </c>
      <c r="BC764" s="111">
        <v>12</v>
      </c>
      <c r="BD764" s="109">
        <v>79</v>
      </c>
      <c r="BE764" s="111">
        <v>101</v>
      </c>
      <c r="BF764" s="111">
        <v>0</v>
      </c>
      <c r="BG764" s="112">
        <v>35.830059051513672</v>
      </c>
      <c r="BH764" s="244">
        <v>163</v>
      </c>
      <c r="BI764" s="240">
        <v>33.747412008281572</v>
      </c>
      <c r="BJ764" s="43">
        <v>0</v>
      </c>
      <c r="BK764" s="43">
        <v>0</v>
      </c>
    </row>
    <row r="765" spans="1:63">
      <c r="A765" s="352">
        <v>41871</v>
      </c>
      <c r="B765" s="107" t="s">
        <v>129</v>
      </c>
      <c r="C765" s="107" t="s">
        <v>128</v>
      </c>
      <c r="D765" s="107">
        <v>153</v>
      </c>
      <c r="E765" s="107">
        <v>151</v>
      </c>
      <c r="F765" s="107">
        <v>2</v>
      </c>
      <c r="G765" s="107">
        <v>455</v>
      </c>
      <c r="H765" s="107">
        <v>449</v>
      </c>
      <c r="I765" s="107">
        <v>6</v>
      </c>
      <c r="J765" s="107">
        <v>1183</v>
      </c>
      <c r="K765" s="108">
        <v>1166</v>
      </c>
      <c r="L765" s="108">
        <v>17</v>
      </c>
      <c r="M765" s="108">
        <v>714451</v>
      </c>
      <c r="N765" s="109">
        <v>0.26481872797012329</v>
      </c>
      <c r="O765" s="108">
        <v>3192</v>
      </c>
      <c r="P765" s="109">
        <v>0.44797044992446899</v>
      </c>
      <c r="Q765" s="109">
        <v>0</v>
      </c>
      <c r="R765" s="110">
        <v>212038</v>
      </c>
      <c r="S765" s="109">
        <v>99.342208862304688</v>
      </c>
      <c r="T765" s="109">
        <v>98.897186279296875</v>
      </c>
      <c r="U765" s="111">
        <v>213442</v>
      </c>
      <c r="V765" s="112">
        <v>0.14289596676826477</v>
      </c>
      <c r="W765" s="111">
        <v>1930</v>
      </c>
      <c r="X765" s="109">
        <v>0.91021418571472168</v>
      </c>
      <c r="Y765" s="109">
        <v>0</v>
      </c>
      <c r="Z765" s="110">
        <v>170892</v>
      </c>
      <c r="AA765" s="112">
        <v>96.490768432617187</v>
      </c>
      <c r="AB765" s="109">
        <v>171441</v>
      </c>
      <c r="AC765" s="182">
        <v>96.170112609863281</v>
      </c>
      <c r="AD765" s="109">
        <v>3.4209606647491455</v>
      </c>
      <c r="AE765" s="109">
        <v>24.352680206298828</v>
      </c>
      <c r="AF765" s="109">
        <v>696.34979248046875</v>
      </c>
      <c r="AG765" s="109">
        <v>2473.9658203125</v>
      </c>
      <c r="AH765" s="113">
        <v>1363.0440673828125</v>
      </c>
      <c r="AI765" s="109">
        <v>55.095508575439453</v>
      </c>
      <c r="AJ765" s="113">
        <v>2435.04931640625</v>
      </c>
      <c r="AK765" s="113">
        <v>38.916664123535156</v>
      </c>
      <c r="AL765" s="109">
        <v>449</v>
      </c>
      <c r="AM765" s="109">
        <v>6</v>
      </c>
      <c r="AN765" s="109">
        <v>63.807918548583984</v>
      </c>
      <c r="AO765" s="109">
        <v>64.090599060058594</v>
      </c>
      <c r="AP765" s="109">
        <v>50.007278442382812</v>
      </c>
      <c r="AQ765" s="109">
        <v>2.091264429680896</v>
      </c>
      <c r="AR765" s="111">
        <v>318</v>
      </c>
      <c r="AS765" s="111">
        <v>0</v>
      </c>
      <c r="AT765" s="111">
        <v>4</v>
      </c>
      <c r="AU765" s="111">
        <v>4</v>
      </c>
      <c r="AV765" s="111">
        <v>1</v>
      </c>
      <c r="AW765" s="111">
        <v>0</v>
      </c>
      <c r="AX765" s="111">
        <v>31</v>
      </c>
      <c r="AY765" s="111">
        <v>1</v>
      </c>
      <c r="AZ765" s="111">
        <v>14</v>
      </c>
      <c r="BA765" s="111">
        <v>0</v>
      </c>
      <c r="BB765" s="111">
        <v>53</v>
      </c>
      <c r="BC765" s="111">
        <v>26</v>
      </c>
      <c r="BD765" s="109">
        <v>81</v>
      </c>
      <c r="BE765" s="111">
        <v>93</v>
      </c>
      <c r="BF765" s="111">
        <v>0</v>
      </c>
      <c r="BG765" s="112">
        <v>31.355533599853516</v>
      </c>
      <c r="BH765" s="244">
        <v>171</v>
      </c>
      <c r="BI765" s="240">
        <v>37.582417582417584</v>
      </c>
      <c r="BJ765" s="43">
        <v>1</v>
      </c>
      <c r="BK765" s="43">
        <v>0</v>
      </c>
    </row>
    <row r="766" spans="1:63">
      <c r="A766" s="352">
        <v>41871</v>
      </c>
      <c r="B766" s="126" t="s">
        <v>130</v>
      </c>
      <c r="C766" s="126" t="s">
        <v>128</v>
      </c>
      <c r="D766" s="233">
        <v>181</v>
      </c>
      <c r="E766" s="233">
        <v>176</v>
      </c>
      <c r="F766" s="233">
        <v>5</v>
      </c>
      <c r="G766" s="233">
        <v>543</v>
      </c>
      <c r="H766" s="233">
        <v>528</v>
      </c>
      <c r="I766" s="233">
        <v>15</v>
      </c>
      <c r="J766" s="233">
        <v>863</v>
      </c>
      <c r="K766" s="233">
        <v>832</v>
      </c>
      <c r="L766" s="233">
        <v>31</v>
      </c>
      <c r="M766" s="233">
        <v>289071</v>
      </c>
      <c r="N766" s="195">
        <v>0.31791496276855469</v>
      </c>
      <c r="O766" s="233">
        <v>706</v>
      </c>
      <c r="P766" s="230">
        <v>0.24501128494739532</v>
      </c>
      <c r="Q766" s="234">
        <v>0</v>
      </c>
      <c r="R766" s="233">
        <v>57297</v>
      </c>
      <c r="S766" s="230">
        <v>99.730209350585937</v>
      </c>
      <c r="T766" s="195">
        <v>99.485862731933594</v>
      </c>
      <c r="U766" s="233">
        <v>57452</v>
      </c>
      <c r="V766" s="195">
        <v>0</v>
      </c>
      <c r="W766" s="233">
        <v>318</v>
      </c>
      <c r="X766" s="195">
        <v>0.55500286817550659</v>
      </c>
      <c r="Y766" s="234">
        <v>0</v>
      </c>
      <c r="Z766" s="233">
        <v>126947</v>
      </c>
      <c r="AA766" s="195">
        <v>98.588386535644531</v>
      </c>
      <c r="AB766" s="233">
        <v>128083</v>
      </c>
      <c r="AC766" s="195">
        <v>98.662582397460938</v>
      </c>
      <c r="AD766" s="234">
        <v>4.1655802726745605</v>
      </c>
      <c r="AE766" s="234">
        <v>26.272418975830078</v>
      </c>
      <c r="AF766" s="233">
        <v>369.09994506835937</v>
      </c>
      <c r="AG766" s="234">
        <v>1089.9166259765625</v>
      </c>
      <c r="AH766" s="234">
        <v>664.7332763671875</v>
      </c>
      <c r="AI766" s="234">
        <v>60.989368438720703</v>
      </c>
      <c r="AJ766" s="234">
        <v>1040.61083984375</v>
      </c>
      <c r="AK766" s="234">
        <v>49.305549621582031</v>
      </c>
      <c r="AL766" s="234">
        <v>528</v>
      </c>
      <c r="AM766" s="234">
        <v>15</v>
      </c>
      <c r="AN766" s="235">
        <v>44.943111419677734</v>
      </c>
      <c r="AO766" s="235">
        <v>44.324394226074219</v>
      </c>
      <c r="AP766" s="235">
        <v>63.712966918945313</v>
      </c>
      <c r="AQ766" s="213">
        <v>1.2629393116762022</v>
      </c>
      <c r="AR766" s="234">
        <v>449</v>
      </c>
      <c r="AS766" s="236">
        <v>1</v>
      </c>
      <c r="AT766" s="236">
        <v>3</v>
      </c>
      <c r="AU766" s="236">
        <v>3</v>
      </c>
      <c r="AV766" s="236">
        <v>0</v>
      </c>
      <c r="AW766" s="236">
        <v>0</v>
      </c>
      <c r="AX766" s="236">
        <v>7</v>
      </c>
      <c r="AY766" s="236">
        <v>0</v>
      </c>
      <c r="AZ766" s="236">
        <v>4</v>
      </c>
      <c r="BA766" s="236">
        <v>0</v>
      </c>
      <c r="BB766" s="236">
        <v>36</v>
      </c>
      <c r="BC766" s="236">
        <v>5</v>
      </c>
      <c r="BD766" s="236">
        <v>9</v>
      </c>
      <c r="BE766" s="236">
        <v>6</v>
      </c>
      <c r="BF766" s="236">
        <v>0</v>
      </c>
      <c r="BG766" s="235">
        <v>20.939781188964844</v>
      </c>
      <c r="BH766" s="236">
        <v>275</v>
      </c>
      <c r="BI766" s="235">
        <v>50.644567219152862</v>
      </c>
      <c r="BJ766" s="43">
        <v>0</v>
      </c>
      <c r="BK766" s="43">
        <v>0</v>
      </c>
    </row>
    <row r="767" spans="1:63">
      <c r="A767" s="352">
        <v>41871</v>
      </c>
      <c r="B767" s="127" t="s">
        <v>132</v>
      </c>
      <c r="C767" s="127" t="s">
        <v>128</v>
      </c>
      <c r="D767" s="199">
        <v>183</v>
      </c>
      <c r="E767" s="199">
        <v>178</v>
      </c>
      <c r="F767" s="199">
        <v>5</v>
      </c>
      <c r="G767" s="199">
        <v>542</v>
      </c>
      <c r="H767" s="199">
        <v>527</v>
      </c>
      <c r="I767" s="199">
        <v>15</v>
      </c>
      <c r="J767" s="199">
        <v>1002</v>
      </c>
      <c r="K767" s="199">
        <v>972</v>
      </c>
      <c r="L767" s="199">
        <v>30</v>
      </c>
      <c r="M767" s="199">
        <v>377953</v>
      </c>
      <c r="N767" s="200">
        <v>0</v>
      </c>
      <c r="O767" s="199">
        <v>1247</v>
      </c>
      <c r="P767" s="194">
        <v>0.32996487617492676</v>
      </c>
      <c r="Q767" s="200">
        <v>0</v>
      </c>
      <c r="R767" s="199">
        <v>87483</v>
      </c>
      <c r="S767" s="194">
        <v>99.700271606445312</v>
      </c>
      <c r="T767" s="200">
        <v>99.371292114257813</v>
      </c>
      <c r="U767" s="199">
        <v>87746</v>
      </c>
      <c r="V767" s="201">
        <v>0</v>
      </c>
      <c r="W767" s="199">
        <v>587</v>
      </c>
      <c r="X767" s="200">
        <v>0.67098748683929443</v>
      </c>
      <c r="Y767" s="200">
        <v>0</v>
      </c>
      <c r="Z767" s="199">
        <v>136376</v>
      </c>
      <c r="AA767" s="201">
        <v>97.539886474609375</v>
      </c>
      <c r="AB767" s="199">
        <v>137438</v>
      </c>
      <c r="AC767" s="201">
        <v>97.358810424804687</v>
      </c>
      <c r="AD767" s="200">
        <v>4.2824015617370605</v>
      </c>
      <c r="AE767" s="200">
        <v>26.684263229370117</v>
      </c>
      <c r="AF767" s="199">
        <v>450.21096801757812</v>
      </c>
      <c r="AG767" s="200">
        <v>1444.84521484375</v>
      </c>
      <c r="AH767" s="200">
        <v>744.4053955078125</v>
      </c>
      <c r="AI767" s="237">
        <v>51.521461486816406</v>
      </c>
      <c r="AJ767" s="200">
        <v>1403.3118896484375</v>
      </c>
      <c r="AK767" s="200">
        <v>41.533332824707031</v>
      </c>
      <c r="AL767" s="200">
        <v>527</v>
      </c>
      <c r="AM767" s="200">
        <v>15</v>
      </c>
      <c r="AN767" s="200">
        <v>44.736679077148437</v>
      </c>
      <c r="AO767" s="200">
        <v>44.951122283935547</v>
      </c>
      <c r="AP767" s="200">
        <v>38.526706695556641</v>
      </c>
      <c r="AQ767" s="200">
        <v>1.4419612922592315</v>
      </c>
      <c r="AR767" s="200">
        <v>481</v>
      </c>
      <c r="AS767" s="202">
        <v>0</v>
      </c>
      <c r="AT767" s="202">
        <v>0</v>
      </c>
      <c r="AU767" s="202">
        <v>0</v>
      </c>
      <c r="AV767" s="202">
        <v>0</v>
      </c>
      <c r="AW767" s="202">
        <v>0</v>
      </c>
      <c r="AX767" s="202">
        <v>12</v>
      </c>
      <c r="AY767" s="202">
        <v>-2</v>
      </c>
      <c r="AZ767" s="202">
        <v>3</v>
      </c>
      <c r="BA767" s="202">
        <v>0</v>
      </c>
      <c r="BB767" s="202">
        <v>56</v>
      </c>
      <c r="BC767" s="202">
        <v>20</v>
      </c>
      <c r="BD767" s="202">
        <v>22</v>
      </c>
      <c r="BE767" s="202">
        <v>12</v>
      </c>
      <c r="BF767" s="202">
        <v>0</v>
      </c>
      <c r="BG767" s="200">
        <v>20.771739959716797</v>
      </c>
      <c r="BH767" s="202">
        <v>303</v>
      </c>
      <c r="BI767" s="238">
        <v>55.904059040590404</v>
      </c>
      <c r="BJ767" s="43">
        <v>0</v>
      </c>
      <c r="BK767" s="43">
        <v>0</v>
      </c>
    </row>
    <row r="768" spans="1:63">
      <c r="A768" s="352">
        <v>41870</v>
      </c>
      <c r="B768" s="126" t="s">
        <v>6</v>
      </c>
      <c r="C768" s="126"/>
      <c r="D768" s="233">
        <v>2114</v>
      </c>
      <c r="E768" s="233">
        <v>1914</v>
      </c>
      <c r="F768" s="233">
        <v>200</v>
      </c>
      <c r="G768" s="233">
        <v>6250</v>
      </c>
      <c r="H768" s="233">
        <v>5669</v>
      </c>
      <c r="I768" s="233">
        <v>581</v>
      </c>
      <c r="J768" s="233">
        <v>18826</v>
      </c>
      <c r="K768" s="233">
        <v>16616</v>
      </c>
      <c r="L768" s="233">
        <v>2210</v>
      </c>
      <c r="M768" s="233">
        <v>12293803</v>
      </c>
      <c r="N768" s="195">
        <v>0.19075464545517379</v>
      </c>
      <c r="O768" s="233">
        <v>16443</v>
      </c>
      <c r="P768" s="230">
        <v>0.13596099148247695</v>
      </c>
      <c r="Q768" s="234"/>
      <c r="R768" s="233">
        <v>4566199</v>
      </c>
      <c r="S768" s="230">
        <v>99.535639114945113</v>
      </c>
      <c r="T768" s="195">
        <v>99.400309473126015</v>
      </c>
      <c r="U768" s="233">
        <v>4587506</v>
      </c>
      <c r="V768" s="195">
        <v>0.10184182961510158</v>
      </c>
      <c r="W768" s="233">
        <v>16637</v>
      </c>
      <c r="X768" s="195">
        <v>0.3643511813655077</v>
      </c>
      <c r="Y768" s="234"/>
      <c r="Z768" s="233">
        <v>3658744</v>
      </c>
      <c r="AA768" s="195">
        <v>98.01049033002927</v>
      </c>
      <c r="AB768" s="233">
        <v>3654616</v>
      </c>
      <c r="AC768" s="195">
        <v>98.006034503682145</v>
      </c>
      <c r="AD768" s="234">
        <v>9.6450717885782478</v>
      </c>
      <c r="AE768" s="234">
        <v>29.649245786299257</v>
      </c>
      <c r="AF768" s="233">
        <v>17410.412994384766</v>
      </c>
      <c r="AG768" s="234">
        <v>62956.739624023438</v>
      </c>
      <c r="AH768" s="234">
        <v>45742.831420898438</v>
      </c>
      <c r="AI768" s="234">
        <v>72.657560880810905</v>
      </c>
      <c r="AJ768" s="234">
        <v>53444.440551757813</v>
      </c>
      <c r="AK768" s="234">
        <v>9512.2915649414062</v>
      </c>
      <c r="AL768" s="234">
        <v>34886.96728515625</v>
      </c>
      <c r="AM768" s="234">
        <v>7558.6455001831055</v>
      </c>
      <c r="AN768" s="235">
        <v>90.461215489231094</v>
      </c>
      <c r="AO768" s="235">
        <v>88.26497317420278</v>
      </c>
      <c r="AP768" s="235">
        <v>107.11836294278196</v>
      </c>
      <c r="AQ768" s="213">
        <v>3.3441378744302264</v>
      </c>
      <c r="AR768" s="234">
        <v>3578</v>
      </c>
      <c r="AS768" s="236">
        <v>94</v>
      </c>
      <c r="AT768" s="236">
        <v>24</v>
      </c>
      <c r="AU768" s="236">
        <v>15</v>
      </c>
      <c r="AV768" s="236">
        <v>22</v>
      </c>
      <c r="AW768" s="236">
        <v>10</v>
      </c>
      <c r="AX768" s="236">
        <v>106</v>
      </c>
      <c r="AY768" s="236">
        <v>3</v>
      </c>
      <c r="AZ768" s="236">
        <v>95</v>
      </c>
      <c r="BA768" s="236">
        <v>16</v>
      </c>
      <c r="BB768" s="236">
        <v>650</v>
      </c>
      <c r="BC768" s="236">
        <v>305</v>
      </c>
      <c r="BD768" s="236">
        <v>311</v>
      </c>
      <c r="BE768" s="236">
        <v>540</v>
      </c>
      <c r="BF768" s="236">
        <v>0</v>
      </c>
      <c r="BG768" s="235">
        <v>44.102691908850403</v>
      </c>
      <c r="BH768" s="236">
        <v>1500</v>
      </c>
      <c r="BI768" s="235">
        <v>24</v>
      </c>
      <c r="BJ768" s="43">
        <v>5</v>
      </c>
      <c r="BK768" s="43">
        <v>16</v>
      </c>
    </row>
    <row r="769" spans="1:63">
      <c r="A769" s="352">
        <v>41870</v>
      </c>
      <c r="B769" s="127" t="s">
        <v>134</v>
      </c>
      <c r="C769" s="127"/>
      <c r="D769" s="199">
        <v>757</v>
      </c>
      <c r="E769" s="199">
        <v>652</v>
      </c>
      <c r="F769" s="199">
        <v>105</v>
      </c>
      <c r="G769" s="199">
        <v>2263</v>
      </c>
      <c r="H769" s="199">
        <v>1947</v>
      </c>
      <c r="I769" s="199">
        <v>316</v>
      </c>
      <c r="J769" s="199">
        <v>7925</v>
      </c>
      <c r="K769" s="199">
        <v>6620</v>
      </c>
      <c r="L769" s="199">
        <v>1305</v>
      </c>
      <c r="M769" s="199">
        <v>6036954</v>
      </c>
      <c r="N769" s="200">
        <v>7.575012135109431E-2</v>
      </c>
      <c r="O769" s="199">
        <v>6746</v>
      </c>
      <c r="P769" s="194">
        <v>0.11184971939746011</v>
      </c>
      <c r="Q769" s="200"/>
      <c r="R769" s="199">
        <v>2443003</v>
      </c>
      <c r="S769" s="194">
        <v>99.542270463724336</v>
      </c>
      <c r="T769" s="200">
        <v>99.430932713528804</v>
      </c>
      <c r="U769" s="199">
        <v>2454238</v>
      </c>
      <c r="V769" s="201">
        <v>9.298201976331523E-2</v>
      </c>
      <c r="W769" s="199">
        <v>7152</v>
      </c>
      <c r="X769" s="200">
        <v>0.29275445015826834</v>
      </c>
      <c r="Y769" s="200"/>
      <c r="Z769" s="199">
        <v>2128830</v>
      </c>
      <c r="AA769" s="201">
        <v>98.549439861316799</v>
      </c>
      <c r="AB769" s="199">
        <v>2124019</v>
      </c>
      <c r="AC769" s="201">
        <v>98.483298699712606</v>
      </c>
      <c r="AD769" s="200">
        <v>5.3551340678388231</v>
      </c>
      <c r="AE769" s="200">
        <v>30.430379044098292</v>
      </c>
      <c r="AF769" s="199">
        <v>9200.585205078125</v>
      </c>
      <c r="AG769" s="200">
        <v>34645.172607421875</v>
      </c>
      <c r="AH769" s="200">
        <v>28289.91064453125</v>
      </c>
      <c r="AI769" s="237">
        <v>81.656139991263416</v>
      </c>
      <c r="AJ769" s="200">
        <v>28016.6328125</v>
      </c>
      <c r="AK769" s="200">
        <v>6628.5324478149414</v>
      </c>
      <c r="AL769" s="200">
        <v>22658.151123046875</v>
      </c>
      <c r="AM769" s="200">
        <v>5631.7512588500977</v>
      </c>
      <c r="AN769" s="200">
        <v>114.12774431024476</v>
      </c>
      <c r="AO769" s="200">
        <v>111.49977237130732</v>
      </c>
      <c r="AP769" s="200">
        <v>126.75499598302572</v>
      </c>
      <c r="AQ769" s="200">
        <v>4.3716306129238962</v>
      </c>
      <c r="AR769" s="200">
        <v>838</v>
      </c>
      <c r="AS769" s="202">
        <v>88</v>
      </c>
      <c r="AT769" s="202">
        <v>16</v>
      </c>
      <c r="AU769" s="202">
        <v>10</v>
      </c>
      <c r="AV769" s="202">
        <v>8</v>
      </c>
      <c r="AW769" s="202">
        <v>3</v>
      </c>
      <c r="AX769" s="202">
        <v>18</v>
      </c>
      <c r="AY769" s="202">
        <v>2</v>
      </c>
      <c r="AZ769" s="202">
        <v>38</v>
      </c>
      <c r="BA769" s="202">
        <v>8</v>
      </c>
      <c r="BB769" s="202">
        <v>136</v>
      </c>
      <c r="BC769" s="202">
        <v>47</v>
      </c>
      <c r="BD769" s="202">
        <v>68</v>
      </c>
      <c r="BE769" s="202">
        <v>180</v>
      </c>
      <c r="BF769" s="202">
        <v>0</v>
      </c>
      <c r="BG769" s="200">
        <v>56.295975045927307</v>
      </c>
      <c r="BH769" s="202">
        <v>176</v>
      </c>
      <c r="BI769" s="238">
        <v>7.7772867874502865</v>
      </c>
      <c r="BJ769" s="470">
        <v>2</v>
      </c>
      <c r="BK769" s="470">
        <v>8</v>
      </c>
    </row>
    <row r="770" spans="1:63">
      <c r="A770" s="352">
        <v>41870</v>
      </c>
      <c r="B770" s="127" t="s">
        <v>175</v>
      </c>
      <c r="C770" s="127"/>
      <c r="D770" s="199">
        <v>679</v>
      </c>
      <c r="E770" s="199">
        <v>608</v>
      </c>
      <c r="F770" s="199">
        <v>71</v>
      </c>
      <c r="G770" s="199">
        <v>1964</v>
      </c>
      <c r="H770" s="199">
        <v>1771</v>
      </c>
      <c r="I770" s="199">
        <v>193</v>
      </c>
      <c r="J770" s="199">
        <v>6307</v>
      </c>
      <c r="K770" s="199">
        <v>5602</v>
      </c>
      <c r="L770" s="199">
        <v>705</v>
      </c>
      <c r="M770" s="199">
        <v>4046633</v>
      </c>
      <c r="N770" s="200">
        <v>4.4975662816577151E-3</v>
      </c>
      <c r="O770" s="199">
        <v>365</v>
      </c>
      <c r="P770" s="194">
        <v>9.4285765568265165E-3</v>
      </c>
      <c r="Q770" s="200"/>
      <c r="R770" s="199">
        <v>1450427</v>
      </c>
      <c r="S770" s="194">
        <v>99.525409671704523</v>
      </c>
      <c r="T770" s="243">
        <v>99.516025842260134</v>
      </c>
      <c r="U770" s="199">
        <v>1457346</v>
      </c>
      <c r="V770" s="201">
        <v>0.1469795078738762</v>
      </c>
      <c r="W770" s="199">
        <v>4303</v>
      </c>
      <c r="X770" s="200">
        <v>0.29667125611974959</v>
      </c>
      <c r="Y770" s="200"/>
      <c r="Z770" s="199">
        <v>424372</v>
      </c>
      <c r="AA770" s="201">
        <v>94.017278155653258</v>
      </c>
      <c r="AB770" s="199">
        <v>422247</v>
      </c>
      <c r="AC770" s="201">
        <v>94.19013212814005</v>
      </c>
      <c r="AD770" s="200">
        <v>20.551989321250492</v>
      </c>
      <c r="AE770" s="200">
        <v>33.115074418456842</v>
      </c>
      <c r="AF770" s="199">
        <v>5957.016845703125</v>
      </c>
      <c r="AG770" s="200">
        <v>19139.69580078125</v>
      </c>
      <c r="AH770" s="200">
        <v>12132.709228515625</v>
      </c>
      <c r="AI770" s="237">
        <v>63.390292901208959</v>
      </c>
      <c r="AJ770" s="200">
        <v>16628.99169921875</v>
      </c>
      <c r="AK770" s="200">
        <v>2510.7035522460937</v>
      </c>
      <c r="AL770" s="200">
        <v>10277.816162109375</v>
      </c>
      <c r="AM770" s="200">
        <v>1854.8942413330078</v>
      </c>
      <c r="AN770" s="200">
        <v>79.724515271828309</v>
      </c>
      <c r="AO770" s="200">
        <v>79.143267254095193</v>
      </c>
      <c r="AP770" s="200">
        <v>88.688404617546311</v>
      </c>
      <c r="AQ770" s="200">
        <v>3.0346750912924132</v>
      </c>
      <c r="AR770" s="200">
        <v>1134</v>
      </c>
      <c r="AS770" s="202">
        <v>3</v>
      </c>
      <c r="AT770" s="202">
        <v>1</v>
      </c>
      <c r="AU770" s="202">
        <v>1</v>
      </c>
      <c r="AV770" s="202">
        <v>13</v>
      </c>
      <c r="AW770" s="202">
        <v>7</v>
      </c>
      <c r="AX770" s="202">
        <v>13</v>
      </c>
      <c r="AY770" s="202">
        <v>2</v>
      </c>
      <c r="AZ770" s="202">
        <v>24</v>
      </c>
      <c r="BA770" s="202">
        <v>8</v>
      </c>
      <c r="BB770" s="202">
        <v>365</v>
      </c>
      <c r="BC770" s="202">
        <v>206</v>
      </c>
      <c r="BD770" s="202">
        <v>62</v>
      </c>
      <c r="BE770" s="202">
        <v>136</v>
      </c>
      <c r="BF770" s="202">
        <v>0</v>
      </c>
      <c r="BG770" s="200">
        <v>38.833068799024474</v>
      </c>
      <c r="BH770" s="202">
        <v>383</v>
      </c>
      <c r="BI770" s="238">
        <v>19.501018329938898</v>
      </c>
      <c r="BJ770" s="470">
        <v>2</v>
      </c>
      <c r="BK770" s="470">
        <v>8</v>
      </c>
    </row>
    <row r="771" spans="1:63">
      <c r="A771" s="352">
        <v>41870</v>
      </c>
      <c r="B771" s="126" t="s">
        <v>135</v>
      </c>
      <c r="C771" s="126"/>
      <c r="D771" s="189">
        <v>678</v>
      </c>
      <c r="E771" s="189">
        <v>654</v>
      </c>
      <c r="F771" s="189">
        <v>24</v>
      </c>
      <c r="G771" s="189">
        <v>2023</v>
      </c>
      <c r="H771" s="189">
        <v>1951</v>
      </c>
      <c r="I771" s="189">
        <v>72</v>
      </c>
      <c r="J771" s="189">
        <v>4594</v>
      </c>
      <c r="K771" s="189">
        <v>4394</v>
      </c>
      <c r="L771" s="189">
        <v>200</v>
      </c>
      <c r="M771" s="189">
        <v>2210216</v>
      </c>
      <c r="N771" s="203">
        <v>0.84589019097442697</v>
      </c>
      <c r="O771" s="189">
        <v>9332</v>
      </c>
      <c r="P771" s="192">
        <v>0.42584785402489106</v>
      </c>
      <c r="Q771" s="203"/>
      <c r="R771" s="204">
        <v>672769</v>
      </c>
      <c r="S771" s="192">
        <v>99.533612647776494</v>
      </c>
      <c r="T771" s="203">
        <v>99.109750894282499</v>
      </c>
      <c r="U771" s="204">
        <v>675922</v>
      </c>
      <c r="V771" s="205">
        <v>3.6690624522378208E-2</v>
      </c>
      <c r="W771" s="204">
        <v>5182</v>
      </c>
      <c r="X771" s="203">
        <v>0.77024952100944011</v>
      </c>
      <c r="Y771" s="203"/>
      <c r="Z771" s="204">
        <v>1105542</v>
      </c>
      <c r="AA771" s="205">
        <v>98.505519470643975</v>
      </c>
      <c r="AB771" s="204">
        <v>1108350</v>
      </c>
      <c r="AC771" s="205">
        <v>98.5451558191304</v>
      </c>
      <c r="AD771" s="203">
        <v>3.8551276599895345</v>
      </c>
      <c r="AE771" s="203">
        <v>25.41069314371067</v>
      </c>
      <c r="AF771" s="204">
        <v>2252.8109436035156</v>
      </c>
      <c r="AG771" s="205">
        <v>9171.8712158203125</v>
      </c>
      <c r="AH771" s="205">
        <v>5320.2115478515625</v>
      </c>
      <c r="AI771" s="232">
        <v>58.005737571575075</v>
      </c>
      <c r="AJ771" s="205">
        <v>8798.8160400390625</v>
      </c>
      <c r="AK771" s="205">
        <v>373.05556488037109</v>
      </c>
      <c r="AL771" s="205">
        <v>1951</v>
      </c>
      <c r="AM771" s="205">
        <v>72</v>
      </c>
      <c r="AN771" s="203">
        <v>60.216437244877341</v>
      </c>
      <c r="AO771" s="203">
        <v>61.053408408962433</v>
      </c>
      <c r="AP771" s="203">
        <v>45.503619006739619</v>
      </c>
      <c r="AQ771" s="203">
        <v>1.9964891632173078</v>
      </c>
      <c r="AR771" s="205">
        <v>1606</v>
      </c>
      <c r="AS771" s="204">
        <v>3</v>
      </c>
      <c r="AT771" s="204">
        <v>7</v>
      </c>
      <c r="AU771" s="204">
        <v>4</v>
      </c>
      <c r="AV771" s="204">
        <v>1</v>
      </c>
      <c r="AW771" s="204">
        <v>0</v>
      </c>
      <c r="AX771" s="204">
        <v>75</v>
      </c>
      <c r="AY771" s="204">
        <v>-1</v>
      </c>
      <c r="AZ771" s="204">
        <v>33</v>
      </c>
      <c r="BA771" s="204">
        <v>0</v>
      </c>
      <c r="BB771" s="204">
        <v>149</v>
      </c>
      <c r="BC771" s="204">
        <v>52</v>
      </c>
      <c r="BD771" s="204">
        <v>181</v>
      </c>
      <c r="BE771" s="204">
        <v>224</v>
      </c>
      <c r="BF771" s="204">
        <v>0</v>
      </c>
      <c r="BG771" s="203">
        <v>28.732034210475248</v>
      </c>
      <c r="BH771" s="204">
        <v>941</v>
      </c>
      <c r="BI771" s="239">
        <v>46.515076618882844</v>
      </c>
      <c r="BJ771" s="470">
        <v>1</v>
      </c>
      <c r="BK771" s="470">
        <v>0</v>
      </c>
    </row>
    <row r="772" spans="1:63">
      <c r="A772" s="352">
        <v>41870</v>
      </c>
      <c r="B772" s="114" t="s">
        <v>121</v>
      </c>
      <c r="C772" s="114" t="s">
        <v>122</v>
      </c>
      <c r="D772" s="114">
        <v>229</v>
      </c>
      <c r="E772" s="114">
        <v>168</v>
      </c>
      <c r="F772" s="114">
        <v>61</v>
      </c>
      <c r="G772" s="114">
        <v>675</v>
      </c>
      <c r="H772" s="114">
        <v>492</v>
      </c>
      <c r="I772" s="114">
        <v>183</v>
      </c>
      <c r="J772" s="114">
        <v>2621</v>
      </c>
      <c r="K772" s="115">
        <v>1855</v>
      </c>
      <c r="L772" s="115">
        <v>766</v>
      </c>
      <c r="M772" s="115">
        <v>2012149</v>
      </c>
      <c r="N772" s="116">
        <v>0.16241341829299927</v>
      </c>
      <c r="O772" s="115">
        <v>2406</v>
      </c>
      <c r="P772" s="116">
        <v>0.11980138719081879</v>
      </c>
      <c r="Q772" s="116">
        <v>0</v>
      </c>
      <c r="R772" s="117">
        <v>920159</v>
      </c>
      <c r="S772" s="116">
        <v>99.58538818359375</v>
      </c>
      <c r="T772" s="116">
        <v>99.466079711914063</v>
      </c>
      <c r="U772" s="118">
        <v>923990</v>
      </c>
      <c r="V772" s="119">
        <v>0.12705765664577484</v>
      </c>
      <c r="W772" s="117">
        <v>2950</v>
      </c>
      <c r="X772" s="119">
        <v>0.32059675455093384</v>
      </c>
      <c r="Y772" s="119">
        <v>0</v>
      </c>
      <c r="Z772" s="117">
        <v>1127908</v>
      </c>
      <c r="AA772" s="119">
        <v>98.744316101074219</v>
      </c>
      <c r="AB772" s="116">
        <v>1125570</v>
      </c>
      <c r="AC772" s="120">
        <v>98.716293334960938</v>
      </c>
      <c r="AD772" s="116">
        <v>5.2228183746337891</v>
      </c>
      <c r="AE772" s="116">
        <v>28.561784744262695</v>
      </c>
      <c r="AF772" s="116">
        <v>3009.275390625</v>
      </c>
      <c r="AG772" s="116">
        <v>13944.9931640625</v>
      </c>
      <c r="AH772" s="121">
        <v>12321.0068359375</v>
      </c>
      <c r="AI772" s="116">
        <v>88.354339599609375</v>
      </c>
      <c r="AJ772" s="121">
        <v>9449.607421875</v>
      </c>
      <c r="AK772" s="121">
        <v>4495.37841796875</v>
      </c>
      <c r="AL772" s="116">
        <v>8325.552734375</v>
      </c>
      <c r="AM772" s="116">
        <v>3995.44921875</v>
      </c>
      <c r="AN772" s="116">
        <v>132.931640625</v>
      </c>
      <c r="AO772" s="116">
        <v>128.32212829589844</v>
      </c>
      <c r="AP772" s="116">
        <v>143.78903198242187</v>
      </c>
      <c r="AQ772" s="122">
        <v>5.3204857550791687</v>
      </c>
      <c r="AR772" s="118">
        <v>164</v>
      </c>
      <c r="AS772" s="118">
        <v>63</v>
      </c>
      <c r="AT772" s="118">
        <v>7</v>
      </c>
      <c r="AU772" s="118">
        <v>5</v>
      </c>
      <c r="AV772" s="118">
        <v>3</v>
      </c>
      <c r="AW772" s="118">
        <v>1</v>
      </c>
      <c r="AX772" s="118">
        <v>9</v>
      </c>
      <c r="AY772" s="118">
        <v>0</v>
      </c>
      <c r="AZ772" s="118">
        <v>10</v>
      </c>
      <c r="BA772" s="118">
        <v>0</v>
      </c>
      <c r="BB772" s="118">
        <v>16</v>
      </c>
      <c r="BC772" s="118">
        <v>6</v>
      </c>
      <c r="BD772" s="116">
        <v>32</v>
      </c>
      <c r="BE772" s="118">
        <v>44</v>
      </c>
      <c r="BF772" s="118">
        <v>0</v>
      </c>
      <c r="BG772" s="112">
        <v>66.006050109863281</v>
      </c>
      <c r="BH772" s="244">
        <v>38</v>
      </c>
      <c r="BI772" s="240">
        <v>5.6296296296296298</v>
      </c>
      <c r="BJ772" s="470">
        <v>0</v>
      </c>
      <c r="BK772" s="470">
        <v>0</v>
      </c>
    </row>
    <row r="773" spans="1:63">
      <c r="A773" s="352">
        <v>41870</v>
      </c>
      <c r="B773" s="114" t="s">
        <v>123</v>
      </c>
      <c r="C773" s="114" t="s">
        <v>122</v>
      </c>
      <c r="D773" s="114">
        <v>168</v>
      </c>
      <c r="E773" s="114">
        <v>157</v>
      </c>
      <c r="F773" s="114">
        <v>11</v>
      </c>
      <c r="G773" s="114">
        <v>517</v>
      </c>
      <c r="H773" s="114">
        <v>483</v>
      </c>
      <c r="I773" s="114">
        <v>34</v>
      </c>
      <c r="J773" s="114">
        <v>1567</v>
      </c>
      <c r="K773" s="115">
        <v>1435</v>
      </c>
      <c r="L773" s="115">
        <v>132</v>
      </c>
      <c r="M773" s="115">
        <v>1135140</v>
      </c>
      <c r="N773" s="116">
        <v>6.0873549431562424E-2</v>
      </c>
      <c r="O773" s="115">
        <v>1114</v>
      </c>
      <c r="P773" s="116">
        <v>9.8218835890293121E-2</v>
      </c>
      <c r="Q773" s="116">
        <v>0</v>
      </c>
      <c r="R773" s="117">
        <v>409297</v>
      </c>
      <c r="S773" s="116">
        <v>99.484466552734375</v>
      </c>
      <c r="T773" s="116">
        <v>99.386756896972656</v>
      </c>
      <c r="U773" s="118">
        <v>411418</v>
      </c>
      <c r="V773" s="119">
        <v>0.20076905190944672</v>
      </c>
      <c r="W773" s="117">
        <v>1070</v>
      </c>
      <c r="X773" s="119">
        <v>0.26142385601997375</v>
      </c>
      <c r="Y773" s="119">
        <v>0</v>
      </c>
      <c r="Z773" s="117">
        <v>339173</v>
      </c>
      <c r="AA773" s="119">
        <v>98.695945739746094</v>
      </c>
      <c r="AB773" s="116">
        <v>338888</v>
      </c>
      <c r="AC773" s="120">
        <v>98.636421203613281</v>
      </c>
      <c r="AD773" s="116">
        <v>5.0638036727905273</v>
      </c>
      <c r="AE773" s="116">
        <v>30.512872695922852</v>
      </c>
      <c r="AF773" s="116">
        <v>1630.396484375</v>
      </c>
      <c r="AG773" s="116">
        <v>6052.13623046875</v>
      </c>
      <c r="AH773" s="121">
        <v>4827.7314453125</v>
      </c>
      <c r="AI773" s="116">
        <v>79.769050598144531</v>
      </c>
      <c r="AJ773" s="121">
        <v>5419.12109375</v>
      </c>
      <c r="AK773" s="121">
        <v>633.01593017578125</v>
      </c>
      <c r="AL773" s="116">
        <v>4291.55908203125</v>
      </c>
      <c r="AM773" s="116">
        <v>536.1729736328125</v>
      </c>
      <c r="AN773" s="116">
        <v>106.82244873046875</v>
      </c>
      <c r="AO773" s="116">
        <v>105.50228881835937</v>
      </c>
      <c r="AP773" s="116">
        <v>119.63831329345703</v>
      </c>
      <c r="AQ773" s="116">
        <v>3.8622439249960117</v>
      </c>
      <c r="AR773" s="118">
        <v>233</v>
      </c>
      <c r="AS773" s="118">
        <v>13</v>
      </c>
      <c r="AT773" s="118">
        <v>4</v>
      </c>
      <c r="AU773" s="118">
        <v>2</v>
      </c>
      <c r="AV773" s="118">
        <v>3</v>
      </c>
      <c r="AW773" s="118">
        <v>2</v>
      </c>
      <c r="AX773" s="118">
        <v>3</v>
      </c>
      <c r="AY773" s="118">
        <v>1</v>
      </c>
      <c r="AZ773" s="118">
        <v>14</v>
      </c>
      <c r="BA773" s="118">
        <v>4</v>
      </c>
      <c r="BB773" s="118">
        <v>23</v>
      </c>
      <c r="BC773" s="118">
        <v>7</v>
      </c>
      <c r="BD773" s="116">
        <v>11</v>
      </c>
      <c r="BE773" s="118">
        <v>30</v>
      </c>
      <c r="BF773" s="118">
        <v>0</v>
      </c>
      <c r="BG773" s="112">
        <v>52.198368072509766</v>
      </c>
      <c r="BH773" s="244">
        <v>59</v>
      </c>
      <c r="BI773" s="240">
        <v>11.411992263056092</v>
      </c>
      <c r="BJ773" s="470">
        <v>1</v>
      </c>
      <c r="BK773" s="470">
        <v>4</v>
      </c>
    </row>
    <row r="774" spans="1:63">
      <c r="A774" s="352">
        <v>41870</v>
      </c>
      <c r="B774" s="114" t="s">
        <v>183</v>
      </c>
      <c r="C774" s="114" t="s">
        <v>122</v>
      </c>
      <c r="D774" s="114">
        <v>139</v>
      </c>
      <c r="E774" s="114">
        <v>129</v>
      </c>
      <c r="F774" s="114">
        <v>10</v>
      </c>
      <c r="G774" s="114">
        <v>417</v>
      </c>
      <c r="H774" s="114">
        <v>387</v>
      </c>
      <c r="I774" s="114">
        <v>30</v>
      </c>
      <c r="J774" s="114">
        <v>1576</v>
      </c>
      <c r="K774" s="115">
        <v>1462</v>
      </c>
      <c r="L774" s="115">
        <v>114</v>
      </c>
      <c r="M774" s="115">
        <v>1204325</v>
      </c>
      <c r="N774" s="116">
        <v>9.1337470803409815E-4</v>
      </c>
      <c r="O774" s="115">
        <v>972</v>
      </c>
      <c r="P774" s="116">
        <v>8.0711454153060913E-2</v>
      </c>
      <c r="Q774" s="116">
        <v>0</v>
      </c>
      <c r="R774" s="117">
        <v>488450</v>
      </c>
      <c r="S774" s="116">
        <v>99.625320434570313</v>
      </c>
      <c r="T774" s="116">
        <v>99.544914245605469</v>
      </c>
      <c r="U774" s="118">
        <v>490287</v>
      </c>
      <c r="V774" s="119">
        <v>3.3041872084140778E-2</v>
      </c>
      <c r="W774" s="117">
        <v>1190</v>
      </c>
      <c r="X774" s="119">
        <v>0.24362780153751373</v>
      </c>
      <c r="Y774" s="119">
        <v>0</v>
      </c>
      <c r="Z774" s="117">
        <v>284905</v>
      </c>
      <c r="AA774" s="119">
        <v>97.834014892578125</v>
      </c>
      <c r="AB774" s="116">
        <v>283716</v>
      </c>
      <c r="AC774" s="120">
        <v>97.638130187988281</v>
      </c>
      <c r="AD774" s="116">
        <v>5.4105181694030762</v>
      </c>
      <c r="AE774" s="116">
        <v>29.925849914550781</v>
      </c>
      <c r="AF774" s="116">
        <v>1838.4398193359375</v>
      </c>
      <c r="AG774" s="116">
        <v>6256.14306640625</v>
      </c>
      <c r="AH774" s="121">
        <v>4821.8798828125</v>
      </c>
      <c r="AI774" s="116">
        <v>77.074325561523438</v>
      </c>
      <c r="AJ774" s="121">
        <v>5680.8193359375</v>
      </c>
      <c r="AK774" s="121">
        <v>575.322998046875</v>
      </c>
      <c r="AL774" s="116">
        <v>4321.45361328125</v>
      </c>
      <c r="AM774" s="116">
        <v>500.42303466796875</v>
      </c>
      <c r="AN774" s="116">
        <v>101.43850708007812</v>
      </c>
      <c r="AO774" s="116">
        <v>99.23907470703125</v>
      </c>
      <c r="AP774" s="116">
        <v>129.85623168945312</v>
      </c>
      <c r="AQ774" s="116">
        <v>3.9696339253846764</v>
      </c>
      <c r="AR774" s="118">
        <v>156</v>
      </c>
      <c r="AS774" s="118">
        <v>2</v>
      </c>
      <c r="AT774" s="118">
        <v>0</v>
      </c>
      <c r="AU774" s="118">
        <v>0</v>
      </c>
      <c r="AV774" s="118">
        <v>2</v>
      </c>
      <c r="AW774" s="118">
        <v>0</v>
      </c>
      <c r="AX774" s="118">
        <v>0</v>
      </c>
      <c r="AY774" s="118">
        <v>0</v>
      </c>
      <c r="AZ774" s="118">
        <v>3</v>
      </c>
      <c r="BA774" s="118">
        <v>2</v>
      </c>
      <c r="BB774" s="118">
        <v>50</v>
      </c>
      <c r="BC774" s="118">
        <v>13</v>
      </c>
      <c r="BD774" s="116">
        <v>3</v>
      </c>
      <c r="BE774" s="118">
        <v>21</v>
      </c>
      <c r="BF774" s="118">
        <v>0</v>
      </c>
      <c r="BG774" s="112">
        <v>50.156307220458984</v>
      </c>
      <c r="BH774" s="244">
        <v>27</v>
      </c>
      <c r="BI774" s="240">
        <v>6.4748201438848918</v>
      </c>
      <c r="BJ774" s="470">
        <v>0</v>
      </c>
      <c r="BK774" s="470">
        <v>2</v>
      </c>
    </row>
    <row r="775" spans="1:63">
      <c r="A775" s="352">
        <v>41870</v>
      </c>
      <c r="B775" s="114" t="s">
        <v>126</v>
      </c>
      <c r="C775" s="114" t="s">
        <v>122</v>
      </c>
      <c r="D775" s="114">
        <v>109</v>
      </c>
      <c r="E775" s="114">
        <v>103</v>
      </c>
      <c r="F775" s="114">
        <v>6</v>
      </c>
      <c r="G775" s="114">
        <v>320</v>
      </c>
      <c r="H775" s="114">
        <v>302</v>
      </c>
      <c r="I775" s="114">
        <v>18</v>
      </c>
      <c r="J775" s="114">
        <v>992</v>
      </c>
      <c r="K775" s="115">
        <v>918</v>
      </c>
      <c r="L775" s="115">
        <v>74</v>
      </c>
      <c r="M775" s="115">
        <v>670968</v>
      </c>
      <c r="N775" s="116">
        <v>3.2192293554544449E-2</v>
      </c>
      <c r="O775" s="115">
        <v>1345</v>
      </c>
      <c r="P775" s="116">
        <v>0.20057503879070282</v>
      </c>
      <c r="Q775" s="116">
        <v>0</v>
      </c>
      <c r="R775" s="117">
        <v>240967</v>
      </c>
      <c r="S775" s="116">
        <v>99.425643920898438</v>
      </c>
      <c r="T775" s="116">
        <v>99.226219177246094</v>
      </c>
      <c r="U775" s="118">
        <v>242359</v>
      </c>
      <c r="V775" s="119">
        <v>3.7134992890059948E-3</v>
      </c>
      <c r="W775" s="117">
        <v>970</v>
      </c>
      <c r="X775" s="119">
        <v>0.40254473686218262</v>
      </c>
      <c r="Y775" s="119">
        <v>0</v>
      </c>
      <c r="Z775" s="117">
        <v>129397</v>
      </c>
      <c r="AA775" s="119">
        <v>98.716354370117188</v>
      </c>
      <c r="AB775" s="116">
        <v>129392</v>
      </c>
      <c r="AC775" s="120">
        <v>98.5740966796875</v>
      </c>
      <c r="AD775" s="116">
        <v>5.7990727424621582</v>
      </c>
      <c r="AE775" s="116">
        <v>34.188125610351563</v>
      </c>
      <c r="AF775" s="116">
        <v>1085.591064453125</v>
      </c>
      <c r="AG775" s="116">
        <v>3604.564208984375</v>
      </c>
      <c r="AH775" s="121">
        <v>2639.350341796875</v>
      </c>
      <c r="AI775" s="116">
        <v>73.222450256347656</v>
      </c>
      <c r="AJ775" s="121">
        <v>3479.971435546875</v>
      </c>
      <c r="AK775" s="121">
        <v>124.59299468994141</v>
      </c>
      <c r="AL775" s="116">
        <v>2571.8642578125</v>
      </c>
      <c r="AM775" s="116">
        <v>67.486000061035156</v>
      </c>
      <c r="AN775" s="116">
        <v>101.13035583496094</v>
      </c>
      <c r="AO775" s="116">
        <v>104.90703582763672</v>
      </c>
      <c r="AP775" s="116">
        <v>50.426181793212891</v>
      </c>
      <c r="AQ775" s="116">
        <v>3.6336332751858618</v>
      </c>
      <c r="AR775" s="118">
        <v>152</v>
      </c>
      <c r="AS775" s="118">
        <v>1</v>
      </c>
      <c r="AT775" s="118">
        <v>3</v>
      </c>
      <c r="AU775" s="118">
        <v>2</v>
      </c>
      <c r="AV775" s="118">
        <v>0</v>
      </c>
      <c r="AW775" s="118">
        <v>0</v>
      </c>
      <c r="AX775" s="118">
        <v>6</v>
      </c>
      <c r="AY775" s="118">
        <v>1</v>
      </c>
      <c r="AZ775" s="118">
        <v>9</v>
      </c>
      <c r="BA775" s="118">
        <v>1</v>
      </c>
      <c r="BB775" s="118">
        <v>21</v>
      </c>
      <c r="BC775" s="118">
        <v>12</v>
      </c>
      <c r="BD775" s="116">
        <v>15</v>
      </c>
      <c r="BE775" s="118">
        <v>50</v>
      </c>
      <c r="BF775" s="118">
        <v>0</v>
      </c>
      <c r="BG775" s="112">
        <v>49.507297515869141</v>
      </c>
      <c r="BH775" s="244">
        <v>31</v>
      </c>
      <c r="BI775" s="240">
        <v>9.6875</v>
      </c>
      <c r="BJ775" s="470">
        <v>1</v>
      </c>
      <c r="BK775" s="470">
        <v>1</v>
      </c>
    </row>
    <row r="776" spans="1:63">
      <c r="A776" s="352">
        <v>41870</v>
      </c>
      <c r="B776" s="114" t="s">
        <v>184</v>
      </c>
      <c r="C776" s="114" t="s">
        <v>122</v>
      </c>
      <c r="D776" s="114">
        <v>112</v>
      </c>
      <c r="E776" s="114">
        <v>95</v>
      </c>
      <c r="F776" s="114">
        <v>17</v>
      </c>
      <c r="G776" s="114">
        <v>334</v>
      </c>
      <c r="H776" s="114">
        <v>283</v>
      </c>
      <c r="I776" s="114">
        <v>51</v>
      </c>
      <c r="J776" s="114">
        <v>1169</v>
      </c>
      <c r="K776" s="115">
        <v>950</v>
      </c>
      <c r="L776" s="115">
        <v>219</v>
      </c>
      <c r="M776" s="115">
        <v>1014372</v>
      </c>
      <c r="N776" s="116">
        <v>3.8151685148477554E-2</v>
      </c>
      <c r="O776" s="115">
        <v>909</v>
      </c>
      <c r="P776" s="116">
        <v>8.9652128517627716E-2</v>
      </c>
      <c r="Q776" s="116">
        <v>0</v>
      </c>
      <c r="R776" s="117">
        <v>384130</v>
      </c>
      <c r="S776" s="116">
        <v>99.468132019042969</v>
      </c>
      <c r="T776" s="116">
        <v>99.378959655761719</v>
      </c>
      <c r="U776" s="118">
        <v>386184</v>
      </c>
      <c r="V776" s="119">
        <v>2.8742775321006775E-2</v>
      </c>
      <c r="W776" s="117">
        <v>972</v>
      </c>
      <c r="X776" s="119">
        <v>0.25303933024406433</v>
      </c>
      <c r="Y776" s="119">
        <v>0</v>
      </c>
      <c r="Z776" s="117">
        <v>247447</v>
      </c>
      <c r="AA776" s="119">
        <v>98.196784973144531</v>
      </c>
      <c r="AB776" s="116">
        <v>246453</v>
      </c>
      <c r="AC776" s="120">
        <v>98.133926391601563</v>
      </c>
      <c r="AD776" s="116">
        <v>5.579012393951416</v>
      </c>
      <c r="AE776" s="116">
        <v>31.108707427978516</v>
      </c>
      <c r="AF776" s="116">
        <v>1636.8824462890625</v>
      </c>
      <c r="AG776" s="116">
        <v>4787.3359375</v>
      </c>
      <c r="AH776" s="121">
        <v>3679.942138671875</v>
      </c>
      <c r="AI776" s="116">
        <v>76.868263244628906</v>
      </c>
      <c r="AJ776" s="121">
        <v>3987.113525390625</v>
      </c>
      <c r="AK776" s="121">
        <v>800.22210693359375</v>
      </c>
      <c r="AL776" s="116">
        <v>3147.721435546875</v>
      </c>
      <c r="AM776" s="116">
        <v>532.22003173828125</v>
      </c>
      <c r="AN776" s="116">
        <v>107.12718200683594</v>
      </c>
      <c r="AO776" s="116">
        <v>111.21551513671875</v>
      </c>
      <c r="AP776" s="116">
        <v>90.543319702148438</v>
      </c>
      <c r="AQ776" s="116">
        <v>4.0952403229255774</v>
      </c>
      <c r="AR776" s="118">
        <v>133</v>
      </c>
      <c r="AS776" s="118">
        <v>9</v>
      </c>
      <c r="AT776" s="118">
        <v>2</v>
      </c>
      <c r="AU776" s="118">
        <v>1</v>
      </c>
      <c r="AV776" s="118">
        <v>0</v>
      </c>
      <c r="AW776" s="118">
        <v>0</v>
      </c>
      <c r="AX776" s="118">
        <v>0</v>
      </c>
      <c r="AY776" s="118">
        <v>0</v>
      </c>
      <c r="AZ776" s="118">
        <v>2</v>
      </c>
      <c r="BA776" s="118">
        <v>1</v>
      </c>
      <c r="BB776" s="118">
        <v>26</v>
      </c>
      <c r="BC776" s="118">
        <v>9</v>
      </c>
      <c r="BD776" s="116">
        <v>7</v>
      </c>
      <c r="BE776" s="118">
        <v>35</v>
      </c>
      <c r="BF776" s="118">
        <v>0</v>
      </c>
      <c r="BG776" s="112">
        <v>52.807613372802734</v>
      </c>
      <c r="BH776" s="244">
        <v>21</v>
      </c>
      <c r="BI776" s="240">
        <v>6.2874251497005984</v>
      </c>
      <c r="BJ776" s="471">
        <v>0</v>
      </c>
      <c r="BK776" s="471">
        <v>1</v>
      </c>
    </row>
    <row r="777" spans="1:63">
      <c r="A777" s="352">
        <v>41870</v>
      </c>
      <c r="B777" s="114" t="s">
        <v>131</v>
      </c>
      <c r="C777" s="114" t="s">
        <v>176</v>
      </c>
      <c r="D777" s="114">
        <v>188</v>
      </c>
      <c r="E777" s="114">
        <v>168</v>
      </c>
      <c r="F777" s="114">
        <v>20</v>
      </c>
      <c r="G777" s="114">
        <v>539</v>
      </c>
      <c r="H777" s="114">
        <v>489</v>
      </c>
      <c r="I777" s="114">
        <v>50</v>
      </c>
      <c r="J777" s="114">
        <v>1572</v>
      </c>
      <c r="K777" s="115">
        <v>1412</v>
      </c>
      <c r="L777" s="115">
        <v>160</v>
      </c>
      <c r="M777" s="115">
        <v>1131863</v>
      </c>
      <c r="N777" s="116">
        <v>1.67864840477705E-3</v>
      </c>
      <c r="O777" s="115">
        <v>83</v>
      </c>
      <c r="P777" s="116">
        <v>7.6468870975077152E-3</v>
      </c>
      <c r="Q777" s="116">
        <v>0</v>
      </c>
      <c r="R777" s="117">
        <v>400439</v>
      </c>
      <c r="S777" s="116">
        <v>99.560920715332031</v>
      </c>
      <c r="T777" s="116">
        <v>99.553306579589844</v>
      </c>
      <c r="U777" s="118">
        <v>402205</v>
      </c>
      <c r="V777" s="119">
        <v>2.5360202416777611E-2</v>
      </c>
      <c r="W777" s="117">
        <v>1223</v>
      </c>
      <c r="X777" s="119">
        <v>0.30541479587554932</v>
      </c>
      <c r="Y777" s="119">
        <v>0</v>
      </c>
      <c r="Z777" s="117">
        <v>156541</v>
      </c>
      <c r="AA777" s="119">
        <v>94.911239624023438</v>
      </c>
      <c r="AB777" s="116">
        <v>155590</v>
      </c>
      <c r="AC777" s="120">
        <v>95.488143920898438</v>
      </c>
      <c r="AD777" s="116">
        <v>5.3106393814086914</v>
      </c>
      <c r="AE777" s="116">
        <v>29.467317581176758</v>
      </c>
      <c r="AF777" s="116">
        <v>1706.0662841796875</v>
      </c>
      <c r="AG777" s="116">
        <v>4912.54150390625</v>
      </c>
      <c r="AH777" s="121">
        <v>3333.236328125</v>
      </c>
      <c r="AI777" s="116">
        <v>67.8515625</v>
      </c>
      <c r="AJ777" s="121">
        <v>4308.087890625</v>
      </c>
      <c r="AK777" s="121">
        <v>604.453125</v>
      </c>
      <c r="AL777" s="116">
        <v>2881.64501953125</v>
      </c>
      <c r="AM777" s="116">
        <v>451.591796875</v>
      </c>
      <c r="AN777" s="116">
        <v>84.26849365234375</v>
      </c>
      <c r="AO777" s="116">
        <v>83.281715393066406</v>
      </c>
      <c r="AP777" s="116">
        <v>92.041229248046875</v>
      </c>
      <c r="AQ777" s="116">
        <v>3.1250264019759859</v>
      </c>
      <c r="AR777" s="118">
        <v>289</v>
      </c>
      <c r="AS777" s="118">
        <v>0</v>
      </c>
      <c r="AT777" s="118">
        <v>0</v>
      </c>
      <c r="AU777" s="118">
        <v>0</v>
      </c>
      <c r="AV777" s="118">
        <v>2</v>
      </c>
      <c r="AW777" s="118">
        <v>0</v>
      </c>
      <c r="AX777" s="118">
        <v>5</v>
      </c>
      <c r="AY777" s="118">
        <v>1</v>
      </c>
      <c r="AZ777" s="118">
        <v>8</v>
      </c>
      <c r="BA777" s="118">
        <v>2</v>
      </c>
      <c r="BB777" s="118">
        <v>111</v>
      </c>
      <c r="BC777" s="118">
        <v>66</v>
      </c>
      <c r="BD777" s="116">
        <v>24</v>
      </c>
      <c r="BE777" s="118">
        <v>46</v>
      </c>
      <c r="BF777" s="118">
        <v>0</v>
      </c>
      <c r="BG777" s="112">
        <v>40.806606292724609</v>
      </c>
      <c r="BH777" s="244">
        <v>83</v>
      </c>
      <c r="BI777" s="240">
        <v>15.398886827458256</v>
      </c>
      <c r="BJ777" s="471">
        <v>1</v>
      </c>
      <c r="BK777" s="471">
        <v>2</v>
      </c>
    </row>
    <row r="778" spans="1:63">
      <c r="A778" s="352">
        <v>41870</v>
      </c>
      <c r="B778" s="114" t="s">
        <v>124</v>
      </c>
      <c r="C778" s="114" t="s">
        <v>176</v>
      </c>
      <c r="D778" s="114">
        <v>145</v>
      </c>
      <c r="E778" s="114">
        <v>113</v>
      </c>
      <c r="F778" s="114">
        <v>32</v>
      </c>
      <c r="G778" s="114">
        <v>418</v>
      </c>
      <c r="H778" s="114">
        <v>332</v>
      </c>
      <c r="I778" s="114">
        <v>86</v>
      </c>
      <c r="J778" s="114">
        <v>1609</v>
      </c>
      <c r="K778" s="115">
        <v>1269</v>
      </c>
      <c r="L778" s="115">
        <v>340</v>
      </c>
      <c r="M778" s="115">
        <v>1129701</v>
      </c>
      <c r="N778" s="116">
        <v>1.4163039159029722E-3</v>
      </c>
      <c r="O778" s="115">
        <v>210</v>
      </c>
      <c r="P778" s="116">
        <v>1.9275674596428871E-2</v>
      </c>
      <c r="Q778" s="116">
        <v>0</v>
      </c>
      <c r="R778" s="117">
        <v>443817</v>
      </c>
      <c r="S778" s="116">
        <v>99.463035583496094</v>
      </c>
      <c r="T778" s="116">
        <v>99.443862915039063</v>
      </c>
      <c r="U778" s="118">
        <v>446213</v>
      </c>
      <c r="V778" s="119">
        <v>0.25570747256278992</v>
      </c>
      <c r="W778" s="117">
        <v>1398</v>
      </c>
      <c r="X778" s="119">
        <v>0.3149946928024292</v>
      </c>
      <c r="Y778" s="119">
        <v>0</v>
      </c>
      <c r="Z778" s="117">
        <v>118532</v>
      </c>
      <c r="AA778" s="119">
        <v>95.143928527832031</v>
      </c>
      <c r="AB778" s="116">
        <v>118565</v>
      </c>
      <c r="AC778" s="120">
        <v>95.060096740722656</v>
      </c>
      <c r="AD778" s="116">
        <v>5.3194169998168945</v>
      </c>
      <c r="AE778" s="116">
        <v>32.519992828369141</v>
      </c>
      <c r="AF778" s="116">
        <v>1681.642578125</v>
      </c>
      <c r="AG778" s="116">
        <v>5578.9755859375</v>
      </c>
      <c r="AH778" s="121">
        <v>3437.4716796875</v>
      </c>
      <c r="AI778" s="116">
        <v>61.61474609375</v>
      </c>
      <c r="AJ778" s="121">
        <v>4240.59423828125</v>
      </c>
      <c r="AK778" s="121">
        <v>1338.3812255859375</v>
      </c>
      <c r="AL778" s="116">
        <v>2404.759033203125</v>
      </c>
      <c r="AM778" s="116">
        <v>1032.7122802734375</v>
      </c>
      <c r="AN778" s="116">
        <v>84.805465698242188</v>
      </c>
      <c r="AO778" s="116">
        <v>80.673583984375</v>
      </c>
      <c r="AP778" s="116">
        <v>101.23358154296875</v>
      </c>
      <c r="AQ778" s="116">
        <v>3.4673558644732752</v>
      </c>
      <c r="AR778" s="118">
        <v>211</v>
      </c>
      <c r="AS778" s="118">
        <v>1</v>
      </c>
      <c r="AT778" s="118">
        <v>0</v>
      </c>
      <c r="AU778" s="118">
        <v>0</v>
      </c>
      <c r="AV778" s="118">
        <v>7</v>
      </c>
      <c r="AW778" s="118">
        <v>4</v>
      </c>
      <c r="AX778" s="118">
        <v>2</v>
      </c>
      <c r="AY778" s="118">
        <v>0</v>
      </c>
      <c r="AZ778" s="118">
        <v>5</v>
      </c>
      <c r="BA778" s="118">
        <v>3</v>
      </c>
      <c r="BB778" s="118">
        <v>78</v>
      </c>
      <c r="BC778" s="118">
        <v>37</v>
      </c>
      <c r="BD778" s="116">
        <v>10</v>
      </c>
      <c r="BE778" s="118">
        <v>35</v>
      </c>
      <c r="BF778" s="118">
        <v>0</v>
      </c>
      <c r="BG778" s="112">
        <v>41.914176940917969</v>
      </c>
      <c r="BH778" s="244">
        <v>63</v>
      </c>
      <c r="BI778" s="240">
        <v>15.07177033492823</v>
      </c>
      <c r="BJ778" s="471">
        <v>0</v>
      </c>
      <c r="BK778" s="471">
        <v>3</v>
      </c>
    </row>
    <row r="779" spans="1:63">
      <c r="A779" s="352">
        <v>41870</v>
      </c>
      <c r="B779" s="206" t="s">
        <v>133</v>
      </c>
      <c r="C779" s="206" t="s">
        <v>176</v>
      </c>
      <c r="D779" s="206">
        <v>174</v>
      </c>
      <c r="E779" s="206">
        <v>163</v>
      </c>
      <c r="F779" s="206">
        <v>11</v>
      </c>
      <c r="G779" s="206">
        <v>515</v>
      </c>
      <c r="H779" s="206">
        <v>482</v>
      </c>
      <c r="I779" s="206">
        <v>33</v>
      </c>
      <c r="J779" s="206">
        <v>1512</v>
      </c>
      <c r="K779" s="245">
        <v>1399</v>
      </c>
      <c r="L779" s="245">
        <v>113</v>
      </c>
      <c r="M779" s="245">
        <v>929429</v>
      </c>
      <c r="N779" s="246">
        <v>1.2265595607459545E-2</v>
      </c>
      <c r="O779" s="245">
        <v>54</v>
      </c>
      <c r="P779" s="246">
        <v>6.1325724236667156E-3</v>
      </c>
      <c r="Q779" s="246">
        <v>0</v>
      </c>
      <c r="R779" s="247">
        <v>298964</v>
      </c>
      <c r="S779" s="246">
        <v>99.349990844726563</v>
      </c>
      <c r="T779" s="246">
        <v>99.343894958496094</v>
      </c>
      <c r="U779" s="248">
        <v>300920</v>
      </c>
      <c r="V779" s="249">
        <v>0.25222650170326233</v>
      </c>
      <c r="W779" s="248">
        <v>1022</v>
      </c>
      <c r="X779" s="246">
        <v>0.34184718132019043</v>
      </c>
      <c r="Y779" s="246">
        <v>0</v>
      </c>
      <c r="Z779" s="247">
        <v>69234</v>
      </c>
      <c r="AA779" s="249">
        <v>92.015480041503906</v>
      </c>
      <c r="AB779" s="246">
        <v>67909</v>
      </c>
      <c r="AC779" s="250">
        <v>91.9613037109375</v>
      </c>
      <c r="AD779" s="246">
        <v>5.4998860359191895</v>
      </c>
      <c r="AE779" s="246">
        <v>36.481391906738281</v>
      </c>
      <c r="AF779" s="246">
        <v>1450.97265625</v>
      </c>
      <c r="AG779" s="246">
        <v>4480.24169921875</v>
      </c>
      <c r="AH779" s="251">
        <v>3003.861328125</v>
      </c>
      <c r="AI779" s="246">
        <v>67.046859741210937</v>
      </c>
      <c r="AJ779" s="251">
        <v>4208.59619140625</v>
      </c>
      <c r="AK779" s="251">
        <v>271.64559936523437</v>
      </c>
      <c r="AL779" s="246">
        <v>2843.741943359375</v>
      </c>
      <c r="AM779" s="246">
        <v>160.11988830566406</v>
      </c>
      <c r="AN779" s="246">
        <v>82.242195129394531</v>
      </c>
      <c r="AO779" s="246">
        <v>84.541557312011719</v>
      </c>
      <c r="AP779" s="246">
        <v>57.860942840576172</v>
      </c>
      <c r="AQ779" s="246">
        <v>2.9631228169436179</v>
      </c>
      <c r="AR779" s="248">
        <v>296</v>
      </c>
      <c r="AS779" s="248">
        <v>2</v>
      </c>
      <c r="AT779" s="248">
        <v>1</v>
      </c>
      <c r="AU779" s="248">
        <v>1</v>
      </c>
      <c r="AV779" s="248">
        <v>3</v>
      </c>
      <c r="AW779" s="248">
        <v>3</v>
      </c>
      <c r="AX779" s="248">
        <v>5</v>
      </c>
      <c r="AY779" s="248">
        <v>1</v>
      </c>
      <c r="AZ779" s="248">
        <v>9</v>
      </c>
      <c r="BA779" s="248">
        <v>3</v>
      </c>
      <c r="BB779" s="248">
        <v>99</v>
      </c>
      <c r="BC779" s="248">
        <v>60</v>
      </c>
      <c r="BD779" s="246">
        <v>18</v>
      </c>
      <c r="BE779" s="248">
        <v>35</v>
      </c>
      <c r="BF779" s="248">
        <v>0</v>
      </c>
      <c r="BG779" s="249">
        <v>39.634872436523438</v>
      </c>
      <c r="BH779" s="252">
        <v>101</v>
      </c>
      <c r="BI779" s="253">
        <v>19.611650485436893</v>
      </c>
      <c r="BJ779" s="43">
        <v>1</v>
      </c>
      <c r="BK779" s="43">
        <v>3</v>
      </c>
    </row>
    <row r="780" spans="1:63">
      <c r="A780" s="352">
        <v>41870</v>
      </c>
      <c r="B780" s="206" t="s">
        <v>125</v>
      </c>
      <c r="C780" s="206" t="s">
        <v>176</v>
      </c>
      <c r="D780" s="206">
        <v>172</v>
      </c>
      <c r="E780" s="206">
        <v>164</v>
      </c>
      <c r="F780" s="206">
        <v>8</v>
      </c>
      <c r="G780" s="206">
        <v>492</v>
      </c>
      <c r="H780" s="206">
        <v>468</v>
      </c>
      <c r="I780" s="206">
        <v>24</v>
      </c>
      <c r="J780" s="206">
        <v>1614</v>
      </c>
      <c r="K780" s="245">
        <v>1522</v>
      </c>
      <c r="L780" s="245">
        <v>92</v>
      </c>
      <c r="M780" s="245">
        <v>855640</v>
      </c>
      <c r="N780" s="246">
        <v>3.8567620795220137E-3</v>
      </c>
      <c r="O780" s="245">
        <v>18</v>
      </c>
      <c r="P780" s="246">
        <v>2.2064205259084702E-3</v>
      </c>
      <c r="Q780" s="246">
        <v>0</v>
      </c>
      <c r="R780" s="247">
        <v>307207</v>
      </c>
      <c r="S780" s="246">
        <v>99.739944458007812</v>
      </c>
      <c r="T780" s="246">
        <v>99.737747192382812</v>
      </c>
      <c r="U780" s="248">
        <v>308008</v>
      </c>
      <c r="V780" s="249">
        <v>4.545336589217186E-2</v>
      </c>
      <c r="W780" s="248">
        <v>660</v>
      </c>
      <c r="X780" s="246">
        <v>0.21483884751796722</v>
      </c>
      <c r="Y780" s="246">
        <v>0</v>
      </c>
      <c r="Z780" s="247">
        <v>80065</v>
      </c>
      <c r="AA780" s="249">
        <v>92.332481384277344</v>
      </c>
      <c r="AB780" s="246">
        <v>80183</v>
      </c>
      <c r="AC780" s="250">
        <v>92.272674560546875</v>
      </c>
      <c r="AD780" s="246">
        <v>4.5219292640686035</v>
      </c>
      <c r="AE780" s="246">
        <v>33.273288726806641</v>
      </c>
      <c r="AF780" s="246">
        <v>1118.3353271484375</v>
      </c>
      <c r="AG780" s="246">
        <v>4167.93701171875</v>
      </c>
      <c r="AH780" s="251">
        <v>2358.139892578125</v>
      </c>
      <c r="AI780" s="246">
        <v>56.578105926513672</v>
      </c>
      <c r="AJ780" s="251">
        <v>3871.71337890625</v>
      </c>
      <c r="AK780" s="251">
        <v>296.22360229492187</v>
      </c>
      <c r="AL780" s="246">
        <v>2147.670166015625</v>
      </c>
      <c r="AM780" s="246">
        <v>210.47027587890625</v>
      </c>
      <c r="AN780" s="246">
        <v>67.754981994628906</v>
      </c>
      <c r="AO780" s="246">
        <v>67.114356994628906</v>
      </c>
      <c r="AP780" s="246">
        <v>77.412895202636719</v>
      </c>
      <c r="AQ780" s="246">
        <v>2.5823649391070322</v>
      </c>
      <c r="AR780" s="248">
        <v>338</v>
      </c>
      <c r="AS780" s="248">
        <v>0</v>
      </c>
      <c r="AT780" s="248">
        <v>0</v>
      </c>
      <c r="AU780" s="248">
        <v>0</v>
      </c>
      <c r="AV780" s="248">
        <v>1</v>
      </c>
      <c r="AW780" s="248">
        <v>0</v>
      </c>
      <c r="AX780" s="248">
        <v>1</v>
      </c>
      <c r="AY780" s="248">
        <v>0</v>
      </c>
      <c r="AZ780" s="248">
        <v>2</v>
      </c>
      <c r="BA780" s="248">
        <v>0</v>
      </c>
      <c r="BB780" s="248">
        <v>77</v>
      </c>
      <c r="BC780" s="248">
        <v>43</v>
      </c>
      <c r="BD780" s="246">
        <v>10</v>
      </c>
      <c r="BE780" s="248">
        <v>20</v>
      </c>
      <c r="BF780" s="248">
        <v>0</v>
      </c>
      <c r="BG780" s="249">
        <v>32.989189147949219</v>
      </c>
      <c r="BH780" s="252">
        <v>136</v>
      </c>
      <c r="BI780" s="253">
        <v>27.64227642276423</v>
      </c>
      <c r="BJ780" s="43">
        <v>0</v>
      </c>
      <c r="BK780" s="43">
        <v>0</v>
      </c>
    </row>
    <row r="781" spans="1:63">
      <c r="A781" s="352">
        <v>41870</v>
      </c>
      <c r="B781" s="107" t="s">
        <v>127</v>
      </c>
      <c r="C781" s="107" t="s">
        <v>128</v>
      </c>
      <c r="D781" s="107">
        <v>161</v>
      </c>
      <c r="E781" s="107">
        <v>149</v>
      </c>
      <c r="F781" s="107">
        <v>12</v>
      </c>
      <c r="G781" s="107">
        <v>483</v>
      </c>
      <c r="H781" s="107">
        <v>447</v>
      </c>
      <c r="I781" s="107">
        <v>36</v>
      </c>
      <c r="J781" s="107">
        <v>1546</v>
      </c>
      <c r="K781" s="108">
        <v>1424</v>
      </c>
      <c r="L781" s="108">
        <v>122</v>
      </c>
      <c r="M781" s="108">
        <v>818707</v>
      </c>
      <c r="N781" s="109">
        <v>0</v>
      </c>
      <c r="O781" s="108">
        <v>3661</v>
      </c>
      <c r="P781" s="109">
        <v>0.44719910621643066</v>
      </c>
      <c r="Q781" s="109">
        <v>0</v>
      </c>
      <c r="R781" s="110">
        <v>311995</v>
      </c>
      <c r="S781" s="109">
        <v>99.496452331542969</v>
      </c>
      <c r="T781" s="109">
        <v>99.051506042480469</v>
      </c>
      <c r="U781" s="111">
        <v>313574</v>
      </c>
      <c r="V781" s="112">
        <v>3.9225190877914429E-2</v>
      </c>
      <c r="W781" s="111">
        <v>2480</v>
      </c>
      <c r="X781" s="109">
        <v>0.79488456249237061</v>
      </c>
      <c r="Y781" s="109">
        <v>0</v>
      </c>
      <c r="Z781" s="110">
        <v>673143</v>
      </c>
      <c r="AA781" s="112">
        <v>99.232879638671875</v>
      </c>
      <c r="AB781" s="109">
        <v>673197</v>
      </c>
      <c r="AC781" s="182">
        <v>99.363243103027344</v>
      </c>
      <c r="AD781" s="109">
        <v>3.3757915496826172</v>
      </c>
      <c r="AE781" s="109">
        <v>18.123380661010742</v>
      </c>
      <c r="AF781" s="109">
        <v>749.822021484375</v>
      </c>
      <c r="AG781" s="109">
        <v>4118.05322265625</v>
      </c>
      <c r="AH781" s="113">
        <v>2553.939208984375</v>
      </c>
      <c r="AI781" s="109">
        <v>62.018119812011719</v>
      </c>
      <c r="AJ781" s="113">
        <v>3875.970703125</v>
      </c>
      <c r="AK781" s="113">
        <v>242.08334350585937</v>
      </c>
      <c r="AL781" s="109">
        <v>447</v>
      </c>
      <c r="AM781" s="109">
        <v>36</v>
      </c>
      <c r="AN781" s="109">
        <v>72.153602600097656</v>
      </c>
      <c r="AO781" s="109">
        <v>75.496788024902344</v>
      </c>
      <c r="AP781" s="109">
        <v>42.219802856445313</v>
      </c>
      <c r="AQ781" s="109">
        <v>2.6636825502304333</v>
      </c>
      <c r="AR781" s="111">
        <v>332</v>
      </c>
      <c r="AS781" s="111">
        <v>2</v>
      </c>
      <c r="AT781" s="111">
        <v>0</v>
      </c>
      <c r="AU781" s="111">
        <v>0</v>
      </c>
      <c r="AV781" s="111">
        <v>1</v>
      </c>
      <c r="AW781" s="111">
        <v>0</v>
      </c>
      <c r="AX781" s="111">
        <v>30</v>
      </c>
      <c r="AY781" s="111">
        <v>0</v>
      </c>
      <c r="AZ781" s="111">
        <v>10</v>
      </c>
      <c r="BA781" s="111">
        <v>0</v>
      </c>
      <c r="BB781" s="111">
        <v>22</v>
      </c>
      <c r="BC781" s="111">
        <v>6</v>
      </c>
      <c r="BD781" s="109">
        <v>75</v>
      </c>
      <c r="BE781" s="111">
        <v>109</v>
      </c>
      <c r="BF781" s="111">
        <v>0</v>
      </c>
      <c r="BG781" s="112">
        <v>35.263092041015625</v>
      </c>
      <c r="BH781" s="244">
        <v>185</v>
      </c>
      <c r="BI781" s="240">
        <v>38.302277432712216</v>
      </c>
      <c r="BJ781" s="43">
        <v>0</v>
      </c>
      <c r="BK781" s="43">
        <v>0</v>
      </c>
    </row>
    <row r="782" spans="1:63">
      <c r="A782" s="352">
        <v>41870</v>
      </c>
      <c r="B782" s="107" t="s">
        <v>129</v>
      </c>
      <c r="C782" s="107" t="s">
        <v>128</v>
      </c>
      <c r="D782" s="107">
        <v>153</v>
      </c>
      <c r="E782" s="107">
        <v>151</v>
      </c>
      <c r="F782" s="107">
        <v>2</v>
      </c>
      <c r="G782" s="107">
        <v>455</v>
      </c>
      <c r="H782" s="107">
        <v>449</v>
      </c>
      <c r="I782" s="107">
        <v>6</v>
      </c>
      <c r="J782" s="107">
        <v>1173</v>
      </c>
      <c r="K782" s="108">
        <v>1156</v>
      </c>
      <c r="L782" s="108">
        <v>17</v>
      </c>
      <c r="M782" s="108">
        <v>683133</v>
      </c>
      <c r="N782" s="109">
        <v>6.8800657987594604E-2</v>
      </c>
      <c r="O782" s="108">
        <v>3185</v>
      </c>
      <c r="P782" s="109">
        <v>0.46657097339630127</v>
      </c>
      <c r="Q782" s="109">
        <v>0</v>
      </c>
      <c r="R782" s="110">
        <v>212227</v>
      </c>
      <c r="S782" s="109">
        <v>99.468505859375</v>
      </c>
      <c r="T782" s="109">
        <v>99.004417419433594</v>
      </c>
      <c r="U782" s="111">
        <v>213361</v>
      </c>
      <c r="V782" s="112">
        <v>5.3430572152137756E-2</v>
      </c>
      <c r="W782" s="111">
        <v>1752</v>
      </c>
      <c r="X782" s="109">
        <v>0.82553112506866455</v>
      </c>
      <c r="Y782" s="109">
        <v>0</v>
      </c>
      <c r="Z782" s="110">
        <v>176461</v>
      </c>
      <c r="AA782" s="112">
        <v>96.113136291503906</v>
      </c>
      <c r="AB782" s="109">
        <v>176944</v>
      </c>
      <c r="AC782" s="182">
        <v>96.266563415527344</v>
      </c>
      <c r="AD782" s="109">
        <v>3.2397143840789795</v>
      </c>
      <c r="AE782" s="109">
        <v>24.121448516845703</v>
      </c>
      <c r="AF782" s="109">
        <v>631.3724365234375</v>
      </c>
      <c r="AG782" s="109">
        <v>2494.222900390625</v>
      </c>
      <c r="AH782" s="113">
        <v>1367.850341796875</v>
      </c>
      <c r="AI782" s="109">
        <v>54.840740203857422</v>
      </c>
      <c r="AJ782" s="113">
        <v>2458.16748046875</v>
      </c>
      <c r="AK782" s="113">
        <v>36.055557250976563</v>
      </c>
      <c r="AL782" s="109">
        <v>449</v>
      </c>
      <c r="AM782" s="109">
        <v>6</v>
      </c>
      <c r="AN782" s="109">
        <v>65.438636779785156</v>
      </c>
      <c r="AO782" s="109">
        <v>65.530815124511719</v>
      </c>
      <c r="AP782" s="109">
        <v>59.712429046630859</v>
      </c>
      <c r="AQ782" s="109">
        <v>2.1263622339221016</v>
      </c>
      <c r="AR782" s="111">
        <v>325</v>
      </c>
      <c r="AS782" s="111">
        <v>0</v>
      </c>
      <c r="AT782" s="111">
        <v>2</v>
      </c>
      <c r="AU782" s="111">
        <v>1</v>
      </c>
      <c r="AV782" s="111">
        <v>0</v>
      </c>
      <c r="AW782" s="111">
        <v>0</v>
      </c>
      <c r="AX782" s="111">
        <v>22</v>
      </c>
      <c r="AY782" s="111">
        <v>1</v>
      </c>
      <c r="AZ782" s="111">
        <v>15</v>
      </c>
      <c r="BA782" s="111">
        <v>0</v>
      </c>
      <c r="BB782" s="111">
        <v>53</v>
      </c>
      <c r="BC782" s="111">
        <v>21</v>
      </c>
      <c r="BD782" s="109">
        <v>73</v>
      </c>
      <c r="BE782" s="111">
        <v>90</v>
      </c>
      <c r="BF782" s="111">
        <v>0</v>
      </c>
      <c r="BG782" s="112">
        <v>31.425323486328125</v>
      </c>
      <c r="BH782" s="244">
        <v>174</v>
      </c>
      <c r="BI782" s="240">
        <v>38.241758241758241</v>
      </c>
      <c r="BJ782" s="43">
        <v>1</v>
      </c>
      <c r="BK782" s="43">
        <v>0</v>
      </c>
    </row>
    <row r="783" spans="1:63">
      <c r="A783" s="352">
        <v>41870</v>
      </c>
      <c r="B783" s="126" t="s">
        <v>130</v>
      </c>
      <c r="C783" s="126" t="s">
        <v>128</v>
      </c>
      <c r="D783" s="233">
        <v>181</v>
      </c>
      <c r="E783" s="233">
        <v>176</v>
      </c>
      <c r="F783" s="233">
        <v>5</v>
      </c>
      <c r="G783" s="233">
        <v>543</v>
      </c>
      <c r="H783" s="233">
        <v>528</v>
      </c>
      <c r="I783" s="233">
        <v>15</v>
      </c>
      <c r="J783" s="233">
        <v>858</v>
      </c>
      <c r="K783" s="233">
        <v>827</v>
      </c>
      <c r="L783" s="233">
        <v>31</v>
      </c>
      <c r="M783" s="233">
        <v>294350</v>
      </c>
      <c r="N783" s="195">
        <v>9.920162707567215E-2</v>
      </c>
      <c r="O783" s="233">
        <v>928</v>
      </c>
      <c r="P783" s="230">
        <v>0.31558507680892944</v>
      </c>
      <c r="Q783" s="234">
        <v>0</v>
      </c>
      <c r="R783" s="233">
        <v>58745</v>
      </c>
      <c r="S783" s="230">
        <v>99.731765747070313</v>
      </c>
      <c r="T783" s="195">
        <v>99.417030334472656</v>
      </c>
      <c r="U783" s="233">
        <v>58903</v>
      </c>
      <c r="V783" s="195">
        <v>1.8674770370125771E-2</v>
      </c>
      <c r="W783" s="233">
        <v>308</v>
      </c>
      <c r="X783" s="195">
        <v>0.52429991960525513</v>
      </c>
      <c r="Y783" s="234">
        <v>0</v>
      </c>
      <c r="Z783" s="233">
        <v>122310</v>
      </c>
      <c r="AA783" s="195">
        <v>98.706565856933594</v>
      </c>
      <c r="AB783" s="233">
        <v>123295</v>
      </c>
      <c r="AC783" s="195">
        <v>98.632545471191406</v>
      </c>
      <c r="AD783" s="234">
        <v>4.2778139114379883</v>
      </c>
      <c r="AE783" s="234">
        <v>27.654579162597656</v>
      </c>
      <c r="AF783" s="233">
        <v>387.5220947265625</v>
      </c>
      <c r="AG783" s="234">
        <v>1111.25048828125</v>
      </c>
      <c r="AH783" s="234">
        <v>674.1888427734375</v>
      </c>
      <c r="AI783" s="234">
        <v>60.669384002685547</v>
      </c>
      <c r="AJ783" s="234">
        <v>1061.3834228515625</v>
      </c>
      <c r="AK783" s="234">
        <v>49.866664886474609</v>
      </c>
      <c r="AL783" s="234">
        <v>528</v>
      </c>
      <c r="AM783" s="234">
        <v>15</v>
      </c>
      <c r="AN783" s="235">
        <v>45.764739990234375</v>
      </c>
      <c r="AO783" s="235">
        <v>45.196304321289063</v>
      </c>
      <c r="AP783" s="235">
        <v>62.493473052978516</v>
      </c>
      <c r="AQ783" s="213">
        <v>1.2951637392555362</v>
      </c>
      <c r="AR783" s="234">
        <v>460</v>
      </c>
      <c r="AS783" s="236">
        <v>1</v>
      </c>
      <c r="AT783" s="236">
        <v>3</v>
      </c>
      <c r="AU783" s="236">
        <v>2</v>
      </c>
      <c r="AV783" s="236">
        <v>0</v>
      </c>
      <c r="AW783" s="236">
        <v>0</v>
      </c>
      <c r="AX783" s="236">
        <v>9</v>
      </c>
      <c r="AY783" s="236">
        <v>0</v>
      </c>
      <c r="AZ783" s="236">
        <v>5</v>
      </c>
      <c r="BA783" s="236">
        <v>0</v>
      </c>
      <c r="BB783" s="236">
        <v>29</v>
      </c>
      <c r="BC783" s="236">
        <v>4</v>
      </c>
      <c r="BD783" s="236">
        <v>11</v>
      </c>
      <c r="BE783" s="236">
        <v>6</v>
      </c>
      <c r="BF783" s="236">
        <v>0</v>
      </c>
      <c r="BG783" s="235">
        <v>21.222591400146484</v>
      </c>
      <c r="BH783" s="236">
        <v>271</v>
      </c>
      <c r="BI783" s="235">
        <v>49.907918968692449</v>
      </c>
      <c r="BJ783" s="43">
        <v>0</v>
      </c>
      <c r="BK783" s="43">
        <v>0</v>
      </c>
    </row>
    <row r="784" spans="1:63">
      <c r="A784" s="352">
        <v>41870</v>
      </c>
      <c r="B784" s="127" t="s">
        <v>132</v>
      </c>
      <c r="C784" s="127" t="s">
        <v>128</v>
      </c>
      <c r="D784" s="199">
        <v>183</v>
      </c>
      <c r="E784" s="199">
        <v>178</v>
      </c>
      <c r="F784" s="199">
        <v>5</v>
      </c>
      <c r="G784" s="199">
        <v>542</v>
      </c>
      <c r="H784" s="199">
        <v>527</v>
      </c>
      <c r="I784" s="199">
        <v>15</v>
      </c>
      <c r="J784" s="199">
        <v>1017</v>
      </c>
      <c r="K784" s="199">
        <v>987</v>
      </c>
      <c r="L784" s="199">
        <v>30</v>
      </c>
      <c r="M784" s="199">
        <v>414026</v>
      </c>
      <c r="N784" s="200">
        <v>4.3316121101379395</v>
      </c>
      <c r="O784" s="199">
        <v>1558</v>
      </c>
      <c r="P784" s="194">
        <v>0.39338964223861694</v>
      </c>
      <c r="Q784" s="200">
        <v>0</v>
      </c>
      <c r="R784" s="199">
        <v>89802</v>
      </c>
      <c r="S784" s="194">
        <v>99.686958312988281</v>
      </c>
      <c r="T784" s="200">
        <v>99.2947998046875</v>
      </c>
      <c r="U784" s="199">
        <v>90084</v>
      </c>
      <c r="V784" s="201">
        <v>0</v>
      </c>
      <c r="W784" s="199">
        <v>642</v>
      </c>
      <c r="X784" s="200">
        <v>0.71490615606307983</v>
      </c>
      <c r="Y784" s="200">
        <v>0</v>
      </c>
      <c r="Z784" s="199">
        <v>133628</v>
      </c>
      <c r="AA784" s="201">
        <v>97.816703796386719</v>
      </c>
      <c r="AB784" s="199">
        <v>134914</v>
      </c>
      <c r="AC784" s="201">
        <v>97.371627807617188</v>
      </c>
      <c r="AD784" s="200">
        <v>4.3754482269287109</v>
      </c>
      <c r="AE784" s="200">
        <v>27.363420486450195</v>
      </c>
      <c r="AF784" s="199">
        <v>484.09439086914062</v>
      </c>
      <c r="AG784" s="200">
        <v>1448.3446044921875</v>
      </c>
      <c r="AH784" s="200">
        <v>724.233154296875</v>
      </c>
      <c r="AI784" s="237">
        <v>50.004199981689453</v>
      </c>
      <c r="AJ784" s="200">
        <v>1403.29443359375</v>
      </c>
      <c r="AK784" s="200">
        <v>45.049999237060547</v>
      </c>
      <c r="AL784" s="200">
        <v>527</v>
      </c>
      <c r="AM784" s="200">
        <v>15</v>
      </c>
      <c r="AN784" s="200">
        <v>44.097156524658203</v>
      </c>
      <c r="AO784" s="200">
        <v>44.154193878173828</v>
      </c>
      <c r="AP784" s="200">
        <v>42.391223907470703</v>
      </c>
      <c r="AQ784" s="200">
        <v>1.4241343210345994</v>
      </c>
      <c r="AR784" s="200">
        <v>489</v>
      </c>
      <c r="AS784" s="202">
        <v>0</v>
      </c>
      <c r="AT784" s="202">
        <v>2</v>
      </c>
      <c r="AU784" s="202">
        <v>1</v>
      </c>
      <c r="AV784" s="202">
        <v>0</v>
      </c>
      <c r="AW784" s="202">
        <v>0</v>
      </c>
      <c r="AX784" s="202">
        <v>14</v>
      </c>
      <c r="AY784" s="202">
        <v>-2</v>
      </c>
      <c r="AZ784" s="202">
        <v>3</v>
      </c>
      <c r="BA784" s="202">
        <v>0</v>
      </c>
      <c r="BB784" s="202">
        <v>45</v>
      </c>
      <c r="BC784" s="202">
        <v>21</v>
      </c>
      <c r="BD784" s="202">
        <v>22</v>
      </c>
      <c r="BE784" s="202">
        <v>19</v>
      </c>
      <c r="BF784" s="202">
        <v>0</v>
      </c>
      <c r="BG784" s="200">
        <v>20.483247756958008</v>
      </c>
      <c r="BH784" s="202">
        <v>311</v>
      </c>
      <c r="BI784" s="238">
        <v>57.38007380073801</v>
      </c>
      <c r="BJ784" s="43">
        <v>0</v>
      </c>
      <c r="BK784" s="43">
        <v>0</v>
      </c>
    </row>
    <row r="785" spans="1:63">
      <c r="A785" s="352">
        <v>41869</v>
      </c>
      <c r="B785" s="126" t="s">
        <v>6</v>
      </c>
      <c r="C785" s="126"/>
      <c r="D785" s="233">
        <v>2108</v>
      </c>
      <c r="E785" s="233">
        <v>1910</v>
      </c>
      <c r="F785" s="233">
        <v>198</v>
      </c>
      <c r="G785" s="233">
        <v>6233</v>
      </c>
      <c r="H785" s="233">
        <v>5658</v>
      </c>
      <c r="I785" s="233">
        <v>575</v>
      </c>
      <c r="J785" s="233">
        <v>18506</v>
      </c>
      <c r="K785" s="233">
        <v>16347</v>
      </c>
      <c r="L785" s="233">
        <v>2159</v>
      </c>
      <c r="M785" s="233">
        <v>11760695</v>
      </c>
      <c r="N785" s="195">
        <v>5.8738025022348102E-2</v>
      </c>
      <c r="O785" s="233">
        <v>15572</v>
      </c>
      <c r="P785" s="230">
        <v>0.13438535459269707</v>
      </c>
      <c r="Q785" s="234"/>
      <c r="R785" s="233">
        <v>4299249</v>
      </c>
      <c r="S785" s="230">
        <v>99.541402017965311</v>
      </c>
      <c r="T785" s="195">
        <v>99.407632951896929</v>
      </c>
      <c r="U785" s="233">
        <v>4319070</v>
      </c>
      <c r="V785" s="195">
        <v>0.1077083744833038</v>
      </c>
      <c r="W785" s="233">
        <v>16115</v>
      </c>
      <c r="X785" s="195">
        <v>0.37483290686350101</v>
      </c>
      <c r="Y785" s="234"/>
      <c r="Z785" s="233">
        <v>3355186</v>
      </c>
      <c r="AA785" s="195">
        <v>97.996190045764919</v>
      </c>
      <c r="AB785" s="233">
        <v>3352059</v>
      </c>
      <c r="AC785" s="195">
        <v>98.013703800299552</v>
      </c>
      <c r="AD785" s="234">
        <v>9.7106652027503753</v>
      </c>
      <c r="AE785" s="234">
        <v>29.672989472329728</v>
      </c>
      <c r="AF785" s="233">
        <v>16808.48046875</v>
      </c>
      <c r="AG785" s="234">
        <v>58720.720458984375</v>
      </c>
      <c r="AH785" s="234">
        <v>41756.583312988281</v>
      </c>
      <c r="AI785" s="234">
        <v>71.110475121221796</v>
      </c>
      <c r="AJ785" s="234">
        <v>50190.093383789063</v>
      </c>
      <c r="AK785" s="234">
        <v>8530.6252365112305</v>
      </c>
      <c r="AL785" s="234">
        <v>32009.300048828125</v>
      </c>
      <c r="AM785" s="234">
        <v>6573.0785522460937</v>
      </c>
      <c r="AN785" s="235">
        <v>86.059608612547905</v>
      </c>
      <c r="AO785" s="235">
        <v>84.526987087443572</v>
      </c>
      <c r="AP785" s="235">
        <v>98.830437073714577</v>
      </c>
      <c r="AQ785" s="213">
        <v>3.1730638959788378</v>
      </c>
      <c r="AR785" s="234">
        <v>3620</v>
      </c>
      <c r="AS785" s="236">
        <v>67</v>
      </c>
      <c r="AT785" s="236">
        <v>34</v>
      </c>
      <c r="AU785" s="236">
        <v>26</v>
      </c>
      <c r="AV785" s="236">
        <v>17</v>
      </c>
      <c r="AW785" s="236">
        <v>10</v>
      </c>
      <c r="AX785" s="236">
        <v>100</v>
      </c>
      <c r="AY785" s="236">
        <v>1</v>
      </c>
      <c r="AZ785" s="236">
        <v>76</v>
      </c>
      <c r="BA785" s="236">
        <v>18</v>
      </c>
      <c r="BB785" s="236">
        <v>638</v>
      </c>
      <c r="BC785" s="236">
        <v>283</v>
      </c>
      <c r="BD785" s="236">
        <v>326</v>
      </c>
      <c r="BE785" s="236">
        <v>430</v>
      </c>
      <c r="BF785" s="236">
        <v>0</v>
      </c>
      <c r="BG785" s="235">
        <v>41.946570114793239</v>
      </c>
      <c r="BH785" s="236">
        <v>1568</v>
      </c>
      <c r="BI785" s="235">
        <v>25.156425477298249</v>
      </c>
      <c r="BJ785" s="43">
        <v>3</v>
      </c>
      <c r="BK785" s="43">
        <v>18</v>
      </c>
    </row>
    <row r="786" spans="1:63">
      <c r="A786" s="352">
        <v>41869</v>
      </c>
      <c r="B786" s="127" t="s">
        <v>134</v>
      </c>
      <c r="C786" s="127"/>
      <c r="D786" s="199">
        <v>751</v>
      </c>
      <c r="E786" s="199">
        <v>648</v>
      </c>
      <c r="F786" s="199">
        <v>103</v>
      </c>
      <c r="G786" s="199">
        <v>2246</v>
      </c>
      <c r="H786" s="199">
        <v>1936</v>
      </c>
      <c r="I786" s="199">
        <v>310</v>
      </c>
      <c r="J786" s="199">
        <v>7607</v>
      </c>
      <c r="K786" s="199">
        <v>6352</v>
      </c>
      <c r="L786" s="199">
        <v>1255</v>
      </c>
      <c r="M786" s="199">
        <v>5600713</v>
      </c>
      <c r="N786" s="200">
        <v>8.5846211477515089E-2</v>
      </c>
      <c r="O786" s="199">
        <v>6335</v>
      </c>
      <c r="P786" s="194">
        <v>0.11322085143547378</v>
      </c>
      <c r="Q786" s="200"/>
      <c r="R786" s="199">
        <v>2220259</v>
      </c>
      <c r="S786" s="194">
        <v>99.600663288745736</v>
      </c>
      <c r="T786" s="200">
        <v>99.487894569734848</v>
      </c>
      <c r="U786" s="199">
        <v>2229162</v>
      </c>
      <c r="V786" s="201">
        <v>7.7562781230691505E-2</v>
      </c>
      <c r="W786" s="199">
        <v>6553</v>
      </c>
      <c r="X786" s="200">
        <v>0.29514574650975406</v>
      </c>
      <c r="Y786" s="200"/>
      <c r="Z786" s="199">
        <v>1858503</v>
      </c>
      <c r="AA786" s="201">
        <v>98.512351263039747</v>
      </c>
      <c r="AB786" s="199">
        <v>1857686</v>
      </c>
      <c r="AC786" s="201">
        <v>98.421854210283286</v>
      </c>
      <c r="AD786" s="200">
        <v>5.4917017303188249</v>
      </c>
      <c r="AE786" s="200">
        <v>30.60284348841979</v>
      </c>
      <c r="AF786" s="199">
        <v>8650.4688720703125</v>
      </c>
      <c r="AG786" s="200">
        <v>31280.7001953125</v>
      </c>
      <c r="AH786" s="200">
        <v>25064.36572265625</v>
      </c>
      <c r="AI786" s="237">
        <v>80.127252798555375</v>
      </c>
      <c r="AJ786" s="200">
        <v>25563.57275390625</v>
      </c>
      <c r="AK786" s="200">
        <v>5717.1255035400391</v>
      </c>
      <c r="AL786" s="200">
        <v>20307.44580078125</v>
      </c>
      <c r="AM786" s="200">
        <v>4756.9213104248047</v>
      </c>
      <c r="AN786" s="200">
        <v>107.33436096697257</v>
      </c>
      <c r="AO786" s="200">
        <v>105.98837412008871</v>
      </c>
      <c r="AP786" s="200">
        <v>113.79616621038566</v>
      </c>
      <c r="AQ786" s="200">
        <v>4.1120941495086765</v>
      </c>
      <c r="AR786" s="200">
        <v>856</v>
      </c>
      <c r="AS786" s="202">
        <v>61</v>
      </c>
      <c r="AT786" s="202">
        <v>24</v>
      </c>
      <c r="AU786" s="202">
        <v>19</v>
      </c>
      <c r="AV786" s="202">
        <v>3</v>
      </c>
      <c r="AW786" s="202">
        <v>3</v>
      </c>
      <c r="AX786" s="202">
        <v>17</v>
      </c>
      <c r="AY786" s="202">
        <v>2</v>
      </c>
      <c r="AZ786" s="202">
        <v>29</v>
      </c>
      <c r="BA786" s="202">
        <v>10</v>
      </c>
      <c r="BB786" s="202">
        <v>142</v>
      </c>
      <c r="BC786" s="202">
        <v>46</v>
      </c>
      <c r="BD786" s="202">
        <v>62</v>
      </c>
      <c r="BE786" s="202">
        <v>130</v>
      </c>
      <c r="BF786" s="202">
        <v>0</v>
      </c>
      <c r="BG786" s="200">
        <v>52.942251162264384</v>
      </c>
      <c r="BH786" s="202">
        <v>216</v>
      </c>
      <c r="BI786" s="238">
        <v>9.6170970614425642</v>
      </c>
      <c r="BJ786" s="470">
        <v>2</v>
      </c>
      <c r="BK786" s="470">
        <v>10</v>
      </c>
    </row>
    <row r="787" spans="1:63">
      <c r="A787" s="352">
        <v>41869</v>
      </c>
      <c r="B787" s="127" t="s">
        <v>175</v>
      </c>
      <c r="C787" s="127"/>
      <c r="D787" s="199">
        <v>679</v>
      </c>
      <c r="E787" s="199">
        <v>608</v>
      </c>
      <c r="F787" s="199">
        <v>71</v>
      </c>
      <c r="G787" s="199">
        <v>1964</v>
      </c>
      <c r="H787" s="199">
        <v>1771</v>
      </c>
      <c r="I787" s="199">
        <v>193</v>
      </c>
      <c r="J787" s="199">
        <v>6306</v>
      </c>
      <c r="K787" s="199">
        <v>5602</v>
      </c>
      <c r="L787" s="199">
        <v>704</v>
      </c>
      <c r="M787" s="199">
        <v>4002881</v>
      </c>
      <c r="N787" s="200">
        <v>3.6099001051197968E-2</v>
      </c>
      <c r="O787" s="199">
        <v>360</v>
      </c>
      <c r="P787" s="194">
        <v>9.3849273401142869E-3</v>
      </c>
      <c r="Q787" s="200"/>
      <c r="R787" s="199">
        <v>1414768</v>
      </c>
      <c r="S787" s="194">
        <v>99.499920926299467</v>
      </c>
      <c r="T787" s="243">
        <v>99.490582931017059</v>
      </c>
      <c r="U787" s="199">
        <v>1421885</v>
      </c>
      <c r="V787" s="201">
        <v>0.12863206345582506</v>
      </c>
      <c r="W787" s="199">
        <v>4229</v>
      </c>
      <c r="X787" s="200">
        <v>0.2989182678714814</v>
      </c>
      <c r="Y787" s="200"/>
      <c r="Z787" s="199">
        <v>410283</v>
      </c>
      <c r="AA787" s="201">
        <v>94.097487441285026</v>
      </c>
      <c r="AB787" s="199">
        <v>408246</v>
      </c>
      <c r="AC787" s="201">
        <v>94.409495636147938</v>
      </c>
      <c r="AD787" s="200">
        <v>20.590329379345391</v>
      </c>
      <c r="AE787" s="200">
        <v>32.717786566774002</v>
      </c>
      <c r="AF787" s="199">
        <v>5926.01806640625</v>
      </c>
      <c r="AG787" s="200">
        <v>18437.55029296875</v>
      </c>
      <c r="AH787" s="200">
        <v>11495.01171875</v>
      </c>
      <c r="AI787" s="237">
        <v>62.345656207558541</v>
      </c>
      <c r="AJ787" s="200">
        <v>16054.105224609375</v>
      </c>
      <c r="AK787" s="200">
        <v>2383.4441528320312</v>
      </c>
      <c r="AL787" s="200">
        <v>9750.854248046875</v>
      </c>
      <c r="AM787" s="200">
        <v>1744.1572418212891</v>
      </c>
      <c r="AN787" s="200">
        <v>76.831846110092741</v>
      </c>
      <c r="AO787" s="200">
        <v>76.619871205629849</v>
      </c>
      <c r="AP787" s="200">
        <v>84.491985874582667</v>
      </c>
      <c r="AQ787" s="200">
        <v>2.9238107029763323</v>
      </c>
      <c r="AR787" s="200">
        <v>1176</v>
      </c>
      <c r="AS787" s="202">
        <v>3</v>
      </c>
      <c r="AT787" s="202">
        <v>7</v>
      </c>
      <c r="AU787" s="202">
        <v>5</v>
      </c>
      <c r="AV787" s="202">
        <v>10</v>
      </c>
      <c r="AW787" s="202">
        <v>6</v>
      </c>
      <c r="AX787" s="202">
        <v>10</v>
      </c>
      <c r="AY787" s="202">
        <v>1</v>
      </c>
      <c r="AZ787" s="202">
        <v>17</v>
      </c>
      <c r="BA787" s="202">
        <v>8</v>
      </c>
      <c r="BB787" s="202">
        <v>358</v>
      </c>
      <c r="BC787" s="202">
        <v>197</v>
      </c>
      <c r="BD787" s="202">
        <v>58</v>
      </c>
      <c r="BE787" s="202">
        <v>110</v>
      </c>
      <c r="BF787" s="202">
        <v>0</v>
      </c>
      <c r="BG787" s="200">
        <v>37.423437652631776</v>
      </c>
      <c r="BH787" s="202">
        <v>415</v>
      </c>
      <c r="BI787" s="238">
        <v>21.130346232179225</v>
      </c>
      <c r="BJ787" s="470">
        <v>1</v>
      </c>
      <c r="BK787" s="470">
        <v>8</v>
      </c>
    </row>
    <row r="788" spans="1:63">
      <c r="A788" s="352">
        <v>41869</v>
      </c>
      <c r="B788" s="126" t="s">
        <v>135</v>
      </c>
      <c r="C788" s="126"/>
      <c r="D788" s="189">
        <v>678</v>
      </c>
      <c r="E788" s="189">
        <v>654</v>
      </c>
      <c r="F788" s="189">
        <v>24</v>
      </c>
      <c r="G788" s="189">
        <v>2023</v>
      </c>
      <c r="H788" s="189">
        <v>1951</v>
      </c>
      <c r="I788" s="189">
        <v>72</v>
      </c>
      <c r="J788" s="189">
        <v>4593</v>
      </c>
      <c r="K788" s="189">
        <v>4393</v>
      </c>
      <c r="L788" s="189">
        <v>200</v>
      </c>
      <c r="M788" s="189">
        <v>2157101</v>
      </c>
      <c r="N788" s="203">
        <v>3.0364827210462526E-2</v>
      </c>
      <c r="O788" s="189">
        <v>8877</v>
      </c>
      <c r="P788" s="192">
        <v>0.41166308458545781</v>
      </c>
      <c r="Q788" s="203"/>
      <c r="R788" s="204">
        <v>664222</v>
      </c>
      <c r="S788" s="192">
        <v>99.4316657419796</v>
      </c>
      <c r="T788" s="203">
        <v>99.022342279731461</v>
      </c>
      <c r="U788" s="204">
        <v>668023</v>
      </c>
      <c r="V788" s="205">
        <v>0.16376682075160048</v>
      </c>
      <c r="W788" s="204">
        <v>5333</v>
      </c>
      <c r="X788" s="203">
        <v>0.80289421307936193</v>
      </c>
      <c r="Y788" s="203"/>
      <c r="Z788" s="204">
        <v>1086400</v>
      </c>
      <c r="AA788" s="205">
        <v>98.585553291240743</v>
      </c>
      <c r="AB788" s="204">
        <v>1086127</v>
      </c>
      <c r="AC788" s="205">
        <v>98.670338119915186</v>
      </c>
      <c r="AD788" s="203">
        <v>3.8323317950631037</v>
      </c>
      <c r="AE788" s="203">
        <v>25.684638699404953</v>
      </c>
      <c r="AF788" s="204">
        <v>2231.9935302734375</v>
      </c>
      <c r="AG788" s="205">
        <v>9002.469970703125</v>
      </c>
      <c r="AH788" s="205">
        <v>5197.2058715820312</v>
      </c>
      <c r="AI788" s="232">
        <v>57.730888172861192</v>
      </c>
      <c r="AJ788" s="205">
        <v>8572.4154052734375</v>
      </c>
      <c r="AK788" s="205">
        <v>430.05558013916016</v>
      </c>
      <c r="AL788" s="205">
        <v>1951</v>
      </c>
      <c r="AM788" s="205">
        <v>72</v>
      </c>
      <c r="AN788" s="203">
        <v>59.65018550101631</v>
      </c>
      <c r="AO788" s="203">
        <v>59.924136303804858</v>
      </c>
      <c r="AP788" s="203">
        <v>54.668539909423515</v>
      </c>
      <c r="AQ788" s="203">
        <v>1.9600413609194698</v>
      </c>
      <c r="AR788" s="205">
        <v>1588</v>
      </c>
      <c r="AS788" s="204">
        <v>3</v>
      </c>
      <c r="AT788" s="204">
        <v>3</v>
      </c>
      <c r="AU788" s="204">
        <v>2</v>
      </c>
      <c r="AV788" s="204">
        <v>4</v>
      </c>
      <c r="AW788" s="204">
        <v>1</v>
      </c>
      <c r="AX788" s="204">
        <v>73</v>
      </c>
      <c r="AY788" s="204">
        <v>-2</v>
      </c>
      <c r="AZ788" s="204">
        <v>30</v>
      </c>
      <c r="BA788" s="204">
        <v>0</v>
      </c>
      <c r="BB788" s="204">
        <v>138</v>
      </c>
      <c r="BC788" s="204">
        <v>40</v>
      </c>
      <c r="BD788" s="204">
        <v>206</v>
      </c>
      <c r="BE788" s="204">
        <v>190</v>
      </c>
      <c r="BF788" s="204">
        <v>0</v>
      </c>
      <c r="BG788" s="203">
        <v>28.455178587975624</v>
      </c>
      <c r="BH788" s="204">
        <v>937</v>
      </c>
      <c r="BI788" s="239">
        <v>46.317350469599603</v>
      </c>
      <c r="BJ788" s="470">
        <v>0</v>
      </c>
      <c r="BK788" s="470">
        <v>0</v>
      </c>
    </row>
    <row r="789" spans="1:63">
      <c r="A789" s="352">
        <v>41869</v>
      </c>
      <c r="B789" s="114" t="s">
        <v>121</v>
      </c>
      <c r="C789" s="114" t="s">
        <v>122</v>
      </c>
      <c r="D789" s="114">
        <v>223</v>
      </c>
      <c r="E789" s="114">
        <v>164</v>
      </c>
      <c r="F789" s="114">
        <v>59</v>
      </c>
      <c r="G789" s="114">
        <v>658</v>
      </c>
      <c r="H789" s="114">
        <v>481</v>
      </c>
      <c r="I789" s="114">
        <v>177</v>
      </c>
      <c r="J789" s="114">
        <v>2303</v>
      </c>
      <c r="K789" s="115">
        <v>1587</v>
      </c>
      <c r="L789" s="115">
        <v>716</v>
      </c>
      <c r="M789" s="115">
        <v>1625960</v>
      </c>
      <c r="N789" s="116">
        <v>0.24791507422924042</v>
      </c>
      <c r="O789" s="115">
        <v>2105</v>
      </c>
      <c r="P789" s="116">
        <v>0.12979789078235626</v>
      </c>
      <c r="Q789" s="116">
        <v>0</v>
      </c>
      <c r="R789" s="117">
        <v>736304</v>
      </c>
      <c r="S789" s="116">
        <v>99.653923034667969</v>
      </c>
      <c r="T789" s="116">
        <v>99.524574279785156</v>
      </c>
      <c r="U789" s="118">
        <v>738861</v>
      </c>
      <c r="V789" s="119">
        <v>0.13263659179210663</v>
      </c>
      <c r="W789" s="117">
        <v>2329</v>
      </c>
      <c r="X789" s="119">
        <v>0.31630957126617432</v>
      </c>
      <c r="Y789" s="119">
        <v>0</v>
      </c>
      <c r="Z789" s="117">
        <v>904060</v>
      </c>
      <c r="AA789" s="119">
        <v>98.621772766113281</v>
      </c>
      <c r="AB789" s="116">
        <v>904489</v>
      </c>
      <c r="AC789" s="120">
        <v>98.62408447265625</v>
      </c>
      <c r="AD789" s="116">
        <v>5.4776959419250488</v>
      </c>
      <c r="AE789" s="116">
        <v>29.851606369018555</v>
      </c>
      <c r="AF789" s="116">
        <v>2462.9169921875</v>
      </c>
      <c r="AG789" s="116">
        <v>11288.759765625</v>
      </c>
      <c r="AH789" s="121">
        <v>9796.302734375</v>
      </c>
      <c r="AI789" s="116">
        <v>86.779266357421875</v>
      </c>
      <c r="AJ789" s="121">
        <v>7547.6376953125</v>
      </c>
      <c r="AK789" s="121">
        <v>3741.12255859375</v>
      </c>
      <c r="AL789" s="116">
        <v>6538.76025390625</v>
      </c>
      <c r="AM789" s="116">
        <v>3257.539306640625</v>
      </c>
      <c r="AN789" s="116">
        <v>121.68425750732422</v>
      </c>
      <c r="AO789" s="116">
        <v>118.74597930908203</v>
      </c>
      <c r="AP789" s="116">
        <v>128.07804870605469</v>
      </c>
      <c r="AQ789" s="122">
        <v>4.9017628161636999</v>
      </c>
      <c r="AR789" s="118">
        <v>150</v>
      </c>
      <c r="AS789" s="118">
        <v>40</v>
      </c>
      <c r="AT789" s="118">
        <v>16</v>
      </c>
      <c r="AU789" s="118">
        <v>15</v>
      </c>
      <c r="AV789" s="118">
        <v>1</v>
      </c>
      <c r="AW789" s="118">
        <v>1</v>
      </c>
      <c r="AX789" s="118">
        <v>7</v>
      </c>
      <c r="AY789" s="118">
        <v>0</v>
      </c>
      <c r="AZ789" s="118">
        <v>7</v>
      </c>
      <c r="BA789" s="118">
        <v>1</v>
      </c>
      <c r="BB789" s="118">
        <v>19</v>
      </c>
      <c r="BC789" s="118">
        <v>8</v>
      </c>
      <c r="BD789" s="116">
        <v>30</v>
      </c>
      <c r="BE789" s="118">
        <v>26</v>
      </c>
      <c r="BF789" s="118">
        <v>0</v>
      </c>
      <c r="BG789" s="112">
        <v>60.463760375976563</v>
      </c>
      <c r="BH789" s="244">
        <v>56</v>
      </c>
      <c r="BI789" s="240">
        <v>8.5106382978723403</v>
      </c>
      <c r="BJ789" s="470">
        <v>0</v>
      </c>
      <c r="BK789" s="470">
        <v>1</v>
      </c>
    </row>
    <row r="790" spans="1:63">
      <c r="A790" s="352">
        <v>41869</v>
      </c>
      <c r="B790" s="114" t="s">
        <v>123</v>
      </c>
      <c r="C790" s="114" t="s">
        <v>122</v>
      </c>
      <c r="D790" s="114">
        <v>168</v>
      </c>
      <c r="E790" s="114">
        <v>157</v>
      </c>
      <c r="F790" s="114">
        <v>11</v>
      </c>
      <c r="G790" s="114">
        <v>517</v>
      </c>
      <c r="H790" s="114">
        <v>483</v>
      </c>
      <c r="I790" s="114">
        <v>34</v>
      </c>
      <c r="J790" s="114">
        <v>1567</v>
      </c>
      <c r="K790" s="115">
        <v>1435</v>
      </c>
      <c r="L790" s="115">
        <v>132</v>
      </c>
      <c r="M790" s="115">
        <v>1126181</v>
      </c>
      <c r="N790" s="116">
        <v>4.937039315700531E-2</v>
      </c>
      <c r="O790" s="115">
        <v>1058</v>
      </c>
      <c r="P790" s="116">
        <v>9.4009265303611755E-2</v>
      </c>
      <c r="Q790" s="116">
        <v>0</v>
      </c>
      <c r="R790" s="117">
        <v>402952</v>
      </c>
      <c r="S790" s="116">
        <v>99.574470520019531</v>
      </c>
      <c r="T790" s="116">
        <v>99.480857849121094</v>
      </c>
      <c r="U790" s="118">
        <v>404674</v>
      </c>
      <c r="V790" s="119">
        <v>0.15444530546665192</v>
      </c>
      <c r="W790" s="117">
        <v>1275</v>
      </c>
      <c r="X790" s="119">
        <v>0.31641486287117004</v>
      </c>
      <c r="Y790" s="119">
        <v>0</v>
      </c>
      <c r="Z790" s="117">
        <v>328368</v>
      </c>
      <c r="AA790" s="119">
        <v>98.747444152832031</v>
      </c>
      <c r="AB790" s="116">
        <v>328294</v>
      </c>
      <c r="AC790" s="120">
        <v>98.649383544921875</v>
      </c>
      <c r="AD790" s="116">
        <v>5.1232671737670898</v>
      </c>
      <c r="AE790" s="116">
        <v>30.288579940795898</v>
      </c>
      <c r="AF790" s="116">
        <v>1634.6900634765625</v>
      </c>
      <c r="AG790" s="116">
        <v>5895.2568359375</v>
      </c>
      <c r="AH790" s="121">
        <v>4671.1220703125</v>
      </c>
      <c r="AI790" s="116">
        <v>79.235260009765625</v>
      </c>
      <c r="AJ790" s="121">
        <v>5311.26708984375</v>
      </c>
      <c r="AK790" s="121">
        <v>583.98992919921875</v>
      </c>
      <c r="AL790" s="116">
        <v>4181.7685546875</v>
      </c>
      <c r="AM790" s="116">
        <v>489.35702514648437</v>
      </c>
      <c r="AN790" s="116">
        <v>104.05345916748047</v>
      </c>
      <c r="AO790" s="116">
        <v>103.40253448486328</v>
      </c>
      <c r="AP790" s="116">
        <v>110.37252807617187</v>
      </c>
      <c r="AQ790" s="116">
        <v>3.7621294422064455</v>
      </c>
      <c r="AR790" s="118">
        <v>231</v>
      </c>
      <c r="AS790" s="118">
        <v>10</v>
      </c>
      <c r="AT790" s="118">
        <v>6</v>
      </c>
      <c r="AU790" s="118">
        <v>3</v>
      </c>
      <c r="AV790" s="118">
        <v>2</v>
      </c>
      <c r="AW790" s="118">
        <v>2</v>
      </c>
      <c r="AX790" s="118">
        <v>4</v>
      </c>
      <c r="AY790" s="118">
        <v>1</v>
      </c>
      <c r="AZ790" s="118">
        <v>11</v>
      </c>
      <c r="BA790" s="118">
        <v>4</v>
      </c>
      <c r="BB790" s="118">
        <v>24</v>
      </c>
      <c r="BC790" s="118">
        <v>5</v>
      </c>
      <c r="BD790" s="116">
        <v>13</v>
      </c>
      <c r="BE790" s="118">
        <v>20</v>
      </c>
      <c r="BF790" s="118">
        <v>0</v>
      </c>
      <c r="BG790" s="112">
        <v>50.845317840576172</v>
      </c>
      <c r="BH790" s="244">
        <v>54</v>
      </c>
      <c r="BI790" s="240">
        <v>10.444874274661508</v>
      </c>
      <c r="BJ790" s="470">
        <v>1</v>
      </c>
      <c r="BK790" s="470">
        <v>4</v>
      </c>
    </row>
    <row r="791" spans="1:63">
      <c r="A791" s="352">
        <v>41869</v>
      </c>
      <c r="B791" s="114" t="s">
        <v>183</v>
      </c>
      <c r="C791" s="114" t="s">
        <v>122</v>
      </c>
      <c r="D791" s="114">
        <v>139</v>
      </c>
      <c r="E791" s="114">
        <v>129</v>
      </c>
      <c r="F791" s="114">
        <v>10</v>
      </c>
      <c r="G791" s="114">
        <v>417</v>
      </c>
      <c r="H791" s="114">
        <v>387</v>
      </c>
      <c r="I791" s="114">
        <v>30</v>
      </c>
      <c r="J791" s="114">
        <v>1576</v>
      </c>
      <c r="K791" s="115">
        <v>1462</v>
      </c>
      <c r="L791" s="115">
        <v>114</v>
      </c>
      <c r="M791" s="115">
        <v>1186155</v>
      </c>
      <c r="N791" s="116">
        <v>2.5291804922744632E-4</v>
      </c>
      <c r="O791" s="115">
        <v>924</v>
      </c>
      <c r="P791" s="116">
        <v>7.7901512384414673E-2</v>
      </c>
      <c r="Q791" s="116">
        <v>0</v>
      </c>
      <c r="R791" s="117">
        <v>475943</v>
      </c>
      <c r="S791" s="116">
        <v>99.666206359863281</v>
      </c>
      <c r="T791" s="116">
        <v>99.58856201171875</v>
      </c>
      <c r="U791" s="118">
        <v>477537</v>
      </c>
      <c r="V791" s="119">
        <v>1.5705589205026627E-2</v>
      </c>
      <c r="W791" s="117">
        <v>1194</v>
      </c>
      <c r="X791" s="119">
        <v>0.25087037682533264</v>
      </c>
      <c r="Y791" s="119">
        <v>0</v>
      </c>
      <c r="Z791" s="117">
        <v>274601</v>
      </c>
      <c r="AA791" s="119">
        <v>97.879829406738281</v>
      </c>
      <c r="AB791" s="116">
        <v>274648</v>
      </c>
      <c r="AC791" s="120">
        <v>97.647537231445313</v>
      </c>
      <c r="AD791" s="116">
        <v>5.539088249206543</v>
      </c>
      <c r="AE791" s="116">
        <v>29.570003509521484</v>
      </c>
      <c r="AF791" s="116">
        <v>1837.04345703125</v>
      </c>
      <c r="AG791" s="116">
        <v>6019.9287109375</v>
      </c>
      <c r="AH791" s="121">
        <v>4572.439453125</v>
      </c>
      <c r="AI791" s="116">
        <v>75.955039978027344</v>
      </c>
      <c r="AJ791" s="121">
        <v>5449.7099609375</v>
      </c>
      <c r="AK791" s="121">
        <v>570.21697998046875</v>
      </c>
      <c r="AL791" s="116">
        <v>4076.221923828125</v>
      </c>
      <c r="AM791" s="116">
        <v>496.218994140625</v>
      </c>
      <c r="AN791" s="116">
        <v>97.60845947265625</v>
      </c>
      <c r="AO791" s="116">
        <v>95.201789855957031</v>
      </c>
      <c r="AP791" s="116">
        <v>128.70375061035156</v>
      </c>
      <c r="AQ791" s="116">
        <v>3.8197517201380076</v>
      </c>
      <c r="AR791" s="118">
        <v>167</v>
      </c>
      <c r="AS791" s="118">
        <v>2</v>
      </c>
      <c r="AT791" s="118">
        <v>0</v>
      </c>
      <c r="AU791" s="118">
        <v>0</v>
      </c>
      <c r="AV791" s="118">
        <v>0</v>
      </c>
      <c r="AW791" s="118">
        <v>0</v>
      </c>
      <c r="AX791" s="118">
        <v>0</v>
      </c>
      <c r="AY791" s="118">
        <v>0</v>
      </c>
      <c r="AZ791" s="118">
        <v>3</v>
      </c>
      <c r="BA791" s="118">
        <v>2</v>
      </c>
      <c r="BB791" s="118">
        <v>51</v>
      </c>
      <c r="BC791" s="118">
        <v>12</v>
      </c>
      <c r="BD791" s="116">
        <v>5</v>
      </c>
      <c r="BE791" s="118">
        <v>19</v>
      </c>
      <c r="BF791" s="118">
        <v>0</v>
      </c>
      <c r="BG791" s="112">
        <v>48.262546539306641</v>
      </c>
      <c r="BH791" s="244">
        <v>36</v>
      </c>
      <c r="BI791" s="240">
        <v>8.6330935251798557</v>
      </c>
      <c r="BJ791" s="470">
        <v>0</v>
      </c>
      <c r="BK791" s="470">
        <v>2</v>
      </c>
    </row>
    <row r="792" spans="1:63">
      <c r="A792" s="352">
        <v>41869</v>
      </c>
      <c r="B792" s="114" t="s">
        <v>126</v>
      </c>
      <c r="C792" s="114" t="s">
        <v>122</v>
      </c>
      <c r="D792" s="114">
        <v>109</v>
      </c>
      <c r="E792" s="114">
        <v>103</v>
      </c>
      <c r="F792" s="114">
        <v>6</v>
      </c>
      <c r="G792" s="114">
        <v>320</v>
      </c>
      <c r="H792" s="114">
        <v>302</v>
      </c>
      <c r="I792" s="114">
        <v>18</v>
      </c>
      <c r="J792" s="114">
        <v>992</v>
      </c>
      <c r="K792" s="115">
        <v>918</v>
      </c>
      <c r="L792" s="115">
        <v>74</v>
      </c>
      <c r="M792" s="115">
        <v>651013</v>
      </c>
      <c r="N792" s="116">
        <v>3.2257421407848597E-3</v>
      </c>
      <c r="O792" s="115">
        <v>1358</v>
      </c>
      <c r="P792" s="116">
        <v>0.20865920186042786</v>
      </c>
      <c r="Q792" s="116">
        <v>0</v>
      </c>
      <c r="R792" s="117">
        <v>230732</v>
      </c>
      <c r="S792" s="116">
        <v>99.554290771484375</v>
      </c>
      <c r="T792" s="116">
        <v>99.346565246582031</v>
      </c>
      <c r="U792" s="118">
        <v>231765</v>
      </c>
      <c r="V792" s="119">
        <v>2.1573577541857958E-3</v>
      </c>
      <c r="W792" s="117">
        <v>836</v>
      </c>
      <c r="X792" s="119">
        <v>0.36232513189315796</v>
      </c>
      <c r="Y792" s="119">
        <v>0</v>
      </c>
      <c r="Z792" s="117">
        <v>122037</v>
      </c>
      <c r="AA792" s="119">
        <v>98.791351318359375</v>
      </c>
      <c r="AB792" s="116">
        <v>122120</v>
      </c>
      <c r="AC792" s="120">
        <v>98.509658813476563</v>
      </c>
      <c r="AD792" s="116">
        <v>5.8458218574523926</v>
      </c>
      <c r="AE792" s="116">
        <v>34.441448211669922</v>
      </c>
      <c r="AF792" s="116">
        <v>1061.833984375</v>
      </c>
      <c r="AG792" s="116">
        <v>3490.67431640625</v>
      </c>
      <c r="AH792" s="121">
        <v>2538.2685546875</v>
      </c>
      <c r="AI792" s="116">
        <v>72.715705871582031</v>
      </c>
      <c r="AJ792" s="121">
        <v>3368.814453125</v>
      </c>
      <c r="AK792" s="121">
        <v>121.86000061035156</v>
      </c>
      <c r="AL792" s="116">
        <v>2470.19677734375</v>
      </c>
      <c r="AM792" s="116">
        <v>68.070999145507812</v>
      </c>
      <c r="AN792" s="116">
        <v>97.935035705566406</v>
      </c>
      <c r="AO792" s="116">
        <v>101.55609893798828</v>
      </c>
      <c r="AP792" s="116">
        <v>49.320064544677734</v>
      </c>
      <c r="AQ792" s="116">
        <v>3.518824915732107</v>
      </c>
      <c r="AR792" s="118">
        <v>164</v>
      </c>
      <c r="AS792" s="118">
        <v>0</v>
      </c>
      <c r="AT792" s="118">
        <v>1</v>
      </c>
      <c r="AU792" s="118">
        <v>0</v>
      </c>
      <c r="AV792" s="118">
        <v>0</v>
      </c>
      <c r="AW792" s="118">
        <v>0</v>
      </c>
      <c r="AX792" s="118">
        <v>5</v>
      </c>
      <c r="AY792" s="118">
        <v>1</v>
      </c>
      <c r="AZ792" s="118">
        <v>6</v>
      </c>
      <c r="BA792" s="118">
        <v>1</v>
      </c>
      <c r="BB792" s="118">
        <v>25</v>
      </c>
      <c r="BC792" s="118">
        <v>13</v>
      </c>
      <c r="BD792" s="116">
        <v>12</v>
      </c>
      <c r="BE792" s="118">
        <v>37</v>
      </c>
      <c r="BF792" s="118">
        <v>0</v>
      </c>
      <c r="BG792" s="112">
        <v>47.943065643310547</v>
      </c>
      <c r="BH792" s="244">
        <v>37</v>
      </c>
      <c r="BI792" s="240">
        <v>11.5625</v>
      </c>
      <c r="BJ792" s="470">
        <v>1</v>
      </c>
      <c r="BK792" s="470">
        <v>1</v>
      </c>
    </row>
    <row r="793" spans="1:63">
      <c r="A793" s="352">
        <v>41869</v>
      </c>
      <c r="B793" s="114" t="s">
        <v>184</v>
      </c>
      <c r="C793" s="114" t="s">
        <v>122</v>
      </c>
      <c r="D793" s="114">
        <v>112</v>
      </c>
      <c r="E793" s="114">
        <v>95</v>
      </c>
      <c r="F793" s="114">
        <v>17</v>
      </c>
      <c r="G793" s="114">
        <v>334</v>
      </c>
      <c r="H793" s="114">
        <v>283</v>
      </c>
      <c r="I793" s="114">
        <v>51</v>
      </c>
      <c r="J793" s="114">
        <v>1169</v>
      </c>
      <c r="K793" s="115">
        <v>950</v>
      </c>
      <c r="L793" s="115">
        <v>219</v>
      </c>
      <c r="M793" s="115">
        <v>1011404</v>
      </c>
      <c r="N793" s="116">
        <v>1.9477874040603638E-2</v>
      </c>
      <c r="O793" s="115">
        <v>890</v>
      </c>
      <c r="P793" s="116">
        <v>8.8018506765365601E-2</v>
      </c>
      <c r="Q793" s="116">
        <v>0</v>
      </c>
      <c r="R793" s="117">
        <v>374328</v>
      </c>
      <c r="S793" s="116">
        <v>99.469345092773438</v>
      </c>
      <c r="T793" s="116">
        <v>99.381790161132813</v>
      </c>
      <c r="U793" s="118">
        <v>376325</v>
      </c>
      <c r="V793" s="119">
        <v>1.169202197343111E-2</v>
      </c>
      <c r="W793" s="117">
        <v>919</v>
      </c>
      <c r="X793" s="119">
        <v>0.24550661444664001</v>
      </c>
      <c r="Y793" s="119">
        <v>0</v>
      </c>
      <c r="Z793" s="117">
        <v>229437</v>
      </c>
      <c r="AA793" s="119">
        <v>98.353363037109375</v>
      </c>
      <c r="AB793" s="116">
        <v>228135</v>
      </c>
      <c r="AC793" s="120">
        <v>98.177833557128906</v>
      </c>
      <c r="AD793" s="116">
        <v>5.6911563873291016</v>
      </c>
      <c r="AE793" s="116">
        <v>30.181074142456055</v>
      </c>
      <c r="AF793" s="116">
        <v>1653.984375</v>
      </c>
      <c r="AG793" s="116">
        <v>4586.08056640625</v>
      </c>
      <c r="AH793" s="121">
        <v>3486.23291015625</v>
      </c>
      <c r="AI793" s="116">
        <v>76.0177001953125</v>
      </c>
      <c r="AJ793" s="121">
        <v>3886.1435546875</v>
      </c>
      <c r="AK793" s="121">
        <v>699.93603515625</v>
      </c>
      <c r="AL793" s="116">
        <v>3040.498291015625</v>
      </c>
      <c r="AM793" s="116">
        <v>445.7349853515625</v>
      </c>
      <c r="AN793" s="116">
        <v>102.62363433837891</v>
      </c>
      <c r="AO793" s="116">
        <v>108.39908599853516</v>
      </c>
      <c r="AP793" s="116">
        <v>79.196174621582031</v>
      </c>
      <c r="AQ793" s="116">
        <v>3.9230800396973908</v>
      </c>
      <c r="AR793" s="118">
        <v>144</v>
      </c>
      <c r="AS793" s="118">
        <v>9</v>
      </c>
      <c r="AT793" s="118">
        <v>1</v>
      </c>
      <c r="AU793" s="118">
        <v>1</v>
      </c>
      <c r="AV793" s="118">
        <v>0</v>
      </c>
      <c r="AW793" s="118">
        <v>0</v>
      </c>
      <c r="AX793" s="118">
        <v>1</v>
      </c>
      <c r="AY793" s="118">
        <v>0</v>
      </c>
      <c r="AZ793" s="118">
        <v>2</v>
      </c>
      <c r="BA793" s="118">
        <v>2</v>
      </c>
      <c r="BB793" s="118">
        <v>23</v>
      </c>
      <c r="BC793" s="118">
        <v>8</v>
      </c>
      <c r="BD793" s="116">
        <v>2</v>
      </c>
      <c r="BE793" s="118">
        <v>28</v>
      </c>
      <c r="BF793" s="118">
        <v>0</v>
      </c>
      <c r="BG793" s="112">
        <v>50.587627410888672</v>
      </c>
      <c r="BH793" s="244">
        <v>33</v>
      </c>
      <c r="BI793" s="240">
        <v>9.8802395209580833</v>
      </c>
      <c r="BJ793" s="471">
        <v>0</v>
      </c>
      <c r="BK793" s="471">
        <v>2</v>
      </c>
    </row>
    <row r="794" spans="1:63">
      <c r="A794" s="352">
        <v>41869</v>
      </c>
      <c r="B794" s="114" t="s">
        <v>131</v>
      </c>
      <c r="C794" s="114" t="s">
        <v>176</v>
      </c>
      <c r="D794" s="114">
        <v>188</v>
      </c>
      <c r="E794" s="114">
        <v>168</v>
      </c>
      <c r="F794" s="114">
        <v>20</v>
      </c>
      <c r="G794" s="114">
        <v>539</v>
      </c>
      <c r="H794" s="114">
        <v>489</v>
      </c>
      <c r="I794" s="114">
        <v>50</v>
      </c>
      <c r="J794" s="114">
        <v>1572</v>
      </c>
      <c r="K794" s="115">
        <v>1412</v>
      </c>
      <c r="L794" s="115">
        <v>160</v>
      </c>
      <c r="M794" s="115">
        <v>1119658</v>
      </c>
      <c r="N794" s="116">
        <v>1.4290077378973365E-3</v>
      </c>
      <c r="O794" s="115">
        <v>105</v>
      </c>
      <c r="P794" s="116">
        <v>9.7524998709559441E-3</v>
      </c>
      <c r="Q794" s="116">
        <v>0</v>
      </c>
      <c r="R794" s="117">
        <v>392797</v>
      </c>
      <c r="S794" s="116">
        <v>99.612251281738281</v>
      </c>
      <c r="T794" s="116">
        <v>99.6025390625</v>
      </c>
      <c r="U794" s="118">
        <v>394326</v>
      </c>
      <c r="V794" s="119">
        <v>5.3255427628755569E-3</v>
      </c>
      <c r="W794" s="117">
        <v>1165</v>
      </c>
      <c r="X794" s="119">
        <v>0.29659086465835571</v>
      </c>
      <c r="Y794" s="119">
        <v>0</v>
      </c>
      <c r="Z794" s="117">
        <v>153973</v>
      </c>
      <c r="AA794" s="119">
        <v>94.845199584960938</v>
      </c>
      <c r="AB794" s="116">
        <v>153118</v>
      </c>
      <c r="AC794" s="120">
        <v>95.35260009765625</v>
      </c>
      <c r="AD794" s="116">
        <v>5.2920732498168945</v>
      </c>
      <c r="AE794" s="116">
        <v>30.351675033569336</v>
      </c>
      <c r="AF794" s="116">
        <v>1691.2003173828125</v>
      </c>
      <c r="AG794" s="116">
        <v>4805.76171875</v>
      </c>
      <c r="AH794" s="121">
        <v>3236.213623046875</v>
      </c>
      <c r="AI794" s="116">
        <v>67.340286254882812</v>
      </c>
      <c r="AJ794" s="121">
        <v>4213.6552734375</v>
      </c>
      <c r="AK794" s="121">
        <v>592.10711669921875</v>
      </c>
      <c r="AL794" s="116">
        <v>2796.592529296875</v>
      </c>
      <c r="AM794" s="116">
        <v>439.62054443359375</v>
      </c>
      <c r="AN794" s="116">
        <v>82.436836242675781</v>
      </c>
      <c r="AO794" s="116">
        <v>81.456192016601562</v>
      </c>
      <c r="AP794" s="116">
        <v>90.161277770996094</v>
      </c>
      <c r="AQ794" s="116">
        <v>3.0571003299936388</v>
      </c>
      <c r="AR794" s="118">
        <v>293</v>
      </c>
      <c r="AS794" s="118">
        <v>0</v>
      </c>
      <c r="AT794" s="118">
        <v>0</v>
      </c>
      <c r="AU794" s="118">
        <v>0</v>
      </c>
      <c r="AV794" s="118">
        <v>0</v>
      </c>
      <c r="AW794" s="118">
        <v>0</v>
      </c>
      <c r="AX794" s="118">
        <v>5</v>
      </c>
      <c r="AY794" s="118">
        <v>0</v>
      </c>
      <c r="AZ794" s="118">
        <v>4</v>
      </c>
      <c r="BA794" s="118">
        <v>2</v>
      </c>
      <c r="BB794" s="118">
        <v>122</v>
      </c>
      <c r="BC794" s="118">
        <v>65</v>
      </c>
      <c r="BD794" s="116">
        <v>21</v>
      </c>
      <c r="BE794" s="118">
        <v>36</v>
      </c>
      <c r="BF794" s="118">
        <v>0</v>
      </c>
      <c r="BG794" s="112">
        <v>39.919635772705078</v>
      </c>
      <c r="BH794" s="244">
        <v>89</v>
      </c>
      <c r="BI794" s="240">
        <v>16.512059369202227</v>
      </c>
      <c r="BJ794" s="471">
        <v>0</v>
      </c>
      <c r="BK794" s="471">
        <v>2</v>
      </c>
    </row>
    <row r="795" spans="1:63">
      <c r="A795" s="352">
        <v>41869</v>
      </c>
      <c r="B795" s="114" t="s">
        <v>124</v>
      </c>
      <c r="C795" s="114" t="s">
        <v>176</v>
      </c>
      <c r="D795" s="114">
        <v>145</v>
      </c>
      <c r="E795" s="114">
        <v>113</v>
      </c>
      <c r="F795" s="114">
        <v>32</v>
      </c>
      <c r="G795" s="114">
        <v>418</v>
      </c>
      <c r="H795" s="114">
        <v>332</v>
      </c>
      <c r="I795" s="114">
        <v>86</v>
      </c>
      <c r="J795" s="114">
        <v>1609</v>
      </c>
      <c r="K795" s="115">
        <v>1269</v>
      </c>
      <c r="L795" s="115">
        <v>340</v>
      </c>
      <c r="M795" s="115">
        <v>1123387</v>
      </c>
      <c r="N795" s="116">
        <v>3.73869389295578E-3</v>
      </c>
      <c r="O795" s="115">
        <v>195</v>
      </c>
      <c r="P795" s="116">
        <v>1.801733486354351E-2</v>
      </c>
      <c r="Q795" s="116">
        <v>0</v>
      </c>
      <c r="R795" s="117">
        <v>434488</v>
      </c>
      <c r="S795" s="116">
        <v>99.462272644042969</v>
      </c>
      <c r="T795" s="116">
        <v>99.444351196289063</v>
      </c>
      <c r="U795" s="118">
        <v>436837</v>
      </c>
      <c r="V795" s="119">
        <v>0.24631613492965698</v>
      </c>
      <c r="W795" s="117">
        <v>1339</v>
      </c>
      <c r="X795" s="119">
        <v>0.30817881226539612</v>
      </c>
      <c r="Y795" s="119">
        <v>0</v>
      </c>
      <c r="Z795" s="117">
        <v>112207</v>
      </c>
      <c r="AA795" s="119">
        <v>94.484298706054688</v>
      </c>
      <c r="AB795" s="116">
        <v>112306</v>
      </c>
      <c r="AC795" s="120">
        <v>94.613822937011719</v>
      </c>
      <c r="AD795" s="116">
        <v>5.376854419708252</v>
      </c>
      <c r="AE795" s="116">
        <v>31.866022109985352</v>
      </c>
      <c r="AF795" s="116">
        <v>1691.6334228515625</v>
      </c>
      <c r="AG795" s="116">
        <v>5395.755859375</v>
      </c>
      <c r="AH795" s="121">
        <v>3279.96630859375</v>
      </c>
      <c r="AI795" s="116">
        <v>60.787891387939453</v>
      </c>
      <c r="AJ795" s="121">
        <v>4097.31884765625</v>
      </c>
      <c r="AK795" s="121">
        <v>1298.4365234375</v>
      </c>
      <c r="AL795" s="116">
        <v>2285.89013671875</v>
      </c>
      <c r="AM795" s="116">
        <v>994.0762939453125</v>
      </c>
      <c r="AN795" s="116">
        <v>82.020347595214844</v>
      </c>
      <c r="AO795" s="116">
        <v>77.947891235351563</v>
      </c>
      <c r="AP795" s="116">
        <v>98.212211608886719</v>
      </c>
      <c r="AQ795" s="116">
        <v>3.3534840642479802</v>
      </c>
      <c r="AR795" s="118">
        <v>219</v>
      </c>
      <c r="AS795" s="118">
        <v>1</v>
      </c>
      <c r="AT795" s="118">
        <v>1</v>
      </c>
      <c r="AU795" s="118">
        <v>0</v>
      </c>
      <c r="AV795" s="118">
        <v>6</v>
      </c>
      <c r="AW795" s="118">
        <v>4</v>
      </c>
      <c r="AX795" s="118">
        <v>0</v>
      </c>
      <c r="AY795" s="118">
        <v>0</v>
      </c>
      <c r="AZ795" s="118">
        <v>5</v>
      </c>
      <c r="BA795" s="118">
        <v>3</v>
      </c>
      <c r="BB795" s="118">
        <v>76</v>
      </c>
      <c r="BC795" s="118">
        <v>43</v>
      </c>
      <c r="BD795" s="116">
        <v>14</v>
      </c>
      <c r="BE795" s="118">
        <v>32</v>
      </c>
      <c r="BF795" s="118">
        <v>0</v>
      </c>
      <c r="BG795" s="112">
        <v>40.537666320800781</v>
      </c>
      <c r="BH795" s="244">
        <v>66</v>
      </c>
      <c r="BI795" s="240">
        <v>15.789473684210526</v>
      </c>
      <c r="BJ795" s="471">
        <v>0</v>
      </c>
      <c r="BK795" s="471">
        <v>3</v>
      </c>
    </row>
    <row r="796" spans="1:63">
      <c r="A796" s="352">
        <v>41869</v>
      </c>
      <c r="B796" s="206" t="s">
        <v>133</v>
      </c>
      <c r="C796" s="206" t="s">
        <v>176</v>
      </c>
      <c r="D796" s="206">
        <v>174</v>
      </c>
      <c r="E796" s="206">
        <v>163</v>
      </c>
      <c r="F796" s="206">
        <v>11</v>
      </c>
      <c r="G796" s="206">
        <v>515</v>
      </c>
      <c r="H796" s="206">
        <v>482</v>
      </c>
      <c r="I796" s="206">
        <v>33</v>
      </c>
      <c r="J796" s="206">
        <v>1511</v>
      </c>
      <c r="K796" s="245">
        <v>1399</v>
      </c>
      <c r="L796" s="245">
        <v>112</v>
      </c>
      <c r="M796" s="245">
        <v>929001</v>
      </c>
      <c r="N796" s="246">
        <v>0.14822374284267426</v>
      </c>
      <c r="O796" s="245">
        <v>41</v>
      </c>
      <c r="P796" s="246">
        <v>4.650503396987915E-3</v>
      </c>
      <c r="Q796" s="246">
        <v>0</v>
      </c>
      <c r="R796" s="247">
        <v>295913</v>
      </c>
      <c r="S796" s="246">
        <v>99.144294738769531</v>
      </c>
      <c r="T796" s="246">
        <v>99.139686584472656</v>
      </c>
      <c r="U796" s="248">
        <v>298467</v>
      </c>
      <c r="V796" s="249">
        <v>0.20605292916297913</v>
      </c>
      <c r="W796" s="248">
        <v>1058</v>
      </c>
      <c r="X796" s="246">
        <v>0.35753750801086426</v>
      </c>
      <c r="Y796" s="246">
        <v>0</v>
      </c>
      <c r="Z796" s="247">
        <v>69699</v>
      </c>
      <c r="AA796" s="249">
        <v>92.750251770019531</v>
      </c>
      <c r="AB796" s="246">
        <v>68184</v>
      </c>
      <c r="AC796" s="250">
        <v>93.216880798339844</v>
      </c>
      <c r="AD796" s="246">
        <v>5.4513535499572754</v>
      </c>
      <c r="AE796" s="246">
        <v>35.385540008544922</v>
      </c>
      <c r="AF796" s="246">
        <v>1450.9912109375</v>
      </c>
      <c r="AG796" s="246">
        <v>4353.92578125</v>
      </c>
      <c r="AH796" s="251">
        <v>2882.59716796875</v>
      </c>
      <c r="AI796" s="246">
        <v>66.20684814453125</v>
      </c>
      <c r="AJ796" s="251">
        <v>4133.7666015625</v>
      </c>
      <c r="AK796" s="251">
        <v>220.15823364257812</v>
      </c>
      <c r="AL796" s="246">
        <v>2756.40625</v>
      </c>
      <c r="AM796" s="246">
        <v>126.19099426269531</v>
      </c>
      <c r="AN796" s="246">
        <v>80.070648193359375</v>
      </c>
      <c r="AO796" s="246">
        <v>83.03839111328125</v>
      </c>
      <c r="AP796" s="246">
        <v>47.916206359863281</v>
      </c>
      <c r="AQ796" s="246">
        <v>2.8814862880542687</v>
      </c>
      <c r="AR796" s="248">
        <v>303</v>
      </c>
      <c r="AS796" s="248">
        <v>1</v>
      </c>
      <c r="AT796" s="248">
        <v>6</v>
      </c>
      <c r="AU796" s="248">
        <v>5</v>
      </c>
      <c r="AV796" s="248">
        <v>3</v>
      </c>
      <c r="AW796" s="248">
        <v>2</v>
      </c>
      <c r="AX796" s="248">
        <v>3</v>
      </c>
      <c r="AY796" s="248">
        <v>1</v>
      </c>
      <c r="AZ796" s="248">
        <v>6</v>
      </c>
      <c r="BA796" s="248">
        <v>3</v>
      </c>
      <c r="BB796" s="248">
        <v>101</v>
      </c>
      <c r="BC796" s="248">
        <v>50</v>
      </c>
      <c r="BD796" s="246">
        <v>15</v>
      </c>
      <c r="BE796" s="248">
        <v>32</v>
      </c>
      <c r="BF796" s="248">
        <v>0</v>
      </c>
      <c r="BG796" s="249">
        <v>38.584709167480469</v>
      </c>
      <c r="BH796" s="252">
        <v>105</v>
      </c>
      <c r="BI796" s="253">
        <v>20.388349514563107</v>
      </c>
      <c r="BJ796" s="43">
        <v>1</v>
      </c>
      <c r="BK796" s="43">
        <v>3</v>
      </c>
    </row>
    <row r="797" spans="1:63">
      <c r="A797" s="352">
        <v>41869</v>
      </c>
      <c r="B797" s="206" t="s">
        <v>125</v>
      </c>
      <c r="C797" s="206" t="s">
        <v>176</v>
      </c>
      <c r="D797" s="206">
        <v>172</v>
      </c>
      <c r="E797" s="206">
        <v>164</v>
      </c>
      <c r="F797" s="206">
        <v>8</v>
      </c>
      <c r="G797" s="206">
        <v>492</v>
      </c>
      <c r="H797" s="206">
        <v>468</v>
      </c>
      <c r="I797" s="206">
        <v>24</v>
      </c>
      <c r="J797" s="206">
        <v>1614</v>
      </c>
      <c r="K797" s="245">
        <v>1522</v>
      </c>
      <c r="L797" s="245">
        <v>92</v>
      </c>
      <c r="M797" s="245">
        <v>830835</v>
      </c>
      <c r="N797" s="246">
        <v>1.2036084663122892E-3</v>
      </c>
      <c r="O797" s="245">
        <v>19</v>
      </c>
      <c r="P797" s="246">
        <v>2.3888102732598782E-3</v>
      </c>
      <c r="Q797" s="246">
        <v>0</v>
      </c>
      <c r="R797" s="247">
        <v>291570</v>
      </c>
      <c r="S797" s="246">
        <v>99.765617370605469</v>
      </c>
      <c r="T797" s="246">
        <v>99.763236999511719</v>
      </c>
      <c r="U797" s="248">
        <v>292255</v>
      </c>
      <c r="V797" s="249">
        <v>4.0033534169197083E-2</v>
      </c>
      <c r="W797" s="248">
        <v>667</v>
      </c>
      <c r="X797" s="246">
        <v>0.22876153886318207</v>
      </c>
      <c r="Y797" s="246">
        <v>0</v>
      </c>
      <c r="Z797" s="247">
        <v>74404</v>
      </c>
      <c r="AA797" s="249">
        <v>93.228858947753906</v>
      </c>
      <c r="AB797" s="246">
        <v>74638</v>
      </c>
      <c r="AC797" s="250">
        <v>93.256782531738281</v>
      </c>
      <c r="AD797" s="246">
        <v>4.5297160148620605</v>
      </c>
      <c r="AE797" s="246">
        <v>32.851654052734375</v>
      </c>
      <c r="AF797" s="246">
        <v>1092.193115234375</v>
      </c>
      <c r="AG797" s="246">
        <v>3882.10693359375</v>
      </c>
      <c r="AH797" s="251">
        <v>2096.234619140625</v>
      </c>
      <c r="AI797" s="246">
        <v>53.997344970703125</v>
      </c>
      <c r="AJ797" s="251">
        <v>3609.364501953125</v>
      </c>
      <c r="AK797" s="251">
        <v>272.74227905273437</v>
      </c>
      <c r="AL797" s="246">
        <v>1911.96533203125</v>
      </c>
      <c r="AM797" s="246">
        <v>184.2694091796875</v>
      </c>
      <c r="AN797" s="246">
        <v>63.10845947265625</v>
      </c>
      <c r="AO797" s="246">
        <v>62.566661834716797</v>
      </c>
      <c r="AP797" s="246">
        <v>71.276458740234375</v>
      </c>
      <c r="AQ797" s="246">
        <v>2.4052707147421004</v>
      </c>
      <c r="AR797" s="248">
        <v>361</v>
      </c>
      <c r="AS797" s="248">
        <v>1</v>
      </c>
      <c r="AT797" s="248">
        <v>0</v>
      </c>
      <c r="AU797" s="248">
        <v>0</v>
      </c>
      <c r="AV797" s="248">
        <v>1</v>
      </c>
      <c r="AW797" s="248">
        <v>0</v>
      </c>
      <c r="AX797" s="248">
        <v>2</v>
      </c>
      <c r="AY797" s="248">
        <v>0</v>
      </c>
      <c r="AZ797" s="248">
        <v>2</v>
      </c>
      <c r="BA797" s="248">
        <v>0</v>
      </c>
      <c r="BB797" s="248">
        <v>59</v>
      </c>
      <c r="BC797" s="248">
        <v>39</v>
      </c>
      <c r="BD797" s="246">
        <v>8</v>
      </c>
      <c r="BE797" s="248">
        <v>10</v>
      </c>
      <c r="BF797" s="248">
        <v>0</v>
      </c>
      <c r="BG797" s="249">
        <v>30.726844787597656</v>
      </c>
      <c r="BH797" s="252">
        <v>155</v>
      </c>
      <c r="BI797" s="253">
        <v>31.50406504065041</v>
      </c>
      <c r="BJ797" s="43">
        <v>0</v>
      </c>
      <c r="BK797" s="43">
        <v>0</v>
      </c>
    </row>
    <row r="798" spans="1:63">
      <c r="A798" s="352">
        <v>41869</v>
      </c>
      <c r="B798" s="107" t="s">
        <v>127</v>
      </c>
      <c r="C798" s="107" t="s">
        <v>128</v>
      </c>
      <c r="D798" s="107">
        <v>161</v>
      </c>
      <c r="E798" s="107">
        <v>149</v>
      </c>
      <c r="F798" s="107">
        <v>12</v>
      </c>
      <c r="G798" s="107">
        <v>483</v>
      </c>
      <c r="H798" s="107">
        <v>447</v>
      </c>
      <c r="I798" s="107">
        <v>36</v>
      </c>
      <c r="J798" s="107">
        <v>1541</v>
      </c>
      <c r="K798" s="108">
        <v>1419</v>
      </c>
      <c r="L798" s="108">
        <v>122</v>
      </c>
      <c r="M798" s="108">
        <v>824853</v>
      </c>
      <c r="N798" s="109">
        <v>0</v>
      </c>
      <c r="O798" s="108">
        <v>3420</v>
      </c>
      <c r="P798" s="109">
        <v>0.41462987661361694</v>
      </c>
      <c r="Q798" s="109">
        <v>0</v>
      </c>
      <c r="R798" s="110">
        <v>311676</v>
      </c>
      <c r="S798" s="109">
        <v>99.522628784179688</v>
      </c>
      <c r="T798" s="109">
        <v>99.109977722167969</v>
      </c>
      <c r="U798" s="111">
        <v>313171</v>
      </c>
      <c r="V798" s="112">
        <v>4.9174413084983826E-2</v>
      </c>
      <c r="W798" s="111">
        <v>2474</v>
      </c>
      <c r="X798" s="109">
        <v>0.79377299547195435</v>
      </c>
      <c r="Y798" s="109">
        <v>0</v>
      </c>
      <c r="Z798" s="110">
        <v>659349</v>
      </c>
      <c r="AA798" s="112">
        <v>99.249298095703125</v>
      </c>
      <c r="AB798" s="109">
        <v>656922</v>
      </c>
      <c r="AC798" s="182">
        <v>99.390594482421875</v>
      </c>
      <c r="AD798" s="109">
        <v>3.3417222499847412</v>
      </c>
      <c r="AE798" s="109">
        <v>18.033535003662109</v>
      </c>
      <c r="AF798" s="109">
        <v>755.24395751953125</v>
      </c>
      <c r="AG798" s="109">
        <v>4077.531005859375</v>
      </c>
      <c r="AH798" s="113">
        <v>2503.318359375</v>
      </c>
      <c r="AI798" s="109">
        <v>61.392993927001953</v>
      </c>
      <c r="AJ798" s="113">
        <v>3772.626220703125</v>
      </c>
      <c r="AK798" s="113">
        <v>304.90557861328125</v>
      </c>
      <c r="AL798" s="109">
        <v>447</v>
      </c>
      <c r="AM798" s="109">
        <v>36</v>
      </c>
      <c r="AN798" s="109">
        <v>71.8135986328125</v>
      </c>
      <c r="AO798" s="109">
        <v>73.088706970214844</v>
      </c>
      <c r="AP798" s="109">
        <v>59.064121246337891</v>
      </c>
      <c r="AQ798" s="109">
        <v>2.646029205619322</v>
      </c>
      <c r="AR798" s="111">
        <v>327</v>
      </c>
      <c r="AS798" s="111">
        <v>2</v>
      </c>
      <c r="AT798" s="111">
        <v>0</v>
      </c>
      <c r="AU798" s="111">
        <v>0</v>
      </c>
      <c r="AV798" s="111">
        <v>3</v>
      </c>
      <c r="AW798" s="111">
        <v>0</v>
      </c>
      <c r="AX798" s="111">
        <v>26</v>
      </c>
      <c r="AY798" s="111">
        <v>0</v>
      </c>
      <c r="AZ798" s="111">
        <v>12</v>
      </c>
      <c r="BA798" s="111">
        <v>0</v>
      </c>
      <c r="BB798" s="111">
        <v>25</v>
      </c>
      <c r="BC798" s="111">
        <v>6</v>
      </c>
      <c r="BD798" s="109">
        <v>85</v>
      </c>
      <c r="BE798" s="111">
        <v>84</v>
      </c>
      <c r="BF798" s="111">
        <v>0</v>
      </c>
      <c r="BG798" s="112">
        <v>35.196647644042969</v>
      </c>
      <c r="BH798" s="244">
        <v>177</v>
      </c>
      <c r="BI798" s="240">
        <v>36.645962732919259</v>
      </c>
      <c r="BJ798" s="43">
        <v>0</v>
      </c>
      <c r="BK798" s="43">
        <v>0</v>
      </c>
    </row>
    <row r="799" spans="1:63">
      <c r="A799" s="352">
        <v>41869</v>
      </c>
      <c r="B799" s="107" t="s">
        <v>129</v>
      </c>
      <c r="C799" s="107" t="s">
        <v>128</v>
      </c>
      <c r="D799" s="107">
        <v>153</v>
      </c>
      <c r="E799" s="107">
        <v>151</v>
      </c>
      <c r="F799" s="107">
        <v>2</v>
      </c>
      <c r="G799" s="107">
        <v>455</v>
      </c>
      <c r="H799" s="107">
        <v>449</v>
      </c>
      <c r="I799" s="107">
        <v>6</v>
      </c>
      <c r="J799" s="107">
        <v>1182</v>
      </c>
      <c r="K799" s="108">
        <v>1165</v>
      </c>
      <c r="L799" s="108">
        <v>17</v>
      </c>
      <c r="M799" s="108">
        <v>666924</v>
      </c>
      <c r="N799" s="109">
        <v>2.773929201066494E-2</v>
      </c>
      <c r="O799" s="108">
        <v>3205</v>
      </c>
      <c r="P799" s="109">
        <v>0.48070287704467773</v>
      </c>
      <c r="Q799" s="109">
        <v>0</v>
      </c>
      <c r="R799" s="110">
        <v>205334</v>
      </c>
      <c r="S799" s="109">
        <v>99.071685791015625</v>
      </c>
      <c r="T799" s="109">
        <v>98.595443725585937</v>
      </c>
      <c r="U799" s="111">
        <v>207258</v>
      </c>
      <c r="V799" s="112">
        <v>0.45354101061820984</v>
      </c>
      <c r="W799" s="111">
        <v>1923</v>
      </c>
      <c r="X799" s="109">
        <v>0.9365229606628418</v>
      </c>
      <c r="Y799" s="109">
        <v>0</v>
      </c>
      <c r="Z799" s="110">
        <v>166504</v>
      </c>
      <c r="AA799" s="112">
        <v>96.239791870117188</v>
      </c>
      <c r="AB799" s="109">
        <v>167047</v>
      </c>
      <c r="AC799" s="182">
        <v>96.279502868652344</v>
      </c>
      <c r="AD799" s="109">
        <v>3.2453243732452393</v>
      </c>
      <c r="AE799" s="109">
        <v>24.373960494995117</v>
      </c>
      <c r="AF799" s="109">
        <v>646.60552978515625</v>
      </c>
      <c r="AG799" s="109">
        <v>2396.56103515625</v>
      </c>
      <c r="AH799" s="113">
        <v>1298.687744140625</v>
      </c>
      <c r="AI799" s="109">
        <v>54.18963623046875</v>
      </c>
      <c r="AJ799" s="113">
        <v>2362.75</v>
      </c>
      <c r="AK799" s="113">
        <v>33.811111450195313</v>
      </c>
      <c r="AL799" s="109">
        <v>449</v>
      </c>
      <c r="AM799" s="109">
        <v>6</v>
      </c>
      <c r="AN799" s="109">
        <v>63.075325012207031</v>
      </c>
      <c r="AO799" s="109">
        <v>63.524925231933594</v>
      </c>
      <c r="AP799" s="109">
        <v>42.202693939208984</v>
      </c>
      <c r="AQ799" s="109">
        <v>2.0275474070695854</v>
      </c>
      <c r="AR799" s="111">
        <v>329</v>
      </c>
      <c r="AS799" s="111">
        <v>0</v>
      </c>
      <c r="AT799" s="111">
        <v>2</v>
      </c>
      <c r="AU799" s="111">
        <v>1</v>
      </c>
      <c r="AV799" s="111">
        <v>1</v>
      </c>
      <c r="AW799" s="111">
        <v>1</v>
      </c>
      <c r="AX799" s="111">
        <v>30</v>
      </c>
      <c r="AY799" s="111">
        <v>0</v>
      </c>
      <c r="AZ799" s="111">
        <v>13</v>
      </c>
      <c r="BA799" s="111">
        <v>0</v>
      </c>
      <c r="BB799" s="111">
        <v>56</v>
      </c>
      <c r="BC799" s="111">
        <v>25</v>
      </c>
      <c r="BD799" s="109">
        <v>89</v>
      </c>
      <c r="BE799" s="111">
        <v>90</v>
      </c>
      <c r="BF799" s="111">
        <v>0</v>
      </c>
      <c r="BG799" s="112">
        <v>30.286935806274414</v>
      </c>
      <c r="BH799" s="244">
        <v>176</v>
      </c>
      <c r="BI799" s="240">
        <v>38.681318681318686</v>
      </c>
      <c r="BJ799" s="43">
        <v>0</v>
      </c>
      <c r="BK799" s="43">
        <v>0</v>
      </c>
    </row>
    <row r="800" spans="1:63">
      <c r="A800" s="352">
        <v>41869</v>
      </c>
      <c r="B800" s="126" t="s">
        <v>130</v>
      </c>
      <c r="C800" s="126" t="s">
        <v>128</v>
      </c>
      <c r="D800" s="233">
        <v>181</v>
      </c>
      <c r="E800" s="233">
        <v>176</v>
      </c>
      <c r="F800" s="233">
        <v>5</v>
      </c>
      <c r="G800" s="233">
        <v>543</v>
      </c>
      <c r="H800" s="233">
        <v>528</v>
      </c>
      <c r="I800" s="233">
        <v>15</v>
      </c>
      <c r="J800" s="233">
        <v>858</v>
      </c>
      <c r="K800" s="233">
        <v>827</v>
      </c>
      <c r="L800" s="233">
        <v>31</v>
      </c>
      <c r="M800" s="233">
        <v>288383</v>
      </c>
      <c r="N800" s="195">
        <v>0</v>
      </c>
      <c r="O800" s="233">
        <v>751</v>
      </c>
      <c r="P800" s="230">
        <v>0.26041847467422485</v>
      </c>
      <c r="Q800" s="234">
        <v>0</v>
      </c>
      <c r="R800" s="233">
        <v>58691</v>
      </c>
      <c r="S800" s="230">
        <v>99.767120361328125</v>
      </c>
      <c r="T800" s="195">
        <v>99.507308959960938</v>
      </c>
      <c r="U800" s="233">
        <v>58828</v>
      </c>
      <c r="V800" s="195">
        <v>0</v>
      </c>
      <c r="W800" s="233">
        <v>351</v>
      </c>
      <c r="X800" s="195">
        <v>0.59804737567901611</v>
      </c>
      <c r="Y800" s="234">
        <v>0</v>
      </c>
      <c r="Z800" s="233">
        <v>125327</v>
      </c>
      <c r="AA800" s="195">
        <v>98.833625793457031</v>
      </c>
      <c r="AB800" s="233">
        <v>126516</v>
      </c>
      <c r="AC800" s="195">
        <v>98.745841979980469</v>
      </c>
      <c r="AD800" s="234">
        <v>4.2569656372070313</v>
      </c>
      <c r="AE800" s="234">
        <v>27.824007034301758</v>
      </c>
      <c r="AF800" s="233">
        <v>376.25527954101562</v>
      </c>
      <c r="AG800" s="234">
        <v>1098.46142578125</v>
      </c>
      <c r="AH800" s="234">
        <v>674.6500244140625</v>
      </c>
      <c r="AI800" s="234">
        <v>61.417724609375</v>
      </c>
      <c r="AJ800" s="234">
        <v>1050.511474609375</v>
      </c>
      <c r="AK800" s="234">
        <v>47.950000762939453</v>
      </c>
      <c r="AL800" s="234">
        <v>528</v>
      </c>
      <c r="AM800" s="234">
        <v>15</v>
      </c>
      <c r="AN800" s="235">
        <v>45.959274291992188</v>
      </c>
      <c r="AO800" s="235">
        <v>45.398807525634766</v>
      </c>
      <c r="AP800" s="235">
        <v>62.998439788818359</v>
      </c>
      <c r="AQ800" s="213">
        <v>1.280258072006119</v>
      </c>
      <c r="AR800" s="234">
        <v>444</v>
      </c>
      <c r="AS800" s="236">
        <v>1</v>
      </c>
      <c r="AT800" s="236">
        <v>0</v>
      </c>
      <c r="AU800" s="236">
        <v>0</v>
      </c>
      <c r="AV800" s="236">
        <v>0</v>
      </c>
      <c r="AW800" s="236">
        <v>0</v>
      </c>
      <c r="AX800" s="236">
        <v>8</v>
      </c>
      <c r="AY800" s="236">
        <v>0</v>
      </c>
      <c r="AZ800" s="236">
        <v>1</v>
      </c>
      <c r="BA800" s="236">
        <v>0</v>
      </c>
      <c r="BB800" s="236">
        <v>25</v>
      </c>
      <c r="BC800" s="236">
        <v>2</v>
      </c>
      <c r="BD800" s="236">
        <v>11</v>
      </c>
      <c r="BE800" s="236">
        <v>3</v>
      </c>
      <c r="BF800" s="236">
        <v>0</v>
      </c>
      <c r="BG800" s="235">
        <v>21.296571731567383</v>
      </c>
      <c r="BH800" s="236">
        <v>269</v>
      </c>
      <c r="BI800" s="235">
        <v>49.539594843462247</v>
      </c>
      <c r="BJ800" s="43">
        <v>0</v>
      </c>
      <c r="BK800" s="43">
        <v>0</v>
      </c>
    </row>
    <row r="801" spans="1:63">
      <c r="A801" s="352">
        <v>41869</v>
      </c>
      <c r="B801" s="127" t="s">
        <v>132</v>
      </c>
      <c r="C801" s="127" t="s">
        <v>128</v>
      </c>
      <c r="D801" s="199">
        <v>183</v>
      </c>
      <c r="E801" s="199">
        <v>178</v>
      </c>
      <c r="F801" s="199">
        <v>5</v>
      </c>
      <c r="G801" s="199">
        <v>542</v>
      </c>
      <c r="H801" s="199">
        <v>527</v>
      </c>
      <c r="I801" s="199">
        <v>15</v>
      </c>
      <c r="J801" s="199">
        <v>1012</v>
      </c>
      <c r="K801" s="199">
        <v>982</v>
      </c>
      <c r="L801" s="199">
        <v>30</v>
      </c>
      <c r="M801" s="199">
        <v>376941</v>
      </c>
      <c r="N801" s="200">
        <v>0.12468794733285904</v>
      </c>
      <c r="O801" s="199">
        <v>1501</v>
      </c>
      <c r="P801" s="194">
        <v>0.39874717593193054</v>
      </c>
      <c r="Q801" s="200">
        <v>0</v>
      </c>
      <c r="R801" s="199">
        <v>88521</v>
      </c>
      <c r="S801" s="194">
        <v>99.723991394042969</v>
      </c>
      <c r="T801" s="200">
        <v>99.326347351074219</v>
      </c>
      <c r="U801" s="199">
        <v>88766</v>
      </c>
      <c r="V801" s="201">
        <v>0</v>
      </c>
      <c r="W801" s="199">
        <v>585</v>
      </c>
      <c r="X801" s="200">
        <v>0.66086012125015259</v>
      </c>
      <c r="Y801" s="200">
        <v>0</v>
      </c>
      <c r="Z801" s="199">
        <v>135220</v>
      </c>
      <c r="AA801" s="201">
        <v>98.007598876953125</v>
      </c>
      <c r="AB801" s="199">
        <v>135642</v>
      </c>
      <c r="AC801" s="201">
        <v>98.056053161621094</v>
      </c>
      <c r="AD801" s="200">
        <v>4.3369011878967285</v>
      </c>
      <c r="AE801" s="200">
        <v>28.047868728637695</v>
      </c>
      <c r="AF801" s="199">
        <v>453.88876342773437</v>
      </c>
      <c r="AG801" s="200">
        <v>1429.91650390625</v>
      </c>
      <c r="AH801" s="200">
        <v>720.54974365234375</v>
      </c>
      <c r="AI801" s="237">
        <v>50.391036987304688</v>
      </c>
      <c r="AJ801" s="200">
        <v>1386.5277099609375</v>
      </c>
      <c r="AK801" s="200">
        <v>43.388889312744141</v>
      </c>
      <c r="AL801" s="200">
        <v>527</v>
      </c>
      <c r="AM801" s="200">
        <v>15</v>
      </c>
      <c r="AN801" s="200">
        <v>44.344379425048828</v>
      </c>
      <c r="AO801" s="200">
        <v>44.577594757080078</v>
      </c>
      <c r="AP801" s="200">
        <v>37.992774963378906</v>
      </c>
      <c r="AQ801" s="200">
        <v>1.4129609722393774</v>
      </c>
      <c r="AR801" s="200">
        <v>488</v>
      </c>
      <c r="AS801" s="202">
        <v>0</v>
      </c>
      <c r="AT801" s="202">
        <v>1</v>
      </c>
      <c r="AU801" s="202">
        <v>1</v>
      </c>
      <c r="AV801" s="202">
        <v>0</v>
      </c>
      <c r="AW801" s="202">
        <v>0</v>
      </c>
      <c r="AX801" s="202">
        <v>9</v>
      </c>
      <c r="AY801" s="202">
        <v>-2</v>
      </c>
      <c r="AZ801" s="202">
        <v>4</v>
      </c>
      <c r="BA801" s="202">
        <v>0</v>
      </c>
      <c r="BB801" s="202">
        <v>32</v>
      </c>
      <c r="BC801" s="202">
        <v>7</v>
      </c>
      <c r="BD801" s="202">
        <v>21</v>
      </c>
      <c r="BE801" s="202">
        <v>13</v>
      </c>
      <c r="BF801" s="202">
        <v>0</v>
      </c>
      <c r="BG801" s="200">
        <v>20.481241226196289</v>
      </c>
      <c r="BH801" s="202">
        <v>315</v>
      </c>
      <c r="BI801" s="238">
        <v>58.118081180811807</v>
      </c>
      <c r="BJ801" s="43">
        <v>0</v>
      </c>
      <c r="BK801" s="43">
        <v>0</v>
      </c>
    </row>
    <row r="802" spans="1:63">
      <c r="A802" s="352">
        <v>41868</v>
      </c>
      <c r="B802" s="126" t="s">
        <v>6</v>
      </c>
      <c r="C802" s="126"/>
      <c r="D802" s="233">
        <v>2114</v>
      </c>
      <c r="E802" s="233">
        <v>1914</v>
      </c>
      <c r="F802" s="233">
        <v>200</v>
      </c>
      <c r="G802" s="233">
        <v>6250</v>
      </c>
      <c r="H802" s="233">
        <v>5669</v>
      </c>
      <c r="I802" s="233">
        <v>581</v>
      </c>
      <c r="J802" s="233">
        <v>18793</v>
      </c>
      <c r="K802" s="233">
        <v>16580</v>
      </c>
      <c r="L802" s="233">
        <v>2213</v>
      </c>
      <c r="M802" s="233">
        <v>11624565</v>
      </c>
      <c r="N802" s="195">
        <v>2.5274063915622411E-2</v>
      </c>
      <c r="O802" s="233">
        <v>15573</v>
      </c>
      <c r="P802" s="230">
        <v>0.13586970948847396</v>
      </c>
      <c r="Q802" s="234"/>
      <c r="R802" s="233">
        <v>4456291</v>
      </c>
      <c r="S802" s="230">
        <v>99.540507313166756</v>
      </c>
      <c r="T802" s="195">
        <v>99.405261915056997</v>
      </c>
      <c r="U802" s="233">
        <v>4476873</v>
      </c>
      <c r="V802" s="195">
        <v>9.7188372639214787E-2</v>
      </c>
      <c r="W802" s="233">
        <v>16557</v>
      </c>
      <c r="X802" s="195">
        <v>0.37154216365134146</v>
      </c>
      <c r="Y802" s="234"/>
      <c r="Z802" s="233">
        <v>3440058</v>
      </c>
      <c r="AA802" s="195">
        <v>97.953843071915585</v>
      </c>
      <c r="AB802" s="233">
        <v>3440594</v>
      </c>
      <c r="AC802" s="195">
        <v>97.970175546724946</v>
      </c>
      <c r="AD802" s="234">
        <v>9.5199747173096849</v>
      </c>
      <c r="AE802" s="234">
        <v>30.360594972057605</v>
      </c>
      <c r="AF802" s="233">
        <v>16359.5810546875</v>
      </c>
      <c r="AG802" s="234">
        <v>61023.559326171875</v>
      </c>
      <c r="AH802" s="234">
        <v>43739.057556152344</v>
      </c>
      <c r="AI802" s="234">
        <v>71.675690567910664</v>
      </c>
      <c r="AJ802" s="234">
        <v>51947.070007324219</v>
      </c>
      <c r="AK802" s="234">
        <v>9076.4962749481201</v>
      </c>
      <c r="AL802" s="234">
        <v>33773.865234375</v>
      </c>
      <c r="AM802" s="234">
        <v>7101.6873779296875</v>
      </c>
      <c r="AN802" s="235">
        <v>87.748663325746335</v>
      </c>
      <c r="AO802" s="235">
        <v>85.823418716465937</v>
      </c>
      <c r="AP802" s="235">
        <v>101.97108082111434</v>
      </c>
      <c r="AQ802" s="213">
        <v>3.2471430493360227</v>
      </c>
      <c r="AR802" s="234">
        <v>3659</v>
      </c>
      <c r="AS802" s="236">
        <v>77</v>
      </c>
      <c r="AT802" s="236">
        <v>22</v>
      </c>
      <c r="AU802" s="236">
        <v>15</v>
      </c>
      <c r="AV802" s="236">
        <v>18</v>
      </c>
      <c r="AW802" s="236">
        <v>9</v>
      </c>
      <c r="AX802" s="236">
        <v>96</v>
      </c>
      <c r="AY802" s="236">
        <v>1</v>
      </c>
      <c r="AZ802" s="236">
        <v>79</v>
      </c>
      <c r="BA802" s="236">
        <v>20</v>
      </c>
      <c r="BB802" s="236">
        <v>634</v>
      </c>
      <c r="BC802" s="236">
        <v>274</v>
      </c>
      <c r="BD802" s="236">
        <v>318</v>
      </c>
      <c r="BE802" s="236">
        <v>480</v>
      </c>
      <c r="BF802" s="236">
        <v>0</v>
      </c>
      <c r="BG802" s="235">
        <v>42.858153769248176</v>
      </c>
      <c r="BH802" s="236">
        <v>1599</v>
      </c>
      <c r="BI802" s="235">
        <v>25.584</v>
      </c>
      <c r="BJ802" s="43">
        <v>3</v>
      </c>
      <c r="BK802" s="43">
        <v>20</v>
      </c>
    </row>
    <row r="803" spans="1:63">
      <c r="A803" s="352">
        <v>41868</v>
      </c>
      <c r="B803" s="127" t="s">
        <v>134</v>
      </c>
      <c r="C803" s="127"/>
      <c r="D803" s="199">
        <v>757</v>
      </c>
      <c r="E803" s="199">
        <v>652</v>
      </c>
      <c r="F803" s="199">
        <v>105</v>
      </c>
      <c r="G803" s="199">
        <v>2263</v>
      </c>
      <c r="H803" s="199">
        <v>1947</v>
      </c>
      <c r="I803" s="199">
        <v>316</v>
      </c>
      <c r="J803" s="199">
        <v>7906</v>
      </c>
      <c r="K803" s="199">
        <v>6601</v>
      </c>
      <c r="L803" s="199">
        <v>1305</v>
      </c>
      <c r="M803" s="199">
        <v>5793683</v>
      </c>
      <c r="N803" s="200">
        <v>3.2380093791189044E-2</v>
      </c>
      <c r="O803" s="199">
        <v>6944</v>
      </c>
      <c r="P803" s="194">
        <v>0.11991480586035587</v>
      </c>
      <c r="Q803" s="200"/>
      <c r="R803" s="199">
        <v>2419145</v>
      </c>
      <c r="S803" s="194">
        <v>99.568584551890979</v>
      </c>
      <c r="T803" s="200">
        <v>99.449187077027673</v>
      </c>
      <c r="U803" s="199">
        <v>2429632</v>
      </c>
      <c r="V803" s="201">
        <v>9.075448543220746E-2</v>
      </c>
      <c r="W803" s="199">
        <v>7302</v>
      </c>
      <c r="X803" s="200">
        <v>0.30184217977839278</v>
      </c>
      <c r="Y803" s="200"/>
      <c r="Z803" s="199">
        <v>2040432</v>
      </c>
      <c r="AA803" s="201">
        <v>98.390244368128904</v>
      </c>
      <c r="AB803" s="199">
        <v>2040003</v>
      </c>
      <c r="AC803" s="201">
        <v>98.318383198258019</v>
      </c>
      <c r="AD803" s="200">
        <v>5.3313598757131508</v>
      </c>
      <c r="AE803" s="200">
        <v>30.383578938085108</v>
      </c>
      <c r="AF803" s="199">
        <v>8772.5863647460937</v>
      </c>
      <c r="AG803" s="200">
        <v>34165.47119140625</v>
      </c>
      <c r="AH803" s="200">
        <v>27712.051025390625</v>
      </c>
      <c r="AI803" s="237">
        <v>81.111280070274944</v>
      </c>
      <c r="AJ803" s="200">
        <v>27787.9814453125</v>
      </c>
      <c r="AK803" s="200">
        <v>6377.4964904785156</v>
      </c>
      <c r="AL803" s="200">
        <v>22336.665771484375</v>
      </c>
      <c r="AM803" s="200">
        <v>5375.3887939453125</v>
      </c>
      <c r="AN803" s="200">
        <v>112.87694112379968</v>
      </c>
      <c r="AO803" s="200">
        <v>111.01327951932727</v>
      </c>
      <c r="AP803" s="200">
        <v>121.78522949484852</v>
      </c>
      <c r="AQ803" s="200">
        <v>4.3214610664566466</v>
      </c>
      <c r="AR803" s="200">
        <v>823</v>
      </c>
      <c r="AS803" s="202">
        <v>71</v>
      </c>
      <c r="AT803" s="202">
        <v>14</v>
      </c>
      <c r="AU803" s="202">
        <v>10</v>
      </c>
      <c r="AV803" s="202">
        <v>5</v>
      </c>
      <c r="AW803" s="202">
        <v>4</v>
      </c>
      <c r="AX803" s="202">
        <v>19</v>
      </c>
      <c r="AY803" s="202">
        <v>2</v>
      </c>
      <c r="AZ803" s="202">
        <v>28</v>
      </c>
      <c r="BA803" s="202">
        <v>11</v>
      </c>
      <c r="BB803" s="202">
        <v>169</v>
      </c>
      <c r="BC803" s="202">
        <v>59</v>
      </c>
      <c r="BD803" s="202">
        <v>89</v>
      </c>
      <c r="BE803" s="202">
        <v>155</v>
      </c>
      <c r="BF803" s="202">
        <v>0</v>
      </c>
      <c r="BG803" s="200">
        <v>55.676921039943871</v>
      </c>
      <c r="BH803" s="202">
        <v>178</v>
      </c>
      <c r="BI803" s="238">
        <v>7.8656650463985862</v>
      </c>
      <c r="BJ803" s="470">
        <v>2</v>
      </c>
      <c r="BK803" s="470">
        <v>11</v>
      </c>
    </row>
    <row r="804" spans="1:63">
      <c r="A804" s="352">
        <v>41868</v>
      </c>
      <c r="B804" s="127" t="s">
        <v>175</v>
      </c>
      <c r="C804" s="127"/>
      <c r="D804" s="199">
        <v>679</v>
      </c>
      <c r="E804" s="199">
        <v>608</v>
      </c>
      <c r="F804" s="199">
        <v>71</v>
      </c>
      <c r="G804" s="199">
        <v>1964</v>
      </c>
      <c r="H804" s="199">
        <v>1771</v>
      </c>
      <c r="I804" s="199">
        <v>193</v>
      </c>
      <c r="J804" s="199">
        <v>6306</v>
      </c>
      <c r="K804" s="199">
        <v>5602</v>
      </c>
      <c r="L804" s="199">
        <v>704</v>
      </c>
      <c r="M804" s="199">
        <v>3810258</v>
      </c>
      <c r="N804" s="200">
        <v>1.6245618998952275E-2</v>
      </c>
      <c r="O804" s="199">
        <v>281</v>
      </c>
      <c r="P804" s="194">
        <v>7.696882075205155E-3</v>
      </c>
      <c r="Q804" s="200"/>
      <c r="R804" s="199">
        <v>1389734</v>
      </c>
      <c r="S804" s="194">
        <v>99.536214787913181</v>
      </c>
      <c r="T804" s="243">
        <v>99.528553602838841</v>
      </c>
      <c r="U804" s="199">
        <v>1396212</v>
      </c>
      <c r="V804" s="201">
        <v>0.12849051556036842</v>
      </c>
      <c r="W804" s="199">
        <v>4174</v>
      </c>
      <c r="X804" s="200">
        <v>0.3003452459247597</v>
      </c>
      <c r="Y804" s="200"/>
      <c r="Z804" s="199">
        <v>406810</v>
      </c>
      <c r="AA804" s="201">
        <v>94.199503308693295</v>
      </c>
      <c r="AB804" s="199">
        <v>404752</v>
      </c>
      <c r="AC804" s="201">
        <v>94.351601285557834</v>
      </c>
      <c r="AD804" s="200">
        <v>20.330954214516943</v>
      </c>
      <c r="AE804" s="200">
        <v>33.328755354955597</v>
      </c>
      <c r="AF804" s="199">
        <v>5569.5279541015625</v>
      </c>
      <c r="AG804" s="200">
        <v>18191.5498046875</v>
      </c>
      <c r="AH804" s="200">
        <v>11140.49951171875</v>
      </c>
      <c r="AI804" s="237">
        <v>61.239969278747907</v>
      </c>
      <c r="AJ804" s="200">
        <v>15896.100830078125</v>
      </c>
      <c r="AK804" s="200">
        <v>2295.4497375488281</v>
      </c>
      <c r="AL804" s="200">
        <v>9486.199462890625</v>
      </c>
      <c r="AM804" s="200">
        <v>1654.298583984375</v>
      </c>
      <c r="AN804" s="200">
        <v>75.806732389985413</v>
      </c>
      <c r="AO804" s="200">
        <v>75.474039660825298</v>
      </c>
      <c r="AP804" s="200">
        <v>81.372626426295994</v>
      </c>
      <c r="AQ804" s="200">
        <v>2.8848001593224706</v>
      </c>
      <c r="AR804" s="200">
        <v>1207</v>
      </c>
      <c r="AS804" s="202">
        <v>3</v>
      </c>
      <c r="AT804" s="202">
        <v>3</v>
      </c>
      <c r="AU804" s="202">
        <v>2</v>
      </c>
      <c r="AV804" s="202">
        <v>10</v>
      </c>
      <c r="AW804" s="202">
        <v>4</v>
      </c>
      <c r="AX804" s="202">
        <v>10</v>
      </c>
      <c r="AY804" s="202">
        <v>1</v>
      </c>
      <c r="AZ804" s="202">
        <v>18</v>
      </c>
      <c r="BA804" s="202">
        <v>7</v>
      </c>
      <c r="BB804" s="202">
        <v>337</v>
      </c>
      <c r="BC804" s="202">
        <v>179</v>
      </c>
      <c r="BD804" s="202">
        <v>55</v>
      </c>
      <c r="BE804" s="202">
        <v>117</v>
      </c>
      <c r="BF804" s="202">
        <v>0</v>
      </c>
      <c r="BG804" s="200">
        <v>36.924124521207474</v>
      </c>
      <c r="BH804" s="202">
        <v>451</v>
      </c>
      <c r="BI804" s="238">
        <v>22.963340122199593</v>
      </c>
      <c r="BJ804" s="470">
        <v>1</v>
      </c>
      <c r="BK804" s="470">
        <v>7</v>
      </c>
    </row>
    <row r="805" spans="1:63">
      <c r="A805" s="352">
        <v>41868</v>
      </c>
      <c r="B805" s="126" t="s">
        <v>135</v>
      </c>
      <c r="C805" s="126"/>
      <c r="D805" s="189">
        <v>678</v>
      </c>
      <c r="E805" s="189">
        <v>654</v>
      </c>
      <c r="F805" s="189">
        <v>24</v>
      </c>
      <c r="G805" s="189">
        <v>2023</v>
      </c>
      <c r="H805" s="189">
        <v>1951</v>
      </c>
      <c r="I805" s="189">
        <v>72</v>
      </c>
      <c r="J805" s="189">
        <v>4581</v>
      </c>
      <c r="K805" s="189">
        <v>4377</v>
      </c>
      <c r="L805" s="189">
        <v>204</v>
      </c>
      <c r="M805" s="189">
        <v>2020624</v>
      </c>
      <c r="N805" s="203">
        <v>2.1923920585512107E-2</v>
      </c>
      <c r="O805" s="189">
        <v>8348</v>
      </c>
      <c r="P805" s="192">
        <v>0.41324502151337744</v>
      </c>
      <c r="Q805" s="203"/>
      <c r="R805" s="204">
        <v>647412</v>
      </c>
      <c r="S805" s="192">
        <v>99.444807135563053</v>
      </c>
      <c r="T805" s="203">
        <v>99.033856420921765</v>
      </c>
      <c r="U805" s="204">
        <v>651029</v>
      </c>
      <c r="V805" s="205">
        <v>5.40682515237281E-2</v>
      </c>
      <c r="W805" s="204">
        <v>5081</v>
      </c>
      <c r="X805" s="203">
        <v>0.78481708710990827</v>
      </c>
      <c r="Y805" s="203"/>
      <c r="Z805" s="204">
        <v>992816</v>
      </c>
      <c r="AA805" s="205">
        <v>98.595307139216402</v>
      </c>
      <c r="AB805" s="204">
        <v>995839</v>
      </c>
      <c r="AC805" s="205">
        <v>98.727607737676962</v>
      </c>
      <c r="AD805" s="203">
        <v>3.7098272403041972</v>
      </c>
      <c r="AE805" s="203">
        <v>27.453289135610795</v>
      </c>
      <c r="AF805" s="204">
        <v>2017.4667358398437</v>
      </c>
      <c r="AG805" s="205">
        <v>8666.538330078125</v>
      </c>
      <c r="AH805" s="205">
        <v>4886.5070190429687</v>
      </c>
      <c r="AI805" s="232">
        <v>56.383608228949235</v>
      </c>
      <c r="AJ805" s="205">
        <v>8262.9877319335937</v>
      </c>
      <c r="AK805" s="205">
        <v>403.55004692077637</v>
      </c>
      <c r="AL805" s="205">
        <v>1951</v>
      </c>
      <c r="AM805" s="205">
        <v>72</v>
      </c>
      <c r="AN805" s="203">
        <v>56.724085708698176</v>
      </c>
      <c r="AO805" s="203">
        <v>57.242938635044226</v>
      </c>
      <c r="AP805" s="203">
        <v>47.844422787182268</v>
      </c>
      <c r="AQ805" s="203">
        <v>1.8918442108880431</v>
      </c>
      <c r="AR805" s="205">
        <v>1629</v>
      </c>
      <c r="AS805" s="204">
        <v>3</v>
      </c>
      <c r="AT805" s="204">
        <v>5</v>
      </c>
      <c r="AU805" s="204">
        <v>3</v>
      </c>
      <c r="AV805" s="204">
        <v>3</v>
      </c>
      <c r="AW805" s="204">
        <v>1</v>
      </c>
      <c r="AX805" s="204">
        <v>67</v>
      </c>
      <c r="AY805" s="204">
        <v>-2</v>
      </c>
      <c r="AZ805" s="204">
        <v>33</v>
      </c>
      <c r="BA805" s="204">
        <v>2</v>
      </c>
      <c r="BB805" s="204">
        <v>128</v>
      </c>
      <c r="BC805" s="204">
        <v>36</v>
      </c>
      <c r="BD805" s="204">
        <v>174</v>
      </c>
      <c r="BE805" s="204">
        <v>208</v>
      </c>
      <c r="BF805" s="204">
        <v>0</v>
      </c>
      <c r="BG805" s="203">
        <v>27.292943348102543</v>
      </c>
      <c r="BH805" s="204">
        <v>970</v>
      </c>
      <c r="BI805" s="239">
        <v>47.94859120118636</v>
      </c>
      <c r="BJ805" s="470">
        <v>0</v>
      </c>
      <c r="BK805" s="470">
        <v>2</v>
      </c>
    </row>
    <row r="806" spans="1:63">
      <c r="A806" s="352">
        <v>41868</v>
      </c>
      <c r="B806" s="114" t="s">
        <v>121</v>
      </c>
      <c r="C806" s="114" t="s">
        <v>122</v>
      </c>
      <c r="D806" s="114">
        <v>229</v>
      </c>
      <c r="E806" s="114">
        <v>168</v>
      </c>
      <c r="F806" s="114">
        <v>61</v>
      </c>
      <c r="G806" s="114">
        <v>675</v>
      </c>
      <c r="H806" s="114">
        <v>492</v>
      </c>
      <c r="I806" s="114">
        <v>183</v>
      </c>
      <c r="J806" s="114">
        <v>2602</v>
      </c>
      <c r="K806" s="115">
        <v>1836</v>
      </c>
      <c r="L806" s="115">
        <v>766</v>
      </c>
      <c r="M806" s="115">
        <v>1891542</v>
      </c>
      <c r="N806" s="116">
        <v>5.0117839127779007E-2</v>
      </c>
      <c r="O806" s="115">
        <v>2531</v>
      </c>
      <c r="P806" s="116">
        <v>0.13390210270881653</v>
      </c>
      <c r="Q806" s="116">
        <v>0</v>
      </c>
      <c r="R806" s="117">
        <v>908544</v>
      </c>
      <c r="S806" s="116">
        <v>99.72296142578125</v>
      </c>
      <c r="T806" s="116">
        <v>99.589431762695313</v>
      </c>
      <c r="U806" s="118">
        <v>911068</v>
      </c>
      <c r="V806" s="119">
        <v>4.2038574814796448E-2</v>
      </c>
      <c r="W806" s="117">
        <v>2953</v>
      </c>
      <c r="X806" s="119">
        <v>0.3250255286693573</v>
      </c>
      <c r="Y806" s="119">
        <v>0</v>
      </c>
      <c r="Z806" s="117">
        <v>1068891</v>
      </c>
      <c r="AA806" s="119">
        <v>98.517906188964844</v>
      </c>
      <c r="AB806" s="116">
        <v>1068183</v>
      </c>
      <c r="AC806" s="120">
        <v>98.499412536621094</v>
      </c>
      <c r="AD806" s="116">
        <v>5.101386547088623</v>
      </c>
      <c r="AE806" s="116">
        <v>28.983299255371094</v>
      </c>
      <c r="AF806" s="116">
        <v>2737.439697265625</v>
      </c>
      <c r="AG806" s="116">
        <v>13820.45703125</v>
      </c>
      <c r="AH806" s="121">
        <v>12059.623046875</v>
      </c>
      <c r="AI806" s="116">
        <v>87.259223937988281</v>
      </c>
      <c r="AJ806" s="121">
        <v>9476.212890625</v>
      </c>
      <c r="AK806" s="121">
        <v>4344.25048828125</v>
      </c>
      <c r="AL806" s="116">
        <v>8243.1669921875</v>
      </c>
      <c r="AM806" s="116">
        <v>3816.457763671875</v>
      </c>
      <c r="AN806" s="116">
        <v>132.66549682617187</v>
      </c>
      <c r="AO806" s="116">
        <v>130.09831237792969</v>
      </c>
      <c r="AP806" s="116">
        <v>138.63270568847656</v>
      </c>
      <c r="AQ806" s="122">
        <v>5.3114746469062259</v>
      </c>
      <c r="AR806" s="118">
        <v>138</v>
      </c>
      <c r="AS806" s="118">
        <v>49</v>
      </c>
      <c r="AT806" s="118">
        <v>6</v>
      </c>
      <c r="AU806" s="118">
        <v>5</v>
      </c>
      <c r="AV806" s="118">
        <v>1</v>
      </c>
      <c r="AW806" s="118">
        <v>0</v>
      </c>
      <c r="AX806" s="118">
        <v>9</v>
      </c>
      <c r="AY806" s="118">
        <v>0</v>
      </c>
      <c r="AZ806" s="118">
        <v>2</v>
      </c>
      <c r="BA806" s="118">
        <v>2</v>
      </c>
      <c r="BB806" s="118">
        <v>29</v>
      </c>
      <c r="BC806" s="118">
        <v>15</v>
      </c>
      <c r="BD806" s="116">
        <v>47</v>
      </c>
      <c r="BE806" s="118">
        <v>35</v>
      </c>
      <c r="BF806" s="118">
        <v>0</v>
      </c>
      <c r="BG806" s="112">
        <v>65.869918823242187</v>
      </c>
      <c r="BH806" s="244">
        <v>35</v>
      </c>
      <c r="BI806" s="240">
        <v>5.1851851851851851</v>
      </c>
      <c r="BJ806" s="470">
        <v>0</v>
      </c>
      <c r="BK806" s="470">
        <v>2</v>
      </c>
    </row>
    <row r="807" spans="1:63">
      <c r="A807" s="352">
        <v>41868</v>
      </c>
      <c r="B807" s="114" t="s">
        <v>123</v>
      </c>
      <c r="C807" s="114" t="s">
        <v>122</v>
      </c>
      <c r="D807" s="114">
        <v>168</v>
      </c>
      <c r="E807" s="114">
        <v>157</v>
      </c>
      <c r="F807" s="114">
        <v>11</v>
      </c>
      <c r="G807" s="114">
        <v>517</v>
      </c>
      <c r="H807" s="114">
        <v>483</v>
      </c>
      <c r="I807" s="114">
        <v>34</v>
      </c>
      <c r="J807" s="114">
        <v>1567</v>
      </c>
      <c r="K807" s="115">
        <v>1435</v>
      </c>
      <c r="L807" s="115">
        <v>132</v>
      </c>
      <c r="M807" s="115">
        <v>1105980</v>
      </c>
      <c r="N807" s="116">
        <v>6.3201867043972015E-2</v>
      </c>
      <c r="O807" s="115">
        <v>1144</v>
      </c>
      <c r="P807" s="116">
        <v>0.10353728383779526</v>
      </c>
      <c r="Q807" s="116">
        <v>0</v>
      </c>
      <c r="R807" s="117">
        <v>413810</v>
      </c>
      <c r="S807" s="116">
        <v>99.333869934082031</v>
      </c>
      <c r="T807" s="116">
        <v>99.231025695800781</v>
      </c>
      <c r="U807" s="118">
        <v>416585</v>
      </c>
      <c r="V807" s="119">
        <v>0.34038671851158142</v>
      </c>
      <c r="W807" s="117">
        <v>1188</v>
      </c>
      <c r="X807" s="119">
        <v>0.28708827495574951</v>
      </c>
      <c r="Y807" s="119">
        <v>0</v>
      </c>
      <c r="Z807" s="117">
        <v>329300</v>
      </c>
      <c r="AA807" s="119">
        <v>98.667472839355469</v>
      </c>
      <c r="AB807" s="116">
        <v>330370</v>
      </c>
      <c r="AC807" s="120">
        <v>98.597633361816406</v>
      </c>
      <c r="AD807" s="116">
        <v>5.0431761741638184</v>
      </c>
      <c r="AE807" s="116">
        <v>30.176246643066406</v>
      </c>
      <c r="AF807" s="116">
        <v>1597.869873046875</v>
      </c>
      <c r="AG807" s="116">
        <v>6005.34033203125</v>
      </c>
      <c r="AH807" s="121">
        <v>4793.46630859375</v>
      </c>
      <c r="AI807" s="116">
        <v>79.820060729980469</v>
      </c>
      <c r="AJ807" s="121">
        <v>5386.76611328125</v>
      </c>
      <c r="AK807" s="121">
        <v>618.57501220703125</v>
      </c>
      <c r="AL807" s="116">
        <v>4272.93408203125</v>
      </c>
      <c r="AM807" s="116">
        <v>520.53399658203125</v>
      </c>
      <c r="AN807" s="116">
        <v>106.29219055175781</v>
      </c>
      <c r="AO807" s="116">
        <v>105.1951904296875</v>
      </c>
      <c r="AP807" s="116">
        <v>116.90901947021484</v>
      </c>
      <c r="AQ807" s="116">
        <v>3.8323805564972879</v>
      </c>
      <c r="AR807" s="118">
        <v>223</v>
      </c>
      <c r="AS807" s="118">
        <v>11</v>
      </c>
      <c r="AT807" s="118">
        <v>4</v>
      </c>
      <c r="AU807" s="118">
        <v>3</v>
      </c>
      <c r="AV807" s="118">
        <v>2</v>
      </c>
      <c r="AW807" s="118">
        <v>2</v>
      </c>
      <c r="AX807" s="118">
        <v>3</v>
      </c>
      <c r="AY807" s="118">
        <v>1</v>
      </c>
      <c r="AZ807" s="118">
        <v>11</v>
      </c>
      <c r="BA807" s="118">
        <v>2</v>
      </c>
      <c r="BB807" s="118">
        <v>30</v>
      </c>
      <c r="BC807" s="118">
        <v>9</v>
      </c>
      <c r="BD807" s="116">
        <v>14</v>
      </c>
      <c r="BE807" s="118">
        <v>22</v>
      </c>
      <c r="BF807" s="118">
        <v>0</v>
      </c>
      <c r="BG807" s="112">
        <v>51.937747955322266</v>
      </c>
      <c r="BH807" s="244">
        <v>44</v>
      </c>
      <c r="BI807" s="240">
        <v>8.5106382978723403</v>
      </c>
      <c r="BJ807" s="470">
        <v>1</v>
      </c>
      <c r="BK807" s="470">
        <v>2</v>
      </c>
    </row>
    <row r="808" spans="1:63">
      <c r="A808" s="352">
        <v>41868</v>
      </c>
      <c r="B808" s="114" t="s">
        <v>183</v>
      </c>
      <c r="C808" s="114" t="s">
        <v>122</v>
      </c>
      <c r="D808" s="114">
        <v>139</v>
      </c>
      <c r="E808" s="114">
        <v>129</v>
      </c>
      <c r="F808" s="114">
        <v>10</v>
      </c>
      <c r="G808" s="114">
        <v>417</v>
      </c>
      <c r="H808" s="114">
        <v>387</v>
      </c>
      <c r="I808" s="114">
        <v>30</v>
      </c>
      <c r="J808" s="114">
        <v>1576</v>
      </c>
      <c r="K808" s="115">
        <v>1462</v>
      </c>
      <c r="L808" s="115">
        <v>114</v>
      </c>
      <c r="M808" s="115">
        <v>1170446</v>
      </c>
      <c r="N808" s="116">
        <v>8.4583144634962082E-3</v>
      </c>
      <c r="O808" s="115">
        <v>931</v>
      </c>
      <c r="P808" s="116">
        <v>7.9550758004188538E-2</v>
      </c>
      <c r="Q808" s="116">
        <v>0</v>
      </c>
      <c r="R808" s="117">
        <v>488879</v>
      </c>
      <c r="S808" s="116">
        <v>99.5921630859375</v>
      </c>
      <c r="T808" s="116">
        <v>99.512939453125</v>
      </c>
      <c r="U808" s="118">
        <v>490881</v>
      </c>
      <c r="V808" s="119">
        <v>6.9670654833316803E-2</v>
      </c>
      <c r="W808" s="117">
        <v>1339</v>
      </c>
      <c r="X808" s="119">
        <v>0.27389189600944519</v>
      </c>
      <c r="Y808" s="119">
        <v>0</v>
      </c>
      <c r="Z808" s="117">
        <v>277066</v>
      </c>
      <c r="AA808" s="119">
        <v>97.694412231445312</v>
      </c>
      <c r="AB808" s="116">
        <v>277323</v>
      </c>
      <c r="AC808" s="120">
        <v>97.470817565917969</v>
      </c>
      <c r="AD808" s="116">
        <v>5.4767518043518066</v>
      </c>
      <c r="AE808" s="116">
        <v>29.591169357299805</v>
      </c>
      <c r="AF808" s="116">
        <v>1800.78466796875</v>
      </c>
      <c r="AG808" s="116">
        <v>6180.46435546875</v>
      </c>
      <c r="AH808" s="121">
        <v>4733.89404296875</v>
      </c>
      <c r="AI808" s="116">
        <v>76.594474792480469</v>
      </c>
      <c r="AJ808" s="121">
        <v>5633.36279296875</v>
      </c>
      <c r="AK808" s="121">
        <v>547.10101318359375</v>
      </c>
      <c r="AL808" s="116">
        <v>4263.10595703125</v>
      </c>
      <c r="AM808" s="116">
        <v>470.78799438476562</v>
      </c>
      <c r="AN808" s="116">
        <v>100.21150207519531</v>
      </c>
      <c r="AO808" s="116">
        <v>98.410118103027344</v>
      </c>
      <c r="AP808" s="116">
        <v>123.48624420166016</v>
      </c>
      <c r="AQ808" s="116">
        <v>3.9216144387492067</v>
      </c>
      <c r="AR808" s="118">
        <v>156</v>
      </c>
      <c r="AS808" s="118">
        <v>3</v>
      </c>
      <c r="AT808" s="118">
        <v>2</v>
      </c>
      <c r="AU808" s="118">
        <v>2</v>
      </c>
      <c r="AV808" s="118">
        <v>2</v>
      </c>
      <c r="AW808" s="118">
        <v>2</v>
      </c>
      <c r="AX808" s="118">
        <v>3</v>
      </c>
      <c r="AY808" s="118">
        <v>0</v>
      </c>
      <c r="AZ808" s="118">
        <v>5</v>
      </c>
      <c r="BA808" s="118">
        <v>2</v>
      </c>
      <c r="BB808" s="118">
        <v>60</v>
      </c>
      <c r="BC808" s="118">
        <v>13</v>
      </c>
      <c r="BD808" s="116">
        <v>10</v>
      </c>
      <c r="BE808" s="118">
        <v>21</v>
      </c>
      <c r="BF808" s="118">
        <v>0</v>
      </c>
      <c r="BG808" s="112">
        <v>49.549594879150391</v>
      </c>
      <c r="BH808" s="244">
        <v>36</v>
      </c>
      <c r="BI808" s="240">
        <v>8.6330935251798557</v>
      </c>
      <c r="BJ808" s="470">
        <v>0</v>
      </c>
      <c r="BK808" s="470">
        <v>2</v>
      </c>
    </row>
    <row r="809" spans="1:63">
      <c r="A809" s="352">
        <v>41868</v>
      </c>
      <c r="B809" s="114" t="s">
        <v>126</v>
      </c>
      <c r="C809" s="114" t="s">
        <v>122</v>
      </c>
      <c r="D809" s="114">
        <v>109</v>
      </c>
      <c r="E809" s="114">
        <v>103</v>
      </c>
      <c r="F809" s="114">
        <v>6</v>
      </c>
      <c r="G809" s="114">
        <v>320</v>
      </c>
      <c r="H809" s="114">
        <v>302</v>
      </c>
      <c r="I809" s="114">
        <v>18</v>
      </c>
      <c r="J809" s="114">
        <v>992</v>
      </c>
      <c r="K809" s="115">
        <v>918</v>
      </c>
      <c r="L809" s="115">
        <v>74</v>
      </c>
      <c r="M809" s="115">
        <v>631833</v>
      </c>
      <c r="N809" s="116">
        <v>2.6905843988060951E-3</v>
      </c>
      <c r="O809" s="115">
        <v>1361</v>
      </c>
      <c r="P809" s="116">
        <v>0.21546196937561035</v>
      </c>
      <c r="Q809" s="116">
        <v>0</v>
      </c>
      <c r="R809" s="117">
        <v>231498</v>
      </c>
      <c r="S809" s="116">
        <v>99.546340942382812</v>
      </c>
      <c r="T809" s="116">
        <v>99.331855773925781</v>
      </c>
      <c r="U809" s="118">
        <v>232553</v>
      </c>
      <c r="V809" s="119">
        <v>0</v>
      </c>
      <c r="W809" s="117">
        <v>816</v>
      </c>
      <c r="X809" s="119">
        <v>0.35248684883117676</v>
      </c>
      <c r="Y809" s="119">
        <v>0</v>
      </c>
      <c r="Z809" s="117">
        <v>121691</v>
      </c>
      <c r="AA809" s="119">
        <v>98.629318237304688</v>
      </c>
      <c r="AB809" s="116">
        <v>121804</v>
      </c>
      <c r="AC809" s="120">
        <v>98.431083679199219</v>
      </c>
      <c r="AD809" s="116">
        <v>5.7522668838500977</v>
      </c>
      <c r="AE809" s="116">
        <v>34.243976593017578</v>
      </c>
      <c r="AF809" s="116">
        <v>1016.3120727539062</v>
      </c>
      <c r="AG809" s="116">
        <v>3476.19921875</v>
      </c>
      <c r="AH809" s="121">
        <v>2527.863037109375</v>
      </c>
      <c r="AI809" s="116">
        <v>72.719161987304688</v>
      </c>
      <c r="AJ809" s="121">
        <v>3352.965087890625</v>
      </c>
      <c r="AK809" s="121">
        <v>123.23501586914062</v>
      </c>
      <c r="AL809" s="116">
        <v>2461.790283203125</v>
      </c>
      <c r="AM809" s="116">
        <v>66.072998046875</v>
      </c>
      <c r="AN809" s="116">
        <v>97.528938293457031</v>
      </c>
      <c r="AO809" s="116">
        <v>101.07830810546875</v>
      </c>
      <c r="AP809" s="116">
        <v>49.876571655273438</v>
      </c>
      <c r="AQ809" s="116">
        <v>3.5042330834173385</v>
      </c>
      <c r="AR809" s="118">
        <v>161</v>
      </c>
      <c r="AS809" s="118">
        <v>0</v>
      </c>
      <c r="AT809" s="118">
        <v>1</v>
      </c>
      <c r="AU809" s="118">
        <v>0</v>
      </c>
      <c r="AV809" s="118">
        <v>0</v>
      </c>
      <c r="AW809" s="118">
        <v>0</v>
      </c>
      <c r="AX809" s="118">
        <v>3</v>
      </c>
      <c r="AY809" s="118">
        <v>1</v>
      </c>
      <c r="AZ809" s="118">
        <v>6</v>
      </c>
      <c r="BA809" s="118">
        <v>2</v>
      </c>
      <c r="BB809" s="118">
        <v>20</v>
      </c>
      <c r="BC809" s="118">
        <v>12</v>
      </c>
      <c r="BD809" s="116">
        <v>13</v>
      </c>
      <c r="BE809" s="118">
        <v>40</v>
      </c>
      <c r="BF809" s="118">
        <v>0</v>
      </c>
      <c r="BG809" s="112">
        <v>47.744255065917969</v>
      </c>
      <c r="BH809" s="244">
        <v>33</v>
      </c>
      <c r="BI809" s="240">
        <v>10.3125</v>
      </c>
      <c r="BJ809" s="470">
        <v>1</v>
      </c>
      <c r="BK809" s="470">
        <v>2</v>
      </c>
    </row>
    <row r="810" spans="1:63">
      <c r="A810" s="352">
        <v>41868</v>
      </c>
      <c r="B810" s="114" t="s">
        <v>184</v>
      </c>
      <c r="C810" s="114" t="s">
        <v>122</v>
      </c>
      <c r="D810" s="114">
        <v>112</v>
      </c>
      <c r="E810" s="114">
        <v>95</v>
      </c>
      <c r="F810" s="114">
        <v>17</v>
      </c>
      <c r="G810" s="114">
        <v>334</v>
      </c>
      <c r="H810" s="114">
        <v>283</v>
      </c>
      <c r="I810" s="114">
        <v>51</v>
      </c>
      <c r="J810" s="114">
        <v>1169</v>
      </c>
      <c r="K810" s="115">
        <v>950</v>
      </c>
      <c r="L810" s="115">
        <v>219</v>
      </c>
      <c r="M810" s="115">
        <v>993882</v>
      </c>
      <c r="N810" s="116">
        <v>1.1369558982551098E-2</v>
      </c>
      <c r="O810" s="115">
        <v>977</v>
      </c>
      <c r="P810" s="116">
        <v>9.8320700228214264E-2</v>
      </c>
      <c r="Q810" s="116">
        <v>0</v>
      </c>
      <c r="R810" s="117">
        <v>376414</v>
      </c>
      <c r="S810" s="116">
        <v>99.437057495117187</v>
      </c>
      <c r="T810" s="116">
        <v>99.339286804199219</v>
      </c>
      <c r="U810" s="118">
        <v>378545</v>
      </c>
      <c r="V810" s="119">
        <v>1.6378501430153847E-2</v>
      </c>
      <c r="W810" s="117">
        <v>1006</v>
      </c>
      <c r="X810" s="119">
        <v>0.2672589123249054</v>
      </c>
      <c r="Y810" s="119">
        <v>0</v>
      </c>
      <c r="Z810" s="117">
        <v>243484</v>
      </c>
      <c r="AA810" s="119">
        <v>98.127189636230469</v>
      </c>
      <c r="AB810" s="116">
        <v>242323</v>
      </c>
      <c r="AC810" s="120">
        <v>98.053009033203125</v>
      </c>
      <c r="AD810" s="116">
        <v>5.6574206352233887</v>
      </c>
      <c r="AE810" s="116">
        <v>30.825157165527344</v>
      </c>
      <c r="AF810" s="116">
        <v>1620.1800537109375</v>
      </c>
      <c r="AG810" s="116">
        <v>4683.01025390625</v>
      </c>
      <c r="AH810" s="121">
        <v>3597.20458984375</v>
      </c>
      <c r="AI810" s="116">
        <v>76.813934326171875</v>
      </c>
      <c r="AJ810" s="121">
        <v>3938.674560546875</v>
      </c>
      <c r="AK810" s="121">
        <v>744.3349609375</v>
      </c>
      <c r="AL810" s="116">
        <v>3095.66845703125</v>
      </c>
      <c r="AM810" s="116">
        <v>501.53604125976562</v>
      </c>
      <c r="AN810" s="116">
        <v>104.79265594482422</v>
      </c>
      <c r="AO810" s="116">
        <v>109.86437225341797</v>
      </c>
      <c r="AP810" s="116">
        <v>84.219810485839844</v>
      </c>
      <c r="AQ810" s="116">
        <v>4.0059967954715567</v>
      </c>
      <c r="AR810" s="118">
        <v>145</v>
      </c>
      <c r="AS810" s="118">
        <v>8</v>
      </c>
      <c r="AT810" s="118">
        <v>1</v>
      </c>
      <c r="AU810" s="118">
        <v>0</v>
      </c>
      <c r="AV810" s="118">
        <v>0</v>
      </c>
      <c r="AW810" s="118">
        <v>0</v>
      </c>
      <c r="AX810" s="118">
        <v>1</v>
      </c>
      <c r="AY810" s="118">
        <v>0</v>
      </c>
      <c r="AZ810" s="118">
        <v>4</v>
      </c>
      <c r="BA810" s="118">
        <v>3</v>
      </c>
      <c r="BB810" s="118">
        <v>30</v>
      </c>
      <c r="BC810" s="118">
        <v>10</v>
      </c>
      <c r="BD810" s="116">
        <v>5</v>
      </c>
      <c r="BE810" s="118">
        <v>37</v>
      </c>
      <c r="BF810" s="118">
        <v>0</v>
      </c>
      <c r="BG810" s="112">
        <v>51.656826019287109</v>
      </c>
      <c r="BH810" s="244">
        <v>30</v>
      </c>
      <c r="BI810" s="240">
        <v>8.9820359281437128</v>
      </c>
      <c r="BJ810" s="471">
        <v>0</v>
      </c>
      <c r="BK810" s="471">
        <v>3</v>
      </c>
    </row>
    <row r="811" spans="1:63">
      <c r="A811" s="352">
        <v>41868</v>
      </c>
      <c r="B811" s="114" t="s">
        <v>131</v>
      </c>
      <c r="C811" s="114" t="s">
        <v>176</v>
      </c>
      <c r="D811" s="114">
        <v>188</v>
      </c>
      <c r="E811" s="114">
        <v>168</v>
      </c>
      <c r="F811" s="114">
        <v>20</v>
      </c>
      <c r="G811" s="114">
        <v>539</v>
      </c>
      <c r="H811" s="114">
        <v>489</v>
      </c>
      <c r="I811" s="114">
        <v>50</v>
      </c>
      <c r="J811" s="114">
        <v>1572</v>
      </c>
      <c r="K811" s="115">
        <v>1412</v>
      </c>
      <c r="L811" s="115">
        <v>160</v>
      </c>
      <c r="M811" s="115">
        <v>1034877</v>
      </c>
      <c r="N811" s="116">
        <v>2.9955250211060047E-3</v>
      </c>
      <c r="O811" s="115">
        <v>68</v>
      </c>
      <c r="P811" s="116">
        <v>6.8431668914854527E-3</v>
      </c>
      <c r="Q811" s="116">
        <v>0</v>
      </c>
      <c r="R811" s="117">
        <v>365591</v>
      </c>
      <c r="S811" s="116">
        <v>99.624221801757813</v>
      </c>
      <c r="T811" s="116">
        <v>99.617401123046875</v>
      </c>
      <c r="U811" s="118">
        <v>366970</v>
      </c>
      <c r="V811" s="119">
        <v>1.6077607870101929E-2</v>
      </c>
      <c r="W811" s="117">
        <v>1213</v>
      </c>
      <c r="X811" s="119">
        <v>0.33179154992103577</v>
      </c>
      <c r="Y811" s="119">
        <v>0</v>
      </c>
      <c r="Z811" s="117">
        <v>144984</v>
      </c>
      <c r="AA811" s="119">
        <v>95.4974365234375</v>
      </c>
      <c r="AB811" s="116">
        <v>144207</v>
      </c>
      <c r="AC811" s="120">
        <v>95.879531860351563</v>
      </c>
      <c r="AD811" s="116">
        <v>5.2211499214172363</v>
      </c>
      <c r="AE811" s="116">
        <v>30.075344085693359</v>
      </c>
      <c r="AF811" s="116">
        <v>1546.0902099609375</v>
      </c>
      <c r="AG811" s="116">
        <v>4492.0029296875</v>
      </c>
      <c r="AH811" s="121">
        <v>2907.053466796875</v>
      </c>
      <c r="AI811" s="116">
        <v>64.716194152832031</v>
      </c>
      <c r="AJ811" s="121">
        <v>3955.9443359375</v>
      </c>
      <c r="AK811" s="121">
        <v>536.0592041015625</v>
      </c>
      <c r="AL811" s="116">
        <v>2526.990966796875</v>
      </c>
      <c r="AM811" s="116">
        <v>380.06198120117187</v>
      </c>
      <c r="AN811" s="116">
        <v>77.054695129394531</v>
      </c>
      <c r="AO811" s="116">
        <v>76.474258422851563</v>
      </c>
      <c r="AP811" s="116">
        <v>81.626754760742188</v>
      </c>
      <c r="AQ811" s="116">
        <v>2.8575082249920483</v>
      </c>
      <c r="AR811" s="118">
        <v>320</v>
      </c>
      <c r="AS811" s="118">
        <v>0</v>
      </c>
      <c r="AT811" s="118">
        <v>1</v>
      </c>
      <c r="AU811" s="118">
        <v>0</v>
      </c>
      <c r="AV811" s="118">
        <v>2</v>
      </c>
      <c r="AW811" s="118">
        <v>0</v>
      </c>
      <c r="AX811" s="118">
        <v>4</v>
      </c>
      <c r="AY811" s="118">
        <v>0</v>
      </c>
      <c r="AZ811" s="118">
        <v>4</v>
      </c>
      <c r="BA811" s="118">
        <v>2</v>
      </c>
      <c r="BB811" s="118">
        <v>122</v>
      </c>
      <c r="BC811" s="118">
        <v>61</v>
      </c>
      <c r="BD811" s="116">
        <v>22</v>
      </c>
      <c r="BE811" s="118">
        <v>36</v>
      </c>
      <c r="BF811" s="118">
        <v>0</v>
      </c>
      <c r="BG811" s="112">
        <v>37.313362121582031</v>
      </c>
      <c r="BH811" s="244">
        <v>108</v>
      </c>
      <c r="BI811" s="240">
        <v>20.037105751391465</v>
      </c>
      <c r="BJ811" s="471">
        <v>0</v>
      </c>
      <c r="BK811" s="471">
        <v>2</v>
      </c>
    </row>
    <row r="812" spans="1:63">
      <c r="A812" s="352">
        <v>41868</v>
      </c>
      <c r="B812" s="114" t="s">
        <v>124</v>
      </c>
      <c r="C812" s="114" t="s">
        <v>176</v>
      </c>
      <c r="D812" s="114">
        <v>145</v>
      </c>
      <c r="E812" s="114">
        <v>113</v>
      </c>
      <c r="F812" s="114">
        <v>32</v>
      </c>
      <c r="G812" s="114">
        <v>418</v>
      </c>
      <c r="H812" s="114">
        <v>332</v>
      </c>
      <c r="I812" s="114">
        <v>86</v>
      </c>
      <c r="J812" s="114">
        <v>1609</v>
      </c>
      <c r="K812" s="115">
        <v>1269</v>
      </c>
      <c r="L812" s="115">
        <v>340</v>
      </c>
      <c r="M812" s="115">
        <v>1077195</v>
      </c>
      <c r="N812" s="116">
        <v>2.2280088160187006E-3</v>
      </c>
      <c r="O812" s="115">
        <v>153</v>
      </c>
      <c r="P812" s="116">
        <v>1.4744983986020088E-2</v>
      </c>
      <c r="Q812" s="116">
        <v>0</v>
      </c>
      <c r="R812" s="117">
        <v>431055</v>
      </c>
      <c r="S812" s="116">
        <v>99.434608459472656</v>
      </c>
      <c r="T812" s="116">
        <v>99.419944763183594</v>
      </c>
      <c r="U812" s="118">
        <v>433506</v>
      </c>
      <c r="V812" s="119">
        <v>0.27911955118179321</v>
      </c>
      <c r="W812" s="117">
        <v>1358</v>
      </c>
      <c r="X812" s="119">
        <v>0.31504100561141968</v>
      </c>
      <c r="Y812" s="119">
        <v>0</v>
      </c>
      <c r="Z812" s="117">
        <v>111732</v>
      </c>
      <c r="AA812" s="119">
        <v>94.461746215820313</v>
      </c>
      <c r="AB812" s="116">
        <v>111137</v>
      </c>
      <c r="AC812" s="120">
        <v>94.690338134765625</v>
      </c>
      <c r="AD812" s="116">
        <v>5.3222284317016602</v>
      </c>
      <c r="AE812" s="116">
        <v>32.404705047607422</v>
      </c>
      <c r="AF812" s="116">
        <v>1610.019775390625</v>
      </c>
      <c r="AG812" s="116">
        <v>5347.26416015625</v>
      </c>
      <c r="AH812" s="121">
        <v>3230.5888671875</v>
      </c>
      <c r="AI812" s="116">
        <v>60.415733337402344</v>
      </c>
      <c r="AJ812" s="121">
        <v>4094.46337890625</v>
      </c>
      <c r="AK812" s="121">
        <v>1252.8004150390625</v>
      </c>
      <c r="AL812" s="116">
        <v>2275.456787109375</v>
      </c>
      <c r="AM812" s="116">
        <v>955.1317138671875</v>
      </c>
      <c r="AN812" s="116">
        <v>81.283233642578125</v>
      </c>
      <c r="AO812" s="116">
        <v>77.893569946289062</v>
      </c>
      <c r="AP812" s="116">
        <v>94.760353088378906</v>
      </c>
      <c r="AQ812" s="116">
        <v>3.3233462772879117</v>
      </c>
      <c r="AR812" s="118">
        <v>222</v>
      </c>
      <c r="AS812" s="118">
        <v>2</v>
      </c>
      <c r="AT812" s="118">
        <v>0</v>
      </c>
      <c r="AU812" s="118">
        <v>0</v>
      </c>
      <c r="AV812" s="118">
        <v>6</v>
      </c>
      <c r="AW812" s="118">
        <v>2</v>
      </c>
      <c r="AX812" s="118">
        <v>3</v>
      </c>
      <c r="AY812" s="118">
        <v>0</v>
      </c>
      <c r="AZ812" s="118">
        <v>7</v>
      </c>
      <c r="BA812" s="118">
        <v>3</v>
      </c>
      <c r="BB812" s="118">
        <v>66</v>
      </c>
      <c r="BC812" s="118">
        <v>39</v>
      </c>
      <c r="BD812" s="116">
        <v>12</v>
      </c>
      <c r="BE812" s="118">
        <v>32</v>
      </c>
      <c r="BF812" s="118">
        <v>0</v>
      </c>
      <c r="BG812" s="112">
        <v>40.173355102539063</v>
      </c>
      <c r="BH812" s="244">
        <v>72</v>
      </c>
      <c r="BI812" s="240">
        <v>17.224880382775119</v>
      </c>
      <c r="BJ812" s="471">
        <v>0</v>
      </c>
      <c r="BK812" s="471">
        <v>3</v>
      </c>
    </row>
    <row r="813" spans="1:63">
      <c r="A813" s="352">
        <v>41868</v>
      </c>
      <c r="B813" s="206" t="s">
        <v>133</v>
      </c>
      <c r="C813" s="206" t="s">
        <v>176</v>
      </c>
      <c r="D813" s="206">
        <v>174</v>
      </c>
      <c r="E813" s="206">
        <v>163</v>
      </c>
      <c r="F813" s="206">
        <v>11</v>
      </c>
      <c r="G813" s="206">
        <v>515</v>
      </c>
      <c r="H813" s="206">
        <v>482</v>
      </c>
      <c r="I813" s="206">
        <v>33</v>
      </c>
      <c r="J813" s="206">
        <v>1511</v>
      </c>
      <c r="K813" s="245">
        <v>1399</v>
      </c>
      <c r="L813" s="245">
        <v>112</v>
      </c>
      <c r="M813" s="245">
        <v>853891</v>
      </c>
      <c r="N813" s="246">
        <v>6.4645253121852875E-2</v>
      </c>
      <c r="O813" s="245">
        <v>47</v>
      </c>
      <c r="P813" s="246">
        <v>5.7602627202868462E-3</v>
      </c>
      <c r="Q813" s="246">
        <v>0</v>
      </c>
      <c r="R813" s="247">
        <v>287208</v>
      </c>
      <c r="S813" s="246">
        <v>99.376838684082031</v>
      </c>
      <c r="T813" s="246">
        <v>99.371116638183594</v>
      </c>
      <c r="U813" s="248">
        <v>289009</v>
      </c>
      <c r="V813" s="249">
        <v>0.13252182304859161</v>
      </c>
      <c r="W813" s="248">
        <v>879</v>
      </c>
      <c r="X813" s="246">
        <v>0.30604997277259827</v>
      </c>
      <c r="Y813" s="246">
        <v>0</v>
      </c>
      <c r="Z813" s="247">
        <v>69672</v>
      </c>
      <c r="AA813" s="249">
        <v>92.55511474609375</v>
      </c>
      <c r="AB813" s="246">
        <v>68591</v>
      </c>
      <c r="AC813" s="250">
        <v>92.757064819335938</v>
      </c>
      <c r="AD813" s="246">
        <v>5.3838024139404297</v>
      </c>
      <c r="AE813" s="246">
        <v>36.608562469482422</v>
      </c>
      <c r="AF813" s="246">
        <v>1313.033447265625</v>
      </c>
      <c r="AG813" s="246">
        <v>4252.283203125</v>
      </c>
      <c r="AH813" s="251">
        <v>2718.929931640625</v>
      </c>
      <c r="AI813" s="246">
        <v>63.940471649169922</v>
      </c>
      <c r="AJ813" s="251">
        <v>4034.1171875</v>
      </c>
      <c r="AK813" s="251">
        <v>218.16690063476562</v>
      </c>
      <c r="AL813" s="246">
        <v>2599.32470703125</v>
      </c>
      <c r="AM813" s="246">
        <v>119.60479736328125</v>
      </c>
      <c r="AN813" s="246">
        <v>78.201423645019531</v>
      </c>
      <c r="AO813" s="246">
        <v>81.036651611328125</v>
      </c>
      <c r="AP813" s="246">
        <v>47.482807159423828</v>
      </c>
      <c r="AQ813" s="246">
        <v>2.8142178710291197</v>
      </c>
      <c r="AR813" s="248">
        <v>317</v>
      </c>
      <c r="AS813" s="248">
        <v>0</v>
      </c>
      <c r="AT813" s="248">
        <v>2</v>
      </c>
      <c r="AU813" s="248">
        <v>2</v>
      </c>
      <c r="AV813" s="248">
        <v>2</v>
      </c>
      <c r="AW813" s="248">
        <v>2</v>
      </c>
      <c r="AX813" s="248">
        <v>3</v>
      </c>
      <c r="AY813" s="248">
        <v>1</v>
      </c>
      <c r="AZ813" s="248">
        <v>6</v>
      </c>
      <c r="BA813" s="248">
        <v>2</v>
      </c>
      <c r="BB813" s="248">
        <v>74</v>
      </c>
      <c r="BC813" s="248">
        <v>39</v>
      </c>
      <c r="BD813" s="246">
        <v>11</v>
      </c>
      <c r="BE813" s="248">
        <v>33</v>
      </c>
      <c r="BF813" s="248">
        <v>0</v>
      </c>
      <c r="BG813" s="249">
        <v>37.683963775634766</v>
      </c>
      <c r="BH813" s="252">
        <v>125</v>
      </c>
      <c r="BI813" s="253">
        <v>24.271844660194176</v>
      </c>
      <c r="BJ813" s="43">
        <v>1</v>
      </c>
      <c r="BK813" s="43">
        <v>2</v>
      </c>
    </row>
    <row r="814" spans="1:63">
      <c r="A814" s="352">
        <v>41868</v>
      </c>
      <c r="B814" s="206" t="s">
        <v>125</v>
      </c>
      <c r="C814" s="206" t="s">
        <v>176</v>
      </c>
      <c r="D814" s="206">
        <v>172</v>
      </c>
      <c r="E814" s="206">
        <v>164</v>
      </c>
      <c r="F814" s="206">
        <v>8</v>
      </c>
      <c r="G814" s="206">
        <v>492</v>
      </c>
      <c r="H814" s="206">
        <v>468</v>
      </c>
      <c r="I814" s="206">
        <v>24</v>
      </c>
      <c r="J814" s="206">
        <v>1614</v>
      </c>
      <c r="K814" s="245">
        <v>1522</v>
      </c>
      <c r="L814" s="245">
        <v>92</v>
      </c>
      <c r="M814" s="245">
        <v>844295</v>
      </c>
      <c r="N814" s="246">
        <v>1.4213041868060827E-3</v>
      </c>
      <c r="O814" s="245">
        <v>13</v>
      </c>
      <c r="P814" s="246">
        <v>1.6177988145500422E-3</v>
      </c>
      <c r="Q814" s="246">
        <v>0</v>
      </c>
      <c r="R814" s="247">
        <v>305880</v>
      </c>
      <c r="S814" s="246">
        <v>99.723861694335938</v>
      </c>
      <c r="T814" s="246">
        <v>99.722251892089844</v>
      </c>
      <c r="U814" s="248">
        <v>306727</v>
      </c>
      <c r="V814" s="249">
        <v>4.6295240521430969E-2</v>
      </c>
      <c r="W814" s="248">
        <v>724</v>
      </c>
      <c r="X814" s="246">
        <v>0.23669412732124329</v>
      </c>
      <c r="Y814" s="246">
        <v>0</v>
      </c>
      <c r="Z814" s="247">
        <v>80422</v>
      </c>
      <c r="AA814" s="249">
        <v>92.919845581054687</v>
      </c>
      <c r="AB814" s="246">
        <v>80817</v>
      </c>
      <c r="AC814" s="250">
        <v>92.512710571289062</v>
      </c>
      <c r="AD814" s="246">
        <v>4.4783830642700195</v>
      </c>
      <c r="AE814" s="246">
        <v>33.721771240234375</v>
      </c>
      <c r="AF814" s="246">
        <v>1100.384521484375</v>
      </c>
      <c r="AG814" s="246">
        <v>4099.99951171875</v>
      </c>
      <c r="AH814" s="251">
        <v>2283.92724609375</v>
      </c>
      <c r="AI814" s="246">
        <v>55.705547332763672</v>
      </c>
      <c r="AJ814" s="251">
        <v>3811.575927734375</v>
      </c>
      <c r="AK814" s="251">
        <v>288.4232177734375</v>
      </c>
      <c r="AL814" s="246">
        <v>2084.427001953125</v>
      </c>
      <c r="AM814" s="246">
        <v>199.50009155273437</v>
      </c>
      <c r="AN814" s="246">
        <v>66.650566101074219</v>
      </c>
      <c r="AO814" s="246">
        <v>66.071907043457031</v>
      </c>
      <c r="AP814" s="246">
        <v>75.374397277832031</v>
      </c>
      <c r="AQ814" s="246">
        <v>2.5402723120934017</v>
      </c>
      <c r="AR814" s="248">
        <v>348</v>
      </c>
      <c r="AS814" s="248">
        <v>1</v>
      </c>
      <c r="AT814" s="248">
        <v>0</v>
      </c>
      <c r="AU814" s="248">
        <v>0</v>
      </c>
      <c r="AV814" s="248">
        <v>0</v>
      </c>
      <c r="AW814" s="248">
        <v>0</v>
      </c>
      <c r="AX814" s="248">
        <v>0</v>
      </c>
      <c r="AY814" s="248">
        <v>0</v>
      </c>
      <c r="AZ814" s="248">
        <v>1</v>
      </c>
      <c r="BA814" s="248">
        <v>0</v>
      </c>
      <c r="BB814" s="248">
        <v>75</v>
      </c>
      <c r="BC814" s="248">
        <v>40</v>
      </c>
      <c r="BD814" s="246">
        <v>10</v>
      </c>
      <c r="BE814" s="248">
        <v>16</v>
      </c>
      <c r="BF814" s="248">
        <v>0</v>
      </c>
      <c r="BG814" s="249">
        <v>32.451461791992188</v>
      </c>
      <c r="BH814" s="252">
        <v>146</v>
      </c>
      <c r="BI814" s="253">
        <v>29.674796747967481</v>
      </c>
      <c r="BJ814" s="43">
        <v>0</v>
      </c>
      <c r="BK814" s="43">
        <v>0</v>
      </c>
    </row>
    <row r="815" spans="1:63">
      <c r="A815" s="352">
        <v>41868</v>
      </c>
      <c r="B815" s="107" t="s">
        <v>127</v>
      </c>
      <c r="C815" s="107" t="s">
        <v>128</v>
      </c>
      <c r="D815" s="107">
        <v>161</v>
      </c>
      <c r="E815" s="107">
        <v>149</v>
      </c>
      <c r="F815" s="107">
        <v>12</v>
      </c>
      <c r="G815" s="107">
        <v>483</v>
      </c>
      <c r="H815" s="107">
        <v>447</v>
      </c>
      <c r="I815" s="107">
        <v>36</v>
      </c>
      <c r="J815" s="107">
        <v>1536</v>
      </c>
      <c r="K815" s="108">
        <v>1414</v>
      </c>
      <c r="L815" s="108">
        <v>122</v>
      </c>
      <c r="M815" s="108">
        <v>801692</v>
      </c>
      <c r="N815" s="109">
        <v>6.9852261804044247E-3</v>
      </c>
      <c r="O815" s="108">
        <v>3587</v>
      </c>
      <c r="P815" s="109">
        <v>0.44747444987297058</v>
      </c>
      <c r="Q815" s="109">
        <v>0</v>
      </c>
      <c r="R815" s="110">
        <v>311388</v>
      </c>
      <c r="S815" s="109">
        <v>99.460517883300781</v>
      </c>
      <c r="T815" s="109">
        <v>99.015457153320312</v>
      </c>
      <c r="U815" s="111">
        <v>313077</v>
      </c>
      <c r="V815" s="112">
        <v>7.7297277748584747E-2</v>
      </c>
      <c r="W815" s="111">
        <v>2423</v>
      </c>
      <c r="X815" s="109">
        <v>0.77812892198562622</v>
      </c>
      <c r="Y815" s="109">
        <v>0</v>
      </c>
      <c r="Z815" s="110">
        <v>624212</v>
      </c>
      <c r="AA815" s="112">
        <v>99.327949523925781</v>
      </c>
      <c r="AB815" s="109">
        <v>624926</v>
      </c>
      <c r="AC815" s="182">
        <v>99.485862731933594</v>
      </c>
      <c r="AD815" s="109">
        <v>3.2318792343139648</v>
      </c>
      <c r="AE815" s="109">
        <v>19.237522125244141</v>
      </c>
      <c r="AF815" s="109">
        <v>718.26666259765625</v>
      </c>
      <c r="AG815" s="109">
        <v>3958.73779296875</v>
      </c>
      <c r="AH815" s="113">
        <v>2406.66357421875</v>
      </c>
      <c r="AI815" s="109">
        <v>60.793708801269531</v>
      </c>
      <c r="AJ815" s="113">
        <v>3662.787353515625</v>
      </c>
      <c r="AK815" s="113">
        <v>295.95004272460937</v>
      </c>
      <c r="AL815" s="109">
        <v>447</v>
      </c>
      <c r="AM815" s="109">
        <v>36</v>
      </c>
      <c r="AN815" s="109">
        <v>69.150611877441406</v>
      </c>
      <c r="AO815" s="109">
        <v>71.129447937011719</v>
      </c>
      <c r="AP815" s="109">
        <v>51.439327239990234</v>
      </c>
      <c r="AQ815" s="109">
        <v>2.5773032506306968</v>
      </c>
      <c r="AR815" s="111">
        <v>354</v>
      </c>
      <c r="AS815" s="111">
        <v>3</v>
      </c>
      <c r="AT815" s="111">
        <v>1</v>
      </c>
      <c r="AU815" s="111">
        <v>1</v>
      </c>
      <c r="AV815" s="111">
        <v>2</v>
      </c>
      <c r="AW815" s="111">
        <v>1</v>
      </c>
      <c r="AX815" s="111">
        <v>26</v>
      </c>
      <c r="AY815" s="111">
        <v>0</v>
      </c>
      <c r="AZ815" s="111">
        <v>13</v>
      </c>
      <c r="BA815" s="111">
        <v>0</v>
      </c>
      <c r="BB815" s="111">
        <v>19</v>
      </c>
      <c r="BC815" s="111">
        <v>5</v>
      </c>
      <c r="BD815" s="109">
        <v>72</v>
      </c>
      <c r="BE815" s="111">
        <v>92</v>
      </c>
      <c r="BF815" s="111">
        <v>0</v>
      </c>
      <c r="BG815" s="112">
        <v>34.001117706298828</v>
      </c>
      <c r="BH815" s="244">
        <v>178</v>
      </c>
      <c r="BI815" s="240">
        <v>36.853002070393373</v>
      </c>
      <c r="BJ815" s="43">
        <v>0</v>
      </c>
      <c r="BK815" s="43">
        <v>0</v>
      </c>
    </row>
    <row r="816" spans="1:63">
      <c r="A816" s="352">
        <v>41868</v>
      </c>
      <c r="B816" s="107" t="s">
        <v>129</v>
      </c>
      <c r="C816" s="107" t="s">
        <v>128</v>
      </c>
      <c r="D816" s="107">
        <v>153</v>
      </c>
      <c r="E816" s="107">
        <v>151</v>
      </c>
      <c r="F816" s="107">
        <v>2</v>
      </c>
      <c r="G816" s="107">
        <v>455</v>
      </c>
      <c r="H816" s="107">
        <v>449</v>
      </c>
      <c r="I816" s="107">
        <v>6</v>
      </c>
      <c r="J816" s="107">
        <v>1183</v>
      </c>
      <c r="K816" s="108">
        <v>1166</v>
      </c>
      <c r="L816" s="108">
        <v>17</v>
      </c>
      <c r="M816" s="108">
        <v>593625</v>
      </c>
      <c r="N816" s="109">
        <v>5.0536956405267119E-4</v>
      </c>
      <c r="O816" s="108">
        <v>2913</v>
      </c>
      <c r="P816" s="109">
        <v>0.49073201417922974</v>
      </c>
      <c r="Q816" s="109">
        <v>0</v>
      </c>
      <c r="R816" s="110">
        <v>189769</v>
      </c>
      <c r="S816" s="109">
        <v>99.191909790039063</v>
      </c>
      <c r="T816" s="109">
        <v>98.705146789550781</v>
      </c>
      <c r="U816" s="111">
        <v>191315</v>
      </c>
      <c r="V816" s="112">
        <v>5.5928703397512436E-2</v>
      </c>
      <c r="W816" s="111">
        <v>1724</v>
      </c>
      <c r="X816" s="109">
        <v>0.90847295522689819</v>
      </c>
      <c r="Y816" s="109">
        <v>0</v>
      </c>
      <c r="Z816" s="110">
        <v>119926</v>
      </c>
      <c r="AA816" s="112">
        <v>95.837432861328125</v>
      </c>
      <c r="AB816" s="109">
        <v>120336</v>
      </c>
      <c r="AC816" s="182">
        <v>96.007843017578125</v>
      </c>
      <c r="AD816" s="109">
        <v>3.1421263217926025</v>
      </c>
      <c r="AE816" s="109">
        <v>27.402433395385742</v>
      </c>
      <c r="AF816" s="109">
        <v>543.07781982421875</v>
      </c>
      <c r="AG816" s="109">
        <v>2224.217041015625</v>
      </c>
      <c r="AH816" s="113">
        <v>1108.1766357421875</v>
      </c>
      <c r="AI816" s="109">
        <v>49.823223114013672</v>
      </c>
      <c r="AJ816" s="113">
        <v>2193.8447265625</v>
      </c>
      <c r="AK816" s="113">
        <v>30.372220993041992</v>
      </c>
      <c r="AL816" s="109">
        <v>449</v>
      </c>
      <c r="AM816" s="109">
        <v>6</v>
      </c>
      <c r="AN816" s="109">
        <v>57.044120788574219</v>
      </c>
      <c r="AO816" s="109">
        <v>57.398109436035156</v>
      </c>
      <c r="AP816" s="109">
        <v>39.463920593261719</v>
      </c>
      <c r="AQ816" s="109">
        <v>1.880149654282016</v>
      </c>
      <c r="AR816" s="111">
        <v>345</v>
      </c>
      <c r="AS816" s="111">
        <v>0</v>
      </c>
      <c r="AT816" s="111">
        <v>0</v>
      </c>
      <c r="AU816" s="111">
        <v>0</v>
      </c>
      <c r="AV816" s="111">
        <v>1</v>
      </c>
      <c r="AW816" s="111">
        <v>0</v>
      </c>
      <c r="AX816" s="111">
        <v>21</v>
      </c>
      <c r="AY816" s="111">
        <v>0</v>
      </c>
      <c r="AZ816" s="111">
        <v>13</v>
      </c>
      <c r="BA816" s="111">
        <v>2</v>
      </c>
      <c r="BB816" s="111">
        <v>43</v>
      </c>
      <c r="BC816" s="111">
        <v>15</v>
      </c>
      <c r="BD816" s="109">
        <v>71</v>
      </c>
      <c r="BE816" s="111">
        <v>97</v>
      </c>
      <c r="BF816" s="111">
        <v>0</v>
      </c>
      <c r="BG816" s="112">
        <v>27.991647720336914</v>
      </c>
      <c r="BH816" s="244">
        <v>187</v>
      </c>
      <c r="BI816" s="240">
        <v>41.098901098901095</v>
      </c>
      <c r="BJ816" s="43">
        <v>0</v>
      </c>
      <c r="BK816" s="43">
        <v>2</v>
      </c>
    </row>
    <row r="817" spans="1:63">
      <c r="A817" s="352">
        <v>41868</v>
      </c>
      <c r="B817" s="126" t="s">
        <v>130</v>
      </c>
      <c r="C817" s="126" t="s">
        <v>128</v>
      </c>
      <c r="D817" s="233">
        <v>181</v>
      </c>
      <c r="E817" s="233">
        <v>176</v>
      </c>
      <c r="F817" s="233">
        <v>5</v>
      </c>
      <c r="G817" s="233">
        <v>543</v>
      </c>
      <c r="H817" s="233">
        <v>528</v>
      </c>
      <c r="I817" s="233">
        <v>15</v>
      </c>
      <c r="J817" s="233">
        <v>859</v>
      </c>
      <c r="K817" s="233">
        <v>828</v>
      </c>
      <c r="L817" s="233">
        <v>31</v>
      </c>
      <c r="M817" s="233">
        <v>255074</v>
      </c>
      <c r="N817" s="195">
        <v>0.13486282527446747</v>
      </c>
      <c r="O817" s="233">
        <v>619</v>
      </c>
      <c r="P817" s="230">
        <v>0.24300335347652435</v>
      </c>
      <c r="Q817" s="234">
        <v>0</v>
      </c>
      <c r="R817" s="233">
        <v>55564</v>
      </c>
      <c r="S817" s="230">
        <v>99.761207580566406</v>
      </c>
      <c r="T817" s="195">
        <v>99.518783569335937</v>
      </c>
      <c r="U817" s="233">
        <v>55697</v>
      </c>
      <c r="V817" s="195">
        <v>0</v>
      </c>
      <c r="W817" s="233">
        <v>291</v>
      </c>
      <c r="X817" s="195">
        <v>0.523720383644104</v>
      </c>
      <c r="Y817" s="234">
        <v>0</v>
      </c>
      <c r="Z817" s="233">
        <v>114854</v>
      </c>
      <c r="AA817" s="195">
        <v>98.84375</v>
      </c>
      <c r="AB817" s="233">
        <v>116056</v>
      </c>
      <c r="AC817" s="195">
        <v>98.78851318359375</v>
      </c>
      <c r="AD817" s="234">
        <v>4.0963120460510254</v>
      </c>
      <c r="AE817" s="234">
        <v>31.15135383605957</v>
      </c>
      <c r="AF817" s="233">
        <v>316.72216796875</v>
      </c>
      <c r="AG817" s="234">
        <v>1046.322265625</v>
      </c>
      <c r="AH817" s="234">
        <v>624.2998046875</v>
      </c>
      <c r="AI817" s="234">
        <v>59.666110992431641</v>
      </c>
      <c r="AJ817" s="234">
        <v>1013.9943237304687</v>
      </c>
      <c r="AK817" s="234">
        <v>32.327781677246094</v>
      </c>
      <c r="AL817" s="234">
        <v>528</v>
      </c>
      <c r="AM817" s="234">
        <v>15</v>
      </c>
      <c r="AN817" s="235">
        <v>43.193462371826172</v>
      </c>
      <c r="AO817" s="235">
        <v>43.309547424316406</v>
      </c>
      <c r="AP817" s="235">
        <v>39.843456268310547</v>
      </c>
      <c r="AQ817" s="213">
        <v>1.2180701578870781</v>
      </c>
      <c r="AR817" s="234">
        <v>448</v>
      </c>
      <c r="AS817" s="236">
        <v>0</v>
      </c>
      <c r="AT817" s="236">
        <v>2</v>
      </c>
      <c r="AU817" s="236">
        <v>1</v>
      </c>
      <c r="AV817" s="236">
        <v>0</v>
      </c>
      <c r="AW817" s="236">
        <v>0</v>
      </c>
      <c r="AX817" s="236">
        <v>3</v>
      </c>
      <c r="AY817" s="236">
        <v>0</v>
      </c>
      <c r="AZ817" s="236">
        <v>2</v>
      </c>
      <c r="BA817" s="236">
        <v>0</v>
      </c>
      <c r="BB817" s="236">
        <v>32</v>
      </c>
      <c r="BC817" s="236">
        <v>3</v>
      </c>
      <c r="BD817" s="236">
        <v>4</v>
      </c>
      <c r="BE817" s="236">
        <v>5</v>
      </c>
      <c r="BF817" s="236">
        <v>0</v>
      </c>
      <c r="BG817" s="235">
        <v>20.140203475952148</v>
      </c>
      <c r="BH817" s="236">
        <v>305</v>
      </c>
      <c r="BI817" s="235">
        <v>56.169429097605892</v>
      </c>
      <c r="BJ817" s="43">
        <v>0</v>
      </c>
      <c r="BK817" s="43">
        <v>0</v>
      </c>
    </row>
    <row r="818" spans="1:63">
      <c r="A818" s="352">
        <v>41868</v>
      </c>
      <c r="B818" s="127" t="s">
        <v>132</v>
      </c>
      <c r="C818" s="127" t="s">
        <v>128</v>
      </c>
      <c r="D818" s="199">
        <v>183</v>
      </c>
      <c r="E818" s="199">
        <v>178</v>
      </c>
      <c r="F818" s="199">
        <v>5</v>
      </c>
      <c r="G818" s="199">
        <v>542</v>
      </c>
      <c r="H818" s="199">
        <v>527</v>
      </c>
      <c r="I818" s="199">
        <v>15</v>
      </c>
      <c r="J818" s="199">
        <v>1003</v>
      </c>
      <c r="K818" s="199">
        <v>969</v>
      </c>
      <c r="L818" s="199">
        <v>34</v>
      </c>
      <c r="M818" s="199">
        <v>370233</v>
      </c>
      <c r="N818" s="200">
        <v>1.0804006829857826E-2</v>
      </c>
      <c r="O818" s="199">
        <v>1229</v>
      </c>
      <c r="P818" s="194">
        <v>0.33201229572296143</v>
      </c>
      <c r="Q818" s="200">
        <v>0</v>
      </c>
      <c r="R818" s="199">
        <v>90691</v>
      </c>
      <c r="S818" s="194">
        <v>99.7261962890625</v>
      </c>
      <c r="T818" s="200">
        <v>99.395095825195313</v>
      </c>
      <c r="U818" s="199">
        <v>90940</v>
      </c>
      <c r="V818" s="201">
        <v>3.2988784369081259E-3</v>
      </c>
      <c r="W818" s="199">
        <v>643</v>
      </c>
      <c r="X818" s="200">
        <v>0.70900088548660278</v>
      </c>
      <c r="Y818" s="200">
        <v>0</v>
      </c>
      <c r="Z818" s="199">
        <v>133824</v>
      </c>
      <c r="AA818" s="201">
        <v>97.436187744140625</v>
      </c>
      <c r="AB818" s="199">
        <v>134521</v>
      </c>
      <c r="AC818" s="201">
        <v>97.58551025390625</v>
      </c>
      <c r="AD818" s="200">
        <v>4.2251253128051758</v>
      </c>
      <c r="AE818" s="200">
        <v>27.465593338012695</v>
      </c>
      <c r="AF818" s="199">
        <v>439.40008544921875</v>
      </c>
      <c r="AG818" s="200">
        <v>1437.26123046875</v>
      </c>
      <c r="AH818" s="200">
        <v>747.36700439453125</v>
      </c>
      <c r="AI818" s="237">
        <v>51.999385833740234</v>
      </c>
      <c r="AJ818" s="200">
        <v>1392.361328125</v>
      </c>
      <c r="AK818" s="200">
        <v>44.900001525878906</v>
      </c>
      <c r="AL818" s="200">
        <v>527</v>
      </c>
      <c r="AM818" s="200">
        <v>15</v>
      </c>
      <c r="AN818" s="200">
        <v>44.468631744384766</v>
      </c>
      <c r="AO818" s="200">
        <v>44.597621917724609</v>
      </c>
      <c r="AP818" s="200">
        <v>40.80853271484375</v>
      </c>
      <c r="AQ818" s="200">
        <v>1.4329623434384346</v>
      </c>
      <c r="AR818" s="200">
        <v>482</v>
      </c>
      <c r="AS818" s="202">
        <v>0</v>
      </c>
      <c r="AT818" s="202">
        <v>2</v>
      </c>
      <c r="AU818" s="202">
        <v>1</v>
      </c>
      <c r="AV818" s="202">
        <v>0</v>
      </c>
      <c r="AW818" s="202">
        <v>0</v>
      </c>
      <c r="AX818" s="202">
        <v>17</v>
      </c>
      <c r="AY818" s="202">
        <v>-2</v>
      </c>
      <c r="AZ818" s="202">
        <v>5</v>
      </c>
      <c r="BA818" s="202">
        <v>0</v>
      </c>
      <c r="BB818" s="202">
        <v>34</v>
      </c>
      <c r="BC818" s="202">
        <v>13</v>
      </c>
      <c r="BD818" s="202">
        <v>27</v>
      </c>
      <c r="BE818" s="202">
        <v>14</v>
      </c>
      <c r="BF818" s="202">
        <v>0</v>
      </c>
      <c r="BG818" s="200">
        <v>20.621828079223633</v>
      </c>
      <c r="BH818" s="202">
        <v>300</v>
      </c>
      <c r="BI818" s="238">
        <v>55.350553505535061</v>
      </c>
      <c r="BJ818" s="43">
        <v>0</v>
      </c>
      <c r="BK818" s="43">
        <v>0</v>
      </c>
    </row>
    <row r="819" spans="1:63">
      <c r="A819" s="352">
        <v>41867</v>
      </c>
      <c r="B819" s="126" t="s">
        <v>6</v>
      </c>
      <c r="C819" s="126"/>
      <c r="D819" s="233">
        <v>2108</v>
      </c>
      <c r="E819" s="233">
        <v>1908</v>
      </c>
      <c r="F819" s="233">
        <v>200</v>
      </c>
      <c r="G819" s="233">
        <v>6236</v>
      </c>
      <c r="H819" s="233">
        <v>5655</v>
      </c>
      <c r="I819" s="233">
        <v>581</v>
      </c>
      <c r="J819" s="233">
        <v>18508</v>
      </c>
      <c r="K819" s="233">
        <v>16295</v>
      </c>
      <c r="L819" s="233">
        <v>2213</v>
      </c>
      <c r="M819" s="233">
        <v>11538079</v>
      </c>
      <c r="N819" s="195">
        <v>5.1065692664536227E-2</v>
      </c>
      <c r="O819" s="233">
        <v>15734</v>
      </c>
      <c r="P819" s="230">
        <v>0.13830269035919798</v>
      </c>
      <c r="Q819" s="234"/>
      <c r="R819" s="233">
        <v>4394701</v>
      </c>
      <c r="S819" s="230">
        <v>99.554556560729736</v>
      </c>
      <c r="T819" s="195">
        <v>99.41686993063108</v>
      </c>
      <c r="U819" s="233">
        <v>4414373</v>
      </c>
      <c r="V819" s="195">
        <v>9.5347629751008134E-2</v>
      </c>
      <c r="W819" s="233">
        <v>16458</v>
      </c>
      <c r="X819" s="195">
        <v>0.37449646745023157</v>
      </c>
      <c r="Y819" s="234"/>
      <c r="Z819" s="233">
        <v>3468016</v>
      </c>
      <c r="AA819" s="195">
        <v>98.062503182195215</v>
      </c>
      <c r="AB819" s="233">
        <v>3470393</v>
      </c>
      <c r="AC819" s="195">
        <v>98.057944331716882</v>
      </c>
      <c r="AD819" s="234">
        <v>9.5620965650788445</v>
      </c>
      <c r="AE819" s="234">
        <v>30.055287706099424</v>
      </c>
      <c r="AF819" s="233">
        <v>16234.859100341797</v>
      </c>
      <c r="AG819" s="234">
        <v>59964.315795898438</v>
      </c>
      <c r="AH819" s="234">
        <v>42817.880859375</v>
      </c>
      <c r="AI819" s="234">
        <v>71.405602300399707</v>
      </c>
      <c r="AJ819" s="234">
        <v>50660.77783203125</v>
      </c>
      <c r="AK819" s="234">
        <v>9303.5485305786133</v>
      </c>
      <c r="AL819" s="234">
        <v>32478.775268554688</v>
      </c>
      <c r="AM819" s="234">
        <v>7281.1177291870117</v>
      </c>
      <c r="AN819" s="235">
        <v>87.692268288340543</v>
      </c>
      <c r="AO819" s="235">
        <v>85.458169969941281</v>
      </c>
      <c r="AP819" s="235">
        <v>104.69674550358324</v>
      </c>
      <c r="AQ819" s="213">
        <v>3.2399133237464035</v>
      </c>
      <c r="AR819" s="234">
        <v>3607</v>
      </c>
      <c r="AS819" s="236">
        <v>89</v>
      </c>
      <c r="AT819" s="236">
        <v>25</v>
      </c>
      <c r="AU819" s="236">
        <v>20</v>
      </c>
      <c r="AV819" s="236">
        <v>20</v>
      </c>
      <c r="AW819" s="236">
        <v>7</v>
      </c>
      <c r="AX819" s="236">
        <v>96</v>
      </c>
      <c r="AY819" s="236">
        <v>1</v>
      </c>
      <c r="AZ819" s="236">
        <v>76</v>
      </c>
      <c r="BA819" s="236">
        <v>22</v>
      </c>
      <c r="BB819" s="236">
        <v>585</v>
      </c>
      <c r="BC819" s="236">
        <v>249</v>
      </c>
      <c r="BD819" s="236">
        <v>326</v>
      </c>
      <c r="BE819" s="236">
        <v>467</v>
      </c>
      <c r="BF819" s="236">
        <v>0</v>
      </c>
      <c r="BG819" s="235">
        <v>42.774853739112487</v>
      </c>
      <c r="BH819" s="236">
        <v>1605</v>
      </c>
      <c r="BI819" s="235">
        <v>25.737652341244388</v>
      </c>
      <c r="BJ819" s="43">
        <v>3</v>
      </c>
      <c r="BK819" s="43">
        <v>22</v>
      </c>
    </row>
    <row r="820" spans="1:63">
      <c r="A820" s="352">
        <v>41867</v>
      </c>
      <c r="B820" s="127" t="s">
        <v>134</v>
      </c>
      <c r="C820" s="127"/>
      <c r="D820" s="199">
        <v>751</v>
      </c>
      <c r="E820" s="199">
        <v>646</v>
      </c>
      <c r="F820" s="199">
        <v>105</v>
      </c>
      <c r="G820" s="199">
        <v>2249</v>
      </c>
      <c r="H820" s="199">
        <v>1933</v>
      </c>
      <c r="I820" s="199">
        <v>316</v>
      </c>
      <c r="J820" s="199">
        <v>7626</v>
      </c>
      <c r="K820" s="199">
        <v>6321</v>
      </c>
      <c r="L820" s="199">
        <v>1305</v>
      </c>
      <c r="M820" s="199">
        <v>5614660</v>
      </c>
      <c r="N820" s="200">
        <v>6.2675210577296234E-2</v>
      </c>
      <c r="O820" s="199">
        <v>7109</v>
      </c>
      <c r="P820" s="194">
        <v>0.12671499342643361</v>
      </c>
      <c r="Q820" s="200"/>
      <c r="R820" s="199">
        <v>2324592</v>
      </c>
      <c r="S820" s="194">
        <v>99.581004699259964</v>
      </c>
      <c r="T820" s="200">
        <v>99.454820635701324</v>
      </c>
      <c r="U820" s="199">
        <v>2334375</v>
      </c>
      <c r="V820" s="201">
        <v>7.9721553417466173E-2</v>
      </c>
      <c r="W820" s="199">
        <v>7312</v>
      </c>
      <c r="X820" s="200">
        <v>0.31454982207630416</v>
      </c>
      <c r="Y820" s="200"/>
      <c r="Z820" s="199">
        <v>2022048</v>
      </c>
      <c r="AA820" s="201">
        <v>98.467049963809444</v>
      </c>
      <c r="AB820" s="199">
        <v>2023520</v>
      </c>
      <c r="AC820" s="201">
        <v>98.377924445884418</v>
      </c>
      <c r="AD820" s="200">
        <v>5.4524969486407882</v>
      </c>
      <c r="AE820" s="200">
        <v>30.947400874591182</v>
      </c>
      <c r="AF820" s="199">
        <v>8557.357666015625</v>
      </c>
      <c r="AG820" s="200">
        <v>32918.89111328125</v>
      </c>
      <c r="AH820" s="200">
        <v>26621.522216796875</v>
      </c>
      <c r="AI820" s="237">
        <v>80.870045485998531</v>
      </c>
      <c r="AJ820" s="200">
        <v>26442.31201171875</v>
      </c>
      <c r="AK820" s="200">
        <v>6476.5854034423828</v>
      </c>
      <c r="AL820" s="200">
        <v>21153.58251953125</v>
      </c>
      <c r="AM820" s="200">
        <v>5467.9463119506836</v>
      </c>
      <c r="AN820" s="200">
        <v>112.50194288917021</v>
      </c>
      <c r="AO820" s="200">
        <v>110.06595333585066</v>
      </c>
      <c r="AP820" s="200">
        <v>123.67742735080064</v>
      </c>
      <c r="AQ820" s="200">
        <v>4.3166655013481838</v>
      </c>
      <c r="AR820" s="200">
        <v>803</v>
      </c>
      <c r="AS820" s="202">
        <v>85</v>
      </c>
      <c r="AT820" s="202">
        <v>20</v>
      </c>
      <c r="AU820" s="202">
        <v>16</v>
      </c>
      <c r="AV820" s="202">
        <v>7</v>
      </c>
      <c r="AW820" s="202">
        <v>4</v>
      </c>
      <c r="AX820" s="202">
        <v>32</v>
      </c>
      <c r="AY820" s="202">
        <v>2</v>
      </c>
      <c r="AZ820" s="202">
        <v>32</v>
      </c>
      <c r="BA820" s="202">
        <v>12</v>
      </c>
      <c r="BB820" s="202">
        <v>152</v>
      </c>
      <c r="BC820" s="202">
        <v>42</v>
      </c>
      <c r="BD820" s="202">
        <v>100</v>
      </c>
      <c r="BE820" s="202">
        <v>174</v>
      </c>
      <c r="BF820" s="202">
        <v>0</v>
      </c>
      <c r="BG820" s="200">
        <v>55.507991258239997</v>
      </c>
      <c r="BH820" s="202">
        <v>194</v>
      </c>
      <c r="BI820" s="238">
        <v>8.626056024899956</v>
      </c>
      <c r="BJ820" s="470">
        <v>2</v>
      </c>
      <c r="BK820" s="470">
        <v>12</v>
      </c>
    </row>
    <row r="821" spans="1:63">
      <c r="A821" s="352">
        <v>41867</v>
      </c>
      <c r="B821" s="127" t="s">
        <v>175</v>
      </c>
      <c r="C821" s="127"/>
      <c r="D821" s="199">
        <v>679</v>
      </c>
      <c r="E821" s="199">
        <v>608</v>
      </c>
      <c r="F821" s="199">
        <v>71</v>
      </c>
      <c r="G821" s="199">
        <v>1964</v>
      </c>
      <c r="H821" s="199">
        <v>1771</v>
      </c>
      <c r="I821" s="199">
        <v>193</v>
      </c>
      <c r="J821" s="199">
        <v>6306</v>
      </c>
      <c r="K821" s="199">
        <v>5602</v>
      </c>
      <c r="L821" s="199">
        <v>704</v>
      </c>
      <c r="M821" s="199">
        <v>3821795</v>
      </c>
      <c r="N821" s="200">
        <v>2.025226332723731E-2</v>
      </c>
      <c r="O821" s="199">
        <v>300</v>
      </c>
      <c r="P821" s="194">
        <v>8.1826185445682664E-3</v>
      </c>
      <c r="Q821" s="200"/>
      <c r="R821" s="199">
        <v>1399757</v>
      </c>
      <c r="S821" s="194">
        <v>99.560351750625571</v>
      </c>
      <c r="T821" s="243">
        <v>99.552205106820182</v>
      </c>
      <c r="U821" s="199">
        <v>1405942</v>
      </c>
      <c r="V821" s="201">
        <v>0.10946397605151191</v>
      </c>
      <c r="W821" s="199">
        <v>3984</v>
      </c>
      <c r="X821" s="200">
        <v>0.28462083061559973</v>
      </c>
      <c r="Y821" s="200"/>
      <c r="Z821" s="199">
        <v>407087</v>
      </c>
      <c r="AA821" s="201">
        <v>94.154075532037467</v>
      </c>
      <c r="AB821" s="199">
        <v>405023</v>
      </c>
      <c r="AC821" s="201">
        <v>94.277609555895523</v>
      </c>
      <c r="AD821" s="200">
        <v>20.29380754752032</v>
      </c>
      <c r="AE821" s="200">
        <v>32.602154084420768</v>
      </c>
      <c r="AF821" s="199">
        <v>5583.3740234375</v>
      </c>
      <c r="AG821" s="200">
        <v>18112.034423828125</v>
      </c>
      <c r="AH821" s="200">
        <v>11115.3623046875</v>
      </c>
      <c r="AI821" s="237">
        <v>61.370037426961666</v>
      </c>
      <c r="AJ821" s="200">
        <v>15719.336669921875</v>
      </c>
      <c r="AK821" s="200">
        <v>2392.7020263671875</v>
      </c>
      <c r="AL821" s="200">
        <v>9374.1927490234375</v>
      </c>
      <c r="AM821" s="200">
        <v>1741.1714172363281</v>
      </c>
      <c r="AN821" s="200">
        <v>75.475398963903928</v>
      </c>
      <c r="AO821" s="200">
        <v>74.984234573485793</v>
      </c>
      <c r="AP821" s="200">
        <v>84.820174808530354</v>
      </c>
      <c r="AQ821" s="200">
        <v>2.8721906793257412</v>
      </c>
      <c r="AR821" s="200">
        <v>1220</v>
      </c>
      <c r="AS821" s="202">
        <v>2</v>
      </c>
      <c r="AT821" s="202">
        <v>3</v>
      </c>
      <c r="AU821" s="202">
        <v>2</v>
      </c>
      <c r="AV821" s="202">
        <v>8</v>
      </c>
      <c r="AW821" s="202">
        <v>2</v>
      </c>
      <c r="AX821" s="202">
        <v>8</v>
      </c>
      <c r="AY821" s="202">
        <v>1</v>
      </c>
      <c r="AZ821" s="202">
        <v>12</v>
      </c>
      <c r="BA821" s="202">
        <v>8</v>
      </c>
      <c r="BB821" s="202">
        <v>322</v>
      </c>
      <c r="BC821" s="202">
        <v>173</v>
      </c>
      <c r="BD821" s="202">
        <v>50</v>
      </c>
      <c r="BE821" s="202">
        <v>105</v>
      </c>
      <c r="BF821" s="202">
        <v>0</v>
      </c>
      <c r="BG821" s="200">
        <v>36.762734769468381</v>
      </c>
      <c r="BH821" s="202">
        <v>468</v>
      </c>
      <c r="BI821" s="238">
        <v>23.828920570264767</v>
      </c>
      <c r="BJ821" s="470">
        <v>1</v>
      </c>
      <c r="BK821" s="470">
        <v>8</v>
      </c>
    </row>
    <row r="822" spans="1:63">
      <c r="A822" s="352">
        <v>41867</v>
      </c>
      <c r="B822" s="126" t="s">
        <v>135</v>
      </c>
      <c r="C822" s="126"/>
      <c r="D822" s="189">
        <v>678</v>
      </c>
      <c r="E822" s="189">
        <v>654</v>
      </c>
      <c r="F822" s="189">
        <v>24</v>
      </c>
      <c r="G822" s="189">
        <v>2023</v>
      </c>
      <c r="H822" s="189">
        <v>1951</v>
      </c>
      <c r="I822" s="189">
        <v>72</v>
      </c>
      <c r="J822" s="189">
        <v>4576</v>
      </c>
      <c r="K822" s="189">
        <v>4372</v>
      </c>
      <c r="L822" s="189">
        <v>204</v>
      </c>
      <c r="M822" s="189">
        <v>2101624</v>
      </c>
      <c r="N822" s="203">
        <v>7.6084018649624552E-2</v>
      </c>
      <c r="O822" s="189">
        <v>8325</v>
      </c>
      <c r="P822" s="192">
        <v>0.39643612532190969</v>
      </c>
      <c r="Q822" s="203"/>
      <c r="R822" s="204">
        <v>670352</v>
      </c>
      <c r="S822" s="192">
        <v>99.450740970017293</v>
      </c>
      <c r="T822" s="203">
        <v>99.056482305911828</v>
      </c>
      <c r="U822" s="204">
        <v>674056</v>
      </c>
      <c r="V822" s="205">
        <v>0.12001970119713302</v>
      </c>
      <c r="W822" s="204">
        <v>5162</v>
      </c>
      <c r="X822" s="203">
        <v>0.77004320118385561</v>
      </c>
      <c r="Y822" s="203"/>
      <c r="Z822" s="204">
        <v>1038881</v>
      </c>
      <c r="AA822" s="205">
        <v>98.806627943501184</v>
      </c>
      <c r="AB822" s="204">
        <v>1041850</v>
      </c>
      <c r="AC822" s="205">
        <v>98.906085975223334</v>
      </c>
      <c r="AD822" s="203">
        <v>3.7120763811214217</v>
      </c>
      <c r="AE822" s="203">
        <v>26.590923848975812</v>
      </c>
      <c r="AF822" s="204">
        <v>2094.1274108886719</v>
      </c>
      <c r="AG822" s="205">
        <v>8933.3902587890625</v>
      </c>
      <c r="AH822" s="205">
        <v>5080.996337890625</v>
      </c>
      <c r="AI822" s="232">
        <v>56.876462246700989</v>
      </c>
      <c r="AJ822" s="205">
        <v>8499.129150390625</v>
      </c>
      <c r="AK822" s="205">
        <v>434.26110076904297</v>
      </c>
      <c r="AL822" s="205">
        <v>1951</v>
      </c>
      <c r="AM822" s="205">
        <v>72</v>
      </c>
      <c r="AN822" s="203">
        <v>59.073928190895508</v>
      </c>
      <c r="AO822" s="203">
        <v>59.460286455279956</v>
      </c>
      <c r="AP822" s="203">
        <v>52.409009036495021</v>
      </c>
      <c r="AQ822" s="203">
        <v>1.9522268922178896</v>
      </c>
      <c r="AR822" s="205">
        <v>1584</v>
      </c>
      <c r="AS822" s="204">
        <v>2</v>
      </c>
      <c r="AT822" s="204">
        <v>2</v>
      </c>
      <c r="AU822" s="204">
        <v>2</v>
      </c>
      <c r="AV822" s="204">
        <v>5</v>
      </c>
      <c r="AW822" s="204">
        <v>1</v>
      </c>
      <c r="AX822" s="204">
        <v>56</v>
      </c>
      <c r="AY822" s="204">
        <v>-2</v>
      </c>
      <c r="AZ822" s="204">
        <v>32</v>
      </c>
      <c r="BA822" s="204">
        <v>2</v>
      </c>
      <c r="BB822" s="204">
        <v>111</v>
      </c>
      <c r="BC822" s="204">
        <v>34</v>
      </c>
      <c r="BD822" s="204">
        <v>176</v>
      </c>
      <c r="BE822" s="204">
        <v>188</v>
      </c>
      <c r="BF822" s="204">
        <v>0</v>
      </c>
      <c r="BG822" s="203">
        <v>28.25792510125282</v>
      </c>
      <c r="BH822" s="204">
        <v>943</v>
      </c>
      <c r="BI822" s="239">
        <v>46.613939693524472</v>
      </c>
      <c r="BJ822" s="470">
        <v>0</v>
      </c>
      <c r="BK822" s="470">
        <v>2</v>
      </c>
    </row>
    <row r="823" spans="1:63">
      <c r="A823" s="352">
        <v>41867</v>
      </c>
      <c r="B823" s="114" t="s">
        <v>121</v>
      </c>
      <c r="C823" s="114" t="s">
        <v>122</v>
      </c>
      <c r="D823" s="114">
        <v>229</v>
      </c>
      <c r="E823" s="114">
        <v>168</v>
      </c>
      <c r="F823" s="114">
        <v>61</v>
      </c>
      <c r="G823" s="114">
        <v>675</v>
      </c>
      <c r="H823" s="114">
        <v>492</v>
      </c>
      <c r="I823" s="114">
        <v>183</v>
      </c>
      <c r="J823" s="114">
        <v>2602</v>
      </c>
      <c r="K823" s="115">
        <v>1836</v>
      </c>
      <c r="L823" s="115">
        <v>766</v>
      </c>
      <c r="M823" s="115">
        <v>1894088</v>
      </c>
      <c r="N823" s="116">
        <v>4.9100145697593689E-2</v>
      </c>
      <c r="O823" s="115">
        <v>2839</v>
      </c>
      <c r="P823" s="116">
        <v>0.14997184276580811</v>
      </c>
      <c r="Q823" s="116">
        <v>0</v>
      </c>
      <c r="R823" s="117">
        <v>904408</v>
      </c>
      <c r="S823" s="116">
        <v>99.660270690917969</v>
      </c>
      <c r="T823" s="116">
        <v>99.510810852050781</v>
      </c>
      <c r="U823" s="118">
        <v>907491</v>
      </c>
      <c r="V823" s="119">
        <v>0.10523520410060883</v>
      </c>
      <c r="W823" s="117">
        <v>3301</v>
      </c>
      <c r="X823" s="119">
        <v>0.36499014496803284</v>
      </c>
      <c r="Y823" s="119">
        <v>0</v>
      </c>
      <c r="Z823" s="117">
        <v>1082820</v>
      </c>
      <c r="AA823" s="119">
        <v>98.601707458496094</v>
      </c>
      <c r="AB823" s="116">
        <v>1084847</v>
      </c>
      <c r="AC823" s="120">
        <v>98.554725646972656</v>
      </c>
      <c r="AD823" s="116">
        <v>5.1224393844604492</v>
      </c>
      <c r="AE823" s="116">
        <v>29.094982147216797</v>
      </c>
      <c r="AF823" s="116">
        <v>2766.22119140625</v>
      </c>
      <c r="AG823" s="116">
        <v>13749.9951171875</v>
      </c>
      <c r="AH823" s="121">
        <v>11968.48046875</v>
      </c>
      <c r="AI823" s="116">
        <v>87.043525695800781</v>
      </c>
      <c r="AJ823" s="121">
        <v>9294.638671875</v>
      </c>
      <c r="AK823" s="121">
        <v>4455.361328125</v>
      </c>
      <c r="AL823" s="116">
        <v>8042.154296875</v>
      </c>
      <c r="AM823" s="116">
        <v>3926.330322265625</v>
      </c>
      <c r="AN823" s="116">
        <v>131.98921203613281</v>
      </c>
      <c r="AO823" s="116">
        <v>127.60565185546875</v>
      </c>
      <c r="AP823" s="116">
        <v>142.17842102050781</v>
      </c>
      <c r="AQ823" s="122">
        <v>5.2843947414248653</v>
      </c>
      <c r="AR823" s="118">
        <v>157</v>
      </c>
      <c r="AS823" s="118">
        <v>60</v>
      </c>
      <c r="AT823" s="118">
        <v>5</v>
      </c>
      <c r="AU823" s="118">
        <v>3</v>
      </c>
      <c r="AV823" s="118">
        <v>3</v>
      </c>
      <c r="AW823" s="118">
        <v>1</v>
      </c>
      <c r="AX823" s="118">
        <v>18</v>
      </c>
      <c r="AY823" s="118">
        <v>0</v>
      </c>
      <c r="AZ823" s="118">
        <v>5</v>
      </c>
      <c r="BA823" s="118">
        <v>2</v>
      </c>
      <c r="BB823" s="118">
        <v>21</v>
      </c>
      <c r="BC823" s="118">
        <v>8</v>
      </c>
      <c r="BD823" s="116">
        <v>48</v>
      </c>
      <c r="BE823" s="118">
        <v>43</v>
      </c>
      <c r="BF823" s="118">
        <v>0</v>
      </c>
      <c r="BG823" s="112">
        <v>65.534103393554688</v>
      </c>
      <c r="BH823" s="244">
        <v>39</v>
      </c>
      <c r="BI823" s="240">
        <v>5.7777777777777777</v>
      </c>
      <c r="BJ823" s="470">
        <v>0</v>
      </c>
      <c r="BK823" s="470">
        <v>2</v>
      </c>
    </row>
    <row r="824" spans="1:63">
      <c r="A824" s="352">
        <v>41867</v>
      </c>
      <c r="B824" s="114" t="s">
        <v>123</v>
      </c>
      <c r="C824" s="114" t="s">
        <v>122</v>
      </c>
      <c r="D824" s="114">
        <v>162</v>
      </c>
      <c r="E824" s="114">
        <v>151</v>
      </c>
      <c r="F824" s="114">
        <v>11</v>
      </c>
      <c r="G824" s="114">
        <v>503</v>
      </c>
      <c r="H824" s="114">
        <v>469</v>
      </c>
      <c r="I824" s="114">
        <v>34</v>
      </c>
      <c r="J824" s="114">
        <v>1287</v>
      </c>
      <c r="K824" s="115">
        <v>1155</v>
      </c>
      <c r="L824" s="115">
        <v>132</v>
      </c>
      <c r="M824" s="115">
        <v>877847</v>
      </c>
      <c r="N824" s="116">
        <v>0.26508036255836487</v>
      </c>
      <c r="O824" s="115">
        <v>1116</v>
      </c>
      <c r="P824" s="116">
        <v>0.12752041220664978</v>
      </c>
      <c r="Q824" s="116">
        <v>0</v>
      </c>
      <c r="R824" s="117">
        <v>315430</v>
      </c>
      <c r="S824" s="116">
        <v>99.48370361328125</v>
      </c>
      <c r="T824" s="116">
        <v>99.356842041015625</v>
      </c>
      <c r="U824" s="118">
        <v>317067</v>
      </c>
      <c r="V824" s="119">
        <v>0.21667344868183136</v>
      </c>
      <c r="W824" s="117">
        <v>953</v>
      </c>
      <c r="X824" s="119">
        <v>0.30212724208831787</v>
      </c>
      <c r="Y824" s="119">
        <v>0</v>
      </c>
      <c r="Z824" s="117">
        <v>297493</v>
      </c>
      <c r="AA824" s="119">
        <v>98.770729064941406</v>
      </c>
      <c r="AB824" s="116">
        <v>297855</v>
      </c>
      <c r="AC824" s="120">
        <v>98.694328308105469</v>
      </c>
      <c r="AD824" s="116">
        <v>5.5508918762207031</v>
      </c>
      <c r="AE824" s="116">
        <v>32.624141693115234</v>
      </c>
      <c r="AF824" s="116">
        <v>1292.283447265625</v>
      </c>
      <c r="AG824" s="116">
        <v>4733.6884765625</v>
      </c>
      <c r="AH824" s="121">
        <v>3691.019287109375</v>
      </c>
      <c r="AI824" s="116">
        <v>77.973426818847656</v>
      </c>
      <c r="AJ824" s="121">
        <v>4135.474609375</v>
      </c>
      <c r="AK824" s="121">
        <v>598.2139892578125</v>
      </c>
      <c r="AL824" s="116">
        <v>3188.85107421875</v>
      </c>
      <c r="AM824" s="116">
        <v>502.1690673828125</v>
      </c>
      <c r="AN824" s="116">
        <v>101.83199310302734</v>
      </c>
      <c r="AO824" s="116">
        <v>100.38973236083984</v>
      </c>
      <c r="AP824" s="116">
        <v>113.06084442138672</v>
      </c>
      <c r="AQ824" s="116">
        <v>3.6780796243686869</v>
      </c>
      <c r="AR824" s="118">
        <v>184</v>
      </c>
      <c r="AS824" s="118">
        <v>9</v>
      </c>
      <c r="AT824" s="118">
        <v>12</v>
      </c>
      <c r="AU824" s="118">
        <v>11</v>
      </c>
      <c r="AV824" s="118">
        <v>3</v>
      </c>
      <c r="AW824" s="118">
        <v>2</v>
      </c>
      <c r="AX824" s="118">
        <v>6</v>
      </c>
      <c r="AY824" s="118">
        <v>1</v>
      </c>
      <c r="AZ824" s="118">
        <v>9</v>
      </c>
      <c r="BA824" s="118">
        <v>2</v>
      </c>
      <c r="BB824" s="118">
        <v>21</v>
      </c>
      <c r="BC824" s="118">
        <v>6</v>
      </c>
      <c r="BD824" s="116">
        <v>15</v>
      </c>
      <c r="BE824" s="118">
        <v>25</v>
      </c>
      <c r="BF824" s="118">
        <v>0</v>
      </c>
      <c r="BG824" s="112">
        <v>49.745101928710937</v>
      </c>
      <c r="BH824" s="244">
        <v>57</v>
      </c>
      <c r="BI824" s="240">
        <v>11.332007952286283</v>
      </c>
      <c r="BJ824" s="470">
        <v>1</v>
      </c>
      <c r="BK824" s="470">
        <v>2</v>
      </c>
    </row>
    <row r="825" spans="1:63">
      <c r="A825" s="352">
        <v>41867</v>
      </c>
      <c r="B825" s="114" t="s">
        <v>183</v>
      </c>
      <c r="C825" s="114" t="s">
        <v>122</v>
      </c>
      <c r="D825" s="114">
        <v>139</v>
      </c>
      <c r="E825" s="114">
        <v>129</v>
      </c>
      <c r="F825" s="114">
        <v>10</v>
      </c>
      <c r="G825" s="114">
        <v>417</v>
      </c>
      <c r="H825" s="114">
        <v>387</v>
      </c>
      <c r="I825" s="114">
        <v>30</v>
      </c>
      <c r="J825" s="114">
        <v>1576</v>
      </c>
      <c r="K825" s="115">
        <v>1462</v>
      </c>
      <c r="L825" s="115">
        <v>114</v>
      </c>
      <c r="M825" s="115">
        <v>1179299</v>
      </c>
      <c r="N825" s="116">
        <v>1.7807189142331481E-3</v>
      </c>
      <c r="O825" s="115">
        <v>982</v>
      </c>
      <c r="P825" s="116">
        <v>8.327241986989975E-2</v>
      </c>
      <c r="Q825" s="116">
        <v>0</v>
      </c>
      <c r="R825" s="117">
        <v>485936</v>
      </c>
      <c r="S825" s="116">
        <v>99.653221130371094</v>
      </c>
      <c r="T825" s="116">
        <v>99.570236206054688</v>
      </c>
      <c r="U825" s="118">
        <v>487627</v>
      </c>
      <c r="V825" s="119">
        <v>3.0145993456244469E-2</v>
      </c>
      <c r="W825" s="117">
        <v>1215</v>
      </c>
      <c r="X825" s="119">
        <v>0.2500329315662384</v>
      </c>
      <c r="Y825" s="119">
        <v>0</v>
      </c>
      <c r="Z825" s="117">
        <v>278474</v>
      </c>
      <c r="AA825" s="119">
        <v>97.792251586914062</v>
      </c>
      <c r="AB825" s="116">
        <v>278483</v>
      </c>
      <c r="AC825" s="120">
        <v>97.487815856933594</v>
      </c>
      <c r="AD825" s="116">
        <v>5.481870174407959</v>
      </c>
      <c r="AE825" s="116">
        <v>29.787796020507813</v>
      </c>
      <c r="AF825" s="116">
        <v>1809.9893798828125</v>
      </c>
      <c r="AG825" s="116">
        <v>6185.2275390625</v>
      </c>
      <c r="AH825" s="121">
        <v>4750.67529296875</v>
      </c>
      <c r="AI825" s="116">
        <v>76.806800842285156</v>
      </c>
      <c r="AJ825" s="121">
        <v>5616.1474609375</v>
      </c>
      <c r="AK825" s="121">
        <v>569.08197021484375</v>
      </c>
      <c r="AL825" s="116">
        <v>4256.666015625</v>
      </c>
      <c r="AM825" s="116">
        <v>494.01092529296875</v>
      </c>
      <c r="AN825" s="116">
        <v>100.28871154785156</v>
      </c>
      <c r="AO825" s="116">
        <v>98.10931396484375</v>
      </c>
      <c r="AP825" s="116">
        <v>128.44757080078125</v>
      </c>
      <c r="AQ825" s="116">
        <v>3.9246367633645303</v>
      </c>
      <c r="AR825" s="118">
        <v>162</v>
      </c>
      <c r="AS825" s="118">
        <v>5</v>
      </c>
      <c r="AT825" s="118">
        <v>1</v>
      </c>
      <c r="AU825" s="118">
        <v>1</v>
      </c>
      <c r="AV825" s="118">
        <v>1</v>
      </c>
      <c r="AW825" s="118">
        <v>1</v>
      </c>
      <c r="AX825" s="118">
        <v>2</v>
      </c>
      <c r="AY825" s="118">
        <v>0</v>
      </c>
      <c r="AZ825" s="118">
        <v>4</v>
      </c>
      <c r="BA825" s="118">
        <v>2</v>
      </c>
      <c r="BB825" s="118">
        <v>55</v>
      </c>
      <c r="BC825" s="118">
        <v>13</v>
      </c>
      <c r="BD825" s="116">
        <v>8</v>
      </c>
      <c r="BE825" s="118">
        <v>27</v>
      </c>
      <c r="BF825" s="118">
        <v>0</v>
      </c>
      <c r="BG825" s="112">
        <v>49.5877685546875</v>
      </c>
      <c r="BH825" s="244">
        <v>36</v>
      </c>
      <c r="BI825" s="240">
        <v>8.6330935251798557</v>
      </c>
      <c r="BJ825" s="470">
        <v>0</v>
      </c>
      <c r="BK825" s="470">
        <v>2</v>
      </c>
    </row>
    <row r="826" spans="1:63">
      <c r="A826" s="352">
        <v>41867</v>
      </c>
      <c r="B826" s="114" t="s">
        <v>126</v>
      </c>
      <c r="C826" s="114" t="s">
        <v>122</v>
      </c>
      <c r="D826" s="114">
        <v>109</v>
      </c>
      <c r="E826" s="114">
        <v>103</v>
      </c>
      <c r="F826" s="114">
        <v>6</v>
      </c>
      <c r="G826" s="114">
        <v>320</v>
      </c>
      <c r="H826" s="114">
        <v>302</v>
      </c>
      <c r="I826" s="114">
        <v>18</v>
      </c>
      <c r="J826" s="114">
        <v>992</v>
      </c>
      <c r="K826" s="115">
        <v>918</v>
      </c>
      <c r="L826" s="115">
        <v>74</v>
      </c>
      <c r="M826" s="115">
        <v>653826</v>
      </c>
      <c r="N826" s="116">
        <v>5.0472142174839973E-3</v>
      </c>
      <c r="O826" s="115">
        <v>1271</v>
      </c>
      <c r="P826" s="116">
        <v>0.19448049366474152</v>
      </c>
      <c r="Q826" s="116">
        <v>0</v>
      </c>
      <c r="R826" s="117">
        <v>236517</v>
      </c>
      <c r="S826" s="116">
        <v>99.468833923339844</v>
      </c>
      <c r="T826" s="116">
        <v>99.275382995605469</v>
      </c>
      <c r="U826" s="118">
        <v>237780</v>
      </c>
      <c r="V826" s="119">
        <v>2.102784113958478E-3</v>
      </c>
      <c r="W826" s="117">
        <v>909</v>
      </c>
      <c r="X826" s="119">
        <v>0.38432756066322327</v>
      </c>
      <c r="Y826" s="119">
        <v>0</v>
      </c>
      <c r="Z826" s="117">
        <v>124652</v>
      </c>
      <c r="AA826" s="119">
        <v>98.677116394042969</v>
      </c>
      <c r="AB826" s="116">
        <v>124654</v>
      </c>
      <c r="AC826" s="120">
        <v>98.60333251953125</v>
      </c>
      <c r="AD826" s="116">
        <v>5.7515249252319336</v>
      </c>
      <c r="AE826" s="116">
        <v>34.068149566650391</v>
      </c>
      <c r="AF826" s="116">
        <v>1049.6866455078125</v>
      </c>
      <c r="AG826" s="116">
        <v>3517.8642578125</v>
      </c>
      <c r="AH826" s="121">
        <v>2565.411865234375</v>
      </c>
      <c r="AI826" s="116">
        <v>72.925262451171875</v>
      </c>
      <c r="AJ826" s="121">
        <v>3397.487060546875</v>
      </c>
      <c r="AK826" s="121">
        <v>120.37800598144531</v>
      </c>
      <c r="AL826" s="116">
        <v>2501.32470703125</v>
      </c>
      <c r="AM826" s="116">
        <v>64.086997985839844</v>
      </c>
      <c r="AN826" s="116">
        <v>98.697898864746094</v>
      </c>
      <c r="AO826" s="116">
        <v>102.42046356201172</v>
      </c>
      <c r="AP826" s="116">
        <v>48.720260620117188</v>
      </c>
      <c r="AQ826" s="116">
        <v>3.546234130859375</v>
      </c>
      <c r="AR826" s="118">
        <v>164</v>
      </c>
      <c r="AS826" s="118">
        <v>2</v>
      </c>
      <c r="AT826" s="118">
        <v>1</v>
      </c>
      <c r="AU826" s="118">
        <v>0</v>
      </c>
      <c r="AV826" s="118">
        <v>0</v>
      </c>
      <c r="AW826" s="118">
        <v>0</v>
      </c>
      <c r="AX826" s="118">
        <v>6</v>
      </c>
      <c r="AY826" s="118">
        <v>1</v>
      </c>
      <c r="AZ826" s="118">
        <v>9</v>
      </c>
      <c r="BA826" s="118">
        <v>3</v>
      </c>
      <c r="BB826" s="118">
        <v>22</v>
      </c>
      <c r="BC826" s="118">
        <v>10</v>
      </c>
      <c r="BD826" s="116">
        <v>23</v>
      </c>
      <c r="BE826" s="118">
        <v>42</v>
      </c>
      <c r="BF826" s="118">
        <v>0</v>
      </c>
      <c r="BG826" s="112">
        <v>48.316505432128906</v>
      </c>
      <c r="BH826" s="244">
        <v>34</v>
      </c>
      <c r="BI826" s="240">
        <v>10.625</v>
      </c>
      <c r="BJ826" s="470">
        <v>1</v>
      </c>
      <c r="BK826" s="470">
        <v>3</v>
      </c>
    </row>
    <row r="827" spans="1:63">
      <c r="A827" s="352">
        <v>41867</v>
      </c>
      <c r="B827" s="114" t="s">
        <v>184</v>
      </c>
      <c r="C827" s="114" t="s">
        <v>122</v>
      </c>
      <c r="D827" s="114">
        <v>112</v>
      </c>
      <c r="E827" s="114">
        <v>95</v>
      </c>
      <c r="F827" s="114">
        <v>17</v>
      </c>
      <c r="G827" s="114">
        <v>334</v>
      </c>
      <c r="H827" s="114">
        <v>283</v>
      </c>
      <c r="I827" s="114">
        <v>51</v>
      </c>
      <c r="J827" s="114">
        <v>1169</v>
      </c>
      <c r="K827" s="115">
        <v>950</v>
      </c>
      <c r="L827" s="115">
        <v>219</v>
      </c>
      <c r="M827" s="115">
        <v>1009600</v>
      </c>
      <c r="N827" s="116">
        <v>2.0602218806743622E-2</v>
      </c>
      <c r="O827" s="115">
        <v>901</v>
      </c>
      <c r="P827" s="116">
        <v>8.9273862540721893E-2</v>
      </c>
      <c r="Q827" s="116">
        <v>0</v>
      </c>
      <c r="R827" s="117">
        <v>382301</v>
      </c>
      <c r="S827" s="116">
        <v>99.451370239257813</v>
      </c>
      <c r="T827" s="116">
        <v>99.362586975097656</v>
      </c>
      <c r="U827" s="118">
        <v>384410</v>
      </c>
      <c r="V827" s="119">
        <v>1.7429307103157043E-2</v>
      </c>
      <c r="W827" s="117">
        <v>934</v>
      </c>
      <c r="X827" s="119">
        <v>0.24431011080741882</v>
      </c>
      <c r="Y827" s="119">
        <v>0</v>
      </c>
      <c r="Z827" s="117">
        <v>238609</v>
      </c>
      <c r="AA827" s="119">
        <v>98.155143737792969</v>
      </c>
      <c r="AB827" s="116">
        <v>237681</v>
      </c>
      <c r="AC827" s="120">
        <v>98.099136352539063</v>
      </c>
      <c r="AD827" s="116">
        <v>5.6481814384460449</v>
      </c>
      <c r="AE827" s="116">
        <v>30.623741149902344</v>
      </c>
      <c r="AF827" s="116">
        <v>1639.177001953125</v>
      </c>
      <c r="AG827" s="116">
        <v>4732.11572265625</v>
      </c>
      <c r="AH827" s="121">
        <v>3645.935302734375</v>
      </c>
      <c r="AI827" s="116">
        <v>77.046623229980469</v>
      </c>
      <c r="AJ827" s="121">
        <v>3998.564208984375</v>
      </c>
      <c r="AK827" s="121">
        <v>733.55010986328125</v>
      </c>
      <c r="AL827" s="116">
        <v>3164.58642578125</v>
      </c>
      <c r="AM827" s="116">
        <v>481.3489990234375</v>
      </c>
      <c r="AN827" s="116">
        <v>106.03009796142578</v>
      </c>
      <c r="AO827" s="116">
        <v>111.71697235107422</v>
      </c>
      <c r="AP827" s="116">
        <v>82.999534606933594</v>
      </c>
      <c r="AQ827" s="116">
        <v>4.0480031844792554</v>
      </c>
      <c r="AR827" s="118">
        <v>136</v>
      </c>
      <c r="AS827" s="118">
        <v>9</v>
      </c>
      <c r="AT827" s="118">
        <v>1</v>
      </c>
      <c r="AU827" s="118">
        <v>1</v>
      </c>
      <c r="AV827" s="118">
        <v>0</v>
      </c>
      <c r="AW827" s="118">
        <v>0</v>
      </c>
      <c r="AX827" s="118">
        <v>0</v>
      </c>
      <c r="AY827" s="118">
        <v>0</v>
      </c>
      <c r="AZ827" s="118">
        <v>5</v>
      </c>
      <c r="BA827" s="118">
        <v>3</v>
      </c>
      <c r="BB827" s="118">
        <v>33</v>
      </c>
      <c r="BC827" s="118">
        <v>5</v>
      </c>
      <c r="BD827" s="116">
        <v>6</v>
      </c>
      <c r="BE827" s="118">
        <v>37</v>
      </c>
      <c r="BF827" s="118">
        <v>0</v>
      </c>
      <c r="BG827" s="112">
        <v>52.269584655761719</v>
      </c>
      <c r="BH827" s="244">
        <v>28</v>
      </c>
      <c r="BI827" s="240">
        <v>8.3832335329341312</v>
      </c>
      <c r="BJ827" s="471">
        <v>0</v>
      </c>
      <c r="BK827" s="471">
        <v>3</v>
      </c>
    </row>
    <row r="828" spans="1:63">
      <c r="A828" s="352">
        <v>41867</v>
      </c>
      <c r="B828" s="114" t="s">
        <v>131</v>
      </c>
      <c r="C828" s="114" t="s">
        <v>176</v>
      </c>
      <c r="D828" s="114">
        <v>188</v>
      </c>
      <c r="E828" s="114">
        <v>168</v>
      </c>
      <c r="F828" s="114">
        <v>20</v>
      </c>
      <c r="G828" s="114">
        <v>539</v>
      </c>
      <c r="H828" s="114">
        <v>489</v>
      </c>
      <c r="I828" s="114">
        <v>50</v>
      </c>
      <c r="J828" s="114">
        <v>1572</v>
      </c>
      <c r="K828" s="115">
        <v>1412</v>
      </c>
      <c r="L828" s="115">
        <v>160</v>
      </c>
      <c r="M828" s="115">
        <v>1025993</v>
      </c>
      <c r="N828" s="116">
        <v>2.9239966534078121E-3</v>
      </c>
      <c r="O828" s="115">
        <v>77</v>
      </c>
      <c r="P828" s="116">
        <v>7.7974684536457062E-3</v>
      </c>
      <c r="Q828" s="116">
        <v>0</v>
      </c>
      <c r="R828" s="117">
        <v>360905</v>
      </c>
      <c r="S828" s="116">
        <v>99.621284484863281</v>
      </c>
      <c r="T828" s="116">
        <v>99.613517761230469</v>
      </c>
      <c r="U828" s="118">
        <v>362277</v>
      </c>
      <c r="V828" s="119">
        <v>1.5181752853095531E-2</v>
      </c>
      <c r="W828" s="117">
        <v>1075</v>
      </c>
      <c r="X828" s="119">
        <v>0.29786232113838196</v>
      </c>
      <c r="Y828" s="119">
        <v>0</v>
      </c>
      <c r="Z828" s="117">
        <v>145210</v>
      </c>
      <c r="AA828" s="119">
        <v>95.341232299804687</v>
      </c>
      <c r="AB828" s="116">
        <v>144317</v>
      </c>
      <c r="AC828" s="120">
        <v>95.8203125</v>
      </c>
      <c r="AD828" s="116">
        <v>5.2263598442077637</v>
      </c>
      <c r="AE828" s="116">
        <v>29.786066055297852</v>
      </c>
      <c r="AF828" s="116">
        <v>1537.9908447265625</v>
      </c>
      <c r="AG828" s="116">
        <v>4360.52685546875</v>
      </c>
      <c r="AH828" s="121">
        <v>2814.091552734375</v>
      </c>
      <c r="AI828" s="116">
        <v>64.53558349609375</v>
      </c>
      <c r="AJ828" s="121">
        <v>3802.82666015625</v>
      </c>
      <c r="AK828" s="121">
        <v>557.70025634765625</v>
      </c>
      <c r="AL828" s="116">
        <v>2406.02294921875</v>
      </c>
      <c r="AM828" s="116">
        <v>408.06967163085937</v>
      </c>
      <c r="AN828" s="116">
        <v>74.799385070800781</v>
      </c>
      <c r="AO828" s="116">
        <v>73.514266967773438</v>
      </c>
      <c r="AP828" s="116">
        <v>84.922080993652344</v>
      </c>
      <c r="AQ828" s="116">
        <v>2.7738720454635812</v>
      </c>
      <c r="AR828" s="118">
        <v>329</v>
      </c>
      <c r="AS828" s="118">
        <v>0</v>
      </c>
      <c r="AT828" s="118">
        <v>1</v>
      </c>
      <c r="AU828" s="118">
        <v>0</v>
      </c>
      <c r="AV828" s="118">
        <v>0</v>
      </c>
      <c r="AW828" s="118">
        <v>0</v>
      </c>
      <c r="AX828" s="118">
        <v>2</v>
      </c>
      <c r="AY828" s="118">
        <v>0</v>
      </c>
      <c r="AZ828" s="118">
        <v>2</v>
      </c>
      <c r="BA828" s="118">
        <v>2</v>
      </c>
      <c r="BB828" s="118">
        <v>113</v>
      </c>
      <c r="BC828" s="118">
        <v>62</v>
      </c>
      <c r="BD828" s="116">
        <v>17</v>
      </c>
      <c r="BE828" s="118">
        <v>30</v>
      </c>
      <c r="BF828" s="118">
        <v>0</v>
      </c>
      <c r="BG828" s="112">
        <v>36.221233367919922</v>
      </c>
      <c r="BH828" s="244">
        <v>118</v>
      </c>
      <c r="BI828" s="240">
        <v>21.89239332096475</v>
      </c>
      <c r="BJ828" s="471">
        <v>0</v>
      </c>
      <c r="BK828" s="471">
        <v>2</v>
      </c>
    </row>
    <row r="829" spans="1:63">
      <c r="A829" s="352">
        <v>41867</v>
      </c>
      <c r="B829" s="114" t="s">
        <v>124</v>
      </c>
      <c r="C829" s="114" t="s">
        <v>176</v>
      </c>
      <c r="D829" s="114">
        <v>145</v>
      </c>
      <c r="E829" s="114">
        <v>113</v>
      </c>
      <c r="F829" s="114">
        <v>32</v>
      </c>
      <c r="G829" s="114">
        <v>418</v>
      </c>
      <c r="H829" s="114">
        <v>332</v>
      </c>
      <c r="I829" s="114">
        <v>86</v>
      </c>
      <c r="J829" s="114">
        <v>1609</v>
      </c>
      <c r="K829" s="115">
        <v>1269</v>
      </c>
      <c r="L829" s="115">
        <v>340</v>
      </c>
      <c r="M829" s="115">
        <v>1115163</v>
      </c>
      <c r="N829" s="116">
        <v>1.7037867801263928E-3</v>
      </c>
      <c r="O829" s="115">
        <v>171</v>
      </c>
      <c r="P829" s="116">
        <v>1.5946121886372566E-2</v>
      </c>
      <c r="Q829" s="116">
        <v>0</v>
      </c>
      <c r="R829" s="117">
        <v>450441</v>
      </c>
      <c r="S829" s="116">
        <v>99.530891418457031</v>
      </c>
      <c r="T829" s="116">
        <v>99.515022277832031</v>
      </c>
      <c r="U829" s="118">
        <v>452564</v>
      </c>
      <c r="V829" s="119">
        <v>0.18428333103656769</v>
      </c>
      <c r="W829" s="117">
        <v>1413</v>
      </c>
      <c r="X829" s="119">
        <v>0.31369256973266602</v>
      </c>
      <c r="Y829" s="119">
        <v>0</v>
      </c>
      <c r="Z829" s="117">
        <v>115660</v>
      </c>
      <c r="AA829" s="119">
        <v>94.8331298828125</v>
      </c>
      <c r="AB829" s="116">
        <v>114770</v>
      </c>
      <c r="AC829" s="120">
        <v>94.976913452148438</v>
      </c>
      <c r="AD829" s="116">
        <v>5.3075175285339355</v>
      </c>
      <c r="AE829" s="116">
        <v>31.722612380981445</v>
      </c>
      <c r="AF829" s="116">
        <v>1659.8336181640625</v>
      </c>
      <c r="AG829" s="116">
        <v>5629.70458984375</v>
      </c>
      <c r="AH829" s="121">
        <v>3470.3828125</v>
      </c>
      <c r="AI829" s="116">
        <v>61.644138336181641</v>
      </c>
      <c r="AJ829" s="121">
        <v>4302.04296875</v>
      </c>
      <c r="AK829" s="121">
        <v>1327.6646728515625</v>
      </c>
      <c r="AL829" s="116">
        <v>2452.8310546875</v>
      </c>
      <c r="AM829" s="116">
        <v>1017.5524291992187</v>
      </c>
      <c r="AN829" s="116">
        <v>85.576637268066406</v>
      </c>
      <c r="AO829" s="116">
        <v>81.84259033203125</v>
      </c>
      <c r="AP829" s="116">
        <v>100.42299652099609</v>
      </c>
      <c r="AQ829" s="116">
        <v>3.4988841453348352</v>
      </c>
      <c r="AR829" s="118">
        <v>202</v>
      </c>
      <c r="AS829" s="118">
        <v>2</v>
      </c>
      <c r="AT829" s="118">
        <v>0</v>
      </c>
      <c r="AU829" s="118">
        <v>0</v>
      </c>
      <c r="AV829" s="118">
        <v>5</v>
      </c>
      <c r="AW829" s="118">
        <v>1</v>
      </c>
      <c r="AX829" s="118">
        <v>3</v>
      </c>
      <c r="AY829" s="118">
        <v>0</v>
      </c>
      <c r="AZ829" s="118">
        <v>4</v>
      </c>
      <c r="BA829" s="118">
        <v>3</v>
      </c>
      <c r="BB829" s="118">
        <v>72</v>
      </c>
      <c r="BC829" s="118">
        <v>34</v>
      </c>
      <c r="BD829" s="116">
        <v>16</v>
      </c>
      <c r="BE829" s="118">
        <v>35</v>
      </c>
      <c r="BF829" s="118">
        <v>0</v>
      </c>
      <c r="BG829" s="112">
        <v>42.295322418212891</v>
      </c>
      <c r="BH829" s="244">
        <v>70</v>
      </c>
      <c r="BI829" s="240">
        <v>16.746411483253588</v>
      </c>
      <c r="BJ829" s="471">
        <v>0</v>
      </c>
      <c r="BK829" s="471">
        <v>3</v>
      </c>
    </row>
    <row r="830" spans="1:63">
      <c r="A830" s="352">
        <v>41867</v>
      </c>
      <c r="B830" s="206" t="s">
        <v>133</v>
      </c>
      <c r="C830" s="206" t="s">
        <v>176</v>
      </c>
      <c r="D830" s="206">
        <v>174</v>
      </c>
      <c r="E830" s="206">
        <v>163</v>
      </c>
      <c r="F830" s="206">
        <v>11</v>
      </c>
      <c r="G830" s="206">
        <v>515</v>
      </c>
      <c r="H830" s="206">
        <v>482</v>
      </c>
      <c r="I830" s="206">
        <v>33</v>
      </c>
      <c r="J830" s="206">
        <v>1511</v>
      </c>
      <c r="K830" s="245">
        <v>1399</v>
      </c>
      <c r="L830" s="245">
        <v>112</v>
      </c>
      <c r="M830" s="245">
        <v>857113</v>
      </c>
      <c r="N830" s="246">
        <v>6.8369045853614807E-2</v>
      </c>
      <c r="O830" s="245">
        <v>38</v>
      </c>
      <c r="P830" s="246">
        <v>4.6329712495207787E-3</v>
      </c>
      <c r="Q830" s="246">
        <v>0</v>
      </c>
      <c r="R830" s="247">
        <v>291076</v>
      </c>
      <c r="S830" s="246">
        <v>99.295219421386719</v>
      </c>
      <c r="T830" s="246">
        <v>99.290618896484375</v>
      </c>
      <c r="U830" s="248">
        <v>293142</v>
      </c>
      <c r="V830" s="249">
        <v>0.19410388171672821</v>
      </c>
      <c r="W830" s="248">
        <v>879</v>
      </c>
      <c r="X830" s="246">
        <v>0.30198299884796143</v>
      </c>
      <c r="Y830" s="246">
        <v>0</v>
      </c>
      <c r="Z830" s="247">
        <v>70689</v>
      </c>
      <c r="AA830" s="249">
        <v>91.813438415527344</v>
      </c>
      <c r="AB830" s="246">
        <v>69796</v>
      </c>
      <c r="AC830" s="250">
        <v>91.622726440429688</v>
      </c>
      <c r="AD830" s="246">
        <v>5.408928394317627</v>
      </c>
      <c r="AE830" s="246">
        <v>35.785739898681641</v>
      </c>
      <c r="AF830" s="246">
        <v>1320.1065673828125</v>
      </c>
      <c r="AG830" s="246">
        <v>4235.97802734375</v>
      </c>
      <c r="AH830" s="251">
        <v>2720.5322265625</v>
      </c>
      <c r="AI830" s="246">
        <v>64.224418640136719</v>
      </c>
      <c r="AJ830" s="251">
        <v>4014.3779296875</v>
      </c>
      <c r="AK830" s="251">
        <v>221.6007080078125</v>
      </c>
      <c r="AL830" s="246">
        <v>2600.8408203125</v>
      </c>
      <c r="AM830" s="246">
        <v>119.69158935546875</v>
      </c>
      <c r="AN830" s="246">
        <v>77.901565551757812</v>
      </c>
      <c r="AO830" s="246">
        <v>80.640129089355469</v>
      </c>
      <c r="AP830" s="246">
        <v>48.230155944824219</v>
      </c>
      <c r="AQ830" s="246">
        <v>2.8034268877192257</v>
      </c>
      <c r="AR830" s="248">
        <v>330</v>
      </c>
      <c r="AS830" s="248">
        <v>0</v>
      </c>
      <c r="AT830" s="248">
        <v>1</v>
      </c>
      <c r="AU830" s="248">
        <v>1</v>
      </c>
      <c r="AV830" s="248">
        <v>3</v>
      </c>
      <c r="AW830" s="248">
        <v>1</v>
      </c>
      <c r="AX830" s="248">
        <v>2</v>
      </c>
      <c r="AY830" s="248">
        <v>1</v>
      </c>
      <c r="AZ830" s="248">
        <v>6</v>
      </c>
      <c r="BA830" s="248">
        <v>3</v>
      </c>
      <c r="BB830" s="248">
        <v>77</v>
      </c>
      <c r="BC830" s="248">
        <v>41</v>
      </c>
      <c r="BD830" s="246">
        <v>12</v>
      </c>
      <c r="BE830" s="248">
        <v>31</v>
      </c>
      <c r="BF830" s="248">
        <v>0</v>
      </c>
      <c r="BG830" s="249">
        <v>37.539463043212891</v>
      </c>
      <c r="BH830" s="252">
        <v>125</v>
      </c>
      <c r="BI830" s="253">
        <v>24.271844660194176</v>
      </c>
      <c r="BJ830" s="43">
        <v>1</v>
      </c>
      <c r="BK830" s="43">
        <v>3</v>
      </c>
    </row>
    <row r="831" spans="1:63">
      <c r="A831" s="352">
        <v>41867</v>
      </c>
      <c r="B831" s="206" t="s">
        <v>125</v>
      </c>
      <c r="C831" s="206" t="s">
        <v>176</v>
      </c>
      <c r="D831" s="206">
        <v>172</v>
      </c>
      <c r="E831" s="206">
        <v>164</v>
      </c>
      <c r="F831" s="206">
        <v>8</v>
      </c>
      <c r="G831" s="206">
        <v>492</v>
      </c>
      <c r="H831" s="206">
        <v>468</v>
      </c>
      <c r="I831" s="206">
        <v>24</v>
      </c>
      <c r="J831" s="206">
        <v>1614</v>
      </c>
      <c r="K831" s="245">
        <v>1522</v>
      </c>
      <c r="L831" s="245">
        <v>92</v>
      </c>
      <c r="M831" s="245">
        <v>823526</v>
      </c>
      <c r="N831" s="246">
        <v>1.6878642141819E-2</v>
      </c>
      <c r="O831" s="245">
        <v>14</v>
      </c>
      <c r="P831" s="246">
        <v>1.7806290416046977E-3</v>
      </c>
      <c r="Q831" s="246">
        <v>0</v>
      </c>
      <c r="R831" s="247">
        <v>297335</v>
      </c>
      <c r="S831" s="246">
        <v>99.790573120117188</v>
      </c>
      <c r="T831" s="246">
        <v>99.788795471191406</v>
      </c>
      <c r="U831" s="248">
        <v>297959</v>
      </c>
      <c r="V831" s="249">
        <v>2.7184948325157166E-2</v>
      </c>
      <c r="W831" s="248">
        <v>617</v>
      </c>
      <c r="X831" s="246">
        <v>0.20751005411148071</v>
      </c>
      <c r="Y831" s="246">
        <v>0</v>
      </c>
      <c r="Z831" s="247">
        <v>75528</v>
      </c>
      <c r="AA831" s="249">
        <v>93.022453308105469</v>
      </c>
      <c r="AB831" s="246">
        <v>76140</v>
      </c>
      <c r="AC831" s="250">
        <v>92.733123779296875</v>
      </c>
      <c r="AD831" s="246">
        <v>4.451352596282959</v>
      </c>
      <c r="AE831" s="246">
        <v>32.353832244873047</v>
      </c>
      <c r="AF831" s="246">
        <v>1065.4429931640625</v>
      </c>
      <c r="AG831" s="246">
        <v>3885.824951171875</v>
      </c>
      <c r="AH831" s="251">
        <v>2110.355712890625</v>
      </c>
      <c r="AI831" s="246">
        <v>54.309078216552734</v>
      </c>
      <c r="AJ831" s="251">
        <v>3600.089111328125</v>
      </c>
      <c r="AK831" s="251">
        <v>285.73638916015625</v>
      </c>
      <c r="AL831" s="246">
        <v>1914.4979248046875</v>
      </c>
      <c r="AM831" s="246">
        <v>195.85772705078125</v>
      </c>
      <c r="AN831" s="246">
        <v>63.168910980224609</v>
      </c>
      <c r="AO831" s="246">
        <v>62.405879974365234</v>
      </c>
      <c r="AP831" s="246">
        <v>74.6722412109375</v>
      </c>
      <c r="AQ831" s="246">
        <v>2.4075743191895138</v>
      </c>
      <c r="AR831" s="248">
        <v>359</v>
      </c>
      <c r="AS831" s="248">
        <v>0</v>
      </c>
      <c r="AT831" s="248">
        <v>1</v>
      </c>
      <c r="AU831" s="248">
        <v>1</v>
      </c>
      <c r="AV831" s="248">
        <v>0</v>
      </c>
      <c r="AW831" s="248">
        <v>0</v>
      </c>
      <c r="AX831" s="248">
        <v>1</v>
      </c>
      <c r="AY831" s="248">
        <v>0</v>
      </c>
      <c r="AZ831" s="248">
        <v>0</v>
      </c>
      <c r="BA831" s="248">
        <v>0</v>
      </c>
      <c r="BB831" s="248">
        <v>60</v>
      </c>
      <c r="BC831" s="248">
        <v>36</v>
      </c>
      <c r="BD831" s="246">
        <v>5</v>
      </c>
      <c r="BE831" s="248">
        <v>9</v>
      </c>
      <c r="BF831" s="248">
        <v>0</v>
      </c>
      <c r="BG831" s="249">
        <v>30.756278991699219</v>
      </c>
      <c r="BH831" s="252">
        <v>155</v>
      </c>
      <c r="BI831" s="253">
        <v>31.50406504065041</v>
      </c>
      <c r="BJ831" s="43">
        <v>0</v>
      </c>
      <c r="BK831" s="43">
        <v>0</v>
      </c>
    </row>
    <row r="832" spans="1:63">
      <c r="A832" s="352">
        <v>41867</v>
      </c>
      <c r="B832" s="107" t="s">
        <v>127</v>
      </c>
      <c r="C832" s="107" t="s">
        <v>128</v>
      </c>
      <c r="D832" s="107">
        <v>161</v>
      </c>
      <c r="E832" s="107">
        <v>149</v>
      </c>
      <c r="F832" s="107">
        <v>12</v>
      </c>
      <c r="G832" s="107">
        <v>483</v>
      </c>
      <c r="H832" s="107">
        <v>447</v>
      </c>
      <c r="I832" s="107">
        <v>36</v>
      </c>
      <c r="J832" s="107">
        <v>1535</v>
      </c>
      <c r="K832" s="108">
        <v>1413</v>
      </c>
      <c r="L832" s="108">
        <v>122</v>
      </c>
      <c r="M832" s="108">
        <v>807473</v>
      </c>
      <c r="N832" s="109">
        <v>0</v>
      </c>
      <c r="O832" s="108">
        <v>3345</v>
      </c>
      <c r="P832" s="109">
        <v>0.41426765918731689</v>
      </c>
      <c r="Q832" s="109">
        <v>0</v>
      </c>
      <c r="R832" s="110">
        <v>323510</v>
      </c>
      <c r="S832" s="109">
        <v>99.413986206054687</v>
      </c>
      <c r="T832" s="109">
        <v>99.002143859863281</v>
      </c>
      <c r="U832" s="111">
        <v>325417</v>
      </c>
      <c r="V832" s="112">
        <v>0.17454527318477631</v>
      </c>
      <c r="W832" s="111">
        <v>2563</v>
      </c>
      <c r="X832" s="109">
        <v>0.79224753379821777</v>
      </c>
      <c r="Y832" s="109">
        <v>0</v>
      </c>
      <c r="Z832" s="110">
        <v>663728</v>
      </c>
      <c r="AA832" s="112">
        <v>99.256790161132813</v>
      </c>
      <c r="AB832" s="109">
        <v>664169</v>
      </c>
      <c r="AC832" s="182">
        <v>99.444320678710938</v>
      </c>
      <c r="AD832" s="109">
        <v>3.2367353439331055</v>
      </c>
      <c r="AE832" s="109">
        <v>18.249626159667969</v>
      </c>
      <c r="AF832" s="109">
        <v>722.2886962890625</v>
      </c>
      <c r="AG832" s="109">
        <v>4093.557861328125</v>
      </c>
      <c r="AH832" s="113">
        <v>2510.5</v>
      </c>
      <c r="AI832" s="109">
        <v>61.328067779541016</v>
      </c>
      <c r="AJ832" s="113">
        <v>3770.135498046875</v>
      </c>
      <c r="AK832" s="113">
        <v>323.42221069335937</v>
      </c>
      <c r="AL832" s="109">
        <v>447</v>
      </c>
      <c r="AM832" s="109">
        <v>36</v>
      </c>
      <c r="AN832" s="109">
        <v>72.14111328125</v>
      </c>
      <c r="AO832" s="109">
        <v>73.838760375976563</v>
      </c>
      <c r="AP832" s="109">
        <v>56.893142700195313</v>
      </c>
      <c r="AQ832" s="109">
        <v>2.6668129389759772</v>
      </c>
      <c r="AR832" s="111">
        <v>341</v>
      </c>
      <c r="AS832" s="111">
        <v>2</v>
      </c>
      <c r="AT832" s="111">
        <v>0</v>
      </c>
      <c r="AU832" s="111">
        <v>0</v>
      </c>
      <c r="AV832" s="111">
        <v>3</v>
      </c>
      <c r="AW832" s="111">
        <v>0</v>
      </c>
      <c r="AX832" s="111">
        <v>23</v>
      </c>
      <c r="AY832" s="111">
        <v>0</v>
      </c>
      <c r="AZ832" s="111">
        <v>9</v>
      </c>
      <c r="BA832" s="111">
        <v>0</v>
      </c>
      <c r="BB832" s="111">
        <v>19</v>
      </c>
      <c r="BC832" s="111">
        <v>3</v>
      </c>
      <c r="BD832" s="109">
        <v>78</v>
      </c>
      <c r="BE832" s="111">
        <v>87</v>
      </c>
      <c r="BF832" s="111">
        <v>0</v>
      </c>
      <c r="BG832" s="112">
        <v>35.253955841064453</v>
      </c>
      <c r="BH832" s="244">
        <v>168</v>
      </c>
      <c r="BI832" s="240">
        <v>34.782608695652172</v>
      </c>
      <c r="BJ832" s="43">
        <v>0</v>
      </c>
      <c r="BK832" s="43">
        <v>0</v>
      </c>
    </row>
    <row r="833" spans="1:63">
      <c r="A833" s="352">
        <v>41867</v>
      </c>
      <c r="B833" s="107" t="s">
        <v>129</v>
      </c>
      <c r="C833" s="107" t="s">
        <v>128</v>
      </c>
      <c r="D833" s="107">
        <v>153</v>
      </c>
      <c r="E833" s="107">
        <v>151</v>
      </c>
      <c r="F833" s="107">
        <v>2</v>
      </c>
      <c r="G833" s="107">
        <v>455</v>
      </c>
      <c r="H833" s="107">
        <v>449</v>
      </c>
      <c r="I833" s="107">
        <v>6</v>
      </c>
      <c r="J833" s="107">
        <v>1181</v>
      </c>
      <c r="K833" s="108">
        <v>1164</v>
      </c>
      <c r="L833" s="108">
        <v>17</v>
      </c>
      <c r="M833" s="108">
        <v>638459</v>
      </c>
      <c r="N833" s="109">
        <v>0</v>
      </c>
      <c r="O833" s="108">
        <v>2931</v>
      </c>
      <c r="P833" s="109">
        <v>0.459085613489151</v>
      </c>
      <c r="Q833" s="109">
        <v>0</v>
      </c>
      <c r="R833" s="110">
        <v>201783</v>
      </c>
      <c r="S833" s="109">
        <v>99.305099487304688</v>
      </c>
      <c r="T833" s="109">
        <v>98.849205017089844</v>
      </c>
      <c r="U833" s="111">
        <v>203195</v>
      </c>
      <c r="V833" s="112">
        <v>0.11811314523220062</v>
      </c>
      <c r="W833" s="111">
        <v>1741</v>
      </c>
      <c r="X833" s="109">
        <v>0.86280804872512817</v>
      </c>
      <c r="Y833" s="109">
        <v>0</v>
      </c>
      <c r="Z833" s="110">
        <v>133735</v>
      </c>
      <c r="AA833" s="112">
        <v>96.589408874511719</v>
      </c>
      <c r="AB833" s="109">
        <v>133948</v>
      </c>
      <c r="AC833" s="182">
        <v>96.774482727050781</v>
      </c>
      <c r="AD833" s="109">
        <v>3.1602578163146973</v>
      </c>
      <c r="AE833" s="109">
        <v>26.444211959838867</v>
      </c>
      <c r="AF833" s="109">
        <v>591.8387451171875</v>
      </c>
      <c r="AG833" s="109">
        <v>2366.515625</v>
      </c>
      <c r="AH833" s="113">
        <v>1218.5355224609375</v>
      </c>
      <c r="AI833" s="109">
        <v>51.490703582763672</v>
      </c>
      <c r="AJ833" s="113">
        <v>2337.33251953125</v>
      </c>
      <c r="AK833" s="113">
        <v>29.183334350585938</v>
      </c>
      <c r="AL833" s="109">
        <v>449</v>
      </c>
      <c r="AM833" s="109">
        <v>6</v>
      </c>
      <c r="AN833" s="109">
        <v>61.198776245117188</v>
      </c>
      <c r="AO833" s="109">
        <v>61.643539428710937</v>
      </c>
      <c r="AP833" s="109">
        <v>38.785964965820313</v>
      </c>
      <c r="AQ833" s="109">
        <v>2.0038235605419135</v>
      </c>
      <c r="AR833" s="111">
        <v>327</v>
      </c>
      <c r="AS833" s="111">
        <v>0</v>
      </c>
      <c r="AT833" s="111">
        <v>0</v>
      </c>
      <c r="AU833" s="111">
        <v>0</v>
      </c>
      <c r="AV833" s="111">
        <v>2</v>
      </c>
      <c r="AW833" s="111">
        <v>1</v>
      </c>
      <c r="AX833" s="111">
        <v>20</v>
      </c>
      <c r="AY833" s="111">
        <v>0</v>
      </c>
      <c r="AZ833" s="111">
        <v>14</v>
      </c>
      <c r="BA833" s="111">
        <v>2</v>
      </c>
      <c r="BB833" s="111">
        <v>33</v>
      </c>
      <c r="BC833" s="111">
        <v>10</v>
      </c>
      <c r="BD833" s="109">
        <v>71</v>
      </c>
      <c r="BE833" s="111">
        <v>83</v>
      </c>
      <c r="BF833" s="111">
        <v>0</v>
      </c>
      <c r="BG833" s="112">
        <v>29.834835052490234</v>
      </c>
      <c r="BH833" s="244">
        <v>175</v>
      </c>
      <c r="BI833" s="240">
        <v>38.461538461538467</v>
      </c>
      <c r="BJ833" s="43">
        <v>0</v>
      </c>
      <c r="BK833" s="43">
        <v>2</v>
      </c>
    </row>
    <row r="834" spans="1:63">
      <c r="A834" s="352">
        <v>41867</v>
      </c>
      <c r="B834" s="126" t="s">
        <v>130</v>
      </c>
      <c r="C834" s="126" t="s">
        <v>128</v>
      </c>
      <c r="D834" s="233">
        <v>181</v>
      </c>
      <c r="E834" s="233">
        <v>176</v>
      </c>
      <c r="F834" s="233">
        <v>5</v>
      </c>
      <c r="G834" s="233">
        <v>543</v>
      </c>
      <c r="H834" s="233">
        <v>528</v>
      </c>
      <c r="I834" s="233">
        <v>15</v>
      </c>
      <c r="J834" s="233">
        <v>855</v>
      </c>
      <c r="K834" s="233">
        <v>823</v>
      </c>
      <c r="L834" s="233">
        <v>32</v>
      </c>
      <c r="M834" s="233">
        <v>279690</v>
      </c>
      <c r="N834" s="195">
        <v>0.43548214435577393</v>
      </c>
      <c r="O834" s="233">
        <v>761</v>
      </c>
      <c r="P834" s="230">
        <v>0.27327799797058105</v>
      </c>
      <c r="Q834" s="234">
        <v>0</v>
      </c>
      <c r="R834" s="233">
        <v>59037</v>
      </c>
      <c r="S834" s="230">
        <v>99.775222778320312</v>
      </c>
      <c r="T834" s="195">
        <v>99.502555847167969</v>
      </c>
      <c r="U834" s="233">
        <v>59170</v>
      </c>
      <c r="V834" s="195">
        <v>0</v>
      </c>
      <c r="W834" s="233">
        <v>292</v>
      </c>
      <c r="X834" s="195">
        <v>0.49460506439208984</v>
      </c>
      <c r="Y834" s="234">
        <v>0</v>
      </c>
      <c r="Z834" s="233">
        <v>123230</v>
      </c>
      <c r="AA834" s="195">
        <v>98.803092956542969</v>
      </c>
      <c r="AB834" s="233">
        <v>124493</v>
      </c>
      <c r="AC834" s="195">
        <v>98.818321228027344</v>
      </c>
      <c r="AD834" s="234">
        <v>4.1306705474853516</v>
      </c>
      <c r="AE834" s="234">
        <v>28.191370010375977</v>
      </c>
      <c r="AF834" s="233">
        <v>346.28872680664062</v>
      </c>
      <c r="AG834" s="234">
        <v>1093.1669921875</v>
      </c>
      <c r="AH834" s="234">
        <v>666.50518798828125</v>
      </c>
      <c r="AI834" s="234">
        <v>60.970115661621094</v>
      </c>
      <c r="AJ834" s="234">
        <v>1050.2391357421875</v>
      </c>
      <c r="AK834" s="234">
        <v>42.927780151367188</v>
      </c>
      <c r="AL834" s="234">
        <v>528</v>
      </c>
      <c r="AM834" s="234">
        <v>15</v>
      </c>
      <c r="AN834" s="235">
        <v>45.903911590576172</v>
      </c>
      <c r="AO834" s="235">
        <v>45.433261871337891</v>
      </c>
      <c r="AP834" s="235">
        <v>61.487022399902344</v>
      </c>
      <c r="AQ834" s="213">
        <v>1.2785578855994153</v>
      </c>
      <c r="AR834" s="234">
        <v>434</v>
      </c>
      <c r="AS834" s="236">
        <v>0</v>
      </c>
      <c r="AT834" s="236">
        <v>1</v>
      </c>
      <c r="AU834" s="236">
        <v>1</v>
      </c>
      <c r="AV834" s="236">
        <v>0</v>
      </c>
      <c r="AW834" s="236">
        <v>0</v>
      </c>
      <c r="AX834" s="236">
        <v>3</v>
      </c>
      <c r="AY834" s="236">
        <v>0</v>
      </c>
      <c r="AZ834" s="236">
        <v>3</v>
      </c>
      <c r="BA834" s="236">
        <v>0</v>
      </c>
      <c r="BB834" s="236">
        <v>23</v>
      </c>
      <c r="BC834" s="236">
        <v>6</v>
      </c>
      <c r="BD834" s="236">
        <v>4</v>
      </c>
      <c r="BE834" s="236">
        <v>4</v>
      </c>
      <c r="BF834" s="236">
        <v>0</v>
      </c>
      <c r="BG834" s="235">
        <v>21.240884780883789</v>
      </c>
      <c r="BH834" s="236">
        <v>292</v>
      </c>
      <c r="BI834" s="235">
        <v>53.775322283609569</v>
      </c>
      <c r="BJ834" s="43">
        <v>0</v>
      </c>
      <c r="BK834" s="43">
        <v>0</v>
      </c>
    </row>
    <row r="835" spans="1:63">
      <c r="A835" s="352">
        <v>41867</v>
      </c>
      <c r="B835" s="127" t="s">
        <v>132</v>
      </c>
      <c r="C835" s="127" t="s">
        <v>128</v>
      </c>
      <c r="D835" s="199">
        <v>183</v>
      </c>
      <c r="E835" s="199">
        <v>178</v>
      </c>
      <c r="F835" s="199">
        <v>5</v>
      </c>
      <c r="G835" s="199">
        <v>542</v>
      </c>
      <c r="H835" s="199">
        <v>527</v>
      </c>
      <c r="I835" s="199">
        <v>15</v>
      </c>
      <c r="J835" s="199">
        <v>1005</v>
      </c>
      <c r="K835" s="199">
        <v>972</v>
      </c>
      <c r="L835" s="199">
        <v>33</v>
      </c>
      <c r="M835" s="199">
        <v>376002</v>
      </c>
      <c r="N835" s="200">
        <v>0.10132924467325211</v>
      </c>
      <c r="O835" s="199">
        <v>1288</v>
      </c>
      <c r="P835" s="194">
        <v>0.34292075037956238</v>
      </c>
      <c r="Q835" s="200">
        <v>0</v>
      </c>
      <c r="R835" s="199">
        <v>86022</v>
      </c>
      <c r="S835" s="194">
        <v>99.707908630371094</v>
      </c>
      <c r="T835" s="200">
        <v>99.365989685058594</v>
      </c>
      <c r="U835" s="199">
        <v>86274</v>
      </c>
      <c r="V835" s="201">
        <v>1.1590977665036917E-3</v>
      </c>
      <c r="W835" s="199">
        <v>566</v>
      </c>
      <c r="X835" s="200">
        <v>0.65797120332717896</v>
      </c>
      <c r="Y835" s="200">
        <v>0</v>
      </c>
      <c r="Z835" s="199">
        <v>118188</v>
      </c>
      <c r="AA835" s="201">
        <v>98.791145324707031</v>
      </c>
      <c r="AB835" s="199">
        <v>119240</v>
      </c>
      <c r="AC835" s="201">
        <v>98.394271850585938</v>
      </c>
      <c r="AD835" s="200">
        <v>4.1795496940612793</v>
      </c>
      <c r="AE835" s="200">
        <v>29.01161003112793</v>
      </c>
      <c r="AF835" s="199">
        <v>433.71124267578125</v>
      </c>
      <c r="AG835" s="200">
        <v>1380.1497802734375</v>
      </c>
      <c r="AH835" s="200">
        <v>685.45562744140625</v>
      </c>
      <c r="AI835" s="237">
        <v>49.665306091308594</v>
      </c>
      <c r="AJ835" s="200">
        <v>1341.4219970703125</v>
      </c>
      <c r="AK835" s="200">
        <v>38.727775573730469</v>
      </c>
      <c r="AL835" s="200">
        <v>527</v>
      </c>
      <c r="AM835" s="200">
        <v>15</v>
      </c>
      <c r="AN835" s="200">
        <v>43.134296417236328</v>
      </c>
      <c r="AO835" s="200">
        <v>43.487873077392578</v>
      </c>
      <c r="AP835" s="200">
        <v>33.656131744384766</v>
      </c>
      <c r="AQ835" s="200">
        <v>1.3732833634561568</v>
      </c>
      <c r="AR835" s="200">
        <v>482</v>
      </c>
      <c r="AS835" s="202">
        <v>0</v>
      </c>
      <c r="AT835" s="202">
        <v>1</v>
      </c>
      <c r="AU835" s="202">
        <v>1</v>
      </c>
      <c r="AV835" s="202">
        <v>0</v>
      </c>
      <c r="AW835" s="202">
        <v>0</v>
      </c>
      <c r="AX835" s="202">
        <v>10</v>
      </c>
      <c r="AY835" s="202">
        <v>-2</v>
      </c>
      <c r="AZ835" s="202">
        <v>6</v>
      </c>
      <c r="BA835" s="202">
        <v>0</v>
      </c>
      <c r="BB835" s="202">
        <v>36</v>
      </c>
      <c r="BC835" s="202">
        <v>15</v>
      </c>
      <c r="BD835" s="202">
        <v>23</v>
      </c>
      <c r="BE835" s="202">
        <v>14</v>
      </c>
      <c r="BF835" s="202">
        <v>0</v>
      </c>
      <c r="BG835" s="200">
        <v>19.934144973754883</v>
      </c>
      <c r="BH835" s="202">
        <v>308</v>
      </c>
      <c r="BI835" s="238">
        <v>56.826568265682653</v>
      </c>
      <c r="BJ835" s="43">
        <v>0</v>
      </c>
      <c r="BK835" s="43">
        <v>0</v>
      </c>
    </row>
    <row r="836" spans="1:63">
      <c r="A836" s="352">
        <v>41866</v>
      </c>
      <c r="B836" s="126" t="s">
        <v>6</v>
      </c>
      <c r="C836" s="126"/>
      <c r="D836" s="233">
        <v>2114</v>
      </c>
      <c r="E836" s="233">
        <v>1914</v>
      </c>
      <c r="F836" s="233">
        <v>200</v>
      </c>
      <c r="G836" s="233">
        <v>6251</v>
      </c>
      <c r="H836" s="233">
        <v>5670</v>
      </c>
      <c r="I836" s="233">
        <v>581</v>
      </c>
      <c r="J836" s="233">
        <v>18850</v>
      </c>
      <c r="K836" s="233">
        <v>16640</v>
      </c>
      <c r="L836" s="233">
        <v>2210</v>
      </c>
      <c r="M836" s="233">
        <v>11975798</v>
      </c>
      <c r="N836" s="195">
        <v>8.7125715803649695E-2</v>
      </c>
      <c r="O836" s="233">
        <v>15554</v>
      </c>
      <c r="P836" s="230">
        <v>0.1317827461359655</v>
      </c>
      <c r="Q836" s="234"/>
      <c r="R836" s="233">
        <v>4610063</v>
      </c>
      <c r="S836" s="230">
        <v>99.457045142267333</v>
      </c>
      <c r="T836" s="195">
        <v>99.325977916953164</v>
      </c>
      <c r="U836" s="233">
        <v>4635258</v>
      </c>
      <c r="V836" s="195">
        <v>0.1190224989586882</v>
      </c>
      <c r="W836" s="233">
        <v>16238</v>
      </c>
      <c r="X836" s="195">
        <v>0.35222945977094022</v>
      </c>
      <c r="Y836" s="234"/>
      <c r="Z836" s="233">
        <v>3576680</v>
      </c>
      <c r="AA836" s="195">
        <v>98.07206981379116</v>
      </c>
      <c r="AB836" s="233">
        <v>3579012</v>
      </c>
      <c r="AC836" s="195">
        <v>98.073432238798262</v>
      </c>
      <c r="AD836" s="234">
        <v>9.2564564010664725</v>
      </c>
      <c r="AE836" s="234">
        <v>29.78538966921159</v>
      </c>
      <c r="AF836" s="233">
        <v>16290.937286376953</v>
      </c>
      <c r="AG836" s="234">
        <v>62961.364135742188</v>
      </c>
      <c r="AH836" s="234">
        <v>45400.211975097656</v>
      </c>
      <c r="AI836" s="234">
        <v>72.10805006895437</v>
      </c>
      <c r="AJ836" s="234">
        <v>53389.501220703125</v>
      </c>
      <c r="AK836" s="234">
        <v>9571.8492050170898</v>
      </c>
      <c r="AL836" s="234">
        <v>34617.55712890625</v>
      </c>
      <c r="AM836" s="234">
        <v>7602.2032775878906</v>
      </c>
      <c r="AN836" s="235">
        <v>90.7481885282386</v>
      </c>
      <c r="AO836" s="235">
        <v>88.514816308156952</v>
      </c>
      <c r="AP836" s="235">
        <v>107.81152372535659</v>
      </c>
      <c r="AQ836" s="213">
        <v>3.3401254183417608</v>
      </c>
      <c r="AR836" s="234">
        <v>3560</v>
      </c>
      <c r="AS836" s="236">
        <v>89</v>
      </c>
      <c r="AT836" s="236">
        <v>24</v>
      </c>
      <c r="AU836" s="236">
        <v>14</v>
      </c>
      <c r="AV836" s="236">
        <v>20</v>
      </c>
      <c r="AW836" s="236">
        <v>6</v>
      </c>
      <c r="AX836" s="236">
        <v>98</v>
      </c>
      <c r="AY836" s="236">
        <v>3</v>
      </c>
      <c r="AZ836" s="236">
        <v>90</v>
      </c>
      <c r="BA836" s="236">
        <v>20</v>
      </c>
      <c r="BB836" s="236">
        <v>587</v>
      </c>
      <c r="BC836" s="236">
        <v>272</v>
      </c>
      <c r="BD836" s="236">
        <v>285</v>
      </c>
      <c r="BE836" s="236">
        <v>477</v>
      </c>
      <c r="BF836" s="236">
        <v>0</v>
      </c>
      <c r="BG836" s="235">
        <v>44.236984501392776</v>
      </c>
      <c r="BH836" s="236">
        <v>1525</v>
      </c>
      <c r="BI836" s="235">
        <v>24.396096624540071</v>
      </c>
      <c r="BJ836" s="43">
        <v>5</v>
      </c>
      <c r="BK836" s="43">
        <v>20</v>
      </c>
    </row>
    <row r="837" spans="1:63">
      <c r="A837" s="352">
        <v>41866</v>
      </c>
      <c r="B837" s="127" t="s">
        <v>134</v>
      </c>
      <c r="C837" s="127"/>
      <c r="D837" s="199">
        <v>757</v>
      </c>
      <c r="E837" s="199">
        <v>652</v>
      </c>
      <c r="F837" s="199">
        <v>105</v>
      </c>
      <c r="G837" s="199">
        <v>2264</v>
      </c>
      <c r="H837" s="199">
        <v>1948</v>
      </c>
      <c r="I837" s="199">
        <v>316</v>
      </c>
      <c r="J837" s="199">
        <v>7891</v>
      </c>
      <c r="K837" s="199">
        <v>6586</v>
      </c>
      <c r="L837" s="199">
        <v>1305</v>
      </c>
      <c r="M837" s="199">
        <v>5895220</v>
      </c>
      <c r="N837" s="200">
        <v>7.5026884177989125E-2</v>
      </c>
      <c r="O837" s="199">
        <v>6990</v>
      </c>
      <c r="P837" s="194">
        <v>0.11871764473386913</v>
      </c>
      <c r="Q837" s="200"/>
      <c r="R837" s="199">
        <v>2478240</v>
      </c>
      <c r="S837" s="194">
        <v>99.464203828727534</v>
      </c>
      <c r="T837" s="200">
        <v>99.346122268588772</v>
      </c>
      <c r="U837" s="199">
        <v>2491604</v>
      </c>
      <c r="V837" s="201">
        <v>0.10659799725411294</v>
      </c>
      <c r="W837" s="199">
        <v>7054</v>
      </c>
      <c r="X837" s="200">
        <v>0.28463748466653754</v>
      </c>
      <c r="Y837" s="200"/>
      <c r="Z837" s="199">
        <v>2104282</v>
      </c>
      <c r="AA837" s="201">
        <v>98.432340663228103</v>
      </c>
      <c r="AB837" s="199">
        <v>2105855</v>
      </c>
      <c r="AC837" s="201">
        <v>98.330129707591283</v>
      </c>
      <c r="AD837" s="200">
        <v>5.1257058028197537</v>
      </c>
      <c r="AE837" s="200">
        <v>30.457097767098631</v>
      </c>
      <c r="AF837" s="199">
        <v>8603.2911376953125</v>
      </c>
      <c r="AG837" s="200">
        <v>35134.56005859375</v>
      </c>
      <c r="AH837" s="200">
        <v>28520.227294921875</v>
      </c>
      <c r="AI837" s="237">
        <v>81.174283233826799</v>
      </c>
      <c r="AJ837" s="200">
        <v>28459.337890625</v>
      </c>
      <c r="AK837" s="200">
        <v>6675.2083511352539</v>
      </c>
      <c r="AL837" s="200">
        <v>22781.20751953125</v>
      </c>
      <c r="AM837" s="200">
        <v>5739.0311279296875</v>
      </c>
      <c r="AN837" s="200">
        <v>116.40816613972497</v>
      </c>
      <c r="AO837" s="200">
        <v>114.01390883067653</v>
      </c>
      <c r="AP837" s="200">
        <v>127.85512850557267</v>
      </c>
      <c r="AQ837" s="200">
        <v>4.4524851170439428</v>
      </c>
      <c r="AR837" s="200">
        <v>800</v>
      </c>
      <c r="AS837" s="202">
        <v>84</v>
      </c>
      <c r="AT837" s="202">
        <v>13</v>
      </c>
      <c r="AU837" s="202">
        <v>9</v>
      </c>
      <c r="AV837" s="202">
        <v>6</v>
      </c>
      <c r="AW837" s="202">
        <v>3</v>
      </c>
      <c r="AX837" s="202">
        <v>23</v>
      </c>
      <c r="AY837" s="202">
        <v>2</v>
      </c>
      <c r="AZ837" s="202">
        <v>37</v>
      </c>
      <c r="BA837" s="202">
        <v>10</v>
      </c>
      <c r="BB837" s="202">
        <v>143</v>
      </c>
      <c r="BC837" s="202">
        <v>44</v>
      </c>
      <c r="BD837" s="202">
        <v>82</v>
      </c>
      <c r="BE837" s="202">
        <v>166</v>
      </c>
      <c r="BF837" s="202">
        <v>0</v>
      </c>
      <c r="BG837" s="200">
        <v>57.41469222312638</v>
      </c>
      <c r="BH837" s="202">
        <v>182</v>
      </c>
      <c r="BI837" s="238">
        <v>8.0388692579505303</v>
      </c>
      <c r="BJ837" s="470">
        <v>2</v>
      </c>
      <c r="BK837" s="470">
        <v>10</v>
      </c>
    </row>
    <row r="838" spans="1:63">
      <c r="A838" s="352">
        <v>41866</v>
      </c>
      <c r="B838" s="127" t="s">
        <v>175</v>
      </c>
      <c r="C838" s="127"/>
      <c r="D838" s="199">
        <v>679</v>
      </c>
      <c r="E838" s="199">
        <v>608</v>
      </c>
      <c r="F838" s="199">
        <v>71</v>
      </c>
      <c r="G838" s="199">
        <v>1964</v>
      </c>
      <c r="H838" s="199">
        <v>1771</v>
      </c>
      <c r="I838" s="199">
        <v>193</v>
      </c>
      <c r="J838" s="199">
        <v>6306</v>
      </c>
      <c r="K838" s="199">
        <v>5602</v>
      </c>
      <c r="L838" s="199">
        <v>704</v>
      </c>
      <c r="M838" s="199">
        <v>3891270</v>
      </c>
      <c r="N838" s="200">
        <v>2.5621455364340913E-2</v>
      </c>
      <c r="O838" s="199">
        <v>238</v>
      </c>
      <c r="P838" s="194">
        <v>6.3796759499201985E-3</v>
      </c>
      <c r="Q838" s="200"/>
      <c r="R838" s="199">
        <v>1447686</v>
      </c>
      <c r="S838" s="194">
        <v>99.48419012859155</v>
      </c>
      <c r="T838" s="243">
        <v>99.477843359639948</v>
      </c>
      <c r="U838" s="199">
        <v>1455198</v>
      </c>
      <c r="V838" s="201">
        <v>0.15839768529883891</v>
      </c>
      <c r="W838" s="199">
        <v>4175</v>
      </c>
      <c r="X838" s="200">
        <v>0.28839126716705143</v>
      </c>
      <c r="Y838" s="200"/>
      <c r="Z838" s="199">
        <v>420542</v>
      </c>
      <c r="AA838" s="201">
        <v>93.758528197916803</v>
      </c>
      <c r="AB838" s="199">
        <v>418450</v>
      </c>
      <c r="AC838" s="201">
        <v>94.1290478508879</v>
      </c>
      <c r="AD838" s="200">
        <v>19.636530343629889</v>
      </c>
      <c r="AE838" s="200">
        <v>32.647037956353991</v>
      </c>
      <c r="AF838" s="199">
        <v>5473.6746826171875</v>
      </c>
      <c r="AG838" s="200">
        <v>18699.537353515625</v>
      </c>
      <c r="AH838" s="200">
        <v>11676.521484375</v>
      </c>
      <c r="AI838" s="237">
        <v>62.44283622439324</v>
      </c>
      <c r="AJ838" s="200">
        <v>16245.875732421875</v>
      </c>
      <c r="AK838" s="200">
        <v>2453.6630859375</v>
      </c>
      <c r="AL838" s="200">
        <v>9885.349609375</v>
      </c>
      <c r="AM838" s="200">
        <v>1791.1721496582031</v>
      </c>
      <c r="AN838" s="200">
        <v>77.923591545687103</v>
      </c>
      <c r="AO838" s="200">
        <v>77.392955993651057</v>
      </c>
      <c r="AP838" s="200">
        <v>86.981212563357502</v>
      </c>
      <c r="AQ838" s="200">
        <v>2.9653563833675269</v>
      </c>
      <c r="AR838" s="200">
        <v>1172</v>
      </c>
      <c r="AS838" s="202">
        <v>4</v>
      </c>
      <c r="AT838" s="202">
        <v>7</v>
      </c>
      <c r="AU838" s="202">
        <v>2</v>
      </c>
      <c r="AV838" s="202">
        <v>9</v>
      </c>
      <c r="AW838" s="202">
        <v>3</v>
      </c>
      <c r="AX838" s="202">
        <v>15</v>
      </c>
      <c r="AY838" s="202">
        <v>2</v>
      </c>
      <c r="AZ838" s="202">
        <v>20</v>
      </c>
      <c r="BA838" s="202">
        <v>9</v>
      </c>
      <c r="BB838" s="202">
        <v>333</v>
      </c>
      <c r="BC838" s="202">
        <v>190</v>
      </c>
      <c r="BD838" s="202">
        <v>50</v>
      </c>
      <c r="BE838" s="202">
        <v>104</v>
      </c>
      <c r="BF838" s="202">
        <v>0</v>
      </c>
      <c r="BG838" s="200">
        <v>37.955207425146838</v>
      </c>
      <c r="BH838" s="202">
        <v>421</v>
      </c>
      <c r="BI838" s="238">
        <v>21.435845213849287</v>
      </c>
      <c r="BJ838" s="470">
        <v>2</v>
      </c>
      <c r="BK838" s="470">
        <v>9</v>
      </c>
    </row>
    <row r="839" spans="1:63">
      <c r="A839" s="352">
        <v>41866</v>
      </c>
      <c r="B839" s="126" t="s">
        <v>135</v>
      </c>
      <c r="C839" s="126"/>
      <c r="D839" s="189">
        <v>678</v>
      </c>
      <c r="E839" s="189">
        <v>654</v>
      </c>
      <c r="F839" s="189">
        <v>24</v>
      </c>
      <c r="G839" s="189">
        <v>2023</v>
      </c>
      <c r="H839" s="189">
        <v>1951</v>
      </c>
      <c r="I839" s="189">
        <v>72</v>
      </c>
      <c r="J839" s="189">
        <v>4653</v>
      </c>
      <c r="K839" s="189">
        <v>4452</v>
      </c>
      <c r="L839" s="189">
        <v>201</v>
      </c>
      <c r="M839" s="189">
        <v>2189308</v>
      </c>
      <c r="N839" s="203">
        <v>0.22902213133581592</v>
      </c>
      <c r="O839" s="189">
        <v>8326</v>
      </c>
      <c r="P839" s="192">
        <v>0.38118486821352643</v>
      </c>
      <c r="Q839" s="203"/>
      <c r="R839" s="204">
        <v>684137</v>
      </c>
      <c r="S839" s="192">
        <v>99.373672426269053</v>
      </c>
      <c r="T839" s="203">
        <v>98.994875023992037</v>
      </c>
      <c r="U839" s="204">
        <v>688456</v>
      </c>
      <c r="V839" s="205">
        <v>8.0760425178100725E-2</v>
      </c>
      <c r="W839" s="204">
        <v>5009</v>
      </c>
      <c r="X839" s="203">
        <v>0.73216329477867736</v>
      </c>
      <c r="Y839" s="203"/>
      <c r="Z839" s="204">
        <v>1051856</v>
      </c>
      <c r="AA839" s="205">
        <v>99.075927713188207</v>
      </c>
      <c r="AB839" s="204">
        <v>1054707</v>
      </c>
      <c r="AC839" s="205">
        <v>99.125819298878412</v>
      </c>
      <c r="AD839" s="203">
        <v>3.801960173303752</v>
      </c>
      <c r="AE839" s="203">
        <v>26.255471542882407</v>
      </c>
      <c r="AF839" s="204">
        <v>2213.9714660644531</v>
      </c>
      <c r="AG839" s="205">
        <v>9127.2667236328125</v>
      </c>
      <c r="AH839" s="205">
        <v>5203.4631958007812</v>
      </c>
      <c r="AI839" s="232">
        <v>57.010092433561653</v>
      </c>
      <c r="AJ839" s="205">
        <v>8684.28759765625</v>
      </c>
      <c r="AK839" s="205">
        <v>442.97776794433594</v>
      </c>
      <c r="AL839" s="205">
        <v>1951</v>
      </c>
      <c r="AM839" s="205">
        <v>72</v>
      </c>
      <c r="AN839" s="203">
        <v>60.044597347308915</v>
      </c>
      <c r="AO839" s="203">
        <v>60.457343990519327</v>
      </c>
      <c r="AP839" s="203">
        <v>52.956721175048301</v>
      </c>
      <c r="AQ839" s="203">
        <v>1.9615875185112428</v>
      </c>
      <c r="AR839" s="205">
        <v>1588</v>
      </c>
      <c r="AS839" s="204">
        <v>1</v>
      </c>
      <c r="AT839" s="204">
        <v>4</v>
      </c>
      <c r="AU839" s="204">
        <v>3</v>
      </c>
      <c r="AV839" s="204">
        <v>5</v>
      </c>
      <c r="AW839" s="204">
        <v>0</v>
      </c>
      <c r="AX839" s="204">
        <v>60</v>
      </c>
      <c r="AY839" s="204">
        <v>-1</v>
      </c>
      <c r="AZ839" s="204">
        <v>33</v>
      </c>
      <c r="BA839" s="204">
        <v>1</v>
      </c>
      <c r="BB839" s="204">
        <v>111</v>
      </c>
      <c r="BC839" s="204">
        <v>38</v>
      </c>
      <c r="BD839" s="204">
        <v>153</v>
      </c>
      <c r="BE839" s="204">
        <v>207</v>
      </c>
      <c r="BF839" s="204">
        <v>0</v>
      </c>
      <c r="BG839" s="203">
        <v>28.642939154104496</v>
      </c>
      <c r="BH839" s="204">
        <v>922</v>
      </c>
      <c r="BI839" s="239">
        <v>45.575877409787445</v>
      </c>
      <c r="BJ839" s="470">
        <v>1</v>
      </c>
      <c r="BK839" s="470">
        <v>1</v>
      </c>
    </row>
    <row r="840" spans="1:63">
      <c r="A840" s="352">
        <v>41866</v>
      </c>
      <c r="B840" s="114" t="s">
        <v>121</v>
      </c>
      <c r="C840" s="114" t="s">
        <v>122</v>
      </c>
      <c r="D840" s="114">
        <v>229</v>
      </c>
      <c r="E840" s="114">
        <v>168</v>
      </c>
      <c r="F840" s="114">
        <v>61</v>
      </c>
      <c r="G840" s="114">
        <v>675</v>
      </c>
      <c r="H840" s="114">
        <v>492</v>
      </c>
      <c r="I840" s="114">
        <v>183</v>
      </c>
      <c r="J840" s="114">
        <v>2602</v>
      </c>
      <c r="K840" s="115">
        <v>1836</v>
      </c>
      <c r="L840" s="115">
        <v>766</v>
      </c>
      <c r="M840" s="115">
        <v>1917004</v>
      </c>
      <c r="N840" s="116">
        <v>0.13286356627941132</v>
      </c>
      <c r="O840" s="115">
        <v>2537</v>
      </c>
      <c r="P840" s="116">
        <v>0.13252782821655273</v>
      </c>
      <c r="Q840" s="116">
        <v>0</v>
      </c>
      <c r="R840" s="117">
        <v>931231</v>
      </c>
      <c r="S840" s="116">
        <v>99.607124328613281</v>
      </c>
      <c r="T840" s="116">
        <v>99.475120544433594</v>
      </c>
      <c r="U840" s="118">
        <v>934904</v>
      </c>
      <c r="V840" s="119">
        <v>0.14514859020709991</v>
      </c>
      <c r="W840" s="117">
        <v>3029</v>
      </c>
      <c r="X840" s="119">
        <v>0.32526838779449463</v>
      </c>
      <c r="Y840" s="119">
        <v>0</v>
      </c>
      <c r="Z840" s="117">
        <v>1097580</v>
      </c>
      <c r="AA840" s="119">
        <v>98.538970947265625</v>
      </c>
      <c r="AB840" s="116">
        <v>1099358</v>
      </c>
      <c r="AC840" s="120">
        <v>98.48583984375</v>
      </c>
      <c r="AD840" s="116">
        <v>4.8789219856262207</v>
      </c>
      <c r="AE840" s="116">
        <v>29.178577423095703</v>
      </c>
      <c r="AF840" s="116">
        <v>2681.574462890625</v>
      </c>
      <c r="AG840" s="116">
        <v>14241.595703125</v>
      </c>
      <c r="AH840" s="121">
        <v>12248.7607421875</v>
      </c>
      <c r="AI840" s="116">
        <v>86.006942749023437</v>
      </c>
      <c r="AJ840" s="121">
        <v>9703.0400390625</v>
      </c>
      <c r="AK840" s="121">
        <v>4538.54150390625</v>
      </c>
      <c r="AL840" s="116">
        <v>8196.5673828125</v>
      </c>
      <c r="AM840" s="116">
        <v>4052.2021484375</v>
      </c>
      <c r="AN840" s="116">
        <v>136.78471374511719</v>
      </c>
      <c r="AO840" s="116">
        <v>133.31950378417969</v>
      </c>
      <c r="AP840" s="116">
        <v>144.83283996582031</v>
      </c>
      <c r="AQ840" s="122">
        <v>5.4733265576960033</v>
      </c>
      <c r="AR840" s="118">
        <v>140</v>
      </c>
      <c r="AS840" s="118">
        <v>61</v>
      </c>
      <c r="AT840" s="118">
        <v>3</v>
      </c>
      <c r="AU840" s="118">
        <v>3</v>
      </c>
      <c r="AV840" s="118">
        <v>2</v>
      </c>
      <c r="AW840" s="118">
        <v>1</v>
      </c>
      <c r="AX840" s="118">
        <v>8</v>
      </c>
      <c r="AY840" s="118">
        <v>0</v>
      </c>
      <c r="AZ840" s="118">
        <v>4</v>
      </c>
      <c r="BA840" s="118">
        <v>2</v>
      </c>
      <c r="BB840" s="118">
        <v>22</v>
      </c>
      <c r="BC840" s="118">
        <v>9</v>
      </c>
      <c r="BD840" s="116">
        <v>42</v>
      </c>
      <c r="BE840" s="118">
        <v>37</v>
      </c>
      <c r="BF840" s="118">
        <v>0</v>
      </c>
      <c r="BG840" s="112">
        <v>67.917045593261719</v>
      </c>
      <c r="BH840" s="244">
        <v>36</v>
      </c>
      <c r="BI840" s="240">
        <v>5.3333333333333339</v>
      </c>
      <c r="BJ840" s="470">
        <v>0</v>
      </c>
      <c r="BK840" s="470">
        <v>2</v>
      </c>
    </row>
    <row r="841" spans="1:63">
      <c r="A841" s="352">
        <v>41866</v>
      </c>
      <c r="B841" s="114" t="s">
        <v>123</v>
      </c>
      <c r="C841" s="114" t="s">
        <v>122</v>
      </c>
      <c r="D841" s="114">
        <v>168</v>
      </c>
      <c r="E841" s="114">
        <v>157</v>
      </c>
      <c r="F841" s="114">
        <v>11</v>
      </c>
      <c r="G841" s="114">
        <v>517</v>
      </c>
      <c r="H841" s="114">
        <v>483</v>
      </c>
      <c r="I841" s="114">
        <v>34</v>
      </c>
      <c r="J841" s="114">
        <v>1550</v>
      </c>
      <c r="K841" s="115">
        <v>1418</v>
      </c>
      <c r="L841" s="115">
        <v>132</v>
      </c>
      <c r="M841" s="115">
        <v>1114093</v>
      </c>
      <c r="N841" s="116">
        <v>8.0513924360275269E-2</v>
      </c>
      <c r="O841" s="115">
        <v>1316</v>
      </c>
      <c r="P841" s="116">
        <v>0.11826151609420776</v>
      </c>
      <c r="Q841" s="116">
        <v>0</v>
      </c>
      <c r="R841" s="117">
        <v>415484</v>
      </c>
      <c r="S841" s="116">
        <v>99.42401123046875</v>
      </c>
      <c r="T841" s="116">
        <v>99.306434631347656</v>
      </c>
      <c r="U841" s="118">
        <v>417891</v>
      </c>
      <c r="V841" s="119">
        <v>0.24982590973377228</v>
      </c>
      <c r="W841" s="117">
        <v>1100</v>
      </c>
      <c r="X841" s="119">
        <v>0.26475146412849426</v>
      </c>
      <c r="Y841" s="119">
        <v>0</v>
      </c>
      <c r="Z841" s="117">
        <v>341562</v>
      </c>
      <c r="AA841" s="119">
        <v>98.706527709960938</v>
      </c>
      <c r="AB841" s="116">
        <v>342042</v>
      </c>
      <c r="AC841" s="120">
        <v>98.596076965332031</v>
      </c>
      <c r="AD841" s="116">
        <v>4.8224825859069824</v>
      </c>
      <c r="AE841" s="116">
        <v>29.906160354614258</v>
      </c>
      <c r="AF841" s="116">
        <v>1531.589599609375</v>
      </c>
      <c r="AG841" s="116">
        <v>6054.00537109375</v>
      </c>
      <c r="AH841" s="121">
        <v>4802.45361328125</v>
      </c>
      <c r="AI841" s="116">
        <v>79.326881408691406</v>
      </c>
      <c r="AJ841" s="121">
        <v>5441.044921875</v>
      </c>
      <c r="AK841" s="121">
        <v>612.9609375</v>
      </c>
      <c r="AL841" s="116">
        <v>4263.5009765625</v>
      </c>
      <c r="AM841" s="116">
        <v>538.95196533203125</v>
      </c>
      <c r="AN841" s="116">
        <v>108.4964599609375</v>
      </c>
      <c r="AO841" s="116">
        <v>107.72634124755859</v>
      </c>
      <c r="AP841" s="116">
        <v>115.84797668457031</v>
      </c>
      <c r="AQ841" s="116">
        <v>3.9058099168346776</v>
      </c>
      <c r="AR841" s="118">
        <v>218</v>
      </c>
      <c r="AS841" s="118">
        <v>8</v>
      </c>
      <c r="AT841" s="118">
        <v>6</v>
      </c>
      <c r="AU841" s="118">
        <v>4</v>
      </c>
      <c r="AV841" s="118">
        <v>2</v>
      </c>
      <c r="AW841" s="118">
        <v>2</v>
      </c>
      <c r="AX841" s="118">
        <v>5</v>
      </c>
      <c r="AY841" s="118">
        <v>1</v>
      </c>
      <c r="AZ841" s="118">
        <v>13</v>
      </c>
      <c r="BA841" s="118">
        <v>2</v>
      </c>
      <c r="BB841" s="118">
        <v>29</v>
      </c>
      <c r="BC841" s="118">
        <v>8</v>
      </c>
      <c r="BD841" s="116">
        <v>11</v>
      </c>
      <c r="BE841" s="118">
        <v>23</v>
      </c>
      <c r="BF841" s="118">
        <v>0</v>
      </c>
      <c r="BG841" s="112">
        <v>52.988765716552734</v>
      </c>
      <c r="BH841" s="244">
        <v>51</v>
      </c>
      <c r="BI841" s="240">
        <v>9.8646034816247585</v>
      </c>
      <c r="BJ841" s="470">
        <v>1</v>
      </c>
      <c r="BK841" s="470">
        <v>2</v>
      </c>
    </row>
    <row r="842" spans="1:63">
      <c r="A842" s="352">
        <v>41866</v>
      </c>
      <c r="B842" s="114" t="s">
        <v>183</v>
      </c>
      <c r="C842" s="114" t="s">
        <v>122</v>
      </c>
      <c r="D842" s="114">
        <v>139</v>
      </c>
      <c r="E842" s="114">
        <v>129</v>
      </c>
      <c r="F842" s="114">
        <v>10</v>
      </c>
      <c r="G842" s="114">
        <v>418</v>
      </c>
      <c r="H842" s="114">
        <v>388</v>
      </c>
      <c r="I842" s="114">
        <v>30</v>
      </c>
      <c r="J842" s="114">
        <v>1578</v>
      </c>
      <c r="K842" s="115">
        <v>1464</v>
      </c>
      <c r="L842" s="115">
        <v>114</v>
      </c>
      <c r="M842" s="115">
        <v>1204377</v>
      </c>
      <c r="N842" s="116">
        <v>2.1587924566119909E-3</v>
      </c>
      <c r="O842" s="115">
        <v>1011</v>
      </c>
      <c r="P842" s="116">
        <v>8.3945833146572113E-2</v>
      </c>
      <c r="Q842" s="116">
        <v>0</v>
      </c>
      <c r="R842" s="117">
        <v>504944</v>
      </c>
      <c r="S842" s="116">
        <v>99.612159729003906</v>
      </c>
      <c r="T842" s="116">
        <v>99.528541564941406</v>
      </c>
      <c r="U842" s="118">
        <v>506910</v>
      </c>
      <c r="V842" s="119">
        <v>3.7284724414348602E-2</v>
      </c>
      <c r="W842" s="117">
        <v>1182</v>
      </c>
      <c r="X842" s="119">
        <v>0.23408536612987518</v>
      </c>
      <c r="Y842" s="119">
        <v>0</v>
      </c>
      <c r="Z842" s="117">
        <v>293987</v>
      </c>
      <c r="AA842" s="119">
        <v>97.739013671875</v>
      </c>
      <c r="AB842" s="116">
        <v>293934</v>
      </c>
      <c r="AC842" s="120">
        <v>97.61273193359375</v>
      </c>
      <c r="AD842" s="116">
        <v>5.2717318534851074</v>
      </c>
      <c r="AE842" s="116">
        <v>30.077474594116211</v>
      </c>
      <c r="AF842" s="116">
        <v>1776.7554931640625</v>
      </c>
      <c r="AG842" s="116">
        <v>6500.392578125</v>
      </c>
      <c r="AH842" s="121">
        <v>5199.11083984375</v>
      </c>
      <c r="AI842" s="116">
        <v>79.981491088867188</v>
      </c>
      <c r="AJ842" s="121">
        <v>5878.50927734375</v>
      </c>
      <c r="AK842" s="121">
        <v>621.88201904296875</v>
      </c>
      <c r="AL842" s="116">
        <v>4654.423828125</v>
      </c>
      <c r="AM842" s="116">
        <v>544.68994140625</v>
      </c>
      <c r="AN842" s="116">
        <v>105.29906463623047</v>
      </c>
      <c r="AO842" s="116">
        <v>102.58785247802734</v>
      </c>
      <c r="AP842" s="116">
        <v>140.36508178710937</v>
      </c>
      <c r="AQ842" s="116">
        <v>4.1193869316381493</v>
      </c>
      <c r="AR842" s="118">
        <v>156</v>
      </c>
      <c r="AS842" s="118">
        <v>5</v>
      </c>
      <c r="AT842" s="118">
        <v>1</v>
      </c>
      <c r="AU842" s="118">
        <v>0</v>
      </c>
      <c r="AV842" s="118">
        <v>2</v>
      </c>
      <c r="AW842" s="118">
        <v>0</v>
      </c>
      <c r="AX842" s="118">
        <v>3</v>
      </c>
      <c r="AY842" s="118">
        <v>0</v>
      </c>
      <c r="AZ842" s="118">
        <v>6</v>
      </c>
      <c r="BA842" s="118">
        <v>2</v>
      </c>
      <c r="BB842" s="118">
        <v>45</v>
      </c>
      <c r="BC842" s="118">
        <v>11</v>
      </c>
      <c r="BD842" s="116">
        <v>5</v>
      </c>
      <c r="BE842" s="118">
        <v>25</v>
      </c>
      <c r="BF842" s="118">
        <v>0</v>
      </c>
      <c r="BG842" s="112">
        <v>52.063022613525391</v>
      </c>
      <c r="BH842" s="244">
        <v>29</v>
      </c>
      <c r="BI842" s="240">
        <v>6.937799043062201</v>
      </c>
      <c r="BJ842" s="470">
        <v>0</v>
      </c>
      <c r="BK842" s="470">
        <v>2</v>
      </c>
    </row>
    <row r="843" spans="1:63">
      <c r="A843" s="352">
        <v>41866</v>
      </c>
      <c r="B843" s="114" t="s">
        <v>126</v>
      </c>
      <c r="C843" s="114" t="s">
        <v>122</v>
      </c>
      <c r="D843" s="114">
        <v>109</v>
      </c>
      <c r="E843" s="114">
        <v>103</v>
      </c>
      <c r="F843" s="114">
        <v>6</v>
      </c>
      <c r="G843" s="114">
        <v>320</v>
      </c>
      <c r="H843" s="114">
        <v>302</v>
      </c>
      <c r="I843" s="114">
        <v>18</v>
      </c>
      <c r="J843" s="114">
        <v>992</v>
      </c>
      <c r="K843" s="115">
        <v>918</v>
      </c>
      <c r="L843" s="115">
        <v>74</v>
      </c>
      <c r="M843" s="115">
        <v>648022</v>
      </c>
      <c r="N843" s="116">
        <v>1.5431574138347059E-4</v>
      </c>
      <c r="O843" s="115">
        <v>1256</v>
      </c>
      <c r="P843" s="116">
        <v>0.19386725127696991</v>
      </c>
      <c r="Q843" s="116">
        <v>0</v>
      </c>
      <c r="R843" s="117">
        <v>239365</v>
      </c>
      <c r="S843" s="116">
        <v>99.517723083496094</v>
      </c>
      <c r="T843" s="116">
        <v>99.324790954589844</v>
      </c>
      <c r="U843" s="118">
        <v>240525</v>
      </c>
      <c r="V843" s="119">
        <v>0</v>
      </c>
      <c r="W843" s="117">
        <v>798</v>
      </c>
      <c r="X843" s="119">
        <v>0.33338207006454468</v>
      </c>
      <c r="Y843" s="119">
        <v>0</v>
      </c>
      <c r="Z843" s="117">
        <v>122659</v>
      </c>
      <c r="AA843" s="119">
        <v>98.750190734863281</v>
      </c>
      <c r="AB843" s="116">
        <v>122749</v>
      </c>
      <c r="AC843" s="120">
        <v>98.488784790039063</v>
      </c>
      <c r="AD843" s="116">
        <v>5.5388045310974121</v>
      </c>
      <c r="AE843" s="116">
        <v>34.564884185791016</v>
      </c>
      <c r="AF843" s="116">
        <v>1000.47802734375</v>
      </c>
      <c r="AG843" s="116">
        <v>3543.974609375</v>
      </c>
      <c r="AH843" s="121">
        <v>2582.453857421875</v>
      </c>
      <c r="AI843" s="116">
        <v>72.868858337402344</v>
      </c>
      <c r="AJ843" s="121">
        <v>3422.449951171875</v>
      </c>
      <c r="AK843" s="121">
        <v>121.52500152587891</v>
      </c>
      <c r="AL843" s="116">
        <v>2512.310791015625</v>
      </c>
      <c r="AM843" s="116">
        <v>70.14300537109375</v>
      </c>
      <c r="AN843" s="116">
        <v>99.872039794921875</v>
      </c>
      <c r="AO843" s="116">
        <v>103.17299652099609</v>
      </c>
      <c r="AP843" s="116">
        <v>52.535453796386719</v>
      </c>
      <c r="AQ843" s="116">
        <v>3.5725550497731855</v>
      </c>
      <c r="AR843" s="118">
        <v>154</v>
      </c>
      <c r="AS843" s="118">
        <v>0</v>
      </c>
      <c r="AT843" s="118">
        <v>0</v>
      </c>
      <c r="AU843" s="118">
        <v>0</v>
      </c>
      <c r="AV843" s="118">
        <v>0</v>
      </c>
      <c r="AW843" s="118">
        <v>0</v>
      </c>
      <c r="AX843" s="118">
        <v>7</v>
      </c>
      <c r="AY843" s="118">
        <v>1</v>
      </c>
      <c r="AZ843" s="118">
        <v>9</v>
      </c>
      <c r="BA843" s="118">
        <v>2</v>
      </c>
      <c r="BB843" s="118">
        <v>22</v>
      </c>
      <c r="BC843" s="118">
        <v>12</v>
      </c>
      <c r="BD843" s="116">
        <v>17</v>
      </c>
      <c r="BE843" s="118">
        <v>43</v>
      </c>
      <c r="BF843" s="118">
        <v>0</v>
      </c>
      <c r="BG843" s="112">
        <v>48.889457702636719</v>
      </c>
      <c r="BH843" s="244">
        <v>35</v>
      </c>
      <c r="BI843" s="240">
        <v>10.9375</v>
      </c>
      <c r="BJ843" s="470">
        <v>1</v>
      </c>
      <c r="BK843" s="470">
        <v>2</v>
      </c>
    </row>
    <row r="844" spans="1:63">
      <c r="A844" s="352">
        <v>41866</v>
      </c>
      <c r="B844" s="114" t="s">
        <v>184</v>
      </c>
      <c r="C844" s="114" t="s">
        <v>122</v>
      </c>
      <c r="D844" s="114">
        <v>112</v>
      </c>
      <c r="E844" s="114">
        <v>95</v>
      </c>
      <c r="F844" s="114">
        <v>17</v>
      </c>
      <c r="G844" s="114">
        <v>334</v>
      </c>
      <c r="H844" s="114">
        <v>283</v>
      </c>
      <c r="I844" s="114">
        <v>51</v>
      </c>
      <c r="J844" s="114">
        <v>1169</v>
      </c>
      <c r="K844" s="115">
        <v>950</v>
      </c>
      <c r="L844" s="115">
        <v>219</v>
      </c>
      <c r="M844" s="115">
        <v>1011724</v>
      </c>
      <c r="N844" s="116">
        <v>9.409680962562561E-2</v>
      </c>
      <c r="O844" s="115">
        <v>870</v>
      </c>
      <c r="P844" s="116">
        <v>8.6257919669151306E-2</v>
      </c>
      <c r="Q844" s="116">
        <v>0</v>
      </c>
      <c r="R844" s="117">
        <v>387216</v>
      </c>
      <c r="S844" s="116">
        <v>98.937591552734375</v>
      </c>
      <c r="T844" s="116">
        <v>98.852249145507813</v>
      </c>
      <c r="U844" s="118">
        <v>391374</v>
      </c>
      <c r="V844" s="119">
        <v>1.6863664612174034E-2</v>
      </c>
      <c r="W844" s="117">
        <v>945</v>
      </c>
      <c r="X844" s="119">
        <v>0.24404983222484589</v>
      </c>
      <c r="Y844" s="119">
        <v>0</v>
      </c>
      <c r="Z844" s="117">
        <v>248494</v>
      </c>
      <c r="AA844" s="119">
        <v>98.247848510742187</v>
      </c>
      <c r="AB844" s="116">
        <v>247772</v>
      </c>
      <c r="AC844" s="120">
        <v>98.044570922851563</v>
      </c>
      <c r="AD844" s="116">
        <v>5.5152716636657715</v>
      </c>
      <c r="AE844" s="116">
        <v>30.433225631713867</v>
      </c>
      <c r="AF844" s="116">
        <v>1612.8935546875</v>
      </c>
      <c r="AG844" s="116">
        <v>4794.591796875</v>
      </c>
      <c r="AH844" s="121">
        <v>3687.4482421875</v>
      </c>
      <c r="AI844" s="116">
        <v>76.908493041992188</v>
      </c>
      <c r="AJ844" s="121">
        <v>4014.293701171875</v>
      </c>
      <c r="AK844" s="121">
        <v>780.29888916015625</v>
      </c>
      <c r="AL844" s="116">
        <v>3154.404541015625</v>
      </c>
      <c r="AM844" s="116">
        <v>533.0440673828125</v>
      </c>
      <c r="AN844" s="116">
        <v>107.28957366943359</v>
      </c>
      <c r="AO844" s="116">
        <v>111.97367858886719</v>
      </c>
      <c r="AP844" s="116">
        <v>88.289047241210938</v>
      </c>
      <c r="AQ844" s="116">
        <v>4.1014472171727974</v>
      </c>
      <c r="AR844" s="118">
        <v>132</v>
      </c>
      <c r="AS844" s="118">
        <v>10</v>
      </c>
      <c r="AT844" s="118">
        <v>3</v>
      </c>
      <c r="AU844" s="118">
        <v>2</v>
      </c>
      <c r="AV844" s="118">
        <v>0</v>
      </c>
      <c r="AW844" s="118">
        <v>0</v>
      </c>
      <c r="AX844" s="118">
        <v>0</v>
      </c>
      <c r="AY844" s="118">
        <v>0</v>
      </c>
      <c r="AZ844" s="118">
        <v>5</v>
      </c>
      <c r="BA844" s="118">
        <v>2</v>
      </c>
      <c r="BB844" s="118">
        <v>25</v>
      </c>
      <c r="BC844" s="118">
        <v>4</v>
      </c>
      <c r="BD844" s="116">
        <v>7</v>
      </c>
      <c r="BE844" s="118">
        <v>38</v>
      </c>
      <c r="BF844" s="118">
        <v>0</v>
      </c>
      <c r="BG844" s="112">
        <v>52.887649536132812</v>
      </c>
      <c r="BH844" s="244">
        <v>31</v>
      </c>
      <c r="BI844" s="240">
        <v>9.2814371257485018</v>
      </c>
      <c r="BJ844" s="471">
        <v>0</v>
      </c>
      <c r="BK844" s="471">
        <v>2</v>
      </c>
    </row>
    <row r="845" spans="1:63">
      <c r="A845" s="352">
        <v>41866</v>
      </c>
      <c r="B845" s="114" t="s">
        <v>131</v>
      </c>
      <c r="C845" s="114" t="s">
        <v>176</v>
      </c>
      <c r="D845" s="114">
        <v>188</v>
      </c>
      <c r="E845" s="114">
        <v>168</v>
      </c>
      <c r="F845" s="114">
        <v>20</v>
      </c>
      <c r="G845" s="114">
        <v>539</v>
      </c>
      <c r="H845" s="114">
        <v>489</v>
      </c>
      <c r="I845" s="114">
        <v>50</v>
      </c>
      <c r="J845" s="114">
        <v>1572</v>
      </c>
      <c r="K845" s="115">
        <v>1412</v>
      </c>
      <c r="L845" s="115">
        <v>160</v>
      </c>
      <c r="M845" s="115">
        <v>1064940</v>
      </c>
      <c r="N845" s="116">
        <v>3.9438842795789242E-3</v>
      </c>
      <c r="O845" s="115">
        <v>59</v>
      </c>
      <c r="P845" s="116">
        <v>5.7632778771221638E-3</v>
      </c>
      <c r="Q845" s="116">
        <v>0</v>
      </c>
      <c r="R845" s="117">
        <v>380922</v>
      </c>
      <c r="S845" s="116">
        <v>99.617660522460938</v>
      </c>
      <c r="T845" s="116">
        <v>99.611915588378906</v>
      </c>
      <c r="U845" s="118">
        <v>382384</v>
      </c>
      <c r="V845" s="119">
        <v>8.6300680413842201E-3</v>
      </c>
      <c r="W845" s="117">
        <v>1142</v>
      </c>
      <c r="X845" s="119">
        <v>0.29979890584945679</v>
      </c>
      <c r="Y845" s="119">
        <v>0</v>
      </c>
      <c r="Z845" s="117">
        <v>151481</v>
      </c>
      <c r="AA845" s="119">
        <v>95.038978576660156</v>
      </c>
      <c r="AB845" s="116">
        <v>150470</v>
      </c>
      <c r="AC845" s="120">
        <v>95.444938659667969</v>
      </c>
      <c r="AD845" s="116">
        <v>5.0724058151245117</v>
      </c>
      <c r="AE845" s="116">
        <v>29.750642776489258</v>
      </c>
      <c r="AF845" s="116">
        <v>1539.308837890625</v>
      </c>
      <c r="AG845" s="116">
        <v>4641.7783203125</v>
      </c>
      <c r="AH845" s="121">
        <v>3084.982666015625</v>
      </c>
      <c r="AI845" s="116">
        <v>66.461219787597656</v>
      </c>
      <c r="AJ845" s="121">
        <v>4048.828857421875</v>
      </c>
      <c r="AK845" s="121">
        <v>592.94842529296875</v>
      </c>
      <c r="AL845" s="116">
        <v>2647.246337890625</v>
      </c>
      <c r="AM845" s="116">
        <v>437.7362060546875</v>
      </c>
      <c r="AN845" s="116">
        <v>79.623878479003906</v>
      </c>
      <c r="AO845" s="116">
        <v>78.269851684570313</v>
      </c>
      <c r="AP845" s="116">
        <v>90.289382934570313</v>
      </c>
      <c r="AQ845" s="116">
        <v>2.9527851910384859</v>
      </c>
      <c r="AR845" s="118">
        <v>308</v>
      </c>
      <c r="AS845" s="118">
        <v>0</v>
      </c>
      <c r="AT845" s="118">
        <v>1</v>
      </c>
      <c r="AU845" s="118">
        <v>0</v>
      </c>
      <c r="AV845" s="118">
        <v>0</v>
      </c>
      <c r="AW845" s="118">
        <v>0</v>
      </c>
      <c r="AX845" s="118">
        <v>5</v>
      </c>
      <c r="AY845" s="118">
        <v>1</v>
      </c>
      <c r="AZ845" s="118">
        <v>4</v>
      </c>
      <c r="BA845" s="118">
        <v>2</v>
      </c>
      <c r="BB845" s="118">
        <v>113</v>
      </c>
      <c r="BC845" s="118">
        <v>60</v>
      </c>
      <c r="BD845" s="116">
        <v>19</v>
      </c>
      <c r="BE845" s="118">
        <v>34</v>
      </c>
      <c r="BF845" s="118">
        <v>0</v>
      </c>
      <c r="BG845" s="112">
        <v>38.557472229003906</v>
      </c>
      <c r="BH845" s="244">
        <v>92</v>
      </c>
      <c r="BI845" s="240">
        <v>17.068645640074212</v>
      </c>
      <c r="BJ845" s="471">
        <v>1</v>
      </c>
      <c r="BK845" s="471">
        <v>2</v>
      </c>
    </row>
    <row r="846" spans="1:63">
      <c r="A846" s="352">
        <v>41866</v>
      </c>
      <c r="B846" s="114" t="s">
        <v>124</v>
      </c>
      <c r="C846" s="114" t="s">
        <v>176</v>
      </c>
      <c r="D846" s="114">
        <v>145</v>
      </c>
      <c r="E846" s="114">
        <v>113</v>
      </c>
      <c r="F846" s="114">
        <v>32</v>
      </c>
      <c r="G846" s="114">
        <v>418</v>
      </c>
      <c r="H846" s="114">
        <v>332</v>
      </c>
      <c r="I846" s="114">
        <v>86</v>
      </c>
      <c r="J846" s="114">
        <v>1609</v>
      </c>
      <c r="K846" s="115">
        <v>1269</v>
      </c>
      <c r="L846" s="115">
        <v>340</v>
      </c>
      <c r="M846" s="115">
        <v>1132584</v>
      </c>
      <c r="N846" s="116">
        <v>2.0307544618844986E-3</v>
      </c>
      <c r="O846" s="115">
        <v>137</v>
      </c>
      <c r="P846" s="116">
        <v>1.2594991363584995E-2</v>
      </c>
      <c r="Q846" s="116">
        <v>0</v>
      </c>
      <c r="R846" s="117">
        <v>466267</v>
      </c>
      <c r="S846" s="116">
        <v>99.380821228027344</v>
      </c>
      <c r="T846" s="116">
        <v>99.368301391601562</v>
      </c>
      <c r="U846" s="118">
        <v>469172</v>
      </c>
      <c r="V846" s="119">
        <v>0.32248300313949585</v>
      </c>
      <c r="W846" s="117">
        <v>1434</v>
      </c>
      <c r="X846" s="119">
        <v>0.3075491189956665</v>
      </c>
      <c r="Y846" s="119">
        <v>0</v>
      </c>
      <c r="Z846" s="117">
        <v>120070</v>
      </c>
      <c r="AA846" s="119">
        <v>94.53485107421875</v>
      </c>
      <c r="AB846" s="116">
        <v>119956</v>
      </c>
      <c r="AC846" s="120">
        <v>94.82977294921875</v>
      </c>
      <c r="AD846" s="116">
        <v>5.0725803375244141</v>
      </c>
      <c r="AE846" s="116">
        <v>30.69317626953125</v>
      </c>
      <c r="AF846" s="116">
        <v>1606.8890380859375</v>
      </c>
      <c r="AG846" s="116">
        <v>5724.39599609375</v>
      </c>
      <c r="AH846" s="121">
        <v>3522.6044921875</v>
      </c>
      <c r="AI846" s="116">
        <v>61.536701202392578</v>
      </c>
      <c r="AJ846" s="121">
        <v>4378.25048828125</v>
      </c>
      <c r="AK846" s="121">
        <v>1346.1474609375</v>
      </c>
      <c r="AL846" s="116">
        <v>2489.157958984375</v>
      </c>
      <c r="AM846" s="116">
        <v>1033.447021484375</v>
      </c>
      <c r="AN846" s="116">
        <v>87.016014099121094</v>
      </c>
      <c r="AO846" s="116">
        <v>83.292373657226563</v>
      </c>
      <c r="AP846" s="116">
        <v>101.82100677490234</v>
      </c>
      <c r="AQ846" s="116">
        <v>3.5577352368513053</v>
      </c>
      <c r="AR846" s="118">
        <v>202</v>
      </c>
      <c r="AS846" s="118">
        <v>2</v>
      </c>
      <c r="AT846" s="118">
        <v>0</v>
      </c>
      <c r="AU846" s="118">
        <v>0</v>
      </c>
      <c r="AV846" s="118">
        <v>6</v>
      </c>
      <c r="AW846" s="118">
        <v>2</v>
      </c>
      <c r="AX846" s="118">
        <v>2</v>
      </c>
      <c r="AY846" s="118">
        <v>0</v>
      </c>
      <c r="AZ846" s="118">
        <v>5</v>
      </c>
      <c r="BA846" s="118">
        <v>3</v>
      </c>
      <c r="BB846" s="118">
        <v>82</v>
      </c>
      <c r="BC846" s="118">
        <v>44</v>
      </c>
      <c r="BD846" s="116">
        <v>12</v>
      </c>
      <c r="BE846" s="118">
        <v>34</v>
      </c>
      <c r="BF846" s="118">
        <v>0</v>
      </c>
      <c r="BG846" s="112">
        <v>43.006717681884766</v>
      </c>
      <c r="BH846" s="244">
        <v>63</v>
      </c>
      <c r="BI846" s="240">
        <v>15.07177033492823</v>
      </c>
      <c r="BJ846" s="471">
        <v>0</v>
      </c>
      <c r="BK846" s="471">
        <v>3</v>
      </c>
    </row>
    <row r="847" spans="1:63">
      <c r="A847" s="352">
        <v>41866</v>
      </c>
      <c r="B847" s="206" t="s">
        <v>133</v>
      </c>
      <c r="C847" s="206" t="s">
        <v>176</v>
      </c>
      <c r="D847" s="206">
        <v>174</v>
      </c>
      <c r="E847" s="206">
        <v>163</v>
      </c>
      <c r="F847" s="206">
        <v>11</v>
      </c>
      <c r="G847" s="206">
        <v>515</v>
      </c>
      <c r="H847" s="206">
        <v>482</v>
      </c>
      <c r="I847" s="206">
        <v>33</v>
      </c>
      <c r="J847" s="206">
        <v>1511</v>
      </c>
      <c r="K847" s="245">
        <v>1399</v>
      </c>
      <c r="L847" s="245">
        <v>112</v>
      </c>
      <c r="M847" s="245">
        <v>856751</v>
      </c>
      <c r="N847" s="246">
        <v>0.10644866526126862</v>
      </c>
      <c r="O847" s="245">
        <v>32</v>
      </c>
      <c r="P847" s="246">
        <v>3.9017347153276205E-3</v>
      </c>
      <c r="Q847" s="246">
        <v>0</v>
      </c>
      <c r="R847" s="247">
        <v>291860</v>
      </c>
      <c r="S847" s="246">
        <v>99.191474914550781</v>
      </c>
      <c r="T847" s="246">
        <v>99.187606811523438</v>
      </c>
      <c r="U847" s="248">
        <v>294239</v>
      </c>
      <c r="V847" s="249">
        <v>0.21411165595054626</v>
      </c>
      <c r="W847" s="248">
        <v>939</v>
      </c>
      <c r="X847" s="246">
        <v>0.32172960042953491</v>
      </c>
      <c r="Y847" s="246">
        <v>0</v>
      </c>
      <c r="Z847" s="247">
        <v>70805</v>
      </c>
      <c r="AA847" s="249">
        <v>91.109382629394531</v>
      </c>
      <c r="AB847" s="246">
        <v>69519</v>
      </c>
      <c r="AC847" s="250">
        <v>91.974853515625</v>
      </c>
      <c r="AD847" s="246">
        <v>5.290283203125</v>
      </c>
      <c r="AE847" s="246">
        <v>36.095832824707031</v>
      </c>
      <c r="AF847" s="246">
        <v>1292.3548583984375</v>
      </c>
      <c r="AG847" s="246">
        <v>4271.14892578125</v>
      </c>
      <c r="AH847" s="251">
        <v>2794.130126953125</v>
      </c>
      <c r="AI847" s="246">
        <v>65.418701171875</v>
      </c>
      <c r="AJ847" s="251">
        <v>4052.339599609375</v>
      </c>
      <c r="AK847" s="251">
        <v>218.80999755859375</v>
      </c>
      <c r="AL847" s="246">
        <v>2680.293212890625</v>
      </c>
      <c r="AM847" s="246">
        <v>113.83689880371094</v>
      </c>
      <c r="AN847" s="246">
        <v>78.548370361328125</v>
      </c>
      <c r="AO847" s="246">
        <v>81.402694702148437</v>
      </c>
      <c r="AP847" s="246">
        <v>47.622772216796875</v>
      </c>
      <c r="AQ847" s="246">
        <v>2.8267034584918926</v>
      </c>
      <c r="AR847" s="248">
        <v>309</v>
      </c>
      <c r="AS847" s="248">
        <v>1</v>
      </c>
      <c r="AT847" s="248">
        <v>5</v>
      </c>
      <c r="AU847" s="248">
        <v>2</v>
      </c>
      <c r="AV847" s="248">
        <v>2</v>
      </c>
      <c r="AW847" s="248">
        <v>1</v>
      </c>
      <c r="AX847" s="248">
        <v>7</v>
      </c>
      <c r="AY847" s="248">
        <v>1</v>
      </c>
      <c r="AZ847" s="248">
        <v>8</v>
      </c>
      <c r="BA847" s="248">
        <v>4</v>
      </c>
      <c r="BB847" s="248">
        <v>73</v>
      </c>
      <c r="BC847" s="248">
        <v>41</v>
      </c>
      <c r="BD847" s="246">
        <v>11</v>
      </c>
      <c r="BE847" s="248">
        <v>24</v>
      </c>
      <c r="BF847" s="248">
        <v>0</v>
      </c>
      <c r="BG847" s="249">
        <v>37.851150512695312</v>
      </c>
      <c r="BH847" s="252">
        <v>114</v>
      </c>
      <c r="BI847" s="253">
        <v>22.135922330097088</v>
      </c>
      <c r="BJ847" s="43">
        <v>1</v>
      </c>
      <c r="BK847" s="43">
        <v>4</v>
      </c>
    </row>
    <row r="848" spans="1:63">
      <c r="A848" s="352">
        <v>41866</v>
      </c>
      <c r="B848" s="206" t="s">
        <v>125</v>
      </c>
      <c r="C848" s="206" t="s">
        <v>176</v>
      </c>
      <c r="D848" s="206">
        <v>172</v>
      </c>
      <c r="E848" s="206">
        <v>164</v>
      </c>
      <c r="F848" s="206">
        <v>8</v>
      </c>
      <c r="G848" s="206">
        <v>492</v>
      </c>
      <c r="H848" s="206">
        <v>468</v>
      </c>
      <c r="I848" s="206">
        <v>24</v>
      </c>
      <c r="J848" s="206">
        <v>1614</v>
      </c>
      <c r="K848" s="245">
        <v>1522</v>
      </c>
      <c r="L848" s="245">
        <v>92</v>
      </c>
      <c r="M848" s="245">
        <v>836995</v>
      </c>
      <c r="N848" s="246">
        <v>2.3895006161183119E-3</v>
      </c>
      <c r="O848" s="245">
        <v>10</v>
      </c>
      <c r="P848" s="246">
        <v>1.2515769340097904E-3</v>
      </c>
      <c r="Q848" s="246">
        <v>0</v>
      </c>
      <c r="R848" s="247">
        <v>308637</v>
      </c>
      <c r="S848" s="246">
        <v>99.752426147460938</v>
      </c>
      <c r="T848" s="246">
        <v>99.751174926757813</v>
      </c>
      <c r="U848" s="248">
        <v>309403</v>
      </c>
      <c r="V848" s="249">
        <v>4.1693195700645447E-2</v>
      </c>
      <c r="W848" s="248">
        <v>660</v>
      </c>
      <c r="X848" s="246">
        <v>0.2138434499502182</v>
      </c>
      <c r="Y848" s="246">
        <v>0</v>
      </c>
      <c r="Z848" s="247">
        <v>78186</v>
      </c>
      <c r="AA848" s="249">
        <v>92.484588623046875</v>
      </c>
      <c r="AB848" s="246">
        <v>78505</v>
      </c>
      <c r="AC848" s="250">
        <v>92.443794250488281</v>
      </c>
      <c r="AD848" s="246">
        <v>4.2904748916625977</v>
      </c>
      <c r="AE848" s="246">
        <v>33.45001220703125</v>
      </c>
      <c r="AF848" s="246">
        <v>1035.1219482421875</v>
      </c>
      <c r="AG848" s="246">
        <v>4062.214111328125</v>
      </c>
      <c r="AH848" s="251">
        <v>2274.80419921875</v>
      </c>
      <c r="AI848" s="246">
        <v>55.999122619628906</v>
      </c>
      <c r="AJ848" s="251">
        <v>3766.456787109375</v>
      </c>
      <c r="AK848" s="251">
        <v>295.7572021484375</v>
      </c>
      <c r="AL848" s="246">
        <v>2068.652099609375</v>
      </c>
      <c r="AM848" s="246">
        <v>206.15202331542969</v>
      </c>
      <c r="AN848" s="246">
        <v>66.036323547363281</v>
      </c>
      <c r="AO848" s="246">
        <v>65.289787292480469</v>
      </c>
      <c r="AP848" s="246">
        <v>77.291007995605469</v>
      </c>
      <c r="AQ848" s="246">
        <v>2.5168612833507589</v>
      </c>
      <c r="AR848" s="248">
        <v>353</v>
      </c>
      <c r="AS848" s="248">
        <v>1</v>
      </c>
      <c r="AT848" s="248">
        <v>1</v>
      </c>
      <c r="AU848" s="248">
        <v>0</v>
      </c>
      <c r="AV848" s="248">
        <v>1</v>
      </c>
      <c r="AW848" s="248">
        <v>0</v>
      </c>
      <c r="AX848" s="248">
        <v>1</v>
      </c>
      <c r="AY848" s="248">
        <v>0</v>
      </c>
      <c r="AZ848" s="248">
        <v>3</v>
      </c>
      <c r="BA848" s="248">
        <v>0</v>
      </c>
      <c r="BB848" s="248">
        <v>65</v>
      </c>
      <c r="BC848" s="248">
        <v>45</v>
      </c>
      <c r="BD848" s="246">
        <v>8</v>
      </c>
      <c r="BE848" s="248">
        <v>12</v>
      </c>
      <c r="BF848" s="248">
        <v>0</v>
      </c>
      <c r="BG848" s="249">
        <v>32.152393341064453</v>
      </c>
      <c r="BH848" s="252">
        <v>152</v>
      </c>
      <c r="BI848" s="253">
        <v>30.894308943089431</v>
      </c>
      <c r="BJ848" s="43">
        <v>0</v>
      </c>
      <c r="BK848" s="43">
        <v>0</v>
      </c>
    </row>
    <row r="849" spans="1:63">
      <c r="A849" s="352">
        <v>41866</v>
      </c>
      <c r="B849" s="107" t="s">
        <v>127</v>
      </c>
      <c r="C849" s="107" t="s">
        <v>128</v>
      </c>
      <c r="D849" s="107">
        <v>161</v>
      </c>
      <c r="E849" s="107">
        <v>149</v>
      </c>
      <c r="F849" s="107">
        <v>12</v>
      </c>
      <c r="G849" s="107">
        <v>483</v>
      </c>
      <c r="H849" s="107">
        <v>447</v>
      </c>
      <c r="I849" s="107">
        <v>36</v>
      </c>
      <c r="J849" s="107">
        <v>1561</v>
      </c>
      <c r="K849" s="108">
        <v>1439</v>
      </c>
      <c r="L849" s="108">
        <v>122</v>
      </c>
      <c r="M849" s="108">
        <v>867746</v>
      </c>
      <c r="N849" s="109">
        <v>9.6226312220096588E-2</v>
      </c>
      <c r="O849" s="108">
        <v>3314</v>
      </c>
      <c r="P849" s="109">
        <v>0.3822874128818512</v>
      </c>
      <c r="Q849" s="109">
        <v>0</v>
      </c>
      <c r="R849" s="110">
        <v>325259</v>
      </c>
      <c r="S849" s="109">
        <v>99.471542358398438</v>
      </c>
      <c r="T849" s="109">
        <v>99.091278076171875</v>
      </c>
      <c r="U849" s="111">
        <v>326987</v>
      </c>
      <c r="V849" s="112">
        <v>0.11437763273715973</v>
      </c>
      <c r="W849" s="111">
        <v>2524</v>
      </c>
      <c r="X849" s="109">
        <v>0.77599698305130005</v>
      </c>
      <c r="Y849" s="109">
        <v>0</v>
      </c>
      <c r="Z849" s="110">
        <v>658689</v>
      </c>
      <c r="AA849" s="112">
        <v>99.353004455566406</v>
      </c>
      <c r="AB849" s="109">
        <v>658994</v>
      </c>
      <c r="AC849" s="182">
        <v>99.473381042480469</v>
      </c>
      <c r="AD849" s="109">
        <v>3.3527028560638428</v>
      </c>
      <c r="AE849" s="109">
        <v>20.28333854675293</v>
      </c>
      <c r="AF849" s="109">
        <v>789.76068115234375</v>
      </c>
      <c r="AG849" s="109">
        <v>4168.677734375</v>
      </c>
      <c r="AH849" s="113">
        <v>2553.921630859375</v>
      </c>
      <c r="AI849" s="109">
        <v>61.264549255371094</v>
      </c>
      <c r="AJ849" s="113">
        <v>3847.154052734375</v>
      </c>
      <c r="AK849" s="113">
        <v>321.522216796875</v>
      </c>
      <c r="AL849" s="109">
        <v>447</v>
      </c>
      <c r="AM849" s="109">
        <v>36</v>
      </c>
      <c r="AN849" s="109">
        <v>73.275474548339844</v>
      </c>
      <c r="AO849" s="109">
        <v>75.238410949707031</v>
      </c>
      <c r="AP849" s="109">
        <v>55.842693328857422</v>
      </c>
      <c r="AQ849" s="109">
        <v>2.670517446748879</v>
      </c>
      <c r="AR849" s="111">
        <v>328</v>
      </c>
      <c r="AS849" s="111">
        <v>1</v>
      </c>
      <c r="AT849" s="111">
        <v>2</v>
      </c>
      <c r="AU849" s="111">
        <v>1</v>
      </c>
      <c r="AV849" s="111">
        <v>4</v>
      </c>
      <c r="AW849" s="111">
        <v>0</v>
      </c>
      <c r="AX849" s="111">
        <v>29</v>
      </c>
      <c r="AY849" s="111">
        <v>0</v>
      </c>
      <c r="AZ849" s="111">
        <v>10</v>
      </c>
      <c r="BA849" s="111">
        <v>1</v>
      </c>
      <c r="BB849" s="111">
        <v>18</v>
      </c>
      <c r="BC849" s="111">
        <v>5</v>
      </c>
      <c r="BD849" s="109">
        <v>68</v>
      </c>
      <c r="BE849" s="111">
        <v>92</v>
      </c>
      <c r="BF849" s="111">
        <v>0</v>
      </c>
      <c r="BG849" s="112">
        <v>35.854129791259766</v>
      </c>
      <c r="BH849" s="244">
        <v>164</v>
      </c>
      <c r="BI849" s="240">
        <v>33.954451345755693</v>
      </c>
      <c r="BJ849" s="43">
        <v>0</v>
      </c>
      <c r="BK849" s="43">
        <v>1</v>
      </c>
    </row>
    <row r="850" spans="1:63">
      <c r="A850" s="352">
        <v>41866</v>
      </c>
      <c r="B850" s="107" t="s">
        <v>129</v>
      </c>
      <c r="C850" s="107" t="s">
        <v>128</v>
      </c>
      <c r="D850" s="107">
        <v>153</v>
      </c>
      <c r="E850" s="107">
        <v>151</v>
      </c>
      <c r="F850" s="107">
        <v>2</v>
      </c>
      <c r="G850" s="107">
        <v>455</v>
      </c>
      <c r="H850" s="107">
        <v>449</v>
      </c>
      <c r="I850" s="107">
        <v>6</v>
      </c>
      <c r="J850" s="107">
        <v>1185</v>
      </c>
      <c r="K850" s="108">
        <v>1168</v>
      </c>
      <c r="L850" s="108">
        <v>17</v>
      </c>
      <c r="M850" s="108">
        <v>664397</v>
      </c>
      <c r="N850" s="109">
        <v>0</v>
      </c>
      <c r="O850" s="108">
        <v>2998</v>
      </c>
      <c r="P850" s="109">
        <v>0.4512423574924469</v>
      </c>
      <c r="Q850" s="109">
        <v>0</v>
      </c>
      <c r="R850" s="110">
        <v>206837</v>
      </c>
      <c r="S850" s="109">
        <v>98.925788879394531</v>
      </c>
      <c r="T850" s="109">
        <v>98.479393005371094</v>
      </c>
      <c r="U850" s="111">
        <v>209083</v>
      </c>
      <c r="V850" s="112">
        <v>8.7046772241592407E-2</v>
      </c>
      <c r="W850" s="111">
        <v>1646</v>
      </c>
      <c r="X850" s="109">
        <v>0.795795738697052</v>
      </c>
      <c r="Y850" s="109">
        <v>0</v>
      </c>
      <c r="Z850" s="110">
        <v>136878</v>
      </c>
      <c r="AA850" s="112">
        <v>98.629104614257813</v>
      </c>
      <c r="AB850" s="109">
        <v>137171</v>
      </c>
      <c r="AC850" s="182">
        <v>98.617988586425781</v>
      </c>
      <c r="AD850" s="109">
        <v>3.2813906669616699</v>
      </c>
      <c r="AE850" s="109">
        <v>26.320178985595703</v>
      </c>
      <c r="AF850" s="109">
        <v>626.4720458984375</v>
      </c>
      <c r="AG850" s="109">
        <v>2396.7392578125</v>
      </c>
      <c r="AH850" s="113">
        <v>1233.261474609375</v>
      </c>
      <c r="AI850" s="109">
        <v>51.455802917480469</v>
      </c>
      <c r="AJ850" s="113">
        <v>2366.75048828125</v>
      </c>
      <c r="AK850" s="113">
        <v>29.988887786865234</v>
      </c>
      <c r="AL850" s="109">
        <v>449</v>
      </c>
      <c r="AM850" s="109">
        <v>6</v>
      </c>
      <c r="AN850" s="109">
        <v>62.761337280273438</v>
      </c>
      <c r="AO850" s="109">
        <v>63.183929443359375</v>
      </c>
      <c r="AP850" s="109">
        <v>41.078414916992188</v>
      </c>
      <c r="AQ850" s="109">
        <v>2.0225647745253164</v>
      </c>
      <c r="AR850" s="111">
        <v>335</v>
      </c>
      <c r="AS850" s="111">
        <v>0</v>
      </c>
      <c r="AT850" s="111">
        <v>0</v>
      </c>
      <c r="AU850" s="111">
        <v>0</v>
      </c>
      <c r="AV850" s="111">
        <v>1</v>
      </c>
      <c r="AW850" s="111">
        <v>0</v>
      </c>
      <c r="AX850" s="111">
        <v>18</v>
      </c>
      <c r="AY850" s="111">
        <v>0</v>
      </c>
      <c r="AZ850" s="111">
        <v>14</v>
      </c>
      <c r="BA850" s="111">
        <v>0</v>
      </c>
      <c r="BB850" s="111">
        <v>31</v>
      </c>
      <c r="BC850" s="111">
        <v>12</v>
      </c>
      <c r="BD850" s="109">
        <v>62</v>
      </c>
      <c r="BE850" s="111">
        <v>98</v>
      </c>
      <c r="BF850" s="111">
        <v>0</v>
      </c>
      <c r="BG850" s="112">
        <v>30.127702713012695</v>
      </c>
      <c r="BH850" s="244">
        <v>173</v>
      </c>
      <c r="BI850" s="240">
        <v>38.021978021978022</v>
      </c>
      <c r="BJ850" s="43">
        <v>0</v>
      </c>
      <c r="BK850" s="43">
        <v>0</v>
      </c>
    </row>
    <row r="851" spans="1:63">
      <c r="A851" s="352">
        <v>41866</v>
      </c>
      <c r="B851" s="126" t="s">
        <v>130</v>
      </c>
      <c r="C851" s="126" t="s">
        <v>128</v>
      </c>
      <c r="D851" s="233">
        <v>181</v>
      </c>
      <c r="E851" s="233">
        <v>176</v>
      </c>
      <c r="F851" s="233">
        <v>5</v>
      </c>
      <c r="G851" s="233">
        <v>543</v>
      </c>
      <c r="H851" s="233">
        <v>528</v>
      </c>
      <c r="I851" s="233">
        <v>15</v>
      </c>
      <c r="J851" s="233">
        <v>880</v>
      </c>
      <c r="K851" s="233">
        <v>850</v>
      </c>
      <c r="L851" s="233">
        <v>30</v>
      </c>
      <c r="M851" s="233">
        <v>291249</v>
      </c>
      <c r="N851" s="195">
        <v>1.2851545810699463</v>
      </c>
      <c r="O851" s="233">
        <v>691</v>
      </c>
      <c r="P851" s="230">
        <v>0.24034281075000763</v>
      </c>
      <c r="Q851" s="234">
        <v>0</v>
      </c>
      <c r="R851" s="233">
        <v>60654</v>
      </c>
      <c r="S851" s="230">
        <v>99.78448486328125</v>
      </c>
      <c r="T851" s="195">
        <v>99.544662475585938</v>
      </c>
      <c r="U851" s="233">
        <v>60785</v>
      </c>
      <c r="V851" s="195">
        <v>0</v>
      </c>
      <c r="W851" s="233">
        <v>329</v>
      </c>
      <c r="X851" s="195">
        <v>0.54242092370986938</v>
      </c>
      <c r="Y851" s="234">
        <v>0</v>
      </c>
      <c r="Z851" s="233">
        <v>127508</v>
      </c>
      <c r="AA851" s="195">
        <v>98.855117797851562</v>
      </c>
      <c r="AB851" s="233">
        <v>129084</v>
      </c>
      <c r="AC851" s="195">
        <v>98.78448486328125</v>
      </c>
      <c r="AD851" s="234">
        <v>4.2009878158569336</v>
      </c>
      <c r="AE851" s="234">
        <v>27.383520126342773</v>
      </c>
      <c r="AF851" s="233">
        <v>367.5943603515625</v>
      </c>
      <c r="AG851" s="234">
        <v>1137.23876953125</v>
      </c>
      <c r="AH851" s="234">
        <v>704.93707275390625</v>
      </c>
      <c r="AI851" s="234">
        <v>61.986724853515625</v>
      </c>
      <c r="AJ851" s="234">
        <v>1086.5</v>
      </c>
      <c r="AK851" s="234">
        <v>50.738887786865234</v>
      </c>
      <c r="AL851" s="234">
        <v>528</v>
      </c>
      <c r="AM851" s="234">
        <v>15</v>
      </c>
      <c r="AN851" s="235">
        <v>46.919200897216797</v>
      </c>
      <c r="AO851" s="235">
        <v>46.435237884521484</v>
      </c>
      <c r="AP851" s="235">
        <v>60.399124145507813</v>
      </c>
      <c r="AQ851" s="213">
        <v>1.2923167835582385</v>
      </c>
      <c r="AR851" s="234">
        <v>444</v>
      </c>
      <c r="AS851" s="236">
        <v>0</v>
      </c>
      <c r="AT851" s="236">
        <v>1</v>
      </c>
      <c r="AU851" s="236">
        <v>1</v>
      </c>
      <c r="AV851" s="236">
        <v>0</v>
      </c>
      <c r="AW851" s="236">
        <v>0</v>
      </c>
      <c r="AX851" s="236">
        <v>6</v>
      </c>
      <c r="AY851" s="236">
        <v>0</v>
      </c>
      <c r="AZ851" s="236">
        <v>2</v>
      </c>
      <c r="BA851" s="236">
        <v>0</v>
      </c>
      <c r="BB851" s="236">
        <v>32</v>
      </c>
      <c r="BC851" s="236">
        <v>8</v>
      </c>
      <c r="BD851" s="236">
        <v>8</v>
      </c>
      <c r="BE851" s="236">
        <v>2</v>
      </c>
      <c r="BF851" s="236">
        <v>0</v>
      </c>
      <c r="BG851" s="235">
        <v>21.695781707763672</v>
      </c>
      <c r="BH851" s="236">
        <v>272</v>
      </c>
      <c r="BI851" s="235">
        <v>50.092081031307558</v>
      </c>
      <c r="BJ851" s="43">
        <v>0</v>
      </c>
      <c r="BK851" s="43">
        <v>0</v>
      </c>
    </row>
    <row r="852" spans="1:63">
      <c r="A852" s="352">
        <v>41866</v>
      </c>
      <c r="B852" s="127" t="s">
        <v>132</v>
      </c>
      <c r="C852" s="127" t="s">
        <v>128</v>
      </c>
      <c r="D852" s="199">
        <v>183</v>
      </c>
      <c r="E852" s="199">
        <v>178</v>
      </c>
      <c r="F852" s="199">
        <v>5</v>
      </c>
      <c r="G852" s="199">
        <v>542</v>
      </c>
      <c r="H852" s="199">
        <v>527</v>
      </c>
      <c r="I852" s="199">
        <v>15</v>
      </c>
      <c r="J852" s="199">
        <v>1027</v>
      </c>
      <c r="K852" s="199">
        <v>995</v>
      </c>
      <c r="L852" s="199">
        <v>32</v>
      </c>
      <c r="M852" s="199">
        <v>365916</v>
      </c>
      <c r="N852" s="200">
        <v>0.11915303021669388</v>
      </c>
      <c r="O852" s="199">
        <v>1323</v>
      </c>
      <c r="P852" s="194">
        <v>0.36200854182243347</v>
      </c>
      <c r="Q852" s="200">
        <v>0</v>
      </c>
      <c r="R852" s="199">
        <v>91387</v>
      </c>
      <c r="S852" s="194">
        <v>99.766380310058594</v>
      </c>
      <c r="T852" s="200">
        <v>99.405220031738281</v>
      </c>
      <c r="U852" s="199">
        <v>91601</v>
      </c>
      <c r="V852" s="201">
        <v>0</v>
      </c>
      <c r="W852" s="199">
        <v>510</v>
      </c>
      <c r="X852" s="200">
        <v>0.55806624889373779</v>
      </c>
      <c r="Y852" s="200">
        <v>0</v>
      </c>
      <c r="Z852" s="199">
        <v>128781</v>
      </c>
      <c r="AA852" s="201">
        <v>98.352279663085938</v>
      </c>
      <c r="AB852" s="199">
        <v>129458</v>
      </c>
      <c r="AC852" s="201">
        <v>98.235023498535156</v>
      </c>
      <c r="AD852" s="200">
        <v>4.2395586967468262</v>
      </c>
      <c r="AE852" s="200">
        <v>26.905239105224609</v>
      </c>
      <c r="AF852" s="199">
        <v>430.14437866210937</v>
      </c>
      <c r="AG852" s="200">
        <v>1424.6109619140625</v>
      </c>
      <c r="AH852" s="200">
        <v>711.343017578125</v>
      </c>
      <c r="AI852" s="237">
        <v>49.932441711425781</v>
      </c>
      <c r="AJ852" s="200">
        <v>1383.883056640625</v>
      </c>
      <c r="AK852" s="200">
        <v>40.727775573730469</v>
      </c>
      <c r="AL852" s="200">
        <v>527</v>
      </c>
      <c r="AM852" s="200">
        <v>15</v>
      </c>
      <c r="AN852" s="200">
        <v>43.577747344970703</v>
      </c>
      <c r="AO852" s="200">
        <v>43.718936920166016</v>
      </c>
      <c r="AP852" s="200">
        <v>39.2685546875</v>
      </c>
      <c r="AQ852" s="200">
        <v>1.3871577039085321</v>
      </c>
      <c r="AR852" s="200">
        <v>481</v>
      </c>
      <c r="AS852" s="202">
        <v>0</v>
      </c>
      <c r="AT852" s="202">
        <v>1</v>
      </c>
      <c r="AU852" s="202">
        <v>1</v>
      </c>
      <c r="AV852" s="202">
        <v>0</v>
      </c>
      <c r="AW852" s="202">
        <v>0</v>
      </c>
      <c r="AX852" s="202">
        <v>7</v>
      </c>
      <c r="AY852" s="202">
        <v>-1</v>
      </c>
      <c r="AZ852" s="202">
        <v>7</v>
      </c>
      <c r="BA852" s="202">
        <v>0</v>
      </c>
      <c r="BB852" s="202">
        <v>30</v>
      </c>
      <c r="BC852" s="202">
        <v>13</v>
      </c>
      <c r="BD852" s="202">
        <v>15</v>
      </c>
      <c r="BE852" s="202">
        <v>15</v>
      </c>
      <c r="BF852" s="202">
        <v>0</v>
      </c>
      <c r="BG852" s="200">
        <v>20.230524063110352</v>
      </c>
      <c r="BH852" s="202">
        <v>313</v>
      </c>
      <c r="BI852" s="238">
        <v>57.749077490774901</v>
      </c>
      <c r="BJ852" s="43">
        <v>1</v>
      </c>
      <c r="BK852" s="43">
        <v>0</v>
      </c>
    </row>
    <row r="853" spans="1:63">
      <c r="A853" s="352">
        <v>41865</v>
      </c>
      <c r="B853" s="126" t="s">
        <v>6</v>
      </c>
      <c r="C853" s="126"/>
      <c r="D853" s="233">
        <v>2101</v>
      </c>
      <c r="E853" s="233">
        <v>1903</v>
      </c>
      <c r="F853" s="233">
        <v>198</v>
      </c>
      <c r="G853" s="233">
        <v>6212</v>
      </c>
      <c r="H853" s="233">
        <v>5636</v>
      </c>
      <c r="I853" s="233">
        <v>576</v>
      </c>
      <c r="J853" s="233">
        <v>18276</v>
      </c>
      <c r="K853" s="233">
        <v>16121</v>
      </c>
      <c r="L853" s="233">
        <v>2155</v>
      </c>
      <c r="M853" s="233">
        <v>11480383</v>
      </c>
      <c r="N853" s="195">
        <v>4.0547427365903506E-2</v>
      </c>
      <c r="O853" s="233">
        <v>16413</v>
      </c>
      <c r="P853" s="230">
        <v>0.14519369446123609</v>
      </c>
      <c r="Q853" s="234"/>
      <c r="R853" s="233">
        <v>4387839</v>
      </c>
      <c r="S853" s="230">
        <v>99.563611739817759</v>
      </c>
      <c r="T853" s="195">
        <v>99.419051653593684</v>
      </c>
      <c r="U853" s="233">
        <v>4407079</v>
      </c>
      <c r="V853" s="195">
        <v>8.2367481007713808E-2</v>
      </c>
      <c r="W853" s="233">
        <v>15424</v>
      </c>
      <c r="X853" s="195">
        <v>0.3515169995982077</v>
      </c>
      <c r="Y853" s="234"/>
      <c r="Z853" s="233">
        <v>3447628</v>
      </c>
      <c r="AA853" s="195">
        <v>98.202134869507887</v>
      </c>
      <c r="AB853" s="233">
        <v>3446606</v>
      </c>
      <c r="AC853" s="195">
        <v>98.190096041870007</v>
      </c>
      <c r="AD853" s="234">
        <v>9.2965449070291264</v>
      </c>
      <c r="AE853" s="234">
        <v>29.832545020583634</v>
      </c>
      <c r="AF853" s="233">
        <v>15577.739105224609</v>
      </c>
      <c r="AG853" s="234">
        <v>60107.073974609375</v>
      </c>
      <c r="AH853" s="234">
        <v>42797.516479492188</v>
      </c>
      <c r="AI853" s="234">
        <v>71.202129216223113</v>
      </c>
      <c r="AJ853" s="234">
        <v>50941.982055664062</v>
      </c>
      <c r="AK853" s="234">
        <v>9165.0935230255127</v>
      </c>
      <c r="AL853" s="234">
        <v>32310.808837890625</v>
      </c>
      <c r="AM853" s="234">
        <v>7205.6924057006836</v>
      </c>
      <c r="AN853" s="235">
        <v>89.254482073436876</v>
      </c>
      <c r="AO853" s="235">
        <v>87.055749432302235</v>
      </c>
      <c r="AP853" s="235">
        <v>105.66643493954868</v>
      </c>
      <c r="AQ853" s="213">
        <v>3.2888528110423163</v>
      </c>
      <c r="AR853" s="234">
        <v>3517</v>
      </c>
      <c r="AS853" s="236">
        <v>89</v>
      </c>
      <c r="AT853" s="236">
        <v>27</v>
      </c>
      <c r="AU853" s="236">
        <v>21</v>
      </c>
      <c r="AV853" s="236">
        <v>18</v>
      </c>
      <c r="AW853" s="236">
        <v>6</v>
      </c>
      <c r="AX853" s="236">
        <v>85</v>
      </c>
      <c r="AY853" s="236">
        <v>3</v>
      </c>
      <c r="AZ853" s="236">
        <v>80</v>
      </c>
      <c r="BA853" s="236">
        <v>20</v>
      </c>
      <c r="BB853" s="236">
        <v>635</v>
      </c>
      <c r="BC853" s="236">
        <v>282</v>
      </c>
      <c r="BD853" s="236">
        <v>295</v>
      </c>
      <c r="BE853" s="236">
        <v>493</v>
      </c>
      <c r="BF853" s="236">
        <v>0</v>
      </c>
      <c r="BG853" s="235">
        <v>43.546324405899327</v>
      </c>
      <c r="BH853" s="236">
        <v>1532</v>
      </c>
      <c r="BI853" s="235">
        <v>24.661944623309722</v>
      </c>
      <c r="BJ853" s="43">
        <v>5</v>
      </c>
      <c r="BK853" s="43">
        <v>20</v>
      </c>
    </row>
    <row r="854" spans="1:63">
      <c r="A854" s="352">
        <v>41865</v>
      </c>
      <c r="B854" s="127" t="s">
        <v>134</v>
      </c>
      <c r="C854" s="127"/>
      <c r="D854" s="199">
        <v>744</v>
      </c>
      <c r="E854" s="199">
        <v>641</v>
      </c>
      <c r="F854" s="199">
        <v>103</v>
      </c>
      <c r="G854" s="199">
        <v>2225</v>
      </c>
      <c r="H854" s="199">
        <v>1914</v>
      </c>
      <c r="I854" s="199">
        <v>311</v>
      </c>
      <c r="J854" s="199">
        <v>7347</v>
      </c>
      <c r="K854" s="199">
        <v>6098</v>
      </c>
      <c r="L854" s="199">
        <v>1249</v>
      </c>
      <c r="M854" s="199">
        <v>5369788</v>
      </c>
      <c r="N854" s="200">
        <v>3.5550751512205159E-2</v>
      </c>
      <c r="O854" s="199">
        <v>6725</v>
      </c>
      <c r="P854" s="194">
        <v>0.12529500252926415</v>
      </c>
      <c r="Q854" s="200"/>
      <c r="R854" s="199">
        <v>2256945</v>
      </c>
      <c r="S854" s="194">
        <v>99.608103059198683</v>
      </c>
      <c r="T854" s="200">
        <v>99.483299083951309</v>
      </c>
      <c r="U854" s="199">
        <v>2265828</v>
      </c>
      <c r="V854" s="201">
        <v>4.5104923258169838E-2</v>
      </c>
      <c r="W854" s="199">
        <v>6313</v>
      </c>
      <c r="X854" s="200">
        <v>0.27971439268568798</v>
      </c>
      <c r="Y854" s="200"/>
      <c r="Z854" s="199">
        <v>1952896</v>
      </c>
      <c r="AA854" s="201">
        <v>98.566284598244394</v>
      </c>
      <c r="AB854" s="199">
        <v>1951460</v>
      </c>
      <c r="AC854" s="201">
        <v>98.462742471803921</v>
      </c>
      <c r="AD854" s="200">
        <v>5.1911189919375298</v>
      </c>
      <c r="AE854" s="200">
        <v>30.576849681554215</v>
      </c>
      <c r="AF854" s="199">
        <v>7848.8660278320312</v>
      </c>
      <c r="AG854" s="200">
        <v>32131.207275390625</v>
      </c>
      <c r="AH854" s="200">
        <v>25766.85302734375</v>
      </c>
      <c r="AI854" s="237">
        <v>80.192607786258478</v>
      </c>
      <c r="AJ854" s="200">
        <v>25844.497802734375</v>
      </c>
      <c r="AK854" s="200">
        <v>6286.7117614746094</v>
      </c>
      <c r="AL854" s="200">
        <v>20412.502685546875</v>
      </c>
      <c r="AM854" s="200">
        <v>5354.3493728637695</v>
      </c>
      <c r="AN854" s="200">
        <v>114.07611924287944</v>
      </c>
      <c r="AO854" s="200">
        <v>111.84012929732955</v>
      </c>
      <c r="AP854" s="200">
        <v>124.29159400097491</v>
      </c>
      <c r="AQ854" s="200">
        <v>4.3733778787791788</v>
      </c>
      <c r="AR854" s="200">
        <v>779</v>
      </c>
      <c r="AS854" s="202">
        <v>81</v>
      </c>
      <c r="AT854" s="202">
        <v>15</v>
      </c>
      <c r="AU854" s="202">
        <v>15</v>
      </c>
      <c r="AV854" s="202">
        <v>3</v>
      </c>
      <c r="AW854" s="202">
        <v>1</v>
      </c>
      <c r="AX854" s="202">
        <v>12</v>
      </c>
      <c r="AY854" s="202">
        <v>2</v>
      </c>
      <c r="AZ854" s="202">
        <v>22</v>
      </c>
      <c r="BA854" s="202">
        <v>11</v>
      </c>
      <c r="BB854" s="202">
        <v>134</v>
      </c>
      <c r="BC854" s="202">
        <v>47</v>
      </c>
      <c r="BD854" s="202">
        <v>60</v>
      </c>
      <c r="BE854" s="202">
        <v>153</v>
      </c>
      <c r="BF854" s="202">
        <v>0</v>
      </c>
      <c r="BG854" s="200">
        <v>56.265689137536739</v>
      </c>
      <c r="BH854" s="202">
        <v>186</v>
      </c>
      <c r="BI854" s="238">
        <v>8.3595505617977537</v>
      </c>
      <c r="BJ854" s="470">
        <v>2</v>
      </c>
      <c r="BK854" s="470">
        <v>11</v>
      </c>
    </row>
    <row r="855" spans="1:63">
      <c r="A855" s="352">
        <v>41865</v>
      </c>
      <c r="B855" s="127" t="s">
        <v>175</v>
      </c>
      <c r="C855" s="127"/>
      <c r="D855" s="199">
        <v>679</v>
      </c>
      <c r="E855" s="199">
        <v>608</v>
      </c>
      <c r="F855" s="199">
        <v>71</v>
      </c>
      <c r="G855" s="199">
        <v>1964</v>
      </c>
      <c r="H855" s="199">
        <v>1771</v>
      </c>
      <c r="I855" s="199">
        <v>193</v>
      </c>
      <c r="J855" s="199">
        <v>6303</v>
      </c>
      <c r="K855" s="199">
        <v>5599</v>
      </c>
      <c r="L855" s="199">
        <v>704</v>
      </c>
      <c r="M855" s="199">
        <v>3964838</v>
      </c>
      <c r="N855" s="200">
        <v>9.3824765771907421E-3</v>
      </c>
      <c r="O855" s="199">
        <v>651</v>
      </c>
      <c r="P855" s="194">
        <v>1.7160725523431848E-2</v>
      </c>
      <c r="Q855" s="200"/>
      <c r="R855" s="199">
        <v>1446447</v>
      </c>
      <c r="S855" s="194">
        <v>99.553906085321415</v>
      </c>
      <c r="T855" s="243">
        <v>99.536821912750256</v>
      </c>
      <c r="U855" s="199">
        <v>1452930</v>
      </c>
      <c r="V855" s="201">
        <v>0.11845030443740807</v>
      </c>
      <c r="W855" s="199">
        <v>4074</v>
      </c>
      <c r="X855" s="200">
        <v>0.28165567075738002</v>
      </c>
      <c r="Y855" s="200"/>
      <c r="Z855" s="199">
        <v>416107</v>
      </c>
      <c r="AA855" s="201">
        <v>94.597304554360235</v>
      </c>
      <c r="AB855" s="199">
        <v>414753</v>
      </c>
      <c r="AC855" s="201">
        <v>94.724570614295516</v>
      </c>
      <c r="AD855" s="200">
        <v>19.699345190657922</v>
      </c>
      <c r="AE855" s="200">
        <v>32.658031309941158</v>
      </c>
      <c r="AF855" s="199">
        <v>5602.3172607421875</v>
      </c>
      <c r="AG855" s="200">
        <v>18746.97314453125</v>
      </c>
      <c r="AH855" s="200">
        <v>11726.650390625</v>
      </c>
      <c r="AI855" s="237">
        <v>62.552233367047982</v>
      </c>
      <c r="AJ855" s="200">
        <v>16340.224365234375</v>
      </c>
      <c r="AK855" s="200">
        <v>2406.7484130859375</v>
      </c>
      <c r="AL855" s="200">
        <v>9947.30615234375</v>
      </c>
      <c r="AM855" s="200">
        <v>1779.3430328369141</v>
      </c>
      <c r="AN855" s="200">
        <v>78.152157858726454</v>
      </c>
      <c r="AO855" s="200">
        <v>77.760573731017232</v>
      </c>
      <c r="AP855" s="200">
        <v>85.318110957280382</v>
      </c>
      <c r="AQ855" s="200">
        <v>2.9742936926116532</v>
      </c>
      <c r="AR855" s="200">
        <v>1157</v>
      </c>
      <c r="AS855" s="202">
        <v>4</v>
      </c>
      <c r="AT855" s="202">
        <v>6</v>
      </c>
      <c r="AU855" s="202">
        <v>2</v>
      </c>
      <c r="AV855" s="202">
        <v>8</v>
      </c>
      <c r="AW855" s="202">
        <v>2</v>
      </c>
      <c r="AX855" s="202">
        <v>11</v>
      </c>
      <c r="AY855" s="202">
        <v>2</v>
      </c>
      <c r="AZ855" s="202">
        <v>17</v>
      </c>
      <c r="BA855" s="202">
        <v>8</v>
      </c>
      <c r="BB855" s="202">
        <v>347</v>
      </c>
      <c r="BC855" s="202">
        <v>185</v>
      </c>
      <c r="BD855" s="202">
        <v>58</v>
      </c>
      <c r="BE855" s="202">
        <v>104</v>
      </c>
      <c r="BF855" s="202">
        <v>0</v>
      </c>
      <c r="BG855" s="200">
        <v>38.064869275642508</v>
      </c>
      <c r="BH855" s="202">
        <v>439</v>
      </c>
      <c r="BI855" s="238">
        <v>22.352342158859472</v>
      </c>
      <c r="BJ855" s="470">
        <v>2</v>
      </c>
      <c r="BK855" s="470">
        <v>8</v>
      </c>
    </row>
    <row r="856" spans="1:63">
      <c r="A856" s="352">
        <v>41865</v>
      </c>
      <c r="B856" s="126" t="s">
        <v>135</v>
      </c>
      <c r="C856" s="126"/>
      <c r="D856" s="189">
        <v>678</v>
      </c>
      <c r="E856" s="189">
        <v>654</v>
      </c>
      <c r="F856" s="189">
        <v>24</v>
      </c>
      <c r="G856" s="189">
        <v>2023</v>
      </c>
      <c r="H856" s="189">
        <v>1951</v>
      </c>
      <c r="I856" s="189">
        <v>72</v>
      </c>
      <c r="J856" s="189">
        <v>4626</v>
      </c>
      <c r="K856" s="189">
        <v>4424</v>
      </c>
      <c r="L856" s="189">
        <v>202</v>
      </c>
      <c r="M856" s="189">
        <v>2145757</v>
      </c>
      <c r="N856" s="203">
        <v>0.11063694411654093</v>
      </c>
      <c r="O856" s="189">
        <v>9037</v>
      </c>
      <c r="P856" s="192">
        <v>0.42163342494609313</v>
      </c>
      <c r="Q856" s="203"/>
      <c r="R856" s="204">
        <v>684447</v>
      </c>
      <c r="S856" s="192">
        <v>99.437413880829524</v>
      </c>
      <c r="T856" s="203">
        <v>99.018152507005965</v>
      </c>
      <c r="U856" s="204">
        <v>688321</v>
      </c>
      <c r="V856" s="205">
        <v>0.12886428998902924</v>
      </c>
      <c r="W856" s="204">
        <v>5037</v>
      </c>
      <c r="X856" s="203">
        <v>0.73592257691245633</v>
      </c>
      <c r="Y856" s="203"/>
      <c r="Z856" s="204">
        <v>1078625</v>
      </c>
      <c r="AA856" s="205">
        <v>98.933481333102307</v>
      </c>
      <c r="AB856" s="204">
        <v>1080393</v>
      </c>
      <c r="AC856" s="205">
        <v>99.028011934979233</v>
      </c>
      <c r="AD856" s="203">
        <v>3.712497899630137</v>
      </c>
      <c r="AE856" s="203">
        <v>26.270838177796819</v>
      </c>
      <c r="AF856" s="204">
        <v>2126.5558166503906</v>
      </c>
      <c r="AG856" s="205">
        <v>9228.8935546875</v>
      </c>
      <c r="AH856" s="205">
        <v>5304.0130615234375</v>
      </c>
      <c r="AI856" s="232">
        <v>57.471819672570021</v>
      </c>
      <c r="AJ856" s="205">
        <v>8757.2598876953125</v>
      </c>
      <c r="AK856" s="205">
        <v>471.63334846496582</v>
      </c>
      <c r="AL856" s="205">
        <v>1951</v>
      </c>
      <c r="AM856" s="205">
        <v>72</v>
      </c>
      <c r="AN856" s="203">
        <v>60.759455275787047</v>
      </c>
      <c r="AO856" s="203">
        <v>60.837256947123457</v>
      </c>
      <c r="AP856" s="203">
        <v>59.350104256242766</v>
      </c>
      <c r="AQ856" s="203">
        <v>1.9950050918044746</v>
      </c>
      <c r="AR856" s="205">
        <v>1581</v>
      </c>
      <c r="AS856" s="204">
        <v>4</v>
      </c>
      <c r="AT856" s="204">
        <v>6</v>
      </c>
      <c r="AU856" s="204">
        <v>4</v>
      </c>
      <c r="AV856" s="204">
        <v>7</v>
      </c>
      <c r="AW856" s="204">
        <v>3</v>
      </c>
      <c r="AX856" s="204">
        <v>62</v>
      </c>
      <c r="AY856" s="204">
        <v>-1</v>
      </c>
      <c r="AZ856" s="204">
        <v>41</v>
      </c>
      <c r="BA856" s="204">
        <v>1</v>
      </c>
      <c r="BB856" s="204">
        <v>154</v>
      </c>
      <c r="BC856" s="204">
        <v>50</v>
      </c>
      <c r="BD856" s="204">
        <v>177</v>
      </c>
      <c r="BE856" s="204">
        <v>236</v>
      </c>
      <c r="BF856" s="204">
        <v>0</v>
      </c>
      <c r="BG856" s="203">
        <v>29.137214086225203</v>
      </c>
      <c r="BH856" s="204">
        <v>907</v>
      </c>
      <c r="BI856" s="239">
        <v>44.83440434997528</v>
      </c>
      <c r="BJ856" s="470">
        <v>1</v>
      </c>
      <c r="BK856" s="470">
        <v>1</v>
      </c>
    </row>
    <row r="857" spans="1:63">
      <c r="A857" s="352">
        <v>41865</v>
      </c>
      <c r="B857" s="114" t="s">
        <v>121</v>
      </c>
      <c r="C857" s="114" t="s">
        <v>122</v>
      </c>
      <c r="D857" s="114">
        <v>227</v>
      </c>
      <c r="E857" s="114">
        <v>167</v>
      </c>
      <c r="F857" s="114">
        <v>60</v>
      </c>
      <c r="G857" s="114">
        <v>672</v>
      </c>
      <c r="H857" s="114">
        <v>491</v>
      </c>
      <c r="I857" s="114">
        <v>181</v>
      </c>
      <c r="J857" s="114">
        <v>2588</v>
      </c>
      <c r="K857" s="115">
        <v>1830</v>
      </c>
      <c r="L857" s="115">
        <v>758</v>
      </c>
      <c r="M857" s="115">
        <v>1878619</v>
      </c>
      <c r="N857" s="116">
        <v>5.3017668426036835E-2</v>
      </c>
      <c r="O857" s="115">
        <v>2708</v>
      </c>
      <c r="P857" s="116">
        <v>0.14422813057899475</v>
      </c>
      <c r="Q857" s="116">
        <v>0</v>
      </c>
      <c r="R857" s="117">
        <v>900932</v>
      </c>
      <c r="S857" s="116">
        <v>99.698890686035156</v>
      </c>
      <c r="T857" s="116">
        <v>99.555099487304688</v>
      </c>
      <c r="U857" s="118">
        <v>903653</v>
      </c>
      <c r="V857" s="119">
        <v>7.6024755835533142E-2</v>
      </c>
      <c r="W857" s="117">
        <v>2752</v>
      </c>
      <c r="X857" s="119">
        <v>0.30546146631240845</v>
      </c>
      <c r="Y857" s="119">
        <v>0</v>
      </c>
      <c r="Z857" s="117">
        <v>1076562</v>
      </c>
      <c r="AA857" s="119">
        <v>98.676437377929688</v>
      </c>
      <c r="AB857" s="116">
        <v>1076237</v>
      </c>
      <c r="AC857" s="120">
        <v>98.614898681640625</v>
      </c>
      <c r="AD857" s="116">
        <v>4.8905425071716309</v>
      </c>
      <c r="AE857" s="116">
        <v>29.073331832885742</v>
      </c>
      <c r="AF857" s="116">
        <v>2618.39404296875</v>
      </c>
      <c r="AG857" s="116">
        <v>13783.60546875</v>
      </c>
      <c r="AH857" s="121">
        <v>11718.109375</v>
      </c>
      <c r="AI857" s="116">
        <v>85.01483154296875</v>
      </c>
      <c r="AJ857" s="121">
        <v>9352.9658203125</v>
      </c>
      <c r="AK857" s="121">
        <v>4430.638671875</v>
      </c>
      <c r="AL857" s="116">
        <v>7777.3916015625</v>
      </c>
      <c r="AM857" s="116">
        <v>3940.71630859375</v>
      </c>
      <c r="AN857" s="116">
        <v>133.27073669433594</v>
      </c>
      <c r="AO857" s="116">
        <v>129.08265686035156</v>
      </c>
      <c r="AP857" s="116">
        <v>143.06965637207031</v>
      </c>
      <c r="AQ857" s="122">
        <v>5.3259681100270475</v>
      </c>
      <c r="AR857" s="118">
        <v>160</v>
      </c>
      <c r="AS857" s="118">
        <v>56</v>
      </c>
      <c r="AT857" s="118">
        <v>2</v>
      </c>
      <c r="AU857" s="118">
        <v>2</v>
      </c>
      <c r="AV857" s="118">
        <v>2</v>
      </c>
      <c r="AW857" s="118">
        <v>0</v>
      </c>
      <c r="AX857" s="118">
        <v>4</v>
      </c>
      <c r="AY857" s="118">
        <v>0</v>
      </c>
      <c r="AZ857" s="118">
        <v>2</v>
      </c>
      <c r="BA857" s="118">
        <v>3</v>
      </c>
      <c r="BB857" s="118">
        <v>24</v>
      </c>
      <c r="BC857" s="118">
        <v>8</v>
      </c>
      <c r="BD857" s="116">
        <v>32</v>
      </c>
      <c r="BE857" s="118">
        <v>36</v>
      </c>
      <c r="BF857" s="118">
        <v>0</v>
      </c>
      <c r="BG857" s="112">
        <v>66.164016723632813</v>
      </c>
      <c r="BH857" s="244">
        <v>35</v>
      </c>
      <c r="BI857" s="240">
        <v>5.2083333333333339</v>
      </c>
      <c r="BJ857" s="470">
        <v>0</v>
      </c>
      <c r="BK857" s="470">
        <v>3</v>
      </c>
    </row>
    <row r="858" spans="1:63">
      <c r="A858" s="352">
        <v>41865</v>
      </c>
      <c r="B858" s="114" t="s">
        <v>123</v>
      </c>
      <c r="C858" s="114" t="s">
        <v>122</v>
      </c>
      <c r="D858" s="114">
        <v>158</v>
      </c>
      <c r="E858" s="114">
        <v>147</v>
      </c>
      <c r="F858" s="114">
        <v>11</v>
      </c>
      <c r="G858" s="114">
        <v>487</v>
      </c>
      <c r="H858" s="114">
        <v>453</v>
      </c>
      <c r="I858" s="114">
        <v>34</v>
      </c>
      <c r="J858" s="114">
        <v>1474</v>
      </c>
      <c r="K858" s="115">
        <v>1342</v>
      </c>
      <c r="L858" s="115">
        <v>132</v>
      </c>
      <c r="M858" s="115">
        <v>975431</v>
      </c>
      <c r="N858" s="116">
        <v>8.8063634932041168E-2</v>
      </c>
      <c r="O858" s="115">
        <v>1162</v>
      </c>
      <c r="P858" s="116">
        <v>0.11925678700208664</v>
      </c>
      <c r="Q858" s="116">
        <v>0</v>
      </c>
      <c r="R858" s="117">
        <v>368907</v>
      </c>
      <c r="S858" s="116">
        <v>99.7032470703125</v>
      </c>
      <c r="T858" s="116">
        <v>99.584342956542969</v>
      </c>
      <c r="U858" s="118">
        <v>370005</v>
      </c>
      <c r="V858" s="119">
        <v>1.783759705722332E-2</v>
      </c>
      <c r="W858" s="117">
        <v>937</v>
      </c>
      <c r="X858" s="119">
        <v>0.25399354100227356</v>
      </c>
      <c r="Y858" s="119">
        <v>0</v>
      </c>
      <c r="Z858" s="117">
        <v>316652</v>
      </c>
      <c r="AA858" s="119">
        <v>98.665412902832031</v>
      </c>
      <c r="AB858" s="116">
        <v>316675</v>
      </c>
      <c r="AC858" s="120">
        <v>98.532882690429687</v>
      </c>
      <c r="AD858" s="116">
        <v>5.0008230209350586</v>
      </c>
      <c r="AE858" s="116">
        <v>30.066654205322266</v>
      </c>
      <c r="AF858" s="116">
        <v>1337.25732421875</v>
      </c>
      <c r="AG858" s="116">
        <v>5468.92529296875</v>
      </c>
      <c r="AH858" s="121">
        <v>4309.53466796875</v>
      </c>
      <c r="AI858" s="116">
        <v>78.800392150878906</v>
      </c>
      <c r="AJ858" s="121">
        <v>4869.00390625</v>
      </c>
      <c r="AK858" s="121">
        <v>599.92193603515625</v>
      </c>
      <c r="AL858" s="116">
        <v>3778.896484375</v>
      </c>
      <c r="AM858" s="116">
        <v>530.6390380859375</v>
      </c>
      <c r="AN858" s="116">
        <v>102.41259765625</v>
      </c>
      <c r="AO858" s="116">
        <v>101.20600891113281</v>
      </c>
      <c r="AP858" s="116">
        <v>113.38363647460937</v>
      </c>
      <c r="AQ858" s="116">
        <v>3.710261392787483</v>
      </c>
      <c r="AR858" s="118">
        <v>218</v>
      </c>
      <c r="AS858" s="118">
        <v>9</v>
      </c>
      <c r="AT858" s="118">
        <v>12</v>
      </c>
      <c r="AU858" s="118">
        <v>12</v>
      </c>
      <c r="AV858" s="118">
        <v>0</v>
      </c>
      <c r="AW858" s="118">
        <v>0</v>
      </c>
      <c r="AX858" s="118">
        <v>4</v>
      </c>
      <c r="AY858" s="118">
        <v>1</v>
      </c>
      <c r="AZ858" s="118">
        <v>5</v>
      </c>
      <c r="BA858" s="118">
        <v>2</v>
      </c>
      <c r="BB858" s="118">
        <v>31</v>
      </c>
      <c r="BC858" s="118">
        <v>9</v>
      </c>
      <c r="BD858" s="116">
        <v>13</v>
      </c>
      <c r="BE858" s="118">
        <v>15</v>
      </c>
      <c r="BF858" s="118">
        <v>0</v>
      </c>
      <c r="BG858" s="112">
        <v>50.026664733886719</v>
      </c>
      <c r="BH858" s="244">
        <v>66</v>
      </c>
      <c r="BI858" s="240">
        <v>13.552361396303903</v>
      </c>
      <c r="BJ858" s="470">
        <v>1</v>
      </c>
      <c r="BK858" s="470">
        <v>2</v>
      </c>
    </row>
    <row r="859" spans="1:63">
      <c r="A859" s="352">
        <v>41865</v>
      </c>
      <c r="B859" s="114" t="s">
        <v>183</v>
      </c>
      <c r="C859" s="114" t="s">
        <v>122</v>
      </c>
      <c r="D859" s="114">
        <v>139</v>
      </c>
      <c r="E859" s="114">
        <v>129</v>
      </c>
      <c r="F859" s="114">
        <v>10</v>
      </c>
      <c r="G859" s="114">
        <v>415</v>
      </c>
      <c r="H859" s="114">
        <v>385</v>
      </c>
      <c r="I859" s="114">
        <v>30</v>
      </c>
      <c r="J859" s="114">
        <v>1136</v>
      </c>
      <c r="K859" s="115">
        <v>1058</v>
      </c>
      <c r="L859" s="115">
        <v>78</v>
      </c>
      <c r="M859" s="115">
        <v>892502</v>
      </c>
      <c r="N859" s="116">
        <v>1.4565794263035059E-3</v>
      </c>
      <c r="O859" s="115">
        <v>762</v>
      </c>
      <c r="P859" s="116">
        <v>8.5383988916873932E-2</v>
      </c>
      <c r="Q859" s="116">
        <v>0</v>
      </c>
      <c r="R859" s="117">
        <v>376712</v>
      </c>
      <c r="S859" s="116">
        <v>99.574699401855469</v>
      </c>
      <c r="T859" s="116">
        <v>99.489677429199219</v>
      </c>
      <c r="U859" s="118">
        <v>378321</v>
      </c>
      <c r="V859" s="119">
        <v>5.101487785577774E-2</v>
      </c>
      <c r="W859" s="117">
        <v>906</v>
      </c>
      <c r="X859" s="119">
        <v>0.24050202965736389</v>
      </c>
      <c r="Y859" s="119">
        <v>0</v>
      </c>
      <c r="Z859" s="117">
        <v>197812</v>
      </c>
      <c r="AA859" s="119">
        <v>98.180595397949219</v>
      </c>
      <c r="AB859" s="116">
        <v>197439</v>
      </c>
      <c r="AC859" s="120">
        <v>98.002418518066406</v>
      </c>
      <c r="AD859" s="116">
        <v>5.371922492980957</v>
      </c>
      <c r="AE859" s="116">
        <v>30.79316520690918</v>
      </c>
      <c r="AF859" s="116">
        <v>1339.8074951171875</v>
      </c>
      <c r="AG859" s="116">
        <v>4725.3427734375</v>
      </c>
      <c r="AH859" s="121">
        <v>3634.225830078125</v>
      </c>
      <c r="AI859" s="116">
        <v>76.909255981445313</v>
      </c>
      <c r="AJ859" s="121">
        <v>4351.904296875</v>
      </c>
      <c r="AK859" s="121">
        <v>373.44000244140625</v>
      </c>
      <c r="AL859" s="116">
        <v>3339.591552734375</v>
      </c>
      <c r="AM859" s="116">
        <v>294.63397216796875</v>
      </c>
      <c r="AN859" s="116">
        <v>106.17067718505859</v>
      </c>
      <c r="AO859" s="116">
        <v>104.87781524658203</v>
      </c>
      <c r="AP859" s="116">
        <v>123.98159790039062</v>
      </c>
      <c r="AQ859" s="116">
        <v>4.159632723096391</v>
      </c>
      <c r="AR859" s="118">
        <v>101</v>
      </c>
      <c r="AS859" s="118">
        <v>5</v>
      </c>
      <c r="AT859" s="118">
        <v>0</v>
      </c>
      <c r="AU859" s="118">
        <v>0</v>
      </c>
      <c r="AV859" s="118">
        <v>1</v>
      </c>
      <c r="AW859" s="118">
        <v>1</v>
      </c>
      <c r="AX859" s="118">
        <v>1</v>
      </c>
      <c r="AY859" s="118">
        <v>0</v>
      </c>
      <c r="AZ859" s="118">
        <v>4</v>
      </c>
      <c r="BA859" s="118">
        <v>2</v>
      </c>
      <c r="BB859" s="118">
        <v>23</v>
      </c>
      <c r="BC859" s="118">
        <v>3</v>
      </c>
      <c r="BD859" s="116">
        <v>6</v>
      </c>
      <c r="BE859" s="118">
        <v>21</v>
      </c>
      <c r="BF859" s="118">
        <v>0</v>
      </c>
      <c r="BG859" s="112">
        <v>52.531669616699219</v>
      </c>
      <c r="BH859" s="244">
        <v>15</v>
      </c>
      <c r="BI859" s="240">
        <v>3.6144578313253009</v>
      </c>
      <c r="BJ859" s="470">
        <v>0</v>
      </c>
      <c r="BK859" s="470">
        <v>2</v>
      </c>
    </row>
    <row r="860" spans="1:63">
      <c r="A860" s="352">
        <v>41865</v>
      </c>
      <c r="B860" s="114" t="s">
        <v>126</v>
      </c>
      <c r="C860" s="114" t="s">
        <v>122</v>
      </c>
      <c r="D860" s="114">
        <v>108</v>
      </c>
      <c r="E860" s="114">
        <v>103</v>
      </c>
      <c r="F860" s="114">
        <v>5</v>
      </c>
      <c r="G860" s="114">
        <v>317</v>
      </c>
      <c r="H860" s="114">
        <v>302</v>
      </c>
      <c r="I860" s="114">
        <v>15</v>
      </c>
      <c r="J860" s="114">
        <v>980</v>
      </c>
      <c r="K860" s="115">
        <v>918</v>
      </c>
      <c r="L860" s="115">
        <v>62</v>
      </c>
      <c r="M860" s="115">
        <v>645760</v>
      </c>
      <c r="N860" s="116">
        <v>2.9422696679830551E-3</v>
      </c>
      <c r="O860" s="115">
        <v>1268</v>
      </c>
      <c r="P860" s="116">
        <v>0.1963985413312912</v>
      </c>
      <c r="Q860" s="116">
        <v>0</v>
      </c>
      <c r="R860" s="117">
        <v>236557</v>
      </c>
      <c r="S860" s="116">
        <v>99.531700134277344</v>
      </c>
      <c r="T860" s="116">
        <v>99.336219787597656</v>
      </c>
      <c r="U860" s="118">
        <v>237670</v>
      </c>
      <c r="V860" s="119">
        <v>0</v>
      </c>
      <c r="W860" s="117">
        <v>780</v>
      </c>
      <c r="X860" s="119">
        <v>0.32973024249076843</v>
      </c>
      <c r="Y860" s="119">
        <v>0</v>
      </c>
      <c r="Z860" s="117">
        <v>123332</v>
      </c>
      <c r="AA860" s="119">
        <v>98.773231506347656</v>
      </c>
      <c r="AB860" s="116">
        <v>123291</v>
      </c>
      <c r="AC860" s="120">
        <v>98.641426086425781</v>
      </c>
      <c r="AD860" s="116">
        <v>5.5304579734802246</v>
      </c>
      <c r="AE860" s="116">
        <v>34.271347045898437</v>
      </c>
      <c r="AF860" s="116">
        <v>994.80963134765625</v>
      </c>
      <c r="AG860" s="116">
        <v>3518.499755859375</v>
      </c>
      <c r="AH860" s="121">
        <v>2548.81640625</v>
      </c>
      <c r="AI860" s="116">
        <v>72.4404296875</v>
      </c>
      <c r="AJ860" s="121">
        <v>3392.57861328125</v>
      </c>
      <c r="AK860" s="121">
        <v>125.92098999023437</v>
      </c>
      <c r="AL860" s="116">
        <v>2478.9248046875</v>
      </c>
      <c r="AM860" s="116">
        <v>69.890998840332031</v>
      </c>
      <c r="AN860" s="116">
        <v>98.7156982421875</v>
      </c>
      <c r="AO860" s="116">
        <v>102.27249145507812</v>
      </c>
      <c r="AP860" s="116">
        <v>50.963657379150391</v>
      </c>
      <c r="AQ860" s="116">
        <v>3.5903058733258928</v>
      </c>
      <c r="AR860" s="118">
        <v>157</v>
      </c>
      <c r="AS860" s="118">
        <v>1</v>
      </c>
      <c r="AT860" s="118">
        <v>1</v>
      </c>
      <c r="AU860" s="118">
        <v>1</v>
      </c>
      <c r="AV860" s="118">
        <v>0</v>
      </c>
      <c r="AW860" s="118">
        <v>0</v>
      </c>
      <c r="AX860" s="118">
        <v>3</v>
      </c>
      <c r="AY860" s="118">
        <v>1</v>
      </c>
      <c r="AZ860" s="118">
        <v>6</v>
      </c>
      <c r="BA860" s="118">
        <v>2</v>
      </c>
      <c r="BB860" s="118">
        <v>21</v>
      </c>
      <c r="BC860" s="118">
        <v>15</v>
      </c>
      <c r="BD860" s="116">
        <v>6</v>
      </c>
      <c r="BE860" s="118">
        <v>42</v>
      </c>
      <c r="BF860" s="118">
        <v>0</v>
      </c>
      <c r="BG860" s="112">
        <v>48.325237274169922</v>
      </c>
      <c r="BH860" s="244">
        <v>39</v>
      </c>
      <c r="BI860" s="240">
        <v>12.302839116719243</v>
      </c>
      <c r="BJ860" s="470">
        <v>1</v>
      </c>
      <c r="BK860" s="470">
        <v>2</v>
      </c>
    </row>
    <row r="861" spans="1:63">
      <c r="A861" s="352">
        <v>41865</v>
      </c>
      <c r="B861" s="114" t="s">
        <v>184</v>
      </c>
      <c r="C861" s="114" t="s">
        <v>122</v>
      </c>
      <c r="D861" s="114">
        <v>112</v>
      </c>
      <c r="E861" s="114">
        <v>95</v>
      </c>
      <c r="F861" s="114">
        <v>17</v>
      </c>
      <c r="G861" s="114">
        <v>334</v>
      </c>
      <c r="H861" s="114">
        <v>283</v>
      </c>
      <c r="I861" s="114">
        <v>51</v>
      </c>
      <c r="J861" s="114">
        <v>1169</v>
      </c>
      <c r="K861" s="115">
        <v>950</v>
      </c>
      <c r="L861" s="115">
        <v>219</v>
      </c>
      <c r="M861" s="115">
        <v>977476</v>
      </c>
      <c r="N861" s="116">
        <v>2.2506946697831154E-3</v>
      </c>
      <c r="O861" s="115">
        <v>825</v>
      </c>
      <c r="P861" s="116">
        <v>8.4414608776569366E-2</v>
      </c>
      <c r="Q861" s="116">
        <v>0</v>
      </c>
      <c r="R861" s="117">
        <v>373837</v>
      </c>
      <c r="S861" s="116">
        <v>99.377426147460938</v>
      </c>
      <c r="T861" s="116">
        <v>99.293533325195313</v>
      </c>
      <c r="U861" s="118">
        <v>376179</v>
      </c>
      <c r="V861" s="119">
        <v>2.0203147083520889E-2</v>
      </c>
      <c r="W861" s="117">
        <v>938</v>
      </c>
      <c r="X861" s="119">
        <v>0.25091150403022766</v>
      </c>
      <c r="Y861" s="119">
        <v>0</v>
      </c>
      <c r="Z861" s="117">
        <v>238538</v>
      </c>
      <c r="AA861" s="119">
        <v>98.150398254394531</v>
      </c>
      <c r="AB861" s="116">
        <v>237818</v>
      </c>
      <c r="AC861" s="120">
        <v>97.970298767089844</v>
      </c>
      <c r="AD861" s="116">
        <v>5.5266208648681641</v>
      </c>
      <c r="AE861" s="116">
        <v>30.57056999206543</v>
      </c>
      <c r="AF861" s="116">
        <v>1558.5975341796875</v>
      </c>
      <c r="AG861" s="116">
        <v>4634.833984375</v>
      </c>
      <c r="AH861" s="121">
        <v>3556.166748046875</v>
      </c>
      <c r="AI861" s="116">
        <v>76.726951599121094</v>
      </c>
      <c r="AJ861" s="121">
        <v>3878.045166015625</v>
      </c>
      <c r="AK861" s="121">
        <v>756.7901611328125</v>
      </c>
      <c r="AL861" s="116">
        <v>3037.6982421875</v>
      </c>
      <c r="AM861" s="116">
        <v>518.46905517578125</v>
      </c>
      <c r="AN861" s="116">
        <v>103.71465301513672</v>
      </c>
      <c r="AO861" s="116">
        <v>108.17319488525391</v>
      </c>
      <c r="AP861" s="116">
        <v>85.62908935546875</v>
      </c>
      <c r="AQ861" s="116">
        <v>3.9647852732035926</v>
      </c>
      <c r="AR861" s="118">
        <v>143</v>
      </c>
      <c r="AS861" s="118">
        <v>10</v>
      </c>
      <c r="AT861" s="118">
        <v>0</v>
      </c>
      <c r="AU861" s="118">
        <v>0</v>
      </c>
      <c r="AV861" s="118">
        <v>0</v>
      </c>
      <c r="AW861" s="118">
        <v>0</v>
      </c>
      <c r="AX861" s="118">
        <v>0</v>
      </c>
      <c r="AY861" s="118">
        <v>0</v>
      </c>
      <c r="AZ861" s="118">
        <v>5</v>
      </c>
      <c r="BA861" s="118">
        <v>2</v>
      </c>
      <c r="BB861" s="118">
        <v>35</v>
      </c>
      <c r="BC861" s="118">
        <v>12</v>
      </c>
      <c r="BD861" s="116">
        <v>3</v>
      </c>
      <c r="BE861" s="118">
        <v>39</v>
      </c>
      <c r="BF861" s="118">
        <v>0</v>
      </c>
      <c r="BG861" s="112">
        <v>51.125411987304688</v>
      </c>
      <c r="BH861" s="244">
        <v>31</v>
      </c>
      <c r="BI861" s="240">
        <v>9.2814371257485018</v>
      </c>
      <c r="BJ861" s="471">
        <v>0</v>
      </c>
      <c r="BK861" s="471">
        <v>2</v>
      </c>
    </row>
    <row r="862" spans="1:63">
      <c r="A862" s="352">
        <v>41865</v>
      </c>
      <c r="B862" s="114" t="s">
        <v>131</v>
      </c>
      <c r="C862" s="114" t="s">
        <v>176</v>
      </c>
      <c r="D862" s="114">
        <v>188</v>
      </c>
      <c r="E862" s="114">
        <v>168</v>
      </c>
      <c r="F862" s="114">
        <v>20</v>
      </c>
      <c r="G862" s="114">
        <v>539</v>
      </c>
      <c r="H862" s="114">
        <v>489</v>
      </c>
      <c r="I862" s="114">
        <v>50</v>
      </c>
      <c r="J862" s="114">
        <v>1571</v>
      </c>
      <c r="K862" s="115">
        <v>1411</v>
      </c>
      <c r="L862" s="115">
        <v>160</v>
      </c>
      <c r="M862" s="115">
        <v>1124009</v>
      </c>
      <c r="N862" s="116">
        <v>2.7579851448535919E-3</v>
      </c>
      <c r="O862" s="115">
        <v>463</v>
      </c>
      <c r="P862" s="116">
        <v>4.2949829250574112E-2</v>
      </c>
      <c r="Q862" s="116">
        <v>0</v>
      </c>
      <c r="R862" s="117">
        <v>402133</v>
      </c>
      <c r="S862" s="116">
        <v>99.570404052734375</v>
      </c>
      <c r="T862" s="116">
        <v>99.527641296386719</v>
      </c>
      <c r="U862" s="118">
        <v>403868</v>
      </c>
      <c r="V862" s="119">
        <v>8.666197769343853E-3</v>
      </c>
      <c r="W862" s="117">
        <v>1206</v>
      </c>
      <c r="X862" s="119">
        <v>0.29990077018737793</v>
      </c>
      <c r="Y862" s="119">
        <v>0</v>
      </c>
      <c r="Z862" s="117">
        <v>151742</v>
      </c>
      <c r="AA862" s="119">
        <v>95.2735595703125</v>
      </c>
      <c r="AB862" s="116">
        <v>150682</v>
      </c>
      <c r="AC862" s="120">
        <v>95.793128967285156</v>
      </c>
      <c r="AD862" s="116">
        <v>5.0776882171630859</v>
      </c>
      <c r="AE862" s="116">
        <v>29.539239883422852</v>
      </c>
      <c r="AF862" s="116">
        <v>1639.2916259765625</v>
      </c>
      <c r="AG862" s="116">
        <v>4818.08544921875</v>
      </c>
      <c r="AH862" s="121">
        <v>3217.248779296875</v>
      </c>
      <c r="AI862" s="116">
        <v>66.774421691894531</v>
      </c>
      <c r="AJ862" s="121">
        <v>4211.421875</v>
      </c>
      <c r="AK862" s="121">
        <v>606.66131591796875</v>
      </c>
      <c r="AL862" s="116">
        <v>2765.41357421875</v>
      </c>
      <c r="AM862" s="116">
        <v>451.83529663085937</v>
      </c>
      <c r="AN862" s="116">
        <v>82.715499877929688</v>
      </c>
      <c r="AO862" s="116">
        <v>81.487754821777344</v>
      </c>
      <c r="AP862" s="116">
        <v>92.377471923828125</v>
      </c>
      <c r="AQ862" s="116">
        <v>3.0668908015396243</v>
      </c>
      <c r="AR862" s="118">
        <v>294</v>
      </c>
      <c r="AS862" s="118">
        <v>0</v>
      </c>
      <c r="AT862" s="118">
        <v>1</v>
      </c>
      <c r="AU862" s="118">
        <v>0</v>
      </c>
      <c r="AV862" s="118">
        <v>0</v>
      </c>
      <c r="AW862" s="118">
        <v>0</v>
      </c>
      <c r="AX862" s="118">
        <v>2</v>
      </c>
      <c r="AY862" s="118">
        <v>1</v>
      </c>
      <c r="AZ862" s="118">
        <v>6</v>
      </c>
      <c r="BA862" s="118">
        <v>2</v>
      </c>
      <c r="BB862" s="118">
        <v>107</v>
      </c>
      <c r="BC862" s="118">
        <v>65</v>
      </c>
      <c r="BD862" s="116">
        <v>23</v>
      </c>
      <c r="BE862" s="118">
        <v>27</v>
      </c>
      <c r="BF862" s="118">
        <v>0</v>
      </c>
      <c r="BG862" s="112">
        <v>40.050792694091797</v>
      </c>
      <c r="BH862" s="244">
        <v>95</v>
      </c>
      <c r="BI862" s="240">
        <v>17.625231910946194</v>
      </c>
      <c r="BJ862" s="471">
        <v>1</v>
      </c>
      <c r="BK862" s="471">
        <v>2</v>
      </c>
    </row>
    <row r="863" spans="1:63">
      <c r="A863" s="352">
        <v>41865</v>
      </c>
      <c r="B863" s="114" t="s">
        <v>124</v>
      </c>
      <c r="C863" s="114" t="s">
        <v>176</v>
      </c>
      <c r="D863" s="114">
        <v>145</v>
      </c>
      <c r="E863" s="114">
        <v>113</v>
      </c>
      <c r="F863" s="114">
        <v>32</v>
      </c>
      <c r="G863" s="114">
        <v>418</v>
      </c>
      <c r="H863" s="114">
        <v>332</v>
      </c>
      <c r="I863" s="114">
        <v>86</v>
      </c>
      <c r="J863" s="114">
        <v>1609</v>
      </c>
      <c r="K863" s="115">
        <v>1269</v>
      </c>
      <c r="L863" s="115">
        <v>340</v>
      </c>
      <c r="M863" s="115">
        <v>1095310</v>
      </c>
      <c r="N863" s="116">
        <v>2.2824588231742382E-3</v>
      </c>
      <c r="O863" s="115">
        <v>134</v>
      </c>
      <c r="P863" s="116">
        <v>1.2761929072439671E-2</v>
      </c>
      <c r="Q863" s="116">
        <v>0</v>
      </c>
      <c r="R863" s="117">
        <v>437863</v>
      </c>
      <c r="S863" s="116">
        <v>99.417839050292969</v>
      </c>
      <c r="T863" s="116">
        <v>99.4051513671875</v>
      </c>
      <c r="U863" s="118">
        <v>440427</v>
      </c>
      <c r="V863" s="119">
        <v>0.29811978340148926</v>
      </c>
      <c r="W863" s="117">
        <v>1244</v>
      </c>
      <c r="X863" s="119">
        <v>0.28410711884498596</v>
      </c>
      <c r="Y863" s="119">
        <v>0</v>
      </c>
      <c r="Z863" s="117">
        <v>114284</v>
      </c>
      <c r="AA863" s="119">
        <v>95.155929565429687</v>
      </c>
      <c r="AB863" s="116">
        <v>113738</v>
      </c>
      <c r="AC863" s="120">
        <v>95.305877685546875</v>
      </c>
      <c r="AD863" s="116">
        <v>5.0180792808532715</v>
      </c>
      <c r="AE863" s="116">
        <v>30.280668258666992</v>
      </c>
      <c r="AF863" s="116">
        <v>1556.103515625</v>
      </c>
      <c r="AG863" s="116">
        <v>5452.55322265625</v>
      </c>
      <c r="AH863" s="121">
        <v>3320.16064453125</v>
      </c>
      <c r="AI863" s="116">
        <v>60.891853332519531</v>
      </c>
      <c r="AJ863" s="121">
        <v>4161.9638671875</v>
      </c>
      <c r="AK863" s="121">
        <v>1290.58935546875</v>
      </c>
      <c r="AL863" s="116">
        <v>2317.12646484375</v>
      </c>
      <c r="AM863" s="116">
        <v>1003.032958984375</v>
      </c>
      <c r="AN863" s="116">
        <v>82.88372802734375</v>
      </c>
      <c r="AO863" s="116">
        <v>79.177711486816406</v>
      </c>
      <c r="AP863" s="116">
        <v>97.618659973144531</v>
      </c>
      <c r="AQ863" s="116">
        <v>3.3887838549759168</v>
      </c>
      <c r="AR863" s="118">
        <v>210</v>
      </c>
      <c r="AS863" s="118">
        <v>2</v>
      </c>
      <c r="AT863" s="118">
        <v>0</v>
      </c>
      <c r="AU863" s="118">
        <v>0</v>
      </c>
      <c r="AV863" s="118">
        <v>5</v>
      </c>
      <c r="AW863" s="118">
        <v>2</v>
      </c>
      <c r="AX863" s="118">
        <v>2</v>
      </c>
      <c r="AY863" s="118">
        <v>0</v>
      </c>
      <c r="AZ863" s="118">
        <v>4</v>
      </c>
      <c r="BA863" s="118">
        <v>2</v>
      </c>
      <c r="BB863" s="118">
        <v>75</v>
      </c>
      <c r="BC863" s="118">
        <v>37</v>
      </c>
      <c r="BD863" s="116">
        <v>11</v>
      </c>
      <c r="BE863" s="118">
        <v>30</v>
      </c>
      <c r="BF863" s="118">
        <v>0</v>
      </c>
      <c r="BG863" s="112">
        <v>40.964382171630859</v>
      </c>
      <c r="BH863" s="244">
        <v>75</v>
      </c>
      <c r="BI863" s="240">
        <v>17.942583732057415</v>
      </c>
      <c r="BJ863" s="471">
        <v>0</v>
      </c>
      <c r="BK863" s="471">
        <v>2</v>
      </c>
    </row>
    <row r="864" spans="1:63">
      <c r="A864" s="352">
        <v>41865</v>
      </c>
      <c r="B864" s="206" t="s">
        <v>133</v>
      </c>
      <c r="C864" s="206" t="s">
        <v>176</v>
      </c>
      <c r="D864" s="206">
        <v>174</v>
      </c>
      <c r="E864" s="206">
        <v>163</v>
      </c>
      <c r="F864" s="206">
        <v>11</v>
      </c>
      <c r="G864" s="206">
        <v>515</v>
      </c>
      <c r="H864" s="206">
        <v>482</v>
      </c>
      <c r="I864" s="206">
        <v>33</v>
      </c>
      <c r="J864" s="206">
        <v>1509</v>
      </c>
      <c r="K864" s="245">
        <v>1397</v>
      </c>
      <c r="L864" s="245">
        <v>112</v>
      </c>
      <c r="M864" s="245">
        <v>886107</v>
      </c>
      <c r="N864" s="246">
        <v>3.2727424055337906E-2</v>
      </c>
      <c r="O864" s="245">
        <v>35</v>
      </c>
      <c r="P864" s="246">
        <v>4.1386275552213192E-3</v>
      </c>
      <c r="Q864" s="246">
        <v>0</v>
      </c>
      <c r="R864" s="247">
        <v>296591</v>
      </c>
      <c r="S864" s="246">
        <v>99.572288513183594</v>
      </c>
      <c r="T864" s="246">
        <v>99.568168640136719</v>
      </c>
      <c r="U864" s="248">
        <v>297865</v>
      </c>
      <c r="V864" s="249">
        <v>6.8487398326396942E-2</v>
      </c>
      <c r="W864" s="248">
        <v>906</v>
      </c>
      <c r="X864" s="246">
        <v>0.30547118186950684</v>
      </c>
      <c r="Y864" s="246">
        <v>0</v>
      </c>
      <c r="Z864" s="247">
        <v>71082</v>
      </c>
      <c r="AA864" s="249">
        <v>93.59613037109375</v>
      </c>
      <c r="AB864" s="246">
        <v>69986</v>
      </c>
      <c r="AC864" s="250">
        <v>94.061668395996094</v>
      </c>
      <c r="AD864" s="246">
        <v>5.3306994438171387</v>
      </c>
      <c r="AE864" s="246">
        <v>37.459384918212891</v>
      </c>
      <c r="AF864" s="246">
        <v>1333.5953369140625</v>
      </c>
      <c r="AG864" s="246">
        <v>4360.3173828125</v>
      </c>
      <c r="AH864" s="251">
        <v>2888.912109375</v>
      </c>
      <c r="AI864" s="246">
        <v>66.254631042480469</v>
      </c>
      <c r="AJ864" s="251">
        <v>4152.16357421875</v>
      </c>
      <c r="AK864" s="251">
        <v>208.1558837890625</v>
      </c>
      <c r="AL864" s="246">
        <v>2774.4560546875</v>
      </c>
      <c r="AM864" s="246">
        <v>114.45619201660156</v>
      </c>
      <c r="AN864" s="246">
        <v>80.258270263671875</v>
      </c>
      <c r="AO864" s="246">
        <v>83.487510681152344</v>
      </c>
      <c r="AP864" s="246">
        <v>45.303962707519531</v>
      </c>
      <c r="AQ864" s="246">
        <v>2.8895410091534131</v>
      </c>
      <c r="AR864" s="248">
        <v>313</v>
      </c>
      <c r="AS864" s="248">
        <v>2</v>
      </c>
      <c r="AT864" s="248">
        <v>4</v>
      </c>
      <c r="AU864" s="248">
        <v>2</v>
      </c>
      <c r="AV864" s="248">
        <v>1</v>
      </c>
      <c r="AW864" s="248">
        <v>0</v>
      </c>
      <c r="AX864" s="248">
        <v>5</v>
      </c>
      <c r="AY864" s="248">
        <v>1</v>
      </c>
      <c r="AZ864" s="248">
        <v>5</v>
      </c>
      <c r="BA864" s="248">
        <v>4</v>
      </c>
      <c r="BB864" s="248">
        <v>84</v>
      </c>
      <c r="BC864" s="248">
        <v>39</v>
      </c>
      <c r="BD864" s="246">
        <v>15</v>
      </c>
      <c r="BE864" s="248">
        <v>32</v>
      </c>
      <c r="BF864" s="248">
        <v>0</v>
      </c>
      <c r="BG864" s="249">
        <v>38.671054840087891</v>
      </c>
      <c r="BH864" s="252">
        <v>118</v>
      </c>
      <c r="BI864" s="253">
        <v>22.912621359223301</v>
      </c>
      <c r="BJ864" s="43">
        <v>1</v>
      </c>
      <c r="BK864" s="43">
        <v>4</v>
      </c>
    </row>
    <row r="865" spans="1:63">
      <c r="A865" s="352">
        <v>41865</v>
      </c>
      <c r="B865" s="206" t="s">
        <v>125</v>
      </c>
      <c r="C865" s="206" t="s">
        <v>176</v>
      </c>
      <c r="D865" s="206">
        <v>172</v>
      </c>
      <c r="E865" s="206">
        <v>164</v>
      </c>
      <c r="F865" s="206">
        <v>8</v>
      </c>
      <c r="G865" s="206">
        <v>492</v>
      </c>
      <c r="H865" s="206">
        <v>468</v>
      </c>
      <c r="I865" s="206">
        <v>24</v>
      </c>
      <c r="J865" s="206">
        <v>1614</v>
      </c>
      <c r="K865" s="245">
        <v>1522</v>
      </c>
      <c r="L865" s="245">
        <v>92</v>
      </c>
      <c r="M865" s="245">
        <v>859412</v>
      </c>
      <c r="N865" s="246">
        <v>3.0253243166953325E-3</v>
      </c>
      <c r="O865" s="245">
        <v>19</v>
      </c>
      <c r="P865" s="246">
        <v>2.3174830712378025E-3</v>
      </c>
      <c r="Q865" s="246">
        <v>0</v>
      </c>
      <c r="R865" s="247">
        <v>309860</v>
      </c>
      <c r="S865" s="246">
        <v>99.707176208496094</v>
      </c>
      <c r="T865" s="246">
        <v>99.704864501953125</v>
      </c>
      <c r="U865" s="248">
        <v>310770</v>
      </c>
      <c r="V865" s="249">
        <v>5.4381053894758224E-2</v>
      </c>
      <c r="W865" s="248">
        <v>718</v>
      </c>
      <c r="X865" s="246">
        <v>0.2317175567150116</v>
      </c>
      <c r="Y865" s="246">
        <v>0</v>
      </c>
      <c r="Z865" s="247">
        <v>78999</v>
      </c>
      <c r="AA865" s="249">
        <v>93.39105224609375</v>
      </c>
      <c r="AB865" s="246">
        <v>80347</v>
      </c>
      <c r="AC865" s="250">
        <v>92.475135803222656</v>
      </c>
      <c r="AD865" s="246">
        <v>4.3248105049133301</v>
      </c>
      <c r="AE865" s="246">
        <v>32.767971038818359</v>
      </c>
      <c r="AF865" s="246">
        <v>1073.3267822265625</v>
      </c>
      <c r="AG865" s="246">
        <v>4116.01708984375</v>
      </c>
      <c r="AH865" s="251">
        <v>2300.328857421875</v>
      </c>
      <c r="AI865" s="246">
        <v>55.887252807617188</v>
      </c>
      <c r="AJ865" s="251">
        <v>3814.675048828125</v>
      </c>
      <c r="AK865" s="251">
        <v>301.34185791015625</v>
      </c>
      <c r="AL865" s="246">
        <v>2090.31005859375</v>
      </c>
      <c r="AM865" s="246">
        <v>210.01858520507812</v>
      </c>
      <c r="AN865" s="246">
        <v>66.910957336425781</v>
      </c>
      <c r="AO865" s="246">
        <v>66.125625610351563</v>
      </c>
      <c r="AP865" s="246">
        <v>78.750465393066406</v>
      </c>
      <c r="AQ865" s="246">
        <v>2.5501964621088908</v>
      </c>
      <c r="AR865" s="248">
        <v>340</v>
      </c>
      <c r="AS865" s="248">
        <v>0</v>
      </c>
      <c r="AT865" s="248">
        <v>1</v>
      </c>
      <c r="AU865" s="248">
        <v>0</v>
      </c>
      <c r="AV865" s="248">
        <v>2</v>
      </c>
      <c r="AW865" s="248">
        <v>0</v>
      </c>
      <c r="AX865" s="248">
        <v>2</v>
      </c>
      <c r="AY865" s="248">
        <v>0</v>
      </c>
      <c r="AZ865" s="248">
        <v>2</v>
      </c>
      <c r="BA865" s="248">
        <v>0</v>
      </c>
      <c r="BB865" s="248">
        <v>81</v>
      </c>
      <c r="BC865" s="248">
        <v>44</v>
      </c>
      <c r="BD865" s="246">
        <v>9</v>
      </c>
      <c r="BE865" s="248">
        <v>15</v>
      </c>
      <c r="BF865" s="248">
        <v>0</v>
      </c>
      <c r="BG865" s="249">
        <v>32.578243255615234</v>
      </c>
      <c r="BH865" s="252">
        <v>151</v>
      </c>
      <c r="BI865" s="253">
        <v>30.691056910569102</v>
      </c>
      <c r="BJ865" s="43">
        <v>0</v>
      </c>
      <c r="BK865" s="43">
        <v>0</v>
      </c>
    </row>
    <row r="866" spans="1:63">
      <c r="A866" s="352">
        <v>41865</v>
      </c>
      <c r="B866" s="107" t="s">
        <v>127</v>
      </c>
      <c r="C866" s="107" t="s">
        <v>128</v>
      </c>
      <c r="D866" s="107">
        <v>161</v>
      </c>
      <c r="E866" s="107">
        <v>149</v>
      </c>
      <c r="F866" s="107">
        <v>12</v>
      </c>
      <c r="G866" s="107">
        <v>483</v>
      </c>
      <c r="H866" s="107">
        <v>447</v>
      </c>
      <c r="I866" s="107">
        <v>36</v>
      </c>
      <c r="J866" s="107">
        <v>1551</v>
      </c>
      <c r="K866" s="108">
        <v>1429</v>
      </c>
      <c r="L866" s="108">
        <v>122</v>
      </c>
      <c r="M866" s="108">
        <v>856758</v>
      </c>
      <c r="N866" s="109">
        <v>2.1009433548897505E-3</v>
      </c>
      <c r="O866" s="108">
        <v>4117</v>
      </c>
      <c r="P866" s="109">
        <v>0.48055261373519897</v>
      </c>
      <c r="Q866" s="109">
        <v>0</v>
      </c>
      <c r="R866" s="110">
        <v>325738</v>
      </c>
      <c r="S866" s="109">
        <v>99.357315063476563</v>
      </c>
      <c r="T866" s="109">
        <v>98.879852294921875</v>
      </c>
      <c r="U866" s="111">
        <v>327845</v>
      </c>
      <c r="V866" s="112">
        <v>0.20497490465641022</v>
      </c>
      <c r="W866" s="111">
        <v>2539</v>
      </c>
      <c r="X866" s="109">
        <v>0.77946078777313232</v>
      </c>
      <c r="Y866" s="109">
        <v>0</v>
      </c>
      <c r="Z866" s="110">
        <v>682231</v>
      </c>
      <c r="AA866" s="112">
        <v>99.2117919921875</v>
      </c>
      <c r="AB866" s="109">
        <v>681534</v>
      </c>
      <c r="AC866" s="182">
        <v>99.373634338378906</v>
      </c>
      <c r="AD866" s="109">
        <v>3.2291727066040039</v>
      </c>
      <c r="AE866" s="109">
        <v>17.472005844116211</v>
      </c>
      <c r="AF866" s="109">
        <v>758.08355712890625</v>
      </c>
      <c r="AG866" s="109">
        <v>4207.599609375</v>
      </c>
      <c r="AH866" s="113">
        <v>2577.11181640625</v>
      </c>
      <c r="AI866" s="109">
        <v>61.248977661132812</v>
      </c>
      <c r="AJ866" s="113">
        <v>3852.787353515625</v>
      </c>
      <c r="AK866" s="113">
        <v>354.81112670898437</v>
      </c>
      <c r="AL866" s="109">
        <v>447</v>
      </c>
      <c r="AM866" s="109">
        <v>36</v>
      </c>
      <c r="AN866" s="109">
        <v>74.089492797851563</v>
      </c>
      <c r="AO866" s="109">
        <v>74.976348876953125</v>
      </c>
      <c r="AP866" s="109">
        <v>65.656272888183594</v>
      </c>
      <c r="AQ866" s="109">
        <v>2.7128301801257253</v>
      </c>
      <c r="AR866" s="111">
        <v>335</v>
      </c>
      <c r="AS866" s="111">
        <v>3</v>
      </c>
      <c r="AT866" s="111">
        <v>1</v>
      </c>
      <c r="AU866" s="111">
        <v>0</v>
      </c>
      <c r="AV866" s="111">
        <v>6</v>
      </c>
      <c r="AW866" s="111">
        <v>3</v>
      </c>
      <c r="AX866" s="111">
        <v>22</v>
      </c>
      <c r="AY866" s="111">
        <v>0</v>
      </c>
      <c r="AZ866" s="111">
        <v>17</v>
      </c>
      <c r="BA866" s="111">
        <v>1</v>
      </c>
      <c r="BB866" s="111">
        <v>37</v>
      </c>
      <c r="BC866" s="111">
        <v>10</v>
      </c>
      <c r="BD866" s="109">
        <v>79</v>
      </c>
      <c r="BE866" s="111">
        <v>114</v>
      </c>
      <c r="BF866" s="111">
        <v>0</v>
      </c>
      <c r="BG866" s="112">
        <v>36.199760437011719</v>
      </c>
      <c r="BH866" s="244">
        <v>167</v>
      </c>
      <c r="BI866" s="240">
        <v>34.575569358178058</v>
      </c>
      <c r="BJ866" s="43">
        <v>0</v>
      </c>
      <c r="BK866" s="43">
        <v>1</v>
      </c>
    </row>
    <row r="867" spans="1:63">
      <c r="A867" s="352">
        <v>41865</v>
      </c>
      <c r="B867" s="107" t="s">
        <v>129</v>
      </c>
      <c r="C867" s="107" t="s">
        <v>128</v>
      </c>
      <c r="D867" s="107">
        <v>153</v>
      </c>
      <c r="E867" s="107">
        <v>151</v>
      </c>
      <c r="F867" s="107">
        <v>2</v>
      </c>
      <c r="G867" s="107">
        <v>455</v>
      </c>
      <c r="H867" s="107">
        <v>449</v>
      </c>
      <c r="I867" s="107">
        <v>6</v>
      </c>
      <c r="J867" s="107">
        <v>1177</v>
      </c>
      <c r="K867" s="108">
        <v>1160</v>
      </c>
      <c r="L867" s="108">
        <v>17</v>
      </c>
      <c r="M867" s="108">
        <v>646381</v>
      </c>
      <c r="N867" s="109">
        <v>0</v>
      </c>
      <c r="O867" s="108">
        <v>2931</v>
      </c>
      <c r="P867" s="109">
        <v>0.45345684885978699</v>
      </c>
      <c r="Q867" s="109">
        <v>0</v>
      </c>
      <c r="R867" s="110">
        <v>210309</v>
      </c>
      <c r="S867" s="109">
        <v>99.357955932617188</v>
      </c>
      <c r="T867" s="109">
        <v>98.90740966796875</v>
      </c>
      <c r="U867" s="111">
        <v>211668</v>
      </c>
      <c r="V867" s="112">
        <v>0.10157416015863419</v>
      </c>
      <c r="W867" s="111">
        <v>1634</v>
      </c>
      <c r="X867" s="109">
        <v>0.77695202827453613</v>
      </c>
      <c r="Y867" s="109">
        <v>0</v>
      </c>
      <c r="Z867" s="110">
        <v>139948</v>
      </c>
      <c r="AA867" s="112">
        <v>98.526596069335937</v>
      </c>
      <c r="AB867" s="109">
        <v>140421</v>
      </c>
      <c r="AC867" s="182">
        <v>98.570289611816406</v>
      </c>
      <c r="AD867" s="109">
        <v>3.106738805770874</v>
      </c>
      <c r="AE867" s="109">
        <v>30.578153610229492</v>
      </c>
      <c r="AF867" s="109">
        <v>584.8001708984375</v>
      </c>
      <c r="AG867" s="109">
        <v>2478.100830078125</v>
      </c>
      <c r="AH867" s="113">
        <v>1325.744384765625</v>
      </c>
      <c r="AI867" s="109">
        <v>53.498405456542969</v>
      </c>
      <c r="AJ867" s="113">
        <v>2448.011962890625</v>
      </c>
      <c r="AK867" s="113">
        <v>30.088888168334961</v>
      </c>
      <c r="AL867" s="109">
        <v>449</v>
      </c>
      <c r="AM867" s="109">
        <v>6</v>
      </c>
      <c r="AN867" s="109">
        <v>64.147735595703125</v>
      </c>
      <c r="AO867" s="109">
        <v>64.586860656738281</v>
      </c>
      <c r="AP867" s="109">
        <v>41.3013916015625</v>
      </c>
      <c r="AQ867" s="109">
        <v>2.1054382583501488</v>
      </c>
      <c r="AR867" s="111">
        <v>322</v>
      </c>
      <c r="AS867" s="111">
        <v>1</v>
      </c>
      <c r="AT867" s="111">
        <v>0</v>
      </c>
      <c r="AU867" s="111">
        <v>0</v>
      </c>
      <c r="AV867" s="111">
        <v>1</v>
      </c>
      <c r="AW867" s="111">
        <v>0</v>
      </c>
      <c r="AX867" s="111">
        <v>25</v>
      </c>
      <c r="AY867" s="111">
        <v>0</v>
      </c>
      <c r="AZ867" s="111">
        <v>14</v>
      </c>
      <c r="BA867" s="111">
        <v>0</v>
      </c>
      <c r="BB867" s="111">
        <v>36</v>
      </c>
      <c r="BC867" s="111">
        <v>13</v>
      </c>
      <c r="BD867" s="109">
        <v>76</v>
      </c>
      <c r="BE867" s="111">
        <v>96</v>
      </c>
      <c r="BF867" s="111">
        <v>0</v>
      </c>
      <c r="BG867" s="112">
        <v>31.383392333984375</v>
      </c>
      <c r="BH867" s="244">
        <v>170</v>
      </c>
      <c r="BI867" s="240">
        <v>37.362637362637365</v>
      </c>
      <c r="BJ867" s="43">
        <v>0</v>
      </c>
      <c r="BK867" s="43">
        <v>0</v>
      </c>
    </row>
    <row r="868" spans="1:63">
      <c r="A868" s="352">
        <v>41865</v>
      </c>
      <c r="B868" s="126" t="s">
        <v>130</v>
      </c>
      <c r="C868" s="126" t="s">
        <v>128</v>
      </c>
      <c r="D868" s="233">
        <v>181</v>
      </c>
      <c r="E868" s="233">
        <v>176</v>
      </c>
      <c r="F868" s="233">
        <v>5</v>
      </c>
      <c r="G868" s="233">
        <v>543</v>
      </c>
      <c r="H868" s="233">
        <v>528</v>
      </c>
      <c r="I868" s="233">
        <v>15</v>
      </c>
      <c r="J868" s="233">
        <v>875</v>
      </c>
      <c r="K868" s="233">
        <v>843</v>
      </c>
      <c r="L868" s="233">
        <v>32</v>
      </c>
      <c r="M868" s="233">
        <v>276022</v>
      </c>
      <c r="N868" s="195">
        <v>5.7966392487287521E-3</v>
      </c>
      <c r="O868" s="233">
        <v>800</v>
      </c>
      <c r="P868" s="230">
        <v>0.28984877467155457</v>
      </c>
      <c r="Q868" s="234">
        <v>0</v>
      </c>
      <c r="R868" s="233">
        <v>58435</v>
      </c>
      <c r="S868" s="230">
        <v>99.778022766113281</v>
      </c>
      <c r="T868" s="195">
        <v>99.488815307617188</v>
      </c>
      <c r="U868" s="233">
        <v>58565</v>
      </c>
      <c r="V868" s="195">
        <v>0</v>
      </c>
      <c r="W868" s="233">
        <v>336</v>
      </c>
      <c r="X868" s="195">
        <v>0.57499784231185913</v>
      </c>
      <c r="Y868" s="234">
        <v>0</v>
      </c>
      <c r="Z868" s="233">
        <v>122569</v>
      </c>
      <c r="AA868" s="195">
        <v>98.854148864746094</v>
      </c>
      <c r="AB868" s="233">
        <v>124107</v>
      </c>
      <c r="AC868" s="195">
        <v>98.79986572265625</v>
      </c>
      <c r="AD868" s="234">
        <v>4.1483798027038574</v>
      </c>
      <c r="AE868" s="234">
        <v>26.62310791015625</v>
      </c>
      <c r="AF868" s="233">
        <v>356.227783203125</v>
      </c>
      <c r="AG868" s="234">
        <v>1105.8662109375</v>
      </c>
      <c r="AH868" s="234">
        <v>676.81640625</v>
      </c>
      <c r="AI868" s="234">
        <v>61.202377319335938</v>
      </c>
      <c r="AJ868" s="234">
        <v>1058.8055419921875</v>
      </c>
      <c r="AK868" s="234">
        <v>47.061107635498047</v>
      </c>
      <c r="AL868" s="234">
        <v>528</v>
      </c>
      <c r="AM868" s="234">
        <v>15</v>
      </c>
      <c r="AN868" s="235">
        <v>45.768486022949219</v>
      </c>
      <c r="AO868" s="235">
        <v>45.243194580078125</v>
      </c>
      <c r="AP868" s="235">
        <v>61.951850891113281</v>
      </c>
      <c r="AQ868" s="213">
        <v>1.2638470982142858</v>
      </c>
      <c r="AR868" s="234">
        <v>444</v>
      </c>
      <c r="AS868" s="236">
        <v>0</v>
      </c>
      <c r="AT868" s="236">
        <v>1</v>
      </c>
      <c r="AU868" s="236">
        <v>0</v>
      </c>
      <c r="AV868" s="236">
        <v>0</v>
      </c>
      <c r="AW868" s="236">
        <v>0</v>
      </c>
      <c r="AX868" s="236">
        <v>6</v>
      </c>
      <c r="AY868" s="236">
        <v>0</v>
      </c>
      <c r="AZ868" s="236">
        <v>4</v>
      </c>
      <c r="BA868" s="236">
        <v>0</v>
      </c>
      <c r="BB868" s="236">
        <v>36</v>
      </c>
      <c r="BC868" s="236">
        <v>7</v>
      </c>
      <c r="BD868" s="236">
        <v>6</v>
      </c>
      <c r="BE868" s="236">
        <v>6</v>
      </c>
      <c r="BF868" s="236">
        <v>0</v>
      </c>
      <c r="BG868" s="235">
        <v>21.419179916381836</v>
      </c>
      <c r="BH868" s="236">
        <v>267</v>
      </c>
      <c r="BI868" s="235">
        <v>49.171270718232044</v>
      </c>
      <c r="BJ868" s="43">
        <v>0</v>
      </c>
      <c r="BK868" s="43">
        <v>0</v>
      </c>
    </row>
    <row r="869" spans="1:63">
      <c r="A869" s="352">
        <v>41865</v>
      </c>
      <c r="B869" s="127" t="s">
        <v>132</v>
      </c>
      <c r="C869" s="127" t="s">
        <v>128</v>
      </c>
      <c r="D869" s="199">
        <v>183</v>
      </c>
      <c r="E869" s="199">
        <v>178</v>
      </c>
      <c r="F869" s="199">
        <v>5</v>
      </c>
      <c r="G869" s="199">
        <v>542</v>
      </c>
      <c r="H869" s="199">
        <v>527</v>
      </c>
      <c r="I869" s="199">
        <v>15</v>
      </c>
      <c r="J869" s="199">
        <v>1023</v>
      </c>
      <c r="K869" s="199">
        <v>992</v>
      </c>
      <c r="L869" s="199">
        <v>31</v>
      </c>
      <c r="M869" s="199">
        <v>366596</v>
      </c>
      <c r="N869" s="200">
        <v>0.63830482959747314</v>
      </c>
      <c r="O869" s="199">
        <v>1189</v>
      </c>
      <c r="P869" s="194">
        <v>0.32643759250640869</v>
      </c>
      <c r="Q869" s="200">
        <v>0</v>
      </c>
      <c r="R869" s="199">
        <v>89965</v>
      </c>
      <c r="S869" s="194">
        <v>99.691940307617188</v>
      </c>
      <c r="T869" s="200">
        <v>99.366508483886719</v>
      </c>
      <c r="U869" s="199">
        <v>90243</v>
      </c>
      <c r="V869" s="201">
        <v>0</v>
      </c>
      <c r="W869" s="199">
        <v>528</v>
      </c>
      <c r="X869" s="200">
        <v>0.5868949294090271</v>
      </c>
      <c r="Y869" s="200">
        <v>0</v>
      </c>
      <c r="Z869" s="199">
        <v>133877</v>
      </c>
      <c r="AA869" s="201">
        <v>98.013191223144531</v>
      </c>
      <c r="AB869" s="199">
        <v>134331</v>
      </c>
      <c r="AC869" s="201">
        <v>97.963737487792969</v>
      </c>
      <c r="AD869" s="200">
        <v>4.2150487899780273</v>
      </c>
      <c r="AE869" s="200">
        <v>26.653171539306641</v>
      </c>
      <c r="AF869" s="199">
        <v>427.44430541992187</v>
      </c>
      <c r="AG869" s="200">
        <v>1437.326904296875</v>
      </c>
      <c r="AH869" s="200">
        <v>724.3404541015625</v>
      </c>
      <c r="AI869" s="237">
        <v>50.394969940185547</v>
      </c>
      <c r="AJ869" s="200">
        <v>1397.655029296875</v>
      </c>
      <c r="AK869" s="200">
        <v>39.672225952148438</v>
      </c>
      <c r="AL869" s="200">
        <v>527</v>
      </c>
      <c r="AM869" s="200">
        <v>15</v>
      </c>
      <c r="AN869" s="200">
        <v>44.487987518310547</v>
      </c>
      <c r="AO869" s="200">
        <v>44.719520568847656</v>
      </c>
      <c r="AP869" s="200">
        <v>37.625404357910156</v>
      </c>
      <c r="AQ869" s="200">
        <v>1.4050116366538368</v>
      </c>
      <c r="AR869" s="200">
        <v>480</v>
      </c>
      <c r="AS869" s="202">
        <v>0</v>
      </c>
      <c r="AT869" s="202">
        <v>4</v>
      </c>
      <c r="AU869" s="202">
        <v>4</v>
      </c>
      <c r="AV869" s="202">
        <v>0</v>
      </c>
      <c r="AW869" s="202">
        <v>0</v>
      </c>
      <c r="AX869" s="202">
        <v>9</v>
      </c>
      <c r="AY869" s="202">
        <v>-1</v>
      </c>
      <c r="AZ869" s="202">
        <v>6</v>
      </c>
      <c r="BA869" s="202">
        <v>0</v>
      </c>
      <c r="BB869" s="202">
        <v>45</v>
      </c>
      <c r="BC869" s="202">
        <v>20</v>
      </c>
      <c r="BD869" s="202">
        <v>16</v>
      </c>
      <c r="BE869" s="202">
        <v>20</v>
      </c>
      <c r="BF869" s="202">
        <v>0</v>
      </c>
      <c r="BG869" s="200">
        <v>20.558393478393555</v>
      </c>
      <c r="BH869" s="202">
        <v>303</v>
      </c>
      <c r="BI869" s="238">
        <v>55.904059040590404</v>
      </c>
      <c r="BJ869" s="43">
        <v>1</v>
      </c>
      <c r="BK869" s="43">
        <v>0</v>
      </c>
    </row>
    <row r="870" spans="1:63">
      <c r="A870" s="352">
        <v>41864</v>
      </c>
      <c r="B870" s="126" t="s">
        <v>6</v>
      </c>
      <c r="C870" s="126"/>
      <c r="D870" s="233">
        <v>2111</v>
      </c>
      <c r="E870" s="233">
        <v>1913</v>
      </c>
      <c r="F870" s="233">
        <v>198</v>
      </c>
      <c r="G870" s="233">
        <v>6240</v>
      </c>
      <c r="H870" s="233">
        <v>5664</v>
      </c>
      <c r="I870" s="233">
        <v>576</v>
      </c>
      <c r="J870" s="233">
        <v>18731</v>
      </c>
      <c r="K870" s="233">
        <v>16546</v>
      </c>
      <c r="L870" s="233">
        <v>2185</v>
      </c>
      <c r="M870" s="233">
        <v>11417802</v>
      </c>
      <c r="N870" s="195">
        <v>3.0925391709228582E-2</v>
      </c>
      <c r="O870" s="233">
        <v>15102</v>
      </c>
      <c r="P870" s="230">
        <v>0.13419124973067456</v>
      </c>
      <c r="Q870" s="234"/>
      <c r="R870" s="233">
        <v>4311847</v>
      </c>
      <c r="S870" s="230">
        <v>99.60057768764311</v>
      </c>
      <c r="T870" s="195">
        <v>99.466922427705086</v>
      </c>
      <c r="U870" s="233">
        <v>4329145</v>
      </c>
      <c r="V870" s="195">
        <v>6.0173544816914962E-2</v>
      </c>
      <c r="W870" s="233">
        <v>15137</v>
      </c>
      <c r="X870" s="195">
        <v>0.35105605556041297</v>
      </c>
      <c r="Y870" s="234"/>
      <c r="Z870" s="233">
        <v>3377863</v>
      </c>
      <c r="AA870" s="195">
        <v>98.152621962631045</v>
      </c>
      <c r="AB870" s="233">
        <v>3374281</v>
      </c>
      <c r="AC870" s="195">
        <v>98.120988906741658</v>
      </c>
      <c r="AD870" s="234">
        <v>9.5043534329129233</v>
      </c>
      <c r="AE870" s="234">
        <v>29.524914739024407</v>
      </c>
      <c r="AF870" s="233">
        <v>16045.175933837891</v>
      </c>
      <c r="AG870" s="234">
        <v>59524.0693359375</v>
      </c>
      <c r="AH870" s="234">
        <v>41874.760498046875</v>
      </c>
      <c r="AI870" s="234">
        <v>70.349290573057473</v>
      </c>
      <c r="AJ870" s="234">
        <v>50742.462524414063</v>
      </c>
      <c r="AK870" s="234">
        <v>8781.5977020263672</v>
      </c>
      <c r="AL870" s="234">
        <v>31999.25244140625</v>
      </c>
      <c r="AM870" s="234">
        <v>6811.9073333740234</v>
      </c>
      <c r="AN870" s="235">
        <v>87.327199430132936</v>
      </c>
      <c r="AO870" s="235">
        <v>85.434275787617452</v>
      </c>
      <c r="AP870" s="235">
        <v>101.96209564822857</v>
      </c>
      <c r="AQ870" s="213">
        <v>3.177837239652848</v>
      </c>
      <c r="AR870" s="234">
        <v>3652</v>
      </c>
      <c r="AS870" s="236">
        <v>82</v>
      </c>
      <c r="AT870" s="236">
        <v>11</v>
      </c>
      <c r="AU870" s="236">
        <v>6</v>
      </c>
      <c r="AV870" s="236">
        <v>14</v>
      </c>
      <c r="AW870" s="236">
        <v>4</v>
      </c>
      <c r="AX870" s="236">
        <v>76</v>
      </c>
      <c r="AY870" s="236">
        <v>4</v>
      </c>
      <c r="AZ870" s="236">
        <v>72</v>
      </c>
      <c r="BA870" s="236">
        <v>21</v>
      </c>
      <c r="BB870" s="236">
        <v>586</v>
      </c>
      <c r="BC870" s="236">
        <v>276</v>
      </c>
      <c r="BD870" s="236">
        <v>282</v>
      </c>
      <c r="BE870" s="236">
        <v>448</v>
      </c>
      <c r="BF870" s="236">
        <v>0</v>
      </c>
      <c r="BG870" s="235">
        <v>42.576253788516546</v>
      </c>
      <c r="BH870" s="236">
        <v>1548</v>
      </c>
      <c r="BI870" s="235">
        <v>24.807692307692307</v>
      </c>
      <c r="BJ870" s="299"/>
      <c r="BK870" s="299"/>
    </row>
    <row r="871" spans="1:63">
      <c r="A871" s="352">
        <v>41864</v>
      </c>
      <c r="B871" s="127" t="s">
        <v>134</v>
      </c>
      <c r="C871" s="127"/>
      <c r="D871" s="199">
        <v>754</v>
      </c>
      <c r="E871" s="199">
        <v>651</v>
      </c>
      <c r="F871" s="199">
        <v>103</v>
      </c>
      <c r="G871" s="199">
        <v>2253</v>
      </c>
      <c r="H871" s="199">
        <v>1942</v>
      </c>
      <c r="I871" s="199">
        <v>311</v>
      </c>
      <c r="J871" s="199">
        <v>7847</v>
      </c>
      <c r="K871" s="199">
        <v>6563</v>
      </c>
      <c r="L871" s="199">
        <v>1284</v>
      </c>
      <c r="M871" s="199">
        <v>5477336</v>
      </c>
      <c r="N871" s="200">
        <v>2.3807193383255664E-2</v>
      </c>
      <c r="O871" s="199">
        <v>7225</v>
      </c>
      <c r="P871" s="194">
        <v>0.13195496247606467</v>
      </c>
      <c r="Q871" s="200"/>
      <c r="R871" s="199">
        <v>2245862</v>
      </c>
      <c r="S871" s="194">
        <v>99.629650881769322</v>
      </c>
      <c r="T871" s="200">
        <v>99.498184613333251</v>
      </c>
      <c r="U871" s="199">
        <v>2254213</v>
      </c>
      <c r="V871" s="201">
        <v>4.0635023836929622E-2</v>
      </c>
      <c r="W871" s="199">
        <v>6350</v>
      </c>
      <c r="X871" s="200">
        <v>0.28274221657430421</v>
      </c>
      <c r="Y871" s="200"/>
      <c r="Z871" s="199">
        <v>1945844</v>
      </c>
      <c r="AA871" s="201">
        <v>98.558311134398338</v>
      </c>
      <c r="AB871" s="199">
        <v>1941301</v>
      </c>
      <c r="AC871" s="201">
        <v>98.45057681055431</v>
      </c>
      <c r="AD871" s="200">
        <v>5.3647541807219552</v>
      </c>
      <c r="AE871" s="200">
        <v>30.600411207264283</v>
      </c>
      <c r="AF871" s="199">
        <v>8307.4227294921875</v>
      </c>
      <c r="AG871" s="200">
        <v>32254.62451171875</v>
      </c>
      <c r="AH871" s="200">
        <v>25428.984619140625</v>
      </c>
      <c r="AI871" s="237">
        <v>78.83825964212285</v>
      </c>
      <c r="AJ871" s="200">
        <v>26262.011962890625</v>
      </c>
      <c r="AK871" s="200">
        <v>5992.6038055419922</v>
      </c>
      <c r="AL871" s="200">
        <v>20408.18798828125</v>
      </c>
      <c r="AM871" s="200">
        <v>5020.7870330810547</v>
      </c>
      <c r="AN871" s="200">
        <v>110.39282807902231</v>
      </c>
      <c r="AO871" s="200">
        <v>108.29138551786289</v>
      </c>
      <c r="AP871" s="200">
        <v>120.65346713506874</v>
      </c>
      <c r="AQ871" s="200">
        <v>4.110440233429177</v>
      </c>
      <c r="AR871" s="200">
        <v>859</v>
      </c>
      <c r="AS871" s="202">
        <v>73</v>
      </c>
      <c r="AT871" s="202">
        <v>8</v>
      </c>
      <c r="AU871" s="202">
        <v>3</v>
      </c>
      <c r="AV871" s="202">
        <v>3</v>
      </c>
      <c r="AW871" s="202">
        <v>1</v>
      </c>
      <c r="AX871" s="202">
        <v>16</v>
      </c>
      <c r="AY871" s="202">
        <v>2</v>
      </c>
      <c r="AZ871" s="202">
        <v>24</v>
      </c>
      <c r="BA871" s="202">
        <v>12</v>
      </c>
      <c r="BB871" s="202">
        <v>130</v>
      </c>
      <c r="BC871" s="202">
        <v>49</v>
      </c>
      <c r="BD871" s="202">
        <v>75</v>
      </c>
      <c r="BE871" s="202">
        <v>142</v>
      </c>
      <c r="BF871" s="202">
        <v>0</v>
      </c>
      <c r="BG871" s="200">
        <v>54.444469890288516</v>
      </c>
      <c r="BH871" s="202">
        <v>178</v>
      </c>
      <c r="BI871" s="238">
        <v>7.9005770084332001</v>
      </c>
      <c r="BJ871" s="7"/>
      <c r="BK871" s="7"/>
    </row>
    <row r="872" spans="1:63">
      <c r="A872" s="352">
        <v>41864</v>
      </c>
      <c r="B872" s="127" t="s">
        <v>175</v>
      </c>
      <c r="C872" s="127"/>
      <c r="D872" s="199">
        <v>679</v>
      </c>
      <c r="E872" s="199">
        <v>608</v>
      </c>
      <c r="F872" s="199">
        <v>71</v>
      </c>
      <c r="G872" s="199">
        <v>1964</v>
      </c>
      <c r="H872" s="199">
        <v>1771</v>
      </c>
      <c r="I872" s="199">
        <v>193</v>
      </c>
      <c r="J872" s="199">
        <v>6293</v>
      </c>
      <c r="K872" s="199">
        <v>5592</v>
      </c>
      <c r="L872" s="199">
        <v>701</v>
      </c>
      <c r="M872" s="199">
        <v>3886616</v>
      </c>
      <c r="N872" s="200">
        <v>9.7771428853129952E-4</v>
      </c>
      <c r="O872" s="199">
        <v>354</v>
      </c>
      <c r="P872" s="194">
        <v>9.4979246074348902E-3</v>
      </c>
      <c r="Q872" s="200"/>
      <c r="R872" s="199">
        <v>1406650</v>
      </c>
      <c r="S872" s="194">
        <v>99.595956878211936</v>
      </c>
      <c r="T872" s="243">
        <v>99.586497329315591</v>
      </c>
      <c r="U872" s="199">
        <v>1412358</v>
      </c>
      <c r="V872" s="201">
        <v>8.3335812909116236E-2</v>
      </c>
      <c r="W872" s="199">
        <v>3908</v>
      </c>
      <c r="X872" s="200">
        <v>0.27782319695730995</v>
      </c>
      <c r="Y872" s="200"/>
      <c r="Z872" s="199">
        <v>403730</v>
      </c>
      <c r="AA872" s="201">
        <v>94.099521391468471</v>
      </c>
      <c r="AB872" s="199">
        <v>402891</v>
      </c>
      <c r="AC872" s="201">
        <v>94.190489364767899</v>
      </c>
      <c r="AD872" s="200">
        <v>20.209061150582613</v>
      </c>
      <c r="AE872" s="200">
        <v>32.51541849750614</v>
      </c>
      <c r="AF872" s="199">
        <v>5679.9910888671875</v>
      </c>
      <c r="AG872" s="200">
        <v>18333.399169921875</v>
      </c>
      <c r="AH872" s="200">
        <v>11359.185302734375</v>
      </c>
      <c r="AI872" s="237">
        <v>61.958970060339226</v>
      </c>
      <c r="AJ872" s="200">
        <v>16003.91748046875</v>
      </c>
      <c r="AK872" s="200">
        <v>2329.4827575683594</v>
      </c>
      <c r="AL872" s="200">
        <v>9640.064453125</v>
      </c>
      <c r="AM872" s="200">
        <v>1719.1203002929687</v>
      </c>
      <c r="AN872" s="200">
        <v>76.48277275995018</v>
      </c>
      <c r="AO872" s="200">
        <v>76.247501861237879</v>
      </c>
      <c r="AP872" s="200">
        <v>82.452080558093371</v>
      </c>
      <c r="AQ872" s="200">
        <v>2.9133003607058439</v>
      </c>
      <c r="AR872" s="200">
        <v>1185</v>
      </c>
      <c r="AS872" s="202">
        <v>5</v>
      </c>
      <c r="AT872" s="202">
        <v>1</v>
      </c>
      <c r="AU872" s="202">
        <v>1</v>
      </c>
      <c r="AV872" s="202">
        <v>7</v>
      </c>
      <c r="AW872" s="202">
        <v>2</v>
      </c>
      <c r="AX872" s="202">
        <v>9</v>
      </c>
      <c r="AY872" s="202">
        <v>3</v>
      </c>
      <c r="AZ872" s="202">
        <v>21</v>
      </c>
      <c r="BA872" s="202">
        <v>7</v>
      </c>
      <c r="BB872" s="202">
        <v>356</v>
      </c>
      <c r="BC872" s="202">
        <v>198</v>
      </c>
      <c r="BD872" s="202">
        <v>48</v>
      </c>
      <c r="BE872" s="202">
        <v>111</v>
      </c>
      <c r="BF872" s="202">
        <v>0</v>
      </c>
      <c r="BG872" s="200">
        <v>37.250558428810827</v>
      </c>
      <c r="BH872" s="202">
        <v>430</v>
      </c>
      <c r="BI872" s="238">
        <v>21.894093686354381</v>
      </c>
      <c r="BJ872" s="7"/>
      <c r="BK872" s="7"/>
    </row>
    <row r="873" spans="1:63">
      <c r="A873" s="352">
        <v>41864</v>
      </c>
      <c r="B873" s="126" t="s">
        <v>135</v>
      </c>
      <c r="C873" s="126"/>
      <c r="D873" s="189">
        <v>678</v>
      </c>
      <c r="E873" s="189">
        <v>654</v>
      </c>
      <c r="F873" s="189">
        <v>24</v>
      </c>
      <c r="G873" s="189">
        <v>2023</v>
      </c>
      <c r="H873" s="189">
        <v>1951</v>
      </c>
      <c r="I873" s="189">
        <v>72</v>
      </c>
      <c r="J873" s="189">
        <v>4591</v>
      </c>
      <c r="K873" s="189">
        <v>4391</v>
      </c>
      <c r="L873" s="189">
        <v>200</v>
      </c>
      <c r="M873" s="189">
        <v>2053850</v>
      </c>
      <c r="N873" s="203">
        <v>0.10658032569764643</v>
      </c>
      <c r="O873" s="189">
        <v>7523</v>
      </c>
      <c r="P873" s="192">
        <v>0.36668870233636314</v>
      </c>
      <c r="Q873" s="203"/>
      <c r="R873" s="204">
        <v>659335</v>
      </c>
      <c r="S873" s="192">
        <v>99.511405233093768</v>
      </c>
      <c r="T873" s="203">
        <v>99.146508152567861</v>
      </c>
      <c r="U873" s="204">
        <v>662574</v>
      </c>
      <c r="V873" s="205">
        <v>7.7274386920122257E-2</v>
      </c>
      <c r="W873" s="204">
        <v>4879</v>
      </c>
      <c r="X873" s="203">
        <v>0.73998801823048976</v>
      </c>
      <c r="Y873" s="203"/>
      <c r="Z873" s="204">
        <v>1028289</v>
      </c>
      <c r="AA873" s="205">
        <v>98.976272174630878</v>
      </c>
      <c r="AB873" s="204">
        <v>1030089</v>
      </c>
      <c r="AC873" s="205">
        <v>99.037155921151026</v>
      </c>
      <c r="AD873" s="203">
        <v>3.7220850976103907</v>
      </c>
      <c r="AE873" s="203">
        <v>25.423855458449729</v>
      </c>
      <c r="AF873" s="204">
        <v>2057.7621154785156</v>
      </c>
      <c r="AG873" s="205">
        <v>8936.045654296875</v>
      </c>
      <c r="AH873" s="205">
        <v>5086.590576171875</v>
      </c>
      <c r="AI873" s="232">
        <v>56.922164153514601</v>
      </c>
      <c r="AJ873" s="205">
        <v>8476.5330810546875</v>
      </c>
      <c r="AK873" s="205">
        <v>459.51113891601562</v>
      </c>
      <c r="AL873" s="205">
        <v>1951</v>
      </c>
      <c r="AM873" s="205">
        <v>72</v>
      </c>
      <c r="AN873" s="203">
        <v>59.679271850451762</v>
      </c>
      <c r="AO873" s="203">
        <v>59.892611740885677</v>
      </c>
      <c r="AP873" s="203">
        <v>55.999426571536915</v>
      </c>
      <c r="AQ873" s="203">
        <v>1.9464268469389838</v>
      </c>
      <c r="AR873" s="205">
        <v>1608</v>
      </c>
      <c r="AS873" s="204">
        <v>4</v>
      </c>
      <c r="AT873" s="204">
        <v>2</v>
      </c>
      <c r="AU873" s="204">
        <v>2</v>
      </c>
      <c r="AV873" s="204">
        <v>4</v>
      </c>
      <c r="AW873" s="204">
        <v>1</v>
      </c>
      <c r="AX873" s="204">
        <v>51</v>
      </c>
      <c r="AY873" s="204">
        <v>-1</v>
      </c>
      <c r="AZ873" s="204">
        <v>27</v>
      </c>
      <c r="BA873" s="204">
        <v>2</v>
      </c>
      <c r="BB873" s="204">
        <v>100</v>
      </c>
      <c r="BC873" s="204">
        <v>29</v>
      </c>
      <c r="BD873" s="204">
        <v>159</v>
      </c>
      <c r="BE873" s="204">
        <v>195</v>
      </c>
      <c r="BF873" s="204">
        <v>0</v>
      </c>
      <c r="BG873" s="203">
        <v>28.507595717708067</v>
      </c>
      <c r="BH873" s="204">
        <v>940</v>
      </c>
      <c r="BI873" s="239">
        <v>46.465645081562037</v>
      </c>
      <c r="BJ873" s="7"/>
      <c r="BK873" s="7"/>
    </row>
    <row r="874" spans="1:63">
      <c r="A874" s="352">
        <v>41864</v>
      </c>
      <c r="B874" s="114" t="s">
        <v>121</v>
      </c>
      <c r="C874" s="114" t="s">
        <v>122</v>
      </c>
      <c r="D874" s="114">
        <v>227</v>
      </c>
      <c r="E874" s="114">
        <v>167</v>
      </c>
      <c r="F874" s="114">
        <v>60</v>
      </c>
      <c r="G874" s="114">
        <v>672</v>
      </c>
      <c r="H874" s="114">
        <v>491</v>
      </c>
      <c r="I874" s="114">
        <v>181</v>
      </c>
      <c r="J874" s="114">
        <v>2585</v>
      </c>
      <c r="K874" s="115">
        <v>1828</v>
      </c>
      <c r="L874" s="115">
        <v>757</v>
      </c>
      <c r="M874" s="115">
        <v>1826080</v>
      </c>
      <c r="N874" s="116">
        <v>1.0130991227924824E-2</v>
      </c>
      <c r="O874" s="115">
        <v>2650</v>
      </c>
      <c r="P874" s="116">
        <v>0.14514312148094177</v>
      </c>
      <c r="Q874" s="116">
        <v>0</v>
      </c>
      <c r="R874" s="117">
        <v>865542</v>
      </c>
      <c r="S874" s="116">
        <v>99.721992492675781</v>
      </c>
      <c r="T874" s="116">
        <v>99.577255249023437</v>
      </c>
      <c r="U874" s="118">
        <v>867955</v>
      </c>
      <c r="V874" s="119">
        <v>5.0809085369110107E-2</v>
      </c>
      <c r="W874" s="117">
        <v>2615</v>
      </c>
      <c r="X874" s="119">
        <v>0.30212283134460449</v>
      </c>
      <c r="Y874" s="119">
        <v>0</v>
      </c>
      <c r="Z874" s="117">
        <v>1026191</v>
      </c>
      <c r="AA874" s="119">
        <v>98.662040710449219</v>
      </c>
      <c r="AB874" s="116">
        <v>1024815</v>
      </c>
      <c r="AC874" s="120">
        <v>98.580039978027344</v>
      </c>
      <c r="AD874" s="116">
        <v>5.0904450416564941</v>
      </c>
      <c r="AE874" s="116">
        <v>29.464628219604492</v>
      </c>
      <c r="AF874" s="116">
        <v>2636.14697265625</v>
      </c>
      <c r="AG874" s="116">
        <v>13367.2060546875</v>
      </c>
      <c r="AH874" s="121">
        <v>11277.2041015625</v>
      </c>
      <c r="AI874" s="116">
        <v>84.364707946777344</v>
      </c>
      <c r="AJ874" s="121">
        <v>9080.7958984375</v>
      </c>
      <c r="AK874" s="121">
        <v>4286.40087890625</v>
      </c>
      <c r="AL874" s="116">
        <v>7500.1650390625</v>
      </c>
      <c r="AM874" s="116">
        <v>3777.031982421875</v>
      </c>
      <c r="AN874" s="116">
        <v>129.24467468261719</v>
      </c>
      <c r="AO874" s="116">
        <v>125.32651519775391</v>
      </c>
      <c r="AP874" s="116">
        <v>138.41203308105469</v>
      </c>
      <c r="AQ874" s="122">
        <v>5.1710661720261122</v>
      </c>
      <c r="AR874" s="118">
        <v>154</v>
      </c>
      <c r="AS874" s="118">
        <v>53</v>
      </c>
      <c r="AT874" s="118">
        <v>1</v>
      </c>
      <c r="AU874" s="118">
        <v>0</v>
      </c>
      <c r="AV874" s="118">
        <v>1</v>
      </c>
      <c r="AW874" s="118">
        <v>0</v>
      </c>
      <c r="AX874" s="118">
        <v>6</v>
      </c>
      <c r="AY874" s="118">
        <v>0</v>
      </c>
      <c r="AZ874" s="118">
        <v>3</v>
      </c>
      <c r="BA874" s="118">
        <v>3</v>
      </c>
      <c r="BB874" s="118">
        <v>23</v>
      </c>
      <c r="BC874" s="118">
        <v>13</v>
      </c>
      <c r="BD874" s="116">
        <v>34</v>
      </c>
      <c r="BE874" s="118">
        <v>31</v>
      </c>
      <c r="BF874" s="118">
        <v>0</v>
      </c>
      <c r="BG874" s="112">
        <v>64.165237426757812</v>
      </c>
      <c r="BH874" s="244">
        <v>37</v>
      </c>
      <c r="BI874" s="240">
        <v>5.5059523809523805</v>
      </c>
      <c r="BJ874" s="7"/>
      <c r="BK874" s="7"/>
    </row>
    <row r="875" spans="1:63">
      <c r="A875" s="352">
        <v>41864</v>
      </c>
      <c r="B875" s="114" t="s">
        <v>123</v>
      </c>
      <c r="C875" s="114" t="s">
        <v>122</v>
      </c>
      <c r="D875" s="114">
        <v>168</v>
      </c>
      <c r="E875" s="114">
        <v>157</v>
      </c>
      <c r="F875" s="114">
        <v>11</v>
      </c>
      <c r="G875" s="114">
        <v>515</v>
      </c>
      <c r="H875" s="114">
        <v>481</v>
      </c>
      <c r="I875" s="114">
        <v>34</v>
      </c>
      <c r="J875" s="114">
        <v>1543</v>
      </c>
      <c r="K875" s="115">
        <v>1411</v>
      </c>
      <c r="L875" s="115">
        <v>132</v>
      </c>
      <c r="M875" s="115">
        <v>890730</v>
      </c>
      <c r="N875" s="116">
        <v>2.4474307894706726E-2</v>
      </c>
      <c r="O875" s="115">
        <v>1287</v>
      </c>
      <c r="P875" s="116">
        <v>0.14456045627593994</v>
      </c>
      <c r="Q875" s="116">
        <v>0</v>
      </c>
      <c r="R875" s="117">
        <v>325050</v>
      </c>
      <c r="S875" s="116">
        <v>99.673431396484375</v>
      </c>
      <c r="T875" s="116">
        <v>99.529342651367188</v>
      </c>
      <c r="U875" s="118">
        <v>326115</v>
      </c>
      <c r="V875" s="119">
        <v>3.3117152750492096E-2</v>
      </c>
      <c r="W875" s="117">
        <v>938</v>
      </c>
      <c r="X875" s="119">
        <v>0.28857100009918213</v>
      </c>
      <c r="Y875" s="119">
        <v>0</v>
      </c>
      <c r="Z875" s="117">
        <v>266177</v>
      </c>
      <c r="AA875" s="119">
        <v>98.709129333496094</v>
      </c>
      <c r="AB875" s="116">
        <v>265429</v>
      </c>
      <c r="AC875" s="120">
        <v>98.65576171875</v>
      </c>
      <c r="AD875" s="116">
        <v>5.0903902053833008</v>
      </c>
      <c r="AE875" s="116">
        <v>30.367420196533203</v>
      </c>
      <c r="AF875" s="116">
        <v>1264.9420166015625</v>
      </c>
      <c r="AG875" s="116">
        <v>4859.82958984375</v>
      </c>
      <c r="AH875" s="121">
        <v>3717.78515625</v>
      </c>
      <c r="AI875" s="116">
        <v>76.500320434570313</v>
      </c>
      <c r="AJ875" s="121">
        <v>4502.62841796875</v>
      </c>
      <c r="AK875" s="121">
        <v>357.198974609375</v>
      </c>
      <c r="AL875" s="116">
        <v>3399.349853515625</v>
      </c>
      <c r="AM875" s="116">
        <v>318.43496704101562</v>
      </c>
      <c r="AN875" s="116">
        <v>103.55123901367187</v>
      </c>
      <c r="AO875" s="116">
        <v>102.39901733398437</v>
      </c>
      <c r="AP875" s="116">
        <v>120.66637420654297</v>
      </c>
      <c r="AQ875" s="116">
        <v>3.149597919535807</v>
      </c>
      <c r="AR875" s="118">
        <v>223</v>
      </c>
      <c r="AS875" s="118">
        <v>6</v>
      </c>
      <c r="AT875" s="118">
        <v>5</v>
      </c>
      <c r="AU875" s="118">
        <v>1</v>
      </c>
      <c r="AV875" s="118">
        <v>0</v>
      </c>
      <c r="AW875" s="118">
        <v>0</v>
      </c>
      <c r="AX875" s="118">
        <v>6</v>
      </c>
      <c r="AY875" s="118">
        <v>1</v>
      </c>
      <c r="AZ875" s="118">
        <v>4</v>
      </c>
      <c r="BA875" s="118">
        <v>2</v>
      </c>
      <c r="BB875" s="118">
        <v>25</v>
      </c>
      <c r="BC875" s="118">
        <v>7</v>
      </c>
      <c r="BD875" s="116">
        <v>16</v>
      </c>
      <c r="BE875" s="118">
        <v>25</v>
      </c>
      <c r="BF875" s="118">
        <v>0</v>
      </c>
      <c r="BG875" s="112">
        <v>50.476459503173828</v>
      </c>
      <c r="BH875" s="244">
        <v>50</v>
      </c>
      <c r="BI875" s="240">
        <v>9.7087378640776691</v>
      </c>
      <c r="BJ875" s="8"/>
      <c r="BK875" s="8"/>
    </row>
    <row r="876" spans="1:63">
      <c r="A876" s="352">
        <v>41864</v>
      </c>
      <c r="B876" s="114" t="s">
        <v>183</v>
      </c>
      <c r="C876" s="114" t="s">
        <v>122</v>
      </c>
      <c r="D876" s="114">
        <v>139</v>
      </c>
      <c r="E876" s="114">
        <v>129</v>
      </c>
      <c r="F876" s="114">
        <v>10</v>
      </c>
      <c r="G876" s="114">
        <v>415</v>
      </c>
      <c r="H876" s="114">
        <v>385</v>
      </c>
      <c r="I876" s="114">
        <v>30</v>
      </c>
      <c r="J876" s="114">
        <v>1570</v>
      </c>
      <c r="K876" s="115">
        <v>1456</v>
      </c>
      <c r="L876" s="115">
        <v>114</v>
      </c>
      <c r="M876" s="115">
        <v>1148846</v>
      </c>
      <c r="N876" s="116">
        <v>1.7408774001523852E-3</v>
      </c>
      <c r="O876" s="115">
        <v>1243</v>
      </c>
      <c r="P876" s="116">
        <v>0.10819816589355469</v>
      </c>
      <c r="Q876" s="116">
        <v>0</v>
      </c>
      <c r="R876" s="117">
        <v>461300</v>
      </c>
      <c r="S876" s="116">
        <v>99.621208190917969</v>
      </c>
      <c r="T876" s="116">
        <v>99.513420104980469</v>
      </c>
      <c r="U876" s="118">
        <v>463054</v>
      </c>
      <c r="V876" s="119">
        <v>6.3707470893859863E-2</v>
      </c>
      <c r="W876" s="117">
        <v>1096</v>
      </c>
      <c r="X876" s="119">
        <v>0.23758941888809204</v>
      </c>
      <c r="Y876" s="119">
        <v>0</v>
      </c>
      <c r="Z876" s="117">
        <v>286911</v>
      </c>
      <c r="AA876" s="119">
        <v>98.298774719238281</v>
      </c>
      <c r="AB876" s="116">
        <v>286640</v>
      </c>
      <c r="AC876" s="120">
        <v>98.159011840820313</v>
      </c>
      <c r="AD876" s="116">
        <v>5.5849223136901855</v>
      </c>
      <c r="AE876" s="116">
        <v>29.647058486938477</v>
      </c>
      <c r="AF876" s="116">
        <v>1790.5177001953125</v>
      </c>
      <c r="AG876" s="116">
        <v>5963.49462890625</v>
      </c>
      <c r="AH876" s="121">
        <v>4450.798828125</v>
      </c>
      <c r="AI876" s="116">
        <v>74.634071350097656</v>
      </c>
      <c r="AJ876" s="121">
        <v>5481.248046875</v>
      </c>
      <c r="AK876" s="121">
        <v>482.248046875</v>
      </c>
      <c r="AL876" s="116">
        <v>4095.968505859375</v>
      </c>
      <c r="AM876" s="116">
        <v>354.82904052734375</v>
      </c>
      <c r="AN876" s="116">
        <v>96.979804992675781</v>
      </c>
      <c r="AO876" s="116">
        <v>96.058296203613281</v>
      </c>
      <c r="AP876" s="116">
        <v>108.84827423095703</v>
      </c>
      <c r="AQ876" s="116">
        <v>3.7984042222332803</v>
      </c>
      <c r="AR876" s="118">
        <v>172</v>
      </c>
      <c r="AS876" s="118">
        <v>5</v>
      </c>
      <c r="AT876" s="118">
        <v>0</v>
      </c>
      <c r="AU876" s="118">
        <v>0</v>
      </c>
      <c r="AV876" s="118">
        <v>2</v>
      </c>
      <c r="AW876" s="118">
        <v>1</v>
      </c>
      <c r="AX876" s="118">
        <v>1</v>
      </c>
      <c r="AY876" s="118">
        <v>0</v>
      </c>
      <c r="AZ876" s="118">
        <v>5</v>
      </c>
      <c r="BA876" s="118">
        <v>2</v>
      </c>
      <c r="BB876" s="118">
        <v>35</v>
      </c>
      <c r="BC876" s="118">
        <v>8</v>
      </c>
      <c r="BD876" s="116">
        <v>4</v>
      </c>
      <c r="BE876" s="118">
        <v>21</v>
      </c>
      <c r="BF876" s="118">
        <v>0</v>
      </c>
      <c r="BG876" s="112">
        <v>47.952392578125</v>
      </c>
      <c r="BH876" s="244">
        <v>26</v>
      </c>
      <c r="BI876" s="240">
        <v>6.2650602409638561</v>
      </c>
      <c r="BJ876" s="8"/>
      <c r="BK876" s="8"/>
    </row>
    <row r="877" spans="1:63">
      <c r="A877" s="352">
        <v>41864</v>
      </c>
      <c r="B877" s="114" t="s">
        <v>126</v>
      </c>
      <c r="C877" s="114" t="s">
        <v>122</v>
      </c>
      <c r="D877" s="114">
        <v>108</v>
      </c>
      <c r="E877" s="114">
        <v>103</v>
      </c>
      <c r="F877" s="114">
        <v>5</v>
      </c>
      <c r="G877" s="114">
        <v>317</v>
      </c>
      <c r="H877" s="114">
        <v>302</v>
      </c>
      <c r="I877" s="114">
        <v>15</v>
      </c>
      <c r="J877" s="114">
        <v>980</v>
      </c>
      <c r="K877" s="115">
        <v>918</v>
      </c>
      <c r="L877" s="115">
        <v>62</v>
      </c>
      <c r="M877" s="115">
        <v>638722</v>
      </c>
      <c r="N877" s="116">
        <v>0</v>
      </c>
      <c r="O877" s="115">
        <v>1261</v>
      </c>
      <c r="P877" s="116">
        <v>0.19746969640254974</v>
      </c>
      <c r="Q877" s="116">
        <v>0</v>
      </c>
      <c r="R877" s="117">
        <v>232447</v>
      </c>
      <c r="S877" s="116">
        <v>99.567802429199219</v>
      </c>
      <c r="T877" s="116">
        <v>99.371185302734375</v>
      </c>
      <c r="U877" s="118">
        <v>233456</v>
      </c>
      <c r="V877" s="119">
        <v>2.9984237626194954E-3</v>
      </c>
      <c r="W877" s="117">
        <v>777</v>
      </c>
      <c r="X877" s="119">
        <v>0.33426976203918457</v>
      </c>
      <c r="Y877" s="119">
        <v>0</v>
      </c>
      <c r="Z877" s="117">
        <v>125880</v>
      </c>
      <c r="AA877" s="119">
        <v>98.655860900878906</v>
      </c>
      <c r="AB877" s="116">
        <v>125895</v>
      </c>
      <c r="AC877" s="120">
        <v>98.560707092285156</v>
      </c>
      <c r="AD877" s="116">
        <v>5.7430329322814941</v>
      </c>
      <c r="AE877" s="116">
        <v>34.441368103027344</v>
      </c>
      <c r="AF877" s="116">
        <v>1026.3927001953125</v>
      </c>
      <c r="AG877" s="116">
        <v>3517.57421875</v>
      </c>
      <c r="AH877" s="121">
        <v>2537.224853515625</v>
      </c>
      <c r="AI877" s="116">
        <v>72.129959106445313</v>
      </c>
      <c r="AJ877" s="121">
        <v>3396.498291015625</v>
      </c>
      <c r="AK877" s="121">
        <v>121.07597351074219</v>
      </c>
      <c r="AL877" s="116">
        <v>2470.69677734375</v>
      </c>
      <c r="AM877" s="116">
        <v>66.527999877929688</v>
      </c>
      <c r="AN877" s="116">
        <v>98.689743041992188</v>
      </c>
      <c r="AO877" s="116">
        <v>102.39065551757812</v>
      </c>
      <c r="AP877" s="116">
        <v>49.00274658203125</v>
      </c>
      <c r="AQ877" s="116">
        <v>3.5893614477040816</v>
      </c>
      <c r="AR877" s="118">
        <v>157</v>
      </c>
      <c r="AS877" s="118">
        <v>1</v>
      </c>
      <c r="AT877" s="118">
        <v>0</v>
      </c>
      <c r="AU877" s="118">
        <v>0</v>
      </c>
      <c r="AV877" s="118">
        <v>0</v>
      </c>
      <c r="AW877" s="118">
        <v>0</v>
      </c>
      <c r="AX877" s="118">
        <v>2</v>
      </c>
      <c r="AY877" s="118">
        <v>1</v>
      </c>
      <c r="AZ877" s="118">
        <v>8</v>
      </c>
      <c r="BA877" s="118">
        <v>3</v>
      </c>
      <c r="BB877" s="118">
        <v>17</v>
      </c>
      <c r="BC877" s="118">
        <v>11</v>
      </c>
      <c r="BD877" s="116">
        <v>16</v>
      </c>
      <c r="BE877" s="118">
        <v>33</v>
      </c>
      <c r="BF877" s="118">
        <v>0</v>
      </c>
      <c r="BG877" s="112">
        <v>48.312522888183594</v>
      </c>
      <c r="BH877" s="244">
        <v>29</v>
      </c>
      <c r="BI877" s="240">
        <v>9.1482649842271293</v>
      </c>
      <c r="BJ877" s="299"/>
      <c r="BK877" s="299"/>
    </row>
    <row r="878" spans="1:63">
      <c r="A878" s="352">
        <v>41864</v>
      </c>
      <c r="B878" s="114" t="s">
        <v>184</v>
      </c>
      <c r="C878" s="114" t="s">
        <v>122</v>
      </c>
      <c r="D878" s="114">
        <v>112</v>
      </c>
      <c r="E878" s="114">
        <v>95</v>
      </c>
      <c r="F878" s="114">
        <v>17</v>
      </c>
      <c r="G878" s="114">
        <v>334</v>
      </c>
      <c r="H878" s="114">
        <v>283</v>
      </c>
      <c r="I878" s="114">
        <v>51</v>
      </c>
      <c r="J878" s="114">
        <v>1169</v>
      </c>
      <c r="K878" s="115">
        <v>950</v>
      </c>
      <c r="L878" s="115">
        <v>219</v>
      </c>
      <c r="M878" s="115">
        <v>972958</v>
      </c>
      <c r="N878" s="116">
        <v>9.0548612177371979E-2</v>
      </c>
      <c r="O878" s="115">
        <v>784</v>
      </c>
      <c r="P878" s="116">
        <v>8.066781610250473E-2</v>
      </c>
      <c r="Q878" s="116">
        <v>0</v>
      </c>
      <c r="R878" s="117">
        <v>361523</v>
      </c>
      <c r="S878" s="116">
        <v>99.419746398925781</v>
      </c>
      <c r="T878" s="116">
        <v>99.339546203613281</v>
      </c>
      <c r="U878" s="118">
        <v>363633</v>
      </c>
      <c r="V878" s="119">
        <v>1.7875164747238159E-2</v>
      </c>
      <c r="W878" s="117">
        <v>924</v>
      </c>
      <c r="X878" s="119">
        <v>0.25558540225028992</v>
      </c>
      <c r="Y878" s="119">
        <v>0</v>
      </c>
      <c r="Z878" s="117">
        <v>240685</v>
      </c>
      <c r="AA878" s="119">
        <v>98.207618713378906</v>
      </c>
      <c r="AB878" s="116">
        <v>238522</v>
      </c>
      <c r="AC878" s="120">
        <v>97.958259582519531</v>
      </c>
      <c r="AD878" s="116">
        <v>5.7071166038513184</v>
      </c>
      <c r="AE878" s="116">
        <v>30.783927917480469</v>
      </c>
      <c r="AF878" s="116">
        <v>1589.42333984375</v>
      </c>
      <c r="AG878" s="116">
        <v>4546.52001953125</v>
      </c>
      <c r="AH878" s="121">
        <v>3445.9716796875</v>
      </c>
      <c r="AI878" s="116">
        <v>75.793609619140625</v>
      </c>
      <c r="AJ878" s="121">
        <v>3800.84130859375</v>
      </c>
      <c r="AK878" s="121">
        <v>745.679931640625</v>
      </c>
      <c r="AL878" s="116">
        <v>2942.0078125</v>
      </c>
      <c r="AM878" s="116">
        <v>503.96304321289063</v>
      </c>
      <c r="AN878" s="116">
        <v>101.73842620849609</v>
      </c>
      <c r="AO878" s="116">
        <v>106.01969146728516</v>
      </c>
      <c r="AP878" s="116">
        <v>84.371994018554688</v>
      </c>
      <c r="AQ878" s="116">
        <v>3.8892386822337466</v>
      </c>
      <c r="AR878" s="118">
        <v>153</v>
      </c>
      <c r="AS878" s="118">
        <v>8</v>
      </c>
      <c r="AT878" s="118">
        <v>2</v>
      </c>
      <c r="AU878" s="118">
        <v>2</v>
      </c>
      <c r="AV878" s="118">
        <v>0</v>
      </c>
      <c r="AW878" s="118">
        <v>0</v>
      </c>
      <c r="AX878" s="118">
        <v>1</v>
      </c>
      <c r="AY878" s="118">
        <v>0</v>
      </c>
      <c r="AZ878" s="118">
        <v>4</v>
      </c>
      <c r="BA878" s="118">
        <v>2</v>
      </c>
      <c r="BB878" s="118">
        <v>30</v>
      </c>
      <c r="BC878" s="118">
        <v>10</v>
      </c>
      <c r="BD878" s="116">
        <v>5</v>
      </c>
      <c r="BE878" s="118">
        <v>32</v>
      </c>
      <c r="BF878" s="118">
        <v>0</v>
      </c>
      <c r="BG878" s="112">
        <v>50.1512451171875</v>
      </c>
      <c r="BH878" s="244">
        <v>36</v>
      </c>
      <c r="BI878" s="240">
        <v>10.778443113772456</v>
      </c>
      <c r="BJ878" s="299"/>
      <c r="BK878" s="299"/>
    </row>
    <row r="879" spans="1:63">
      <c r="A879" s="352">
        <v>41864</v>
      </c>
      <c r="B879" s="114" t="s">
        <v>131</v>
      </c>
      <c r="C879" s="114" t="s">
        <v>176</v>
      </c>
      <c r="D879" s="114">
        <v>188</v>
      </c>
      <c r="E879" s="114">
        <v>168</v>
      </c>
      <c r="F879" s="114">
        <v>20</v>
      </c>
      <c r="G879" s="114">
        <v>539</v>
      </c>
      <c r="H879" s="114">
        <v>489</v>
      </c>
      <c r="I879" s="114">
        <v>50</v>
      </c>
      <c r="J879" s="114">
        <v>1568</v>
      </c>
      <c r="K879" s="115">
        <v>1408</v>
      </c>
      <c r="L879" s="115">
        <v>160</v>
      </c>
      <c r="M879" s="115">
        <v>1097799</v>
      </c>
      <c r="N879" s="116">
        <v>7.2873086901381612E-4</v>
      </c>
      <c r="O879" s="115">
        <v>145</v>
      </c>
      <c r="P879" s="116">
        <v>1.3757272623479366E-2</v>
      </c>
      <c r="Q879" s="116">
        <v>0</v>
      </c>
      <c r="R879" s="117">
        <v>388440</v>
      </c>
      <c r="S879" s="116">
        <v>99.60919189453125</v>
      </c>
      <c r="T879" s="116">
        <v>99.595489501953125</v>
      </c>
      <c r="U879" s="118">
        <v>389964</v>
      </c>
      <c r="V879" s="119">
        <v>5.8979801833629608E-3</v>
      </c>
      <c r="W879" s="117">
        <v>1131</v>
      </c>
      <c r="X879" s="119">
        <v>0.29116466641426086</v>
      </c>
      <c r="Y879" s="119">
        <v>0</v>
      </c>
      <c r="Z879" s="117">
        <v>150133</v>
      </c>
      <c r="AA879" s="119">
        <v>94.927162170410156</v>
      </c>
      <c r="AB879" s="116">
        <v>149787</v>
      </c>
      <c r="AC879" s="120">
        <v>95.348731994628906</v>
      </c>
      <c r="AD879" s="116">
        <v>5.2434477806091309</v>
      </c>
      <c r="AE879" s="116">
        <v>29.943748474121094</v>
      </c>
      <c r="AF879" s="116">
        <v>1647.8148193359375</v>
      </c>
      <c r="AG879" s="116">
        <v>4750.18896484375</v>
      </c>
      <c r="AH879" s="121">
        <v>3165.57568359375</v>
      </c>
      <c r="AI879" s="116">
        <v>66.641044616699219</v>
      </c>
      <c r="AJ879" s="121">
        <v>4157.92138671875</v>
      </c>
      <c r="AK879" s="121">
        <v>592.267333984375</v>
      </c>
      <c r="AL879" s="116">
        <v>2728.045654296875</v>
      </c>
      <c r="AM879" s="116">
        <v>437.5299072265625</v>
      </c>
      <c r="AN879" s="116">
        <v>81.549903869628906</v>
      </c>
      <c r="AO879" s="116">
        <v>80.452560424804687</v>
      </c>
      <c r="AP879" s="116">
        <v>90.185676574707031</v>
      </c>
      <c r="AQ879" s="116">
        <v>3.0294572479870854</v>
      </c>
      <c r="AR879" s="118">
        <v>290</v>
      </c>
      <c r="AS879" s="118">
        <v>1</v>
      </c>
      <c r="AT879" s="118">
        <v>0</v>
      </c>
      <c r="AU879" s="118">
        <v>0</v>
      </c>
      <c r="AV879" s="118">
        <v>0</v>
      </c>
      <c r="AW879" s="118">
        <v>0</v>
      </c>
      <c r="AX879" s="118">
        <v>5</v>
      </c>
      <c r="AY879" s="118">
        <v>2</v>
      </c>
      <c r="AZ879" s="118">
        <v>4</v>
      </c>
      <c r="BA879" s="118">
        <v>2</v>
      </c>
      <c r="BB879" s="118">
        <v>114</v>
      </c>
      <c r="BC879" s="118">
        <v>65</v>
      </c>
      <c r="BD879" s="116">
        <v>17</v>
      </c>
      <c r="BE879" s="118">
        <v>31</v>
      </c>
      <c r="BF879" s="118">
        <v>0</v>
      </c>
      <c r="BG879" s="112">
        <v>39.486412048339844</v>
      </c>
      <c r="BH879" s="244">
        <v>94</v>
      </c>
      <c r="BI879" s="240">
        <v>17.439703153988866</v>
      </c>
      <c r="BJ879" s="299"/>
      <c r="BK879" s="299"/>
    </row>
    <row r="880" spans="1:63">
      <c r="A880" s="352">
        <v>41864</v>
      </c>
      <c r="B880" s="114" t="s">
        <v>124</v>
      </c>
      <c r="C880" s="114" t="s">
        <v>176</v>
      </c>
      <c r="D880" s="114">
        <v>145</v>
      </c>
      <c r="E880" s="114">
        <v>113</v>
      </c>
      <c r="F880" s="114">
        <v>32</v>
      </c>
      <c r="G880" s="114">
        <v>418</v>
      </c>
      <c r="H880" s="114">
        <v>332</v>
      </c>
      <c r="I880" s="114">
        <v>86</v>
      </c>
      <c r="J880" s="114">
        <v>1609</v>
      </c>
      <c r="K880" s="115">
        <v>1269</v>
      </c>
      <c r="L880" s="115">
        <v>340</v>
      </c>
      <c r="M880" s="115">
        <v>1067371</v>
      </c>
      <c r="N880" s="116">
        <v>9.3688134802505374E-4</v>
      </c>
      <c r="O880" s="115">
        <v>144</v>
      </c>
      <c r="P880" s="116">
        <v>1.4011898078024387E-2</v>
      </c>
      <c r="Q880" s="116">
        <v>0</v>
      </c>
      <c r="R880" s="117">
        <v>421568</v>
      </c>
      <c r="S880" s="116">
        <v>99.57342529296875</v>
      </c>
      <c r="T880" s="116">
        <v>99.559471130371094</v>
      </c>
      <c r="U880" s="118">
        <v>423374</v>
      </c>
      <c r="V880" s="119">
        <v>0.15612673759460449</v>
      </c>
      <c r="W880" s="117">
        <v>1278</v>
      </c>
      <c r="X880" s="119">
        <v>0.30315393209457397</v>
      </c>
      <c r="Y880" s="119">
        <v>0</v>
      </c>
      <c r="Z880" s="117">
        <v>106983</v>
      </c>
      <c r="AA880" s="119">
        <v>94.722526550292969</v>
      </c>
      <c r="AB880" s="116">
        <v>107219</v>
      </c>
      <c r="AC880" s="120">
        <v>94.49444580078125</v>
      </c>
      <c r="AD880" s="116">
        <v>5.2180237770080566</v>
      </c>
      <c r="AE880" s="116">
        <v>31.167686462402344</v>
      </c>
      <c r="AF880" s="116">
        <v>1582.1097412109375</v>
      </c>
      <c r="AG880" s="116">
        <v>5235.3447265625</v>
      </c>
      <c r="AH880" s="121">
        <v>3089.130615234375</v>
      </c>
      <c r="AI880" s="116">
        <v>59.005294799804688</v>
      </c>
      <c r="AJ880" s="121">
        <v>3986.88916015625</v>
      </c>
      <c r="AK880" s="121">
        <v>1248.45703125</v>
      </c>
      <c r="AL880" s="116">
        <v>2131.083251953125</v>
      </c>
      <c r="AM880" s="116">
        <v>958.0474853515625</v>
      </c>
      <c r="AN880" s="116">
        <v>79.581985473632813</v>
      </c>
      <c r="AO880" s="116">
        <v>76.087783813476562</v>
      </c>
      <c r="AP880" s="116">
        <v>93.258743286132813</v>
      </c>
      <c r="AQ880" s="116">
        <v>3.2537878971799254</v>
      </c>
      <c r="AR880" s="118">
        <v>227</v>
      </c>
      <c r="AS880" s="118">
        <v>2</v>
      </c>
      <c r="AT880" s="118">
        <v>0</v>
      </c>
      <c r="AU880" s="118">
        <v>0</v>
      </c>
      <c r="AV880" s="118">
        <v>4</v>
      </c>
      <c r="AW880" s="118">
        <v>2</v>
      </c>
      <c r="AX880" s="118">
        <v>1</v>
      </c>
      <c r="AY880" s="118">
        <v>0</v>
      </c>
      <c r="AZ880" s="118">
        <v>6</v>
      </c>
      <c r="BA880" s="118">
        <v>1</v>
      </c>
      <c r="BB880" s="118">
        <v>82</v>
      </c>
      <c r="BC880" s="118">
        <v>43</v>
      </c>
      <c r="BD880" s="116">
        <v>11</v>
      </c>
      <c r="BE880" s="118">
        <v>24</v>
      </c>
      <c r="BF880" s="118">
        <v>0</v>
      </c>
      <c r="BG880" s="112">
        <v>39.332530975341797</v>
      </c>
      <c r="BH880" s="244">
        <v>72</v>
      </c>
      <c r="BI880" s="240">
        <v>17.224880382775119</v>
      </c>
      <c r="BJ880" s="299"/>
      <c r="BK880" s="299"/>
    </row>
    <row r="881" spans="1:63">
      <c r="A881" s="352">
        <v>41864</v>
      </c>
      <c r="B881" s="206" t="s">
        <v>133</v>
      </c>
      <c r="C881" s="206" t="s">
        <v>176</v>
      </c>
      <c r="D881" s="206">
        <v>174</v>
      </c>
      <c r="E881" s="206">
        <v>163</v>
      </c>
      <c r="F881" s="206">
        <v>11</v>
      </c>
      <c r="G881" s="206">
        <v>515</v>
      </c>
      <c r="H881" s="206">
        <v>482</v>
      </c>
      <c r="I881" s="206">
        <v>33</v>
      </c>
      <c r="J881" s="206">
        <v>1504</v>
      </c>
      <c r="K881" s="245">
        <v>1395</v>
      </c>
      <c r="L881" s="245">
        <v>109</v>
      </c>
      <c r="M881" s="245">
        <v>882199</v>
      </c>
      <c r="N881" s="246">
        <v>2.2670622274745256E-4</v>
      </c>
      <c r="O881" s="245">
        <v>51</v>
      </c>
      <c r="P881" s="246">
        <v>6.042353343218565E-3</v>
      </c>
      <c r="Q881" s="246">
        <v>0</v>
      </c>
      <c r="R881" s="247">
        <v>297227</v>
      </c>
      <c r="S881" s="246">
        <v>99.447601318359375</v>
      </c>
      <c r="T881" s="246">
        <v>99.44158935546875</v>
      </c>
      <c r="U881" s="248">
        <v>298878</v>
      </c>
      <c r="V881" s="249">
        <v>0.11108211427927017</v>
      </c>
      <c r="W881" s="248">
        <v>855</v>
      </c>
      <c r="X881" s="246">
        <v>0.2876589298248291</v>
      </c>
      <c r="Y881" s="246">
        <v>0</v>
      </c>
      <c r="Z881" s="247">
        <v>71710</v>
      </c>
      <c r="AA881" s="249">
        <v>92.8726806640625</v>
      </c>
      <c r="AB881" s="246">
        <v>70992</v>
      </c>
      <c r="AC881" s="250">
        <v>92.983718872070313</v>
      </c>
      <c r="AD881" s="246">
        <v>5.3723611831665039</v>
      </c>
      <c r="AE881" s="246">
        <v>35.597904205322266</v>
      </c>
      <c r="AF881" s="246">
        <v>1367.919189453125</v>
      </c>
      <c r="AG881" s="246">
        <v>4362.6044921875</v>
      </c>
      <c r="AH881" s="251">
        <v>2898.587158203125</v>
      </c>
      <c r="AI881" s="246">
        <v>66.441665649414063</v>
      </c>
      <c r="AJ881" s="251">
        <v>4170.13134765625</v>
      </c>
      <c r="AK881" s="251">
        <v>192.47299194335937</v>
      </c>
      <c r="AL881" s="246">
        <v>2787.886962890625</v>
      </c>
      <c r="AM881" s="246">
        <v>110.69999694824219</v>
      </c>
      <c r="AN881" s="246">
        <v>80.554763793945313</v>
      </c>
      <c r="AO881" s="246">
        <v>83.931053161621094</v>
      </c>
      <c r="AP881" s="246">
        <v>43.041496276855469</v>
      </c>
      <c r="AQ881" s="246">
        <v>2.9006678804438164</v>
      </c>
      <c r="AR881" s="248">
        <v>311</v>
      </c>
      <c r="AS881" s="248">
        <v>2</v>
      </c>
      <c r="AT881" s="248">
        <v>0</v>
      </c>
      <c r="AU881" s="248">
        <v>0</v>
      </c>
      <c r="AV881" s="248">
        <v>2</v>
      </c>
      <c r="AW881" s="248">
        <v>0</v>
      </c>
      <c r="AX881" s="248">
        <v>2</v>
      </c>
      <c r="AY881" s="248">
        <v>1</v>
      </c>
      <c r="AZ881" s="248">
        <v>10</v>
      </c>
      <c r="BA881" s="248">
        <v>4</v>
      </c>
      <c r="BB881" s="248">
        <v>94</v>
      </c>
      <c r="BC881" s="248">
        <v>48</v>
      </c>
      <c r="BD881" s="246">
        <v>12</v>
      </c>
      <c r="BE881" s="248">
        <v>41</v>
      </c>
      <c r="BF881" s="248">
        <v>0</v>
      </c>
      <c r="BG881" s="249">
        <v>38.807037353515625</v>
      </c>
      <c r="BH881" s="252">
        <v>118</v>
      </c>
      <c r="BI881" s="253">
        <v>22.912621359223301</v>
      </c>
      <c r="BJ881" s="299"/>
      <c r="BK881" s="299"/>
    </row>
    <row r="882" spans="1:63">
      <c r="A882" s="352">
        <v>41864</v>
      </c>
      <c r="B882" s="206" t="s">
        <v>125</v>
      </c>
      <c r="C882" s="206" t="s">
        <v>176</v>
      </c>
      <c r="D882" s="206">
        <v>172</v>
      </c>
      <c r="E882" s="206">
        <v>164</v>
      </c>
      <c r="F882" s="206">
        <v>8</v>
      </c>
      <c r="G882" s="206">
        <v>492</v>
      </c>
      <c r="H882" s="206">
        <v>468</v>
      </c>
      <c r="I882" s="206">
        <v>24</v>
      </c>
      <c r="J882" s="206">
        <v>1612</v>
      </c>
      <c r="K882" s="245">
        <v>1520</v>
      </c>
      <c r="L882" s="245">
        <v>92</v>
      </c>
      <c r="M882" s="245">
        <v>839247</v>
      </c>
      <c r="N882" s="246">
        <v>2.1447797771543264E-3</v>
      </c>
      <c r="O882" s="245">
        <v>14</v>
      </c>
      <c r="P882" s="246">
        <v>1.7469384474679828E-3</v>
      </c>
      <c r="Q882" s="246">
        <v>0</v>
      </c>
      <c r="R882" s="247">
        <v>299415</v>
      </c>
      <c r="S882" s="246">
        <v>99.757781982421875</v>
      </c>
      <c r="T882" s="246">
        <v>99.75604248046875</v>
      </c>
      <c r="U882" s="248">
        <v>300142</v>
      </c>
      <c r="V882" s="249">
        <v>5.3641278296709061E-2</v>
      </c>
      <c r="W882" s="248">
        <v>644</v>
      </c>
      <c r="X882" s="246">
        <v>0.21508608758449554</v>
      </c>
      <c r="Y882" s="246">
        <v>0</v>
      </c>
      <c r="Z882" s="247">
        <v>74904</v>
      </c>
      <c r="AA882" s="249">
        <v>92.725357055664063</v>
      </c>
      <c r="AB882" s="246">
        <v>74893</v>
      </c>
      <c r="AC882" s="250">
        <v>92.582748413085938</v>
      </c>
      <c r="AD882" s="246">
        <v>4.4385037422180176</v>
      </c>
      <c r="AE882" s="246">
        <v>32.943325042724609</v>
      </c>
      <c r="AF882" s="246">
        <v>1082.1473388671875</v>
      </c>
      <c r="AG882" s="246">
        <v>3985.260986328125</v>
      </c>
      <c r="AH882" s="251">
        <v>2205.891845703125</v>
      </c>
      <c r="AI882" s="246">
        <v>55.351253509521484</v>
      </c>
      <c r="AJ882" s="251">
        <v>3688.9755859375</v>
      </c>
      <c r="AK882" s="251">
        <v>296.285400390625</v>
      </c>
      <c r="AL882" s="246">
        <v>1993.048583984375</v>
      </c>
      <c r="AM882" s="246">
        <v>212.84291076660156</v>
      </c>
      <c r="AN882" s="246">
        <v>64.785354614257813</v>
      </c>
      <c r="AO882" s="246">
        <v>63.946685791015625</v>
      </c>
      <c r="AP882" s="246">
        <v>77.429046630859375</v>
      </c>
      <c r="AQ882" s="246">
        <v>2.4722462694343208</v>
      </c>
      <c r="AR882" s="248">
        <v>357</v>
      </c>
      <c r="AS882" s="248">
        <v>0</v>
      </c>
      <c r="AT882" s="248">
        <v>1</v>
      </c>
      <c r="AU882" s="248">
        <v>1</v>
      </c>
      <c r="AV882" s="248">
        <v>1</v>
      </c>
      <c r="AW882" s="248">
        <v>0</v>
      </c>
      <c r="AX882" s="248">
        <v>1</v>
      </c>
      <c r="AY882" s="248">
        <v>0</v>
      </c>
      <c r="AZ882" s="248">
        <v>1</v>
      </c>
      <c r="BA882" s="248">
        <v>0</v>
      </c>
      <c r="BB882" s="248">
        <v>66</v>
      </c>
      <c r="BC882" s="248">
        <v>42</v>
      </c>
      <c r="BD882" s="246">
        <v>8</v>
      </c>
      <c r="BE882" s="248">
        <v>15</v>
      </c>
      <c r="BF882" s="248">
        <v>0</v>
      </c>
      <c r="BG882" s="249">
        <v>31.543310165405273</v>
      </c>
      <c r="BH882" s="252">
        <v>146</v>
      </c>
      <c r="BI882" s="253">
        <v>29.674796747967481</v>
      </c>
      <c r="BJ882" s="299"/>
      <c r="BK882" s="299"/>
    </row>
    <row r="883" spans="1:63">
      <c r="A883" s="352">
        <v>41864</v>
      </c>
      <c r="B883" s="107" t="s">
        <v>127</v>
      </c>
      <c r="C883" s="107" t="s">
        <v>128</v>
      </c>
      <c r="D883" s="107">
        <v>161</v>
      </c>
      <c r="E883" s="107">
        <v>149</v>
      </c>
      <c r="F883" s="107">
        <v>12</v>
      </c>
      <c r="G883" s="107">
        <v>483</v>
      </c>
      <c r="H883" s="107">
        <v>447</v>
      </c>
      <c r="I883" s="107">
        <v>36</v>
      </c>
      <c r="J883" s="107">
        <v>1557</v>
      </c>
      <c r="K883" s="108">
        <v>1435</v>
      </c>
      <c r="L883" s="108">
        <v>122</v>
      </c>
      <c r="M883" s="108">
        <v>783292</v>
      </c>
      <c r="N883" s="109">
        <v>0</v>
      </c>
      <c r="O883" s="108">
        <v>3035</v>
      </c>
      <c r="P883" s="109">
        <v>0.38748210668563843</v>
      </c>
      <c r="Q883" s="109">
        <v>0</v>
      </c>
      <c r="R883" s="110">
        <v>308660</v>
      </c>
      <c r="S883" s="109">
        <v>99.529212951660156</v>
      </c>
      <c r="T883" s="109">
        <v>99.1435546875</v>
      </c>
      <c r="U883" s="111">
        <v>310120</v>
      </c>
      <c r="V883" s="112">
        <v>5.481749027967453E-2</v>
      </c>
      <c r="W883" s="111">
        <v>2307</v>
      </c>
      <c r="X883" s="109">
        <v>0.74742436408996582</v>
      </c>
      <c r="Y883" s="109">
        <v>0</v>
      </c>
      <c r="Z883" s="110">
        <v>642471</v>
      </c>
      <c r="AA883" s="112">
        <v>99.395675659179687</v>
      </c>
      <c r="AB883" s="109">
        <v>641549</v>
      </c>
      <c r="AC883" s="182">
        <v>99.530899047851562</v>
      </c>
      <c r="AD883" s="109">
        <v>3.2007062435150146</v>
      </c>
      <c r="AE883" s="109">
        <v>17.884340286254883</v>
      </c>
      <c r="AF883" s="109">
        <v>692.01727294921875</v>
      </c>
      <c r="AG883" s="109">
        <v>4036.534912109375</v>
      </c>
      <c r="AH883" s="113">
        <v>2443.666015625</v>
      </c>
      <c r="AI883" s="109">
        <v>60.538707733154297</v>
      </c>
      <c r="AJ883" s="113">
        <v>3706.256103515625</v>
      </c>
      <c r="AK883" s="113">
        <v>330.27780151367187</v>
      </c>
      <c r="AL883" s="109">
        <v>447</v>
      </c>
      <c r="AM883" s="109">
        <v>36</v>
      </c>
      <c r="AN883" s="109">
        <v>70.800895690917969</v>
      </c>
      <c r="AO883" s="109">
        <v>72.155288696289062</v>
      </c>
      <c r="AP883" s="109">
        <v>58.482227325439453</v>
      </c>
      <c r="AQ883" s="109">
        <v>2.592507971810774</v>
      </c>
      <c r="AR883" s="111">
        <v>347</v>
      </c>
      <c r="AS883" s="111">
        <v>3</v>
      </c>
      <c r="AT883" s="111">
        <v>0</v>
      </c>
      <c r="AU883" s="111">
        <v>0</v>
      </c>
      <c r="AV883" s="111">
        <v>1</v>
      </c>
      <c r="AW883" s="111">
        <v>0</v>
      </c>
      <c r="AX883" s="111">
        <v>18</v>
      </c>
      <c r="AY883" s="111">
        <v>0</v>
      </c>
      <c r="AZ883" s="111">
        <v>4</v>
      </c>
      <c r="BA883" s="111">
        <v>1</v>
      </c>
      <c r="BB883" s="111">
        <v>15</v>
      </c>
      <c r="BC883" s="111">
        <v>2</v>
      </c>
      <c r="BD883" s="109">
        <v>66</v>
      </c>
      <c r="BE883" s="111">
        <v>83</v>
      </c>
      <c r="BF883" s="111">
        <v>0</v>
      </c>
      <c r="BG883" s="112">
        <v>34.654525756835937</v>
      </c>
      <c r="BH883" s="244">
        <v>178</v>
      </c>
      <c r="BI883" s="240">
        <v>36.853002070393373</v>
      </c>
      <c r="BJ883" s="41"/>
      <c r="BK883" s="41"/>
    </row>
    <row r="884" spans="1:63">
      <c r="A884" s="352">
        <v>41864</v>
      </c>
      <c r="B884" s="107" t="s">
        <v>129</v>
      </c>
      <c r="C884" s="107" t="s">
        <v>128</v>
      </c>
      <c r="D884" s="107">
        <v>153</v>
      </c>
      <c r="E884" s="107">
        <v>151</v>
      </c>
      <c r="F884" s="107">
        <v>2</v>
      </c>
      <c r="G884" s="107">
        <v>455</v>
      </c>
      <c r="H884" s="107">
        <v>449</v>
      </c>
      <c r="I884" s="107">
        <v>6</v>
      </c>
      <c r="J884" s="107">
        <v>1141</v>
      </c>
      <c r="K884" s="108">
        <v>1124</v>
      </c>
      <c r="L884" s="108">
        <v>17</v>
      </c>
      <c r="M884" s="108">
        <v>614952</v>
      </c>
      <c r="N884" s="109">
        <v>0</v>
      </c>
      <c r="O884" s="108">
        <v>2745</v>
      </c>
      <c r="P884" s="109">
        <v>0.44638791680335999</v>
      </c>
      <c r="Q884" s="109">
        <v>0</v>
      </c>
      <c r="R884" s="110">
        <v>202625</v>
      </c>
      <c r="S884" s="109">
        <v>99.310401916503906</v>
      </c>
      <c r="T884" s="109">
        <v>98.867095947265625</v>
      </c>
      <c r="U884" s="111">
        <v>204032</v>
      </c>
      <c r="V884" s="112">
        <v>0.16762076318264008</v>
      </c>
      <c r="W884" s="111">
        <v>1720</v>
      </c>
      <c r="X884" s="109">
        <v>0.84885871410369873</v>
      </c>
      <c r="Y884" s="109">
        <v>0</v>
      </c>
      <c r="Z884" s="110">
        <v>138179</v>
      </c>
      <c r="AA884" s="112">
        <v>98.545097351074219</v>
      </c>
      <c r="AB884" s="109">
        <v>139062</v>
      </c>
      <c r="AC884" s="182">
        <v>98.5194091796875</v>
      </c>
      <c r="AD884" s="109">
        <v>3.1495230197906494</v>
      </c>
      <c r="AE884" s="109">
        <v>26.131488800048828</v>
      </c>
      <c r="AF884" s="109">
        <v>569.3890380859375</v>
      </c>
      <c r="AG884" s="109">
        <v>2386.332763671875</v>
      </c>
      <c r="AH884" s="113">
        <v>1271.855712890625</v>
      </c>
      <c r="AI884" s="109">
        <v>53.297500610351563</v>
      </c>
      <c r="AJ884" s="113">
        <v>2354.666015625</v>
      </c>
      <c r="AK884" s="113">
        <v>31.666667938232422</v>
      </c>
      <c r="AL884" s="109">
        <v>449</v>
      </c>
      <c r="AM884" s="109">
        <v>6</v>
      </c>
      <c r="AN884" s="109">
        <v>64.966140747070312</v>
      </c>
      <c r="AO884" s="109">
        <v>65.718955993652344</v>
      </c>
      <c r="AP884" s="109">
        <v>35.083057403564453</v>
      </c>
      <c r="AQ884" s="109">
        <v>2.0914397578193471</v>
      </c>
      <c r="AR884" s="111">
        <v>316</v>
      </c>
      <c r="AS884" s="111">
        <v>1</v>
      </c>
      <c r="AT884" s="111">
        <v>0</v>
      </c>
      <c r="AU884" s="111">
        <v>0</v>
      </c>
      <c r="AV884" s="111">
        <v>3</v>
      </c>
      <c r="AW884" s="111">
        <v>1</v>
      </c>
      <c r="AX884" s="111">
        <v>24</v>
      </c>
      <c r="AY884" s="111">
        <v>0</v>
      </c>
      <c r="AZ884" s="111">
        <v>18</v>
      </c>
      <c r="BA884" s="111">
        <v>1</v>
      </c>
      <c r="BB884" s="111">
        <v>39</v>
      </c>
      <c r="BC884" s="111">
        <v>15</v>
      </c>
      <c r="BD884" s="109">
        <v>71</v>
      </c>
      <c r="BE884" s="111">
        <v>95</v>
      </c>
      <c r="BF884" s="111">
        <v>0</v>
      </c>
      <c r="BG884" s="112">
        <v>31.650907516479492</v>
      </c>
      <c r="BH884" s="244">
        <v>179</v>
      </c>
      <c r="BI884" s="240">
        <v>39.340659340659343</v>
      </c>
      <c r="BJ884" s="7"/>
      <c r="BK884" s="7"/>
    </row>
    <row r="885" spans="1:63">
      <c r="A885" s="352">
        <v>41864</v>
      </c>
      <c r="B885" s="126" t="s">
        <v>130</v>
      </c>
      <c r="C885" s="126" t="s">
        <v>128</v>
      </c>
      <c r="D885" s="233">
        <v>181</v>
      </c>
      <c r="E885" s="233">
        <v>176</v>
      </c>
      <c r="F885" s="233">
        <v>5</v>
      </c>
      <c r="G885" s="233">
        <v>543</v>
      </c>
      <c r="H885" s="233">
        <v>528</v>
      </c>
      <c r="I885" s="233">
        <v>15</v>
      </c>
      <c r="J885" s="233">
        <v>870</v>
      </c>
      <c r="K885" s="233">
        <v>838</v>
      </c>
      <c r="L885" s="233">
        <v>32</v>
      </c>
      <c r="M885" s="233">
        <v>286993</v>
      </c>
      <c r="N885" s="195">
        <v>0.76273638010025024</v>
      </c>
      <c r="O885" s="233">
        <v>668</v>
      </c>
      <c r="P885" s="230">
        <v>0.23454809188842773</v>
      </c>
      <c r="Q885" s="234">
        <v>0</v>
      </c>
      <c r="R885" s="233">
        <v>58756</v>
      </c>
      <c r="S885" s="230">
        <v>99.791099548339844</v>
      </c>
      <c r="T885" s="195">
        <v>99.557044982910156</v>
      </c>
      <c r="U885" s="233">
        <v>58879</v>
      </c>
      <c r="V885" s="195">
        <v>0</v>
      </c>
      <c r="W885" s="233">
        <v>275</v>
      </c>
      <c r="X885" s="195">
        <v>0.46803730726242065</v>
      </c>
      <c r="Y885" s="234">
        <v>0</v>
      </c>
      <c r="Z885" s="233">
        <v>118626</v>
      </c>
      <c r="AA885" s="195">
        <v>98.878753662109375</v>
      </c>
      <c r="AB885" s="233">
        <v>119881</v>
      </c>
      <c r="AC885" s="195">
        <v>98.832817077636719</v>
      </c>
      <c r="AD885" s="234">
        <v>4.1609640121459961</v>
      </c>
      <c r="AE885" s="234">
        <v>26.446926116943359</v>
      </c>
      <c r="AF885" s="233">
        <v>364.0667724609375</v>
      </c>
      <c r="AG885" s="234">
        <v>1080.8497314453125</v>
      </c>
      <c r="AH885" s="234">
        <v>653.14813232421875</v>
      </c>
      <c r="AI885" s="234">
        <v>60.429134368896484</v>
      </c>
      <c r="AJ885" s="234">
        <v>1028.9273681640625</v>
      </c>
      <c r="AK885" s="234">
        <v>51.922222137451172</v>
      </c>
      <c r="AL885" s="234">
        <v>528</v>
      </c>
      <c r="AM885" s="234">
        <v>15</v>
      </c>
      <c r="AN885" s="235">
        <v>45.376319885253906</v>
      </c>
      <c r="AO885" s="235">
        <v>44.374309539794922</v>
      </c>
      <c r="AP885" s="235">
        <v>82.125526428222656</v>
      </c>
      <c r="AQ885" s="213">
        <v>1.2423560131555316</v>
      </c>
      <c r="AR885" s="234">
        <v>460</v>
      </c>
      <c r="AS885" s="236">
        <v>0</v>
      </c>
      <c r="AT885" s="236">
        <v>2</v>
      </c>
      <c r="AU885" s="236">
        <v>2</v>
      </c>
      <c r="AV885" s="236">
        <v>0</v>
      </c>
      <c r="AW885" s="236">
        <v>0</v>
      </c>
      <c r="AX885" s="236">
        <v>1</v>
      </c>
      <c r="AY885" s="236">
        <v>0</v>
      </c>
      <c r="AZ885" s="236">
        <v>2</v>
      </c>
      <c r="BA885" s="236">
        <v>0</v>
      </c>
      <c r="BB885" s="236">
        <v>20</v>
      </c>
      <c r="BC885" s="236">
        <v>2</v>
      </c>
      <c r="BD885" s="236">
        <v>2</v>
      </c>
      <c r="BE885" s="236">
        <v>5</v>
      </c>
      <c r="BF885" s="236">
        <v>0</v>
      </c>
      <c r="BG885" s="235">
        <v>20.871057510375977</v>
      </c>
      <c r="BH885" s="236">
        <v>272</v>
      </c>
      <c r="BI885" s="235">
        <v>50.092081031307558</v>
      </c>
      <c r="BJ885" s="7"/>
      <c r="BK885" s="7"/>
    </row>
    <row r="886" spans="1:63">
      <c r="A886" s="352">
        <v>41864</v>
      </c>
      <c r="B886" s="127" t="s">
        <v>132</v>
      </c>
      <c r="C886" s="127" t="s">
        <v>128</v>
      </c>
      <c r="D886" s="199">
        <v>183</v>
      </c>
      <c r="E886" s="199">
        <v>178</v>
      </c>
      <c r="F886" s="199">
        <v>5</v>
      </c>
      <c r="G886" s="199">
        <v>542</v>
      </c>
      <c r="H886" s="199">
        <v>527</v>
      </c>
      <c r="I886" s="199">
        <v>15</v>
      </c>
      <c r="J886" s="199">
        <v>1023</v>
      </c>
      <c r="K886" s="199">
        <v>994</v>
      </c>
      <c r="L886" s="199">
        <v>29</v>
      </c>
      <c r="M886" s="199">
        <v>368613</v>
      </c>
      <c r="N886" s="200">
        <v>0</v>
      </c>
      <c r="O886" s="199">
        <v>1075</v>
      </c>
      <c r="P886" s="194">
        <v>0.29164168238639832</v>
      </c>
      <c r="Q886" s="200">
        <v>0</v>
      </c>
      <c r="R886" s="199">
        <v>89294</v>
      </c>
      <c r="S886" s="194">
        <v>99.721923828125</v>
      </c>
      <c r="T886" s="200">
        <v>99.43109130859375</v>
      </c>
      <c r="U886" s="199">
        <v>89543</v>
      </c>
      <c r="V886" s="201">
        <v>0</v>
      </c>
      <c r="W886" s="199">
        <v>577</v>
      </c>
      <c r="X886" s="200">
        <v>0.64618003368377686</v>
      </c>
      <c r="Y886" s="200">
        <v>0</v>
      </c>
      <c r="Z886" s="199">
        <v>129013</v>
      </c>
      <c r="AA886" s="201">
        <v>97.439163208007813</v>
      </c>
      <c r="AB886" s="199">
        <v>129597</v>
      </c>
      <c r="AC886" s="201">
        <v>97.337539672851562</v>
      </c>
      <c r="AD886" s="200">
        <v>4.2276763916015625</v>
      </c>
      <c r="AE886" s="200">
        <v>27.146305084228516</v>
      </c>
      <c r="AF886" s="199">
        <v>432.28903198242187</v>
      </c>
      <c r="AG886" s="200">
        <v>1432.3282470703125</v>
      </c>
      <c r="AH886" s="200">
        <v>717.92071533203125</v>
      </c>
      <c r="AI886" s="237">
        <v>50.122638702392578</v>
      </c>
      <c r="AJ886" s="200">
        <v>1386.68359375</v>
      </c>
      <c r="AK886" s="200">
        <v>45.644447326660156</v>
      </c>
      <c r="AL886" s="200">
        <v>527</v>
      </c>
      <c r="AM886" s="200">
        <v>15</v>
      </c>
      <c r="AN886" s="200">
        <v>44.523200988769531</v>
      </c>
      <c r="AO886" s="200">
        <v>44.520500183105469</v>
      </c>
      <c r="AP886" s="200">
        <v>44.605148315429688</v>
      </c>
      <c r="AQ886" s="200">
        <v>1.4001253637050952</v>
      </c>
      <c r="AR886" s="200">
        <v>485</v>
      </c>
      <c r="AS886" s="202">
        <v>0</v>
      </c>
      <c r="AT886" s="202">
        <v>0</v>
      </c>
      <c r="AU886" s="202">
        <v>0</v>
      </c>
      <c r="AV886" s="202">
        <v>0</v>
      </c>
      <c r="AW886" s="202">
        <v>0</v>
      </c>
      <c r="AX886" s="202">
        <v>8</v>
      </c>
      <c r="AY886" s="202">
        <v>-1</v>
      </c>
      <c r="AZ886" s="202">
        <v>3</v>
      </c>
      <c r="BA886" s="202">
        <v>0</v>
      </c>
      <c r="BB886" s="202">
        <v>26</v>
      </c>
      <c r="BC886" s="202">
        <v>10</v>
      </c>
      <c r="BD886" s="202">
        <v>20</v>
      </c>
      <c r="BE886" s="202">
        <v>12</v>
      </c>
      <c r="BF886" s="202">
        <v>0</v>
      </c>
      <c r="BG886" s="200">
        <v>20.520401000976563</v>
      </c>
      <c r="BH886" s="202">
        <v>311</v>
      </c>
      <c r="BI886" s="238">
        <v>57.38007380073801</v>
      </c>
      <c r="BJ886" s="7"/>
      <c r="BK886" s="7"/>
    </row>
    <row r="887" spans="1:63">
      <c r="A887" s="352">
        <v>41863</v>
      </c>
      <c r="B887" s="126" t="s">
        <v>6</v>
      </c>
      <c r="C887" s="126"/>
      <c r="D887" s="233">
        <v>2109</v>
      </c>
      <c r="E887" s="233">
        <v>1913</v>
      </c>
      <c r="F887" s="233">
        <v>196</v>
      </c>
      <c r="G887" s="233">
        <v>6234</v>
      </c>
      <c r="H887" s="233">
        <v>5664</v>
      </c>
      <c r="I887" s="233">
        <v>570</v>
      </c>
      <c r="J887" s="233">
        <v>18686</v>
      </c>
      <c r="K887" s="233">
        <v>16531</v>
      </c>
      <c r="L887" s="233">
        <v>2155</v>
      </c>
      <c r="M887" s="233">
        <v>11513512</v>
      </c>
      <c r="N887" s="195">
        <v>2.4918547835382329E-2</v>
      </c>
      <c r="O887" s="233">
        <v>15628</v>
      </c>
      <c r="P887" s="230">
        <v>0.13761416845033431</v>
      </c>
      <c r="Q887" s="234"/>
      <c r="R887" s="233">
        <v>4324716</v>
      </c>
      <c r="S887" s="230">
        <v>99.589207425426281</v>
      </c>
      <c r="T887" s="195">
        <v>99.452158565761493</v>
      </c>
      <c r="U887" s="233">
        <v>4342563</v>
      </c>
      <c r="V887" s="195">
        <v>6.4270799974186638E-2</v>
      </c>
      <c r="W887" s="233">
        <v>15468</v>
      </c>
      <c r="X887" s="195">
        <v>0.35766510448316141</v>
      </c>
      <c r="Y887" s="234"/>
      <c r="Z887" s="233">
        <v>3362294</v>
      </c>
      <c r="AA887" s="195">
        <v>98.179885580957915</v>
      </c>
      <c r="AB887" s="233">
        <v>3366708</v>
      </c>
      <c r="AC887" s="195">
        <v>98.178894577428466</v>
      </c>
      <c r="AD887" s="234">
        <v>9.5117116855890131</v>
      </c>
      <c r="AE887" s="234">
        <v>29.543174793438325</v>
      </c>
      <c r="AF887" s="233">
        <v>16123.544616699219</v>
      </c>
      <c r="AG887" s="234">
        <v>59395.59619140625</v>
      </c>
      <c r="AH887" s="234">
        <v>41800.082458496094</v>
      </c>
      <c r="AI887" s="234">
        <v>70.37572671851386</v>
      </c>
      <c r="AJ887" s="234">
        <v>50422.313720703125</v>
      </c>
      <c r="AK887" s="234">
        <v>8973.292308807373</v>
      </c>
      <c r="AL887" s="234">
        <v>31814.0048828125</v>
      </c>
      <c r="AM887" s="234">
        <v>7005.6496734619141</v>
      </c>
      <c r="AN887" s="235">
        <v>87.582506554264626</v>
      </c>
      <c r="AO887" s="235">
        <v>85.073449427155353</v>
      </c>
      <c r="AP887" s="235">
        <v>106.21170341935084</v>
      </c>
      <c r="AQ887" s="213">
        <v>3.1786148020660523</v>
      </c>
      <c r="AR887" s="234">
        <v>3657</v>
      </c>
      <c r="AS887" s="236">
        <v>80</v>
      </c>
      <c r="AT887" s="236">
        <v>22</v>
      </c>
      <c r="AU887" s="236">
        <v>17</v>
      </c>
      <c r="AV887" s="236">
        <v>23</v>
      </c>
      <c r="AW887" s="236">
        <v>9</v>
      </c>
      <c r="AX887" s="236">
        <v>94</v>
      </c>
      <c r="AY887" s="236">
        <v>2</v>
      </c>
      <c r="AZ887" s="236">
        <v>86</v>
      </c>
      <c r="BA887" s="236">
        <v>20</v>
      </c>
      <c r="BB887" s="236">
        <v>600</v>
      </c>
      <c r="BC887" s="236">
        <v>271</v>
      </c>
      <c r="BD887" s="236">
        <v>332</v>
      </c>
      <c r="BE887" s="236">
        <v>455</v>
      </c>
      <c r="BF887" s="236">
        <v>0</v>
      </c>
      <c r="BG887" s="235">
        <v>42.6990072887276</v>
      </c>
      <c r="BH887" s="236">
        <v>1515</v>
      </c>
      <c r="BI887" s="235">
        <v>24.302213666987488</v>
      </c>
      <c r="BJ887" s="7"/>
      <c r="BK887" s="7"/>
    </row>
    <row r="888" spans="1:63">
      <c r="A888" s="352">
        <v>41863</v>
      </c>
      <c r="B888" s="127" t="s">
        <v>134</v>
      </c>
      <c r="C888" s="127"/>
      <c r="D888" s="199">
        <v>754</v>
      </c>
      <c r="E888" s="199">
        <v>651</v>
      </c>
      <c r="F888" s="199">
        <v>103</v>
      </c>
      <c r="G888" s="199">
        <v>2253</v>
      </c>
      <c r="H888" s="199">
        <v>1942</v>
      </c>
      <c r="I888" s="199">
        <v>311</v>
      </c>
      <c r="J888" s="199">
        <v>7839</v>
      </c>
      <c r="K888" s="199">
        <v>6557</v>
      </c>
      <c r="L888" s="199">
        <v>1282</v>
      </c>
      <c r="M888" s="199">
        <v>5505767</v>
      </c>
      <c r="N888" s="200">
        <v>4.0902566495256212E-2</v>
      </c>
      <c r="O888" s="199">
        <v>7620</v>
      </c>
      <c r="P888" s="194">
        <v>0.13847916395064211</v>
      </c>
      <c r="Q888" s="200"/>
      <c r="R888" s="199">
        <v>2267705</v>
      </c>
      <c r="S888" s="194">
        <v>99.614166595230145</v>
      </c>
      <c r="T888" s="200">
        <v>99.476221730152673</v>
      </c>
      <c r="U888" s="199">
        <v>2276490</v>
      </c>
      <c r="V888" s="201">
        <v>4.1115929549535774E-2</v>
      </c>
      <c r="W888" s="199">
        <v>6638</v>
      </c>
      <c r="X888" s="200">
        <v>0.29271885011498411</v>
      </c>
      <c r="Y888" s="200"/>
      <c r="Z888" s="199">
        <v>1928878</v>
      </c>
      <c r="AA888" s="201">
        <v>98.536091999401478</v>
      </c>
      <c r="AB888" s="199">
        <v>1931707</v>
      </c>
      <c r="AC888" s="201">
        <v>98.433405684850342</v>
      </c>
      <c r="AD888" s="200">
        <v>5.3330432063888775</v>
      </c>
      <c r="AE888" s="200">
        <v>30.613879176282481</v>
      </c>
      <c r="AF888" s="199">
        <v>8307.53662109375</v>
      </c>
      <c r="AG888" s="200">
        <v>32267.81201171875</v>
      </c>
      <c r="AH888" s="200">
        <v>25448.71533203125</v>
      </c>
      <c r="AI888" s="237">
        <v>78.867186045304223</v>
      </c>
      <c r="AJ888" s="200">
        <v>26046.60546875</v>
      </c>
      <c r="AK888" s="200">
        <v>6221.216667175293</v>
      </c>
      <c r="AL888" s="200">
        <v>20209.525146484375</v>
      </c>
      <c r="AM888" s="200">
        <v>5239.1850128173828</v>
      </c>
      <c r="AN888" s="200">
        <v>110.76018790008219</v>
      </c>
      <c r="AO888" s="200">
        <v>107.66307656801999</v>
      </c>
      <c r="AP888" s="200">
        <v>125.9266590951225</v>
      </c>
      <c r="AQ888" s="200">
        <v>4.1163173889167943</v>
      </c>
      <c r="AR888" s="200">
        <v>869</v>
      </c>
      <c r="AS888" s="202">
        <v>75</v>
      </c>
      <c r="AT888" s="202">
        <v>14</v>
      </c>
      <c r="AU888" s="202">
        <v>12</v>
      </c>
      <c r="AV888" s="202">
        <v>5</v>
      </c>
      <c r="AW888" s="202">
        <v>1</v>
      </c>
      <c r="AX888" s="202">
        <v>21</v>
      </c>
      <c r="AY888" s="202">
        <v>1</v>
      </c>
      <c r="AZ888" s="202">
        <v>32</v>
      </c>
      <c r="BA888" s="202">
        <v>10</v>
      </c>
      <c r="BB888" s="202">
        <v>134</v>
      </c>
      <c r="BC888" s="202">
        <v>46</v>
      </c>
      <c r="BD888" s="202">
        <v>92</v>
      </c>
      <c r="BE888" s="202">
        <v>160</v>
      </c>
      <c r="BF888" s="202">
        <v>0</v>
      </c>
      <c r="BG888" s="200">
        <v>54.625804300232176</v>
      </c>
      <c r="BH888" s="202">
        <v>181</v>
      </c>
      <c r="BI888" s="238">
        <v>8.0337328007101636</v>
      </c>
      <c r="BJ888" s="7"/>
      <c r="BK888" s="7"/>
    </row>
    <row r="889" spans="1:63">
      <c r="A889" s="352">
        <v>41863</v>
      </c>
      <c r="B889" s="127" t="s">
        <v>175</v>
      </c>
      <c r="C889" s="127"/>
      <c r="D889" s="199">
        <v>677</v>
      </c>
      <c r="E889" s="199">
        <v>608</v>
      </c>
      <c r="F889" s="199">
        <v>69</v>
      </c>
      <c r="G889" s="199">
        <v>1958</v>
      </c>
      <c r="H889" s="199">
        <v>1771</v>
      </c>
      <c r="I889" s="199">
        <v>187</v>
      </c>
      <c r="J889" s="199">
        <v>6251</v>
      </c>
      <c r="K889" s="199">
        <v>5580</v>
      </c>
      <c r="L889" s="199">
        <v>671</v>
      </c>
      <c r="M889" s="199">
        <v>3848364</v>
      </c>
      <c r="N889" s="200">
        <v>3.4040439636132823E-3</v>
      </c>
      <c r="O889" s="199">
        <v>262</v>
      </c>
      <c r="P889" s="194">
        <v>7.0907629589795507E-3</v>
      </c>
      <c r="Q889" s="200"/>
      <c r="R889" s="199">
        <v>1401869</v>
      </c>
      <c r="S889" s="194">
        <v>99.600869225414542</v>
      </c>
      <c r="T889" s="243">
        <v>99.593806763872678</v>
      </c>
      <c r="U889" s="199">
        <v>1407489</v>
      </c>
      <c r="V889" s="201">
        <v>8.7176523204119616E-2</v>
      </c>
      <c r="W889" s="199">
        <v>4097</v>
      </c>
      <c r="X889" s="200">
        <v>0.29225269978863933</v>
      </c>
      <c r="Y889" s="200"/>
      <c r="Z889" s="199">
        <v>407120</v>
      </c>
      <c r="AA889" s="201">
        <v>94.200970965074546</v>
      </c>
      <c r="AB889" s="199">
        <v>406298</v>
      </c>
      <c r="AC889" s="201">
        <v>94.490005477071463</v>
      </c>
      <c r="AD889" s="200">
        <v>20.211332391035231</v>
      </c>
      <c r="AE889" s="200">
        <v>32.62675614446556</v>
      </c>
      <c r="AF889" s="199">
        <v>5585.086669921875</v>
      </c>
      <c r="AG889" s="200">
        <v>18269.76318359375</v>
      </c>
      <c r="AH889" s="200">
        <v>11347.943603515625</v>
      </c>
      <c r="AI889" s="237">
        <v>62.113249577893157</v>
      </c>
      <c r="AJ889" s="200">
        <v>15959.1318359375</v>
      </c>
      <c r="AK889" s="200">
        <v>2310.6312103271484</v>
      </c>
      <c r="AL889" s="200">
        <v>9653.479736328125</v>
      </c>
      <c r="AM889" s="200">
        <v>1694.4646606445312</v>
      </c>
      <c r="AN889" s="200">
        <v>76.94253608549667</v>
      </c>
      <c r="AO889" s="200">
        <v>76.077134109818033</v>
      </c>
      <c r="AP889" s="200">
        <v>86.604510487498317</v>
      </c>
      <c r="AQ889" s="200">
        <v>2.9226944782584785</v>
      </c>
      <c r="AR889" s="200">
        <v>1185</v>
      </c>
      <c r="AS889" s="202">
        <v>3</v>
      </c>
      <c r="AT889" s="202">
        <v>2</v>
      </c>
      <c r="AU889" s="202">
        <v>2</v>
      </c>
      <c r="AV889" s="202">
        <v>10</v>
      </c>
      <c r="AW889" s="202">
        <v>5</v>
      </c>
      <c r="AX889" s="202">
        <v>14</v>
      </c>
      <c r="AY889" s="202">
        <v>1</v>
      </c>
      <c r="AZ889" s="202">
        <v>22</v>
      </c>
      <c r="BA889" s="202">
        <v>8</v>
      </c>
      <c r="BB889" s="202">
        <v>362</v>
      </c>
      <c r="BC889" s="202">
        <v>201</v>
      </c>
      <c r="BD889" s="202">
        <v>57</v>
      </c>
      <c r="BE889" s="202">
        <v>101</v>
      </c>
      <c r="BF889" s="202">
        <v>0</v>
      </c>
      <c r="BG889" s="200">
        <v>37.465456206822061</v>
      </c>
      <c r="BH889" s="202">
        <v>425</v>
      </c>
      <c r="BI889" s="238">
        <v>21.705822267620022</v>
      </c>
      <c r="BJ889" s="8"/>
      <c r="BK889" s="8"/>
    </row>
    <row r="890" spans="1:63">
      <c r="A890" s="352">
        <v>41863</v>
      </c>
      <c r="B890" s="126" t="s">
        <v>135</v>
      </c>
      <c r="C890" s="126"/>
      <c r="D890" s="189">
        <v>678</v>
      </c>
      <c r="E890" s="189">
        <v>654</v>
      </c>
      <c r="F890" s="189">
        <v>24</v>
      </c>
      <c r="G890" s="189">
        <v>2023</v>
      </c>
      <c r="H890" s="189">
        <v>1951</v>
      </c>
      <c r="I890" s="189">
        <v>72</v>
      </c>
      <c r="J890" s="189">
        <v>4596</v>
      </c>
      <c r="K890" s="189">
        <v>4394</v>
      </c>
      <c r="L890" s="189">
        <v>202</v>
      </c>
      <c r="M890" s="189">
        <v>2159381</v>
      </c>
      <c r="N890" s="203">
        <v>2.2506449050155811E-2</v>
      </c>
      <c r="O890" s="189">
        <v>7746</v>
      </c>
      <c r="P890" s="192">
        <v>0.35880912487011712</v>
      </c>
      <c r="Q890" s="203"/>
      <c r="R890" s="204">
        <v>655142</v>
      </c>
      <c r="S890" s="192">
        <v>99.477860038069295</v>
      </c>
      <c r="T890" s="203">
        <v>99.120924399027174</v>
      </c>
      <c r="U890" s="204">
        <v>658584</v>
      </c>
      <c r="V890" s="205">
        <v>9.5356094317563145E-2</v>
      </c>
      <c r="W890" s="204">
        <v>4733</v>
      </c>
      <c r="X890" s="203">
        <v>0.72243879952743073</v>
      </c>
      <c r="Y890" s="203"/>
      <c r="Z890" s="204">
        <v>1026296</v>
      </c>
      <c r="AA890" s="205">
        <v>99.088801716676912</v>
      </c>
      <c r="AB890" s="204">
        <v>1028703</v>
      </c>
      <c r="AC890" s="205">
        <v>99.157940401064906</v>
      </c>
      <c r="AD890" s="203">
        <v>3.8096270303118072</v>
      </c>
      <c r="AE890" s="203">
        <v>25.366234971461449</v>
      </c>
      <c r="AF890" s="204">
        <v>2230.9213256835937</v>
      </c>
      <c r="AG890" s="205">
        <v>8858.02099609375</v>
      </c>
      <c r="AH890" s="205">
        <v>5003.4235229492187</v>
      </c>
      <c r="AI890" s="232">
        <v>56.484665425332039</v>
      </c>
      <c r="AJ890" s="205">
        <v>8416.576416015625</v>
      </c>
      <c r="AK890" s="205">
        <v>441.44443130493164</v>
      </c>
      <c r="AL890" s="205">
        <v>1951</v>
      </c>
      <c r="AM890" s="205">
        <v>72</v>
      </c>
      <c r="AN890" s="203">
        <v>59.294575463147176</v>
      </c>
      <c r="AO890" s="203">
        <v>59.696745383884874</v>
      </c>
      <c r="AP890" s="203">
        <v>52.54532934358005</v>
      </c>
      <c r="AQ890" s="203">
        <v>1.927332679741895</v>
      </c>
      <c r="AR890" s="205">
        <v>1603</v>
      </c>
      <c r="AS890" s="204">
        <v>2</v>
      </c>
      <c r="AT890" s="204">
        <v>6</v>
      </c>
      <c r="AU890" s="204">
        <v>3</v>
      </c>
      <c r="AV890" s="204">
        <v>8</v>
      </c>
      <c r="AW890" s="204">
        <v>3</v>
      </c>
      <c r="AX890" s="204">
        <v>59</v>
      </c>
      <c r="AY890" s="204">
        <v>0</v>
      </c>
      <c r="AZ890" s="204">
        <v>32</v>
      </c>
      <c r="BA890" s="204">
        <v>2</v>
      </c>
      <c r="BB890" s="204">
        <v>104</v>
      </c>
      <c r="BC890" s="204">
        <v>24</v>
      </c>
      <c r="BD890" s="204">
        <v>183</v>
      </c>
      <c r="BE890" s="204">
        <v>194</v>
      </c>
      <c r="BF890" s="204">
        <v>0</v>
      </c>
      <c r="BG890" s="203">
        <v>28.329292768398787</v>
      </c>
      <c r="BH890" s="204">
        <v>909</v>
      </c>
      <c r="BI890" s="239">
        <v>44.933267424616908</v>
      </c>
      <c r="BJ890" s="8"/>
      <c r="BK890" s="8"/>
    </row>
    <row r="891" spans="1:63">
      <c r="A891" s="352">
        <v>41863</v>
      </c>
      <c r="B891" s="114" t="s">
        <v>121</v>
      </c>
      <c r="C891" s="114" t="s">
        <v>122</v>
      </c>
      <c r="D891" s="114">
        <v>227</v>
      </c>
      <c r="E891" s="114">
        <v>167</v>
      </c>
      <c r="F891" s="114">
        <v>60</v>
      </c>
      <c r="G891" s="114">
        <v>672</v>
      </c>
      <c r="H891" s="114">
        <v>491</v>
      </c>
      <c r="I891" s="114">
        <v>181</v>
      </c>
      <c r="J891" s="114">
        <v>2581</v>
      </c>
      <c r="K891" s="115">
        <v>1826</v>
      </c>
      <c r="L891" s="115">
        <v>755</v>
      </c>
      <c r="M891" s="115">
        <v>1857071</v>
      </c>
      <c r="N891" s="116">
        <v>4.0009241551160812E-2</v>
      </c>
      <c r="O891" s="115">
        <v>2805</v>
      </c>
      <c r="P891" s="116">
        <v>0.15111209452152252</v>
      </c>
      <c r="Q891" s="116">
        <v>0</v>
      </c>
      <c r="R891" s="117">
        <v>881609</v>
      </c>
      <c r="S891" s="116">
        <v>99.696929931640625</v>
      </c>
      <c r="T891" s="116">
        <v>99.546272277832031</v>
      </c>
      <c r="U891" s="118">
        <v>884289</v>
      </c>
      <c r="V891" s="119">
        <v>6.1970692127943039E-2</v>
      </c>
      <c r="W891" s="117">
        <v>2790</v>
      </c>
      <c r="X891" s="119">
        <v>0.31646683812141418</v>
      </c>
      <c r="Y891" s="119">
        <v>0</v>
      </c>
      <c r="Z891" s="117">
        <v>1005170</v>
      </c>
      <c r="AA891" s="119">
        <v>98.569892883300781</v>
      </c>
      <c r="AB891" s="116">
        <v>1007376</v>
      </c>
      <c r="AC891" s="120">
        <v>98.508598327636719</v>
      </c>
      <c r="AD891" s="116">
        <v>5.094207763671875</v>
      </c>
      <c r="AE891" s="116">
        <v>29.672311782836914</v>
      </c>
      <c r="AF891" s="116">
        <v>2693.015380859375</v>
      </c>
      <c r="AG891" s="116">
        <v>13472.01171875</v>
      </c>
      <c r="AH891" s="121">
        <v>11375.8515625</v>
      </c>
      <c r="AI891" s="116">
        <v>84.440628051757812</v>
      </c>
      <c r="AJ891" s="121">
        <v>9139.654296875</v>
      </c>
      <c r="AK891" s="121">
        <v>4332.36669921875</v>
      </c>
      <c r="AL891" s="116">
        <v>7546.9453125</v>
      </c>
      <c r="AM891" s="116">
        <v>3828.903076171875</v>
      </c>
      <c r="AN891" s="116">
        <v>130.71772766113281</v>
      </c>
      <c r="AO891" s="116">
        <v>126.31173706054687</v>
      </c>
      <c r="AP891" s="116">
        <v>141.10101318359375</v>
      </c>
      <c r="AQ891" s="122">
        <v>5.2196868340759393</v>
      </c>
      <c r="AR891" s="118">
        <v>162</v>
      </c>
      <c r="AS891" s="118">
        <v>54</v>
      </c>
      <c r="AT891" s="118">
        <v>3</v>
      </c>
      <c r="AU891" s="118">
        <v>2</v>
      </c>
      <c r="AV891" s="118">
        <v>2</v>
      </c>
      <c r="AW891" s="118">
        <v>0</v>
      </c>
      <c r="AX891" s="118">
        <v>10</v>
      </c>
      <c r="AY891" s="118">
        <v>0</v>
      </c>
      <c r="AZ891" s="118">
        <v>5</v>
      </c>
      <c r="BA891" s="118">
        <v>3</v>
      </c>
      <c r="BB891" s="118">
        <v>25</v>
      </c>
      <c r="BC891" s="118">
        <v>11</v>
      </c>
      <c r="BD891" s="116">
        <v>46</v>
      </c>
      <c r="BE891" s="118">
        <v>41</v>
      </c>
      <c r="BF891" s="118">
        <v>0</v>
      </c>
      <c r="BG891" s="112">
        <v>64.892822265625</v>
      </c>
      <c r="BH891" s="244">
        <v>39</v>
      </c>
      <c r="BI891" s="240">
        <v>5.8035714285714288</v>
      </c>
      <c r="BJ891" s="41"/>
      <c r="BK891" s="41"/>
    </row>
    <row r="892" spans="1:63">
      <c r="A892" s="352">
        <v>41863</v>
      </c>
      <c r="B892" s="114" t="s">
        <v>123</v>
      </c>
      <c r="C892" s="114" t="s">
        <v>122</v>
      </c>
      <c r="D892" s="114">
        <v>168</v>
      </c>
      <c r="E892" s="114">
        <v>157</v>
      </c>
      <c r="F892" s="114">
        <v>11</v>
      </c>
      <c r="G892" s="114">
        <v>515</v>
      </c>
      <c r="H892" s="114">
        <v>481</v>
      </c>
      <c r="I892" s="114">
        <v>34</v>
      </c>
      <c r="J892" s="114">
        <v>1539</v>
      </c>
      <c r="K892" s="115">
        <v>1407</v>
      </c>
      <c r="L892" s="115">
        <v>132</v>
      </c>
      <c r="M892" s="115">
        <v>910107</v>
      </c>
      <c r="N892" s="116">
        <v>2.9337210580706596E-2</v>
      </c>
      <c r="O892" s="115">
        <v>1330</v>
      </c>
      <c r="P892" s="116">
        <v>0.14621023833751678</v>
      </c>
      <c r="Q892" s="116">
        <v>0</v>
      </c>
      <c r="R892" s="117">
        <v>330923</v>
      </c>
      <c r="S892" s="116">
        <v>99.629386901855469</v>
      </c>
      <c r="T892" s="116">
        <v>99.483718872070313</v>
      </c>
      <c r="U892" s="118">
        <v>332154</v>
      </c>
      <c r="V892" s="119">
        <v>3.7031017243862152E-2</v>
      </c>
      <c r="W892" s="117">
        <v>972</v>
      </c>
      <c r="X892" s="119">
        <v>0.29372391104698181</v>
      </c>
      <c r="Y892" s="119">
        <v>0</v>
      </c>
      <c r="Z892" s="117">
        <v>266159</v>
      </c>
      <c r="AA892" s="119">
        <v>98.7838134765625</v>
      </c>
      <c r="AB892" s="116">
        <v>267361</v>
      </c>
      <c r="AC892" s="120">
        <v>98.611991882324219</v>
      </c>
      <c r="AD892" s="116">
        <v>5.0296378135681152</v>
      </c>
      <c r="AE892" s="116">
        <v>30.110967636108398</v>
      </c>
      <c r="AF892" s="116">
        <v>1280.6651611328125</v>
      </c>
      <c r="AG892" s="116">
        <v>4870.68896484375</v>
      </c>
      <c r="AH892" s="121">
        <v>3725.02001953125</v>
      </c>
      <c r="AI892" s="116">
        <v>76.478294372558594</v>
      </c>
      <c r="AJ892" s="121">
        <v>4414.55517578125</v>
      </c>
      <c r="AK892" s="121">
        <v>456.13397216796875</v>
      </c>
      <c r="AL892" s="116">
        <v>3317.357666015625</v>
      </c>
      <c r="AM892" s="116">
        <v>407.6619873046875</v>
      </c>
      <c r="AN892" s="116">
        <v>104.86929321289062</v>
      </c>
      <c r="AO892" s="116">
        <v>101.51876831054687</v>
      </c>
      <c r="AP892" s="116">
        <v>154.08787536621094</v>
      </c>
      <c r="AQ892" s="116">
        <v>3.1648401331018516</v>
      </c>
      <c r="AR892" s="118">
        <v>215</v>
      </c>
      <c r="AS892" s="118">
        <v>6</v>
      </c>
      <c r="AT892" s="118">
        <v>2</v>
      </c>
      <c r="AU892" s="118">
        <v>2</v>
      </c>
      <c r="AV892" s="118">
        <v>1</v>
      </c>
      <c r="AW892" s="118">
        <v>0</v>
      </c>
      <c r="AX892" s="118">
        <v>6</v>
      </c>
      <c r="AY892" s="118">
        <v>1</v>
      </c>
      <c r="AZ892" s="118">
        <v>8</v>
      </c>
      <c r="BA892" s="118">
        <v>1</v>
      </c>
      <c r="BB892" s="118">
        <v>28</v>
      </c>
      <c r="BC892" s="118">
        <v>10</v>
      </c>
      <c r="BD892" s="116">
        <v>17</v>
      </c>
      <c r="BE892" s="118">
        <v>24</v>
      </c>
      <c r="BF892" s="118">
        <v>0</v>
      </c>
      <c r="BG892" s="112">
        <v>51.12261962890625</v>
      </c>
      <c r="BH892" s="244">
        <v>48</v>
      </c>
      <c r="BI892" s="240">
        <v>9.3203883495145625</v>
      </c>
      <c r="BJ892" s="41"/>
      <c r="BK892" s="41"/>
    </row>
    <row r="893" spans="1:63">
      <c r="A893" s="352">
        <v>41863</v>
      </c>
      <c r="B893" s="114" t="s">
        <v>183</v>
      </c>
      <c r="C893" s="114" t="s">
        <v>122</v>
      </c>
      <c r="D893" s="114">
        <v>139</v>
      </c>
      <c r="E893" s="114">
        <v>129</v>
      </c>
      <c r="F893" s="114">
        <v>10</v>
      </c>
      <c r="G893" s="114">
        <v>415</v>
      </c>
      <c r="H893" s="114">
        <v>385</v>
      </c>
      <c r="I893" s="114">
        <v>30</v>
      </c>
      <c r="J893" s="114">
        <v>1570</v>
      </c>
      <c r="K893" s="115">
        <v>1456</v>
      </c>
      <c r="L893" s="115">
        <v>114</v>
      </c>
      <c r="M893" s="115">
        <v>1158165</v>
      </c>
      <c r="N893" s="116">
        <v>1.5023766085505486E-2</v>
      </c>
      <c r="O893" s="115">
        <v>1324</v>
      </c>
      <c r="P893" s="116">
        <v>0.11433763056993484</v>
      </c>
      <c r="Q893" s="116">
        <v>0</v>
      </c>
      <c r="R893" s="117">
        <v>463778</v>
      </c>
      <c r="S893" s="116">
        <v>99.6080322265625</v>
      </c>
      <c r="T893" s="116">
        <v>99.494140625</v>
      </c>
      <c r="U893" s="118">
        <v>465603</v>
      </c>
      <c r="V893" s="119">
        <v>4.6821005642414093E-2</v>
      </c>
      <c r="W893" s="117">
        <v>1198</v>
      </c>
      <c r="X893" s="119">
        <v>0.25831323862075806</v>
      </c>
      <c r="Y893" s="119">
        <v>0</v>
      </c>
      <c r="Z893" s="117">
        <v>290717</v>
      </c>
      <c r="AA893" s="119">
        <v>98.323799133300781</v>
      </c>
      <c r="AB893" s="116">
        <v>290136</v>
      </c>
      <c r="AC893" s="120">
        <v>98.190505981445312</v>
      </c>
      <c r="AD893" s="116">
        <v>5.5427908897399902</v>
      </c>
      <c r="AE893" s="116">
        <v>29.324382781982422</v>
      </c>
      <c r="AF893" s="116">
        <v>1792.927978515625</v>
      </c>
      <c r="AG893" s="116">
        <v>5915.55224609375</v>
      </c>
      <c r="AH893" s="121">
        <v>4424.943359375</v>
      </c>
      <c r="AI893" s="116">
        <v>74.801864624023438</v>
      </c>
      <c r="AJ893" s="121">
        <v>5388.05126953125</v>
      </c>
      <c r="AK893" s="121">
        <v>527.50103759765625</v>
      </c>
      <c r="AL893" s="116">
        <v>4028.6103515625</v>
      </c>
      <c r="AM893" s="116">
        <v>396.33099365234375</v>
      </c>
      <c r="AN893" s="116">
        <v>96.200126647949219</v>
      </c>
      <c r="AO893" s="116">
        <v>94.425033569335937</v>
      </c>
      <c r="AP893" s="116">
        <v>119.06233215332031</v>
      </c>
      <c r="AQ893" s="116">
        <v>3.7678676726711782</v>
      </c>
      <c r="AR893" s="118">
        <v>180</v>
      </c>
      <c r="AS893" s="118">
        <v>6</v>
      </c>
      <c r="AT893" s="118">
        <v>4</v>
      </c>
      <c r="AU893" s="118">
        <v>4</v>
      </c>
      <c r="AV893" s="118">
        <v>2</v>
      </c>
      <c r="AW893" s="118">
        <v>1</v>
      </c>
      <c r="AX893" s="118">
        <v>2</v>
      </c>
      <c r="AY893" s="118">
        <v>0</v>
      </c>
      <c r="AZ893" s="118">
        <v>6</v>
      </c>
      <c r="BA893" s="118">
        <v>1</v>
      </c>
      <c r="BB893" s="118">
        <v>26</v>
      </c>
      <c r="BC893" s="118">
        <v>4</v>
      </c>
      <c r="BD893" s="116">
        <v>11</v>
      </c>
      <c r="BE893" s="118">
        <v>24</v>
      </c>
      <c r="BF893" s="118">
        <v>0</v>
      </c>
      <c r="BG893" s="112">
        <v>47.566890716552734</v>
      </c>
      <c r="BH893" s="244">
        <v>32</v>
      </c>
      <c r="BI893" s="240">
        <v>7.7108433734939767</v>
      </c>
      <c r="BJ893" s="41"/>
      <c r="BK893" s="41"/>
    </row>
    <row r="894" spans="1:63">
      <c r="A894" s="352">
        <v>41863</v>
      </c>
      <c r="B894" s="114" t="s">
        <v>126</v>
      </c>
      <c r="C894" s="114" t="s">
        <v>122</v>
      </c>
      <c r="D894" s="114">
        <v>108</v>
      </c>
      <c r="E894" s="114">
        <v>103</v>
      </c>
      <c r="F894" s="114">
        <v>5</v>
      </c>
      <c r="G894" s="114">
        <v>317</v>
      </c>
      <c r="H894" s="114">
        <v>302</v>
      </c>
      <c r="I894" s="114">
        <v>15</v>
      </c>
      <c r="J894" s="114">
        <v>980</v>
      </c>
      <c r="K894" s="115">
        <v>918</v>
      </c>
      <c r="L894" s="115">
        <v>62</v>
      </c>
      <c r="M894" s="115">
        <v>630079</v>
      </c>
      <c r="N894" s="116">
        <v>6.6975727677345276E-2</v>
      </c>
      <c r="O894" s="115">
        <v>1231</v>
      </c>
      <c r="P894" s="116">
        <v>0.19564153254032135</v>
      </c>
      <c r="Q894" s="116">
        <v>0</v>
      </c>
      <c r="R894" s="117">
        <v>229301</v>
      </c>
      <c r="S894" s="116">
        <v>99.481552124023438</v>
      </c>
      <c r="T894" s="116">
        <v>99.28692626953125</v>
      </c>
      <c r="U894" s="118">
        <v>230496</v>
      </c>
      <c r="V894" s="119">
        <v>3.9046229794621468E-3</v>
      </c>
      <c r="W894" s="117">
        <v>812</v>
      </c>
      <c r="X894" s="119">
        <v>0.3541196882724762</v>
      </c>
      <c r="Y894" s="119">
        <v>0</v>
      </c>
      <c r="Z894" s="117">
        <v>124449</v>
      </c>
      <c r="AA894" s="119">
        <v>98.711921691894531</v>
      </c>
      <c r="AB894" s="116">
        <v>124327</v>
      </c>
      <c r="AC894" s="120">
        <v>98.562660217285156</v>
      </c>
      <c r="AD894" s="116">
        <v>5.7485389709472656</v>
      </c>
      <c r="AE894" s="116">
        <v>34.467357635498047</v>
      </c>
      <c r="AF894" s="116">
        <v>1008.6734619140625</v>
      </c>
      <c r="AG894" s="116">
        <v>3468.51025390625</v>
      </c>
      <c r="AH894" s="121">
        <v>2493.666748046875</v>
      </c>
      <c r="AI894" s="116">
        <v>71.894462585449219</v>
      </c>
      <c r="AJ894" s="121">
        <v>3341.080078125</v>
      </c>
      <c r="AK894" s="121">
        <v>127.42998504638672</v>
      </c>
      <c r="AL894" s="116">
        <v>2423.45751953125</v>
      </c>
      <c r="AM894" s="116">
        <v>70.208999633789063</v>
      </c>
      <c r="AN894" s="116">
        <v>97.313186645507813</v>
      </c>
      <c r="AO894" s="116">
        <v>100.72002410888672</v>
      </c>
      <c r="AP894" s="116">
        <v>51.574390411376953</v>
      </c>
      <c r="AQ894" s="116">
        <v>3.5392961774553573</v>
      </c>
      <c r="AR894" s="118">
        <v>162</v>
      </c>
      <c r="AS894" s="118">
        <v>0</v>
      </c>
      <c r="AT894" s="118">
        <v>4</v>
      </c>
      <c r="AU894" s="118">
        <v>3</v>
      </c>
      <c r="AV894" s="118">
        <v>0</v>
      </c>
      <c r="AW894" s="118">
        <v>0</v>
      </c>
      <c r="AX894" s="118">
        <v>3</v>
      </c>
      <c r="AY894" s="118">
        <v>0</v>
      </c>
      <c r="AZ894" s="118">
        <v>9</v>
      </c>
      <c r="BA894" s="118">
        <v>3</v>
      </c>
      <c r="BB894" s="118">
        <v>19</v>
      </c>
      <c r="BC894" s="118">
        <v>12</v>
      </c>
      <c r="BD894" s="116">
        <v>15</v>
      </c>
      <c r="BE894" s="118">
        <v>43</v>
      </c>
      <c r="BF894" s="118">
        <v>0</v>
      </c>
      <c r="BG894" s="112">
        <v>47.638648986816406</v>
      </c>
      <c r="BH894" s="244">
        <v>33</v>
      </c>
      <c r="BI894" s="240">
        <v>10.410094637223976</v>
      </c>
      <c r="BJ894" s="41"/>
      <c r="BK894" s="41"/>
    </row>
    <row r="895" spans="1:63">
      <c r="A895" s="352">
        <v>41863</v>
      </c>
      <c r="B895" s="114" t="s">
        <v>184</v>
      </c>
      <c r="C895" s="114" t="s">
        <v>122</v>
      </c>
      <c r="D895" s="114">
        <v>112</v>
      </c>
      <c r="E895" s="114">
        <v>95</v>
      </c>
      <c r="F895" s="114">
        <v>17</v>
      </c>
      <c r="G895" s="114">
        <v>334</v>
      </c>
      <c r="H895" s="114">
        <v>283</v>
      </c>
      <c r="I895" s="114">
        <v>51</v>
      </c>
      <c r="J895" s="114">
        <v>1169</v>
      </c>
      <c r="K895" s="115">
        <v>950</v>
      </c>
      <c r="L895" s="115">
        <v>219</v>
      </c>
      <c r="M895" s="115">
        <v>950345</v>
      </c>
      <c r="N895" s="116">
        <v>6.7975312471389771E-2</v>
      </c>
      <c r="O895" s="115">
        <v>930</v>
      </c>
      <c r="P895" s="116">
        <v>9.7940102219581604E-2</v>
      </c>
      <c r="Q895" s="116">
        <v>0</v>
      </c>
      <c r="R895" s="117">
        <v>362094</v>
      </c>
      <c r="S895" s="116">
        <v>99.490585327148438</v>
      </c>
      <c r="T895" s="116">
        <v>99.393142700195313</v>
      </c>
      <c r="U895" s="118">
        <v>363948</v>
      </c>
      <c r="V895" s="119">
        <v>1.0441051796078682E-2</v>
      </c>
      <c r="W895" s="117">
        <v>866</v>
      </c>
      <c r="X895" s="119">
        <v>0.23916441202163696</v>
      </c>
      <c r="Y895" s="119">
        <v>0</v>
      </c>
      <c r="Z895" s="117">
        <v>242383</v>
      </c>
      <c r="AA895" s="119">
        <v>98.288246154785156</v>
      </c>
      <c r="AB895" s="116">
        <v>242507</v>
      </c>
      <c r="AC895" s="120">
        <v>98.148506164550781</v>
      </c>
      <c r="AD895" s="116">
        <v>5.6264376640319824</v>
      </c>
      <c r="AE895" s="116">
        <v>31.228612899780273</v>
      </c>
      <c r="AF895" s="116">
        <v>1532.254638671875</v>
      </c>
      <c r="AG895" s="116">
        <v>4541.048828125</v>
      </c>
      <c r="AH895" s="121">
        <v>3429.233642578125</v>
      </c>
      <c r="AI895" s="116">
        <v>75.516334533691406</v>
      </c>
      <c r="AJ895" s="121">
        <v>3763.2646484375</v>
      </c>
      <c r="AK895" s="121">
        <v>777.78497314453125</v>
      </c>
      <c r="AL895" s="116">
        <v>2893.154296875</v>
      </c>
      <c r="AM895" s="116">
        <v>536.0799560546875</v>
      </c>
      <c r="AN895" s="116">
        <v>101.61598968505859</v>
      </c>
      <c r="AO895" s="116">
        <v>104.97153472900391</v>
      </c>
      <c r="AP895" s="116">
        <v>88.004608154296875</v>
      </c>
      <c r="AQ895" s="116">
        <v>3.8845584500641572</v>
      </c>
      <c r="AR895" s="118">
        <v>150</v>
      </c>
      <c r="AS895" s="118">
        <v>9</v>
      </c>
      <c r="AT895" s="118">
        <v>1</v>
      </c>
      <c r="AU895" s="118">
        <v>1</v>
      </c>
      <c r="AV895" s="118">
        <v>0</v>
      </c>
      <c r="AW895" s="118">
        <v>0</v>
      </c>
      <c r="AX895" s="118">
        <v>0</v>
      </c>
      <c r="AY895" s="118">
        <v>0</v>
      </c>
      <c r="AZ895" s="118">
        <v>4</v>
      </c>
      <c r="BA895" s="118">
        <v>2</v>
      </c>
      <c r="BB895" s="118">
        <v>36</v>
      </c>
      <c r="BC895" s="118">
        <v>9</v>
      </c>
      <c r="BD895" s="116">
        <v>3</v>
      </c>
      <c r="BE895" s="118">
        <v>28</v>
      </c>
      <c r="BF895" s="118">
        <v>0</v>
      </c>
      <c r="BG895" s="112">
        <v>50.090896606445312</v>
      </c>
      <c r="BH895" s="244">
        <v>29</v>
      </c>
      <c r="BI895" s="240">
        <v>8.682634730538922</v>
      </c>
      <c r="BJ895" s="41"/>
      <c r="BK895" s="41"/>
    </row>
    <row r="896" spans="1:63">
      <c r="A896" s="352">
        <v>41863</v>
      </c>
      <c r="B896" s="114" t="s">
        <v>131</v>
      </c>
      <c r="C896" s="114" t="s">
        <v>176</v>
      </c>
      <c r="D896" s="114">
        <v>188</v>
      </c>
      <c r="E896" s="114">
        <v>168</v>
      </c>
      <c r="F896" s="114">
        <v>20</v>
      </c>
      <c r="G896" s="114">
        <v>539</v>
      </c>
      <c r="H896" s="114">
        <v>489</v>
      </c>
      <c r="I896" s="114">
        <v>50</v>
      </c>
      <c r="J896" s="114">
        <v>1565</v>
      </c>
      <c r="K896" s="115">
        <v>1405</v>
      </c>
      <c r="L896" s="115">
        <v>160</v>
      </c>
      <c r="M896" s="115">
        <v>1066013</v>
      </c>
      <c r="N896" s="116">
        <v>2.8142245719209313E-4</v>
      </c>
      <c r="O896" s="115">
        <v>53</v>
      </c>
      <c r="P896" s="116">
        <v>5.1703434437513351E-3</v>
      </c>
      <c r="Q896" s="116">
        <v>0</v>
      </c>
      <c r="R896" s="117">
        <v>383033</v>
      </c>
      <c r="S896" s="116">
        <v>99.626754760742187</v>
      </c>
      <c r="T896" s="116">
        <v>99.621604919433594</v>
      </c>
      <c r="U896" s="118">
        <v>384468</v>
      </c>
      <c r="V896" s="119">
        <v>2.0547874271869659E-2</v>
      </c>
      <c r="W896" s="117">
        <v>1127</v>
      </c>
      <c r="X896" s="119">
        <v>0.29423052072525024</v>
      </c>
      <c r="Y896" s="119">
        <v>0</v>
      </c>
      <c r="Z896" s="117">
        <v>150930</v>
      </c>
      <c r="AA896" s="119">
        <v>95.098388671875</v>
      </c>
      <c r="AB896" s="116">
        <v>150272</v>
      </c>
      <c r="AC896" s="120">
        <v>95.681831359863281</v>
      </c>
      <c r="AD896" s="116">
        <v>5.206902027130127</v>
      </c>
      <c r="AE896" s="116">
        <v>30.011415481567383</v>
      </c>
      <c r="AF896" s="116">
        <v>1582.7451171875</v>
      </c>
      <c r="AG896" s="116">
        <v>4687.51123046875</v>
      </c>
      <c r="AH896" s="121">
        <v>3115.12451171875</v>
      </c>
      <c r="AI896" s="116">
        <v>66.455833435058594</v>
      </c>
      <c r="AJ896" s="121">
        <v>4104.27099609375</v>
      </c>
      <c r="AK896" s="121">
        <v>583.240478515625</v>
      </c>
      <c r="AL896" s="116">
        <v>2690.567626953125</v>
      </c>
      <c r="AM896" s="116">
        <v>424.55731201171875</v>
      </c>
      <c r="AN896" s="116">
        <v>80.882781982421875</v>
      </c>
      <c r="AO896" s="116">
        <v>79.869552612304688</v>
      </c>
      <c r="AP896" s="116">
        <v>88.811134338378906</v>
      </c>
      <c r="AQ896" s="116">
        <v>2.9952148437499999</v>
      </c>
      <c r="AR896" s="118">
        <v>300</v>
      </c>
      <c r="AS896" s="118">
        <v>0</v>
      </c>
      <c r="AT896" s="118">
        <v>0</v>
      </c>
      <c r="AU896" s="118">
        <v>0</v>
      </c>
      <c r="AV896" s="118">
        <v>2</v>
      </c>
      <c r="AW896" s="118">
        <v>0</v>
      </c>
      <c r="AX896" s="118">
        <v>4</v>
      </c>
      <c r="AY896" s="118">
        <v>0</v>
      </c>
      <c r="AZ896" s="118">
        <v>6</v>
      </c>
      <c r="BA896" s="118">
        <v>2</v>
      </c>
      <c r="BB896" s="118">
        <v>106</v>
      </c>
      <c r="BC896" s="118">
        <v>64</v>
      </c>
      <c r="BD896" s="116">
        <v>15</v>
      </c>
      <c r="BE896" s="118">
        <v>30</v>
      </c>
      <c r="BF896" s="118">
        <v>0</v>
      </c>
      <c r="BG896" s="112">
        <v>39.146881103515625</v>
      </c>
      <c r="BH896" s="244">
        <v>90</v>
      </c>
      <c r="BI896" s="240">
        <v>16.697588126159555</v>
      </c>
      <c r="BJ896" s="41"/>
      <c r="BK896" s="41"/>
    </row>
    <row r="897" spans="1:63">
      <c r="A897" s="352">
        <v>41863</v>
      </c>
      <c r="B897" s="114" t="s">
        <v>124</v>
      </c>
      <c r="C897" s="114" t="s">
        <v>176</v>
      </c>
      <c r="D897" s="114">
        <v>145</v>
      </c>
      <c r="E897" s="114">
        <v>113</v>
      </c>
      <c r="F897" s="114">
        <v>32</v>
      </c>
      <c r="G897" s="114">
        <v>418</v>
      </c>
      <c r="H897" s="114">
        <v>332</v>
      </c>
      <c r="I897" s="114">
        <v>86</v>
      </c>
      <c r="J897" s="114">
        <v>1606</v>
      </c>
      <c r="K897" s="115">
        <v>1267</v>
      </c>
      <c r="L897" s="115">
        <v>339</v>
      </c>
      <c r="M897" s="115">
        <v>1066063</v>
      </c>
      <c r="N897" s="116">
        <v>1.2194401351734996E-3</v>
      </c>
      <c r="O897" s="115">
        <v>142</v>
      </c>
      <c r="P897" s="116">
        <v>1.3826477341353893E-2</v>
      </c>
      <c r="Q897" s="116">
        <v>0</v>
      </c>
      <c r="R897" s="117">
        <v>419258</v>
      </c>
      <c r="S897" s="116">
        <v>99.636634826660156</v>
      </c>
      <c r="T897" s="116">
        <v>99.622856140136719</v>
      </c>
      <c r="U897" s="118">
        <v>420787</v>
      </c>
      <c r="V897" s="119">
        <v>9.1970518231391907E-2</v>
      </c>
      <c r="W897" s="117">
        <v>1300</v>
      </c>
      <c r="X897" s="119">
        <v>0.31007161736488342</v>
      </c>
      <c r="Y897" s="119">
        <v>0</v>
      </c>
      <c r="Z897" s="117">
        <v>107986</v>
      </c>
      <c r="AA897" s="119">
        <v>94.489097595214844</v>
      </c>
      <c r="AB897" s="116">
        <v>108409</v>
      </c>
      <c r="AC897" s="120">
        <v>94.580711364746094</v>
      </c>
      <c r="AD897" s="116">
        <v>5.2042317390441895</v>
      </c>
      <c r="AE897" s="116">
        <v>30.818429946899414</v>
      </c>
      <c r="AF897" s="116">
        <v>1570.4404296875</v>
      </c>
      <c r="AG897" s="116">
        <v>5157.2529296875</v>
      </c>
      <c r="AH897" s="121">
        <v>3035.092529296875</v>
      </c>
      <c r="AI897" s="116">
        <v>58.8509521484375</v>
      </c>
      <c r="AJ897" s="121">
        <v>3903.535888671875</v>
      </c>
      <c r="AK897" s="121">
        <v>1253.7159423828125</v>
      </c>
      <c r="AL897" s="116">
        <v>2075.572509765625</v>
      </c>
      <c r="AM897" s="116">
        <v>959.52044677734375</v>
      </c>
      <c r="AN897" s="116">
        <v>78.8707275390625</v>
      </c>
      <c r="AO897" s="116">
        <v>74.497032165527344</v>
      </c>
      <c r="AP897" s="116">
        <v>96.513015747070313</v>
      </c>
      <c r="AQ897" s="116">
        <v>3.2112409275762763</v>
      </c>
      <c r="AR897" s="118">
        <v>238</v>
      </c>
      <c r="AS897" s="118">
        <v>0</v>
      </c>
      <c r="AT897" s="118">
        <v>0</v>
      </c>
      <c r="AU897" s="118">
        <v>0</v>
      </c>
      <c r="AV897" s="118">
        <v>1</v>
      </c>
      <c r="AW897" s="118">
        <v>1</v>
      </c>
      <c r="AX897" s="118">
        <v>1</v>
      </c>
      <c r="AY897" s="118">
        <v>0</v>
      </c>
      <c r="AZ897" s="118">
        <v>1</v>
      </c>
      <c r="BA897" s="118">
        <v>2</v>
      </c>
      <c r="BB897" s="118">
        <v>80</v>
      </c>
      <c r="BC897" s="118">
        <v>42</v>
      </c>
      <c r="BD897" s="116">
        <v>11</v>
      </c>
      <c r="BE897" s="118">
        <v>25</v>
      </c>
      <c r="BF897" s="118">
        <v>0</v>
      </c>
      <c r="BG897" s="112">
        <v>38.992595672607422</v>
      </c>
      <c r="BH897" s="244">
        <v>72</v>
      </c>
      <c r="BI897" s="240">
        <v>17.224880382775119</v>
      </c>
      <c r="BJ897" s="299"/>
      <c r="BK897" s="299"/>
    </row>
    <row r="898" spans="1:63">
      <c r="A898" s="352">
        <v>41863</v>
      </c>
      <c r="B898" s="206" t="s">
        <v>133</v>
      </c>
      <c r="C898" s="206" t="s">
        <v>176</v>
      </c>
      <c r="D898" s="206">
        <v>172</v>
      </c>
      <c r="E898" s="206">
        <v>163</v>
      </c>
      <c r="F898" s="206">
        <v>9</v>
      </c>
      <c r="G898" s="206">
        <v>509</v>
      </c>
      <c r="H898" s="206">
        <v>482</v>
      </c>
      <c r="I898" s="206">
        <v>27</v>
      </c>
      <c r="J898" s="206">
        <v>1473</v>
      </c>
      <c r="K898" s="245">
        <v>1391</v>
      </c>
      <c r="L898" s="245">
        <v>82</v>
      </c>
      <c r="M898" s="245">
        <v>869851</v>
      </c>
      <c r="N898" s="246">
        <v>2.9890176374465227E-3</v>
      </c>
      <c r="O898" s="245">
        <v>45</v>
      </c>
      <c r="P898" s="246">
        <v>5.3949914872646332E-3</v>
      </c>
      <c r="Q898" s="246">
        <v>0</v>
      </c>
      <c r="R898" s="247">
        <v>291903</v>
      </c>
      <c r="S898" s="246">
        <v>99.368186950683594</v>
      </c>
      <c r="T898" s="246">
        <v>99.362823486328125</v>
      </c>
      <c r="U898" s="248">
        <v>293759</v>
      </c>
      <c r="V898" s="249">
        <v>0.20254698395729065</v>
      </c>
      <c r="W898" s="248">
        <v>991</v>
      </c>
      <c r="X898" s="246">
        <v>0.33949634432792664</v>
      </c>
      <c r="Y898" s="246">
        <v>0</v>
      </c>
      <c r="Z898" s="247">
        <v>67512</v>
      </c>
      <c r="AA898" s="249">
        <v>93.254531860351563</v>
      </c>
      <c r="AB898" s="246">
        <v>66996</v>
      </c>
      <c r="AC898" s="250">
        <v>92.874198913574219</v>
      </c>
      <c r="AD898" s="246">
        <v>5.4217767715454102</v>
      </c>
      <c r="AE898" s="246">
        <v>36.5833740234375</v>
      </c>
      <c r="AF898" s="246">
        <v>1340.8922119140625</v>
      </c>
      <c r="AG898" s="246">
        <v>4290.56396484375</v>
      </c>
      <c r="AH898" s="251">
        <v>2861.75927734375</v>
      </c>
      <c r="AI898" s="246">
        <v>66.698905944824219</v>
      </c>
      <c r="AJ898" s="251">
        <v>4109.2216796875</v>
      </c>
      <c r="AK898" s="251">
        <v>181.34288024902344</v>
      </c>
      <c r="AL898" s="246">
        <v>2755.660888671875</v>
      </c>
      <c r="AM898" s="246">
        <v>106.09840393066406</v>
      </c>
      <c r="AN898" s="246">
        <v>81.283348083496094</v>
      </c>
      <c r="AO898" s="246">
        <v>83.033226013183594</v>
      </c>
      <c r="AP898" s="246">
        <v>55.012397766113281</v>
      </c>
      <c r="AQ898" s="246">
        <v>2.912806493444501</v>
      </c>
      <c r="AR898" s="248">
        <v>310</v>
      </c>
      <c r="AS898" s="248">
        <v>3</v>
      </c>
      <c r="AT898" s="248">
        <v>1</v>
      </c>
      <c r="AU898" s="248">
        <v>1</v>
      </c>
      <c r="AV898" s="248">
        <v>6</v>
      </c>
      <c r="AW898" s="248">
        <v>3</v>
      </c>
      <c r="AX898" s="248">
        <v>7</v>
      </c>
      <c r="AY898" s="248">
        <v>1</v>
      </c>
      <c r="AZ898" s="248">
        <v>13</v>
      </c>
      <c r="BA898" s="248">
        <v>4</v>
      </c>
      <c r="BB898" s="248">
        <v>95</v>
      </c>
      <c r="BC898" s="248">
        <v>50</v>
      </c>
      <c r="BD898" s="246">
        <v>21</v>
      </c>
      <c r="BE898" s="248">
        <v>33</v>
      </c>
      <c r="BF898" s="248">
        <v>0</v>
      </c>
      <c r="BG898" s="249">
        <v>39.123142242431641</v>
      </c>
      <c r="BH898" s="252">
        <v>123</v>
      </c>
      <c r="BI898" s="253">
        <v>24.165029469548134</v>
      </c>
      <c r="BJ898" s="7"/>
      <c r="BK898" s="7"/>
    </row>
    <row r="899" spans="1:63">
      <c r="A899" s="352">
        <v>41863</v>
      </c>
      <c r="B899" s="206" t="s">
        <v>125</v>
      </c>
      <c r="C899" s="206" t="s">
        <v>176</v>
      </c>
      <c r="D899" s="206">
        <v>172</v>
      </c>
      <c r="E899" s="206">
        <v>164</v>
      </c>
      <c r="F899" s="206">
        <v>8</v>
      </c>
      <c r="G899" s="206">
        <v>492</v>
      </c>
      <c r="H899" s="206">
        <v>468</v>
      </c>
      <c r="I899" s="206">
        <v>24</v>
      </c>
      <c r="J899" s="206">
        <v>1607</v>
      </c>
      <c r="K899" s="245">
        <v>1517</v>
      </c>
      <c r="L899" s="245">
        <v>90</v>
      </c>
      <c r="M899" s="245">
        <v>846437</v>
      </c>
      <c r="N899" s="246">
        <v>1.0514663532376289E-2</v>
      </c>
      <c r="O899" s="245">
        <v>22</v>
      </c>
      <c r="P899" s="246">
        <v>2.7202507480978966E-3</v>
      </c>
      <c r="Q899" s="246">
        <v>0</v>
      </c>
      <c r="R899" s="247">
        <v>307675</v>
      </c>
      <c r="S899" s="246">
        <v>99.74066162109375</v>
      </c>
      <c r="T899" s="246">
        <v>99.737945556640625</v>
      </c>
      <c r="U899" s="248">
        <v>308475</v>
      </c>
      <c r="V899" s="249">
        <v>5.3813111037015915E-2</v>
      </c>
      <c r="W899" s="248">
        <v>679</v>
      </c>
      <c r="X899" s="246">
        <v>0.22068741917610168</v>
      </c>
      <c r="Y899" s="246">
        <v>0</v>
      </c>
      <c r="Z899" s="247">
        <v>80692</v>
      </c>
      <c r="AA899" s="249">
        <v>92.928665161132813</v>
      </c>
      <c r="AB899" s="246">
        <v>80621</v>
      </c>
      <c r="AC899" s="250">
        <v>93.489288330078125</v>
      </c>
      <c r="AD899" s="246">
        <v>4.4475669860839844</v>
      </c>
      <c r="AE899" s="246">
        <v>32.474063873291016</v>
      </c>
      <c r="AF899" s="246">
        <v>1091.0089111328125</v>
      </c>
      <c r="AG899" s="246">
        <v>4134.43505859375</v>
      </c>
      <c r="AH899" s="251">
        <v>2335.96728515625</v>
      </c>
      <c r="AI899" s="246">
        <v>56.500278472900391</v>
      </c>
      <c r="AJ899" s="251">
        <v>3842.103271484375</v>
      </c>
      <c r="AK899" s="251">
        <v>292.3319091796875</v>
      </c>
      <c r="AL899" s="246">
        <v>2131.6787109375</v>
      </c>
      <c r="AM899" s="246">
        <v>204.28849792480469</v>
      </c>
      <c r="AN899" s="246">
        <v>67.425552368164062</v>
      </c>
      <c r="AO899" s="246">
        <v>66.828506469726563</v>
      </c>
      <c r="AP899" s="246">
        <v>76.395866394042969</v>
      </c>
      <c r="AQ899" s="246">
        <v>2.5727660601081208</v>
      </c>
      <c r="AR899" s="248">
        <v>337</v>
      </c>
      <c r="AS899" s="248">
        <v>0</v>
      </c>
      <c r="AT899" s="248">
        <v>1</v>
      </c>
      <c r="AU899" s="248">
        <v>1</v>
      </c>
      <c r="AV899" s="248">
        <v>1</v>
      </c>
      <c r="AW899" s="248">
        <v>1</v>
      </c>
      <c r="AX899" s="248">
        <v>2</v>
      </c>
      <c r="AY899" s="248">
        <v>0</v>
      </c>
      <c r="AZ899" s="248">
        <v>2</v>
      </c>
      <c r="BA899" s="248">
        <v>0</v>
      </c>
      <c r="BB899" s="248">
        <v>81</v>
      </c>
      <c r="BC899" s="248">
        <v>45</v>
      </c>
      <c r="BD899" s="246">
        <v>10</v>
      </c>
      <c r="BE899" s="248">
        <v>13</v>
      </c>
      <c r="BF899" s="248">
        <v>0</v>
      </c>
      <c r="BG899" s="249">
        <v>32.820606231689453</v>
      </c>
      <c r="BH899" s="252">
        <v>140</v>
      </c>
      <c r="BI899" s="253">
        <v>28.455284552845526</v>
      </c>
      <c r="BJ899" s="7"/>
      <c r="BK899" s="7"/>
    </row>
    <row r="900" spans="1:63">
      <c r="A900" s="352">
        <v>41863</v>
      </c>
      <c r="B900" s="107" t="s">
        <v>127</v>
      </c>
      <c r="C900" s="107" t="s">
        <v>128</v>
      </c>
      <c r="D900" s="107">
        <v>161</v>
      </c>
      <c r="E900" s="107">
        <v>149</v>
      </c>
      <c r="F900" s="107">
        <v>12</v>
      </c>
      <c r="G900" s="107">
        <v>483</v>
      </c>
      <c r="H900" s="107">
        <v>447</v>
      </c>
      <c r="I900" s="107">
        <v>36</v>
      </c>
      <c r="J900" s="107">
        <v>1552</v>
      </c>
      <c r="K900" s="108">
        <v>1430</v>
      </c>
      <c r="L900" s="108">
        <v>122</v>
      </c>
      <c r="M900" s="108">
        <v>903387</v>
      </c>
      <c r="N900" s="109">
        <v>1.6604179982095957E-3</v>
      </c>
      <c r="O900" s="108">
        <v>3291</v>
      </c>
      <c r="P900" s="109">
        <v>0.364320307970047</v>
      </c>
      <c r="Q900" s="109">
        <v>0</v>
      </c>
      <c r="R900" s="110">
        <v>309146</v>
      </c>
      <c r="S900" s="109">
        <v>99.562324523925781</v>
      </c>
      <c r="T900" s="109">
        <v>99.199600219726563</v>
      </c>
      <c r="U900" s="111">
        <v>310505</v>
      </c>
      <c r="V900" s="112">
        <v>3.7680551409721375E-2</v>
      </c>
      <c r="W900" s="111">
        <v>2210</v>
      </c>
      <c r="X900" s="109">
        <v>0.71487259864807129</v>
      </c>
      <c r="Y900" s="109">
        <v>0</v>
      </c>
      <c r="Z900" s="110">
        <v>641724</v>
      </c>
      <c r="AA900" s="112">
        <v>99.301033020019531</v>
      </c>
      <c r="AB900" s="109">
        <v>641097</v>
      </c>
      <c r="AC900" s="182">
        <v>99.482955932617188</v>
      </c>
      <c r="AD900" s="109">
        <v>3.482518196105957</v>
      </c>
      <c r="AE900" s="109">
        <v>17.908294677734375</v>
      </c>
      <c r="AF900" s="109">
        <v>876.6666259765625</v>
      </c>
      <c r="AG900" s="109">
        <v>4001.4541015625</v>
      </c>
      <c r="AH900" s="113">
        <v>2404.203125</v>
      </c>
      <c r="AI900" s="109">
        <v>60.083236694335938</v>
      </c>
      <c r="AJ900" s="113">
        <v>3676.904052734375</v>
      </c>
      <c r="AK900" s="113">
        <v>324.54998779296875</v>
      </c>
      <c r="AL900" s="109">
        <v>447</v>
      </c>
      <c r="AM900" s="109">
        <v>36</v>
      </c>
      <c r="AN900" s="109">
        <v>70.256912231445312</v>
      </c>
      <c r="AO900" s="109">
        <v>71.630393981933594</v>
      </c>
      <c r="AP900" s="109">
        <v>57.718486785888672</v>
      </c>
      <c r="AQ900" s="109">
        <v>2.5782565087387241</v>
      </c>
      <c r="AR900" s="111">
        <v>334</v>
      </c>
      <c r="AS900" s="111">
        <v>1</v>
      </c>
      <c r="AT900" s="111">
        <v>0</v>
      </c>
      <c r="AU900" s="111">
        <v>0</v>
      </c>
      <c r="AV900" s="111">
        <v>2</v>
      </c>
      <c r="AW900" s="111">
        <v>0</v>
      </c>
      <c r="AX900" s="111">
        <v>15</v>
      </c>
      <c r="AY900" s="111">
        <v>0</v>
      </c>
      <c r="AZ900" s="111">
        <v>7</v>
      </c>
      <c r="BA900" s="111">
        <v>1</v>
      </c>
      <c r="BB900" s="111">
        <v>13</v>
      </c>
      <c r="BC900" s="111">
        <v>1</v>
      </c>
      <c r="BD900" s="109">
        <v>66</v>
      </c>
      <c r="BE900" s="111">
        <v>82</v>
      </c>
      <c r="BF900" s="111">
        <v>0</v>
      </c>
      <c r="BG900" s="112">
        <v>34.380329132080078</v>
      </c>
      <c r="BH900" s="244">
        <v>166</v>
      </c>
      <c r="BI900" s="240">
        <v>34.368530020703936</v>
      </c>
      <c r="BJ900" s="7"/>
      <c r="BK900" s="7"/>
    </row>
    <row r="901" spans="1:63">
      <c r="A901" s="352">
        <v>41863</v>
      </c>
      <c r="B901" s="107" t="s">
        <v>129</v>
      </c>
      <c r="C901" s="107" t="s">
        <v>128</v>
      </c>
      <c r="D901" s="107">
        <v>153</v>
      </c>
      <c r="E901" s="107">
        <v>151</v>
      </c>
      <c r="F901" s="107">
        <v>2</v>
      </c>
      <c r="G901" s="107">
        <v>455</v>
      </c>
      <c r="H901" s="107">
        <v>449</v>
      </c>
      <c r="I901" s="107">
        <v>6</v>
      </c>
      <c r="J901" s="107">
        <v>1144</v>
      </c>
      <c r="K901" s="108">
        <v>1127</v>
      </c>
      <c r="L901" s="108">
        <v>17</v>
      </c>
      <c r="M901" s="108">
        <v>612071</v>
      </c>
      <c r="N901" s="109">
        <v>4.3132249265909195E-2</v>
      </c>
      <c r="O901" s="108">
        <v>2835</v>
      </c>
      <c r="P901" s="109">
        <v>0.46338900923728943</v>
      </c>
      <c r="Q901" s="109">
        <v>0</v>
      </c>
      <c r="R901" s="110">
        <v>197678</v>
      </c>
      <c r="S901" s="109">
        <v>99.155303955078125</v>
      </c>
      <c r="T901" s="109">
        <v>98.695831298828125</v>
      </c>
      <c r="U901" s="111">
        <v>199362</v>
      </c>
      <c r="V901" s="112">
        <v>0.25631764531135559</v>
      </c>
      <c r="W901" s="111">
        <v>1640</v>
      </c>
      <c r="X901" s="109">
        <v>0.82963204383850098</v>
      </c>
      <c r="Y901" s="109">
        <v>0</v>
      </c>
      <c r="Z901" s="110">
        <v>129526</v>
      </c>
      <c r="AA901" s="112">
        <v>98.552841186523438</v>
      </c>
      <c r="AB901" s="109">
        <v>129881</v>
      </c>
      <c r="AC901" s="182">
        <v>98.577835083007813</v>
      </c>
      <c r="AD901" s="109">
        <v>3.1901504993438721</v>
      </c>
      <c r="AE901" s="109">
        <v>26.227865219116211</v>
      </c>
      <c r="AF901" s="109">
        <v>566.6329345703125</v>
      </c>
      <c r="AG901" s="109">
        <v>2329.637939453125</v>
      </c>
      <c r="AH901" s="113">
        <v>1214.138671875</v>
      </c>
      <c r="AI901" s="109">
        <v>52.117053985595703</v>
      </c>
      <c r="AJ901" s="113">
        <v>2301.24365234375</v>
      </c>
      <c r="AK901" s="113">
        <v>28.394443511962891</v>
      </c>
      <c r="AL901" s="109">
        <v>449</v>
      </c>
      <c r="AM901" s="109">
        <v>6</v>
      </c>
      <c r="AN901" s="109">
        <v>64.86944580078125</v>
      </c>
      <c r="AO901" s="109">
        <v>65.408432006835937</v>
      </c>
      <c r="AP901" s="109">
        <v>38.894363403320313</v>
      </c>
      <c r="AQ901" s="109">
        <v>2.0363968002212629</v>
      </c>
      <c r="AR901" s="111">
        <v>329</v>
      </c>
      <c r="AS901" s="111">
        <v>1</v>
      </c>
      <c r="AT901" s="111">
        <v>1</v>
      </c>
      <c r="AU901" s="111">
        <v>1</v>
      </c>
      <c r="AV901" s="111">
        <v>6</v>
      </c>
      <c r="AW901" s="111">
        <v>3</v>
      </c>
      <c r="AX901" s="111">
        <v>25</v>
      </c>
      <c r="AY901" s="111">
        <v>0</v>
      </c>
      <c r="AZ901" s="111">
        <v>20</v>
      </c>
      <c r="BA901" s="111">
        <v>1</v>
      </c>
      <c r="BB901" s="111">
        <v>35</v>
      </c>
      <c r="BC901" s="111">
        <v>13</v>
      </c>
      <c r="BD901" s="109">
        <v>80</v>
      </c>
      <c r="BE901" s="111">
        <v>96</v>
      </c>
      <c r="BF901" s="111">
        <v>0</v>
      </c>
      <c r="BG901" s="112">
        <v>30.986944198608398</v>
      </c>
      <c r="BH901" s="244">
        <v>171</v>
      </c>
      <c r="BI901" s="240">
        <v>37.582417582417584</v>
      </c>
      <c r="BJ901" s="7"/>
      <c r="BK901" s="7"/>
    </row>
    <row r="902" spans="1:63">
      <c r="A902" s="352">
        <v>41863</v>
      </c>
      <c r="B902" s="126" t="s">
        <v>130</v>
      </c>
      <c r="C902" s="126" t="s">
        <v>128</v>
      </c>
      <c r="D902" s="233">
        <v>181</v>
      </c>
      <c r="E902" s="233">
        <v>176</v>
      </c>
      <c r="F902" s="233">
        <v>5</v>
      </c>
      <c r="G902" s="233">
        <v>543</v>
      </c>
      <c r="H902" s="233">
        <v>528</v>
      </c>
      <c r="I902" s="233">
        <v>15</v>
      </c>
      <c r="J902" s="233">
        <v>879</v>
      </c>
      <c r="K902" s="233">
        <v>847</v>
      </c>
      <c r="L902" s="233">
        <v>32</v>
      </c>
      <c r="M902" s="233">
        <v>282543</v>
      </c>
      <c r="N902" s="195">
        <v>6.6538542509078979E-2</v>
      </c>
      <c r="O902" s="233">
        <v>547</v>
      </c>
      <c r="P902" s="230">
        <v>0.1937277615070343</v>
      </c>
      <c r="Q902" s="234">
        <v>0</v>
      </c>
      <c r="R902" s="233">
        <v>58830</v>
      </c>
      <c r="S902" s="230">
        <v>99.759208679199219</v>
      </c>
      <c r="T902" s="195">
        <v>99.565948486328125</v>
      </c>
      <c r="U902" s="233">
        <v>58972</v>
      </c>
      <c r="V902" s="195">
        <v>0</v>
      </c>
      <c r="W902" s="233">
        <v>318</v>
      </c>
      <c r="X902" s="195">
        <v>0.54054051637649536</v>
      </c>
      <c r="Y902" s="234">
        <v>0</v>
      </c>
      <c r="Z902" s="233">
        <v>121116</v>
      </c>
      <c r="AA902" s="195">
        <v>99.001274108886719</v>
      </c>
      <c r="AB902" s="233">
        <v>122753</v>
      </c>
      <c r="AC902" s="195">
        <v>98.909080505371094</v>
      </c>
      <c r="AD902" s="234">
        <v>4.1560392379760742</v>
      </c>
      <c r="AE902" s="234">
        <v>26.09956169128418</v>
      </c>
      <c r="AF902" s="233">
        <v>361.3719482421875</v>
      </c>
      <c r="AG902" s="234">
        <v>1081.3221435546875</v>
      </c>
      <c r="AH902" s="234">
        <v>654.6219482421875</v>
      </c>
      <c r="AI902" s="234">
        <v>60.539031982421875</v>
      </c>
      <c r="AJ902" s="234">
        <v>1034.3663330078125</v>
      </c>
      <c r="AK902" s="234">
        <v>46.955554962158203</v>
      </c>
      <c r="AL902" s="234">
        <v>528</v>
      </c>
      <c r="AM902" s="234">
        <v>15</v>
      </c>
      <c r="AN902" s="235">
        <v>44.244102478027344</v>
      </c>
      <c r="AO902" s="235">
        <v>43.949802398681641</v>
      </c>
      <c r="AP902" s="235">
        <v>51.899501800537109</v>
      </c>
      <c r="AQ902" s="213">
        <v>1.2301730870929324</v>
      </c>
      <c r="AR902" s="234">
        <v>453</v>
      </c>
      <c r="AS902" s="236">
        <v>0</v>
      </c>
      <c r="AT902" s="236">
        <v>3</v>
      </c>
      <c r="AU902" s="236">
        <v>1</v>
      </c>
      <c r="AV902" s="236">
        <v>0</v>
      </c>
      <c r="AW902" s="236">
        <v>0</v>
      </c>
      <c r="AX902" s="236">
        <v>9</v>
      </c>
      <c r="AY902" s="236">
        <v>0</v>
      </c>
      <c r="AZ902" s="236">
        <v>1</v>
      </c>
      <c r="BA902" s="236">
        <v>0</v>
      </c>
      <c r="BB902" s="236">
        <v>24</v>
      </c>
      <c r="BC902" s="236">
        <v>0</v>
      </c>
      <c r="BD902" s="236">
        <v>12</v>
      </c>
      <c r="BE902" s="236">
        <v>2</v>
      </c>
      <c r="BF902" s="236">
        <v>0</v>
      </c>
      <c r="BG902" s="235">
        <v>20.902650833129883</v>
      </c>
      <c r="BH902" s="236">
        <v>270</v>
      </c>
      <c r="BI902" s="235">
        <v>49.723756906077348</v>
      </c>
      <c r="BJ902" s="7"/>
      <c r="BK902" s="7"/>
    </row>
    <row r="903" spans="1:63">
      <c r="A903" s="352">
        <v>41863</v>
      </c>
      <c r="B903" s="127" t="s">
        <v>132</v>
      </c>
      <c r="C903" s="127" t="s">
        <v>128</v>
      </c>
      <c r="D903" s="199">
        <v>183</v>
      </c>
      <c r="E903" s="199">
        <v>178</v>
      </c>
      <c r="F903" s="199">
        <v>5</v>
      </c>
      <c r="G903" s="199">
        <v>542</v>
      </c>
      <c r="H903" s="199">
        <v>527</v>
      </c>
      <c r="I903" s="199">
        <v>15</v>
      </c>
      <c r="J903" s="199">
        <v>1021</v>
      </c>
      <c r="K903" s="199">
        <v>990</v>
      </c>
      <c r="L903" s="199">
        <v>31</v>
      </c>
      <c r="M903" s="199">
        <v>361380</v>
      </c>
      <c r="N903" s="200">
        <v>5.2576237358152866E-3</v>
      </c>
      <c r="O903" s="199">
        <v>1073</v>
      </c>
      <c r="P903" s="194">
        <v>0.29695844650268555</v>
      </c>
      <c r="Q903" s="200">
        <v>0</v>
      </c>
      <c r="R903" s="199">
        <v>89488</v>
      </c>
      <c r="S903" s="194">
        <v>99.713630676269531</v>
      </c>
      <c r="T903" s="200">
        <v>99.417526245117188</v>
      </c>
      <c r="U903" s="199">
        <v>89745</v>
      </c>
      <c r="V903" s="201">
        <v>0</v>
      </c>
      <c r="W903" s="199">
        <v>565</v>
      </c>
      <c r="X903" s="200">
        <v>0.63136959075927734</v>
      </c>
      <c r="Y903" s="200">
        <v>0</v>
      </c>
      <c r="Z903" s="199">
        <v>133930</v>
      </c>
      <c r="AA903" s="201">
        <v>98.669387817382813</v>
      </c>
      <c r="AB903" s="199">
        <v>134972</v>
      </c>
      <c r="AC903" s="201">
        <v>98.398719787597656</v>
      </c>
      <c r="AD903" s="200">
        <v>4.2741169929504395</v>
      </c>
      <c r="AE903" s="200">
        <v>27.18464469909668</v>
      </c>
      <c r="AF903" s="199">
        <v>426.24981689453125</v>
      </c>
      <c r="AG903" s="200">
        <v>1445.6068115234375</v>
      </c>
      <c r="AH903" s="200">
        <v>730.45977783203125</v>
      </c>
      <c r="AI903" s="237">
        <v>50.529628753662109</v>
      </c>
      <c r="AJ903" s="200">
        <v>1404.0623779296875</v>
      </c>
      <c r="AK903" s="200">
        <v>41.544445037841797</v>
      </c>
      <c r="AL903" s="200">
        <v>527</v>
      </c>
      <c r="AM903" s="200">
        <v>15</v>
      </c>
      <c r="AN903" s="200">
        <v>45.058559417724609</v>
      </c>
      <c r="AO903" s="200">
        <v>45.381053924560547</v>
      </c>
      <c r="AP903" s="200">
        <v>36.332542419433594</v>
      </c>
      <c r="AQ903" s="200">
        <v>1.4158734686811336</v>
      </c>
      <c r="AR903" s="200">
        <v>487</v>
      </c>
      <c r="AS903" s="202">
        <v>0</v>
      </c>
      <c r="AT903" s="202">
        <v>2</v>
      </c>
      <c r="AU903" s="202">
        <v>1</v>
      </c>
      <c r="AV903" s="202">
        <v>0</v>
      </c>
      <c r="AW903" s="202">
        <v>0</v>
      </c>
      <c r="AX903" s="202">
        <v>10</v>
      </c>
      <c r="AY903" s="202">
        <v>0</v>
      </c>
      <c r="AZ903" s="202">
        <v>4</v>
      </c>
      <c r="BA903" s="202">
        <v>0</v>
      </c>
      <c r="BB903" s="202">
        <v>32</v>
      </c>
      <c r="BC903" s="202">
        <v>10</v>
      </c>
      <c r="BD903" s="202">
        <v>25</v>
      </c>
      <c r="BE903" s="202">
        <v>14</v>
      </c>
      <c r="BF903" s="202">
        <v>0</v>
      </c>
      <c r="BG903" s="200">
        <v>20.836038589477539</v>
      </c>
      <c r="BH903" s="202">
        <v>302</v>
      </c>
      <c r="BI903" s="238">
        <v>55.719557195571959</v>
      </c>
      <c r="BJ903" s="8"/>
      <c r="BK903" s="8"/>
    </row>
    <row r="904" spans="1:63">
      <c r="A904" s="352">
        <v>41862</v>
      </c>
      <c r="B904" s="126" t="s">
        <v>6</v>
      </c>
      <c r="C904" s="126"/>
      <c r="D904" s="233">
        <v>2103</v>
      </c>
      <c r="E904" s="233">
        <v>1911</v>
      </c>
      <c r="F904" s="233">
        <v>192</v>
      </c>
      <c r="G904" s="233">
        <v>6216</v>
      </c>
      <c r="H904" s="233">
        <v>5658</v>
      </c>
      <c r="I904" s="233">
        <v>558</v>
      </c>
      <c r="J904" s="233">
        <v>18169</v>
      </c>
      <c r="K904" s="233">
        <v>16092</v>
      </c>
      <c r="L904" s="233">
        <v>2077</v>
      </c>
      <c r="M904" s="233">
        <v>11133747</v>
      </c>
      <c r="N904" s="195">
        <v>4.3264859923297483E-2</v>
      </c>
      <c r="O904" s="233">
        <v>14829</v>
      </c>
      <c r="P904" s="230">
        <v>0.13540808628625162</v>
      </c>
      <c r="Q904" s="234"/>
      <c r="R904" s="233">
        <v>4226371</v>
      </c>
      <c r="S904" s="230">
        <v>99.553723536187377</v>
      </c>
      <c r="T904" s="195">
        <v>99.41891974432032</v>
      </c>
      <c r="U904" s="233">
        <v>4245325</v>
      </c>
      <c r="V904" s="195">
        <v>0.10008656674866236</v>
      </c>
      <c r="W904" s="233">
        <v>15061</v>
      </c>
      <c r="X904" s="195">
        <v>0.35635773575012697</v>
      </c>
      <c r="Y904" s="234"/>
      <c r="Z904" s="233">
        <v>3292012</v>
      </c>
      <c r="AA904" s="195">
        <v>98.143177126852834</v>
      </c>
      <c r="AB904" s="233">
        <v>3296778</v>
      </c>
      <c r="AC904" s="195">
        <v>98.084647287084508</v>
      </c>
      <c r="AD904" s="234">
        <v>9.6129945323874182</v>
      </c>
      <c r="AE904" s="234">
        <v>29.804743279971159</v>
      </c>
      <c r="AF904" s="233">
        <v>15767.371734619141</v>
      </c>
      <c r="AG904" s="234">
        <v>58492.130249023438</v>
      </c>
      <c r="AH904" s="234">
        <v>41759.183166503906</v>
      </c>
      <c r="AI904" s="234">
        <v>71.392823254545604</v>
      </c>
      <c r="AJ904" s="234">
        <v>49617.428100585938</v>
      </c>
      <c r="AK904" s="234">
        <v>8874.6966915130615</v>
      </c>
      <c r="AL904" s="234">
        <v>31683.81103515625</v>
      </c>
      <c r="AM904" s="234">
        <v>7065.2592468261719</v>
      </c>
      <c r="AN904" s="235">
        <v>88.381569963654499</v>
      </c>
      <c r="AO904" s="235">
        <v>85.725524342881727</v>
      </c>
      <c r="AP904" s="235">
        <v>108.2912834007533</v>
      </c>
      <c r="AQ904" s="213">
        <v>3.2193367961375658</v>
      </c>
      <c r="AR904" s="234">
        <v>3573</v>
      </c>
      <c r="AS904" s="236">
        <v>88</v>
      </c>
      <c r="AT904" s="236">
        <v>18</v>
      </c>
      <c r="AU904" s="236">
        <v>14</v>
      </c>
      <c r="AV904" s="236">
        <v>19</v>
      </c>
      <c r="AW904" s="236">
        <v>10</v>
      </c>
      <c r="AX904" s="236">
        <v>87</v>
      </c>
      <c r="AY904" s="236">
        <v>1</v>
      </c>
      <c r="AZ904" s="236">
        <v>76</v>
      </c>
      <c r="BA904" s="236">
        <v>21</v>
      </c>
      <c r="BB904" s="236">
        <v>603</v>
      </c>
      <c r="BC904" s="236">
        <v>281</v>
      </c>
      <c r="BD904" s="236">
        <v>302</v>
      </c>
      <c r="BE904" s="236">
        <v>437</v>
      </c>
      <c r="BF904" s="236">
        <v>0</v>
      </c>
      <c r="BG904" s="235">
        <v>43.009289467165402</v>
      </c>
      <c r="BH904" s="236">
        <v>1490</v>
      </c>
      <c r="BI904" s="235">
        <v>23.970398970398971</v>
      </c>
      <c r="BJ904" s="8"/>
      <c r="BK904" s="8"/>
    </row>
    <row r="905" spans="1:63">
      <c r="A905" s="352">
        <v>41862</v>
      </c>
      <c r="B905" s="127" t="s">
        <v>134</v>
      </c>
      <c r="C905" s="127"/>
      <c r="D905" s="199">
        <v>750</v>
      </c>
      <c r="E905" s="199">
        <v>649</v>
      </c>
      <c r="F905" s="199">
        <v>101</v>
      </c>
      <c r="G905" s="199">
        <v>2241</v>
      </c>
      <c r="H905" s="199">
        <v>1936</v>
      </c>
      <c r="I905" s="199">
        <v>305</v>
      </c>
      <c r="J905" s="199">
        <v>7373</v>
      </c>
      <c r="K905" s="199">
        <v>6151</v>
      </c>
      <c r="L905" s="199">
        <v>1222</v>
      </c>
      <c r="M905" s="199">
        <v>5254877</v>
      </c>
      <c r="N905" s="200">
        <v>3.1018803640499724E-2</v>
      </c>
      <c r="O905" s="199">
        <v>7294</v>
      </c>
      <c r="P905" s="194">
        <v>0.13886286963423261</v>
      </c>
      <c r="Q905" s="200"/>
      <c r="R905" s="199">
        <v>2178335</v>
      </c>
      <c r="S905" s="194">
        <v>99.566185466809785</v>
      </c>
      <c r="T905" s="200">
        <v>99.427925004485232</v>
      </c>
      <c r="U905" s="199">
        <v>2187829</v>
      </c>
      <c r="V905" s="201">
        <v>9.4888587022656568E-2</v>
      </c>
      <c r="W905" s="199">
        <v>6358</v>
      </c>
      <c r="X905" s="200">
        <v>0.29187429848944263</v>
      </c>
      <c r="Y905" s="200"/>
      <c r="Z905" s="199">
        <v>1856967</v>
      </c>
      <c r="AA905" s="201">
        <v>98.510579782384426</v>
      </c>
      <c r="AB905" s="199">
        <v>1859369</v>
      </c>
      <c r="AC905" s="201">
        <v>98.369176871136858</v>
      </c>
      <c r="AD905" s="200">
        <v>5.4201656498583448</v>
      </c>
      <c r="AE905" s="200">
        <v>30.79484508911024</v>
      </c>
      <c r="AF905" s="199">
        <v>8076.0557861328125</v>
      </c>
      <c r="AG905" s="200">
        <v>31204.66015625</v>
      </c>
      <c r="AH905" s="200">
        <v>25149.94189453125</v>
      </c>
      <c r="AI905" s="237">
        <v>80.596749871970502</v>
      </c>
      <c r="AJ905" s="200">
        <v>25088.327392578125</v>
      </c>
      <c r="AK905" s="200">
        <v>6116.3273620605469</v>
      </c>
      <c r="AL905" s="200">
        <v>19894.093505859375</v>
      </c>
      <c r="AM905" s="200">
        <v>5255.8467330932617</v>
      </c>
      <c r="AN905" s="200">
        <v>112.51505762786185</v>
      </c>
      <c r="AO905" s="200">
        <v>109.26886333262415</v>
      </c>
      <c r="AP905" s="200">
        <v>128.12874674337172</v>
      </c>
      <c r="AQ905" s="200">
        <v>4.2322880993150687</v>
      </c>
      <c r="AR905" s="200">
        <v>812</v>
      </c>
      <c r="AS905" s="202">
        <v>81</v>
      </c>
      <c r="AT905" s="202">
        <v>10</v>
      </c>
      <c r="AU905" s="202">
        <v>6</v>
      </c>
      <c r="AV905" s="202">
        <v>5</v>
      </c>
      <c r="AW905" s="202">
        <v>3</v>
      </c>
      <c r="AX905" s="202">
        <v>20</v>
      </c>
      <c r="AY905" s="202">
        <v>1</v>
      </c>
      <c r="AZ905" s="202">
        <v>26</v>
      </c>
      <c r="BA905" s="202">
        <v>10</v>
      </c>
      <c r="BB905" s="202">
        <v>131</v>
      </c>
      <c r="BC905" s="202">
        <v>46</v>
      </c>
      <c r="BD905" s="202">
        <v>83</v>
      </c>
      <c r="BE905" s="202">
        <v>146</v>
      </c>
      <c r="BF905" s="202">
        <v>0</v>
      </c>
      <c r="BG905" s="200">
        <v>55.46778520120413</v>
      </c>
      <c r="BH905" s="202">
        <v>176</v>
      </c>
      <c r="BI905" s="238">
        <v>7.8536367692994196</v>
      </c>
      <c r="BJ905" s="299"/>
      <c r="BK905" s="299"/>
    </row>
    <row r="906" spans="1:63">
      <c r="A906" s="352">
        <v>41862</v>
      </c>
      <c r="B906" s="127" t="s">
        <v>175</v>
      </c>
      <c r="C906" s="127"/>
      <c r="D906" s="199">
        <v>675</v>
      </c>
      <c r="E906" s="199">
        <v>608</v>
      </c>
      <c r="F906" s="199">
        <v>67</v>
      </c>
      <c r="G906" s="199">
        <v>1952</v>
      </c>
      <c r="H906" s="199">
        <v>1771</v>
      </c>
      <c r="I906" s="199">
        <v>181</v>
      </c>
      <c r="J906" s="199">
        <v>6209</v>
      </c>
      <c r="K906" s="199">
        <v>5553</v>
      </c>
      <c r="L906" s="199">
        <v>656</v>
      </c>
      <c r="M906" s="199">
        <v>3849675</v>
      </c>
      <c r="N906" s="200">
        <v>2.5742432709081178E-2</v>
      </c>
      <c r="O906" s="199">
        <v>344</v>
      </c>
      <c r="P906" s="194">
        <v>9.3688703000765362E-3</v>
      </c>
      <c r="Q906" s="200"/>
      <c r="R906" s="199">
        <v>1399569</v>
      </c>
      <c r="S906" s="194">
        <v>99.58794880752481</v>
      </c>
      <c r="T906" s="243">
        <v>99.578618541766531</v>
      </c>
      <c r="U906" s="199">
        <v>1405361</v>
      </c>
      <c r="V906" s="201">
        <v>8.4319973956880623E-2</v>
      </c>
      <c r="W906" s="199">
        <v>4046</v>
      </c>
      <c r="X906" s="200">
        <v>0.28908899811299049</v>
      </c>
      <c r="Y906" s="200"/>
      <c r="Z906" s="199">
        <v>410271</v>
      </c>
      <c r="AA906" s="201">
        <v>94.171171198689208</v>
      </c>
      <c r="AB906" s="199">
        <v>409457</v>
      </c>
      <c r="AC906" s="201">
        <v>94.233581169843788</v>
      </c>
      <c r="AD906" s="200">
        <v>20.501612890763965</v>
      </c>
      <c r="AE906" s="200">
        <v>32.788214711485601</v>
      </c>
      <c r="AF906" s="199">
        <v>5645.760498046875</v>
      </c>
      <c r="AG906" s="200">
        <v>18466.6943359375</v>
      </c>
      <c r="AH906" s="200">
        <v>11576.130126953125</v>
      </c>
      <c r="AI906" s="237">
        <v>62.686531310723822</v>
      </c>
      <c r="AJ906" s="200">
        <v>16137.5634765625</v>
      </c>
      <c r="AK906" s="200">
        <v>2329.1304016113281</v>
      </c>
      <c r="AL906" s="200">
        <v>9838.717529296875</v>
      </c>
      <c r="AM906" s="200">
        <v>1737.4125137329102</v>
      </c>
      <c r="AN906" s="200">
        <v>78.424128305382467</v>
      </c>
      <c r="AO906" s="200">
        <v>77.572573203702305</v>
      </c>
      <c r="AP906" s="200">
        <v>88.315415008708271</v>
      </c>
      <c r="AQ906" s="200">
        <v>2.9741817258717185</v>
      </c>
      <c r="AR906" s="200">
        <v>1139</v>
      </c>
      <c r="AS906" s="202">
        <v>6</v>
      </c>
      <c r="AT906" s="202">
        <v>2</v>
      </c>
      <c r="AU906" s="202">
        <v>2</v>
      </c>
      <c r="AV906" s="202">
        <v>8</v>
      </c>
      <c r="AW906" s="202">
        <v>3</v>
      </c>
      <c r="AX906" s="202">
        <v>11</v>
      </c>
      <c r="AY906" s="202">
        <v>1</v>
      </c>
      <c r="AZ906" s="202">
        <v>21</v>
      </c>
      <c r="BA906" s="202">
        <v>9</v>
      </c>
      <c r="BB906" s="202">
        <v>366</v>
      </c>
      <c r="BC906" s="202">
        <v>201</v>
      </c>
      <c r="BD906" s="202">
        <v>56</v>
      </c>
      <c r="BE906" s="202">
        <v>104</v>
      </c>
      <c r="BF906" s="202">
        <v>0</v>
      </c>
      <c r="BG906" s="200">
        <v>38.165081209663327</v>
      </c>
      <c r="BH906" s="202">
        <v>402</v>
      </c>
      <c r="BI906" s="238">
        <v>20.594262295081968</v>
      </c>
      <c r="BJ906" s="299"/>
      <c r="BK906" s="299"/>
    </row>
    <row r="907" spans="1:63">
      <c r="A907" s="352">
        <v>41862</v>
      </c>
      <c r="B907" s="126" t="s">
        <v>135</v>
      </c>
      <c r="C907" s="126"/>
      <c r="D907" s="189">
        <v>678</v>
      </c>
      <c r="E907" s="189">
        <v>654</v>
      </c>
      <c r="F907" s="189">
        <v>24</v>
      </c>
      <c r="G907" s="189">
        <v>2023</v>
      </c>
      <c r="H907" s="189">
        <v>1951</v>
      </c>
      <c r="I907" s="189">
        <v>72</v>
      </c>
      <c r="J907" s="189">
        <v>4587</v>
      </c>
      <c r="K907" s="189">
        <v>4388</v>
      </c>
      <c r="L907" s="189">
        <v>199</v>
      </c>
      <c r="M907" s="189">
        <v>2029195</v>
      </c>
      <c r="N907" s="203">
        <v>0.10822025823990461</v>
      </c>
      <c r="O907" s="189">
        <v>7191</v>
      </c>
      <c r="P907" s="192">
        <v>0.35477088245176136</v>
      </c>
      <c r="Q907" s="203"/>
      <c r="R907" s="204">
        <v>648467</v>
      </c>
      <c r="S907" s="192">
        <v>99.437993840732105</v>
      </c>
      <c r="T907" s="203">
        <v>99.085216792491011</v>
      </c>
      <c r="U907" s="204">
        <v>652135</v>
      </c>
      <c r="V907" s="205">
        <v>0.15150237083588153</v>
      </c>
      <c r="W907" s="204">
        <v>4657</v>
      </c>
      <c r="X907" s="203">
        <v>0.71815528006822249</v>
      </c>
      <c r="Y907" s="203"/>
      <c r="Z907" s="204">
        <v>1024774</v>
      </c>
      <c r="AA907" s="205">
        <v>99.067619235180189</v>
      </c>
      <c r="AB907" s="204">
        <v>1027952</v>
      </c>
      <c r="AC907" s="205">
        <v>99.103956059281259</v>
      </c>
      <c r="AD907" s="203">
        <v>3.7511786600179855</v>
      </c>
      <c r="AE907" s="203">
        <v>25.829185005825401</v>
      </c>
      <c r="AF907" s="204">
        <v>2045.5554504394531</v>
      </c>
      <c r="AG907" s="205">
        <v>8820.7757568359375</v>
      </c>
      <c r="AH907" s="205">
        <v>5033.1111450195312</v>
      </c>
      <c r="AI907" s="232">
        <v>57.059733562764748</v>
      </c>
      <c r="AJ907" s="205">
        <v>8391.5372314453125</v>
      </c>
      <c r="AK907" s="205">
        <v>429.23892784118652</v>
      </c>
      <c r="AL907" s="205">
        <v>1951</v>
      </c>
      <c r="AM907" s="205">
        <v>72</v>
      </c>
      <c r="AN907" s="203">
        <v>59.198279462431515</v>
      </c>
      <c r="AO907" s="203">
        <v>59.446785008867415</v>
      </c>
      <c r="AP907" s="203">
        <v>54.725919291716224</v>
      </c>
      <c r="AQ907" s="203">
        <v>1.9229944968031256</v>
      </c>
      <c r="AR907" s="205">
        <v>1622</v>
      </c>
      <c r="AS907" s="204">
        <v>1</v>
      </c>
      <c r="AT907" s="204">
        <v>6</v>
      </c>
      <c r="AU907" s="204">
        <v>6</v>
      </c>
      <c r="AV907" s="204">
        <v>6</v>
      </c>
      <c r="AW907" s="204">
        <v>4</v>
      </c>
      <c r="AX907" s="204">
        <v>56</v>
      </c>
      <c r="AY907" s="204">
        <v>-1</v>
      </c>
      <c r="AZ907" s="204">
        <v>29</v>
      </c>
      <c r="BA907" s="204">
        <v>2</v>
      </c>
      <c r="BB907" s="204">
        <v>106</v>
      </c>
      <c r="BC907" s="204">
        <v>34</v>
      </c>
      <c r="BD907" s="204">
        <v>163</v>
      </c>
      <c r="BE907" s="204">
        <v>187</v>
      </c>
      <c r="BF907" s="204">
        <v>0</v>
      </c>
      <c r="BG907" s="203">
        <v>28.131779339762463</v>
      </c>
      <c r="BH907" s="204">
        <v>912</v>
      </c>
      <c r="BI907" s="239">
        <v>45.081562036579335</v>
      </c>
      <c r="BJ907" s="299"/>
      <c r="BK907" s="299"/>
    </row>
    <row r="908" spans="1:63">
      <c r="A908" s="352">
        <v>41862</v>
      </c>
      <c r="B908" s="114" t="s">
        <v>121</v>
      </c>
      <c r="C908" s="114" t="s">
        <v>122</v>
      </c>
      <c r="D908" s="114">
        <v>227</v>
      </c>
      <c r="E908" s="114">
        <v>167</v>
      </c>
      <c r="F908" s="114">
        <v>60</v>
      </c>
      <c r="G908" s="114">
        <v>672</v>
      </c>
      <c r="H908" s="114">
        <v>491</v>
      </c>
      <c r="I908" s="114">
        <v>181</v>
      </c>
      <c r="J908" s="114">
        <v>2581</v>
      </c>
      <c r="K908" s="115">
        <v>1826</v>
      </c>
      <c r="L908" s="115">
        <v>755</v>
      </c>
      <c r="M908" s="115">
        <v>1819869</v>
      </c>
      <c r="N908" s="116">
        <v>3.2749608159065247E-2</v>
      </c>
      <c r="O908" s="115">
        <v>2572</v>
      </c>
      <c r="P908" s="116">
        <v>0.14137841761112213</v>
      </c>
      <c r="Q908" s="116">
        <v>0</v>
      </c>
      <c r="R908" s="117">
        <v>870935</v>
      </c>
      <c r="S908" s="116">
        <v>99.645782470703125</v>
      </c>
      <c r="T908" s="116">
        <v>99.504905700683594</v>
      </c>
      <c r="U908" s="118">
        <v>874031</v>
      </c>
      <c r="V908" s="119">
        <v>0.10800532251596451</v>
      </c>
      <c r="W908" s="117">
        <v>2812</v>
      </c>
      <c r="X908" s="119">
        <v>0.32287138700485229</v>
      </c>
      <c r="Y908" s="119">
        <v>0</v>
      </c>
      <c r="Z908" s="117">
        <v>991474</v>
      </c>
      <c r="AA908" s="119">
        <v>98.549530029296875</v>
      </c>
      <c r="AB908" s="116">
        <v>991854</v>
      </c>
      <c r="AC908" s="120">
        <v>98.449165344238281</v>
      </c>
      <c r="AD908" s="116">
        <v>5.1819710731506348</v>
      </c>
      <c r="AE908" s="116">
        <v>29.787637710571289</v>
      </c>
      <c r="AF908" s="116">
        <v>2699.41650390625</v>
      </c>
      <c r="AG908" s="116">
        <v>13270.2685546875</v>
      </c>
      <c r="AH908" s="121">
        <v>11467.1259765625</v>
      </c>
      <c r="AI908" s="116">
        <v>86.412162780761719</v>
      </c>
      <c r="AJ908" s="121">
        <v>8881.361328125</v>
      </c>
      <c r="AK908" s="121">
        <v>4388.904296875</v>
      </c>
      <c r="AL908" s="116">
        <v>7516.39013671875</v>
      </c>
      <c r="AM908" s="116">
        <v>3950.732666015625</v>
      </c>
      <c r="AN908" s="116">
        <v>130.00146484375</v>
      </c>
      <c r="AO908" s="116">
        <v>123.90678405761719</v>
      </c>
      <c r="AP908" s="116">
        <v>144.37161254882812</v>
      </c>
      <c r="AQ908" s="122">
        <v>5.1415221056518794</v>
      </c>
      <c r="AR908" s="118">
        <v>167</v>
      </c>
      <c r="AS908" s="118">
        <v>59</v>
      </c>
      <c r="AT908" s="118">
        <v>2</v>
      </c>
      <c r="AU908" s="118">
        <v>2</v>
      </c>
      <c r="AV908" s="118">
        <v>2</v>
      </c>
      <c r="AW908" s="118">
        <v>1</v>
      </c>
      <c r="AX908" s="118">
        <v>10</v>
      </c>
      <c r="AY908" s="118">
        <v>0</v>
      </c>
      <c r="AZ908" s="118">
        <v>4</v>
      </c>
      <c r="BA908" s="118">
        <v>3</v>
      </c>
      <c r="BB908" s="118">
        <v>25</v>
      </c>
      <c r="BC908" s="118">
        <v>9</v>
      </c>
      <c r="BD908" s="116">
        <v>43</v>
      </c>
      <c r="BE908" s="118">
        <v>38</v>
      </c>
      <c r="BF908" s="118">
        <v>0</v>
      </c>
      <c r="BG908" s="112">
        <v>64.519142150878906</v>
      </c>
      <c r="BH908" s="244">
        <v>40</v>
      </c>
      <c r="BI908" s="240">
        <v>5.9523809523809517</v>
      </c>
      <c r="BJ908" s="299"/>
      <c r="BK908" s="299"/>
    </row>
    <row r="909" spans="1:63">
      <c r="A909" s="352">
        <v>41862</v>
      </c>
      <c r="B909" s="114" t="s">
        <v>123</v>
      </c>
      <c r="C909" s="114" t="s">
        <v>122</v>
      </c>
      <c r="D909" s="114">
        <v>164</v>
      </c>
      <c r="E909" s="114">
        <v>155</v>
      </c>
      <c r="F909" s="114">
        <v>9</v>
      </c>
      <c r="G909" s="114">
        <v>503</v>
      </c>
      <c r="H909" s="114">
        <v>475</v>
      </c>
      <c r="I909" s="114">
        <v>28</v>
      </c>
      <c r="J909" s="114">
        <v>1393</v>
      </c>
      <c r="K909" s="115">
        <v>1291</v>
      </c>
      <c r="L909" s="115">
        <v>102</v>
      </c>
      <c r="M909" s="115">
        <v>899704</v>
      </c>
      <c r="N909" s="116">
        <v>7.0689916610717773E-2</v>
      </c>
      <c r="O909" s="115">
        <v>1260</v>
      </c>
      <c r="P909" s="116">
        <v>0.14017459750175476</v>
      </c>
      <c r="Q909" s="116">
        <v>0</v>
      </c>
      <c r="R909" s="117">
        <v>333328</v>
      </c>
      <c r="S909" s="116">
        <v>99.41839599609375</v>
      </c>
      <c r="T909" s="116">
        <v>99.279037475585937</v>
      </c>
      <c r="U909" s="118">
        <v>335278</v>
      </c>
      <c r="V909" s="119">
        <v>0.27946957945823669</v>
      </c>
      <c r="W909" s="117">
        <v>962</v>
      </c>
      <c r="X909" s="119">
        <v>0.28860461711883545</v>
      </c>
      <c r="Y909" s="119">
        <v>0</v>
      </c>
      <c r="Z909" s="117">
        <v>280116</v>
      </c>
      <c r="AA909" s="119">
        <v>98.677330017089844</v>
      </c>
      <c r="AB909" s="116">
        <v>279837</v>
      </c>
      <c r="AC909" s="120">
        <v>98.502700805664063</v>
      </c>
      <c r="AD909" s="116">
        <v>5.1532731056213379</v>
      </c>
      <c r="AE909" s="116">
        <v>30.63494873046875</v>
      </c>
      <c r="AF909" s="116">
        <v>1301.5372314453125</v>
      </c>
      <c r="AG909" s="116">
        <v>5033.12353515625</v>
      </c>
      <c r="AH909" s="121">
        <v>4002.419189453125</v>
      </c>
      <c r="AI909" s="116">
        <v>79.521575927734375</v>
      </c>
      <c r="AJ909" s="121">
        <v>4567.7958984375</v>
      </c>
      <c r="AK909" s="121">
        <v>465.32803344726562</v>
      </c>
      <c r="AL909" s="116">
        <v>3567.363525390625</v>
      </c>
      <c r="AM909" s="116">
        <v>435.0560302734375</v>
      </c>
      <c r="AN909" s="116">
        <v>109.13267517089844</v>
      </c>
      <c r="AO909" s="116">
        <v>105.24397277832031</v>
      </c>
      <c r="AP909" s="116">
        <v>171.24395751953125</v>
      </c>
      <c r="AQ909" s="116">
        <v>3.613154009444544</v>
      </c>
      <c r="AR909" s="118">
        <v>213</v>
      </c>
      <c r="AS909" s="118">
        <v>9</v>
      </c>
      <c r="AT909" s="118">
        <v>3</v>
      </c>
      <c r="AU909" s="118">
        <v>2</v>
      </c>
      <c r="AV909" s="118">
        <v>2</v>
      </c>
      <c r="AW909" s="118">
        <v>1</v>
      </c>
      <c r="AX909" s="118">
        <v>4</v>
      </c>
      <c r="AY909" s="118">
        <v>1</v>
      </c>
      <c r="AZ909" s="118">
        <v>8</v>
      </c>
      <c r="BA909" s="118">
        <v>2</v>
      </c>
      <c r="BB909" s="118">
        <v>28</v>
      </c>
      <c r="BC909" s="118">
        <v>7</v>
      </c>
      <c r="BD909" s="116">
        <v>16</v>
      </c>
      <c r="BE909" s="118">
        <v>21</v>
      </c>
      <c r="BF909" s="118">
        <v>0</v>
      </c>
      <c r="BG909" s="112">
        <v>53.162612915039063</v>
      </c>
      <c r="BH909" s="244">
        <v>46</v>
      </c>
      <c r="BI909" s="240">
        <v>9.1451292246520879</v>
      </c>
      <c r="BJ909" s="299"/>
      <c r="BK909" s="299"/>
    </row>
    <row r="910" spans="1:63">
      <c r="A910" s="352">
        <v>41862</v>
      </c>
      <c r="B910" s="114" t="s">
        <v>183</v>
      </c>
      <c r="C910" s="114" t="s">
        <v>122</v>
      </c>
      <c r="D910" s="114">
        <v>139</v>
      </c>
      <c r="E910" s="114">
        <v>129</v>
      </c>
      <c r="F910" s="114">
        <v>10</v>
      </c>
      <c r="G910" s="114">
        <v>415</v>
      </c>
      <c r="H910" s="114">
        <v>385</v>
      </c>
      <c r="I910" s="114">
        <v>30</v>
      </c>
      <c r="J910" s="114">
        <v>1250</v>
      </c>
      <c r="K910" s="115">
        <v>1166</v>
      </c>
      <c r="L910" s="115">
        <v>84</v>
      </c>
      <c r="M910" s="115">
        <v>901525</v>
      </c>
      <c r="N910" s="116">
        <v>0</v>
      </c>
      <c r="O910" s="115">
        <v>1189</v>
      </c>
      <c r="P910" s="116">
        <v>0.13188455998897552</v>
      </c>
      <c r="Q910" s="116">
        <v>0</v>
      </c>
      <c r="R910" s="117">
        <v>362059</v>
      </c>
      <c r="S910" s="116">
        <v>99.695732116699219</v>
      </c>
      <c r="T910" s="116">
        <v>99.564247131347656</v>
      </c>
      <c r="U910" s="118">
        <v>363164</v>
      </c>
      <c r="V910" s="119">
        <v>3.7173289805650711E-2</v>
      </c>
      <c r="W910" s="117">
        <v>760</v>
      </c>
      <c r="X910" s="119">
        <v>0.20991054177284241</v>
      </c>
      <c r="Y910" s="119">
        <v>0</v>
      </c>
      <c r="Z910" s="117">
        <v>209156</v>
      </c>
      <c r="AA910" s="119">
        <v>98.373939514160156</v>
      </c>
      <c r="AB910" s="116">
        <v>209763</v>
      </c>
      <c r="AC910" s="120">
        <v>98.273765563964844</v>
      </c>
      <c r="AD910" s="116">
        <v>5.5629091262817383</v>
      </c>
      <c r="AE910" s="116">
        <v>29.709144592285156</v>
      </c>
      <c r="AF910" s="116">
        <v>1396.4033203125</v>
      </c>
      <c r="AG910" s="116">
        <v>4626.7919921875</v>
      </c>
      <c r="AH910" s="121">
        <v>3418.54248046875</v>
      </c>
      <c r="AI910" s="116">
        <v>73.88580322265625</v>
      </c>
      <c r="AJ910" s="121">
        <v>4281.81298828125</v>
      </c>
      <c r="AK910" s="121">
        <v>344.97799682617188</v>
      </c>
      <c r="AL910" s="116">
        <v>3157.44384765625</v>
      </c>
      <c r="AM910" s="116">
        <v>261.0989990234375</v>
      </c>
      <c r="AN910" s="116">
        <v>94.7930908203125</v>
      </c>
      <c r="AO910" s="116">
        <v>94.106254577636719</v>
      </c>
      <c r="AP910" s="116">
        <v>104.23554992675781</v>
      </c>
      <c r="AQ910" s="116">
        <v>3.70143359375</v>
      </c>
      <c r="AR910" s="118">
        <v>143</v>
      </c>
      <c r="AS910" s="118">
        <v>1</v>
      </c>
      <c r="AT910" s="118">
        <v>0</v>
      </c>
      <c r="AU910" s="118">
        <v>0</v>
      </c>
      <c r="AV910" s="118">
        <v>1</v>
      </c>
      <c r="AW910" s="118">
        <v>1</v>
      </c>
      <c r="AX910" s="118">
        <v>1</v>
      </c>
      <c r="AY910" s="118">
        <v>0</v>
      </c>
      <c r="AZ910" s="118">
        <v>3</v>
      </c>
      <c r="BA910" s="118">
        <v>0</v>
      </c>
      <c r="BB910" s="118">
        <v>28</v>
      </c>
      <c r="BC910" s="118">
        <v>5</v>
      </c>
      <c r="BD910" s="116">
        <v>3</v>
      </c>
      <c r="BE910" s="118">
        <v>15</v>
      </c>
      <c r="BF910" s="118">
        <v>0</v>
      </c>
      <c r="BG910" s="112">
        <v>46.851654052734375</v>
      </c>
      <c r="BH910" s="244">
        <v>20</v>
      </c>
      <c r="BI910" s="240">
        <v>4.8192771084337354</v>
      </c>
      <c r="BJ910" s="299"/>
      <c r="BK910" s="299"/>
    </row>
    <row r="911" spans="1:63">
      <c r="A911" s="352">
        <v>41862</v>
      </c>
      <c r="B911" s="114" t="s">
        <v>126</v>
      </c>
      <c r="C911" s="114" t="s">
        <v>122</v>
      </c>
      <c r="D911" s="114">
        <v>108</v>
      </c>
      <c r="E911" s="114">
        <v>103</v>
      </c>
      <c r="F911" s="114">
        <v>5</v>
      </c>
      <c r="G911" s="114">
        <v>317</v>
      </c>
      <c r="H911" s="114">
        <v>302</v>
      </c>
      <c r="I911" s="114">
        <v>15</v>
      </c>
      <c r="J911" s="114">
        <v>980</v>
      </c>
      <c r="K911" s="115">
        <v>918</v>
      </c>
      <c r="L911" s="115">
        <v>62</v>
      </c>
      <c r="M911" s="115">
        <v>643924</v>
      </c>
      <c r="N911" s="116">
        <v>1.1336741968989372E-2</v>
      </c>
      <c r="O911" s="115">
        <v>1272</v>
      </c>
      <c r="P911" s="116">
        <v>0.1976180225610733</v>
      </c>
      <c r="Q911" s="116">
        <v>0</v>
      </c>
      <c r="R911" s="117">
        <v>234785</v>
      </c>
      <c r="S911" s="116">
        <v>99.52734375</v>
      </c>
      <c r="T911" s="116">
        <v>99.330657958984375</v>
      </c>
      <c r="U911" s="118">
        <v>235900</v>
      </c>
      <c r="V911" s="119">
        <v>1.2717252830043435E-3</v>
      </c>
      <c r="W911" s="117">
        <v>866</v>
      </c>
      <c r="X911" s="119">
        <v>0.36884808540344238</v>
      </c>
      <c r="Y911" s="119">
        <v>0</v>
      </c>
      <c r="Z911" s="117">
        <v>128207</v>
      </c>
      <c r="AA911" s="119">
        <v>98.714576721191406</v>
      </c>
      <c r="AB911" s="116">
        <v>128559</v>
      </c>
      <c r="AC911" s="120">
        <v>98.404624938964844</v>
      </c>
      <c r="AD911" s="116">
        <v>5.8311080932617188</v>
      </c>
      <c r="AE911" s="116">
        <v>34.483848571777344</v>
      </c>
      <c r="AF911" s="116">
        <v>1044.6690673828125</v>
      </c>
      <c r="AG911" s="116">
        <v>3589.81884765625</v>
      </c>
      <c r="AH911" s="121">
        <v>2645.60595703125</v>
      </c>
      <c r="AI911" s="116">
        <v>73.697479248046875</v>
      </c>
      <c r="AJ911" s="121">
        <v>3457.78857421875</v>
      </c>
      <c r="AK911" s="121">
        <v>132.02999877929687</v>
      </c>
      <c r="AL911" s="116">
        <v>2573.260009765625</v>
      </c>
      <c r="AM911" s="116">
        <v>72.346000671386719</v>
      </c>
      <c r="AN911" s="116">
        <v>100.71664428710937</v>
      </c>
      <c r="AO911" s="116">
        <v>104.23831176757812</v>
      </c>
      <c r="AP911" s="116">
        <v>53.436138153076172</v>
      </c>
      <c r="AQ911" s="116">
        <v>3.663080456792092</v>
      </c>
      <c r="AR911" s="118">
        <v>150</v>
      </c>
      <c r="AS911" s="118">
        <v>1</v>
      </c>
      <c r="AT911" s="118">
        <v>3</v>
      </c>
      <c r="AU911" s="118">
        <v>2</v>
      </c>
      <c r="AV911" s="118">
        <v>0</v>
      </c>
      <c r="AW911" s="118">
        <v>0</v>
      </c>
      <c r="AX911" s="118">
        <v>4</v>
      </c>
      <c r="AY911" s="118">
        <v>0</v>
      </c>
      <c r="AZ911" s="118">
        <v>6</v>
      </c>
      <c r="BA911" s="118">
        <v>3</v>
      </c>
      <c r="BB911" s="118">
        <v>24</v>
      </c>
      <c r="BC911" s="118">
        <v>13</v>
      </c>
      <c r="BD911" s="116">
        <v>15</v>
      </c>
      <c r="BE911" s="118">
        <v>36</v>
      </c>
      <c r="BF911" s="118">
        <v>0</v>
      </c>
      <c r="BG911" s="112">
        <v>49.304775238037109</v>
      </c>
      <c r="BH911" s="244">
        <v>34</v>
      </c>
      <c r="BI911" s="240">
        <v>10.725552050473187</v>
      </c>
      <c r="BJ911" s="41"/>
      <c r="BK911" s="41"/>
    </row>
    <row r="912" spans="1:63">
      <c r="A912" s="352">
        <v>41862</v>
      </c>
      <c r="B912" s="114" t="s">
        <v>184</v>
      </c>
      <c r="C912" s="114" t="s">
        <v>122</v>
      </c>
      <c r="D912" s="114">
        <v>112</v>
      </c>
      <c r="E912" s="114">
        <v>95</v>
      </c>
      <c r="F912" s="114">
        <v>17</v>
      </c>
      <c r="G912" s="114">
        <v>334</v>
      </c>
      <c r="H912" s="114">
        <v>283</v>
      </c>
      <c r="I912" s="114">
        <v>51</v>
      </c>
      <c r="J912" s="114">
        <v>1169</v>
      </c>
      <c r="K912" s="115">
        <v>950</v>
      </c>
      <c r="L912" s="115">
        <v>219</v>
      </c>
      <c r="M912" s="115">
        <v>989855</v>
      </c>
      <c r="N912" s="116">
        <v>3.2833091914653778E-2</v>
      </c>
      <c r="O912" s="115">
        <v>1001</v>
      </c>
      <c r="P912" s="116">
        <v>0.1011783555150032</v>
      </c>
      <c r="Q912" s="116">
        <v>0</v>
      </c>
      <c r="R912" s="117">
        <v>377228</v>
      </c>
      <c r="S912" s="116">
        <v>99.412841796875</v>
      </c>
      <c r="T912" s="116">
        <v>99.312255859375</v>
      </c>
      <c r="U912" s="118">
        <v>379456</v>
      </c>
      <c r="V912" s="119">
        <v>1.5021504834294319E-2</v>
      </c>
      <c r="W912" s="117">
        <v>958</v>
      </c>
      <c r="X912" s="119">
        <v>0.25395780801773071</v>
      </c>
      <c r="Y912" s="119">
        <v>0</v>
      </c>
      <c r="Z912" s="117">
        <v>248014</v>
      </c>
      <c r="AA912" s="119">
        <v>98.176315307617188</v>
      </c>
      <c r="AB912" s="116">
        <v>249356</v>
      </c>
      <c r="AC912" s="120">
        <v>97.963150024414063</v>
      </c>
      <c r="AD912" s="116">
        <v>5.7339572906494141</v>
      </c>
      <c r="AE912" s="116">
        <v>30.909883499145508</v>
      </c>
      <c r="AF912" s="116">
        <v>1634.0296630859375</v>
      </c>
      <c r="AG912" s="116">
        <v>4684.6572265625</v>
      </c>
      <c r="AH912" s="121">
        <v>3616.248291015625</v>
      </c>
      <c r="AI912" s="116">
        <v>77.193443298339844</v>
      </c>
      <c r="AJ912" s="121">
        <v>3899.568603515625</v>
      </c>
      <c r="AK912" s="121">
        <v>785.0870361328125</v>
      </c>
      <c r="AL912" s="116">
        <v>3079.635986328125</v>
      </c>
      <c r="AM912" s="116">
        <v>536.613037109375</v>
      </c>
      <c r="AN912" s="116">
        <v>104.82949066162109</v>
      </c>
      <c r="AO912" s="116">
        <v>108.7735595703125</v>
      </c>
      <c r="AP912" s="116">
        <v>88.830818176269531</v>
      </c>
      <c r="AQ912" s="116">
        <v>4.0074056685735675</v>
      </c>
      <c r="AR912" s="118">
        <v>139</v>
      </c>
      <c r="AS912" s="118">
        <v>11</v>
      </c>
      <c r="AT912" s="118">
        <v>2</v>
      </c>
      <c r="AU912" s="118">
        <v>0</v>
      </c>
      <c r="AV912" s="118">
        <v>0</v>
      </c>
      <c r="AW912" s="118">
        <v>0</v>
      </c>
      <c r="AX912" s="118">
        <v>1</v>
      </c>
      <c r="AY912" s="118">
        <v>0</v>
      </c>
      <c r="AZ912" s="118">
        <v>5</v>
      </c>
      <c r="BA912" s="118">
        <v>2</v>
      </c>
      <c r="BB912" s="118">
        <v>26</v>
      </c>
      <c r="BC912" s="118">
        <v>12</v>
      </c>
      <c r="BD912" s="116">
        <v>6</v>
      </c>
      <c r="BE912" s="118">
        <v>36</v>
      </c>
      <c r="BF912" s="118">
        <v>0</v>
      </c>
      <c r="BG912" s="112">
        <v>51.674995422363281</v>
      </c>
      <c r="BH912" s="244">
        <v>36</v>
      </c>
      <c r="BI912" s="240">
        <v>10.778443113772456</v>
      </c>
      <c r="BJ912" s="7"/>
      <c r="BK912" s="7"/>
    </row>
    <row r="913" spans="1:63">
      <c r="A913" s="352">
        <v>41862</v>
      </c>
      <c r="B913" s="114" t="s">
        <v>131</v>
      </c>
      <c r="C913" s="114" t="s">
        <v>176</v>
      </c>
      <c r="D913" s="114">
        <v>188</v>
      </c>
      <c r="E913" s="114">
        <v>168</v>
      </c>
      <c r="F913" s="114">
        <v>20</v>
      </c>
      <c r="G913" s="114">
        <v>539</v>
      </c>
      <c r="H913" s="114">
        <v>489</v>
      </c>
      <c r="I913" s="114">
        <v>50</v>
      </c>
      <c r="J913" s="114">
        <v>1555</v>
      </c>
      <c r="K913" s="115">
        <v>1395</v>
      </c>
      <c r="L913" s="115">
        <v>160</v>
      </c>
      <c r="M913" s="115">
        <v>1052659</v>
      </c>
      <c r="N913" s="116">
        <v>4.7498763888143003E-4</v>
      </c>
      <c r="O913" s="115">
        <v>74</v>
      </c>
      <c r="P913" s="116">
        <v>7.3275454342365265E-3</v>
      </c>
      <c r="Q913" s="116">
        <v>0</v>
      </c>
      <c r="R913" s="117">
        <v>376887</v>
      </c>
      <c r="S913" s="116">
        <v>99.635704040527344</v>
      </c>
      <c r="T913" s="116">
        <v>99.628402709960938</v>
      </c>
      <c r="U913" s="118">
        <v>378265</v>
      </c>
      <c r="V913" s="119">
        <v>3.9654737338423729E-3</v>
      </c>
      <c r="W913" s="117">
        <v>1126</v>
      </c>
      <c r="X913" s="119">
        <v>0.29876327514648438</v>
      </c>
      <c r="Y913" s="119">
        <v>0</v>
      </c>
      <c r="Z913" s="117">
        <v>149498</v>
      </c>
      <c r="AA913" s="119">
        <v>95.328369140625</v>
      </c>
      <c r="AB913" s="116">
        <v>149205</v>
      </c>
      <c r="AC913" s="120">
        <v>95.472000122070313</v>
      </c>
      <c r="AD913" s="116">
        <v>5.2432160377502441</v>
      </c>
      <c r="AE913" s="116">
        <v>30.674190521240234</v>
      </c>
      <c r="AF913" s="116">
        <v>1581.253662109375</v>
      </c>
      <c r="AG913" s="116">
        <v>4729.666015625</v>
      </c>
      <c r="AH913" s="121">
        <v>3151.058349609375</v>
      </c>
      <c r="AI913" s="116">
        <v>66.623275756835938</v>
      </c>
      <c r="AJ913" s="121">
        <v>4133.35400390625</v>
      </c>
      <c r="AK913" s="121">
        <v>596.3114013671875</v>
      </c>
      <c r="AL913" s="116">
        <v>2711.4619140625</v>
      </c>
      <c r="AM913" s="116">
        <v>439.59674072265625</v>
      </c>
      <c r="AN913" s="116">
        <v>82.368827819824219</v>
      </c>
      <c r="AO913" s="116">
        <v>81.279838562011719</v>
      </c>
      <c r="AP913" s="116">
        <v>90.801475524902344</v>
      </c>
      <c r="AQ913" s="116">
        <v>3.0415858621382639</v>
      </c>
      <c r="AR913" s="118">
        <v>286</v>
      </c>
      <c r="AS913" s="118">
        <v>0</v>
      </c>
      <c r="AT913" s="118">
        <v>0</v>
      </c>
      <c r="AU913" s="118">
        <v>0</v>
      </c>
      <c r="AV913" s="118">
        <v>0</v>
      </c>
      <c r="AW913" s="118">
        <v>0</v>
      </c>
      <c r="AX913" s="118">
        <v>4</v>
      </c>
      <c r="AY913" s="118">
        <v>0</v>
      </c>
      <c r="AZ913" s="118">
        <v>7</v>
      </c>
      <c r="BA913" s="118">
        <v>2</v>
      </c>
      <c r="BB913" s="118">
        <v>127</v>
      </c>
      <c r="BC913" s="118">
        <v>70</v>
      </c>
      <c r="BD913" s="116">
        <v>20</v>
      </c>
      <c r="BE913" s="118">
        <v>29</v>
      </c>
      <c r="BF913" s="118">
        <v>0</v>
      </c>
      <c r="BG913" s="112">
        <v>39.838779449462891</v>
      </c>
      <c r="BH913" s="244">
        <v>88</v>
      </c>
      <c r="BI913" s="240">
        <v>16.326530612244898</v>
      </c>
      <c r="BJ913" s="7"/>
      <c r="BK913" s="7"/>
    </row>
    <row r="914" spans="1:63">
      <c r="A914" s="352">
        <v>41862</v>
      </c>
      <c r="B914" s="114" t="s">
        <v>124</v>
      </c>
      <c r="C914" s="114" t="s">
        <v>176</v>
      </c>
      <c r="D914" s="114">
        <v>143</v>
      </c>
      <c r="E914" s="114">
        <v>113</v>
      </c>
      <c r="F914" s="114">
        <v>30</v>
      </c>
      <c r="G914" s="114">
        <v>412</v>
      </c>
      <c r="H914" s="114">
        <v>332</v>
      </c>
      <c r="I914" s="114">
        <v>80</v>
      </c>
      <c r="J914" s="114">
        <v>1591</v>
      </c>
      <c r="K914" s="115">
        <v>1265</v>
      </c>
      <c r="L914" s="115">
        <v>326</v>
      </c>
      <c r="M914" s="115">
        <v>1080193</v>
      </c>
      <c r="N914" s="116">
        <v>4.8880152404308319E-2</v>
      </c>
      <c r="O914" s="115">
        <v>196</v>
      </c>
      <c r="P914" s="116">
        <v>1.9236374646425247E-2</v>
      </c>
      <c r="Q914" s="116">
        <v>0</v>
      </c>
      <c r="R914" s="117">
        <v>419655</v>
      </c>
      <c r="S914" s="116">
        <v>99.583541870117187</v>
      </c>
      <c r="T914" s="116">
        <v>99.564384460449219</v>
      </c>
      <c r="U914" s="118">
        <v>421410</v>
      </c>
      <c r="V914" s="119">
        <v>0.12410716712474823</v>
      </c>
      <c r="W914" s="117">
        <v>1274</v>
      </c>
      <c r="X914" s="119">
        <v>0.30358269810676575</v>
      </c>
      <c r="Y914" s="119">
        <v>0</v>
      </c>
      <c r="Z914" s="117">
        <v>110144</v>
      </c>
      <c r="AA914" s="119">
        <v>94.406410217285156</v>
      </c>
      <c r="AB914" s="116">
        <v>109325</v>
      </c>
      <c r="AC914" s="120">
        <v>94.678253173828125</v>
      </c>
      <c r="AD914" s="116">
        <v>5.3594174385070801</v>
      </c>
      <c r="AE914" s="116">
        <v>31.284307479858398</v>
      </c>
      <c r="AF914" s="116">
        <v>1607.4832763671875</v>
      </c>
      <c r="AG914" s="116">
        <v>5233.32470703125</v>
      </c>
      <c r="AH914" s="121">
        <v>3152.154296875</v>
      </c>
      <c r="AI914" s="116">
        <v>60.232345581054688</v>
      </c>
      <c r="AJ914" s="121">
        <v>3987.39208984375</v>
      </c>
      <c r="AK914" s="121">
        <v>1245.9327392578125</v>
      </c>
      <c r="AL914" s="116">
        <v>2183.222412109375</v>
      </c>
      <c r="AM914" s="116">
        <v>968.93218994140625</v>
      </c>
      <c r="AN914" s="116">
        <v>80.407234191894531</v>
      </c>
      <c r="AO914" s="116">
        <v>76.383560180664063</v>
      </c>
      <c r="AP914" s="116">
        <v>96.711204528808594</v>
      </c>
      <c r="AQ914" s="116">
        <v>3.2893304255381834</v>
      </c>
      <c r="AR914" s="118">
        <v>220</v>
      </c>
      <c r="AS914" s="118">
        <v>2</v>
      </c>
      <c r="AT914" s="118">
        <v>1</v>
      </c>
      <c r="AU914" s="118">
        <v>1</v>
      </c>
      <c r="AV914" s="118">
        <v>2</v>
      </c>
      <c r="AW914" s="118">
        <v>1</v>
      </c>
      <c r="AX914" s="118">
        <v>3</v>
      </c>
      <c r="AY914" s="118">
        <v>0</v>
      </c>
      <c r="AZ914" s="118">
        <v>3</v>
      </c>
      <c r="BA914" s="118">
        <v>2</v>
      </c>
      <c r="BB914" s="118">
        <v>70</v>
      </c>
      <c r="BC914" s="118">
        <v>41</v>
      </c>
      <c r="BD914" s="116">
        <v>16</v>
      </c>
      <c r="BE914" s="118">
        <v>26</v>
      </c>
      <c r="BF914" s="118">
        <v>0</v>
      </c>
      <c r="BG914" s="112">
        <v>39.738571166992188</v>
      </c>
      <c r="BH914" s="244">
        <v>71</v>
      </c>
      <c r="BI914" s="240">
        <v>17.233009708737864</v>
      </c>
      <c r="BJ914" s="7"/>
      <c r="BK914" s="7"/>
    </row>
    <row r="915" spans="1:63">
      <c r="A915" s="352">
        <v>41862</v>
      </c>
      <c r="B915" s="206" t="s">
        <v>133</v>
      </c>
      <c r="C915" s="206" t="s">
        <v>176</v>
      </c>
      <c r="D915" s="206">
        <v>172</v>
      </c>
      <c r="E915" s="206">
        <v>163</v>
      </c>
      <c r="F915" s="206">
        <v>9</v>
      </c>
      <c r="G915" s="206">
        <v>509</v>
      </c>
      <c r="H915" s="206">
        <v>482</v>
      </c>
      <c r="I915" s="206">
        <v>27</v>
      </c>
      <c r="J915" s="206">
        <v>1459</v>
      </c>
      <c r="K915" s="245">
        <v>1377</v>
      </c>
      <c r="L915" s="245">
        <v>82</v>
      </c>
      <c r="M915" s="245">
        <v>869265</v>
      </c>
      <c r="N915" s="246">
        <v>5.0847556442022324E-2</v>
      </c>
      <c r="O915" s="245">
        <v>63</v>
      </c>
      <c r="P915" s="246">
        <v>7.5615453533828259E-3</v>
      </c>
      <c r="Q915" s="246">
        <v>0</v>
      </c>
      <c r="R915" s="247">
        <v>294096</v>
      </c>
      <c r="S915" s="246">
        <v>99.425949096679688</v>
      </c>
      <c r="T915" s="246">
        <v>99.418434143066406</v>
      </c>
      <c r="U915" s="248">
        <v>295794</v>
      </c>
      <c r="V915" s="249">
        <v>0.16430354118347168</v>
      </c>
      <c r="W915" s="248">
        <v>948</v>
      </c>
      <c r="X915" s="246">
        <v>0.32234373688697815</v>
      </c>
      <c r="Y915" s="246">
        <v>0</v>
      </c>
      <c r="Z915" s="247">
        <v>70752</v>
      </c>
      <c r="AA915" s="249">
        <v>93.300544738769531</v>
      </c>
      <c r="AB915" s="246">
        <v>69996</v>
      </c>
      <c r="AC915" s="250">
        <v>93.471054077148437</v>
      </c>
      <c r="AD915" s="246">
        <v>5.4353313446044922</v>
      </c>
      <c r="AE915" s="246">
        <v>36.059764862060547</v>
      </c>
      <c r="AF915" s="246">
        <v>1342.97265625</v>
      </c>
      <c r="AG915" s="246">
        <v>4374.16748046875</v>
      </c>
      <c r="AH915" s="251">
        <v>2917.9384765625</v>
      </c>
      <c r="AI915" s="246">
        <v>66.708427429199219</v>
      </c>
      <c r="AJ915" s="251">
        <v>4185.3125</v>
      </c>
      <c r="AK915" s="251">
        <v>188.85531616210937</v>
      </c>
      <c r="AL915" s="246">
        <v>2809.95068359375</v>
      </c>
      <c r="AM915" s="246">
        <v>107.98790740966797</v>
      </c>
      <c r="AN915" s="246">
        <v>84.205718994140625</v>
      </c>
      <c r="AO915" s="246">
        <v>86.029373168945313</v>
      </c>
      <c r="AP915" s="246">
        <v>57.2913818359375</v>
      </c>
      <c r="AQ915" s="246">
        <v>2.9980585883953048</v>
      </c>
      <c r="AR915" s="248">
        <v>296</v>
      </c>
      <c r="AS915" s="248">
        <v>3</v>
      </c>
      <c r="AT915" s="248">
        <v>1</v>
      </c>
      <c r="AU915" s="248">
        <v>1</v>
      </c>
      <c r="AV915" s="248">
        <v>5</v>
      </c>
      <c r="AW915" s="248">
        <v>2</v>
      </c>
      <c r="AX915" s="248">
        <v>4</v>
      </c>
      <c r="AY915" s="248">
        <v>1</v>
      </c>
      <c r="AZ915" s="248">
        <v>9</v>
      </c>
      <c r="BA915" s="248">
        <v>5</v>
      </c>
      <c r="BB915" s="248">
        <v>87</v>
      </c>
      <c r="BC915" s="248">
        <v>46</v>
      </c>
      <c r="BD915" s="246">
        <v>12</v>
      </c>
      <c r="BE915" s="248">
        <v>30</v>
      </c>
      <c r="BF915" s="248">
        <v>0</v>
      </c>
      <c r="BG915" s="249">
        <v>40.479362487792969</v>
      </c>
      <c r="BH915" s="252">
        <v>107</v>
      </c>
      <c r="BI915" s="253">
        <v>21.021611001964637</v>
      </c>
      <c r="BJ915" s="7"/>
      <c r="BK915" s="7"/>
    </row>
    <row r="916" spans="1:63">
      <c r="A916" s="352">
        <v>41862</v>
      </c>
      <c r="B916" s="206" t="s">
        <v>125</v>
      </c>
      <c r="C916" s="206" t="s">
        <v>176</v>
      </c>
      <c r="D916" s="206">
        <v>172</v>
      </c>
      <c r="E916" s="206">
        <v>164</v>
      </c>
      <c r="F916" s="206">
        <v>8</v>
      </c>
      <c r="G916" s="206">
        <v>492</v>
      </c>
      <c r="H916" s="206">
        <v>468</v>
      </c>
      <c r="I916" s="206">
        <v>24</v>
      </c>
      <c r="J916" s="206">
        <v>1604</v>
      </c>
      <c r="K916" s="245">
        <v>1516</v>
      </c>
      <c r="L916" s="245">
        <v>88</v>
      </c>
      <c r="M916" s="245">
        <v>847558</v>
      </c>
      <c r="N916" s="246">
        <v>1.8877764232456684E-3</v>
      </c>
      <c r="O916" s="245">
        <v>11</v>
      </c>
      <c r="P916" s="246">
        <v>1.3583935797214508E-3</v>
      </c>
      <c r="Q916" s="246">
        <v>0</v>
      </c>
      <c r="R916" s="247">
        <v>308931</v>
      </c>
      <c r="S916" s="246">
        <v>99.689895629882813</v>
      </c>
      <c r="T916" s="246">
        <v>99.688545227050781</v>
      </c>
      <c r="U916" s="248">
        <v>309892</v>
      </c>
      <c r="V916" s="249">
        <v>5.1953583955764771E-2</v>
      </c>
      <c r="W916" s="248">
        <v>698</v>
      </c>
      <c r="X916" s="246">
        <v>0.22594042122364044</v>
      </c>
      <c r="Y916" s="246">
        <v>0</v>
      </c>
      <c r="Z916" s="247">
        <v>79877</v>
      </c>
      <c r="AA916" s="249">
        <v>92.4521484375</v>
      </c>
      <c r="AB916" s="246">
        <v>80931</v>
      </c>
      <c r="AC916" s="250">
        <v>92.009239196777344</v>
      </c>
      <c r="AD916" s="246">
        <v>4.5201292037963867</v>
      </c>
      <c r="AE916" s="246">
        <v>32.679916381835938</v>
      </c>
      <c r="AF916" s="246">
        <v>1114.0509033203125</v>
      </c>
      <c r="AG916" s="246">
        <v>4129.5361328125</v>
      </c>
      <c r="AH916" s="251">
        <v>2354.97900390625</v>
      </c>
      <c r="AI916" s="246">
        <v>57.027687072753906</v>
      </c>
      <c r="AJ916" s="251">
        <v>3831.5048828125</v>
      </c>
      <c r="AK916" s="251">
        <v>298.03094482421875</v>
      </c>
      <c r="AL916" s="246">
        <v>2134.08251953125</v>
      </c>
      <c r="AM916" s="246">
        <v>220.89567565917969</v>
      </c>
      <c r="AN916" s="246">
        <v>67.675048828125</v>
      </c>
      <c r="AO916" s="246">
        <v>66.758140563964844</v>
      </c>
      <c r="AP916" s="246">
        <v>82.187309265136719</v>
      </c>
      <c r="AQ916" s="246">
        <v>2.574523773573878</v>
      </c>
      <c r="AR916" s="248">
        <v>337</v>
      </c>
      <c r="AS916" s="248">
        <v>1</v>
      </c>
      <c r="AT916" s="248">
        <v>0</v>
      </c>
      <c r="AU916" s="248">
        <v>0</v>
      </c>
      <c r="AV916" s="248">
        <v>1</v>
      </c>
      <c r="AW916" s="248">
        <v>0</v>
      </c>
      <c r="AX916" s="248">
        <v>0</v>
      </c>
      <c r="AY916" s="248">
        <v>0</v>
      </c>
      <c r="AZ916" s="248">
        <v>2</v>
      </c>
      <c r="BA916" s="248">
        <v>0</v>
      </c>
      <c r="BB916" s="248">
        <v>82</v>
      </c>
      <c r="BC916" s="248">
        <v>44</v>
      </c>
      <c r="BD916" s="246">
        <v>8</v>
      </c>
      <c r="BE916" s="248">
        <v>19</v>
      </c>
      <c r="BF916" s="248">
        <v>0</v>
      </c>
      <c r="BG916" s="249">
        <v>32.933422088623047</v>
      </c>
      <c r="BH916" s="252">
        <v>136</v>
      </c>
      <c r="BI916" s="253">
        <v>27.64227642276423</v>
      </c>
      <c r="BJ916" s="7"/>
      <c r="BK916" s="7"/>
    </row>
    <row r="917" spans="1:63">
      <c r="A917" s="352">
        <v>41862</v>
      </c>
      <c r="B917" s="107" t="s">
        <v>127</v>
      </c>
      <c r="C917" s="107" t="s">
        <v>128</v>
      </c>
      <c r="D917" s="107">
        <v>161</v>
      </c>
      <c r="E917" s="107">
        <v>149</v>
      </c>
      <c r="F917" s="107">
        <v>12</v>
      </c>
      <c r="G917" s="107">
        <v>483</v>
      </c>
      <c r="H917" s="107">
        <v>447</v>
      </c>
      <c r="I917" s="107">
        <v>36</v>
      </c>
      <c r="J917" s="107">
        <v>1557</v>
      </c>
      <c r="K917" s="108">
        <v>1435</v>
      </c>
      <c r="L917" s="108">
        <v>122</v>
      </c>
      <c r="M917" s="108">
        <v>769227</v>
      </c>
      <c r="N917" s="109">
        <v>0</v>
      </c>
      <c r="O917" s="108">
        <v>2900</v>
      </c>
      <c r="P917" s="109">
        <v>0.37701264023780823</v>
      </c>
      <c r="Q917" s="109">
        <v>0</v>
      </c>
      <c r="R917" s="110">
        <v>304656</v>
      </c>
      <c r="S917" s="109">
        <v>99.487632751464844</v>
      </c>
      <c r="T917" s="109">
        <v>99.112548828125</v>
      </c>
      <c r="U917" s="111">
        <v>306225</v>
      </c>
      <c r="V917" s="112">
        <v>0.11658094823360443</v>
      </c>
      <c r="W917" s="111">
        <v>2226</v>
      </c>
      <c r="X917" s="109">
        <v>0.73066014051437378</v>
      </c>
      <c r="Y917" s="109">
        <v>0</v>
      </c>
      <c r="Z917" s="110">
        <v>633609</v>
      </c>
      <c r="AA917" s="112">
        <v>99.367774963378906</v>
      </c>
      <c r="AB917" s="109">
        <v>633850</v>
      </c>
      <c r="AC917" s="182">
        <v>99.490966796875</v>
      </c>
      <c r="AD917" s="109">
        <v>3.2591586112976074</v>
      </c>
      <c r="AE917" s="109">
        <v>17.848325729370117</v>
      </c>
      <c r="AF917" s="109">
        <v>690.56689453125</v>
      </c>
      <c r="AG917" s="109">
        <v>3979.78173828125</v>
      </c>
      <c r="AH917" s="113">
        <v>2408.13916015625</v>
      </c>
      <c r="AI917" s="109">
        <v>60.509326934814453</v>
      </c>
      <c r="AJ917" s="113">
        <v>3671.326416015625</v>
      </c>
      <c r="AK917" s="113">
        <v>308.45559692382812</v>
      </c>
      <c r="AL917" s="109">
        <v>447</v>
      </c>
      <c r="AM917" s="109">
        <v>36</v>
      </c>
      <c r="AN917" s="109">
        <v>70.091850280761719</v>
      </c>
      <c r="AO917" s="109">
        <v>71.552452087402344</v>
      </c>
      <c r="AP917" s="109">
        <v>56.391036987304688</v>
      </c>
      <c r="AQ917" s="109">
        <v>2.5560576353765252</v>
      </c>
      <c r="AR917" s="111">
        <v>336</v>
      </c>
      <c r="AS917" s="111">
        <v>1</v>
      </c>
      <c r="AT917" s="111">
        <v>0</v>
      </c>
      <c r="AU917" s="111">
        <v>0</v>
      </c>
      <c r="AV917" s="111">
        <v>3</v>
      </c>
      <c r="AW917" s="111">
        <v>2</v>
      </c>
      <c r="AX917" s="111">
        <v>22</v>
      </c>
      <c r="AY917" s="111">
        <v>0</v>
      </c>
      <c r="AZ917" s="111">
        <v>6</v>
      </c>
      <c r="BA917" s="111">
        <v>1</v>
      </c>
      <c r="BB917" s="111">
        <v>24</v>
      </c>
      <c r="BC917" s="111">
        <v>6</v>
      </c>
      <c r="BD917" s="109">
        <v>68</v>
      </c>
      <c r="BE917" s="111">
        <v>83</v>
      </c>
      <c r="BF917" s="111">
        <v>0</v>
      </c>
      <c r="BG917" s="112">
        <v>34.244148254394531</v>
      </c>
      <c r="BH917" s="244">
        <v>162</v>
      </c>
      <c r="BI917" s="240">
        <v>33.540372670807457</v>
      </c>
      <c r="BJ917" s="7"/>
      <c r="BK917" s="7"/>
    </row>
    <row r="918" spans="1:63">
      <c r="A918" s="352">
        <v>41862</v>
      </c>
      <c r="B918" s="107" t="s">
        <v>129</v>
      </c>
      <c r="C918" s="107" t="s">
        <v>128</v>
      </c>
      <c r="D918" s="107">
        <v>153</v>
      </c>
      <c r="E918" s="107">
        <v>151</v>
      </c>
      <c r="F918" s="107">
        <v>2</v>
      </c>
      <c r="G918" s="107">
        <v>455</v>
      </c>
      <c r="H918" s="107">
        <v>449</v>
      </c>
      <c r="I918" s="107">
        <v>6</v>
      </c>
      <c r="J918" s="107">
        <v>1143</v>
      </c>
      <c r="K918" s="108">
        <v>1126</v>
      </c>
      <c r="L918" s="108">
        <v>17</v>
      </c>
      <c r="M918" s="108">
        <v>603246</v>
      </c>
      <c r="N918" s="109">
        <v>4.8073258250951767E-2</v>
      </c>
      <c r="O918" s="108">
        <v>2632</v>
      </c>
      <c r="P918" s="109">
        <v>0.43652695417404175</v>
      </c>
      <c r="Q918" s="109">
        <v>0</v>
      </c>
      <c r="R918" s="110">
        <v>194973</v>
      </c>
      <c r="S918" s="109">
        <v>99.145706176757812</v>
      </c>
      <c r="T918" s="109">
        <v>98.712905883789063</v>
      </c>
      <c r="U918" s="111">
        <v>196653</v>
      </c>
      <c r="V918" s="112">
        <v>0.32086974382400513</v>
      </c>
      <c r="W918" s="111">
        <v>1618</v>
      </c>
      <c r="X918" s="109">
        <v>0.82985848188400269</v>
      </c>
      <c r="Y918" s="109">
        <v>0</v>
      </c>
      <c r="Z918" s="110">
        <v>134965</v>
      </c>
      <c r="AA918" s="112">
        <v>98.602928161621094</v>
      </c>
      <c r="AB918" s="109">
        <v>135365</v>
      </c>
      <c r="AC918" s="182">
        <v>98.676193237304688</v>
      </c>
      <c r="AD918" s="109">
        <v>3.197493314743042</v>
      </c>
      <c r="AE918" s="109">
        <v>28.899408340454102</v>
      </c>
      <c r="AF918" s="109">
        <v>563.73272705078125</v>
      </c>
      <c r="AG918" s="109">
        <v>2295.416259765625</v>
      </c>
      <c r="AH918" s="113">
        <v>1213.2890625</v>
      </c>
      <c r="AI918" s="109">
        <v>52.857040405273437</v>
      </c>
      <c r="AJ918" s="113">
        <v>2270.27197265625</v>
      </c>
      <c r="AK918" s="113">
        <v>25.144445419311523</v>
      </c>
      <c r="AL918" s="109">
        <v>449</v>
      </c>
      <c r="AM918" s="109">
        <v>6</v>
      </c>
      <c r="AN918" s="109">
        <v>63.429954528808594</v>
      </c>
      <c r="AO918" s="109">
        <v>63.945911407470703</v>
      </c>
      <c r="AP918" s="109">
        <v>36.696506500244141</v>
      </c>
      <c r="AQ918" s="109">
        <v>2.0082381975202317</v>
      </c>
      <c r="AR918" s="111">
        <v>345</v>
      </c>
      <c r="AS918" s="111">
        <v>0</v>
      </c>
      <c r="AT918" s="111">
        <v>1</v>
      </c>
      <c r="AU918" s="111">
        <v>1</v>
      </c>
      <c r="AV918" s="111">
        <v>3</v>
      </c>
      <c r="AW918" s="111">
        <v>2</v>
      </c>
      <c r="AX918" s="111">
        <v>20</v>
      </c>
      <c r="AY918" s="111">
        <v>0</v>
      </c>
      <c r="AZ918" s="111">
        <v>15</v>
      </c>
      <c r="BA918" s="111">
        <v>1</v>
      </c>
      <c r="BB918" s="111">
        <v>29</v>
      </c>
      <c r="BC918" s="111">
        <v>11</v>
      </c>
      <c r="BD918" s="109">
        <v>72</v>
      </c>
      <c r="BE918" s="111">
        <v>83</v>
      </c>
      <c r="BF918" s="111">
        <v>0</v>
      </c>
      <c r="BG918" s="112">
        <v>30.343999862670898</v>
      </c>
      <c r="BH918" s="244">
        <v>185</v>
      </c>
      <c r="BI918" s="240">
        <v>40.659340659340657</v>
      </c>
      <c r="BJ918" s="8"/>
      <c r="BK918" s="8"/>
    </row>
    <row r="919" spans="1:63">
      <c r="A919" s="352">
        <v>41862</v>
      </c>
      <c r="B919" s="126" t="s">
        <v>130</v>
      </c>
      <c r="C919" s="126" t="s">
        <v>128</v>
      </c>
      <c r="D919" s="233">
        <v>181</v>
      </c>
      <c r="E919" s="233">
        <v>176</v>
      </c>
      <c r="F919" s="233">
        <v>5</v>
      </c>
      <c r="G919" s="233">
        <v>543</v>
      </c>
      <c r="H919" s="233">
        <v>528</v>
      </c>
      <c r="I919" s="233">
        <v>15</v>
      </c>
      <c r="J919" s="233">
        <v>876</v>
      </c>
      <c r="K919" s="233">
        <v>845</v>
      </c>
      <c r="L919" s="233">
        <v>31</v>
      </c>
      <c r="M919" s="233">
        <v>287986</v>
      </c>
      <c r="N919" s="195">
        <v>9.5837995409965515E-2</v>
      </c>
      <c r="O919" s="233">
        <v>630</v>
      </c>
      <c r="P919" s="230">
        <v>0.21897125244140625</v>
      </c>
      <c r="Q919" s="234">
        <v>0</v>
      </c>
      <c r="R919" s="233">
        <v>60869</v>
      </c>
      <c r="S919" s="230">
        <v>99.724754333496094</v>
      </c>
      <c r="T919" s="195">
        <v>99.506385803222656</v>
      </c>
      <c r="U919" s="233">
        <v>61037</v>
      </c>
      <c r="V919" s="195">
        <v>0</v>
      </c>
      <c r="W919" s="233">
        <v>288</v>
      </c>
      <c r="X919" s="195">
        <v>0.47314724326133728</v>
      </c>
      <c r="Y919" s="234">
        <v>0</v>
      </c>
      <c r="Z919" s="233">
        <v>130811</v>
      </c>
      <c r="AA919" s="195">
        <v>98.965034484863281</v>
      </c>
      <c r="AB919" s="233">
        <v>132614</v>
      </c>
      <c r="AC919" s="195">
        <v>98.865913391113281</v>
      </c>
      <c r="AD919" s="234">
        <v>4.1868729591369629</v>
      </c>
      <c r="AE919" s="234">
        <v>25.715707778930664</v>
      </c>
      <c r="AF919" s="233">
        <v>365.8555908203125</v>
      </c>
      <c r="AG919" s="234">
        <v>1126.0277099609375</v>
      </c>
      <c r="AH919" s="234">
        <v>689.4945068359375</v>
      </c>
      <c r="AI919" s="234">
        <v>61.232463836669922</v>
      </c>
      <c r="AJ919" s="234">
        <v>1075.7496337890625</v>
      </c>
      <c r="AK919" s="234">
        <v>50.277778625488281</v>
      </c>
      <c r="AL919" s="234">
        <v>528</v>
      </c>
      <c r="AM919" s="234">
        <v>15</v>
      </c>
      <c r="AN919" s="235">
        <v>47.175968170166016</v>
      </c>
      <c r="AO919" s="235">
        <v>46.153205871582031</v>
      </c>
      <c r="AP919" s="235">
        <v>89.711257934570313</v>
      </c>
      <c r="AQ919" s="213">
        <v>1.2854197602293806</v>
      </c>
      <c r="AR919" s="234">
        <v>444</v>
      </c>
      <c r="AS919" s="236">
        <v>0</v>
      </c>
      <c r="AT919" s="236">
        <v>2</v>
      </c>
      <c r="AU919" s="236">
        <v>2</v>
      </c>
      <c r="AV919" s="236">
        <v>0</v>
      </c>
      <c r="AW919" s="236">
        <v>0</v>
      </c>
      <c r="AX919" s="236">
        <v>5</v>
      </c>
      <c r="AY919" s="236">
        <v>0</v>
      </c>
      <c r="AZ919" s="236">
        <v>3</v>
      </c>
      <c r="BA919" s="236">
        <v>0</v>
      </c>
      <c r="BB919" s="236">
        <v>26</v>
      </c>
      <c r="BC919" s="236">
        <v>7</v>
      </c>
      <c r="BD919" s="236">
        <v>7</v>
      </c>
      <c r="BE919" s="236">
        <v>6</v>
      </c>
      <c r="BF919" s="236">
        <v>0</v>
      </c>
      <c r="BG919" s="235">
        <v>21.688095092773438</v>
      </c>
      <c r="BH919" s="236">
        <v>260</v>
      </c>
      <c r="BI919" s="235">
        <v>47.882136279926335</v>
      </c>
      <c r="BJ919" s="41"/>
      <c r="BK919" s="41"/>
    </row>
    <row r="920" spans="1:63">
      <c r="A920" s="352">
        <v>41862</v>
      </c>
      <c r="B920" s="127" t="s">
        <v>132</v>
      </c>
      <c r="C920" s="127" t="s">
        <v>128</v>
      </c>
      <c r="D920" s="199">
        <v>183</v>
      </c>
      <c r="E920" s="199">
        <v>178</v>
      </c>
      <c r="F920" s="199">
        <v>5</v>
      </c>
      <c r="G920" s="199">
        <v>542</v>
      </c>
      <c r="H920" s="199">
        <v>527</v>
      </c>
      <c r="I920" s="199">
        <v>15</v>
      </c>
      <c r="J920" s="199">
        <v>1011</v>
      </c>
      <c r="K920" s="199">
        <v>982</v>
      </c>
      <c r="L920" s="199">
        <v>29</v>
      </c>
      <c r="M920" s="199">
        <v>368736</v>
      </c>
      <c r="N920" s="200">
        <v>0.44205069541931152</v>
      </c>
      <c r="O920" s="199">
        <v>1029</v>
      </c>
      <c r="P920" s="194">
        <v>0.28031501173973083</v>
      </c>
      <c r="Q920" s="200">
        <v>0</v>
      </c>
      <c r="R920" s="199">
        <v>87969</v>
      </c>
      <c r="S920" s="194">
        <v>99.715484619140625</v>
      </c>
      <c r="T920" s="200">
        <v>99.435966491699219</v>
      </c>
      <c r="U920" s="199">
        <v>88220</v>
      </c>
      <c r="V920" s="201">
        <v>0</v>
      </c>
      <c r="W920" s="199">
        <v>525</v>
      </c>
      <c r="X920" s="200">
        <v>0.59680116176605225</v>
      </c>
      <c r="Y920" s="200">
        <v>0</v>
      </c>
      <c r="Z920" s="199">
        <v>125389</v>
      </c>
      <c r="AA920" s="201">
        <v>98.158088684082031</v>
      </c>
      <c r="AB920" s="199">
        <v>126123</v>
      </c>
      <c r="AC920" s="201">
        <v>97.868377685546875</v>
      </c>
      <c r="AD920" s="200">
        <v>4.2179508209228516</v>
      </c>
      <c r="AE920" s="200">
        <v>27.046380996704102</v>
      </c>
      <c r="AF920" s="199">
        <v>425.40023803710938</v>
      </c>
      <c r="AG920" s="200">
        <v>1419.550048828125</v>
      </c>
      <c r="AH920" s="200">
        <v>722.18841552734375</v>
      </c>
      <c r="AI920" s="237">
        <v>50.874458312988281</v>
      </c>
      <c r="AJ920" s="200">
        <v>1374.189208984375</v>
      </c>
      <c r="AK920" s="200">
        <v>45.361106872558594</v>
      </c>
      <c r="AL920" s="200">
        <v>527</v>
      </c>
      <c r="AM920" s="200">
        <v>15</v>
      </c>
      <c r="AN920" s="200">
        <v>44.129917144775391</v>
      </c>
      <c r="AO920" s="200">
        <v>44.272029876708984</v>
      </c>
      <c r="AP920" s="200">
        <v>40.219093322753906</v>
      </c>
      <c r="AQ920" s="200">
        <v>1.4041048949833086</v>
      </c>
      <c r="AR920" s="200">
        <v>497</v>
      </c>
      <c r="AS920" s="202">
        <v>0</v>
      </c>
      <c r="AT920" s="202">
        <v>3</v>
      </c>
      <c r="AU920" s="202">
        <v>3</v>
      </c>
      <c r="AV920" s="202">
        <v>0</v>
      </c>
      <c r="AW920" s="202">
        <v>0</v>
      </c>
      <c r="AX920" s="202">
        <v>9</v>
      </c>
      <c r="AY920" s="202">
        <v>-1</v>
      </c>
      <c r="AZ920" s="202">
        <v>5</v>
      </c>
      <c r="BA920" s="202">
        <v>0</v>
      </c>
      <c r="BB920" s="202">
        <v>27</v>
      </c>
      <c r="BC920" s="202">
        <v>10</v>
      </c>
      <c r="BD920" s="202">
        <v>16</v>
      </c>
      <c r="BE920" s="202">
        <v>15</v>
      </c>
      <c r="BF920" s="202">
        <v>0</v>
      </c>
      <c r="BG920" s="200">
        <v>20.34657096862793</v>
      </c>
      <c r="BH920" s="202">
        <v>305</v>
      </c>
      <c r="BI920" s="238">
        <v>56.273062730627309</v>
      </c>
      <c r="BJ920" s="41"/>
      <c r="BK920" s="41"/>
    </row>
    <row r="921" spans="1:63">
      <c r="A921" s="352">
        <v>41861</v>
      </c>
      <c r="B921" s="126" t="s">
        <v>6</v>
      </c>
      <c r="C921" s="126"/>
      <c r="D921" s="233">
        <v>2108</v>
      </c>
      <c r="E921" s="233">
        <v>1914</v>
      </c>
      <c r="F921" s="233">
        <v>194</v>
      </c>
      <c r="G921" s="233">
        <v>6231</v>
      </c>
      <c r="H921" s="233">
        <v>5667</v>
      </c>
      <c r="I921" s="233">
        <v>564</v>
      </c>
      <c r="J921" s="233">
        <v>18637</v>
      </c>
      <c r="K921" s="233">
        <v>16508</v>
      </c>
      <c r="L921" s="233">
        <v>2129</v>
      </c>
      <c r="M921" s="233">
        <v>11798101</v>
      </c>
      <c r="N921" s="195">
        <v>0.1101278966826396</v>
      </c>
      <c r="O921" s="233">
        <v>15764</v>
      </c>
      <c r="P921" s="230">
        <v>0.1357924373892975</v>
      </c>
      <c r="Q921" s="234"/>
      <c r="R921" s="233">
        <v>4606812</v>
      </c>
      <c r="S921" s="230">
        <v>99.20102385835979</v>
      </c>
      <c r="T921" s="195">
        <v>99.066316370147391</v>
      </c>
      <c r="U921" s="233">
        <v>4644052</v>
      </c>
      <c r="V921" s="195">
        <v>0.42292807583386921</v>
      </c>
      <c r="W921" s="233">
        <v>16798</v>
      </c>
      <c r="X921" s="195">
        <v>0.36463393774262981</v>
      </c>
      <c r="Y921" s="234"/>
      <c r="Z921" s="233">
        <v>3557378</v>
      </c>
      <c r="AA921" s="195">
        <v>98.035211735639237</v>
      </c>
      <c r="AB921" s="233">
        <v>3558027</v>
      </c>
      <c r="AC921" s="195">
        <v>98.061111774813085</v>
      </c>
      <c r="AD921" s="234">
        <v>9.1696017986222547</v>
      </c>
      <c r="AE921" s="234">
        <v>29.986704348102549</v>
      </c>
      <c r="AF921" s="233">
        <v>16179.066589355469</v>
      </c>
      <c r="AG921" s="234">
        <v>63219.921508789063</v>
      </c>
      <c r="AH921" s="234">
        <v>45831.946716308594</v>
      </c>
      <c r="AI921" s="234">
        <v>72.496051280191594</v>
      </c>
      <c r="AJ921" s="234">
        <v>53640.00048828125</v>
      </c>
      <c r="AK921" s="234">
        <v>9579.9091186523437</v>
      </c>
      <c r="AL921" s="234">
        <v>35029.82958984375</v>
      </c>
      <c r="AM921" s="234">
        <v>7733.059196472168</v>
      </c>
      <c r="AN921" s="235">
        <v>92.380430313120428</v>
      </c>
      <c r="AO921" s="235">
        <v>89.725069635595972</v>
      </c>
      <c r="AP921" s="235">
        <v>111.98133040545132</v>
      </c>
      <c r="AQ921" s="213">
        <v>3.392172640918016</v>
      </c>
      <c r="AR921" s="234">
        <v>3468</v>
      </c>
      <c r="AS921" s="236">
        <v>105</v>
      </c>
      <c r="AT921" s="236">
        <v>23</v>
      </c>
      <c r="AU921" s="236">
        <v>15</v>
      </c>
      <c r="AV921" s="236">
        <v>30</v>
      </c>
      <c r="AW921" s="236">
        <v>16</v>
      </c>
      <c r="AX921" s="236">
        <v>100</v>
      </c>
      <c r="AY921" s="236">
        <v>2</v>
      </c>
      <c r="AZ921" s="236">
        <v>87</v>
      </c>
      <c r="BA921" s="236">
        <v>22</v>
      </c>
      <c r="BB921" s="236">
        <v>619</v>
      </c>
      <c r="BC921" s="236">
        <v>273</v>
      </c>
      <c r="BD921" s="236">
        <v>335</v>
      </c>
      <c r="BE921" s="236">
        <v>458</v>
      </c>
      <c r="BF921" s="236">
        <v>0</v>
      </c>
      <c r="BG921" s="235">
        <v>45.044399128199366</v>
      </c>
      <c r="BH921" s="236">
        <v>1465</v>
      </c>
      <c r="BI921" s="235">
        <v>23.511474883646287</v>
      </c>
      <c r="BJ921" s="41"/>
      <c r="BK921" s="41"/>
    </row>
    <row r="922" spans="1:63">
      <c r="A922" s="352">
        <v>41861</v>
      </c>
      <c r="B922" s="127" t="s">
        <v>134</v>
      </c>
      <c r="C922" s="127"/>
      <c r="D922" s="199">
        <v>755</v>
      </c>
      <c r="E922" s="199">
        <v>652</v>
      </c>
      <c r="F922" s="199">
        <v>103</v>
      </c>
      <c r="G922" s="199">
        <v>2256</v>
      </c>
      <c r="H922" s="199">
        <v>1945</v>
      </c>
      <c r="I922" s="199">
        <v>311</v>
      </c>
      <c r="J922" s="199">
        <v>7827</v>
      </c>
      <c r="K922" s="199">
        <v>6554</v>
      </c>
      <c r="L922" s="199">
        <v>1273</v>
      </c>
      <c r="M922" s="199">
        <v>5883416</v>
      </c>
      <c r="N922" s="200">
        <v>0.18931179611991272</v>
      </c>
      <c r="O922" s="199">
        <v>7977</v>
      </c>
      <c r="P922" s="194">
        <v>0.13586135244340594</v>
      </c>
      <c r="Q922" s="200"/>
      <c r="R922" s="199">
        <v>2492641</v>
      </c>
      <c r="S922" s="194">
        <v>99.048218290358278</v>
      </c>
      <c r="T922" s="200">
        <v>98.91365004141791</v>
      </c>
      <c r="U922" s="199">
        <v>2516684</v>
      </c>
      <c r="V922" s="201">
        <v>0.55696303838153982</v>
      </c>
      <c r="W922" s="199">
        <v>7715</v>
      </c>
      <c r="X922" s="200">
        <v>0.30951107680568518</v>
      </c>
      <c r="Y922" s="200"/>
      <c r="Z922" s="199">
        <v>2073987</v>
      </c>
      <c r="AA922" s="201">
        <v>98.380027340484389</v>
      </c>
      <c r="AB922" s="199">
        <v>2073223</v>
      </c>
      <c r="AC922" s="201">
        <v>98.332403412568326</v>
      </c>
      <c r="AD922" s="200">
        <v>5.1119812862247436</v>
      </c>
      <c r="AE922" s="200">
        <v>30.488553977181727</v>
      </c>
      <c r="AF922" s="199">
        <v>8745.025390625</v>
      </c>
      <c r="AG922" s="200">
        <v>35339.976318359375</v>
      </c>
      <c r="AH922" s="200">
        <v>28638.4697265625</v>
      </c>
      <c r="AI922" s="237">
        <v>81.037037117890222</v>
      </c>
      <c r="AJ922" s="200">
        <v>28599.5068359375</v>
      </c>
      <c r="AK922" s="200">
        <v>6740.4600219726562</v>
      </c>
      <c r="AL922" s="200">
        <v>22831.2119140625</v>
      </c>
      <c r="AM922" s="200">
        <v>5807.2549057006836</v>
      </c>
      <c r="AN922" s="200">
        <v>118.30643842021048</v>
      </c>
      <c r="AO922" s="200">
        <v>115.48944219617816</v>
      </c>
      <c r="AP922" s="200">
        <v>131.96380406284865</v>
      </c>
      <c r="AQ922" s="200">
        <v>4.5151368747105369</v>
      </c>
      <c r="AR922" s="200">
        <v>768</v>
      </c>
      <c r="AS922" s="202">
        <v>94</v>
      </c>
      <c r="AT922" s="202">
        <v>15</v>
      </c>
      <c r="AU922" s="202">
        <v>10</v>
      </c>
      <c r="AV922" s="202">
        <v>14</v>
      </c>
      <c r="AW922" s="202">
        <v>9</v>
      </c>
      <c r="AX922" s="202">
        <v>26</v>
      </c>
      <c r="AY922" s="202">
        <v>1</v>
      </c>
      <c r="AZ922" s="202">
        <v>39</v>
      </c>
      <c r="BA922" s="202">
        <v>9</v>
      </c>
      <c r="BB922" s="202">
        <v>154</v>
      </c>
      <c r="BC922" s="202">
        <v>46</v>
      </c>
      <c r="BD922" s="202">
        <v>96</v>
      </c>
      <c r="BE922" s="202">
        <v>165</v>
      </c>
      <c r="BF922" s="202">
        <v>0</v>
      </c>
      <c r="BG922" s="200">
        <v>58.340771888566792</v>
      </c>
      <c r="BH922" s="202">
        <v>162</v>
      </c>
      <c r="BI922" s="238">
        <v>7.1808510638297882</v>
      </c>
      <c r="BJ922" s="41"/>
      <c r="BK922" s="41"/>
    </row>
    <row r="923" spans="1:63">
      <c r="A923" s="352">
        <v>41861</v>
      </c>
      <c r="B923" s="127" t="s">
        <v>175</v>
      </c>
      <c r="C923" s="127"/>
      <c r="D923" s="199">
        <v>675</v>
      </c>
      <c r="E923" s="199">
        <v>608</v>
      </c>
      <c r="F923" s="199">
        <v>67</v>
      </c>
      <c r="G923" s="199">
        <v>1952</v>
      </c>
      <c r="H923" s="199">
        <v>1771</v>
      </c>
      <c r="I923" s="199">
        <v>181</v>
      </c>
      <c r="J923" s="199">
        <v>6204</v>
      </c>
      <c r="K923" s="199">
        <v>5548</v>
      </c>
      <c r="L923" s="199">
        <v>656</v>
      </c>
      <c r="M923" s="199">
        <v>3909896</v>
      </c>
      <c r="N923" s="200">
        <v>3.8619953090276707E-3</v>
      </c>
      <c r="O923" s="199">
        <v>262</v>
      </c>
      <c r="P923" s="194">
        <v>7.0157567544463116E-3</v>
      </c>
      <c r="Q923" s="200"/>
      <c r="R923" s="199">
        <v>1462030</v>
      </c>
      <c r="S923" s="194">
        <v>99.457516926825406</v>
      </c>
      <c r="T923" s="243">
        <v>99.450539229363812</v>
      </c>
      <c r="U923" s="199">
        <v>1470010</v>
      </c>
      <c r="V923" s="201">
        <v>0.20925028214748856</v>
      </c>
      <c r="W923" s="199">
        <v>4264</v>
      </c>
      <c r="X923" s="200">
        <v>0.29164928216247271</v>
      </c>
      <c r="Y923" s="200"/>
      <c r="Z923" s="199">
        <v>423624</v>
      </c>
      <c r="AA923" s="201">
        <v>93.871925977125869</v>
      </c>
      <c r="AB923" s="199">
        <v>422082</v>
      </c>
      <c r="AC923" s="201">
        <v>94.137396924638864</v>
      </c>
      <c r="AD923" s="200">
        <v>19.559978459733706</v>
      </c>
      <c r="AE923" s="200">
        <v>34.221703872308787</v>
      </c>
      <c r="AF923" s="199">
        <v>5473.692138671875</v>
      </c>
      <c r="AG923" s="200">
        <v>19015.54541015625</v>
      </c>
      <c r="AH923" s="200">
        <v>12101.4228515625</v>
      </c>
      <c r="AI923" s="237">
        <v>63.639630578774252</v>
      </c>
      <c r="AJ923" s="200">
        <v>16595.771728515625</v>
      </c>
      <c r="AK923" s="200">
        <v>2419.7713623046875</v>
      </c>
      <c r="AL923" s="200">
        <v>10247.61767578125</v>
      </c>
      <c r="AM923" s="200">
        <v>1853.8042907714844</v>
      </c>
      <c r="AN923" s="200">
        <v>80.754973634453734</v>
      </c>
      <c r="AO923" s="200">
        <v>79.736951380037922</v>
      </c>
      <c r="AP923" s="200">
        <v>91.752316360017588</v>
      </c>
      <c r="AQ923" s="200">
        <v>3.0650460042160299</v>
      </c>
      <c r="AR923" s="200">
        <v>1108</v>
      </c>
      <c r="AS923" s="202">
        <v>6</v>
      </c>
      <c r="AT923" s="202">
        <v>1</v>
      </c>
      <c r="AU923" s="202">
        <v>0</v>
      </c>
      <c r="AV923" s="202">
        <v>13</v>
      </c>
      <c r="AW923" s="202">
        <v>6</v>
      </c>
      <c r="AX923" s="202">
        <v>9</v>
      </c>
      <c r="AY923" s="202">
        <v>1</v>
      </c>
      <c r="AZ923" s="202">
        <v>23</v>
      </c>
      <c r="BA923" s="202">
        <v>10</v>
      </c>
      <c r="BB923" s="202">
        <v>366</v>
      </c>
      <c r="BC923" s="202">
        <v>200</v>
      </c>
      <c r="BD923" s="202">
        <v>52</v>
      </c>
      <c r="BE923" s="202">
        <v>119</v>
      </c>
      <c r="BF923" s="202">
        <v>0</v>
      </c>
      <c r="BG923" s="200">
        <v>39.299388451357515</v>
      </c>
      <c r="BH923" s="202">
        <v>386</v>
      </c>
      <c r="BI923" s="238">
        <v>19.774590163934427</v>
      </c>
      <c r="BJ923" s="41"/>
      <c r="BK923" s="41"/>
    </row>
    <row r="924" spans="1:63">
      <c r="A924" s="352">
        <v>41861</v>
      </c>
      <c r="B924" s="126" t="s">
        <v>135</v>
      </c>
      <c r="C924" s="126"/>
      <c r="D924" s="189">
        <v>678</v>
      </c>
      <c r="E924" s="189">
        <v>654</v>
      </c>
      <c r="F924" s="189">
        <v>24</v>
      </c>
      <c r="G924" s="189">
        <v>2023</v>
      </c>
      <c r="H924" s="189">
        <v>1951</v>
      </c>
      <c r="I924" s="189">
        <v>72</v>
      </c>
      <c r="J924" s="189">
        <v>4606</v>
      </c>
      <c r="K924" s="189">
        <v>4406</v>
      </c>
      <c r="L924" s="189">
        <v>200</v>
      </c>
      <c r="M924" s="189">
        <v>2004789</v>
      </c>
      <c r="N924" s="203">
        <v>8.4996474785091286E-2</v>
      </c>
      <c r="O924" s="189">
        <v>7525</v>
      </c>
      <c r="P924" s="192">
        <v>0.3756834721025798</v>
      </c>
      <c r="Q924" s="203"/>
      <c r="R924" s="204">
        <v>652141</v>
      </c>
      <c r="S924" s="192">
        <v>99.210053903917583</v>
      </c>
      <c r="T924" s="203">
        <v>98.837338128736505</v>
      </c>
      <c r="U924" s="204">
        <v>657358</v>
      </c>
      <c r="V924" s="205">
        <v>0.38761223243133125</v>
      </c>
      <c r="W924" s="204">
        <v>4819</v>
      </c>
      <c r="X924" s="203">
        <v>0.7389506257082441</v>
      </c>
      <c r="Y924" s="203"/>
      <c r="Z924" s="204">
        <v>1059767</v>
      </c>
      <c r="AA924" s="205">
        <v>99.02460344562688</v>
      </c>
      <c r="AB924" s="204">
        <v>1062722</v>
      </c>
      <c r="AC924" s="205">
        <v>99.090243898067683</v>
      </c>
      <c r="AD924" s="203">
        <v>3.6688487751320102</v>
      </c>
      <c r="AE924" s="203">
        <v>25.34068762321218</v>
      </c>
      <c r="AF924" s="204">
        <v>1960.3490600585937</v>
      </c>
      <c r="AG924" s="205">
        <v>8864.3997802734375</v>
      </c>
      <c r="AH924" s="205">
        <v>5092.0541381835937</v>
      </c>
      <c r="AI924" s="232">
        <v>57.443868331788174</v>
      </c>
      <c r="AJ924" s="205">
        <v>8444.721923828125</v>
      </c>
      <c r="AK924" s="205">
        <v>419.677734375</v>
      </c>
      <c r="AL924" s="205">
        <v>1951</v>
      </c>
      <c r="AM924" s="205">
        <v>72</v>
      </c>
      <c r="AN924" s="203">
        <v>59.034792309163954</v>
      </c>
      <c r="AO924" s="203">
        <v>59.445878968141983</v>
      </c>
      <c r="AP924" s="203">
        <v>51.823569671835124</v>
      </c>
      <c r="AQ924" s="203">
        <v>1.9245331698379151</v>
      </c>
      <c r="AR924" s="205">
        <v>1592</v>
      </c>
      <c r="AS924" s="204">
        <v>5</v>
      </c>
      <c r="AT924" s="204">
        <v>7</v>
      </c>
      <c r="AU924" s="204">
        <v>5</v>
      </c>
      <c r="AV924" s="204">
        <v>3</v>
      </c>
      <c r="AW924" s="204">
        <v>1</v>
      </c>
      <c r="AX924" s="204">
        <v>65</v>
      </c>
      <c r="AY924" s="204">
        <v>0</v>
      </c>
      <c r="AZ924" s="204">
        <v>25</v>
      </c>
      <c r="BA924" s="204">
        <v>3</v>
      </c>
      <c r="BB924" s="204">
        <v>99</v>
      </c>
      <c r="BC924" s="204">
        <v>27</v>
      </c>
      <c r="BD924" s="204">
        <v>187</v>
      </c>
      <c r="BE924" s="204">
        <v>174</v>
      </c>
      <c r="BF924" s="204">
        <v>0</v>
      </c>
      <c r="BG924" s="203">
        <v>28.240662305033062</v>
      </c>
      <c r="BH924" s="204">
        <v>917</v>
      </c>
      <c r="BI924" s="239">
        <v>45.32871972318339</v>
      </c>
      <c r="BJ924" s="41"/>
      <c r="BK924" s="41"/>
    </row>
    <row r="925" spans="1:63">
      <c r="A925" s="352">
        <v>41861</v>
      </c>
      <c r="B925" s="114" t="s">
        <v>121</v>
      </c>
      <c r="C925" s="114" t="s">
        <v>122</v>
      </c>
      <c r="D925" s="114">
        <v>227</v>
      </c>
      <c r="E925" s="114">
        <v>167</v>
      </c>
      <c r="F925" s="114">
        <v>60</v>
      </c>
      <c r="G925" s="114">
        <v>672</v>
      </c>
      <c r="H925" s="114">
        <v>491</v>
      </c>
      <c r="I925" s="114">
        <v>181</v>
      </c>
      <c r="J925" s="114">
        <v>2571</v>
      </c>
      <c r="K925" s="115">
        <v>1822</v>
      </c>
      <c r="L925" s="115">
        <v>749</v>
      </c>
      <c r="M925" s="115">
        <v>1935566</v>
      </c>
      <c r="N925" s="116">
        <v>0.51323491334915161</v>
      </c>
      <c r="O925" s="115">
        <v>2649</v>
      </c>
      <c r="P925" s="116">
        <v>0.13758102059364319</v>
      </c>
      <c r="Q925" s="116">
        <v>0</v>
      </c>
      <c r="R925" s="117">
        <v>936577</v>
      </c>
      <c r="S925" s="116">
        <v>98.2918701171875</v>
      </c>
      <c r="T925" s="116">
        <v>98.156639099121094</v>
      </c>
      <c r="U925" s="118">
        <v>952853</v>
      </c>
      <c r="V925" s="119">
        <v>1.3508903980255127</v>
      </c>
      <c r="W925" s="117">
        <v>3022</v>
      </c>
      <c r="X925" s="119">
        <v>0.32266435027122498</v>
      </c>
      <c r="Y925" s="119">
        <v>0</v>
      </c>
      <c r="Z925" s="117">
        <v>1023451</v>
      </c>
      <c r="AA925" s="119">
        <v>98.428451538085937</v>
      </c>
      <c r="AB925" s="116">
        <v>1022665</v>
      </c>
      <c r="AC925" s="120">
        <v>98.39801025390625</v>
      </c>
      <c r="AD925" s="116">
        <v>4.9479455947875977</v>
      </c>
      <c r="AE925" s="116">
        <v>29.741073608398438</v>
      </c>
      <c r="AF925" s="116">
        <v>2940.140380859375</v>
      </c>
      <c r="AG925" s="116">
        <v>14157.0302734375</v>
      </c>
      <c r="AH925" s="121">
        <v>12373.75390625</v>
      </c>
      <c r="AI925" s="116">
        <v>87.403594970703125</v>
      </c>
      <c r="AJ925" s="121">
        <v>9600.3701171875</v>
      </c>
      <c r="AK925" s="121">
        <v>4556.64990234375</v>
      </c>
      <c r="AL925" s="116">
        <v>8240.869140625</v>
      </c>
      <c r="AM925" s="116">
        <v>4132.8798828125</v>
      </c>
      <c r="AN925" s="116">
        <v>138.42718505859375</v>
      </c>
      <c r="AO925" s="116">
        <v>133.57879638671875</v>
      </c>
      <c r="AP925" s="116">
        <v>149.88954162597656</v>
      </c>
      <c r="AQ925" s="122">
        <v>5.5064295112553481</v>
      </c>
      <c r="AR925" s="118">
        <v>143</v>
      </c>
      <c r="AS925" s="118">
        <v>69</v>
      </c>
      <c r="AT925" s="118">
        <v>9</v>
      </c>
      <c r="AU925" s="118">
        <v>6</v>
      </c>
      <c r="AV925" s="118">
        <v>10</v>
      </c>
      <c r="AW925" s="118">
        <v>6</v>
      </c>
      <c r="AX925" s="118">
        <v>11</v>
      </c>
      <c r="AY925" s="118">
        <v>0</v>
      </c>
      <c r="AZ925" s="118">
        <v>15</v>
      </c>
      <c r="BA925" s="118">
        <v>3</v>
      </c>
      <c r="BB925" s="118">
        <v>31</v>
      </c>
      <c r="BC925" s="118">
        <v>12</v>
      </c>
      <c r="BD925" s="116">
        <v>43</v>
      </c>
      <c r="BE925" s="118">
        <v>37</v>
      </c>
      <c r="BF925" s="118">
        <v>0</v>
      </c>
      <c r="BG925" s="112">
        <v>68.702285766601563</v>
      </c>
      <c r="BH925" s="244">
        <v>35</v>
      </c>
      <c r="BI925" s="240">
        <v>5.2083333333333339</v>
      </c>
      <c r="BJ925" s="299"/>
      <c r="BK925" s="299"/>
    </row>
    <row r="926" spans="1:63">
      <c r="A926" s="352">
        <v>41861</v>
      </c>
      <c r="B926" s="114" t="s">
        <v>123</v>
      </c>
      <c r="C926" s="114" t="s">
        <v>122</v>
      </c>
      <c r="D926" s="114">
        <v>169</v>
      </c>
      <c r="E926" s="114">
        <v>158</v>
      </c>
      <c r="F926" s="114">
        <v>11</v>
      </c>
      <c r="G926" s="114">
        <v>518</v>
      </c>
      <c r="H926" s="114">
        <v>484</v>
      </c>
      <c r="I926" s="114">
        <v>34</v>
      </c>
      <c r="J926" s="114">
        <v>1525</v>
      </c>
      <c r="K926" s="115">
        <v>1402</v>
      </c>
      <c r="L926" s="115">
        <v>123</v>
      </c>
      <c r="M926" s="115">
        <v>1088079</v>
      </c>
      <c r="N926" s="116">
        <v>5.4040193557739258E-2</v>
      </c>
      <c r="O926" s="115">
        <v>1555</v>
      </c>
      <c r="P926" s="116">
        <v>0.14302730560302734</v>
      </c>
      <c r="Q926" s="116">
        <v>0</v>
      </c>
      <c r="R926" s="117">
        <v>418079</v>
      </c>
      <c r="S926" s="116">
        <v>99.482452392578125</v>
      </c>
      <c r="T926" s="116">
        <v>99.340164184570313</v>
      </c>
      <c r="U926" s="118">
        <v>420254</v>
      </c>
      <c r="V926" s="119">
        <v>0.17013520002365112</v>
      </c>
      <c r="W926" s="117">
        <v>1331</v>
      </c>
      <c r="X926" s="119">
        <v>0.31836089491844177</v>
      </c>
      <c r="Y926" s="119">
        <v>0</v>
      </c>
      <c r="Z926" s="117">
        <v>336581</v>
      </c>
      <c r="AA926" s="119">
        <v>98.49456787109375</v>
      </c>
      <c r="AB926" s="116">
        <v>337835</v>
      </c>
      <c r="AC926" s="120">
        <v>98.431777954101563</v>
      </c>
      <c r="AD926" s="116">
        <v>4.8147363662719727</v>
      </c>
      <c r="AE926" s="116">
        <v>29.869699478149414</v>
      </c>
      <c r="AF926" s="116">
        <v>1480.604736328125</v>
      </c>
      <c r="AG926" s="116">
        <v>6096.94287109375</v>
      </c>
      <c r="AH926" s="121">
        <v>4693.61376953125</v>
      </c>
      <c r="AI926" s="116">
        <v>76.983070373535156</v>
      </c>
      <c r="AJ926" s="121">
        <v>5369.251953125</v>
      </c>
      <c r="AK926" s="121">
        <v>727.6900634765625</v>
      </c>
      <c r="AL926" s="116">
        <v>4019.781005859375</v>
      </c>
      <c r="AM926" s="116">
        <v>673.8349609375</v>
      </c>
      <c r="AN926" s="116">
        <v>113.21566009521484</v>
      </c>
      <c r="AO926" s="116">
        <v>109.10625457763672</v>
      </c>
      <c r="AP926" s="116">
        <v>156.78782653808594</v>
      </c>
      <c r="AQ926" s="116">
        <v>3.997995325307377</v>
      </c>
      <c r="AR926" s="118">
        <v>208</v>
      </c>
      <c r="AS926" s="118">
        <v>11</v>
      </c>
      <c r="AT926" s="118">
        <v>3</v>
      </c>
      <c r="AU926" s="118">
        <v>1</v>
      </c>
      <c r="AV926" s="118">
        <v>2</v>
      </c>
      <c r="AW926" s="118">
        <v>1</v>
      </c>
      <c r="AX926" s="118">
        <v>5</v>
      </c>
      <c r="AY926" s="118">
        <v>1</v>
      </c>
      <c r="AZ926" s="118">
        <v>8</v>
      </c>
      <c r="BA926" s="118">
        <v>3</v>
      </c>
      <c r="BB926" s="118">
        <v>41</v>
      </c>
      <c r="BC926" s="118">
        <v>8</v>
      </c>
      <c r="BD926" s="116">
        <v>22</v>
      </c>
      <c r="BE926" s="118">
        <v>33</v>
      </c>
      <c r="BF926" s="118">
        <v>0</v>
      </c>
      <c r="BG926" s="112">
        <v>55.215972900390625</v>
      </c>
      <c r="BH926" s="244">
        <v>43</v>
      </c>
      <c r="BI926" s="240">
        <v>8.301158301158301</v>
      </c>
      <c r="BJ926" s="7"/>
      <c r="BK926" s="7"/>
    </row>
    <row r="927" spans="1:63">
      <c r="A927" s="352">
        <v>41861</v>
      </c>
      <c r="B927" s="114" t="s">
        <v>183</v>
      </c>
      <c r="C927" s="114" t="s">
        <v>122</v>
      </c>
      <c r="D927" s="114">
        <v>139</v>
      </c>
      <c r="E927" s="114">
        <v>129</v>
      </c>
      <c r="F927" s="114">
        <v>10</v>
      </c>
      <c r="G927" s="114">
        <v>415</v>
      </c>
      <c r="H927" s="114">
        <v>385</v>
      </c>
      <c r="I927" s="114">
        <v>30</v>
      </c>
      <c r="J927" s="114">
        <v>1582</v>
      </c>
      <c r="K927" s="115">
        <v>1462</v>
      </c>
      <c r="L927" s="115">
        <v>120</v>
      </c>
      <c r="M927" s="115">
        <v>1182415</v>
      </c>
      <c r="N927" s="116">
        <v>1.5899663791060448E-2</v>
      </c>
      <c r="O927" s="115">
        <v>1558</v>
      </c>
      <c r="P927" s="116">
        <v>0.13178540766239166</v>
      </c>
      <c r="Q927" s="116">
        <v>0</v>
      </c>
      <c r="R927" s="117">
        <v>489354</v>
      </c>
      <c r="S927" s="116">
        <v>99.63189697265625</v>
      </c>
      <c r="T927" s="116">
        <v>99.500595092773438</v>
      </c>
      <c r="U927" s="118">
        <v>491162</v>
      </c>
      <c r="V927" s="119">
        <v>6.3522830605506897E-2</v>
      </c>
      <c r="W927" s="117">
        <v>1358</v>
      </c>
      <c r="X927" s="119">
        <v>0.27750870585441589</v>
      </c>
      <c r="Y927" s="119">
        <v>0</v>
      </c>
      <c r="Z927" s="117">
        <v>319803</v>
      </c>
      <c r="AA927" s="119">
        <v>98.25048828125</v>
      </c>
      <c r="AB927" s="116">
        <v>319153</v>
      </c>
      <c r="AC927" s="120">
        <v>98.184883117675781</v>
      </c>
      <c r="AD927" s="116">
        <v>5.1329665184020996</v>
      </c>
      <c r="AE927" s="116">
        <v>29.246295928955078</v>
      </c>
      <c r="AF927" s="116">
        <v>1694.160400390625</v>
      </c>
      <c r="AG927" s="116">
        <v>6414.9130859375</v>
      </c>
      <c r="AH927" s="121">
        <v>4970.61572265625</v>
      </c>
      <c r="AI927" s="116">
        <v>77.485313415527344</v>
      </c>
      <c r="AJ927" s="121">
        <v>5864.23779296875</v>
      </c>
      <c r="AK927" s="121">
        <v>550.67694091796875</v>
      </c>
      <c r="AL927" s="116">
        <v>4563.56787109375</v>
      </c>
      <c r="AM927" s="116">
        <v>407.04705810546875</v>
      </c>
      <c r="AN927" s="116">
        <v>102.93531799316406</v>
      </c>
      <c r="AO927" s="116">
        <v>101.82407379150391</v>
      </c>
      <c r="AP927" s="116">
        <v>116.47140502929687</v>
      </c>
      <c r="AQ927" s="116">
        <v>4.0549387395306571</v>
      </c>
      <c r="AR927" s="118">
        <v>147</v>
      </c>
      <c r="AS927" s="118">
        <v>4</v>
      </c>
      <c r="AT927" s="118">
        <v>1</v>
      </c>
      <c r="AU927" s="118">
        <v>1</v>
      </c>
      <c r="AV927" s="118">
        <v>2</v>
      </c>
      <c r="AW927" s="118">
        <v>2</v>
      </c>
      <c r="AX927" s="118">
        <v>3</v>
      </c>
      <c r="AY927" s="118">
        <v>0</v>
      </c>
      <c r="AZ927" s="118">
        <v>4</v>
      </c>
      <c r="BA927" s="118">
        <v>0</v>
      </c>
      <c r="BB927" s="118">
        <v>32</v>
      </c>
      <c r="BC927" s="118">
        <v>5</v>
      </c>
      <c r="BD927" s="116">
        <v>7</v>
      </c>
      <c r="BE927" s="118">
        <v>25</v>
      </c>
      <c r="BF927" s="118">
        <v>0</v>
      </c>
      <c r="BG927" s="112">
        <v>50.941951751708984</v>
      </c>
      <c r="BH927" s="244">
        <v>28</v>
      </c>
      <c r="BI927" s="240">
        <v>6.7469879518072293</v>
      </c>
      <c r="BJ927" s="7"/>
      <c r="BK927" s="7"/>
    </row>
    <row r="928" spans="1:63">
      <c r="A928" s="352">
        <v>41861</v>
      </c>
      <c r="B928" s="114" t="s">
        <v>126</v>
      </c>
      <c r="C928" s="114" t="s">
        <v>122</v>
      </c>
      <c r="D928" s="114">
        <v>108</v>
      </c>
      <c r="E928" s="114">
        <v>103</v>
      </c>
      <c r="F928" s="114">
        <v>5</v>
      </c>
      <c r="G928" s="114">
        <v>317</v>
      </c>
      <c r="H928" s="114">
        <v>302</v>
      </c>
      <c r="I928" s="114">
        <v>15</v>
      </c>
      <c r="J928" s="114">
        <v>980</v>
      </c>
      <c r="K928" s="115">
        <v>918</v>
      </c>
      <c r="L928" s="115">
        <v>62</v>
      </c>
      <c r="M928" s="115">
        <v>646972</v>
      </c>
      <c r="N928" s="116">
        <v>1.1437898501753807E-2</v>
      </c>
      <c r="O928" s="115">
        <v>1256</v>
      </c>
      <c r="P928" s="116">
        <v>0.19421589374542236</v>
      </c>
      <c r="Q928" s="116">
        <v>0</v>
      </c>
      <c r="R928" s="117">
        <v>244369</v>
      </c>
      <c r="S928" s="116">
        <v>99.541336059570313</v>
      </c>
      <c r="T928" s="116">
        <v>99.348007202148438</v>
      </c>
      <c r="U928" s="118">
        <v>245495</v>
      </c>
      <c r="V928" s="119">
        <v>2.0367014221847057E-3</v>
      </c>
      <c r="W928" s="117">
        <v>912</v>
      </c>
      <c r="X928" s="119">
        <v>0.37320610880851746</v>
      </c>
      <c r="Y928" s="119">
        <v>0</v>
      </c>
      <c r="Z928" s="117">
        <v>132256</v>
      </c>
      <c r="AA928" s="119">
        <v>98.520294189453125</v>
      </c>
      <c r="AB928" s="116">
        <v>131895</v>
      </c>
      <c r="AC928" s="120">
        <v>98.531410217285156</v>
      </c>
      <c r="AD928" s="116">
        <v>5.5729012489318848</v>
      </c>
      <c r="AE928" s="116">
        <v>34.490760803222656</v>
      </c>
      <c r="AF928" s="116">
        <v>999.1171875</v>
      </c>
      <c r="AG928" s="116">
        <v>3698.360595703125</v>
      </c>
      <c r="AH928" s="121">
        <v>2731.24267578125</v>
      </c>
      <c r="AI928" s="116">
        <v>73.850090026855469</v>
      </c>
      <c r="AJ928" s="121">
        <v>3570.2568359375</v>
      </c>
      <c r="AK928" s="121">
        <v>128.10400390625</v>
      </c>
      <c r="AL928" s="116">
        <v>2667.556396484375</v>
      </c>
      <c r="AM928" s="116">
        <v>63.685997009277344</v>
      </c>
      <c r="AN928" s="116">
        <v>103.93227386474609</v>
      </c>
      <c r="AO928" s="116">
        <v>107.81865692138672</v>
      </c>
      <c r="AP928" s="116">
        <v>51.847183227539062</v>
      </c>
      <c r="AQ928" s="116">
        <v>3.7738373425542093</v>
      </c>
      <c r="AR928" s="118">
        <v>138</v>
      </c>
      <c r="AS928" s="118">
        <v>0</v>
      </c>
      <c r="AT928" s="118">
        <v>1</v>
      </c>
      <c r="AU928" s="118">
        <v>1</v>
      </c>
      <c r="AV928" s="118">
        <v>0</v>
      </c>
      <c r="AW928" s="118">
        <v>0</v>
      </c>
      <c r="AX928" s="118">
        <v>6</v>
      </c>
      <c r="AY928" s="118">
        <v>0</v>
      </c>
      <c r="AZ928" s="118">
        <v>7</v>
      </c>
      <c r="BA928" s="118">
        <v>2</v>
      </c>
      <c r="BB928" s="118">
        <v>23</v>
      </c>
      <c r="BC928" s="118">
        <v>12</v>
      </c>
      <c r="BD928" s="116">
        <v>18</v>
      </c>
      <c r="BE928" s="118">
        <v>38</v>
      </c>
      <c r="BF928" s="118">
        <v>0</v>
      </c>
      <c r="BG928" s="112">
        <v>50.881721496582031</v>
      </c>
      <c r="BH928" s="244">
        <v>27</v>
      </c>
      <c r="BI928" s="240">
        <v>8.517350157728707</v>
      </c>
      <c r="BJ928" s="7"/>
      <c r="BK928" s="7"/>
    </row>
    <row r="929" spans="1:63">
      <c r="A929" s="352">
        <v>41861</v>
      </c>
      <c r="B929" s="114" t="s">
        <v>184</v>
      </c>
      <c r="C929" s="114" t="s">
        <v>122</v>
      </c>
      <c r="D929" s="114">
        <v>112</v>
      </c>
      <c r="E929" s="114">
        <v>95</v>
      </c>
      <c r="F929" s="114">
        <v>17</v>
      </c>
      <c r="G929" s="114">
        <v>334</v>
      </c>
      <c r="H929" s="114">
        <v>283</v>
      </c>
      <c r="I929" s="114">
        <v>51</v>
      </c>
      <c r="J929" s="114">
        <v>1169</v>
      </c>
      <c r="K929" s="115">
        <v>950</v>
      </c>
      <c r="L929" s="115">
        <v>219</v>
      </c>
      <c r="M929" s="115">
        <v>1030384</v>
      </c>
      <c r="N929" s="116">
        <v>3.4356124699115753E-2</v>
      </c>
      <c r="O929" s="115">
        <v>959</v>
      </c>
      <c r="P929" s="116">
        <v>9.3117371201515198E-2</v>
      </c>
      <c r="Q929" s="116">
        <v>0</v>
      </c>
      <c r="R929" s="117">
        <v>404262</v>
      </c>
      <c r="S929" s="116">
        <v>99.3468017578125</v>
      </c>
      <c r="T929" s="116">
        <v>99.254295349121094</v>
      </c>
      <c r="U929" s="118">
        <v>406920</v>
      </c>
      <c r="V929" s="119">
        <v>2.7769586071372032E-2</v>
      </c>
      <c r="W929" s="117">
        <v>1092</v>
      </c>
      <c r="X929" s="119">
        <v>0.27012184262275696</v>
      </c>
      <c r="Y929" s="119">
        <v>0</v>
      </c>
      <c r="Z929" s="117">
        <v>261896</v>
      </c>
      <c r="AA929" s="119">
        <v>98.130935668945313</v>
      </c>
      <c r="AB929" s="116">
        <v>261675</v>
      </c>
      <c r="AC929" s="120">
        <v>98.027320861816406</v>
      </c>
      <c r="AD929" s="116">
        <v>5.4394793510437012</v>
      </c>
      <c r="AE929" s="116">
        <v>30.697269439697266</v>
      </c>
      <c r="AF929" s="116">
        <v>1631.002685546875</v>
      </c>
      <c r="AG929" s="116">
        <v>4972.7294921875</v>
      </c>
      <c r="AH929" s="121">
        <v>3869.24365234375</v>
      </c>
      <c r="AI929" s="116">
        <v>77.809249877929687</v>
      </c>
      <c r="AJ929" s="121">
        <v>4195.39013671875</v>
      </c>
      <c r="AK929" s="121">
        <v>777.339111328125</v>
      </c>
      <c r="AL929" s="116">
        <v>3339.4375</v>
      </c>
      <c r="AM929" s="116">
        <v>529.8070068359375</v>
      </c>
      <c r="AN929" s="116">
        <v>111.27577209472656</v>
      </c>
      <c r="AO929" s="116">
        <v>117.02513122558594</v>
      </c>
      <c r="AP929" s="116">
        <v>87.954154968261719</v>
      </c>
      <c r="AQ929" s="116">
        <v>4.2538319009302823</v>
      </c>
      <c r="AR929" s="118">
        <v>132</v>
      </c>
      <c r="AS929" s="118">
        <v>10</v>
      </c>
      <c r="AT929" s="118">
        <v>1</v>
      </c>
      <c r="AU929" s="118">
        <v>1</v>
      </c>
      <c r="AV929" s="118">
        <v>0</v>
      </c>
      <c r="AW929" s="118">
        <v>0</v>
      </c>
      <c r="AX929" s="118">
        <v>1</v>
      </c>
      <c r="AY929" s="118">
        <v>0</v>
      </c>
      <c r="AZ929" s="118">
        <v>5</v>
      </c>
      <c r="BA929" s="118">
        <v>1</v>
      </c>
      <c r="BB929" s="118">
        <v>27</v>
      </c>
      <c r="BC929" s="118">
        <v>9</v>
      </c>
      <c r="BD929" s="116">
        <v>6</v>
      </c>
      <c r="BE929" s="118">
        <v>32</v>
      </c>
      <c r="BF929" s="118">
        <v>0</v>
      </c>
      <c r="BG929" s="112">
        <v>54.852630615234375</v>
      </c>
      <c r="BH929" s="244">
        <v>29</v>
      </c>
      <c r="BI929" s="240">
        <v>8.682634730538922</v>
      </c>
      <c r="BJ929" s="7"/>
      <c r="BK929" s="7"/>
    </row>
    <row r="930" spans="1:63">
      <c r="A930" s="352">
        <v>41861</v>
      </c>
      <c r="B930" s="114" t="s">
        <v>131</v>
      </c>
      <c r="C930" s="114" t="s">
        <v>176</v>
      </c>
      <c r="D930" s="114">
        <v>188</v>
      </c>
      <c r="E930" s="114">
        <v>168</v>
      </c>
      <c r="F930" s="114">
        <v>20</v>
      </c>
      <c r="G930" s="114">
        <v>539</v>
      </c>
      <c r="H930" s="114">
        <v>489</v>
      </c>
      <c r="I930" s="114">
        <v>50</v>
      </c>
      <c r="J930" s="114">
        <v>1554</v>
      </c>
      <c r="K930" s="115">
        <v>1394</v>
      </c>
      <c r="L930" s="115">
        <v>160</v>
      </c>
      <c r="M930" s="115">
        <v>1050406</v>
      </c>
      <c r="N930" s="116">
        <v>3.8080514059402049E-4</v>
      </c>
      <c r="O930" s="115">
        <v>69</v>
      </c>
      <c r="P930" s="116">
        <v>6.8420614115893841E-3</v>
      </c>
      <c r="Q930" s="116">
        <v>0</v>
      </c>
      <c r="R930" s="117">
        <v>382295</v>
      </c>
      <c r="S930" s="116">
        <v>99.610984802246094</v>
      </c>
      <c r="T930" s="116">
        <v>99.604171752929688</v>
      </c>
      <c r="U930" s="118">
        <v>383788</v>
      </c>
      <c r="V930" s="119">
        <v>1.276746578514576E-2</v>
      </c>
      <c r="W930" s="117">
        <v>1203</v>
      </c>
      <c r="X930" s="119">
        <v>0.31467846035957336</v>
      </c>
      <c r="Y930" s="119">
        <v>0</v>
      </c>
      <c r="Z930" s="117">
        <v>149440</v>
      </c>
      <c r="AA930" s="119">
        <v>95.050186157226563</v>
      </c>
      <c r="AB930" s="116">
        <v>148904</v>
      </c>
      <c r="AC930" s="120">
        <v>95.521949768066406</v>
      </c>
      <c r="AD930" s="116">
        <v>5.0406584739685059</v>
      </c>
      <c r="AE930" s="116">
        <v>36.593914031982422</v>
      </c>
      <c r="AF930" s="116">
        <v>1512.84423828125</v>
      </c>
      <c r="AG930" s="116">
        <v>4677.548828125</v>
      </c>
      <c r="AH930" s="121">
        <v>3138.216064453125</v>
      </c>
      <c r="AI930" s="116">
        <v>67.091041564941406</v>
      </c>
      <c r="AJ930" s="121">
        <v>4103.80810546875</v>
      </c>
      <c r="AK930" s="121">
        <v>573.7401123046875</v>
      </c>
      <c r="AL930" s="116">
        <v>2713.0751953125</v>
      </c>
      <c r="AM930" s="116">
        <v>425.13973999023437</v>
      </c>
      <c r="AN930" s="116">
        <v>81.461189270019531</v>
      </c>
      <c r="AO930" s="116">
        <v>80.698837280273438</v>
      </c>
      <c r="AP930" s="116">
        <v>87.364501953125</v>
      </c>
      <c r="AQ930" s="116">
        <v>3.0100056809041185</v>
      </c>
      <c r="AR930" s="118">
        <v>289</v>
      </c>
      <c r="AS930" s="118">
        <v>0</v>
      </c>
      <c r="AT930" s="118">
        <v>0</v>
      </c>
      <c r="AU930" s="118">
        <v>0</v>
      </c>
      <c r="AV930" s="118">
        <v>0</v>
      </c>
      <c r="AW930" s="118">
        <v>0</v>
      </c>
      <c r="AX930" s="118">
        <v>2</v>
      </c>
      <c r="AY930" s="118">
        <v>0</v>
      </c>
      <c r="AZ930" s="118">
        <v>5</v>
      </c>
      <c r="BA930" s="118">
        <v>2</v>
      </c>
      <c r="BB930" s="118">
        <v>128</v>
      </c>
      <c r="BC930" s="118">
        <v>66</v>
      </c>
      <c r="BD930" s="116">
        <v>19</v>
      </c>
      <c r="BE930" s="118">
        <v>29</v>
      </c>
      <c r="BF930" s="118">
        <v>0</v>
      </c>
      <c r="BG930" s="112">
        <v>39.399787902832031</v>
      </c>
      <c r="BH930" s="244">
        <v>91</v>
      </c>
      <c r="BI930" s="240">
        <v>16.883116883116884</v>
      </c>
      <c r="BJ930" s="7"/>
      <c r="BK930" s="7"/>
    </row>
    <row r="931" spans="1:63">
      <c r="A931" s="352">
        <v>41861</v>
      </c>
      <c r="B931" s="114" t="s">
        <v>124</v>
      </c>
      <c r="C931" s="114" t="s">
        <v>176</v>
      </c>
      <c r="D931" s="114">
        <v>143</v>
      </c>
      <c r="E931" s="114">
        <v>113</v>
      </c>
      <c r="F931" s="114">
        <v>30</v>
      </c>
      <c r="G931" s="114">
        <v>412</v>
      </c>
      <c r="H931" s="114">
        <v>332</v>
      </c>
      <c r="I931" s="114">
        <v>80</v>
      </c>
      <c r="J931" s="114">
        <v>1590</v>
      </c>
      <c r="K931" s="115">
        <v>1264</v>
      </c>
      <c r="L931" s="115">
        <v>326</v>
      </c>
      <c r="M931" s="115">
        <v>1128941</v>
      </c>
      <c r="N931" s="116">
        <v>1.0275116190314293E-2</v>
      </c>
      <c r="O931" s="115">
        <v>143</v>
      </c>
      <c r="P931" s="116">
        <v>1.3383547775447369E-2</v>
      </c>
      <c r="Q931" s="116">
        <v>0</v>
      </c>
      <c r="R931" s="117">
        <v>456109</v>
      </c>
      <c r="S931" s="116">
        <v>99.460296630859375</v>
      </c>
      <c r="T931" s="116">
        <v>99.446983337402344</v>
      </c>
      <c r="U931" s="118">
        <v>458584</v>
      </c>
      <c r="V931" s="119">
        <v>0.21653611958026886</v>
      </c>
      <c r="W931" s="117">
        <v>1384</v>
      </c>
      <c r="X931" s="119">
        <v>0.30343624949455261</v>
      </c>
      <c r="Y931" s="119">
        <v>0</v>
      </c>
      <c r="Z931" s="117">
        <v>115639</v>
      </c>
      <c r="AA931" s="119">
        <v>94.115310668945313</v>
      </c>
      <c r="AB931" s="116">
        <v>115017</v>
      </c>
      <c r="AC931" s="120">
        <v>94.540809631347656</v>
      </c>
      <c r="AD931" s="116">
        <v>5.0646257400512695</v>
      </c>
      <c r="AE931" s="116">
        <v>30.945417404174805</v>
      </c>
      <c r="AF931" s="116">
        <v>1591.9788818359375</v>
      </c>
      <c r="AG931" s="116">
        <v>5579.8291015625</v>
      </c>
      <c r="AH931" s="121">
        <v>3436.8857421875</v>
      </c>
      <c r="AI931" s="116">
        <v>61.594821929931641</v>
      </c>
      <c r="AJ931" s="121">
        <v>4253.15380859375</v>
      </c>
      <c r="AK931" s="121">
        <v>1326.673583984375</v>
      </c>
      <c r="AL931" s="116">
        <v>2384.21533203125</v>
      </c>
      <c r="AM931" s="116">
        <v>1052.671142578125</v>
      </c>
      <c r="AN931" s="116">
        <v>85.731056213378906</v>
      </c>
      <c r="AO931" s="116">
        <v>81.474563598632813</v>
      </c>
      <c r="AP931" s="116">
        <v>102.97843170166016</v>
      </c>
      <c r="AQ931" s="116">
        <v>3.509326478970126</v>
      </c>
      <c r="AR931" s="118">
        <v>198</v>
      </c>
      <c r="AS931" s="118">
        <v>2</v>
      </c>
      <c r="AT931" s="118">
        <v>0</v>
      </c>
      <c r="AU931" s="118">
        <v>0</v>
      </c>
      <c r="AV931" s="118">
        <v>7</v>
      </c>
      <c r="AW931" s="118">
        <v>2</v>
      </c>
      <c r="AX931" s="118">
        <v>1</v>
      </c>
      <c r="AY931" s="118">
        <v>0</v>
      </c>
      <c r="AZ931" s="118">
        <v>6</v>
      </c>
      <c r="BA931" s="118">
        <v>2</v>
      </c>
      <c r="BB931" s="118">
        <v>85</v>
      </c>
      <c r="BC931" s="118">
        <v>46</v>
      </c>
      <c r="BD931" s="116">
        <v>10</v>
      </c>
      <c r="BE931" s="118">
        <v>36</v>
      </c>
      <c r="BF931" s="118">
        <v>0</v>
      </c>
      <c r="BG931" s="112">
        <v>42.369693756103516</v>
      </c>
      <c r="BH931" s="244">
        <v>65</v>
      </c>
      <c r="BI931" s="240">
        <v>15.776699029126215</v>
      </c>
      <c r="BJ931" s="7"/>
      <c r="BK931" s="7"/>
    </row>
    <row r="932" spans="1:63">
      <c r="A932" s="352">
        <v>41861</v>
      </c>
      <c r="B932" s="206" t="s">
        <v>133</v>
      </c>
      <c r="C932" s="206" t="s">
        <v>176</v>
      </c>
      <c r="D932" s="206">
        <v>172</v>
      </c>
      <c r="E932" s="206">
        <v>163</v>
      </c>
      <c r="F932" s="206">
        <v>9</v>
      </c>
      <c r="G932" s="206">
        <v>509</v>
      </c>
      <c r="H932" s="206">
        <v>482</v>
      </c>
      <c r="I932" s="206">
        <v>27</v>
      </c>
      <c r="J932" s="206">
        <v>1456</v>
      </c>
      <c r="K932" s="245">
        <v>1374</v>
      </c>
      <c r="L932" s="245">
        <v>82</v>
      </c>
      <c r="M932" s="245">
        <v>870250</v>
      </c>
      <c r="N932" s="246">
        <v>6.894570542499423E-4</v>
      </c>
      <c r="O932" s="245">
        <v>43</v>
      </c>
      <c r="P932" s="246">
        <v>5.1402389071881771E-3</v>
      </c>
      <c r="Q932" s="246">
        <v>0</v>
      </c>
      <c r="R932" s="247">
        <v>302374</v>
      </c>
      <c r="S932" s="246">
        <v>99.104576110839844</v>
      </c>
      <c r="T932" s="246">
        <v>99.099479675292969</v>
      </c>
      <c r="U932" s="248">
        <v>305106</v>
      </c>
      <c r="V932" s="249">
        <v>0.51391977071762085</v>
      </c>
      <c r="W932" s="248">
        <v>982</v>
      </c>
      <c r="X932" s="246">
        <v>0.32476335763931274</v>
      </c>
      <c r="Y932" s="246">
        <v>0</v>
      </c>
      <c r="Z932" s="247">
        <v>72741</v>
      </c>
      <c r="AA932" s="249">
        <v>93.434242248535156</v>
      </c>
      <c r="AB932" s="246">
        <v>72190</v>
      </c>
      <c r="AC932" s="250">
        <v>93.093223571777344</v>
      </c>
      <c r="AD932" s="246">
        <v>5.2637820243835449</v>
      </c>
      <c r="AE932" s="246">
        <v>35.915340423583984</v>
      </c>
      <c r="AF932" s="246">
        <v>1310.23828125</v>
      </c>
      <c r="AG932" s="246">
        <v>4449.27099609375</v>
      </c>
      <c r="AH932" s="251">
        <v>2998.373046875</v>
      </c>
      <c r="AI932" s="246">
        <v>67.390213012695313</v>
      </c>
      <c r="AJ932" s="251">
        <v>4248.984375</v>
      </c>
      <c r="AK932" s="251">
        <v>200.28619384765625</v>
      </c>
      <c r="AL932" s="246">
        <v>2874.79541015625</v>
      </c>
      <c r="AM932" s="246">
        <v>123.57710266113281</v>
      </c>
      <c r="AN932" s="246">
        <v>85.651496887207031</v>
      </c>
      <c r="AO932" s="246">
        <v>87.338150024414063</v>
      </c>
      <c r="AP932" s="246">
        <v>60.759067535400391</v>
      </c>
      <c r="AQ932" s="246">
        <v>3.0558179918226305</v>
      </c>
      <c r="AR932" s="248">
        <v>291</v>
      </c>
      <c r="AS932" s="248">
        <v>3</v>
      </c>
      <c r="AT932" s="248">
        <v>0</v>
      </c>
      <c r="AU932" s="248">
        <v>0</v>
      </c>
      <c r="AV932" s="248">
        <v>3</v>
      </c>
      <c r="AW932" s="248">
        <v>2</v>
      </c>
      <c r="AX932" s="248">
        <v>5</v>
      </c>
      <c r="AY932" s="248">
        <v>1</v>
      </c>
      <c r="AZ932" s="248">
        <v>7</v>
      </c>
      <c r="BA932" s="248">
        <v>6</v>
      </c>
      <c r="BB932" s="248">
        <v>88</v>
      </c>
      <c r="BC932" s="248">
        <v>42</v>
      </c>
      <c r="BD932" s="246">
        <v>16</v>
      </c>
      <c r="BE932" s="248">
        <v>33</v>
      </c>
      <c r="BF932" s="248">
        <v>0</v>
      </c>
      <c r="BG932" s="249">
        <v>41.17437744140625</v>
      </c>
      <c r="BH932" s="252">
        <v>99</v>
      </c>
      <c r="BI932" s="253">
        <v>19.449901768172889</v>
      </c>
      <c r="BJ932" s="8"/>
      <c r="BK932" s="8"/>
    </row>
    <row r="933" spans="1:63">
      <c r="A933" s="352">
        <v>41861</v>
      </c>
      <c r="B933" s="206" t="s">
        <v>125</v>
      </c>
      <c r="C933" s="206" t="s">
        <v>176</v>
      </c>
      <c r="D933" s="206">
        <v>172</v>
      </c>
      <c r="E933" s="206">
        <v>164</v>
      </c>
      <c r="F933" s="206">
        <v>8</v>
      </c>
      <c r="G933" s="206">
        <v>492</v>
      </c>
      <c r="H933" s="206">
        <v>468</v>
      </c>
      <c r="I933" s="206">
        <v>24</v>
      </c>
      <c r="J933" s="206">
        <v>1604</v>
      </c>
      <c r="K933" s="245">
        <v>1516</v>
      </c>
      <c r="L933" s="245">
        <v>88</v>
      </c>
      <c r="M933" s="245">
        <v>860299</v>
      </c>
      <c r="N933" s="246">
        <v>2.9059664811939001E-3</v>
      </c>
      <c r="O933" s="245">
        <v>7</v>
      </c>
      <c r="P933" s="246">
        <v>8.5264991503208876E-4</v>
      </c>
      <c r="Q933" s="246">
        <v>0</v>
      </c>
      <c r="R933" s="247">
        <v>321252</v>
      </c>
      <c r="S933" s="246">
        <v>99.603141784667969</v>
      </c>
      <c r="T933" s="246">
        <v>99.602294921875</v>
      </c>
      <c r="U933" s="248">
        <v>322532</v>
      </c>
      <c r="V933" s="249">
        <v>0.14448179304599762</v>
      </c>
      <c r="W933" s="248">
        <v>695</v>
      </c>
      <c r="X933" s="246">
        <v>0.21634106338024139</v>
      </c>
      <c r="Y933" s="246">
        <v>0</v>
      </c>
      <c r="Z933" s="247">
        <v>85804</v>
      </c>
      <c r="AA933" s="249">
        <v>91.86285400390625</v>
      </c>
      <c r="AB933" s="246">
        <v>85971</v>
      </c>
      <c r="AC933" s="250">
        <v>92.076400756835938</v>
      </c>
      <c r="AD933" s="246">
        <v>4.2464265823364258</v>
      </c>
      <c r="AE933" s="246">
        <v>32.766582489013672</v>
      </c>
      <c r="AF933" s="246">
        <v>1058.6307373046875</v>
      </c>
      <c r="AG933" s="246">
        <v>4308.896484375</v>
      </c>
      <c r="AH933" s="251">
        <v>2527.947998046875</v>
      </c>
      <c r="AI933" s="246">
        <v>58.668106079101563</v>
      </c>
      <c r="AJ933" s="251">
        <v>3989.825439453125</v>
      </c>
      <c r="AK933" s="251">
        <v>319.07147216796875</v>
      </c>
      <c r="AL933" s="246">
        <v>2275.53173828125</v>
      </c>
      <c r="AM933" s="246">
        <v>252.41630554199219</v>
      </c>
      <c r="AN933" s="246">
        <v>70.614425659179688</v>
      </c>
      <c r="AO933" s="246">
        <v>69.516632080078125</v>
      </c>
      <c r="AP933" s="246">
        <v>87.989601135253906</v>
      </c>
      <c r="AQ933" s="246">
        <v>2.6863444416302991</v>
      </c>
      <c r="AR933" s="248">
        <v>330</v>
      </c>
      <c r="AS933" s="248">
        <v>1</v>
      </c>
      <c r="AT933" s="248">
        <v>1</v>
      </c>
      <c r="AU933" s="248">
        <v>0</v>
      </c>
      <c r="AV933" s="248">
        <v>3</v>
      </c>
      <c r="AW933" s="248">
        <v>2</v>
      </c>
      <c r="AX933" s="248">
        <v>1</v>
      </c>
      <c r="AY933" s="248">
        <v>0</v>
      </c>
      <c r="AZ933" s="248">
        <v>5</v>
      </c>
      <c r="BA933" s="248">
        <v>0</v>
      </c>
      <c r="BB933" s="248">
        <v>65</v>
      </c>
      <c r="BC933" s="248">
        <v>46</v>
      </c>
      <c r="BD933" s="246">
        <v>7</v>
      </c>
      <c r="BE933" s="248">
        <v>21</v>
      </c>
      <c r="BF933" s="248">
        <v>0</v>
      </c>
      <c r="BG933" s="249">
        <v>34.363845825195312</v>
      </c>
      <c r="BH933" s="252">
        <v>131</v>
      </c>
      <c r="BI933" s="253">
        <v>26.626016260162601</v>
      </c>
      <c r="BJ933" s="8"/>
      <c r="BK933" s="8"/>
    </row>
    <row r="934" spans="1:63">
      <c r="A934" s="352">
        <v>41861</v>
      </c>
      <c r="B934" s="107" t="s">
        <v>127</v>
      </c>
      <c r="C934" s="107" t="s">
        <v>128</v>
      </c>
      <c r="D934" s="107">
        <v>161</v>
      </c>
      <c r="E934" s="107">
        <v>149</v>
      </c>
      <c r="F934" s="107">
        <v>12</v>
      </c>
      <c r="G934" s="107">
        <v>483</v>
      </c>
      <c r="H934" s="107">
        <v>447</v>
      </c>
      <c r="I934" s="107">
        <v>36</v>
      </c>
      <c r="J934" s="107">
        <v>1566</v>
      </c>
      <c r="K934" s="108">
        <v>1444</v>
      </c>
      <c r="L934" s="108">
        <v>122</v>
      </c>
      <c r="M934" s="108">
        <v>777844</v>
      </c>
      <c r="N934" s="109">
        <v>0.10927640646696091</v>
      </c>
      <c r="O934" s="108">
        <v>3092</v>
      </c>
      <c r="P934" s="109">
        <v>0.39795666933059692</v>
      </c>
      <c r="Q934" s="109">
        <v>0</v>
      </c>
      <c r="R934" s="110">
        <v>305092</v>
      </c>
      <c r="S934" s="109">
        <v>99.505233764648438</v>
      </c>
      <c r="T934" s="109">
        <v>99.109245300292969</v>
      </c>
      <c r="U934" s="111">
        <v>306609</v>
      </c>
      <c r="V934" s="112">
        <v>5.4140616208314896E-2</v>
      </c>
      <c r="W934" s="111">
        <v>2290</v>
      </c>
      <c r="X934" s="109">
        <v>0.75059324502944946</v>
      </c>
      <c r="Y934" s="109">
        <v>0</v>
      </c>
      <c r="Z934" s="110">
        <v>610306</v>
      </c>
      <c r="AA934" s="112">
        <v>99.412925720214844</v>
      </c>
      <c r="AB934" s="109">
        <v>610525</v>
      </c>
      <c r="AC934" s="182">
        <v>99.553558349609375</v>
      </c>
      <c r="AD934" s="109">
        <v>3.1568131446838379</v>
      </c>
      <c r="AE934" s="109">
        <v>18.390048980712891</v>
      </c>
      <c r="AF934" s="109">
        <v>662.6885986328125</v>
      </c>
      <c r="AG934" s="109">
        <v>3943.709716796875</v>
      </c>
      <c r="AH934" s="113">
        <v>2372.215576171875</v>
      </c>
      <c r="AI934" s="109">
        <v>60.151882171630859</v>
      </c>
      <c r="AJ934" s="113">
        <v>3637.0322265625</v>
      </c>
      <c r="AK934" s="113">
        <v>306.677734375</v>
      </c>
      <c r="AL934" s="109">
        <v>447</v>
      </c>
      <c r="AM934" s="109">
        <v>36</v>
      </c>
      <c r="AN934" s="109">
        <v>69.275314331054687</v>
      </c>
      <c r="AO934" s="109">
        <v>70.522003173828125</v>
      </c>
      <c r="AP934" s="109">
        <v>57.268863677978516</v>
      </c>
      <c r="AQ934" s="109">
        <v>2.518333152488426</v>
      </c>
      <c r="AR934" s="111">
        <v>347</v>
      </c>
      <c r="AS934" s="111">
        <v>3</v>
      </c>
      <c r="AT934" s="111">
        <v>2</v>
      </c>
      <c r="AU934" s="111">
        <v>1</v>
      </c>
      <c r="AV934" s="111">
        <v>2</v>
      </c>
      <c r="AW934" s="111">
        <v>0</v>
      </c>
      <c r="AX934" s="111">
        <v>22</v>
      </c>
      <c r="AY934" s="111">
        <v>0</v>
      </c>
      <c r="AZ934" s="111">
        <v>8</v>
      </c>
      <c r="BA934" s="111">
        <v>1</v>
      </c>
      <c r="BB934" s="111">
        <v>15</v>
      </c>
      <c r="BC934" s="111">
        <v>2</v>
      </c>
      <c r="BD934" s="109">
        <v>68</v>
      </c>
      <c r="BE934" s="111">
        <v>75</v>
      </c>
      <c r="BF934" s="111">
        <v>0</v>
      </c>
      <c r="BG934" s="112">
        <v>33.902107238769531</v>
      </c>
      <c r="BH934" s="244">
        <v>168</v>
      </c>
      <c r="BI934" s="240">
        <v>34.782608695652172</v>
      </c>
      <c r="BJ934" s="299"/>
      <c r="BK934" s="299"/>
    </row>
    <row r="935" spans="1:63">
      <c r="A935" s="352">
        <v>41861</v>
      </c>
      <c r="B935" s="107" t="s">
        <v>129</v>
      </c>
      <c r="C935" s="107" t="s">
        <v>128</v>
      </c>
      <c r="D935" s="107">
        <v>153</v>
      </c>
      <c r="E935" s="107">
        <v>151</v>
      </c>
      <c r="F935" s="107">
        <v>2</v>
      </c>
      <c r="G935" s="107">
        <v>455</v>
      </c>
      <c r="H935" s="107">
        <v>449</v>
      </c>
      <c r="I935" s="107">
        <v>6</v>
      </c>
      <c r="J935" s="107">
        <v>1146</v>
      </c>
      <c r="K935" s="108">
        <v>1129</v>
      </c>
      <c r="L935" s="108">
        <v>17</v>
      </c>
      <c r="M935" s="108">
        <v>600235</v>
      </c>
      <c r="N935" s="109">
        <v>9.7461827099323273E-2</v>
      </c>
      <c r="O935" s="108">
        <v>2828</v>
      </c>
      <c r="P935" s="109">
        <v>0.47161945700645447</v>
      </c>
      <c r="Q935" s="109">
        <v>0</v>
      </c>
      <c r="R935" s="110">
        <v>192319</v>
      </c>
      <c r="S935" s="109">
        <v>98.291946411132813</v>
      </c>
      <c r="T935" s="109">
        <v>97.828384399414063</v>
      </c>
      <c r="U935" s="111">
        <v>195661</v>
      </c>
      <c r="V935" s="112">
        <v>1.2174117565155029</v>
      </c>
      <c r="W935" s="111">
        <v>1591</v>
      </c>
      <c r="X935" s="109">
        <v>0.82727134227752686</v>
      </c>
      <c r="Y935" s="109">
        <v>0</v>
      </c>
      <c r="Z935" s="110">
        <v>166929</v>
      </c>
      <c r="AA935" s="112">
        <v>98.816535949707031</v>
      </c>
      <c r="AB935" s="109">
        <v>167265</v>
      </c>
      <c r="AC935" s="182">
        <v>98.941864013671875</v>
      </c>
      <c r="AD935" s="109">
        <v>3.0740835666656494</v>
      </c>
      <c r="AE935" s="109">
        <v>25.910259246826172</v>
      </c>
      <c r="AF935" s="109">
        <v>545.52740478515625</v>
      </c>
      <c r="AG935" s="109">
        <v>2292.039794921875</v>
      </c>
      <c r="AH935" s="113">
        <v>1265.8720703125</v>
      </c>
      <c r="AI935" s="109">
        <v>55.229061126708984</v>
      </c>
      <c r="AJ935" s="113">
        <v>2257.57275390625</v>
      </c>
      <c r="AK935" s="113">
        <v>34.466667175292969</v>
      </c>
      <c r="AL935" s="109">
        <v>449</v>
      </c>
      <c r="AM935" s="109">
        <v>6</v>
      </c>
      <c r="AN935" s="109">
        <v>62.014652252197266</v>
      </c>
      <c r="AO935" s="109">
        <v>62.552982330322266</v>
      </c>
      <c r="AP935" s="109">
        <v>39.658794403076172</v>
      </c>
      <c r="AQ935" s="109">
        <v>2.0000347250627182</v>
      </c>
      <c r="AR935" s="111">
        <v>333</v>
      </c>
      <c r="AS935" s="111">
        <v>2</v>
      </c>
      <c r="AT935" s="111">
        <v>3</v>
      </c>
      <c r="AU935" s="111">
        <v>2</v>
      </c>
      <c r="AV935" s="111">
        <v>1</v>
      </c>
      <c r="AW935" s="111">
        <v>1</v>
      </c>
      <c r="AX935" s="111">
        <v>26</v>
      </c>
      <c r="AY935" s="111">
        <v>0</v>
      </c>
      <c r="AZ935" s="111">
        <v>12</v>
      </c>
      <c r="BA935" s="111">
        <v>2</v>
      </c>
      <c r="BB935" s="111">
        <v>28</v>
      </c>
      <c r="BC935" s="111">
        <v>11</v>
      </c>
      <c r="BD935" s="109">
        <v>90</v>
      </c>
      <c r="BE935" s="111">
        <v>83</v>
      </c>
      <c r="BF935" s="111">
        <v>0</v>
      </c>
      <c r="BG935" s="112">
        <v>30.291955947875977</v>
      </c>
      <c r="BH935" s="244">
        <v>179</v>
      </c>
      <c r="BI935" s="240">
        <v>39.340659340659343</v>
      </c>
      <c r="BJ935" s="299"/>
      <c r="BK935" s="299"/>
    </row>
    <row r="936" spans="1:63">
      <c r="A936" s="352">
        <v>41861</v>
      </c>
      <c r="B936" s="126" t="s">
        <v>130</v>
      </c>
      <c r="C936" s="126" t="s">
        <v>128</v>
      </c>
      <c r="D936" s="233">
        <v>181</v>
      </c>
      <c r="E936" s="233">
        <v>176</v>
      </c>
      <c r="F936" s="233">
        <v>5</v>
      </c>
      <c r="G936" s="233">
        <v>543</v>
      </c>
      <c r="H936" s="233">
        <v>528</v>
      </c>
      <c r="I936" s="233">
        <v>15</v>
      </c>
      <c r="J936" s="233">
        <v>892</v>
      </c>
      <c r="K936" s="233">
        <v>860</v>
      </c>
      <c r="L936" s="233">
        <v>32</v>
      </c>
      <c r="M936" s="233">
        <v>260335</v>
      </c>
      <c r="N936" s="195">
        <v>0.1033284068107605</v>
      </c>
      <c r="O936" s="233">
        <v>595</v>
      </c>
      <c r="P936" s="230">
        <v>0.22879071533679962</v>
      </c>
      <c r="Q936" s="234">
        <v>0</v>
      </c>
      <c r="R936" s="233">
        <v>58067</v>
      </c>
      <c r="S936" s="230">
        <v>99.804061889648438</v>
      </c>
      <c r="T936" s="195">
        <v>99.575721740722656</v>
      </c>
      <c r="U936" s="233">
        <v>58181</v>
      </c>
      <c r="V936" s="195">
        <v>0</v>
      </c>
      <c r="W936" s="233">
        <v>296</v>
      </c>
      <c r="X936" s="195">
        <v>0.50975596904754639</v>
      </c>
      <c r="Y936" s="234">
        <v>0</v>
      </c>
      <c r="Z936" s="233">
        <v>130132</v>
      </c>
      <c r="AA936" s="195">
        <v>98.802955627441406</v>
      </c>
      <c r="AB936" s="233">
        <v>131296</v>
      </c>
      <c r="AC936" s="195">
        <v>98.787605285644531</v>
      </c>
      <c r="AD936" s="234">
        <v>4.0833339691162109</v>
      </c>
      <c r="AE936" s="234">
        <v>27.428848266601563</v>
      </c>
      <c r="AF936" s="233">
        <v>323.83328247070312</v>
      </c>
      <c r="AG936" s="234">
        <v>1098.416748046875</v>
      </c>
      <c r="AH936" s="234">
        <v>665.3887939453125</v>
      </c>
      <c r="AI936" s="234">
        <v>60.577079772949219</v>
      </c>
      <c r="AJ936" s="234">
        <v>1066.26123046875</v>
      </c>
      <c r="AK936" s="234">
        <v>32.155555725097656</v>
      </c>
      <c r="AL936" s="234">
        <v>528</v>
      </c>
      <c r="AM936" s="234">
        <v>15</v>
      </c>
      <c r="AN936" s="235">
        <v>45.475807189941406</v>
      </c>
      <c r="AO936" s="235">
        <v>45.509033203125</v>
      </c>
      <c r="AP936" s="235">
        <v>44.400867462158203</v>
      </c>
      <c r="AQ936" s="213">
        <v>1.2314089103664518</v>
      </c>
      <c r="AR936" s="234">
        <v>443</v>
      </c>
      <c r="AS936" s="236">
        <v>0</v>
      </c>
      <c r="AT936" s="236">
        <v>2</v>
      </c>
      <c r="AU936" s="236">
        <v>2</v>
      </c>
      <c r="AV936" s="236">
        <v>0</v>
      </c>
      <c r="AW936" s="236">
        <v>0</v>
      </c>
      <c r="AX936" s="236">
        <v>5</v>
      </c>
      <c r="AY936" s="236">
        <v>0</v>
      </c>
      <c r="AZ936" s="236">
        <v>0</v>
      </c>
      <c r="BA936" s="236">
        <v>0</v>
      </c>
      <c r="BB936" s="236">
        <v>27</v>
      </c>
      <c r="BC936" s="236">
        <v>3</v>
      </c>
      <c r="BD936" s="236">
        <v>7</v>
      </c>
      <c r="BE936" s="236">
        <v>3</v>
      </c>
      <c r="BF936" s="236">
        <v>0</v>
      </c>
      <c r="BG936" s="235">
        <v>20.945512771606445</v>
      </c>
      <c r="BH936" s="236">
        <v>291</v>
      </c>
      <c r="BI936" s="235">
        <v>53.591160220994475</v>
      </c>
      <c r="BJ936" s="299"/>
      <c r="BK936" s="299"/>
    </row>
    <row r="937" spans="1:63">
      <c r="A937" s="352">
        <v>41861</v>
      </c>
      <c r="B937" s="127" t="s">
        <v>132</v>
      </c>
      <c r="C937" s="127" t="s">
        <v>128</v>
      </c>
      <c r="D937" s="199">
        <v>183</v>
      </c>
      <c r="E937" s="199">
        <v>178</v>
      </c>
      <c r="F937" s="199">
        <v>5</v>
      </c>
      <c r="G937" s="199">
        <v>542</v>
      </c>
      <c r="H937" s="199">
        <v>527</v>
      </c>
      <c r="I937" s="199">
        <v>15</v>
      </c>
      <c r="J937" s="199">
        <v>1002</v>
      </c>
      <c r="K937" s="199">
        <v>973</v>
      </c>
      <c r="L937" s="199">
        <v>29</v>
      </c>
      <c r="M937" s="199">
        <v>366375</v>
      </c>
      <c r="N937" s="200">
        <v>0</v>
      </c>
      <c r="O937" s="199">
        <v>1010</v>
      </c>
      <c r="P937" s="194">
        <v>0.27569416165351868</v>
      </c>
      <c r="Q937" s="200">
        <v>0</v>
      </c>
      <c r="R937" s="199">
        <v>96663</v>
      </c>
      <c r="S937" s="194">
        <v>99.748214721679688</v>
      </c>
      <c r="T937" s="200">
        <v>99.473213195800781</v>
      </c>
      <c r="U937" s="199">
        <v>96907</v>
      </c>
      <c r="V937" s="201">
        <v>0</v>
      </c>
      <c r="W937" s="199">
        <v>642</v>
      </c>
      <c r="X937" s="200">
        <v>0.66416311264038086</v>
      </c>
      <c r="Y937" s="200">
        <v>0</v>
      </c>
      <c r="Z937" s="199">
        <v>152400</v>
      </c>
      <c r="AA937" s="201">
        <v>97.886680603027344</v>
      </c>
      <c r="AB937" s="199">
        <v>153636</v>
      </c>
      <c r="AC937" s="201">
        <v>97.669281005859375</v>
      </c>
      <c r="AD937" s="200">
        <v>4.2091917991638184</v>
      </c>
      <c r="AE937" s="200">
        <v>25.598257064819336</v>
      </c>
      <c r="AF937" s="199">
        <v>428.29977416992187</v>
      </c>
      <c r="AG937" s="200">
        <v>1530.2335205078125</v>
      </c>
      <c r="AH937" s="200">
        <v>788.57769775390625</v>
      </c>
      <c r="AI937" s="237">
        <v>51.533161163330078</v>
      </c>
      <c r="AJ937" s="200">
        <v>1483.855712890625</v>
      </c>
      <c r="AK937" s="200">
        <v>46.377777099609375</v>
      </c>
      <c r="AL937" s="200">
        <v>527</v>
      </c>
      <c r="AM937" s="200">
        <v>15</v>
      </c>
      <c r="AN937" s="200">
        <v>47.650146484375</v>
      </c>
      <c r="AO937" s="200">
        <v>47.921855926513672</v>
      </c>
      <c r="AP937" s="200">
        <v>40.333412170410156</v>
      </c>
      <c r="AQ937" s="200">
        <v>1.5271791621834456</v>
      </c>
      <c r="AR937" s="200">
        <v>469</v>
      </c>
      <c r="AS937" s="202">
        <v>0</v>
      </c>
      <c r="AT937" s="202">
        <v>0</v>
      </c>
      <c r="AU937" s="202">
        <v>0</v>
      </c>
      <c r="AV937" s="202">
        <v>0</v>
      </c>
      <c r="AW937" s="202">
        <v>0</v>
      </c>
      <c r="AX937" s="202">
        <v>12</v>
      </c>
      <c r="AY937" s="202">
        <v>0</v>
      </c>
      <c r="AZ937" s="202">
        <v>5</v>
      </c>
      <c r="BA937" s="202">
        <v>0</v>
      </c>
      <c r="BB937" s="202">
        <v>29</v>
      </c>
      <c r="BC937" s="202">
        <v>11</v>
      </c>
      <c r="BD937" s="202">
        <v>22</v>
      </c>
      <c r="BE937" s="202">
        <v>13</v>
      </c>
      <c r="BF937" s="202">
        <v>0</v>
      </c>
      <c r="BG937" s="200">
        <v>22.032066345214844</v>
      </c>
      <c r="BH937" s="202">
        <v>279</v>
      </c>
      <c r="BI937" s="238">
        <v>51.476014760147606</v>
      </c>
      <c r="BJ937" s="299"/>
      <c r="BK937" s="299"/>
    </row>
    <row r="938" spans="1:63">
      <c r="A938" s="352">
        <v>41860</v>
      </c>
      <c r="B938" s="126" t="s">
        <v>6</v>
      </c>
      <c r="C938" s="126"/>
      <c r="D938" s="233">
        <v>2108</v>
      </c>
      <c r="E938" s="233">
        <v>1914</v>
      </c>
      <c r="F938" s="233">
        <v>194</v>
      </c>
      <c r="G938" s="233">
        <v>6230</v>
      </c>
      <c r="H938" s="233">
        <v>5667</v>
      </c>
      <c r="I938" s="233">
        <v>563</v>
      </c>
      <c r="J938" s="233">
        <v>18601</v>
      </c>
      <c r="K938" s="233">
        <v>16481</v>
      </c>
      <c r="L938" s="233">
        <v>2120</v>
      </c>
      <c r="M938" s="233">
        <v>11916017</v>
      </c>
      <c r="N938" s="195">
        <v>6.4702828466181486E-2</v>
      </c>
      <c r="O938" s="233">
        <v>15914</v>
      </c>
      <c r="P938" s="230">
        <v>0.13555296048659649</v>
      </c>
      <c r="Q938" s="234"/>
      <c r="R938" s="233">
        <v>4651040</v>
      </c>
      <c r="S938" s="230">
        <v>99.456842252181218</v>
      </c>
      <c r="T938" s="195">
        <v>99.322025558101899</v>
      </c>
      <c r="U938" s="233">
        <v>4676480</v>
      </c>
      <c r="V938" s="195">
        <v>0.18552415400315539</v>
      </c>
      <c r="W938" s="233">
        <v>17130</v>
      </c>
      <c r="X938" s="195">
        <v>0.36830472324469365</v>
      </c>
      <c r="Y938" s="234"/>
      <c r="Z938" s="233">
        <v>3710010</v>
      </c>
      <c r="AA938" s="195">
        <v>98.05574575945279</v>
      </c>
      <c r="AB938" s="233">
        <v>3713083</v>
      </c>
      <c r="AC938" s="195">
        <v>98.080548484152885</v>
      </c>
      <c r="AD938" s="234">
        <v>9.142047824341315</v>
      </c>
      <c r="AE938" s="234">
        <v>29.008232718427397</v>
      </c>
      <c r="AF938" s="233">
        <v>16103.385375976563</v>
      </c>
      <c r="AG938" s="234">
        <v>63659.768920898438</v>
      </c>
      <c r="AH938" s="234">
        <v>46236.84814453125</v>
      </c>
      <c r="AI938" s="234">
        <v>72.63119066923359</v>
      </c>
      <c r="AJ938" s="234">
        <v>54030.496704101563</v>
      </c>
      <c r="AK938" s="234">
        <v>9629.2764015197754</v>
      </c>
      <c r="AL938" s="234">
        <v>35183.172119140625</v>
      </c>
      <c r="AM938" s="234">
        <v>7749.3895263671875</v>
      </c>
      <c r="AN938" s="235">
        <v>93.285814419282019</v>
      </c>
      <c r="AO938" s="235">
        <v>90.673902659019816</v>
      </c>
      <c r="AP938" s="235">
        <v>113.09102013251922</v>
      </c>
      <c r="AQ938" s="213">
        <v>3.4223842224019374</v>
      </c>
      <c r="AR938" s="234">
        <v>3445</v>
      </c>
      <c r="AS938" s="236">
        <v>108</v>
      </c>
      <c r="AT938" s="236">
        <v>21</v>
      </c>
      <c r="AU938" s="236">
        <v>15</v>
      </c>
      <c r="AV938" s="236">
        <v>27</v>
      </c>
      <c r="AW938" s="236">
        <v>13</v>
      </c>
      <c r="AX938" s="236">
        <v>93</v>
      </c>
      <c r="AY938" s="236">
        <v>1</v>
      </c>
      <c r="AZ938" s="236">
        <v>80</v>
      </c>
      <c r="BA938" s="236">
        <v>21</v>
      </c>
      <c r="BB938" s="236">
        <v>606</v>
      </c>
      <c r="BC938" s="236">
        <v>265</v>
      </c>
      <c r="BD938" s="236">
        <v>310</v>
      </c>
      <c r="BE938" s="236">
        <v>504</v>
      </c>
      <c r="BF938" s="236">
        <v>0</v>
      </c>
      <c r="BG938" s="235">
        <v>45.418708989912169</v>
      </c>
      <c r="BH938" s="236">
        <v>1436</v>
      </c>
      <c r="BI938" s="235">
        <v>23.049759229534512</v>
      </c>
      <c r="BJ938" s="299"/>
      <c r="BK938" s="299"/>
    </row>
    <row r="939" spans="1:63">
      <c r="A939" s="352">
        <v>41860</v>
      </c>
      <c r="B939" s="127" t="s">
        <v>134</v>
      </c>
      <c r="C939" s="127"/>
      <c r="D939" s="199">
        <v>755</v>
      </c>
      <c r="E939" s="199">
        <v>652</v>
      </c>
      <c r="F939" s="199">
        <v>103</v>
      </c>
      <c r="G939" s="199">
        <v>2256</v>
      </c>
      <c r="H939" s="199">
        <v>1945</v>
      </c>
      <c r="I939" s="199">
        <v>311</v>
      </c>
      <c r="J939" s="199">
        <v>7825</v>
      </c>
      <c r="K939" s="199">
        <v>6554</v>
      </c>
      <c r="L939" s="199">
        <v>1271</v>
      </c>
      <c r="M939" s="199">
        <v>5915197</v>
      </c>
      <c r="N939" s="200">
        <v>0.10988645023087812</v>
      </c>
      <c r="O939" s="199">
        <v>8059</v>
      </c>
      <c r="P939" s="194">
        <v>0.13640890939711348</v>
      </c>
      <c r="Q939" s="200"/>
      <c r="R939" s="199">
        <v>2508318</v>
      </c>
      <c r="S939" s="194">
        <v>99.521601689395666</v>
      </c>
      <c r="T939" s="200">
        <v>99.385845357916622</v>
      </c>
      <c r="U939" s="199">
        <v>2520380</v>
      </c>
      <c r="V939" s="201">
        <v>0.10867408979558627</v>
      </c>
      <c r="W939" s="199">
        <v>8077</v>
      </c>
      <c r="X939" s="200">
        <v>0.32200861294301597</v>
      </c>
      <c r="Y939" s="200"/>
      <c r="Z939" s="199">
        <v>2139454</v>
      </c>
      <c r="AA939" s="201">
        <v>98.432405059907225</v>
      </c>
      <c r="AB939" s="199">
        <v>2143149</v>
      </c>
      <c r="AC939" s="201">
        <v>98.34995040336679</v>
      </c>
      <c r="AD939" s="200">
        <v>5.0611790980853089</v>
      </c>
      <c r="AE939" s="200">
        <v>30.270638950327609</v>
      </c>
      <c r="AF939" s="199">
        <v>8564.585205078125</v>
      </c>
      <c r="AG939" s="200">
        <v>35505.056640625</v>
      </c>
      <c r="AH939" s="200">
        <v>28786.28125</v>
      </c>
      <c r="AI939" s="237">
        <v>81.076567603789272</v>
      </c>
      <c r="AJ939" s="200">
        <v>28725.02978515625</v>
      </c>
      <c r="AK939" s="200">
        <v>6780.0331268310547</v>
      </c>
      <c r="AL939" s="200">
        <v>22953.71044921875</v>
      </c>
      <c r="AM939" s="200">
        <v>5832.5734558105469</v>
      </c>
      <c r="AN939" s="200">
        <v>118.43474364510857</v>
      </c>
      <c r="AO939" s="200">
        <v>115.45107649872509</v>
      </c>
      <c r="AP939" s="200">
        <v>132.99680983797629</v>
      </c>
      <c r="AQ939" s="200">
        <v>4.5373874301118207</v>
      </c>
      <c r="AR939" s="200">
        <v>767</v>
      </c>
      <c r="AS939" s="202">
        <v>97</v>
      </c>
      <c r="AT939" s="202">
        <v>12</v>
      </c>
      <c r="AU939" s="202">
        <v>8</v>
      </c>
      <c r="AV939" s="202">
        <v>9</v>
      </c>
      <c r="AW939" s="202">
        <v>4</v>
      </c>
      <c r="AX939" s="202">
        <v>25</v>
      </c>
      <c r="AY939" s="202">
        <v>1</v>
      </c>
      <c r="AZ939" s="202">
        <v>32</v>
      </c>
      <c r="BA939" s="202">
        <v>8</v>
      </c>
      <c r="BB939" s="202">
        <v>129</v>
      </c>
      <c r="BC939" s="202">
        <v>36</v>
      </c>
      <c r="BD939" s="202">
        <v>83</v>
      </c>
      <c r="BE939" s="202">
        <v>192</v>
      </c>
      <c r="BF939" s="202">
        <v>0</v>
      </c>
      <c r="BG939" s="200">
        <v>58.40465517544051</v>
      </c>
      <c r="BH939" s="202">
        <v>158</v>
      </c>
      <c r="BI939" s="238">
        <v>7.0035460992907801</v>
      </c>
      <c r="BJ939" s="41"/>
      <c r="BK939" s="41"/>
    </row>
    <row r="940" spans="1:63">
      <c r="A940" s="352">
        <v>41860</v>
      </c>
      <c r="B940" s="127" t="s">
        <v>175</v>
      </c>
      <c r="C940" s="127"/>
      <c r="D940" s="199">
        <v>675</v>
      </c>
      <c r="E940" s="199">
        <v>608</v>
      </c>
      <c r="F940" s="199">
        <v>67</v>
      </c>
      <c r="G940" s="199">
        <v>1951</v>
      </c>
      <c r="H940" s="199">
        <v>1771</v>
      </c>
      <c r="I940" s="199">
        <v>180</v>
      </c>
      <c r="J940" s="199">
        <v>6189</v>
      </c>
      <c r="K940" s="199">
        <v>5535</v>
      </c>
      <c r="L940" s="199">
        <v>654</v>
      </c>
      <c r="M940" s="199">
        <v>3932678</v>
      </c>
      <c r="N940" s="200">
        <v>1.0349182125863186E-2</v>
      </c>
      <c r="O940" s="199">
        <v>242</v>
      </c>
      <c r="P940" s="194">
        <v>6.4279608875386536E-3</v>
      </c>
      <c r="Q940" s="200"/>
      <c r="R940" s="199">
        <v>1469126</v>
      </c>
      <c r="S940" s="194">
        <v>99.439113330270985</v>
      </c>
      <c r="T940" s="243">
        <v>99.432721422959204</v>
      </c>
      <c r="U940" s="199">
        <v>1477422</v>
      </c>
      <c r="V940" s="201">
        <v>0.22911530853320655</v>
      </c>
      <c r="W940" s="199">
        <v>4186</v>
      </c>
      <c r="X940" s="200">
        <v>0.2849313129030458</v>
      </c>
      <c r="Y940" s="200"/>
      <c r="Z940" s="199">
        <v>431148</v>
      </c>
      <c r="AA940" s="201">
        <v>93.765251382118535</v>
      </c>
      <c r="AB940" s="199">
        <v>429103</v>
      </c>
      <c r="AC940" s="201">
        <v>94.062963446686524</v>
      </c>
      <c r="AD940" s="200">
        <v>19.545303180394505</v>
      </c>
      <c r="AE940" s="200">
        <v>32.317674245021379</v>
      </c>
      <c r="AF940" s="199">
        <v>5503.939208984375</v>
      </c>
      <c r="AG940" s="200">
        <v>19039.697265625</v>
      </c>
      <c r="AH940" s="200">
        <v>12123.2783203125</v>
      </c>
      <c r="AI940" s="237">
        <v>63.673692660021075</v>
      </c>
      <c r="AJ940" s="200">
        <v>16618.88525390625</v>
      </c>
      <c r="AK940" s="200">
        <v>2420.8098754882812</v>
      </c>
      <c r="AL940" s="200">
        <v>10278.461669921875</v>
      </c>
      <c r="AM940" s="200">
        <v>1844.8160705566406</v>
      </c>
      <c r="AN940" s="200">
        <v>81.070748660532317</v>
      </c>
      <c r="AO940" s="200">
        <v>80.225172461064375</v>
      </c>
      <c r="AP940" s="200">
        <v>92.022508105976016</v>
      </c>
      <c r="AQ940" s="200">
        <v>3.0763770020399095</v>
      </c>
      <c r="AR940" s="200">
        <v>1111</v>
      </c>
      <c r="AS940" s="202">
        <v>6</v>
      </c>
      <c r="AT940" s="202">
        <v>1</v>
      </c>
      <c r="AU940" s="202">
        <v>1</v>
      </c>
      <c r="AV940" s="202">
        <v>13</v>
      </c>
      <c r="AW940" s="202">
        <v>7</v>
      </c>
      <c r="AX940" s="202">
        <v>13</v>
      </c>
      <c r="AY940" s="202">
        <v>1</v>
      </c>
      <c r="AZ940" s="202">
        <v>24</v>
      </c>
      <c r="BA940" s="202">
        <v>9</v>
      </c>
      <c r="BB940" s="202">
        <v>359</v>
      </c>
      <c r="BC940" s="202">
        <v>188</v>
      </c>
      <c r="BD940" s="202">
        <v>60</v>
      </c>
      <c r="BE940" s="202">
        <v>123</v>
      </c>
      <c r="BF940" s="202">
        <v>0</v>
      </c>
      <c r="BG940" s="200">
        <v>39.447272567872076</v>
      </c>
      <c r="BH940" s="202">
        <v>396</v>
      </c>
      <c r="BI940" s="238">
        <v>20.297283444387492</v>
      </c>
      <c r="BJ940" s="7"/>
      <c r="BK940" s="7"/>
    </row>
    <row r="941" spans="1:63">
      <c r="A941" s="352">
        <v>41860</v>
      </c>
      <c r="B941" s="126" t="s">
        <v>135</v>
      </c>
      <c r="C941" s="126"/>
      <c r="D941" s="189">
        <v>678</v>
      </c>
      <c r="E941" s="189">
        <v>654</v>
      </c>
      <c r="F941" s="189">
        <v>24</v>
      </c>
      <c r="G941" s="189">
        <v>2023</v>
      </c>
      <c r="H941" s="189">
        <v>1951</v>
      </c>
      <c r="I941" s="189">
        <v>72</v>
      </c>
      <c r="J941" s="189">
        <v>4587</v>
      </c>
      <c r="K941" s="189">
        <v>4392</v>
      </c>
      <c r="L941" s="189">
        <v>195</v>
      </c>
      <c r="M941" s="189">
        <v>2068142</v>
      </c>
      <c r="N941" s="203">
        <v>3.8827122286761523E-2</v>
      </c>
      <c r="O941" s="189">
        <v>7613</v>
      </c>
      <c r="P941" s="192">
        <v>0.36826044016489401</v>
      </c>
      <c r="Q941" s="203"/>
      <c r="R941" s="204">
        <v>673596</v>
      </c>
      <c r="S941" s="192">
        <v>99.254359989957862</v>
      </c>
      <c r="T941" s="203">
        <v>98.888845446975992</v>
      </c>
      <c r="U941" s="204">
        <v>678678</v>
      </c>
      <c r="V941" s="205">
        <v>0.37602514875969056</v>
      </c>
      <c r="W941" s="204">
        <v>4867</v>
      </c>
      <c r="X941" s="203">
        <v>0.72253992007078427</v>
      </c>
      <c r="Y941" s="203"/>
      <c r="Z941" s="204">
        <v>1139408</v>
      </c>
      <c r="AA941" s="205">
        <v>98.972004749037282</v>
      </c>
      <c r="AB941" s="204">
        <v>1140831</v>
      </c>
      <c r="AC941" s="205">
        <v>99.085595978979498</v>
      </c>
      <c r="AD941" s="203">
        <v>3.6599364287771921</v>
      </c>
      <c r="AE941" s="203">
        <v>24.408772077027617</v>
      </c>
      <c r="AF941" s="204">
        <v>2034.8609619140625</v>
      </c>
      <c r="AG941" s="205">
        <v>9115.0150146484375</v>
      </c>
      <c r="AH941" s="205">
        <v>5327.28857421875</v>
      </c>
      <c r="AI941" s="232">
        <v>58.445198012920898</v>
      </c>
      <c r="AJ941" s="205">
        <v>8686.5816650390625</v>
      </c>
      <c r="AK941" s="205">
        <v>428.43339920043945</v>
      </c>
      <c r="AL941" s="205">
        <v>1951</v>
      </c>
      <c r="AM941" s="205">
        <v>72</v>
      </c>
      <c r="AN941" s="203">
        <v>61.680580158549681</v>
      </c>
      <c r="AO941" s="203">
        <v>62.083777787067724</v>
      </c>
      <c r="AP941" s="203">
        <v>54.503760750434346</v>
      </c>
      <c r="AQ941" s="203">
        <v>1.9871408359817828</v>
      </c>
      <c r="AR941" s="205">
        <v>1567</v>
      </c>
      <c r="AS941" s="204">
        <v>5</v>
      </c>
      <c r="AT941" s="204">
        <v>8</v>
      </c>
      <c r="AU941" s="204">
        <v>6</v>
      </c>
      <c r="AV941" s="204">
        <v>5</v>
      </c>
      <c r="AW941" s="204">
        <v>2</v>
      </c>
      <c r="AX941" s="204">
        <v>55</v>
      </c>
      <c r="AY941" s="204">
        <v>-1</v>
      </c>
      <c r="AZ941" s="204">
        <v>24</v>
      </c>
      <c r="BA941" s="204">
        <v>4</v>
      </c>
      <c r="BB941" s="204">
        <v>118</v>
      </c>
      <c r="BC941" s="204">
        <v>41</v>
      </c>
      <c r="BD941" s="204">
        <v>167</v>
      </c>
      <c r="BE941" s="204">
        <v>189</v>
      </c>
      <c r="BF941" s="204">
        <v>0</v>
      </c>
      <c r="BG941" s="203">
        <v>29.304661983455347</v>
      </c>
      <c r="BH941" s="204">
        <v>882</v>
      </c>
      <c r="BI941" s="239">
        <v>43.598615916955019</v>
      </c>
      <c r="BJ941" s="7"/>
      <c r="BK941" s="7"/>
    </row>
    <row r="942" spans="1:63">
      <c r="A942" s="352">
        <v>41860</v>
      </c>
      <c r="B942" s="114" t="s">
        <v>121</v>
      </c>
      <c r="C942" s="114" t="s">
        <v>122</v>
      </c>
      <c r="D942" s="114">
        <v>227</v>
      </c>
      <c r="E942" s="114">
        <v>167</v>
      </c>
      <c r="F942" s="114">
        <v>60</v>
      </c>
      <c r="G942" s="114">
        <v>671</v>
      </c>
      <c r="H942" s="114">
        <v>490</v>
      </c>
      <c r="I942" s="114">
        <v>181</v>
      </c>
      <c r="J942" s="114">
        <v>2565</v>
      </c>
      <c r="K942" s="115">
        <v>1818</v>
      </c>
      <c r="L942" s="115">
        <v>747</v>
      </c>
      <c r="M942" s="115">
        <v>1914109</v>
      </c>
      <c r="N942" s="116">
        <v>4.0175352245569229E-2</v>
      </c>
      <c r="O942" s="115">
        <v>2597</v>
      </c>
      <c r="P942" s="116">
        <v>0.13574202358722687</v>
      </c>
      <c r="Q942" s="116">
        <v>0</v>
      </c>
      <c r="R942" s="117">
        <v>942544</v>
      </c>
      <c r="S942" s="116">
        <v>99.627304077148438</v>
      </c>
      <c r="T942" s="116">
        <v>99.4920654296875</v>
      </c>
      <c r="U942" s="118">
        <v>946070</v>
      </c>
      <c r="V942" s="119">
        <v>0.10950563848018646</v>
      </c>
      <c r="W942" s="117">
        <v>3279</v>
      </c>
      <c r="X942" s="119">
        <v>0.34788826107978821</v>
      </c>
      <c r="Y942" s="119">
        <v>0</v>
      </c>
      <c r="Z942" s="117">
        <v>1079659</v>
      </c>
      <c r="AA942" s="119">
        <v>98.456459045410156</v>
      </c>
      <c r="AB942" s="116">
        <v>1082432</v>
      </c>
      <c r="AC942" s="120">
        <v>98.41375732421875</v>
      </c>
      <c r="AD942" s="116">
        <v>4.8625125885009766</v>
      </c>
      <c r="AE942" s="116">
        <v>29.277559280395508</v>
      </c>
      <c r="AF942" s="116">
        <v>2685.884765625</v>
      </c>
      <c r="AG942" s="116">
        <v>14207.3896484375</v>
      </c>
      <c r="AH942" s="121">
        <v>12397.2060546875</v>
      </c>
      <c r="AI942" s="116">
        <v>87.258857727050781</v>
      </c>
      <c r="AJ942" s="121">
        <v>9602.0107421875</v>
      </c>
      <c r="AK942" s="121">
        <v>4605.3837890625</v>
      </c>
      <c r="AL942" s="116">
        <v>8226.9140625</v>
      </c>
      <c r="AM942" s="116">
        <v>4170.29638671875</v>
      </c>
      <c r="AN942" s="116">
        <v>138.80555725097656</v>
      </c>
      <c r="AO942" s="116">
        <v>133.26171875</v>
      </c>
      <c r="AP942" s="116">
        <v>151.98849487304687</v>
      </c>
      <c r="AQ942" s="122">
        <v>5.5389433327241715</v>
      </c>
      <c r="AR942" s="118">
        <v>134</v>
      </c>
      <c r="AS942" s="118">
        <v>70</v>
      </c>
      <c r="AT942" s="118">
        <v>4</v>
      </c>
      <c r="AU942" s="118">
        <v>1</v>
      </c>
      <c r="AV942" s="118">
        <v>3</v>
      </c>
      <c r="AW942" s="118">
        <v>0</v>
      </c>
      <c r="AX942" s="118">
        <v>15</v>
      </c>
      <c r="AY942" s="118">
        <v>0</v>
      </c>
      <c r="AZ942" s="118">
        <v>6</v>
      </c>
      <c r="BA942" s="118">
        <v>3</v>
      </c>
      <c r="BB942" s="118">
        <v>24</v>
      </c>
      <c r="BC942" s="118">
        <v>8</v>
      </c>
      <c r="BD942" s="116">
        <v>37</v>
      </c>
      <c r="BE942" s="118">
        <v>49</v>
      </c>
      <c r="BF942" s="118">
        <v>0</v>
      </c>
      <c r="BG942" s="112">
        <v>68.892677307128906</v>
      </c>
      <c r="BH942" s="244">
        <v>31</v>
      </c>
      <c r="BI942" s="240">
        <v>4.6199701937406861</v>
      </c>
      <c r="BJ942" s="7"/>
      <c r="BK942" s="7"/>
    </row>
    <row r="943" spans="1:63">
      <c r="A943" s="352">
        <v>41860</v>
      </c>
      <c r="B943" s="114" t="s">
        <v>123</v>
      </c>
      <c r="C943" s="114" t="s">
        <v>122</v>
      </c>
      <c r="D943" s="114">
        <v>169</v>
      </c>
      <c r="E943" s="114">
        <v>158</v>
      </c>
      <c r="F943" s="114">
        <v>11</v>
      </c>
      <c r="G943" s="114">
        <v>518</v>
      </c>
      <c r="H943" s="114">
        <v>484</v>
      </c>
      <c r="I943" s="114">
        <v>34</v>
      </c>
      <c r="J943" s="114">
        <v>1525</v>
      </c>
      <c r="K943" s="115">
        <v>1402</v>
      </c>
      <c r="L943" s="115">
        <v>123</v>
      </c>
      <c r="M943" s="115">
        <v>1081618</v>
      </c>
      <c r="N943" s="116">
        <v>1.6549279913306236E-2</v>
      </c>
      <c r="O943" s="115">
        <v>1574</v>
      </c>
      <c r="P943" s="116">
        <v>0.14558330178260803</v>
      </c>
      <c r="Q943" s="116">
        <v>0</v>
      </c>
      <c r="R943" s="117">
        <v>409618</v>
      </c>
      <c r="S943" s="116">
        <v>99.472061157226562</v>
      </c>
      <c r="T943" s="116">
        <v>99.327247619628906</v>
      </c>
      <c r="U943" s="118">
        <v>411792</v>
      </c>
      <c r="V943" s="119">
        <v>0.15978941321372986</v>
      </c>
      <c r="W943" s="117">
        <v>1541</v>
      </c>
      <c r="X943" s="119">
        <v>0.37620416283607483</v>
      </c>
      <c r="Y943" s="119">
        <v>0</v>
      </c>
      <c r="Z943" s="117">
        <v>338993</v>
      </c>
      <c r="AA943" s="119">
        <v>98.544807434082031</v>
      </c>
      <c r="AB943" s="116">
        <v>339663</v>
      </c>
      <c r="AC943" s="120">
        <v>98.496742248535156</v>
      </c>
      <c r="AD943" s="116">
        <v>4.73876953125</v>
      </c>
      <c r="AE943" s="116">
        <v>29.646373748779297</v>
      </c>
      <c r="AF943" s="116">
        <v>1458.5692138671875</v>
      </c>
      <c r="AG943" s="116">
        <v>6005.76611328125</v>
      </c>
      <c r="AH943" s="121">
        <v>4621.95263671875</v>
      </c>
      <c r="AI943" s="116">
        <v>76.958587646484375</v>
      </c>
      <c r="AJ943" s="121">
        <v>5311.60693359375</v>
      </c>
      <c r="AK943" s="121">
        <v>694.16009521484375</v>
      </c>
      <c r="AL943" s="116">
        <v>3978.900146484375</v>
      </c>
      <c r="AM943" s="116">
        <v>643.05303955078125</v>
      </c>
      <c r="AN943" s="116">
        <v>109.95009613037109</v>
      </c>
      <c r="AO943" s="116">
        <v>106.27162933349609</v>
      </c>
      <c r="AP943" s="116">
        <v>149.5634765625</v>
      </c>
      <c r="AQ943" s="116">
        <v>3.9382072873975411</v>
      </c>
      <c r="AR943" s="118">
        <v>217</v>
      </c>
      <c r="AS943" s="118">
        <v>10</v>
      </c>
      <c r="AT943" s="118">
        <v>3</v>
      </c>
      <c r="AU943" s="118">
        <v>3</v>
      </c>
      <c r="AV943" s="118">
        <v>3</v>
      </c>
      <c r="AW943" s="118">
        <v>1</v>
      </c>
      <c r="AX943" s="118">
        <v>5</v>
      </c>
      <c r="AY943" s="118">
        <v>1</v>
      </c>
      <c r="AZ943" s="118">
        <v>9</v>
      </c>
      <c r="BA943" s="118">
        <v>2</v>
      </c>
      <c r="BB943" s="118">
        <v>33</v>
      </c>
      <c r="BC943" s="118">
        <v>8</v>
      </c>
      <c r="BD943" s="116">
        <v>22</v>
      </c>
      <c r="BE943" s="118">
        <v>28</v>
      </c>
      <c r="BF943" s="118">
        <v>0</v>
      </c>
      <c r="BG943" s="112">
        <v>53.632572174072266</v>
      </c>
      <c r="BH943" s="244">
        <v>49</v>
      </c>
      <c r="BI943" s="240">
        <v>9.4594594594594597</v>
      </c>
      <c r="BJ943" s="7"/>
      <c r="BK943" s="7"/>
    </row>
    <row r="944" spans="1:63">
      <c r="A944" s="352">
        <v>41860</v>
      </c>
      <c r="B944" s="114" t="s">
        <v>183</v>
      </c>
      <c r="C944" s="114" t="s">
        <v>122</v>
      </c>
      <c r="D944" s="114">
        <v>139</v>
      </c>
      <c r="E944" s="114">
        <v>129</v>
      </c>
      <c r="F944" s="114">
        <v>10</v>
      </c>
      <c r="G944" s="114">
        <v>416</v>
      </c>
      <c r="H944" s="114">
        <v>386</v>
      </c>
      <c r="I944" s="114">
        <v>30</v>
      </c>
      <c r="J944" s="114">
        <v>1586</v>
      </c>
      <c r="K944" s="115">
        <v>1466</v>
      </c>
      <c r="L944" s="115">
        <v>120</v>
      </c>
      <c r="M944" s="115">
        <v>1207240</v>
      </c>
      <c r="N944" s="116">
        <v>4.8954639583826065E-2</v>
      </c>
      <c r="O944" s="115">
        <v>1583</v>
      </c>
      <c r="P944" s="116">
        <v>0.13119259476661682</v>
      </c>
      <c r="Q944" s="116">
        <v>0</v>
      </c>
      <c r="R944" s="117">
        <v>499114</v>
      </c>
      <c r="S944" s="116">
        <v>99.581809997558594</v>
      </c>
      <c r="T944" s="116">
        <v>99.451164245605469</v>
      </c>
      <c r="U944" s="118">
        <v>501210</v>
      </c>
      <c r="V944" s="119">
        <v>8.5393346846103668E-2</v>
      </c>
      <c r="W944" s="117">
        <v>1321</v>
      </c>
      <c r="X944" s="119">
        <v>0.26466900110244751</v>
      </c>
      <c r="Y944" s="119">
        <v>0</v>
      </c>
      <c r="Z944" s="117">
        <v>326038</v>
      </c>
      <c r="AA944" s="119">
        <v>98.340377807617188</v>
      </c>
      <c r="AB944" s="116">
        <v>325345</v>
      </c>
      <c r="AC944" s="120">
        <v>98.291656494140625</v>
      </c>
      <c r="AD944" s="116">
        <v>5.1403775215148926</v>
      </c>
      <c r="AE944" s="116">
        <v>29.490205764770508</v>
      </c>
      <c r="AF944" s="116">
        <v>1738.1339111328125</v>
      </c>
      <c r="AG944" s="116">
        <v>6577.83154296875</v>
      </c>
      <c r="AH944" s="121">
        <v>5128.26513671875</v>
      </c>
      <c r="AI944" s="116">
        <v>77.962852478027344</v>
      </c>
      <c r="AJ944" s="121">
        <v>6016.3427734375</v>
      </c>
      <c r="AK944" s="121">
        <v>561.4891357421875</v>
      </c>
      <c r="AL944" s="116">
        <v>4710.857421875</v>
      </c>
      <c r="AM944" s="116">
        <v>417.40496826171875</v>
      </c>
      <c r="AN944" s="116">
        <v>105.28327941894531</v>
      </c>
      <c r="AO944" s="116">
        <v>104.18007659912109</v>
      </c>
      <c r="AP944" s="116">
        <v>118.75824737548828</v>
      </c>
      <c r="AQ944" s="116">
        <v>4.1474347685805482</v>
      </c>
      <c r="AR944" s="118">
        <v>144</v>
      </c>
      <c r="AS944" s="118">
        <v>5</v>
      </c>
      <c r="AT944" s="118">
        <v>2</v>
      </c>
      <c r="AU944" s="118">
        <v>1</v>
      </c>
      <c r="AV944" s="118">
        <v>2</v>
      </c>
      <c r="AW944" s="118">
        <v>2</v>
      </c>
      <c r="AX944" s="118">
        <v>2</v>
      </c>
      <c r="AY944" s="118">
        <v>0</v>
      </c>
      <c r="AZ944" s="118">
        <v>5</v>
      </c>
      <c r="BA944" s="118">
        <v>0</v>
      </c>
      <c r="BB944" s="118">
        <v>27</v>
      </c>
      <c r="BC944" s="118">
        <v>5</v>
      </c>
      <c r="BD944" s="116">
        <v>8</v>
      </c>
      <c r="BE944" s="118">
        <v>34</v>
      </c>
      <c r="BF944" s="118">
        <v>0</v>
      </c>
      <c r="BG944" s="112">
        <v>52.103641510009766</v>
      </c>
      <c r="BH944" s="244">
        <v>22</v>
      </c>
      <c r="BI944" s="240">
        <v>5.2884615384615383</v>
      </c>
      <c r="BJ944" s="7"/>
      <c r="BK944" s="7"/>
    </row>
    <row r="945" spans="1:63">
      <c r="A945" s="352">
        <v>41860</v>
      </c>
      <c r="B945" s="114" t="s">
        <v>126</v>
      </c>
      <c r="C945" s="114" t="s">
        <v>122</v>
      </c>
      <c r="D945" s="114">
        <v>108</v>
      </c>
      <c r="E945" s="114">
        <v>103</v>
      </c>
      <c r="F945" s="114">
        <v>5</v>
      </c>
      <c r="G945" s="114">
        <v>317</v>
      </c>
      <c r="H945" s="114">
        <v>302</v>
      </c>
      <c r="I945" s="114">
        <v>15</v>
      </c>
      <c r="J945" s="114">
        <v>980</v>
      </c>
      <c r="K945" s="115">
        <v>918</v>
      </c>
      <c r="L945" s="115">
        <v>62</v>
      </c>
      <c r="M945" s="115">
        <v>655680</v>
      </c>
      <c r="N945" s="116">
        <v>2.4402146227657795E-3</v>
      </c>
      <c r="O945" s="115">
        <v>1428</v>
      </c>
      <c r="P945" s="116">
        <v>0.21781274676322937</v>
      </c>
      <c r="Q945" s="116">
        <v>0</v>
      </c>
      <c r="R945" s="117">
        <v>246639</v>
      </c>
      <c r="S945" s="116">
        <v>99.537101745605469</v>
      </c>
      <c r="T945" s="116">
        <v>99.320297241210938</v>
      </c>
      <c r="U945" s="118">
        <v>247786</v>
      </c>
      <c r="V945" s="119">
        <v>6.8607591092586517E-3</v>
      </c>
      <c r="W945" s="117">
        <v>898</v>
      </c>
      <c r="X945" s="119">
        <v>0.36409488320350647</v>
      </c>
      <c r="Y945" s="119">
        <v>0</v>
      </c>
      <c r="Z945" s="117">
        <v>130923</v>
      </c>
      <c r="AA945" s="119">
        <v>98.717567443847656</v>
      </c>
      <c r="AB945" s="116">
        <v>130925</v>
      </c>
      <c r="AC945" s="120">
        <v>98.347908020019531</v>
      </c>
      <c r="AD945" s="116">
        <v>5.5275506973266602</v>
      </c>
      <c r="AE945" s="116">
        <v>34.367740631103516</v>
      </c>
      <c r="AF945" s="116">
        <v>1010.35205078125</v>
      </c>
      <c r="AG945" s="116">
        <v>3712.29296875</v>
      </c>
      <c r="AH945" s="121">
        <v>2740.93798828125</v>
      </c>
      <c r="AI945" s="116">
        <v>73.834098815917969</v>
      </c>
      <c r="AJ945" s="121">
        <v>3581.3447265625</v>
      </c>
      <c r="AK945" s="121">
        <v>130.94798278808594</v>
      </c>
      <c r="AL945" s="116">
        <v>2668.9111328125</v>
      </c>
      <c r="AM945" s="116">
        <v>72.027008056640625</v>
      </c>
      <c r="AN945" s="116">
        <v>104.15280151367187</v>
      </c>
      <c r="AO945" s="116">
        <v>107.96302795410156</v>
      </c>
      <c r="AP945" s="116">
        <v>52.998218536376953</v>
      </c>
      <c r="AQ945" s="116">
        <v>3.7880540497448978</v>
      </c>
      <c r="AR945" s="118">
        <v>147</v>
      </c>
      <c r="AS945" s="118">
        <v>1</v>
      </c>
      <c r="AT945" s="118">
        <v>0</v>
      </c>
      <c r="AU945" s="118">
        <v>0</v>
      </c>
      <c r="AV945" s="118">
        <v>0</v>
      </c>
      <c r="AW945" s="118">
        <v>0</v>
      </c>
      <c r="AX945" s="118">
        <v>1</v>
      </c>
      <c r="AY945" s="118">
        <v>0</v>
      </c>
      <c r="AZ945" s="118">
        <v>7</v>
      </c>
      <c r="BA945" s="118">
        <v>1</v>
      </c>
      <c r="BB945" s="118">
        <v>17</v>
      </c>
      <c r="BC945" s="118">
        <v>10</v>
      </c>
      <c r="BD945" s="116">
        <v>10</v>
      </c>
      <c r="BE945" s="118">
        <v>39</v>
      </c>
      <c r="BF945" s="118">
        <v>0</v>
      </c>
      <c r="BG945" s="112">
        <v>50.986911773681641</v>
      </c>
      <c r="BH945" s="244">
        <v>28</v>
      </c>
      <c r="BI945" s="240">
        <v>8.8328075709779181</v>
      </c>
      <c r="BJ945" s="7"/>
      <c r="BK945" s="7"/>
    </row>
    <row r="946" spans="1:63">
      <c r="A946" s="352">
        <v>41860</v>
      </c>
      <c r="B946" s="114" t="s">
        <v>184</v>
      </c>
      <c r="C946" s="114" t="s">
        <v>122</v>
      </c>
      <c r="D946" s="114">
        <v>112</v>
      </c>
      <c r="E946" s="114">
        <v>95</v>
      </c>
      <c r="F946" s="114">
        <v>17</v>
      </c>
      <c r="G946" s="114">
        <v>334</v>
      </c>
      <c r="H946" s="114">
        <v>283</v>
      </c>
      <c r="I946" s="114">
        <v>51</v>
      </c>
      <c r="J946" s="114">
        <v>1169</v>
      </c>
      <c r="K946" s="115">
        <v>950</v>
      </c>
      <c r="L946" s="115">
        <v>219</v>
      </c>
      <c r="M946" s="115">
        <v>1056550</v>
      </c>
      <c r="N946" s="116">
        <v>0.46803274750709534</v>
      </c>
      <c r="O946" s="115">
        <v>877</v>
      </c>
      <c r="P946" s="116">
        <v>8.3413861691951752E-2</v>
      </c>
      <c r="Q946" s="116">
        <v>0</v>
      </c>
      <c r="R946" s="117">
        <v>410403</v>
      </c>
      <c r="S946" s="116">
        <v>99.245750427246094</v>
      </c>
      <c r="T946" s="116">
        <v>99.1629638671875</v>
      </c>
      <c r="U946" s="118">
        <v>413522</v>
      </c>
      <c r="V946" s="119">
        <v>0.14509506523609161</v>
      </c>
      <c r="W946" s="117">
        <v>1038</v>
      </c>
      <c r="X946" s="119">
        <v>0.25292211771011353</v>
      </c>
      <c r="Y946" s="119">
        <v>0</v>
      </c>
      <c r="Z946" s="117">
        <v>263841</v>
      </c>
      <c r="AA946" s="119">
        <v>98.161773681640625</v>
      </c>
      <c r="AB946" s="116">
        <v>264784</v>
      </c>
      <c r="AC946" s="120">
        <v>97.973442077636719</v>
      </c>
      <c r="AD946" s="116">
        <v>5.4190444946289062</v>
      </c>
      <c r="AE946" s="116">
        <v>30.317359924316406</v>
      </c>
      <c r="AF946" s="116">
        <v>1671.645263671875</v>
      </c>
      <c r="AG946" s="116">
        <v>5001.7763671875</v>
      </c>
      <c r="AH946" s="121">
        <v>3897.91943359375</v>
      </c>
      <c r="AI946" s="116">
        <v>77.930702209472656</v>
      </c>
      <c r="AJ946" s="121">
        <v>4213.724609375</v>
      </c>
      <c r="AK946" s="121">
        <v>788.0521240234375</v>
      </c>
      <c r="AL946" s="116">
        <v>3368.127685546875</v>
      </c>
      <c r="AM946" s="116">
        <v>529.79205322265625</v>
      </c>
      <c r="AN946" s="116">
        <v>111.92577362060547</v>
      </c>
      <c r="AO946" s="116">
        <v>117.53655242919922</v>
      </c>
      <c r="AP946" s="116">
        <v>89.166313171386719</v>
      </c>
      <c r="AQ946" s="116">
        <v>4.278679527106501</v>
      </c>
      <c r="AR946" s="118">
        <v>125</v>
      </c>
      <c r="AS946" s="118">
        <v>11</v>
      </c>
      <c r="AT946" s="118">
        <v>3</v>
      </c>
      <c r="AU946" s="118">
        <v>3</v>
      </c>
      <c r="AV946" s="118">
        <v>1</v>
      </c>
      <c r="AW946" s="118">
        <v>1</v>
      </c>
      <c r="AX946" s="118">
        <v>2</v>
      </c>
      <c r="AY946" s="118">
        <v>0</v>
      </c>
      <c r="AZ946" s="118">
        <v>5</v>
      </c>
      <c r="BA946" s="118">
        <v>2</v>
      </c>
      <c r="BB946" s="118">
        <v>28</v>
      </c>
      <c r="BC946" s="118">
        <v>5</v>
      </c>
      <c r="BD946" s="116">
        <v>6</v>
      </c>
      <c r="BE946" s="118">
        <v>42</v>
      </c>
      <c r="BF946" s="118">
        <v>0</v>
      </c>
      <c r="BG946" s="112">
        <v>55.173038482666016</v>
      </c>
      <c r="BH946" s="244">
        <v>28</v>
      </c>
      <c r="BI946" s="240">
        <v>8.3832335329341312</v>
      </c>
      <c r="BJ946" s="8"/>
      <c r="BK946" s="8"/>
    </row>
    <row r="947" spans="1:63">
      <c r="A947" s="352">
        <v>41860</v>
      </c>
      <c r="B947" s="114" t="s">
        <v>131</v>
      </c>
      <c r="C947" s="114" t="s">
        <v>176</v>
      </c>
      <c r="D947" s="114">
        <v>188</v>
      </c>
      <c r="E947" s="114">
        <v>168</v>
      </c>
      <c r="F947" s="114">
        <v>20</v>
      </c>
      <c r="G947" s="114">
        <v>539</v>
      </c>
      <c r="H947" s="114">
        <v>489</v>
      </c>
      <c r="I947" s="114">
        <v>50</v>
      </c>
      <c r="J947" s="114">
        <v>1549</v>
      </c>
      <c r="K947" s="115">
        <v>1389</v>
      </c>
      <c r="L947" s="115">
        <v>160</v>
      </c>
      <c r="M947" s="115">
        <v>1072129</v>
      </c>
      <c r="N947" s="116">
        <v>0</v>
      </c>
      <c r="O947" s="115">
        <v>79</v>
      </c>
      <c r="P947" s="116">
        <v>7.6640988700091839E-3</v>
      </c>
      <c r="Q947" s="116">
        <v>0</v>
      </c>
      <c r="R947" s="117">
        <v>391407</v>
      </c>
      <c r="S947" s="116">
        <v>99.591865539550781</v>
      </c>
      <c r="T947" s="116">
        <v>99.584236145019531</v>
      </c>
      <c r="U947" s="118">
        <v>393011</v>
      </c>
      <c r="V947" s="119">
        <v>1.1704507283866405E-2</v>
      </c>
      <c r="W947" s="117">
        <v>1249</v>
      </c>
      <c r="X947" s="119">
        <v>0.31910517811775208</v>
      </c>
      <c r="Y947" s="119">
        <v>0</v>
      </c>
      <c r="Z947" s="117">
        <v>158679</v>
      </c>
      <c r="AA947" s="119">
        <v>94.831077575683594</v>
      </c>
      <c r="AB947" s="116">
        <v>158079</v>
      </c>
      <c r="AC947" s="120">
        <v>95.37066650390625</v>
      </c>
      <c r="AD947" s="116">
        <v>5.0405449867248535</v>
      </c>
      <c r="AE947" s="116">
        <v>29.797538757324219</v>
      </c>
      <c r="AF947" s="116">
        <v>1539.88427734375</v>
      </c>
      <c r="AG947" s="116">
        <v>4781.40966796875</v>
      </c>
      <c r="AH947" s="121">
        <v>3222.06396484375</v>
      </c>
      <c r="AI947" s="116">
        <v>67.387321472167969</v>
      </c>
      <c r="AJ947" s="121">
        <v>4179.51171875</v>
      </c>
      <c r="AK947" s="121">
        <v>601.8994140625</v>
      </c>
      <c r="AL947" s="116">
        <v>2772.114990234375</v>
      </c>
      <c r="AM947" s="116">
        <v>449.94876098632812</v>
      </c>
      <c r="AN947" s="116">
        <v>83.425102233886719</v>
      </c>
      <c r="AO947" s="116">
        <v>82.360404968261719</v>
      </c>
      <c r="AP947" s="116">
        <v>91.652366638183594</v>
      </c>
      <c r="AQ947" s="116">
        <v>3.0867718966873792</v>
      </c>
      <c r="AR947" s="118">
        <v>287</v>
      </c>
      <c r="AS947" s="118">
        <v>0</v>
      </c>
      <c r="AT947" s="118">
        <v>0</v>
      </c>
      <c r="AU947" s="118">
        <v>0</v>
      </c>
      <c r="AV947" s="118">
        <v>1</v>
      </c>
      <c r="AW947" s="118">
        <v>0</v>
      </c>
      <c r="AX947" s="118">
        <v>5</v>
      </c>
      <c r="AY947" s="118">
        <v>0</v>
      </c>
      <c r="AZ947" s="118">
        <v>6</v>
      </c>
      <c r="BA947" s="118">
        <v>2</v>
      </c>
      <c r="BB947" s="118">
        <v>119</v>
      </c>
      <c r="BC947" s="118">
        <v>62</v>
      </c>
      <c r="BD947" s="116">
        <v>20</v>
      </c>
      <c r="BE947" s="118">
        <v>39</v>
      </c>
      <c r="BF947" s="118">
        <v>0</v>
      </c>
      <c r="BG947" s="112">
        <v>40.344066619873047</v>
      </c>
      <c r="BH947" s="244">
        <v>90</v>
      </c>
      <c r="BI947" s="240">
        <v>16.697588126159555</v>
      </c>
      <c r="BJ947" s="8"/>
      <c r="BK947" s="8"/>
    </row>
    <row r="948" spans="1:63">
      <c r="A948" s="352">
        <v>41860</v>
      </c>
      <c r="B948" s="114" t="s">
        <v>124</v>
      </c>
      <c r="C948" s="114" t="s">
        <v>176</v>
      </c>
      <c r="D948" s="114">
        <v>143</v>
      </c>
      <c r="E948" s="114">
        <v>113</v>
      </c>
      <c r="F948" s="114">
        <v>30</v>
      </c>
      <c r="G948" s="114">
        <v>412</v>
      </c>
      <c r="H948" s="114">
        <v>332</v>
      </c>
      <c r="I948" s="114">
        <v>80</v>
      </c>
      <c r="J948" s="114">
        <v>1589</v>
      </c>
      <c r="K948" s="115">
        <v>1263</v>
      </c>
      <c r="L948" s="115">
        <v>326</v>
      </c>
      <c r="M948" s="115">
        <v>1134805</v>
      </c>
      <c r="N948" s="116">
        <v>4.6704057604074478E-3</v>
      </c>
      <c r="O948" s="115">
        <v>130</v>
      </c>
      <c r="P948" s="116">
        <v>1.2026469223201275E-2</v>
      </c>
      <c r="Q948" s="116">
        <v>0</v>
      </c>
      <c r="R948" s="117">
        <v>461381</v>
      </c>
      <c r="S948" s="116">
        <v>99.485946655273438</v>
      </c>
      <c r="T948" s="116">
        <v>99.473983764648438</v>
      </c>
      <c r="U948" s="118">
        <v>463765</v>
      </c>
      <c r="V948" s="119">
        <v>0.22209523618221283</v>
      </c>
      <c r="W948" s="117">
        <v>1326</v>
      </c>
      <c r="X948" s="119">
        <v>0.28739804029464722</v>
      </c>
      <c r="Y948" s="119">
        <v>0</v>
      </c>
      <c r="Z948" s="117">
        <v>118414</v>
      </c>
      <c r="AA948" s="119">
        <v>93.886703491210937</v>
      </c>
      <c r="AB948" s="116">
        <v>117607</v>
      </c>
      <c r="AC948" s="120">
        <v>94.289459228515625</v>
      </c>
      <c r="AD948" s="116">
        <v>5.05523681640625</v>
      </c>
      <c r="AE948" s="116">
        <v>30.353719711303711</v>
      </c>
      <c r="AF948" s="116">
        <v>1599.14453125</v>
      </c>
      <c r="AG948" s="116">
        <v>5618.2412109375</v>
      </c>
      <c r="AH948" s="121">
        <v>3470.02392578125</v>
      </c>
      <c r="AI948" s="116">
        <v>61.763526916503906</v>
      </c>
      <c r="AJ948" s="121">
        <v>4295.966796875</v>
      </c>
      <c r="AK948" s="121">
        <v>1322.2720947265625</v>
      </c>
      <c r="AL948" s="116">
        <v>2429.0185546875</v>
      </c>
      <c r="AM948" s="116">
        <v>1041.0050048828125</v>
      </c>
      <c r="AN948" s="116">
        <v>86.475624084472656</v>
      </c>
      <c r="AO948" s="116">
        <v>82.478302001953125</v>
      </c>
      <c r="AP948" s="116">
        <v>102.63677978515625</v>
      </c>
      <c r="AQ948" s="116">
        <v>3.5357087545232853</v>
      </c>
      <c r="AR948" s="118">
        <v>199</v>
      </c>
      <c r="AS948" s="118">
        <v>0</v>
      </c>
      <c r="AT948" s="118">
        <v>0</v>
      </c>
      <c r="AU948" s="118">
        <v>0</v>
      </c>
      <c r="AV948" s="118">
        <v>5</v>
      </c>
      <c r="AW948" s="118">
        <v>2</v>
      </c>
      <c r="AX948" s="118">
        <v>2</v>
      </c>
      <c r="AY948" s="118">
        <v>0</v>
      </c>
      <c r="AZ948" s="118">
        <v>4</v>
      </c>
      <c r="BA948" s="118">
        <v>2</v>
      </c>
      <c r="BB948" s="118">
        <v>80</v>
      </c>
      <c r="BC948" s="118">
        <v>38</v>
      </c>
      <c r="BD948" s="116">
        <v>13</v>
      </c>
      <c r="BE948" s="118">
        <v>33</v>
      </c>
      <c r="BF948" s="118">
        <v>0</v>
      </c>
      <c r="BG948" s="112">
        <v>42.731353759765625</v>
      </c>
      <c r="BH948" s="244">
        <v>64</v>
      </c>
      <c r="BI948" s="240">
        <v>15.53398058252427</v>
      </c>
      <c r="BJ948" s="41"/>
      <c r="BK948" s="41"/>
    </row>
    <row r="949" spans="1:63">
      <c r="A949" s="352">
        <v>41860</v>
      </c>
      <c r="B949" s="206" t="s">
        <v>133</v>
      </c>
      <c r="C949" s="206" t="s">
        <v>176</v>
      </c>
      <c r="D949" s="206">
        <v>172</v>
      </c>
      <c r="E949" s="206">
        <v>163</v>
      </c>
      <c r="F949" s="206">
        <v>9</v>
      </c>
      <c r="G949" s="206">
        <v>508</v>
      </c>
      <c r="H949" s="206">
        <v>482</v>
      </c>
      <c r="I949" s="206">
        <v>26</v>
      </c>
      <c r="J949" s="206">
        <v>1447</v>
      </c>
      <c r="K949" s="245">
        <v>1367</v>
      </c>
      <c r="L949" s="245">
        <v>80</v>
      </c>
      <c r="M949" s="245">
        <v>868466</v>
      </c>
      <c r="N949" s="246">
        <v>3.8228325545787811E-2</v>
      </c>
      <c r="O949" s="245">
        <v>23</v>
      </c>
      <c r="P949" s="246">
        <v>2.7613730635493994E-3</v>
      </c>
      <c r="Q949" s="246">
        <v>0</v>
      </c>
      <c r="R949" s="247">
        <v>297603</v>
      </c>
      <c r="S949" s="246">
        <v>98.95526123046875</v>
      </c>
      <c r="T949" s="246">
        <v>98.952529907226563</v>
      </c>
      <c r="U949" s="248">
        <v>300745</v>
      </c>
      <c r="V949" s="249">
        <v>0.64639478921890259</v>
      </c>
      <c r="W949" s="248">
        <v>928</v>
      </c>
      <c r="X949" s="246">
        <v>0.31182482838630676</v>
      </c>
      <c r="Y949" s="246">
        <v>0</v>
      </c>
      <c r="Z949" s="247">
        <v>73192</v>
      </c>
      <c r="AA949" s="249">
        <v>92.432235717773438</v>
      </c>
      <c r="AB949" s="246">
        <v>72066</v>
      </c>
      <c r="AC949" s="250">
        <v>92.69281005859375</v>
      </c>
      <c r="AD949" s="246">
        <v>5.2414493560791016</v>
      </c>
      <c r="AE949" s="246">
        <v>36.005619049072266</v>
      </c>
      <c r="AF949" s="246">
        <v>1305.0228271484375</v>
      </c>
      <c r="AG949" s="246">
        <v>4419.20751953125</v>
      </c>
      <c r="AH949" s="251">
        <v>2999.194091796875</v>
      </c>
      <c r="AI949" s="246">
        <v>67.867240905761719</v>
      </c>
      <c r="AJ949" s="251">
        <v>4224.53173828125</v>
      </c>
      <c r="AK949" s="251">
        <v>194.67498779296875</v>
      </c>
      <c r="AL949" s="246">
        <v>2880.00390625</v>
      </c>
      <c r="AM949" s="246">
        <v>119.19000244140625</v>
      </c>
      <c r="AN949" s="246">
        <v>85.726768493652344</v>
      </c>
      <c r="AO949" s="246">
        <v>87.428848266601563</v>
      </c>
      <c r="AP949" s="246">
        <v>60.266223907470703</v>
      </c>
      <c r="AQ949" s="246">
        <v>3.0540480439054942</v>
      </c>
      <c r="AR949" s="248">
        <v>289</v>
      </c>
      <c r="AS949" s="248">
        <v>5</v>
      </c>
      <c r="AT949" s="248">
        <v>1</v>
      </c>
      <c r="AU949" s="248">
        <v>1</v>
      </c>
      <c r="AV949" s="248">
        <v>4</v>
      </c>
      <c r="AW949" s="248">
        <v>3</v>
      </c>
      <c r="AX949" s="248">
        <v>5</v>
      </c>
      <c r="AY949" s="248">
        <v>1</v>
      </c>
      <c r="AZ949" s="248">
        <v>10</v>
      </c>
      <c r="BA949" s="248">
        <v>5</v>
      </c>
      <c r="BB949" s="248">
        <v>90</v>
      </c>
      <c r="BC949" s="248">
        <v>51</v>
      </c>
      <c r="BD949" s="246">
        <v>17</v>
      </c>
      <c r="BE949" s="248">
        <v>31</v>
      </c>
      <c r="BF949" s="248">
        <v>0</v>
      </c>
      <c r="BG949" s="249">
        <v>41.194164276123047</v>
      </c>
      <c r="BH949" s="252">
        <v>107</v>
      </c>
      <c r="BI949" s="253">
        <v>21.062992125984252</v>
      </c>
      <c r="BJ949" s="41"/>
      <c r="BK949" s="41"/>
    </row>
    <row r="950" spans="1:63">
      <c r="A950" s="352">
        <v>41860</v>
      </c>
      <c r="B950" s="206" t="s">
        <v>125</v>
      </c>
      <c r="C950" s="206" t="s">
        <v>176</v>
      </c>
      <c r="D950" s="206">
        <v>172</v>
      </c>
      <c r="E950" s="206">
        <v>164</v>
      </c>
      <c r="F950" s="206">
        <v>8</v>
      </c>
      <c r="G950" s="206">
        <v>492</v>
      </c>
      <c r="H950" s="206">
        <v>468</v>
      </c>
      <c r="I950" s="206">
        <v>24</v>
      </c>
      <c r="J950" s="206">
        <v>1604</v>
      </c>
      <c r="K950" s="245">
        <v>1516</v>
      </c>
      <c r="L950" s="245">
        <v>88</v>
      </c>
      <c r="M950" s="245">
        <v>857278</v>
      </c>
      <c r="N950" s="246">
        <v>2.5662621483206749E-3</v>
      </c>
      <c r="O950" s="245">
        <v>10</v>
      </c>
      <c r="P950" s="246">
        <v>1.2192832073196769E-3</v>
      </c>
      <c r="Q950" s="246">
        <v>0</v>
      </c>
      <c r="R950" s="247">
        <v>318735</v>
      </c>
      <c r="S950" s="246">
        <v>99.635513305664062</v>
      </c>
      <c r="T950" s="246">
        <v>99.634300231933594</v>
      </c>
      <c r="U950" s="248">
        <v>319901</v>
      </c>
      <c r="V950" s="249">
        <v>0.11409779638051987</v>
      </c>
      <c r="W950" s="248">
        <v>683</v>
      </c>
      <c r="X950" s="246">
        <v>0.21428459882736206</v>
      </c>
      <c r="Y950" s="246">
        <v>0</v>
      </c>
      <c r="Z950" s="247">
        <v>80863</v>
      </c>
      <c r="AA950" s="249">
        <v>92.702468872070313</v>
      </c>
      <c r="AB950" s="246">
        <v>81351</v>
      </c>
      <c r="AC950" s="250">
        <v>92.408203125</v>
      </c>
      <c r="AD950" s="246">
        <v>4.2774209976196289</v>
      </c>
      <c r="AE950" s="246">
        <v>32.565425872802734</v>
      </c>
      <c r="AF950" s="246">
        <v>1059.8875732421875</v>
      </c>
      <c r="AG950" s="246">
        <v>4220.8388671875</v>
      </c>
      <c r="AH950" s="251">
        <v>2431.996337890625</v>
      </c>
      <c r="AI950" s="246">
        <v>57.618789672851563</v>
      </c>
      <c r="AJ950" s="251">
        <v>3918.875</v>
      </c>
      <c r="AK950" s="251">
        <v>301.96337890625</v>
      </c>
      <c r="AL950" s="246">
        <v>2197.32421875</v>
      </c>
      <c r="AM950" s="246">
        <v>234.67230224609375</v>
      </c>
      <c r="AN950" s="246">
        <v>69.171318054199219</v>
      </c>
      <c r="AO950" s="246">
        <v>68.280433654785156</v>
      </c>
      <c r="AP950" s="246">
        <v>83.271743774414063</v>
      </c>
      <c r="AQ950" s="246">
        <v>2.6314456777976933</v>
      </c>
      <c r="AR950" s="248">
        <v>336</v>
      </c>
      <c r="AS950" s="248">
        <v>1</v>
      </c>
      <c r="AT950" s="248">
        <v>0</v>
      </c>
      <c r="AU950" s="248">
        <v>0</v>
      </c>
      <c r="AV950" s="248">
        <v>3</v>
      </c>
      <c r="AW950" s="248">
        <v>2</v>
      </c>
      <c r="AX950" s="248">
        <v>1</v>
      </c>
      <c r="AY950" s="248">
        <v>0</v>
      </c>
      <c r="AZ950" s="248">
        <v>4</v>
      </c>
      <c r="BA950" s="248">
        <v>0</v>
      </c>
      <c r="BB950" s="248">
        <v>70</v>
      </c>
      <c r="BC950" s="248">
        <v>37</v>
      </c>
      <c r="BD950" s="246">
        <v>10</v>
      </c>
      <c r="BE950" s="248">
        <v>20</v>
      </c>
      <c r="BF950" s="248">
        <v>0</v>
      </c>
      <c r="BG950" s="249">
        <v>33.661571502685547</v>
      </c>
      <c r="BH950" s="252">
        <v>135</v>
      </c>
      <c r="BI950" s="253">
        <v>27.439024390243905</v>
      </c>
      <c r="BJ950" s="41"/>
      <c r="BK950" s="41"/>
    </row>
    <row r="951" spans="1:63">
      <c r="A951" s="352">
        <v>41860</v>
      </c>
      <c r="B951" s="107" t="s">
        <v>127</v>
      </c>
      <c r="C951" s="107" t="s">
        <v>128</v>
      </c>
      <c r="D951" s="107">
        <v>161</v>
      </c>
      <c r="E951" s="107">
        <v>149</v>
      </c>
      <c r="F951" s="107">
        <v>12</v>
      </c>
      <c r="G951" s="107">
        <v>483</v>
      </c>
      <c r="H951" s="107">
        <v>447</v>
      </c>
      <c r="I951" s="107">
        <v>36</v>
      </c>
      <c r="J951" s="107">
        <v>1550</v>
      </c>
      <c r="K951" s="108">
        <v>1428</v>
      </c>
      <c r="L951" s="108">
        <v>122</v>
      </c>
      <c r="M951" s="108">
        <v>800060</v>
      </c>
      <c r="N951" s="109">
        <v>0</v>
      </c>
      <c r="O951" s="108">
        <v>3195</v>
      </c>
      <c r="P951" s="109">
        <v>0.39935454726219177</v>
      </c>
      <c r="Q951" s="109">
        <v>0</v>
      </c>
      <c r="R951" s="110">
        <v>315618</v>
      </c>
      <c r="S951" s="109">
        <v>99.551788330078125</v>
      </c>
      <c r="T951" s="109">
        <v>99.154220581054687</v>
      </c>
      <c r="U951" s="111">
        <v>317039</v>
      </c>
      <c r="V951" s="112">
        <v>5.7406187057495117E-2</v>
      </c>
      <c r="W951" s="111">
        <v>2256</v>
      </c>
      <c r="X951" s="109">
        <v>0.71478813886642456</v>
      </c>
      <c r="Y951" s="109">
        <v>0</v>
      </c>
      <c r="Z951" s="110">
        <v>671618</v>
      </c>
      <c r="AA951" s="112">
        <v>99.370010375976562</v>
      </c>
      <c r="AB951" s="109">
        <v>670474</v>
      </c>
      <c r="AC951" s="182">
        <v>99.535163879394531</v>
      </c>
      <c r="AD951" s="109">
        <v>3.1280925273895264</v>
      </c>
      <c r="AE951" s="109">
        <v>17.279800415039063</v>
      </c>
      <c r="AF951" s="109">
        <v>691.81646728515625</v>
      </c>
      <c r="AG951" s="109">
        <v>4095.366455078125</v>
      </c>
      <c r="AH951" s="113">
        <v>2519.327392578125</v>
      </c>
      <c r="AI951" s="109">
        <v>61.516532897949219</v>
      </c>
      <c r="AJ951" s="113">
        <v>3790.494140625</v>
      </c>
      <c r="AK951" s="113">
        <v>304.87228393554687</v>
      </c>
      <c r="AL951" s="109">
        <v>447</v>
      </c>
      <c r="AM951" s="109">
        <v>36</v>
      </c>
      <c r="AN951" s="109">
        <v>72.7396240234375</v>
      </c>
      <c r="AO951" s="109">
        <v>74.646156311035156</v>
      </c>
      <c r="AP951" s="109">
        <v>55.208175659179688</v>
      </c>
      <c r="AQ951" s="109">
        <v>2.6421719065020159</v>
      </c>
      <c r="AR951" s="111">
        <v>328</v>
      </c>
      <c r="AS951" s="111">
        <v>3</v>
      </c>
      <c r="AT951" s="111">
        <v>0</v>
      </c>
      <c r="AU951" s="111">
        <v>0</v>
      </c>
      <c r="AV951" s="111">
        <v>2</v>
      </c>
      <c r="AW951" s="111">
        <v>0</v>
      </c>
      <c r="AX951" s="111">
        <v>20</v>
      </c>
      <c r="AY951" s="111">
        <v>0</v>
      </c>
      <c r="AZ951" s="111">
        <v>7</v>
      </c>
      <c r="BA951" s="111">
        <v>1</v>
      </c>
      <c r="BB951" s="111">
        <v>15</v>
      </c>
      <c r="BC951" s="111">
        <v>1</v>
      </c>
      <c r="BD951" s="109">
        <v>65</v>
      </c>
      <c r="BE951" s="111">
        <v>83</v>
      </c>
      <c r="BF951" s="111">
        <v>0</v>
      </c>
      <c r="BG951" s="112">
        <v>35.57940673828125</v>
      </c>
      <c r="BH951" s="244">
        <v>161</v>
      </c>
      <c r="BI951" s="240">
        <v>33.333333333333329</v>
      </c>
      <c r="BJ951" s="41"/>
      <c r="BK951" s="41"/>
    </row>
    <row r="952" spans="1:63">
      <c r="A952" s="352">
        <v>41860</v>
      </c>
      <c r="B952" s="107" t="s">
        <v>129</v>
      </c>
      <c r="C952" s="107" t="s">
        <v>128</v>
      </c>
      <c r="D952" s="107">
        <v>153</v>
      </c>
      <c r="E952" s="107">
        <v>151</v>
      </c>
      <c r="F952" s="107">
        <v>2</v>
      </c>
      <c r="G952" s="107">
        <v>455</v>
      </c>
      <c r="H952" s="107">
        <v>449</v>
      </c>
      <c r="I952" s="107">
        <v>6</v>
      </c>
      <c r="J952" s="107">
        <v>1122</v>
      </c>
      <c r="K952" s="108">
        <v>1107</v>
      </c>
      <c r="L952" s="108">
        <v>15</v>
      </c>
      <c r="M952" s="108">
        <v>623532</v>
      </c>
      <c r="N952" s="109">
        <v>9.9433548748493195E-3</v>
      </c>
      <c r="O952" s="108">
        <v>2786</v>
      </c>
      <c r="P952" s="109">
        <v>0.44686537981033325</v>
      </c>
      <c r="Q952" s="109">
        <v>0</v>
      </c>
      <c r="R952" s="110">
        <v>201366</v>
      </c>
      <c r="S952" s="109">
        <v>98.405403137207031</v>
      </c>
      <c r="T952" s="109">
        <v>97.965660095214844</v>
      </c>
      <c r="U952" s="111">
        <v>204629</v>
      </c>
      <c r="V952" s="112">
        <v>1.1581935882568359</v>
      </c>
      <c r="W952" s="111">
        <v>1632</v>
      </c>
      <c r="X952" s="109">
        <v>0.81046450138092041</v>
      </c>
      <c r="Y952" s="109">
        <v>0</v>
      </c>
      <c r="Z952" s="110">
        <v>184384</v>
      </c>
      <c r="AA952" s="112">
        <v>98.698760986328125</v>
      </c>
      <c r="AB952" s="109">
        <v>185168</v>
      </c>
      <c r="AC952" s="182">
        <v>98.776992797851563</v>
      </c>
      <c r="AD952" s="109">
        <v>3.0844724178314209</v>
      </c>
      <c r="AE952" s="109">
        <v>24.323205947875977</v>
      </c>
      <c r="AF952" s="109">
        <v>564.9998779296875</v>
      </c>
      <c r="AG952" s="109">
        <v>2378.90576171875</v>
      </c>
      <c r="AH952" s="113">
        <v>1347.483154296875</v>
      </c>
      <c r="AI952" s="109">
        <v>56.642982482910156</v>
      </c>
      <c r="AJ952" s="113">
        <v>2346.739013671875</v>
      </c>
      <c r="AK952" s="113">
        <v>32.166667938232422</v>
      </c>
      <c r="AL952" s="109">
        <v>449</v>
      </c>
      <c r="AM952" s="109">
        <v>6</v>
      </c>
      <c r="AN952" s="109">
        <v>67.887664794921875</v>
      </c>
      <c r="AO952" s="109">
        <v>68.175399780273438</v>
      </c>
      <c r="AP952" s="109">
        <v>51.905162811279297</v>
      </c>
      <c r="AQ952" s="109">
        <v>2.1202368642769609</v>
      </c>
      <c r="AR952" s="111">
        <v>318</v>
      </c>
      <c r="AS952" s="111">
        <v>2</v>
      </c>
      <c r="AT952" s="111">
        <v>2</v>
      </c>
      <c r="AU952" s="111">
        <v>0</v>
      </c>
      <c r="AV952" s="111">
        <v>3</v>
      </c>
      <c r="AW952" s="111">
        <v>2</v>
      </c>
      <c r="AX952" s="111">
        <v>20</v>
      </c>
      <c r="AY952" s="111">
        <v>0</v>
      </c>
      <c r="AZ952" s="111">
        <v>15</v>
      </c>
      <c r="BA952" s="111">
        <v>3</v>
      </c>
      <c r="BB952" s="111">
        <v>33</v>
      </c>
      <c r="BC952" s="111">
        <v>16</v>
      </c>
      <c r="BD952" s="109">
        <v>74</v>
      </c>
      <c r="BE952" s="111">
        <v>91</v>
      </c>
      <c r="BF952" s="111">
        <v>0</v>
      </c>
      <c r="BG952" s="112">
        <v>32.3662109375</v>
      </c>
      <c r="BH952" s="244">
        <v>168</v>
      </c>
      <c r="BI952" s="240">
        <v>36.923076923076927</v>
      </c>
      <c r="BJ952" s="41"/>
      <c r="BK952" s="41"/>
    </row>
    <row r="953" spans="1:63">
      <c r="A953" s="352">
        <v>41860</v>
      </c>
      <c r="B953" s="126" t="s">
        <v>130</v>
      </c>
      <c r="C953" s="126" t="s">
        <v>128</v>
      </c>
      <c r="D953" s="233">
        <v>181</v>
      </c>
      <c r="E953" s="233">
        <v>176</v>
      </c>
      <c r="F953" s="233">
        <v>5</v>
      </c>
      <c r="G953" s="233">
        <v>543</v>
      </c>
      <c r="H953" s="233">
        <v>528</v>
      </c>
      <c r="I953" s="233">
        <v>15</v>
      </c>
      <c r="J953" s="233">
        <v>896</v>
      </c>
      <c r="K953" s="233">
        <v>868</v>
      </c>
      <c r="L953" s="233">
        <v>28</v>
      </c>
      <c r="M953" s="233">
        <v>278220</v>
      </c>
      <c r="N953" s="195">
        <v>0.25519374012947083</v>
      </c>
      <c r="O953" s="233">
        <v>645</v>
      </c>
      <c r="P953" s="230">
        <v>0.2324240505695343</v>
      </c>
      <c r="Q953" s="234">
        <v>0</v>
      </c>
      <c r="R953" s="233">
        <v>61891</v>
      </c>
      <c r="S953" s="230">
        <v>99.742149353027344</v>
      </c>
      <c r="T953" s="195">
        <v>99.510322570800781</v>
      </c>
      <c r="U953" s="233">
        <v>62051</v>
      </c>
      <c r="V953" s="195">
        <v>0</v>
      </c>
      <c r="W953" s="233">
        <v>376</v>
      </c>
      <c r="X953" s="195">
        <v>0.60751968622207642</v>
      </c>
      <c r="Y953" s="234">
        <v>0</v>
      </c>
      <c r="Z953" s="233">
        <v>135084</v>
      </c>
      <c r="AA953" s="195">
        <v>98.637603759765625</v>
      </c>
      <c r="AB953" s="233">
        <v>136071</v>
      </c>
      <c r="AC953" s="195">
        <v>98.66131591796875</v>
      </c>
      <c r="AD953" s="234">
        <v>4.1185259819030762</v>
      </c>
      <c r="AE953" s="234">
        <v>26.142845153808594</v>
      </c>
      <c r="AF953" s="233">
        <v>354.2333984375</v>
      </c>
      <c r="AG953" s="234">
        <v>1133.6939697265625</v>
      </c>
      <c r="AH953" s="234">
        <v>686.538818359375</v>
      </c>
      <c r="AI953" s="234">
        <v>60.557685852050781</v>
      </c>
      <c r="AJ953" s="234">
        <v>1084.438720703125</v>
      </c>
      <c r="AK953" s="234">
        <v>49.255558013916016</v>
      </c>
      <c r="AL953" s="234">
        <v>528</v>
      </c>
      <c r="AM953" s="234">
        <v>15</v>
      </c>
      <c r="AN953" s="235">
        <v>47.242012023925781</v>
      </c>
      <c r="AO953" s="235">
        <v>46.382820129394531</v>
      </c>
      <c r="AP953" s="235">
        <v>79.778999328613281</v>
      </c>
      <c r="AQ953" s="213">
        <v>1.2652834483555384</v>
      </c>
      <c r="AR953" s="234">
        <v>444</v>
      </c>
      <c r="AS953" s="236">
        <v>0</v>
      </c>
      <c r="AT953" s="236">
        <v>5</v>
      </c>
      <c r="AU953" s="236">
        <v>5</v>
      </c>
      <c r="AV953" s="236">
        <v>0</v>
      </c>
      <c r="AW953" s="236">
        <v>0</v>
      </c>
      <c r="AX953" s="236">
        <v>8</v>
      </c>
      <c r="AY953" s="236">
        <v>0</v>
      </c>
      <c r="AZ953" s="236">
        <v>2</v>
      </c>
      <c r="BA953" s="236">
        <v>0</v>
      </c>
      <c r="BB953" s="236">
        <v>38</v>
      </c>
      <c r="BC953" s="236">
        <v>11</v>
      </c>
      <c r="BD953" s="236">
        <v>10</v>
      </c>
      <c r="BE953" s="236">
        <v>3</v>
      </c>
      <c r="BF953" s="236">
        <v>0</v>
      </c>
      <c r="BG953" s="235">
        <v>21.66746711730957</v>
      </c>
      <c r="BH953" s="236">
        <v>275</v>
      </c>
      <c r="BI953" s="235">
        <v>50.644567219152862</v>
      </c>
      <c r="BJ953" s="299"/>
      <c r="BK953" s="299"/>
    </row>
    <row r="954" spans="1:63">
      <c r="A954" s="352">
        <v>41860</v>
      </c>
      <c r="B954" s="127" t="s">
        <v>132</v>
      </c>
      <c r="C954" s="127" t="s">
        <v>128</v>
      </c>
      <c r="D954" s="199">
        <v>183</v>
      </c>
      <c r="E954" s="199">
        <v>178</v>
      </c>
      <c r="F954" s="199">
        <v>5</v>
      </c>
      <c r="G954" s="199">
        <v>542</v>
      </c>
      <c r="H954" s="199">
        <v>527</v>
      </c>
      <c r="I954" s="199">
        <v>15</v>
      </c>
      <c r="J954" s="199">
        <v>1019</v>
      </c>
      <c r="K954" s="199">
        <v>989</v>
      </c>
      <c r="L954" s="199">
        <v>30</v>
      </c>
      <c r="M954" s="199">
        <v>366330</v>
      </c>
      <c r="N954" s="200">
        <v>8.4623154252767563E-3</v>
      </c>
      <c r="O954" s="199">
        <v>987</v>
      </c>
      <c r="P954" s="194">
        <v>0.26946452260017395</v>
      </c>
      <c r="Q954" s="200">
        <v>0</v>
      </c>
      <c r="R954" s="199">
        <v>94721</v>
      </c>
      <c r="S954" s="194">
        <v>99.749366760253906</v>
      </c>
      <c r="T954" s="200">
        <v>99.480575561523438</v>
      </c>
      <c r="U954" s="199">
        <v>94959</v>
      </c>
      <c r="V954" s="201">
        <v>0</v>
      </c>
      <c r="W954" s="199">
        <v>603</v>
      </c>
      <c r="X954" s="200">
        <v>0.63660645484924316</v>
      </c>
      <c r="Y954" s="200">
        <v>0</v>
      </c>
      <c r="Z954" s="199">
        <v>148322</v>
      </c>
      <c r="AA954" s="201">
        <v>97.81402587890625</v>
      </c>
      <c r="AB954" s="199">
        <v>149118</v>
      </c>
      <c r="AC954" s="201">
        <v>97.834587097167969</v>
      </c>
      <c r="AD954" s="200">
        <v>4.1575427055358887</v>
      </c>
      <c r="AE954" s="200">
        <v>25.853776931762695</v>
      </c>
      <c r="AF954" s="199">
        <v>423.81121826171875</v>
      </c>
      <c r="AG954" s="200">
        <v>1507.048828125</v>
      </c>
      <c r="AH954" s="200">
        <v>773.939208984375</v>
      </c>
      <c r="AI954" s="237">
        <v>51.354621887207031</v>
      </c>
      <c r="AJ954" s="200">
        <v>1464.9097900390625</v>
      </c>
      <c r="AK954" s="200">
        <v>42.138889312744141</v>
      </c>
      <c r="AL954" s="200">
        <v>527</v>
      </c>
      <c r="AM954" s="200">
        <v>15</v>
      </c>
      <c r="AN954" s="200">
        <v>46.461357116699219</v>
      </c>
      <c r="AO954" s="200">
        <v>46.74945068359375</v>
      </c>
      <c r="AP954" s="200">
        <v>38.263900756835937</v>
      </c>
      <c r="AQ954" s="200">
        <v>1.4789488009077527</v>
      </c>
      <c r="AR954" s="200">
        <v>477</v>
      </c>
      <c r="AS954" s="202">
        <v>0</v>
      </c>
      <c r="AT954" s="202">
        <v>1</v>
      </c>
      <c r="AU954" s="202">
        <v>1</v>
      </c>
      <c r="AV954" s="202">
        <v>0</v>
      </c>
      <c r="AW954" s="202">
        <v>0</v>
      </c>
      <c r="AX954" s="202">
        <v>7</v>
      </c>
      <c r="AY954" s="202">
        <v>-1</v>
      </c>
      <c r="AZ954" s="202">
        <v>0</v>
      </c>
      <c r="BA954" s="202">
        <v>0</v>
      </c>
      <c r="BB954" s="202">
        <v>32</v>
      </c>
      <c r="BC954" s="202">
        <v>13</v>
      </c>
      <c r="BD954" s="202">
        <v>18</v>
      </c>
      <c r="BE954" s="202">
        <v>12</v>
      </c>
      <c r="BF954" s="202">
        <v>0</v>
      </c>
      <c r="BG954" s="200">
        <v>21.493610382080078</v>
      </c>
      <c r="BH954" s="202">
        <v>278</v>
      </c>
      <c r="BI954" s="238">
        <v>51.291512915129154</v>
      </c>
      <c r="BJ954" s="7"/>
      <c r="BK954" s="7"/>
    </row>
    <row r="955" spans="1:63">
      <c r="A955" s="352">
        <v>41859</v>
      </c>
      <c r="B955" s="126" t="s">
        <v>6</v>
      </c>
      <c r="C955" s="126"/>
      <c r="D955" s="233">
        <v>2109</v>
      </c>
      <c r="E955" s="233">
        <v>1915</v>
      </c>
      <c r="F955" s="233">
        <v>194</v>
      </c>
      <c r="G955" s="233">
        <v>6232</v>
      </c>
      <c r="H955" s="233">
        <v>5669</v>
      </c>
      <c r="I955" s="233">
        <v>563</v>
      </c>
      <c r="J955" s="233">
        <v>18678</v>
      </c>
      <c r="K955" s="233">
        <v>16563</v>
      </c>
      <c r="L955" s="233">
        <v>2115</v>
      </c>
      <c r="M955" s="233">
        <v>12265300</v>
      </c>
      <c r="N955" s="195">
        <v>8.1808025807791729E-2</v>
      </c>
      <c r="O955" s="233">
        <v>17180</v>
      </c>
      <c r="P955" s="230">
        <v>0.14216386579371088</v>
      </c>
      <c r="Q955" s="234"/>
      <c r="R955" s="233">
        <v>4593560</v>
      </c>
      <c r="S955" s="230">
        <v>99.404888480258066</v>
      </c>
      <c r="T955" s="195">
        <v>99.263570648006606</v>
      </c>
      <c r="U955" s="233">
        <v>4621115</v>
      </c>
      <c r="V955" s="195">
        <v>0.25000459478442966</v>
      </c>
      <c r="W955" s="233">
        <v>16305</v>
      </c>
      <c r="X955" s="195">
        <v>0.3549534565783401</v>
      </c>
      <c r="Y955" s="234"/>
      <c r="Z955" s="233">
        <v>3596907</v>
      </c>
      <c r="AA955" s="195">
        <v>98.213508123657377</v>
      </c>
      <c r="AB955" s="233">
        <v>3600063</v>
      </c>
      <c r="AC955" s="195">
        <v>98.220229715894476</v>
      </c>
      <c r="AD955" s="234">
        <v>9.6810935748931151</v>
      </c>
      <c r="AE955" s="234">
        <v>29.225395953671903</v>
      </c>
      <c r="AF955" s="233">
        <v>17430.635498046875</v>
      </c>
      <c r="AG955" s="234">
        <v>62752.02685546875</v>
      </c>
      <c r="AH955" s="234">
        <v>45122.972961425781</v>
      </c>
      <c r="AI955" s="234">
        <v>71.906797632773802</v>
      </c>
      <c r="AJ955" s="234">
        <v>53143.615966796875</v>
      </c>
      <c r="AK955" s="234">
        <v>9608.4170608520508</v>
      </c>
      <c r="AL955" s="234">
        <v>34119.1904296875</v>
      </c>
      <c r="AM955" s="234">
        <v>7724.0993957519531</v>
      </c>
      <c r="AN955" s="235">
        <v>91.971084101274727</v>
      </c>
      <c r="AO955" s="235">
        <v>89.223044806400068</v>
      </c>
      <c r="AP955" s="235">
        <v>112.41889126889517</v>
      </c>
      <c r="AQ955" s="213">
        <v>3.3596759211622631</v>
      </c>
      <c r="AR955" s="234">
        <v>3455</v>
      </c>
      <c r="AS955" s="236">
        <v>107</v>
      </c>
      <c r="AT955" s="236">
        <v>41</v>
      </c>
      <c r="AU955" s="236">
        <v>33</v>
      </c>
      <c r="AV955" s="236">
        <v>34</v>
      </c>
      <c r="AW955" s="236">
        <v>18</v>
      </c>
      <c r="AX955" s="236">
        <v>91</v>
      </c>
      <c r="AY955" s="236">
        <v>2</v>
      </c>
      <c r="AZ955" s="236">
        <v>94</v>
      </c>
      <c r="BA955" s="236">
        <v>22</v>
      </c>
      <c r="BB955" s="236">
        <v>580</v>
      </c>
      <c r="BC955" s="236">
        <v>275</v>
      </c>
      <c r="BD955" s="236">
        <v>327</v>
      </c>
      <c r="BE955" s="236">
        <v>510</v>
      </c>
      <c r="BF955" s="236">
        <v>0</v>
      </c>
      <c r="BG955" s="235">
        <v>44.792143051255465</v>
      </c>
      <c r="BH955" s="236">
        <v>1421</v>
      </c>
      <c r="BI955" s="235">
        <v>22.801668806161747</v>
      </c>
      <c r="BJ955" s="7"/>
      <c r="BK955" s="7"/>
    </row>
    <row r="956" spans="1:63">
      <c r="A956" s="352">
        <v>41859</v>
      </c>
      <c r="B956" s="127" t="s">
        <v>134</v>
      </c>
      <c r="C956" s="127"/>
      <c r="D956" s="199">
        <v>756</v>
      </c>
      <c r="E956" s="199">
        <v>653</v>
      </c>
      <c r="F956" s="199">
        <v>103</v>
      </c>
      <c r="G956" s="199">
        <v>2258</v>
      </c>
      <c r="H956" s="199">
        <v>1947</v>
      </c>
      <c r="I956" s="199">
        <v>311</v>
      </c>
      <c r="J956" s="199">
        <v>7842</v>
      </c>
      <c r="K956" s="199">
        <v>6571</v>
      </c>
      <c r="L956" s="199">
        <v>1271</v>
      </c>
      <c r="M956" s="199">
        <v>5870028</v>
      </c>
      <c r="N956" s="200">
        <v>2.7308217144937173E-2</v>
      </c>
      <c r="O956" s="199">
        <v>7425</v>
      </c>
      <c r="P956" s="194">
        <v>0.12653717057532146</v>
      </c>
      <c r="Q956" s="200"/>
      <c r="R956" s="199">
        <v>2431619</v>
      </c>
      <c r="S956" s="194">
        <v>99.451661270200049</v>
      </c>
      <c r="T956" s="200">
        <v>99.325817951938575</v>
      </c>
      <c r="U956" s="199">
        <v>2445036</v>
      </c>
      <c r="V956" s="201">
        <v>0.21328928812637185</v>
      </c>
      <c r="W956" s="199">
        <v>6983</v>
      </c>
      <c r="X956" s="200">
        <v>0.28717492337409767</v>
      </c>
      <c r="Y956" s="200"/>
      <c r="Z956" s="199">
        <v>2091066</v>
      </c>
      <c r="AA956" s="201">
        <v>98.468387354489664</v>
      </c>
      <c r="AB956" s="199">
        <v>2091836</v>
      </c>
      <c r="AC956" s="201">
        <v>98.41832558323884</v>
      </c>
      <c r="AD956" s="200">
        <v>5.3661865953643098</v>
      </c>
      <c r="AE956" s="200">
        <v>30.540498763929964</v>
      </c>
      <c r="AF956" s="199">
        <v>8995.488525390625</v>
      </c>
      <c r="AG956" s="200">
        <v>34518.55859375</v>
      </c>
      <c r="AH956" s="200">
        <v>27698.557373046875</v>
      </c>
      <c r="AI956" s="237">
        <v>80.242508672022112</v>
      </c>
      <c r="AJ956" s="200">
        <v>27769.978759765625</v>
      </c>
      <c r="AK956" s="200">
        <v>6748.5860290527344</v>
      </c>
      <c r="AL956" s="200">
        <v>21883.289306640625</v>
      </c>
      <c r="AM956" s="200">
        <v>5815.2789611816406</v>
      </c>
      <c r="AN956" s="200">
        <v>115.08056578079447</v>
      </c>
      <c r="AO956" s="200">
        <v>111.53839716648157</v>
      </c>
      <c r="AP956" s="200">
        <v>132.37994074130449</v>
      </c>
      <c r="AQ956" s="200">
        <v>4.401754475102015</v>
      </c>
      <c r="AR956" s="200">
        <v>811</v>
      </c>
      <c r="AS956" s="202">
        <v>98</v>
      </c>
      <c r="AT956" s="202">
        <v>12</v>
      </c>
      <c r="AU956" s="202">
        <v>8</v>
      </c>
      <c r="AV956" s="202">
        <v>8</v>
      </c>
      <c r="AW956" s="202">
        <v>8</v>
      </c>
      <c r="AX956" s="202">
        <v>16</v>
      </c>
      <c r="AY956" s="202">
        <v>1</v>
      </c>
      <c r="AZ956" s="202">
        <v>28</v>
      </c>
      <c r="BA956" s="202">
        <v>9</v>
      </c>
      <c r="BB956" s="202">
        <v>134</v>
      </c>
      <c r="BC956" s="202">
        <v>48</v>
      </c>
      <c r="BD956" s="202">
        <v>84</v>
      </c>
      <c r="BE956" s="202">
        <v>166</v>
      </c>
      <c r="BF956" s="202">
        <v>0</v>
      </c>
      <c r="BG956" s="200">
        <v>56.755234479516488</v>
      </c>
      <c r="BH956" s="202">
        <v>172</v>
      </c>
      <c r="BI956" s="238">
        <v>7.6173604960141725</v>
      </c>
      <c r="BJ956" s="7"/>
      <c r="BK956" s="7"/>
    </row>
    <row r="957" spans="1:63">
      <c r="A957" s="352">
        <v>41859</v>
      </c>
      <c r="B957" s="127" t="s">
        <v>175</v>
      </c>
      <c r="C957" s="127"/>
      <c r="D957" s="199">
        <v>675</v>
      </c>
      <c r="E957" s="199">
        <v>608</v>
      </c>
      <c r="F957" s="199">
        <v>67</v>
      </c>
      <c r="G957" s="199">
        <v>1951</v>
      </c>
      <c r="H957" s="199">
        <v>1771</v>
      </c>
      <c r="I957" s="199">
        <v>180</v>
      </c>
      <c r="J957" s="199">
        <v>6171</v>
      </c>
      <c r="K957" s="199">
        <v>5520</v>
      </c>
      <c r="L957" s="199">
        <v>651</v>
      </c>
      <c r="M957" s="199">
        <v>4032737</v>
      </c>
      <c r="N957" s="200">
        <v>2.0804728956678824E-2</v>
      </c>
      <c r="O957" s="199">
        <v>336</v>
      </c>
      <c r="P957" s="194">
        <v>8.7002949305752027E-3</v>
      </c>
      <c r="Q957" s="200"/>
      <c r="R957" s="199">
        <v>1471180</v>
      </c>
      <c r="S957" s="194">
        <v>99.488673159506305</v>
      </c>
      <c r="T957" s="243">
        <v>99.48001735151891</v>
      </c>
      <c r="U957" s="199">
        <v>1478745</v>
      </c>
      <c r="V957" s="201">
        <v>0.16987378054767246</v>
      </c>
      <c r="W957" s="199">
        <v>4349</v>
      </c>
      <c r="X957" s="200">
        <v>0.29561304531056704</v>
      </c>
      <c r="Y957" s="200"/>
      <c r="Z957" s="199">
        <v>421326</v>
      </c>
      <c r="AA957" s="201">
        <v>95.009564219747801</v>
      </c>
      <c r="AB957" s="199">
        <v>419258</v>
      </c>
      <c r="AC957" s="201">
        <v>95.255427626038895</v>
      </c>
      <c r="AD957" s="200">
        <v>20.694477852227713</v>
      </c>
      <c r="AE957" s="200">
        <v>32.576019606417582</v>
      </c>
      <c r="AF957" s="199">
        <v>5980.630859375</v>
      </c>
      <c r="AG957" s="200">
        <v>19026.99951171875</v>
      </c>
      <c r="AH957" s="200">
        <v>12121.7216796875</v>
      </c>
      <c r="AI957" s="237">
        <v>63.70800436622558</v>
      </c>
      <c r="AJ957" s="200">
        <v>16623.507568359375</v>
      </c>
      <c r="AK957" s="200">
        <v>2403.4921112060547</v>
      </c>
      <c r="AL957" s="200">
        <v>10284.901123046875</v>
      </c>
      <c r="AM957" s="200">
        <v>1836.8204345703125</v>
      </c>
      <c r="AN957" s="200">
        <v>81.281575112508861</v>
      </c>
      <c r="AO957" s="200">
        <v>80.471874369055669</v>
      </c>
      <c r="AP957" s="200">
        <v>91.364207393364723</v>
      </c>
      <c r="AQ957" s="200">
        <v>3.083292742135594</v>
      </c>
      <c r="AR957" s="200">
        <v>1091</v>
      </c>
      <c r="AS957" s="202">
        <v>7</v>
      </c>
      <c r="AT957" s="202">
        <v>4</v>
      </c>
      <c r="AU957" s="202">
        <v>4</v>
      </c>
      <c r="AV957" s="202">
        <v>17</v>
      </c>
      <c r="AW957" s="202">
        <v>5</v>
      </c>
      <c r="AX957" s="202">
        <v>14</v>
      </c>
      <c r="AY957" s="202">
        <v>1</v>
      </c>
      <c r="AZ957" s="202">
        <v>26</v>
      </c>
      <c r="BA957" s="202">
        <v>10</v>
      </c>
      <c r="BB957" s="202">
        <v>310</v>
      </c>
      <c r="BC957" s="202">
        <v>186</v>
      </c>
      <c r="BD957" s="202">
        <v>66</v>
      </c>
      <c r="BE957" s="202">
        <v>142</v>
      </c>
      <c r="BF957" s="202">
        <v>0</v>
      </c>
      <c r="BG957" s="200">
        <v>39.540354450253631</v>
      </c>
      <c r="BH957" s="202">
        <v>382</v>
      </c>
      <c r="BI957" s="238">
        <v>19.579702716555612</v>
      </c>
      <c r="BJ957" s="7"/>
      <c r="BK957" s="7"/>
    </row>
    <row r="958" spans="1:63">
      <c r="A958" s="352">
        <v>41859</v>
      </c>
      <c r="B958" s="126" t="s">
        <v>135</v>
      </c>
      <c r="C958" s="126"/>
      <c r="D958" s="189">
        <v>678</v>
      </c>
      <c r="E958" s="189">
        <v>654</v>
      </c>
      <c r="F958" s="189">
        <v>24</v>
      </c>
      <c r="G958" s="189">
        <v>2023</v>
      </c>
      <c r="H958" s="189">
        <v>1951</v>
      </c>
      <c r="I958" s="189">
        <v>72</v>
      </c>
      <c r="J958" s="189">
        <v>4665</v>
      </c>
      <c r="K958" s="189">
        <v>4472</v>
      </c>
      <c r="L958" s="189">
        <v>193</v>
      </c>
      <c r="M958" s="189">
        <v>2362535</v>
      </c>
      <c r="N958" s="203">
        <v>0.3213497279112803</v>
      </c>
      <c r="O958" s="189">
        <v>9419</v>
      </c>
      <c r="P958" s="192">
        <v>0.39998012789757897</v>
      </c>
      <c r="Q958" s="203"/>
      <c r="R958" s="204">
        <v>690761</v>
      </c>
      <c r="S958" s="192">
        <v>99.061794488092445</v>
      </c>
      <c r="T958" s="203">
        <v>98.665566995801328</v>
      </c>
      <c r="U958" s="204">
        <v>697334</v>
      </c>
      <c r="V958" s="205">
        <v>0.54866103119585441</v>
      </c>
      <c r="W958" s="204">
        <v>4973</v>
      </c>
      <c r="X958" s="203">
        <v>0.71993062723575874</v>
      </c>
      <c r="Y958" s="203"/>
      <c r="Z958" s="204">
        <v>1084515</v>
      </c>
      <c r="AA958" s="205">
        <v>98.966780854379479</v>
      </c>
      <c r="AB958" s="204">
        <v>1088969</v>
      </c>
      <c r="AC958" s="205">
        <v>98.981163156448346</v>
      </c>
      <c r="AD958" s="203">
        <v>3.8758277492362914</v>
      </c>
      <c r="AE958" s="203">
        <v>24.526152803859976</v>
      </c>
      <c r="AF958" s="204">
        <v>2454.51611328125</v>
      </c>
      <c r="AG958" s="205">
        <v>9206.46875</v>
      </c>
      <c r="AH958" s="205">
        <v>5302.6939086914062</v>
      </c>
      <c r="AI958" s="232">
        <v>57.597479040934196</v>
      </c>
      <c r="AJ958" s="205">
        <v>8750.129638671875</v>
      </c>
      <c r="AK958" s="205">
        <v>456.33892059326172</v>
      </c>
      <c r="AL958" s="205">
        <v>1951</v>
      </c>
      <c r="AM958" s="205">
        <v>72</v>
      </c>
      <c r="AN958" s="203">
        <v>62.095536557089204</v>
      </c>
      <c r="AO958" s="203">
        <v>62.465754792959757</v>
      </c>
      <c r="AP958" s="203">
        <v>55.758927328875465</v>
      </c>
      <c r="AQ958" s="203">
        <v>1.9735195605573419</v>
      </c>
      <c r="AR958" s="205">
        <v>1553</v>
      </c>
      <c r="AS958" s="204">
        <v>2</v>
      </c>
      <c r="AT958" s="204">
        <v>25</v>
      </c>
      <c r="AU958" s="204">
        <v>21</v>
      </c>
      <c r="AV958" s="204">
        <v>9</v>
      </c>
      <c r="AW958" s="204">
        <v>5</v>
      </c>
      <c r="AX958" s="204">
        <v>61</v>
      </c>
      <c r="AY958" s="204">
        <v>0</v>
      </c>
      <c r="AZ958" s="204">
        <v>40</v>
      </c>
      <c r="BA958" s="204">
        <v>3</v>
      </c>
      <c r="BB958" s="204">
        <v>136</v>
      </c>
      <c r="BC958" s="204">
        <v>41</v>
      </c>
      <c r="BD958" s="204">
        <v>177</v>
      </c>
      <c r="BE958" s="204">
        <v>202</v>
      </c>
      <c r="BF958" s="204">
        <v>0</v>
      </c>
      <c r="BG958" s="203">
        <v>29.550005625808595</v>
      </c>
      <c r="BH958" s="204">
        <v>867</v>
      </c>
      <c r="BI958" s="239">
        <v>42.857142857142854</v>
      </c>
      <c r="BJ958" s="7"/>
      <c r="BK958" s="7"/>
    </row>
    <row r="959" spans="1:63">
      <c r="A959" s="352">
        <v>41859</v>
      </c>
      <c r="B959" s="114" t="s">
        <v>121</v>
      </c>
      <c r="C959" s="114" t="s">
        <v>122</v>
      </c>
      <c r="D959" s="114">
        <v>228</v>
      </c>
      <c r="E959" s="114">
        <v>168</v>
      </c>
      <c r="F959" s="114">
        <v>60</v>
      </c>
      <c r="G959" s="114">
        <v>673</v>
      </c>
      <c r="H959" s="114">
        <v>492</v>
      </c>
      <c r="I959" s="114">
        <v>181</v>
      </c>
      <c r="J959" s="114">
        <v>2567</v>
      </c>
      <c r="K959" s="115">
        <v>1820</v>
      </c>
      <c r="L959" s="115">
        <v>747</v>
      </c>
      <c r="M959" s="115">
        <v>1934164</v>
      </c>
      <c r="N959" s="116">
        <v>3.6139644682407379E-2</v>
      </c>
      <c r="O959" s="115">
        <v>2509</v>
      </c>
      <c r="P959" s="116">
        <v>0.12977829575538635</v>
      </c>
      <c r="Q959" s="116">
        <v>0</v>
      </c>
      <c r="R959" s="117">
        <v>927626</v>
      </c>
      <c r="S959" s="116">
        <v>99.21356201171875</v>
      </c>
      <c r="T959" s="116">
        <v>99.084800720214844</v>
      </c>
      <c r="U959" s="118">
        <v>934979</v>
      </c>
      <c r="V959" s="119">
        <v>0.49509131908416748</v>
      </c>
      <c r="W959" s="117">
        <v>3035</v>
      </c>
      <c r="X959" s="119">
        <v>0.32717928290367126</v>
      </c>
      <c r="Y959" s="119">
        <v>0</v>
      </c>
      <c r="Z959" s="117">
        <v>1063034</v>
      </c>
      <c r="AA959" s="119">
        <v>98.484710693359375</v>
      </c>
      <c r="AB959" s="116">
        <v>1065404</v>
      </c>
      <c r="AC959" s="120">
        <v>98.432891845703125</v>
      </c>
      <c r="AD959" s="116">
        <v>5.1692838668823242</v>
      </c>
      <c r="AE959" s="116">
        <v>29.345209121704102</v>
      </c>
      <c r="AF959" s="116">
        <v>2919.37890625</v>
      </c>
      <c r="AG959" s="116">
        <v>14033.861328125</v>
      </c>
      <c r="AH959" s="121">
        <v>12221.0732421875</v>
      </c>
      <c r="AI959" s="116">
        <v>87.082756042480469</v>
      </c>
      <c r="AJ959" s="121">
        <v>9441.369140625</v>
      </c>
      <c r="AK959" s="121">
        <v>4592.5</v>
      </c>
      <c r="AL959" s="116">
        <v>8052.29052734375</v>
      </c>
      <c r="AM959" s="116">
        <v>4168.7939453125</v>
      </c>
      <c r="AN959" s="116">
        <v>137.53211975097656</v>
      </c>
      <c r="AO959" s="116">
        <v>131.60574340820312</v>
      </c>
      <c r="AP959" s="116">
        <v>151.56329345703125</v>
      </c>
      <c r="AQ959" s="122">
        <v>5.4670281761297232</v>
      </c>
      <c r="AR959" s="118">
        <v>139</v>
      </c>
      <c r="AS959" s="118">
        <v>73</v>
      </c>
      <c r="AT959" s="118">
        <v>7</v>
      </c>
      <c r="AU959" s="118">
        <v>3</v>
      </c>
      <c r="AV959" s="118">
        <v>6</v>
      </c>
      <c r="AW959" s="118">
        <v>6</v>
      </c>
      <c r="AX959" s="118">
        <v>12</v>
      </c>
      <c r="AY959" s="118">
        <v>0</v>
      </c>
      <c r="AZ959" s="118">
        <v>9</v>
      </c>
      <c r="BA959" s="118">
        <v>3</v>
      </c>
      <c r="BB959" s="118">
        <v>26</v>
      </c>
      <c r="BC959" s="118">
        <v>11</v>
      </c>
      <c r="BD959" s="116">
        <v>43</v>
      </c>
      <c r="BE959" s="118">
        <v>47</v>
      </c>
      <c r="BF959" s="118">
        <v>0</v>
      </c>
      <c r="BG959" s="112">
        <v>68.24658203125</v>
      </c>
      <c r="BH959" s="244">
        <v>34</v>
      </c>
      <c r="BI959" s="240">
        <v>5.052005943536404</v>
      </c>
      <c r="BJ959" s="7"/>
      <c r="BK959" s="7"/>
    </row>
    <row r="960" spans="1:63">
      <c r="A960" s="352">
        <v>41859</v>
      </c>
      <c r="B960" s="114" t="s">
        <v>123</v>
      </c>
      <c r="C960" s="114" t="s">
        <v>122</v>
      </c>
      <c r="D960" s="114">
        <v>169</v>
      </c>
      <c r="E960" s="114">
        <v>158</v>
      </c>
      <c r="F960" s="114">
        <v>11</v>
      </c>
      <c r="G960" s="114">
        <v>519</v>
      </c>
      <c r="H960" s="114">
        <v>485</v>
      </c>
      <c r="I960" s="114">
        <v>34</v>
      </c>
      <c r="J960" s="114">
        <v>1546</v>
      </c>
      <c r="K960" s="115">
        <v>1423</v>
      </c>
      <c r="L960" s="115">
        <v>123</v>
      </c>
      <c r="M960" s="115">
        <v>1075879</v>
      </c>
      <c r="N960" s="116">
        <v>1.3105562888085842E-2</v>
      </c>
      <c r="O960" s="115">
        <v>1444</v>
      </c>
      <c r="P960" s="116">
        <v>0.1342603862285614</v>
      </c>
      <c r="Q960" s="116">
        <v>0</v>
      </c>
      <c r="R960" s="117">
        <v>395644</v>
      </c>
      <c r="S960" s="116">
        <v>99.639366149902344</v>
      </c>
      <c r="T960" s="116">
        <v>99.505592346191406</v>
      </c>
      <c r="U960" s="118">
        <v>397076</v>
      </c>
      <c r="V960" s="119">
        <v>0.10803977400064468</v>
      </c>
      <c r="W960" s="117">
        <v>1066</v>
      </c>
      <c r="X960" s="119">
        <v>0.2694341242313385</v>
      </c>
      <c r="Y960" s="119">
        <v>0</v>
      </c>
      <c r="Z960" s="117">
        <v>330695</v>
      </c>
      <c r="AA960" s="119">
        <v>98.703338623046875</v>
      </c>
      <c r="AB960" s="116">
        <v>330917</v>
      </c>
      <c r="AC960" s="120">
        <v>98.697555541992188</v>
      </c>
      <c r="AD960" s="116">
        <v>5.0797896385192871</v>
      </c>
      <c r="AE960" s="116">
        <v>31.113105773925781</v>
      </c>
      <c r="AF960" s="116">
        <v>1527.154052734375</v>
      </c>
      <c r="AG960" s="116">
        <v>5891.76220703125</v>
      </c>
      <c r="AH960" s="121">
        <v>4459.501953125</v>
      </c>
      <c r="AI960" s="116">
        <v>75.690460205078125</v>
      </c>
      <c r="AJ960" s="121">
        <v>5207.91748046875</v>
      </c>
      <c r="AK960" s="121">
        <v>683.845947265625</v>
      </c>
      <c r="AL960" s="116">
        <v>3825.221923828125</v>
      </c>
      <c r="AM960" s="116">
        <v>634.280029296875</v>
      </c>
      <c r="AN960" s="116">
        <v>106.4139404296875</v>
      </c>
      <c r="AO960" s="116">
        <v>102.66919708251953</v>
      </c>
      <c r="AP960" s="116">
        <v>147.3411865234375</v>
      </c>
      <c r="AQ960" s="116">
        <v>3.8109716733707955</v>
      </c>
      <c r="AR960" s="118">
        <v>229</v>
      </c>
      <c r="AS960" s="118">
        <v>9</v>
      </c>
      <c r="AT960" s="118">
        <v>2</v>
      </c>
      <c r="AU960" s="118">
        <v>2</v>
      </c>
      <c r="AV960" s="118">
        <v>2</v>
      </c>
      <c r="AW960" s="118">
        <v>2</v>
      </c>
      <c r="AX960" s="118">
        <v>3</v>
      </c>
      <c r="AY960" s="118">
        <v>1</v>
      </c>
      <c r="AZ960" s="118">
        <v>7</v>
      </c>
      <c r="BA960" s="118">
        <v>3</v>
      </c>
      <c r="BB960" s="118">
        <v>32</v>
      </c>
      <c r="BC960" s="118">
        <v>11</v>
      </c>
      <c r="BD960" s="116">
        <v>17</v>
      </c>
      <c r="BE960" s="118">
        <v>21</v>
      </c>
      <c r="BF960" s="118">
        <v>0</v>
      </c>
      <c r="BG960" s="112">
        <v>51.964488983154297</v>
      </c>
      <c r="BH960" s="244">
        <v>50</v>
      </c>
      <c r="BI960" s="240">
        <v>9.6339113680154149</v>
      </c>
      <c r="BJ960" s="8"/>
      <c r="BK960" s="8"/>
    </row>
    <row r="961" spans="1:63">
      <c r="A961" s="352">
        <v>41859</v>
      </c>
      <c r="B961" s="114" t="s">
        <v>183</v>
      </c>
      <c r="C961" s="114" t="s">
        <v>122</v>
      </c>
      <c r="D961" s="114">
        <v>139</v>
      </c>
      <c r="E961" s="114">
        <v>129</v>
      </c>
      <c r="F961" s="114">
        <v>10</v>
      </c>
      <c r="G961" s="114">
        <v>415</v>
      </c>
      <c r="H961" s="114">
        <v>385</v>
      </c>
      <c r="I961" s="114">
        <v>30</v>
      </c>
      <c r="J961" s="114">
        <v>1582</v>
      </c>
      <c r="K961" s="115">
        <v>1462</v>
      </c>
      <c r="L961" s="115">
        <v>120</v>
      </c>
      <c r="M961" s="115">
        <v>1183162</v>
      </c>
      <c r="N961" s="116">
        <v>1.3523084344342351E-3</v>
      </c>
      <c r="O961" s="115">
        <v>1464</v>
      </c>
      <c r="P961" s="116">
        <v>0.12373769283294678</v>
      </c>
      <c r="Q961" s="116">
        <v>0</v>
      </c>
      <c r="R961" s="117">
        <v>477924</v>
      </c>
      <c r="S961" s="116">
        <v>99.686294555664063</v>
      </c>
      <c r="T961" s="116">
        <v>99.562942504882813</v>
      </c>
      <c r="U961" s="118">
        <v>479428</v>
      </c>
      <c r="V961" s="119">
        <v>1.3766405172646046E-2</v>
      </c>
      <c r="W961" s="117">
        <v>1259</v>
      </c>
      <c r="X961" s="119">
        <v>0.26343101263046265</v>
      </c>
      <c r="Y961" s="119">
        <v>0</v>
      </c>
      <c r="Z961" s="117">
        <v>315296</v>
      </c>
      <c r="AA961" s="119">
        <v>98.355194091796875</v>
      </c>
      <c r="AB961" s="116">
        <v>315297</v>
      </c>
      <c r="AC961" s="120">
        <v>98.30413818359375</v>
      </c>
      <c r="AD961" s="116">
        <v>5.4339213371276855</v>
      </c>
      <c r="AE961" s="116">
        <v>29.414838790893555</v>
      </c>
      <c r="AF961" s="116">
        <v>1795.3948974609375</v>
      </c>
      <c r="AG961" s="116">
        <v>6268.47021484375</v>
      </c>
      <c r="AH961" s="121">
        <v>4801.6923828125</v>
      </c>
      <c r="AI961" s="116">
        <v>76.6007080078125</v>
      </c>
      <c r="AJ961" s="121">
        <v>5721.56494140625</v>
      </c>
      <c r="AK961" s="121">
        <v>546.90399169921875</v>
      </c>
      <c r="AL961" s="116">
        <v>4397.5341796875</v>
      </c>
      <c r="AM961" s="116">
        <v>404.15798950195312</v>
      </c>
      <c r="AN961" s="116">
        <v>100.58541107177734</v>
      </c>
      <c r="AO961" s="116">
        <v>99.346763610839844</v>
      </c>
      <c r="AP961" s="116">
        <v>115.67340850830078</v>
      </c>
      <c r="AQ961" s="116">
        <v>3.9623705529985775</v>
      </c>
      <c r="AR961" s="118">
        <v>154</v>
      </c>
      <c r="AS961" s="118">
        <v>4</v>
      </c>
      <c r="AT961" s="118">
        <v>0</v>
      </c>
      <c r="AU961" s="118">
        <v>0</v>
      </c>
      <c r="AV961" s="118">
        <v>0</v>
      </c>
      <c r="AW961" s="118">
        <v>0</v>
      </c>
      <c r="AX961" s="118">
        <v>1</v>
      </c>
      <c r="AY961" s="118">
        <v>0</v>
      </c>
      <c r="AZ961" s="118">
        <v>1</v>
      </c>
      <c r="BA961" s="118">
        <v>0</v>
      </c>
      <c r="BB961" s="118">
        <v>27</v>
      </c>
      <c r="BC961" s="118">
        <v>5</v>
      </c>
      <c r="BD961" s="116">
        <v>11</v>
      </c>
      <c r="BE961" s="118">
        <v>28</v>
      </c>
      <c r="BF961" s="118">
        <v>0</v>
      </c>
      <c r="BG961" s="112">
        <v>49.779022216796875</v>
      </c>
      <c r="BH961" s="244">
        <v>22</v>
      </c>
      <c r="BI961" s="240">
        <v>5.3012048192771086</v>
      </c>
      <c r="BJ961" s="8"/>
      <c r="BK961" s="8"/>
    </row>
    <row r="962" spans="1:63">
      <c r="A962" s="352">
        <v>41859</v>
      </c>
      <c r="B962" s="114" t="s">
        <v>126</v>
      </c>
      <c r="C962" s="114" t="s">
        <v>122</v>
      </c>
      <c r="D962" s="114">
        <v>108</v>
      </c>
      <c r="E962" s="114">
        <v>103</v>
      </c>
      <c r="F962" s="114">
        <v>5</v>
      </c>
      <c r="G962" s="114">
        <v>317</v>
      </c>
      <c r="H962" s="114">
        <v>302</v>
      </c>
      <c r="I962" s="114">
        <v>15</v>
      </c>
      <c r="J962" s="114">
        <v>980</v>
      </c>
      <c r="K962" s="115">
        <v>918</v>
      </c>
      <c r="L962" s="115">
        <v>62</v>
      </c>
      <c r="M962" s="115">
        <v>653555</v>
      </c>
      <c r="N962" s="116">
        <v>9.1805588454008102E-4</v>
      </c>
      <c r="O962" s="115">
        <v>1135</v>
      </c>
      <c r="P962" s="116">
        <v>0.17367327213287354</v>
      </c>
      <c r="Q962" s="116">
        <v>0</v>
      </c>
      <c r="R962" s="117">
        <v>240101</v>
      </c>
      <c r="S962" s="116">
        <v>99.598869323730469</v>
      </c>
      <c r="T962" s="116">
        <v>99.425895690917969</v>
      </c>
      <c r="U962" s="118">
        <v>241068</v>
      </c>
      <c r="V962" s="119">
        <v>0</v>
      </c>
      <c r="W962" s="117">
        <v>711</v>
      </c>
      <c r="X962" s="119">
        <v>0.2961253821849823</v>
      </c>
      <c r="Y962" s="119">
        <v>0</v>
      </c>
      <c r="Z962" s="117">
        <v>125545</v>
      </c>
      <c r="AA962" s="119">
        <v>98.623603820800781</v>
      </c>
      <c r="AB962" s="116">
        <v>125206</v>
      </c>
      <c r="AC962" s="120">
        <v>98.595115661621094</v>
      </c>
      <c r="AD962" s="116">
        <v>5.778831958770752</v>
      </c>
      <c r="AE962" s="116">
        <v>33.996181488037109</v>
      </c>
      <c r="AF962" s="116">
        <v>1056.2230224609375</v>
      </c>
      <c r="AG962" s="116">
        <v>3540.0400390625</v>
      </c>
      <c r="AH962" s="121">
        <v>2568.73876953125</v>
      </c>
      <c r="AI962" s="116">
        <v>72.562423706054687</v>
      </c>
      <c r="AJ962" s="121">
        <v>3411.540771484375</v>
      </c>
      <c r="AK962" s="121">
        <v>128.49899291992187</v>
      </c>
      <c r="AL962" s="116">
        <v>2498.49658203125</v>
      </c>
      <c r="AM962" s="116">
        <v>70.24200439453125</v>
      </c>
      <c r="AN962" s="116">
        <v>99.320037841796875</v>
      </c>
      <c r="AO962" s="116">
        <v>102.84412384033203</v>
      </c>
      <c r="AP962" s="116">
        <v>52.007045745849609</v>
      </c>
      <c r="AQ962" s="116">
        <v>3.6122857541454083</v>
      </c>
      <c r="AR962" s="118">
        <v>157</v>
      </c>
      <c r="AS962" s="118">
        <v>1</v>
      </c>
      <c r="AT962" s="118">
        <v>0</v>
      </c>
      <c r="AU962" s="118">
        <v>0</v>
      </c>
      <c r="AV962" s="118">
        <v>0</v>
      </c>
      <c r="AW962" s="118">
        <v>0</v>
      </c>
      <c r="AX962" s="118">
        <v>0</v>
      </c>
      <c r="AY962" s="118">
        <v>0</v>
      </c>
      <c r="AZ962" s="118">
        <v>7</v>
      </c>
      <c r="BA962" s="118">
        <v>2</v>
      </c>
      <c r="BB962" s="118">
        <v>21</v>
      </c>
      <c r="BC962" s="118">
        <v>9</v>
      </c>
      <c r="BD962" s="116">
        <v>11</v>
      </c>
      <c r="BE962" s="118">
        <v>33</v>
      </c>
      <c r="BF962" s="118">
        <v>0</v>
      </c>
      <c r="BG962" s="112">
        <v>48.621082305908203</v>
      </c>
      <c r="BH962" s="244">
        <v>33</v>
      </c>
      <c r="BI962" s="240">
        <v>10.410094637223976</v>
      </c>
      <c r="BJ962" s="299"/>
      <c r="BK962" s="299"/>
    </row>
    <row r="963" spans="1:63">
      <c r="A963" s="352">
        <v>41859</v>
      </c>
      <c r="B963" s="114" t="s">
        <v>184</v>
      </c>
      <c r="C963" s="114" t="s">
        <v>122</v>
      </c>
      <c r="D963" s="114">
        <v>112</v>
      </c>
      <c r="E963" s="114">
        <v>95</v>
      </c>
      <c r="F963" s="114">
        <v>17</v>
      </c>
      <c r="G963" s="114">
        <v>334</v>
      </c>
      <c r="H963" s="114">
        <v>283</v>
      </c>
      <c r="I963" s="114">
        <v>51</v>
      </c>
      <c r="J963" s="114">
        <v>1167</v>
      </c>
      <c r="K963" s="115">
        <v>948</v>
      </c>
      <c r="L963" s="115">
        <v>219</v>
      </c>
      <c r="M963" s="115">
        <v>1023268</v>
      </c>
      <c r="N963" s="116">
        <v>7.2415046393871307E-2</v>
      </c>
      <c r="O963" s="115">
        <v>873</v>
      </c>
      <c r="P963" s="116">
        <v>8.539167046546936E-2</v>
      </c>
      <c r="Q963" s="116">
        <v>0</v>
      </c>
      <c r="R963" s="117">
        <v>390324</v>
      </c>
      <c r="S963" s="116">
        <v>99.449409484863281</v>
      </c>
      <c r="T963" s="116">
        <v>99.364486694335937</v>
      </c>
      <c r="U963" s="118">
        <v>392485</v>
      </c>
      <c r="V963" s="119">
        <v>2.3185599595308304E-2</v>
      </c>
      <c r="W963" s="117">
        <v>912</v>
      </c>
      <c r="X963" s="119">
        <v>0.23365204036235809</v>
      </c>
      <c r="Y963" s="119">
        <v>0</v>
      </c>
      <c r="Z963" s="117">
        <v>256496</v>
      </c>
      <c r="AA963" s="119">
        <v>98.160987854003906</v>
      </c>
      <c r="AB963" s="116">
        <v>255012</v>
      </c>
      <c r="AC963" s="120">
        <v>98.049507141113281</v>
      </c>
      <c r="AD963" s="116">
        <v>5.7321658134460449</v>
      </c>
      <c r="AE963" s="116">
        <v>30.178056716918945</v>
      </c>
      <c r="AF963" s="116">
        <v>1697.337646484375</v>
      </c>
      <c r="AG963" s="116">
        <v>4784.4248046875</v>
      </c>
      <c r="AH963" s="121">
        <v>3647.551025390625</v>
      </c>
      <c r="AI963" s="116">
        <v>76.238029479980469</v>
      </c>
      <c r="AJ963" s="121">
        <v>3987.58642578125</v>
      </c>
      <c r="AK963" s="121">
        <v>796.83709716796875</v>
      </c>
      <c r="AL963" s="116">
        <v>3109.74609375</v>
      </c>
      <c r="AM963" s="116">
        <v>537.80499267578125</v>
      </c>
      <c r="AN963" s="116">
        <v>107.31849670410156</v>
      </c>
      <c r="AO963" s="116">
        <v>111.56105041503906</v>
      </c>
      <c r="AP963" s="116">
        <v>90.160308837890625</v>
      </c>
      <c r="AQ963" s="116">
        <v>4.0997641856790921</v>
      </c>
      <c r="AR963" s="118">
        <v>132</v>
      </c>
      <c r="AS963" s="118">
        <v>11</v>
      </c>
      <c r="AT963" s="118">
        <v>3</v>
      </c>
      <c r="AU963" s="118">
        <v>3</v>
      </c>
      <c r="AV963" s="118">
        <v>0</v>
      </c>
      <c r="AW963" s="118">
        <v>0</v>
      </c>
      <c r="AX963" s="118">
        <v>0</v>
      </c>
      <c r="AY963" s="118">
        <v>0</v>
      </c>
      <c r="AZ963" s="118">
        <v>4</v>
      </c>
      <c r="BA963" s="118">
        <v>1</v>
      </c>
      <c r="BB963" s="118">
        <v>28</v>
      </c>
      <c r="BC963" s="118">
        <v>12</v>
      </c>
      <c r="BD963" s="116">
        <v>2</v>
      </c>
      <c r="BE963" s="118">
        <v>37</v>
      </c>
      <c r="BF963" s="118">
        <v>0</v>
      </c>
      <c r="BG963" s="112">
        <v>52.895465850830078</v>
      </c>
      <c r="BH963" s="244">
        <v>33</v>
      </c>
      <c r="BI963" s="240">
        <v>9.8802395209580833</v>
      </c>
      <c r="BJ963" s="299"/>
      <c r="BK963" s="299"/>
    </row>
    <row r="964" spans="1:63">
      <c r="A964" s="352">
        <v>41859</v>
      </c>
      <c r="B964" s="114" t="s">
        <v>131</v>
      </c>
      <c r="C964" s="114" t="s">
        <v>176</v>
      </c>
      <c r="D964" s="114">
        <v>188</v>
      </c>
      <c r="E964" s="114">
        <v>168</v>
      </c>
      <c r="F964" s="114">
        <v>20</v>
      </c>
      <c r="G964" s="114">
        <v>539</v>
      </c>
      <c r="H964" s="114">
        <v>489</v>
      </c>
      <c r="I964" s="114">
        <v>50</v>
      </c>
      <c r="J964" s="114">
        <v>1541</v>
      </c>
      <c r="K964" s="115">
        <v>1381</v>
      </c>
      <c r="L964" s="115">
        <v>160</v>
      </c>
      <c r="M964" s="115">
        <v>1107889</v>
      </c>
      <c r="N964" s="116">
        <v>6.3183222664520144E-4</v>
      </c>
      <c r="O964" s="115">
        <v>101</v>
      </c>
      <c r="P964" s="116">
        <v>9.4752050936222076E-3</v>
      </c>
      <c r="Q964" s="116">
        <v>0</v>
      </c>
      <c r="R964" s="117">
        <v>397566</v>
      </c>
      <c r="S964" s="116">
        <v>99.555763244628906</v>
      </c>
      <c r="T964" s="116">
        <v>99.546333312988281</v>
      </c>
      <c r="U964" s="118">
        <v>399340</v>
      </c>
      <c r="V964" s="119">
        <v>3.5057846456766129E-2</v>
      </c>
      <c r="W964" s="117">
        <v>1196</v>
      </c>
      <c r="X964" s="119">
        <v>0.30083054304122925</v>
      </c>
      <c r="Y964" s="119">
        <v>0</v>
      </c>
      <c r="Z964" s="117">
        <v>154626</v>
      </c>
      <c r="AA964" s="119">
        <v>94.978851318359375</v>
      </c>
      <c r="AB964" s="116">
        <v>154307</v>
      </c>
      <c r="AC964" s="120">
        <v>95.386466979980469</v>
      </c>
      <c r="AD964" s="116">
        <v>5.3668570518493652</v>
      </c>
      <c r="AE964" s="116">
        <v>29.670455932617188</v>
      </c>
      <c r="AF964" s="116">
        <v>1690.73046875</v>
      </c>
      <c r="AG964" s="116">
        <v>4781.2421875</v>
      </c>
      <c r="AH964" s="121">
        <v>3215.6123046875</v>
      </c>
      <c r="AI964" s="116">
        <v>67.254745483398437</v>
      </c>
      <c r="AJ964" s="121">
        <v>4162.76416015625</v>
      </c>
      <c r="AK964" s="121">
        <v>618.4786376953125</v>
      </c>
      <c r="AL964" s="116">
        <v>2744.73828125</v>
      </c>
      <c r="AM964" s="116">
        <v>470.87371826171875</v>
      </c>
      <c r="AN964" s="116">
        <v>84.000556945800781</v>
      </c>
      <c r="AO964" s="116">
        <v>82.673294067382812</v>
      </c>
      <c r="AP964" s="116">
        <v>94.176918029785156</v>
      </c>
      <c r="AQ964" s="116">
        <v>3.1026879866969499</v>
      </c>
      <c r="AR964" s="118">
        <v>279</v>
      </c>
      <c r="AS964" s="118">
        <v>0</v>
      </c>
      <c r="AT964" s="118">
        <v>0</v>
      </c>
      <c r="AU964" s="118">
        <v>0</v>
      </c>
      <c r="AV964" s="118">
        <v>2</v>
      </c>
      <c r="AW964" s="118">
        <v>0</v>
      </c>
      <c r="AX964" s="118">
        <v>2</v>
      </c>
      <c r="AY964" s="118">
        <v>0</v>
      </c>
      <c r="AZ964" s="118">
        <v>7</v>
      </c>
      <c r="BA964" s="118">
        <v>2</v>
      </c>
      <c r="BB964" s="118">
        <v>121</v>
      </c>
      <c r="BC964" s="118">
        <v>73</v>
      </c>
      <c r="BD964" s="116">
        <v>18</v>
      </c>
      <c r="BE964" s="118">
        <v>42</v>
      </c>
      <c r="BF964" s="118">
        <v>0</v>
      </c>
      <c r="BG964" s="112">
        <v>40.601261138916016</v>
      </c>
      <c r="BH964" s="244">
        <v>82</v>
      </c>
      <c r="BI964" s="240">
        <v>15.213358070500927</v>
      </c>
      <c r="BJ964" s="299"/>
      <c r="BK964" s="299"/>
    </row>
    <row r="965" spans="1:63">
      <c r="A965" s="352">
        <v>41859</v>
      </c>
      <c r="B965" s="114" t="s">
        <v>124</v>
      </c>
      <c r="C965" s="114" t="s">
        <v>176</v>
      </c>
      <c r="D965" s="114">
        <v>143</v>
      </c>
      <c r="E965" s="114">
        <v>113</v>
      </c>
      <c r="F965" s="114">
        <v>30</v>
      </c>
      <c r="G965" s="114">
        <v>412</v>
      </c>
      <c r="H965" s="114">
        <v>332</v>
      </c>
      <c r="I965" s="114">
        <v>80</v>
      </c>
      <c r="J965" s="114">
        <v>1587</v>
      </c>
      <c r="K965" s="115">
        <v>1262</v>
      </c>
      <c r="L965" s="115">
        <v>325</v>
      </c>
      <c r="M965" s="115">
        <v>1146426</v>
      </c>
      <c r="N965" s="116">
        <v>4.3613803572952747E-3</v>
      </c>
      <c r="O965" s="115">
        <v>153</v>
      </c>
      <c r="P965" s="116">
        <v>1.3996262103319168E-2</v>
      </c>
      <c r="Q965" s="116">
        <v>0</v>
      </c>
      <c r="R965" s="117">
        <v>451987</v>
      </c>
      <c r="S965" s="116">
        <v>99.47882080078125</v>
      </c>
      <c r="T965" s="116">
        <v>99.464897155761719</v>
      </c>
      <c r="U965" s="118">
        <v>454355</v>
      </c>
      <c r="V965" s="119">
        <v>0.20666658878326416</v>
      </c>
      <c r="W965" s="117">
        <v>1435</v>
      </c>
      <c r="X965" s="119">
        <v>0.31748700141906738</v>
      </c>
      <c r="Y965" s="119">
        <v>0</v>
      </c>
      <c r="Z965" s="117">
        <v>112694</v>
      </c>
      <c r="AA965" s="119">
        <v>95.626205444335938</v>
      </c>
      <c r="AB965" s="116">
        <v>111813</v>
      </c>
      <c r="AC965" s="120">
        <v>95.771514892578125</v>
      </c>
      <c r="AD965" s="116">
        <v>5.3419461250305176</v>
      </c>
      <c r="AE965" s="116">
        <v>31.010631561279297</v>
      </c>
      <c r="AF965" s="116">
        <v>1713.719482421875</v>
      </c>
      <c r="AG965" s="116">
        <v>5601.33251953125</v>
      </c>
      <c r="AH965" s="121">
        <v>3474.78466796875</v>
      </c>
      <c r="AI965" s="116">
        <v>62.034965515136719</v>
      </c>
      <c r="AJ965" s="121">
        <v>4281.18115234375</v>
      </c>
      <c r="AK965" s="121">
        <v>1320.15087890625</v>
      </c>
      <c r="AL965" s="116">
        <v>2443.74267578125</v>
      </c>
      <c r="AM965" s="116">
        <v>1031.04150390625</v>
      </c>
      <c r="AN965" s="116">
        <v>86.21539306640625</v>
      </c>
      <c r="AO965" s="116">
        <v>82.194427490234375</v>
      </c>
      <c r="AP965" s="116">
        <v>102.47212982177734</v>
      </c>
      <c r="AQ965" s="116">
        <v>3.5295100942225899</v>
      </c>
      <c r="AR965" s="118">
        <v>199</v>
      </c>
      <c r="AS965" s="118">
        <v>2</v>
      </c>
      <c r="AT965" s="118">
        <v>0</v>
      </c>
      <c r="AU965" s="118">
        <v>0</v>
      </c>
      <c r="AV965" s="118">
        <v>4</v>
      </c>
      <c r="AW965" s="118">
        <v>2</v>
      </c>
      <c r="AX965" s="118">
        <v>1</v>
      </c>
      <c r="AY965" s="118">
        <v>0</v>
      </c>
      <c r="AZ965" s="118">
        <v>4</v>
      </c>
      <c r="BA965" s="118">
        <v>2</v>
      </c>
      <c r="BB965" s="118">
        <v>62</v>
      </c>
      <c r="BC965" s="118">
        <v>35</v>
      </c>
      <c r="BD965" s="116">
        <v>19</v>
      </c>
      <c r="BE965" s="118">
        <v>39</v>
      </c>
      <c r="BF965" s="118">
        <v>0</v>
      </c>
      <c r="BG965" s="112">
        <v>42.602764129638672</v>
      </c>
      <c r="BH965" s="244">
        <v>59</v>
      </c>
      <c r="BI965" s="240">
        <v>14.320388349514563</v>
      </c>
      <c r="BJ965" s="299"/>
      <c r="BK965" s="299"/>
    </row>
    <row r="966" spans="1:63">
      <c r="A966" s="352">
        <v>41859</v>
      </c>
      <c r="B966" s="206" t="s">
        <v>133</v>
      </c>
      <c r="C966" s="206" t="s">
        <v>176</v>
      </c>
      <c r="D966" s="206">
        <v>172</v>
      </c>
      <c r="E966" s="206">
        <v>163</v>
      </c>
      <c r="F966" s="206">
        <v>9</v>
      </c>
      <c r="G966" s="206">
        <v>508</v>
      </c>
      <c r="H966" s="206">
        <v>482</v>
      </c>
      <c r="I966" s="206">
        <v>26</v>
      </c>
      <c r="J966" s="206">
        <v>1442</v>
      </c>
      <c r="K966" s="245">
        <v>1362</v>
      </c>
      <c r="L966" s="245">
        <v>80</v>
      </c>
      <c r="M966" s="245">
        <v>904966</v>
      </c>
      <c r="N966" s="246">
        <v>8.5086070001125336E-2</v>
      </c>
      <c r="O966" s="245">
        <v>56</v>
      </c>
      <c r="P966" s="246">
        <v>6.4629004336893559E-3</v>
      </c>
      <c r="Q966" s="246">
        <v>0</v>
      </c>
      <c r="R966" s="247">
        <v>305542</v>
      </c>
      <c r="S966" s="246">
        <v>99.211936950683594</v>
      </c>
      <c r="T966" s="246">
        <v>99.205528259277344</v>
      </c>
      <c r="U966" s="248">
        <v>307969</v>
      </c>
      <c r="V966" s="249">
        <v>0.38575312495231628</v>
      </c>
      <c r="W966" s="248">
        <v>951</v>
      </c>
      <c r="X966" s="246">
        <v>0.31125018000602722</v>
      </c>
      <c r="Y966" s="246">
        <v>0</v>
      </c>
      <c r="Z966" s="247">
        <v>71878</v>
      </c>
      <c r="AA966" s="249">
        <v>93.284454345703125</v>
      </c>
      <c r="AB966" s="246">
        <v>70857</v>
      </c>
      <c r="AC966" s="250">
        <v>93.547569274902344</v>
      </c>
      <c r="AD966" s="246">
        <v>5.4310617446899414</v>
      </c>
      <c r="AE966" s="246">
        <v>34.934177398681641</v>
      </c>
      <c r="AF966" s="246">
        <v>1418.31640625</v>
      </c>
      <c r="AG966" s="246">
        <v>4405.28515625</v>
      </c>
      <c r="AH966" s="251">
        <v>2960.177734375</v>
      </c>
      <c r="AI966" s="246">
        <v>67.196052551269531</v>
      </c>
      <c r="AJ966" s="251">
        <v>4227.85205078125</v>
      </c>
      <c r="AK966" s="251">
        <v>177.43309020996094</v>
      </c>
      <c r="AL966" s="246">
        <v>2838.826171875</v>
      </c>
      <c r="AM966" s="246">
        <v>121.35200500488281</v>
      </c>
      <c r="AN966" s="246">
        <v>86.075698852539062</v>
      </c>
      <c r="AO966" s="246">
        <v>88.174034118652344</v>
      </c>
      <c r="AP966" s="246">
        <v>54.9285888671875</v>
      </c>
      <c r="AQ966" s="246">
        <v>3.0549827713245494</v>
      </c>
      <c r="AR966" s="248">
        <v>287</v>
      </c>
      <c r="AS966" s="248">
        <v>4</v>
      </c>
      <c r="AT966" s="248">
        <v>4</v>
      </c>
      <c r="AU966" s="248">
        <v>4</v>
      </c>
      <c r="AV966" s="248">
        <v>9</v>
      </c>
      <c r="AW966" s="248">
        <v>3</v>
      </c>
      <c r="AX966" s="248">
        <v>8</v>
      </c>
      <c r="AY966" s="248">
        <v>1</v>
      </c>
      <c r="AZ966" s="248">
        <v>12</v>
      </c>
      <c r="BA966" s="248">
        <v>5</v>
      </c>
      <c r="BB966" s="248">
        <v>62</v>
      </c>
      <c r="BC966" s="248">
        <v>35</v>
      </c>
      <c r="BD966" s="246">
        <v>18</v>
      </c>
      <c r="BE966" s="248">
        <v>42</v>
      </c>
      <c r="BF966" s="248">
        <v>0</v>
      </c>
      <c r="BG966" s="249">
        <v>41.335037231445313</v>
      </c>
      <c r="BH966" s="252">
        <v>104</v>
      </c>
      <c r="BI966" s="253">
        <v>20.472440944881889</v>
      </c>
      <c r="BJ966" s="299"/>
      <c r="BK966" s="299"/>
    </row>
    <row r="967" spans="1:63">
      <c r="A967" s="352">
        <v>41859</v>
      </c>
      <c r="B967" s="206" t="s">
        <v>125</v>
      </c>
      <c r="C967" s="206" t="s">
        <v>176</v>
      </c>
      <c r="D967" s="206">
        <v>172</v>
      </c>
      <c r="E967" s="206">
        <v>164</v>
      </c>
      <c r="F967" s="206">
        <v>8</v>
      </c>
      <c r="G967" s="206">
        <v>492</v>
      </c>
      <c r="H967" s="206">
        <v>468</v>
      </c>
      <c r="I967" s="206">
        <v>24</v>
      </c>
      <c r="J967" s="206">
        <v>1601</v>
      </c>
      <c r="K967" s="245">
        <v>1515</v>
      </c>
      <c r="L967" s="245">
        <v>86</v>
      </c>
      <c r="M967" s="245">
        <v>873456</v>
      </c>
      <c r="N967" s="246">
        <v>1.3738528359681368E-3</v>
      </c>
      <c r="O967" s="245">
        <v>26</v>
      </c>
      <c r="P967" s="246">
        <v>3.1086904928088188E-3</v>
      </c>
      <c r="Q967" s="246">
        <v>0</v>
      </c>
      <c r="R967" s="247">
        <v>316085</v>
      </c>
      <c r="S967" s="246">
        <v>99.685882568359375</v>
      </c>
      <c r="T967" s="246">
        <v>99.682785034179688</v>
      </c>
      <c r="U967" s="248">
        <v>317081</v>
      </c>
      <c r="V967" s="249">
        <v>7.7267326414585114E-2</v>
      </c>
      <c r="W967" s="248">
        <v>767</v>
      </c>
      <c r="X967" s="246">
        <v>0.24265624582767487</v>
      </c>
      <c r="Y967" s="246">
        <v>0</v>
      </c>
      <c r="Z967" s="247">
        <v>82128</v>
      </c>
      <c r="AA967" s="249">
        <v>95.731056213378906</v>
      </c>
      <c r="AB967" s="246">
        <v>82281</v>
      </c>
      <c r="AC967" s="250">
        <v>95.779098510742188</v>
      </c>
      <c r="AD967" s="246">
        <v>4.5904264450073242</v>
      </c>
      <c r="AE967" s="246">
        <v>34.750545501708984</v>
      </c>
      <c r="AF967" s="246">
        <v>1157.864501953125</v>
      </c>
      <c r="AG967" s="246">
        <v>4239.1396484375</v>
      </c>
      <c r="AH967" s="251">
        <v>2471.14697265625</v>
      </c>
      <c r="AI967" s="246">
        <v>58.293598175048828</v>
      </c>
      <c r="AJ967" s="251">
        <v>3951.710205078125</v>
      </c>
      <c r="AK967" s="251">
        <v>287.42950439453125</v>
      </c>
      <c r="AL967" s="246">
        <v>2257.593994140625</v>
      </c>
      <c r="AM967" s="246">
        <v>213.55320739746094</v>
      </c>
      <c r="AN967" s="246">
        <v>69.471244812011719</v>
      </c>
      <c r="AO967" s="246">
        <v>68.852531433105469</v>
      </c>
      <c r="AP967" s="246">
        <v>79.263771057128906</v>
      </c>
      <c r="AQ967" s="246">
        <v>2.6478074006480323</v>
      </c>
      <c r="AR967" s="248">
        <v>326</v>
      </c>
      <c r="AS967" s="248">
        <v>1</v>
      </c>
      <c r="AT967" s="248">
        <v>0</v>
      </c>
      <c r="AU967" s="248">
        <v>0</v>
      </c>
      <c r="AV967" s="248">
        <v>2</v>
      </c>
      <c r="AW967" s="248">
        <v>0</v>
      </c>
      <c r="AX967" s="248">
        <v>3</v>
      </c>
      <c r="AY967" s="248">
        <v>0</v>
      </c>
      <c r="AZ967" s="248">
        <v>3</v>
      </c>
      <c r="BA967" s="248">
        <v>1</v>
      </c>
      <c r="BB967" s="248">
        <v>65</v>
      </c>
      <c r="BC967" s="248">
        <v>43</v>
      </c>
      <c r="BD967" s="246">
        <v>11</v>
      </c>
      <c r="BE967" s="248">
        <v>19</v>
      </c>
      <c r="BF967" s="248">
        <v>0</v>
      </c>
      <c r="BG967" s="249">
        <v>33.807525634765625</v>
      </c>
      <c r="BH967" s="252">
        <v>137</v>
      </c>
      <c r="BI967" s="253">
        <v>27.845528455284551</v>
      </c>
      <c r="BJ967" s="41"/>
      <c r="BK967" s="41"/>
    </row>
    <row r="968" spans="1:63">
      <c r="A968" s="352">
        <v>41859</v>
      </c>
      <c r="B968" s="107" t="s">
        <v>127</v>
      </c>
      <c r="C968" s="107" t="s">
        <v>128</v>
      </c>
      <c r="D968" s="107">
        <v>161</v>
      </c>
      <c r="E968" s="107">
        <v>149</v>
      </c>
      <c r="F968" s="107">
        <v>12</v>
      </c>
      <c r="G968" s="107">
        <v>483</v>
      </c>
      <c r="H968" s="107">
        <v>447</v>
      </c>
      <c r="I968" s="107">
        <v>36</v>
      </c>
      <c r="J968" s="107">
        <v>1571</v>
      </c>
      <c r="K968" s="108">
        <v>1449</v>
      </c>
      <c r="L968" s="108">
        <v>122</v>
      </c>
      <c r="M968" s="108">
        <v>944026</v>
      </c>
      <c r="N968" s="109">
        <v>0.34617689251899719</v>
      </c>
      <c r="O968" s="108">
        <v>3962</v>
      </c>
      <c r="P968" s="109">
        <v>0.42116901278495789</v>
      </c>
      <c r="Q968" s="109">
        <v>0</v>
      </c>
      <c r="R968" s="110">
        <v>329229</v>
      </c>
      <c r="S968" s="109">
        <v>99.336204528808594</v>
      </c>
      <c r="T968" s="109">
        <v>98.917831420898438</v>
      </c>
      <c r="U968" s="111">
        <v>331429</v>
      </c>
      <c r="V968" s="112">
        <v>0.24047382175922394</v>
      </c>
      <c r="W968" s="111">
        <v>2453</v>
      </c>
      <c r="X968" s="109">
        <v>0.74507409334182739</v>
      </c>
      <c r="Y968" s="109">
        <v>0</v>
      </c>
      <c r="Z968" s="110">
        <v>637746</v>
      </c>
      <c r="AA968" s="112">
        <v>99.321037292480469</v>
      </c>
      <c r="AB968" s="109">
        <v>637919</v>
      </c>
      <c r="AC968" s="182">
        <v>99.435569763183594</v>
      </c>
      <c r="AD968" s="109">
        <v>3.3301973342895508</v>
      </c>
      <c r="AE968" s="109">
        <v>18.41975212097168</v>
      </c>
      <c r="AF968" s="109">
        <v>864.09417724609375</v>
      </c>
      <c r="AG968" s="109">
        <v>4174.67529296875</v>
      </c>
      <c r="AH968" s="113">
        <v>2536.999755859375</v>
      </c>
      <c r="AI968" s="109">
        <v>60.771186828613281</v>
      </c>
      <c r="AJ968" s="113">
        <v>3847.680908203125</v>
      </c>
      <c r="AK968" s="113">
        <v>326.99447631835937</v>
      </c>
      <c r="AL968" s="109">
        <v>447</v>
      </c>
      <c r="AM968" s="109">
        <v>36</v>
      </c>
      <c r="AN968" s="109">
        <v>74.235496520996094</v>
      </c>
      <c r="AO968" s="109">
        <v>75.486000061035156</v>
      </c>
      <c r="AP968" s="109">
        <v>62.125492095947266</v>
      </c>
      <c r="AQ968" s="109">
        <v>2.657336278146881</v>
      </c>
      <c r="AR968" s="111">
        <v>318</v>
      </c>
      <c r="AS968" s="111">
        <v>1</v>
      </c>
      <c r="AT968" s="111">
        <v>9</v>
      </c>
      <c r="AU968" s="111">
        <v>7</v>
      </c>
      <c r="AV968" s="111">
        <v>5</v>
      </c>
      <c r="AW968" s="111">
        <v>2</v>
      </c>
      <c r="AX968" s="111">
        <v>20</v>
      </c>
      <c r="AY968" s="111">
        <v>0</v>
      </c>
      <c r="AZ968" s="111">
        <v>16</v>
      </c>
      <c r="BA968" s="111">
        <v>1</v>
      </c>
      <c r="BB968" s="111">
        <v>18</v>
      </c>
      <c r="BC968" s="111">
        <v>4</v>
      </c>
      <c r="BD968" s="109">
        <v>77</v>
      </c>
      <c r="BE968" s="111">
        <v>92</v>
      </c>
      <c r="BF968" s="111">
        <v>0</v>
      </c>
      <c r="BG968" s="112">
        <v>36.242210388183594</v>
      </c>
      <c r="BH968" s="244">
        <v>143</v>
      </c>
      <c r="BI968" s="240">
        <v>29.606625258799173</v>
      </c>
      <c r="BJ968" s="7"/>
      <c r="BK968" s="7"/>
    </row>
    <row r="969" spans="1:63">
      <c r="A969" s="352">
        <v>41859</v>
      </c>
      <c r="B969" s="107" t="s">
        <v>129</v>
      </c>
      <c r="C969" s="107" t="s">
        <v>128</v>
      </c>
      <c r="D969" s="107">
        <v>153</v>
      </c>
      <c r="E969" s="107">
        <v>151</v>
      </c>
      <c r="F969" s="107">
        <v>2</v>
      </c>
      <c r="G969" s="107">
        <v>455</v>
      </c>
      <c r="H969" s="107">
        <v>449</v>
      </c>
      <c r="I969" s="107">
        <v>6</v>
      </c>
      <c r="J969" s="107">
        <v>1132</v>
      </c>
      <c r="K969" s="108">
        <v>1117</v>
      </c>
      <c r="L969" s="108">
        <v>15</v>
      </c>
      <c r="M969" s="108">
        <v>698683</v>
      </c>
      <c r="N969" s="109">
        <v>0.17676113545894623</v>
      </c>
      <c r="O969" s="108">
        <v>3383</v>
      </c>
      <c r="P969" s="109">
        <v>0.48506450653076172</v>
      </c>
      <c r="Q969" s="109">
        <v>0</v>
      </c>
      <c r="R969" s="110">
        <v>209391</v>
      </c>
      <c r="S969" s="109">
        <v>98.101142883300781</v>
      </c>
      <c r="T969" s="109">
        <v>97.625289916992188</v>
      </c>
      <c r="U969" s="111">
        <v>213444</v>
      </c>
      <c r="V969" s="112">
        <v>1.4191075563430786</v>
      </c>
      <c r="W969" s="111">
        <v>1625</v>
      </c>
      <c r="X969" s="109">
        <v>0.77606010437011719</v>
      </c>
      <c r="Y969" s="109">
        <v>0</v>
      </c>
      <c r="Z969" s="110">
        <v>180546</v>
      </c>
      <c r="AA969" s="112">
        <v>98.730918884277344</v>
      </c>
      <c r="AB969" s="109">
        <v>182625</v>
      </c>
      <c r="AC969" s="182">
        <v>98.532402038574219</v>
      </c>
      <c r="AD969" s="109">
        <v>3.3288979530334473</v>
      </c>
      <c r="AE969" s="109">
        <v>24.516155242919922</v>
      </c>
      <c r="AF969" s="109">
        <v>677.9608154296875</v>
      </c>
      <c r="AG969" s="109">
        <v>2454.3330078125</v>
      </c>
      <c r="AH969" s="113">
        <v>1384.189208984375</v>
      </c>
      <c r="AI969" s="109">
        <v>56.397773742675781</v>
      </c>
      <c r="AJ969" s="113">
        <v>2419.716064453125</v>
      </c>
      <c r="AK969" s="113">
        <v>34.616664886474609</v>
      </c>
      <c r="AL969" s="109">
        <v>449</v>
      </c>
      <c r="AM969" s="109">
        <v>6</v>
      </c>
      <c r="AN969" s="109">
        <v>70.239158630371094</v>
      </c>
      <c r="AO969" s="109">
        <v>71.292427062988281</v>
      </c>
      <c r="AP969" s="109">
        <v>34.554466247558594</v>
      </c>
      <c r="AQ969" s="109">
        <v>2.1681386994810072</v>
      </c>
      <c r="AR969" s="111">
        <v>314</v>
      </c>
      <c r="AS969" s="111">
        <v>1</v>
      </c>
      <c r="AT969" s="111">
        <v>4</v>
      </c>
      <c r="AU969" s="111">
        <v>3</v>
      </c>
      <c r="AV969" s="111">
        <v>4</v>
      </c>
      <c r="AW969" s="111">
        <v>3</v>
      </c>
      <c r="AX969" s="111">
        <v>29</v>
      </c>
      <c r="AY969" s="111">
        <v>0</v>
      </c>
      <c r="AZ969" s="111">
        <v>20</v>
      </c>
      <c r="BA969" s="111">
        <v>1</v>
      </c>
      <c r="BB969" s="111">
        <v>45</v>
      </c>
      <c r="BC969" s="111">
        <v>17</v>
      </c>
      <c r="BD969" s="109">
        <v>75</v>
      </c>
      <c r="BE969" s="111">
        <v>95</v>
      </c>
      <c r="BF969" s="111">
        <v>0</v>
      </c>
      <c r="BG969" s="112">
        <v>33.5166015625</v>
      </c>
      <c r="BH969" s="244">
        <v>156</v>
      </c>
      <c r="BI969" s="240">
        <v>34.285714285714285</v>
      </c>
      <c r="BJ969" s="7"/>
      <c r="BK969" s="7"/>
    </row>
    <row r="970" spans="1:63">
      <c r="A970" s="352">
        <v>41859</v>
      </c>
      <c r="B970" s="126" t="s">
        <v>130</v>
      </c>
      <c r="C970" s="126" t="s">
        <v>128</v>
      </c>
      <c r="D970" s="233">
        <v>181</v>
      </c>
      <c r="E970" s="233">
        <v>176</v>
      </c>
      <c r="F970" s="233">
        <v>5</v>
      </c>
      <c r="G970" s="233">
        <v>543</v>
      </c>
      <c r="H970" s="233">
        <v>528</v>
      </c>
      <c r="I970" s="233">
        <v>15</v>
      </c>
      <c r="J970" s="233">
        <v>924</v>
      </c>
      <c r="K970" s="233">
        <v>896</v>
      </c>
      <c r="L970" s="233">
        <v>28</v>
      </c>
      <c r="M970" s="233">
        <v>339678</v>
      </c>
      <c r="N970" s="195">
        <v>0.89378762245178223</v>
      </c>
      <c r="O970" s="233">
        <v>954</v>
      </c>
      <c r="P970" s="230">
        <v>0.28338709473609924</v>
      </c>
      <c r="Q970" s="234">
        <v>0</v>
      </c>
      <c r="R970" s="233">
        <v>62830</v>
      </c>
      <c r="S970" s="230">
        <v>99.823646545410156</v>
      </c>
      <c r="T970" s="195">
        <v>99.540756225585938</v>
      </c>
      <c r="U970" s="233">
        <v>62941</v>
      </c>
      <c r="V970" s="195">
        <v>0</v>
      </c>
      <c r="W970" s="233">
        <v>330</v>
      </c>
      <c r="X970" s="195">
        <v>0.52522683143615723</v>
      </c>
      <c r="Y970" s="234">
        <v>0</v>
      </c>
      <c r="Z970" s="233">
        <v>130476</v>
      </c>
      <c r="AA970" s="195">
        <v>98.865547180175781</v>
      </c>
      <c r="AB970" s="233">
        <v>132013</v>
      </c>
      <c r="AC970" s="195">
        <v>98.782035827636719</v>
      </c>
      <c r="AD970" s="234">
        <v>4.2860293388366699</v>
      </c>
      <c r="AE970" s="234">
        <v>25.143457412719727</v>
      </c>
      <c r="AF970" s="233">
        <v>442.90005493164062</v>
      </c>
      <c r="AG970" s="234">
        <v>1132.833251953125</v>
      </c>
      <c r="AH970" s="234">
        <v>682.499755859375</v>
      </c>
      <c r="AI970" s="234">
        <v>60.247150421142578</v>
      </c>
      <c r="AJ970" s="234">
        <v>1081.494140625</v>
      </c>
      <c r="AK970" s="234">
        <v>51.338893890380859</v>
      </c>
      <c r="AL970" s="234">
        <v>528</v>
      </c>
      <c r="AM970" s="234">
        <v>15</v>
      </c>
      <c r="AN970" s="235">
        <v>46.911582946777344</v>
      </c>
      <c r="AO970" s="235">
        <v>46.238735198974609</v>
      </c>
      <c r="AP970" s="235">
        <v>67.648200988769531</v>
      </c>
      <c r="AQ970" s="213">
        <v>1.2260100129362825</v>
      </c>
      <c r="AR970" s="234">
        <v>439</v>
      </c>
      <c r="AS970" s="236">
        <v>0</v>
      </c>
      <c r="AT970" s="236">
        <v>11</v>
      </c>
      <c r="AU970" s="236">
        <v>10</v>
      </c>
      <c r="AV970" s="236">
        <v>0</v>
      </c>
      <c r="AW970" s="236">
        <v>0</v>
      </c>
      <c r="AX970" s="236">
        <v>1</v>
      </c>
      <c r="AY970" s="236">
        <v>0</v>
      </c>
      <c r="AZ970" s="236">
        <v>1</v>
      </c>
      <c r="BA970" s="236">
        <v>0</v>
      </c>
      <c r="BB970" s="236">
        <v>35</v>
      </c>
      <c r="BC970" s="236">
        <v>9</v>
      </c>
      <c r="BD970" s="236">
        <v>3</v>
      </c>
      <c r="BE970" s="236">
        <v>4</v>
      </c>
      <c r="BF970" s="236">
        <v>0</v>
      </c>
      <c r="BG970" s="235">
        <v>21.669095993041992</v>
      </c>
      <c r="BH970" s="236">
        <v>262</v>
      </c>
      <c r="BI970" s="235">
        <v>48.250460405156538</v>
      </c>
      <c r="BJ970" s="7"/>
      <c r="BK970" s="7"/>
    </row>
    <row r="971" spans="1:63">
      <c r="A971" s="352">
        <v>41859</v>
      </c>
      <c r="B971" s="127" t="s">
        <v>132</v>
      </c>
      <c r="C971" s="127" t="s">
        <v>128</v>
      </c>
      <c r="D971" s="199">
        <v>183</v>
      </c>
      <c r="E971" s="199">
        <v>178</v>
      </c>
      <c r="F971" s="199">
        <v>5</v>
      </c>
      <c r="G971" s="199">
        <v>542</v>
      </c>
      <c r="H971" s="199">
        <v>527</v>
      </c>
      <c r="I971" s="199">
        <v>15</v>
      </c>
      <c r="J971" s="199">
        <v>1038</v>
      </c>
      <c r="K971" s="199">
        <v>1010</v>
      </c>
      <c r="L971" s="199">
        <v>28</v>
      </c>
      <c r="M971" s="199">
        <v>380148</v>
      </c>
      <c r="N971" s="200">
        <v>1.3941938057541847E-2</v>
      </c>
      <c r="O971" s="199">
        <v>1120</v>
      </c>
      <c r="P971" s="194">
        <v>0.29467713832855225</v>
      </c>
      <c r="Q971" s="200">
        <v>0</v>
      </c>
      <c r="R971" s="199">
        <v>89311</v>
      </c>
      <c r="S971" s="194">
        <v>99.766532897949219</v>
      </c>
      <c r="T971" s="200">
        <v>99.472541809082031</v>
      </c>
      <c r="U971" s="199">
        <v>89520</v>
      </c>
      <c r="V971" s="201">
        <v>0</v>
      </c>
      <c r="W971" s="199">
        <v>565</v>
      </c>
      <c r="X971" s="200">
        <v>0.63262087106704712</v>
      </c>
      <c r="Y971" s="200">
        <v>0</v>
      </c>
      <c r="Z971" s="199">
        <v>135747</v>
      </c>
      <c r="AA971" s="201">
        <v>97.713470458984375</v>
      </c>
      <c r="AB971" s="199">
        <v>136412</v>
      </c>
      <c r="AC971" s="201">
        <v>97.649665832519531</v>
      </c>
      <c r="AD971" s="200">
        <v>4.410243034362793</v>
      </c>
      <c r="AE971" s="200">
        <v>26.099697113037109</v>
      </c>
      <c r="AF971" s="199">
        <v>469.56106567382812</v>
      </c>
      <c r="AG971" s="200">
        <v>1444.627197265625</v>
      </c>
      <c r="AH971" s="200">
        <v>699.00518798828125</v>
      </c>
      <c r="AI971" s="237">
        <v>48.386543273925781</v>
      </c>
      <c r="AJ971" s="200">
        <v>1401.238525390625</v>
      </c>
      <c r="AK971" s="200">
        <v>43.388885498046875</v>
      </c>
      <c r="AL971" s="200">
        <v>527</v>
      </c>
      <c r="AM971" s="200">
        <v>15</v>
      </c>
      <c r="AN971" s="200">
        <v>43.860816955566406</v>
      </c>
      <c r="AO971" s="200">
        <v>44.096492767333984</v>
      </c>
      <c r="AP971" s="200">
        <v>37.404853820800781</v>
      </c>
      <c r="AQ971" s="200">
        <v>1.3917410378281552</v>
      </c>
      <c r="AR971" s="200">
        <v>482</v>
      </c>
      <c r="AS971" s="202">
        <v>0</v>
      </c>
      <c r="AT971" s="202">
        <v>1</v>
      </c>
      <c r="AU971" s="202">
        <v>1</v>
      </c>
      <c r="AV971" s="202">
        <v>0</v>
      </c>
      <c r="AW971" s="202">
        <v>0</v>
      </c>
      <c r="AX971" s="202">
        <v>11</v>
      </c>
      <c r="AY971" s="202">
        <v>0</v>
      </c>
      <c r="AZ971" s="202">
        <v>3</v>
      </c>
      <c r="BA971" s="202">
        <v>1</v>
      </c>
      <c r="BB971" s="202">
        <v>38</v>
      </c>
      <c r="BC971" s="202">
        <v>11</v>
      </c>
      <c r="BD971" s="202">
        <v>22</v>
      </c>
      <c r="BE971" s="202">
        <v>11</v>
      </c>
      <c r="BF971" s="202">
        <v>0</v>
      </c>
      <c r="BG971" s="200">
        <v>20.386709213256836</v>
      </c>
      <c r="BH971" s="202">
        <v>306</v>
      </c>
      <c r="BI971" s="238">
        <v>56.457564575645755</v>
      </c>
      <c r="BJ971" s="7"/>
      <c r="BK971" s="7"/>
    </row>
    <row r="972" spans="1:63">
      <c r="A972" s="352">
        <v>41858</v>
      </c>
      <c r="B972" s="126" t="s">
        <v>6</v>
      </c>
      <c r="C972" s="126"/>
      <c r="D972" s="233">
        <v>2109</v>
      </c>
      <c r="E972" s="233">
        <v>1915</v>
      </c>
      <c r="F972" s="233">
        <v>194</v>
      </c>
      <c r="G972" s="233">
        <v>6231</v>
      </c>
      <c r="H972" s="233">
        <v>5668</v>
      </c>
      <c r="I972" s="233">
        <v>563</v>
      </c>
      <c r="J972" s="233">
        <v>18116</v>
      </c>
      <c r="K972" s="233">
        <v>16017</v>
      </c>
      <c r="L972" s="233">
        <v>2099</v>
      </c>
      <c r="M972" s="233">
        <v>11214340</v>
      </c>
      <c r="N972" s="195">
        <v>6.5050639531916754E-2</v>
      </c>
      <c r="O972" s="233">
        <v>15418</v>
      </c>
      <c r="P972" s="230">
        <v>0.13970313657894623</v>
      </c>
      <c r="Q972" s="234"/>
      <c r="R972" s="233">
        <v>4308407</v>
      </c>
      <c r="S972" s="230">
        <v>99.500480536199959</v>
      </c>
      <c r="T972" s="195">
        <v>99.361475243979754</v>
      </c>
      <c r="U972" s="233">
        <v>4330078</v>
      </c>
      <c r="V972" s="195">
        <v>0.15761840964491552</v>
      </c>
      <c r="W972" s="233">
        <v>15347</v>
      </c>
      <c r="X972" s="195">
        <v>0.3562105437113996</v>
      </c>
      <c r="Y972" s="234"/>
      <c r="Z972" s="233">
        <v>3482832</v>
      </c>
      <c r="AA972" s="195">
        <v>98.285103670611889</v>
      </c>
      <c r="AB972" s="233">
        <v>3481058</v>
      </c>
      <c r="AC972" s="195">
        <v>98.316265854697832</v>
      </c>
      <c r="AD972" s="234">
        <v>9.5982109827993796</v>
      </c>
      <c r="AE972" s="234">
        <v>29.423461405230299</v>
      </c>
      <c r="AF972" s="233">
        <v>15749.486846923828</v>
      </c>
      <c r="AG972" s="234">
        <v>59525.238525390625</v>
      </c>
      <c r="AH972" s="234">
        <v>42384.670532226563</v>
      </c>
      <c r="AI972" s="234">
        <v>71.204537070686897</v>
      </c>
      <c r="AJ972" s="234">
        <v>50090.401611328125</v>
      </c>
      <c r="AK972" s="234">
        <v>9434.8357200622559</v>
      </c>
      <c r="AL972" s="234">
        <v>31560.074462890625</v>
      </c>
      <c r="AM972" s="234">
        <v>7678.7958755493164</v>
      </c>
      <c r="AN972" s="235">
        <v>89.723430937991921</v>
      </c>
      <c r="AO972" s="235">
        <v>86.70147943360486</v>
      </c>
      <c r="AP972" s="235">
        <v>111.42933947449747</v>
      </c>
      <c r="AQ972" s="213">
        <v>3.2857826520970757</v>
      </c>
      <c r="AR972" s="234">
        <v>3528</v>
      </c>
      <c r="AS972" s="236">
        <v>101</v>
      </c>
      <c r="AT972" s="236">
        <v>42</v>
      </c>
      <c r="AU972" s="236">
        <v>32</v>
      </c>
      <c r="AV972" s="236">
        <v>27</v>
      </c>
      <c r="AW972" s="236">
        <v>9</v>
      </c>
      <c r="AX972" s="236">
        <v>87</v>
      </c>
      <c r="AY972" s="236">
        <v>2</v>
      </c>
      <c r="AZ972" s="236">
        <v>78</v>
      </c>
      <c r="BA972" s="236">
        <v>22</v>
      </c>
      <c r="BB972" s="236">
        <v>569</v>
      </c>
      <c r="BC972" s="236">
        <v>248</v>
      </c>
      <c r="BD972" s="236">
        <v>303</v>
      </c>
      <c r="BE972" s="236">
        <v>470</v>
      </c>
      <c r="BF972" s="236">
        <v>0</v>
      </c>
      <c r="BG972" s="235">
        <v>43.726450417340963</v>
      </c>
      <c r="BH972" s="236">
        <v>1507</v>
      </c>
      <c r="BI972" s="235">
        <v>24.185523992938531</v>
      </c>
      <c r="BJ972" s="7"/>
      <c r="BK972" s="7"/>
    </row>
    <row r="973" spans="1:63">
      <c r="A973" s="352">
        <v>41858</v>
      </c>
      <c r="B973" s="127" t="s">
        <v>134</v>
      </c>
      <c r="C973" s="127"/>
      <c r="D973" s="199">
        <v>756</v>
      </c>
      <c r="E973" s="199">
        <v>653</v>
      </c>
      <c r="F973" s="199">
        <v>103</v>
      </c>
      <c r="G973" s="199">
        <v>2257</v>
      </c>
      <c r="H973" s="199">
        <v>1946</v>
      </c>
      <c r="I973" s="199">
        <v>311</v>
      </c>
      <c r="J973" s="199">
        <v>7388</v>
      </c>
      <c r="K973" s="199">
        <v>6129</v>
      </c>
      <c r="L973" s="199">
        <v>1259</v>
      </c>
      <c r="M973" s="199">
        <v>5252745</v>
      </c>
      <c r="N973" s="200">
        <v>0.12165067755262864</v>
      </c>
      <c r="O973" s="199">
        <v>7333</v>
      </c>
      <c r="P973" s="194">
        <v>0.13978562113560103</v>
      </c>
      <c r="Q973" s="200"/>
      <c r="R973" s="199">
        <v>2196423</v>
      </c>
      <c r="S973" s="194">
        <v>99.562202244786675</v>
      </c>
      <c r="T973" s="200">
        <v>99.423028601962514</v>
      </c>
      <c r="U973" s="199">
        <v>2206084</v>
      </c>
      <c r="V973" s="201">
        <v>0.11060322438390906</v>
      </c>
      <c r="W973" s="199">
        <v>6504</v>
      </c>
      <c r="X973" s="200">
        <v>0.2961178242988714</v>
      </c>
      <c r="Y973" s="200"/>
      <c r="Z973" s="199">
        <v>1974771</v>
      </c>
      <c r="AA973" s="201">
        <v>98.574316928165743</v>
      </c>
      <c r="AB973" s="199">
        <v>1973239</v>
      </c>
      <c r="AC973" s="201">
        <v>98.504894780383154</v>
      </c>
      <c r="AD973" s="200">
        <v>5.498690100438731</v>
      </c>
      <c r="AE973" s="200">
        <v>31.469167164273109</v>
      </c>
      <c r="AF973" s="199">
        <v>7971.7272338867187</v>
      </c>
      <c r="AG973" s="200">
        <v>31836.76708984375</v>
      </c>
      <c r="AH973" s="200">
        <v>25299.757568359375</v>
      </c>
      <c r="AI973" s="237">
        <v>79.46710637095515</v>
      </c>
      <c r="AJ973" s="200">
        <v>25296.564453125</v>
      </c>
      <c r="AK973" s="200">
        <v>6540.1998977661133</v>
      </c>
      <c r="AL973" s="200">
        <v>19568.7607421875</v>
      </c>
      <c r="AM973" s="200">
        <v>5730.9898910522461</v>
      </c>
      <c r="AN973" s="200">
        <v>112.83931381538983</v>
      </c>
      <c r="AO973" s="200">
        <v>109.1421498693482</v>
      </c>
      <c r="AP973" s="200">
        <v>129.85301908013395</v>
      </c>
      <c r="AQ973" s="200">
        <v>4.3092538020903834</v>
      </c>
      <c r="AR973" s="200">
        <v>810</v>
      </c>
      <c r="AS973" s="202">
        <v>93</v>
      </c>
      <c r="AT973" s="202">
        <v>31</v>
      </c>
      <c r="AU973" s="202">
        <v>26</v>
      </c>
      <c r="AV973" s="202">
        <v>7</v>
      </c>
      <c r="AW973" s="202">
        <v>4</v>
      </c>
      <c r="AX973" s="202">
        <v>25</v>
      </c>
      <c r="AY973" s="202">
        <v>1</v>
      </c>
      <c r="AZ973" s="202">
        <v>29</v>
      </c>
      <c r="BA973" s="202">
        <v>6</v>
      </c>
      <c r="BB973" s="202">
        <v>116</v>
      </c>
      <c r="BC973" s="202">
        <v>35</v>
      </c>
      <c r="BD973" s="202">
        <v>90</v>
      </c>
      <c r="BE973" s="202">
        <v>159</v>
      </c>
      <c r="BF973" s="202">
        <v>0</v>
      </c>
      <c r="BG973" s="200">
        <v>55.645584105352597</v>
      </c>
      <c r="BH973" s="202">
        <v>197</v>
      </c>
      <c r="BI973" s="238">
        <v>8.7284005316792204</v>
      </c>
      <c r="BJ973" s="7"/>
      <c r="BK973" s="7"/>
    </row>
    <row r="974" spans="1:63">
      <c r="A974" s="352">
        <v>41858</v>
      </c>
      <c r="B974" s="127" t="s">
        <v>175</v>
      </c>
      <c r="C974" s="127"/>
      <c r="D974" s="199">
        <v>675</v>
      </c>
      <c r="E974" s="199">
        <v>608</v>
      </c>
      <c r="F974" s="199">
        <v>67</v>
      </c>
      <c r="G974" s="199">
        <v>1951</v>
      </c>
      <c r="H974" s="199">
        <v>1771</v>
      </c>
      <c r="I974" s="199">
        <v>180</v>
      </c>
      <c r="J974" s="199">
        <v>6156</v>
      </c>
      <c r="K974" s="199">
        <v>5508</v>
      </c>
      <c r="L974" s="199">
        <v>648</v>
      </c>
      <c r="M974" s="199">
        <v>3905858</v>
      </c>
      <c r="N974" s="200">
        <v>8.6536683657920249E-3</v>
      </c>
      <c r="O974" s="199">
        <v>393</v>
      </c>
      <c r="P974" s="194">
        <v>1.0521356030082359E-2</v>
      </c>
      <c r="Q974" s="200"/>
      <c r="R974" s="199">
        <v>1449807</v>
      </c>
      <c r="S974" s="194">
        <v>99.552131095848921</v>
      </c>
      <c r="T974" s="243">
        <v>99.541656861700801</v>
      </c>
      <c r="U974" s="199">
        <v>1456331</v>
      </c>
      <c r="V974" s="201">
        <v>0.10368522192968789</v>
      </c>
      <c r="W974" s="199">
        <v>4094</v>
      </c>
      <c r="X974" s="200">
        <v>0.28238241365919736</v>
      </c>
      <c r="Y974" s="200"/>
      <c r="Z974" s="199">
        <v>422441</v>
      </c>
      <c r="AA974" s="201">
        <v>94.924258831168771</v>
      </c>
      <c r="AB974" s="199">
        <v>420635</v>
      </c>
      <c r="AC974" s="201">
        <v>95.242908203040841</v>
      </c>
      <c r="AD974" s="200">
        <v>20.461217218744892</v>
      </c>
      <c r="AE974" s="200">
        <v>32.124476890629275</v>
      </c>
      <c r="AF974" s="199">
        <v>5730.6873779296875</v>
      </c>
      <c r="AG974" s="200">
        <v>18729.72265625</v>
      </c>
      <c r="AH974" s="200">
        <v>11916.117919921875</v>
      </c>
      <c r="AI974" s="237">
        <v>63.621432834967983</v>
      </c>
      <c r="AJ974" s="200">
        <v>16302.749755859375</v>
      </c>
      <c r="AK974" s="200">
        <v>2426.9747161865234</v>
      </c>
      <c r="AL974" s="200">
        <v>10040.313720703125</v>
      </c>
      <c r="AM974" s="200">
        <v>1875.8059844970703</v>
      </c>
      <c r="AN974" s="200">
        <v>80.441501647195906</v>
      </c>
      <c r="AO974" s="200">
        <v>79.211795295894945</v>
      </c>
      <c r="AP974" s="200">
        <v>93.347646984847344</v>
      </c>
      <c r="AQ974" s="200">
        <v>3.0425150513726447</v>
      </c>
      <c r="AR974" s="200">
        <v>1113</v>
      </c>
      <c r="AS974" s="202">
        <v>5</v>
      </c>
      <c r="AT974" s="202">
        <v>6</v>
      </c>
      <c r="AU974" s="202">
        <v>2</v>
      </c>
      <c r="AV974" s="202">
        <v>13</v>
      </c>
      <c r="AW974" s="202">
        <v>3</v>
      </c>
      <c r="AX974" s="202">
        <v>11</v>
      </c>
      <c r="AY974" s="202">
        <v>1</v>
      </c>
      <c r="AZ974" s="202">
        <v>27</v>
      </c>
      <c r="BA974" s="202">
        <v>11</v>
      </c>
      <c r="BB974" s="202">
        <v>349</v>
      </c>
      <c r="BC974" s="202">
        <v>176</v>
      </c>
      <c r="BD974" s="202">
        <v>50</v>
      </c>
      <c r="BE974" s="202">
        <v>129</v>
      </c>
      <c r="BF974" s="202">
        <v>0</v>
      </c>
      <c r="BG974" s="200">
        <v>39.117859473817134</v>
      </c>
      <c r="BH974" s="202">
        <v>407</v>
      </c>
      <c r="BI974" s="238">
        <v>20.861096873398257</v>
      </c>
      <c r="BJ974" s="8"/>
      <c r="BK974" s="8"/>
    </row>
    <row r="975" spans="1:63">
      <c r="A975" s="352">
        <v>41858</v>
      </c>
      <c r="B975" s="126" t="s">
        <v>135</v>
      </c>
      <c r="C975" s="126"/>
      <c r="D975" s="189">
        <v>678</v>
      </c>
      <c r="E975" s="189">
        <v>654</v>
      </c>
      <c r="F975" s="189">
        <v>24</v>
      </c>
      <c r="G975" s="189">
        <v>2023</v>
      </c>
      <c r="H975" s="189">
        <v>1951</v>
      </c>
      <c r="I975" s="189">
        <v>72</v>
      </c>
      <c r="J975" s="189">
        <v>4572</v>
      </c>
      <c r="K975" s="189">
        <v>4380</v>
      </c>
      <c r="L975" s="189">
        <v>192</v>
      </c>
      <c r="M975" s="189">
        <v>2055737</v>
      </c>
      <c r="N975" s="203">
        <v>2.7581349584746145E-2</v>
      </c>
      <c r="O975" s="189">
        <v>7692</v>
      </c>
      <c r="P975" s="192">
        <v>0.37428671929840274</v>
      </c>
      <c r="Q975" s="203"/>
      <c r="R975" s="204">
        <v>662177</v>
      </c>
      <c r="S975" s="192">
        <v>99.182664720682126</v>
      </c>
      <c r="T975" s="203">
        <v>98.811437178786349</v>
      </c>
      <c r="U975" s="204">
        <v>667663</v>
      </c>
      <c r="V975" s="205">
        <v>0.43060646074232156</v>
      </c>
      <c r="W975" s="204">
        <v>4749</v>
      </c>
      <c r="X975" s="203">
        <v>0.71717984768422938</v>
      </c>
      <c r="Y975" s="203"/>
      <c r="Z975" s="204">
        <v>1085620</v>
      </c>
      <c r="AA975" s="205">
        <v>99.066803253326185</v>
      </c>
      <c r="AB975" s="204">
        <v>1087184</v>
      </c>
      <c r="AC975" s="205">
        <v>99.162996346605723</v>
      </c>
      <c r="AD975" s="203">
        <v>3.695538449511337</v>
      </c>
      <c r="AE975" s="203">
        <v>24.536244840636613</v>
      </c>
      <c r="AF975" s="204">
        <v>2047.0722351074219</v>
      </c>
      <c r="AG975" s="205">
        <v>8958.748779296875</v>
      </c>
      <c r="AH975" s="205">
        <v>5168.7950439453125</v>
      </c>
      <c r="AI975" s="232">
        <v>57.695501584887445</v>
      </c>
      <c r="AJ975" s="205">
        <v>8491.08740234375</v>
      </c>
      <c r="AK975" s="205">
        <v>467.66110610961914</v>
      </c>
      <c r="AL975" s="205">
        <v>1951</v>
      </c>
      <c r="AM975" s="205">
        <v>72</v>
      </c>
      <c r="AN975" s="203">
        <v>60.34811308408036</v>
      </c>
      <c r="AO975" s="203">
        <v>60.587591802608046</v>
      </c>
      <c r="AP975" s="203">
        <v>56.30719179682211</v>
      </c>
      <c r="AQ975" s="203">
        <v>1.9594813603011538</v>
      </c>
      <c r="AR975" s="205">
        <v>1605</v>
      </c>
      <c r="AS975" s="204">
        <v>3</v>
      </c>
      <c r="AT975" s="204">
        <v>5</v>
      </c>
      <c r="AU975" s="204">
        <v>4</v>
      </c>
      <c r="AV975" s="204">
        <v>7</v>
      </c>
      <c r="AW975" s="204">
        <v>2</v>
      </c>
      <c r="AX975" s="204">
        <v>51</v>
      </c>
      <c r="AY975" s="204">
        <v>0</v>
      </c>
      <c r="AZ975" s="204">
        <v>22</v>
      </c>
      <c r="BA975" s="204">
        <v>5</v>
      </c>
      <c r="BB975" s="204">
        <v>104</v>
      </c>
      <c r="BC975" s="204">
        <v>37</v>
      </c>
      <c r="BD975" s="204">
        <v>163</v>
      </c>
      <c r="BE975" s="204">
        <v>182</v>
      </c>
      <c r="BF975" s="204">
        <v>0</v>
      </c>
      <c r="BG975" s="203">
        <v>28.864492111447795</v>
      </c>
      <c r="BH975" s="204">
        <v>903</v>
      </c>
      <c r="BI975" s="239">
        <v>44.636678200692046</v>
      </c>
      <c r="BJ975" s="8"/>
      <c r="BK975" s="8"/>
    </row>
    <row r="976" spans="1:63">
      <c r="A976" s="352">
        <v>41858</v>
      </c>
      <c r="B976" s="114" t="s">
        <v>121</v>
      </c>
      <c r="C976" s="114" t="s">
        <v>122</v>
      </c>
      <c r="D976" s="114">
        <v>228</v>
      </c>
      <c r="E976" s="114">
        <v>168</v>
      </c>
      <c r="F976" s="114">
        <v>60</v>
      </c>
      <c r="G976" s="114">
        <v>673</v>
      </c>
      <c r="H976" s="114">
        <v>492</v>
      </c>
      <c r="I976" s="114">
        <v>181</v>
      </c>
      <c r="J976" s="114">
        <v>2567</v>
      </c>
      <c r="K976" s="115">
        <v>1820</v>
      </c>
      <c r="L976" s="115">
        <v>747</v>
      </c>
      <c r="M976" s="115">
        <v>1904356</v>
      </c>
      <c r="N976" s="116">
        <v>0.23656290769577026</v>
      </c>
      <c r="O976" s="115">
        <v>2517</v>
      </c>
      <c r="P976" s="116">
        <v>0.13249167799949646</v>
      </c>
      <c r="Q976" s="116">
        <v>0</v>
      </c>
      <c r="R976" s="117">
        <v>912465</v>
      </c>
      <c r="S976" s="116">
        <v>99.525642395019531</v>
      </c>
      <c r="T976" s="116">
        <v>99.393775939941406</v>
      </c>
      <c r="U976" s="118">
        <v>916814</v>
      </c>
      <c r="V976" s="119">
        <v>0.22403672337532043</v>
      </c>
      <c r="W976" s="117">
        <v>3002</v>
      </c>
      <c r="X976" s="119">
        <v>0.32899892330169678</v>
      </c>
      <c r="Y976" s="119">
        <v>0</v>
      </c>
      <c r="Z976" s="117">
        <v>1057825</v>
      </c>
      <c r="AA976" s="119">
        <v>98.543807983398438</v>
      </c>
      <c r="AB976" s="116">
        <v>1058191</v>
      </c>
      <c r="AC976" s="120">
        <v>98.491294860839844</v>
      </c>
      <c r="AD976" s="116">
        <v>5.1915960311889648</v>
      </c>
      <c r="AE976" s="116">
        <v>29.827125549316406</v>
      </c>
      <c r="AF976" s="116">
        <v>2820.74951171875</v>
      </c>
      <c r="AG976" s="116">
        <v>13977.748046875</v>
      </c>
      <c r="AH976" s="121">
        <v>12152.25390625</v>
      </c>
      <c r="AI976" s="116">
        <v>86.939994812011719</v>
      </c>
      <c r="AJ976" s="121">
        <v>9394.2265625</v>
      </c>
      <c r="AK976" s="121">
        <v>4583.51904296875</v>
      </c>
      <c r="AL976" s="116">
        <v>7930.91162109375</v>
      </c>
      <c r="AM976" s="116">
        <v>4221.3369140625</v>
      </c>
      <c r="AN976" s="116">
        <v>137.17021179199219</v>
      </c>
      <c r="AO976" s="116">
        <v>130.9486083984375</v>
      </c>
      <c r="AP976" s="116">
        <v>151.96875</v>
      </c>
      <c r="AQ976" s="122">
        <v>5.4451686976529023</v>
      </c>
      <c r="AR976" s="118">
        <v>141</v>
      </c>
      <c r="AS976" s="118">
        <v>69</v>
      </c>
      <c r="AT976" s="118">
        <v>7</v>
      </c>
      <c r="AU976" s="118">
        <v>5</v>
      </c>
      <c r="AV976" s="118">
        <v>5</v>
      </c>
      <c r="AW976" s="118">
        <v>3</v>
      </c>
      <c r="AX976" s="118">
        <v>13</v>
      </c>
      <c r="AY976" s="118">
        <v>0</v>
      </c>
      <c r="AZ976" s="118">
        <v>9</v>
      </c>
      <c r="BA976" s="118">
        <v>1</v>
      </c>
      <c r="BB976" s="118">
        <v>29</v>
      </c>
      <c r="BC976" s="118">
        <v>9</v>
      </c>
      <c r="BD976" s="116">
        <v>43</v>
      </c>
      <c r="BE976" s="118">
        <v>43</v>
      </c>
      <c r="BF976" s="118">
        <v>0</v>
      </c>
      <c r="BG976" s="112">
        <v>68.062568664550781</v>
      </c>
      <c r="BH976" s="244">
        <v>29</v>
      </c>
      <c r="BI976" s="240">
        <v>4.3090638930163445</v>
      </c>
      <c r="BJ976" s="41"/>
      <c r="BK976" s="41"/>
    </row>
    <row r="977" spans="1:63">
      <c r="A977" s="352">
        <v>41858</v>
      </c>
      <c r="B977" s="114" t="s">
        <v>123</v>
      </c>
      <c r="C977" s="114" t="s">
        <v>122</v>
      </c>
      <c r="D977" s="114">
        <v>169</v>
      </c>
      <c r="E977" s="114">
        <v>158</v>
      </c>
      <c r="F977" s="114">
        <v>11</v>
      </c>
      <c r="G977" s="114">
        <v>518</v>
      </c>
      <c r="H977" s="114">
        <v>484</v>
      </c>
      <c r="I977" s="114">
        <v>34</v>
      </c>
      <c r="J977" s="114">
        <v>1544</v>
      </c>
      <c r="K977" s="115">
        <v>1421</v>
      </c>
      <c r="L977" s="115">
        <v>123</v>
      </c>
      <c r="M977" s="115">
        <v>1027661</v>
      </c>
      <c r="N977" s="116">
        <v>4.5734927989542484E-3</v>
      </c>
      <c r="O977" s="115">
        <v>1521</v>
      </c>
      <c r="P977" s="116">
        <v>0.14804187417030334</v>
      </c>
      <c r="Q977" s="116">
        <v>0</v>
      </c>
      <c r="R977" s="117">
        <v>386745</v>
      </c>
      <c r="S977" s="116">
        <v>99.6881103515625</v>
      </c>
      <c r="T977" s="116">
        <v>99.54052734375</v>
      </c>
      <c r="U977" s="118">
        <v>387955</v>
      </c>
      <c r="V977" s="119">
        <v>6.2120605260133743E-2</v>
      </c>
      <c r="W977" s="117">
        <v>1081</v>
      </c>
      <c r="X977" s="119">
        <v>0.27951234579086304</v>
      </c>
      <c r="Y977" s="119">
        <v>0</v>
      </c>
      <c r="Z977" s="117">
        <v>325028</v>
      </c>
      <c r="AA977" s="119">
        <v>98.706878662109375</v>
      </c>
      <c r="AB977" s="116">
        <v>325334</v>
      </c>
      <c r="AC977" s="120">
        <v>98.685348510742188</v>
      </c>
      <c r="AD977" s="116">
        <v>5.0572309494018555</v>
      </c>
      <c r="AE977" s="116">
        <v>30.107215881347656</v>
      </c>
      <c r="AF977" s="116">
        <v>1446.867919921875</v>
      </c>
      <c r="AG977" s="116">
        <v>5764.4345703125</v>
      </c>
      <c r="AH977" s="121">
        <v>4322.427734375</v>
      </c>
      <c r="AI977" s="116">
        <v>74.984420776367188</v>
      </c>
      <c r="AJ977" s="121">
        <v>5080.55908203125</v>
      </c>
      <c r="AK977" s="121">
        <v>683.87493896484375</v>
      </c>
      <c r="AL977" s="116">
        <v>3693.712890625</v>
      </c>
      <c r="AM977" s="116">
        <v>628.7130126953125</v>
      </c>
      <c r="AN977" s="116">
        <v>104.23872375488281</v>
      </c>
      <c r="AO977" s="116">
        <v>100.28922271728516</v>
      </c>
      <c r="AP977" s="116">
        <v>147.34744262695312</v>
      </c>
      <c r="AQ977" s="116">
        <v>3.7334420792179404</v>
      </c>
      <c r="AR977" s="118">
        <v>237</v>
      </c>
      <c r="AS977" s="118">
        <v>8</v>
      </c>
      <c r="AT977" s="118">
        <v>2</v>
      </c>
      <c r="AU977" s="118">
        <v>0</v>
      </c>
      <c r="AV977" s="118">
        <v>2</v>
      </c>
      <c r="AW977" s="118">
        <v>1</v>
      </c>
      <c r="AX977" s="118">
        <v>7</v>
      </c>
      <c r="AY977" s="118">
        <v>1</v>
      </c>
      <c r="AZ977" s="118">
        <v>8</v>
      </c>
      <c r="BA977" s="118">
        <v>2</v>
      </c>
      <c r="BB977" s="118">
        <v>30</v>
      </c>
      <c r="BC977" s="118">
        <v>5</v>
      </c>
      <c r="BD977" s="116">
        <v>24</v>
      </c>
      <c r="BE977" s="118">
        <v>25</v>
      </c>
      <c r="BF977" s="118">
        <v>0</v>
      </c>
      <c r="BG977" s="112">
        <v>50.904514312744141</v>
      </c>
      <c r="BH977" s="244">
        <v>55</v>
      </c>
      <c r="BI977" s="240">
        <v>10.617760617760617</v>
      </c>
      <c r="BJ977" s="41"/>
      <c r="BK977" s="41"/>
    </row>
    <row r="978" spans="1:63">
      <c r="A978" s="352">
        <v>41858</v>
      </c>
      <c r="B978" s="114" t="s">
        <v>183</v>
      </c>
      <c r="C978" s="114" t="s">
        <v>122</v>
      </c>
      <c r="D978" s="114">
        <v>139</v>
      </c>
      <c r="E978" s="114">
        <v>129</v>
      </c>
      <c r="F978" s="114">
        <v>10</v>
      </c>
      <c r="G978" s="114">
        <v>415</v>
      </c>
      <c r="H978" s="114">
        <v>385</v>
      </c>
      <c r="I978" s="114">
        <v>30</v>
      </c>
      <c r="J978" s="114">
        <v>1130</v>
      </c>
      <c r="K978" s="115">
        <v>1022</v>
      </c>
      <c r="L978" s="115">
        <v>108</v>
      </c>
      <c r="M978" s="115">
        <v>699967</v>
      </c>
      <c r="N978" s="116">
        <v>0.19529491662979126</v>
      </c>
      <c r="O978" s="115">
        <v>1109</v>
      </c>
      <c r="P978" s="116">
        <v>0.1587446928024292</v>
      </c>
      <c r="Q978" s="116">
        <v>0</v>
      </c>
      <c r="R978" s="117">
        <v>280949</v>
      </c>
      <c r="S978" s="116">
        <v>99.743675231933594</v>
      </c>
      <c r="T978" s="116">
        <v>99.585334777832031</v>
      </c>
      <c r="U978" s="118">
        <v>281671</v>
      </c>
      <c r="V978" s="119">
        <v>6.0354103334248066E-3</v>
      </c>
      <c r="W978" s="117">
        <v>723</v>
      </c>
      <c r="X978" s="119">
        <v>0.25734207034111023</v>
      </c>
      <c r="Y978" s="119">
        <v>0</v>
      </c>
      <c r="Z978" s="117">
        <v>216719</v>
      </c>
      <c r="AA978" s="119">
        <v>98.723228454589844</v>
      </c>
      <c r="AB978" s="116">
        <v>215624</v>
      </c>
      <c r="AC978" s="120">
        <v>98.646255493164063</v>
      </c>
      <c r="AD978" s="116">
        <v>6.1871795654296875</v>
      </c>
      <c r="AE978" s="116">
        <v>34.408321380615234</v>
      </c>
      <c r="AF978" s="116">
        <v>1063.1556396484375</v>
      </c>
      <c r="AG978" s="116">
        <v>3853.421630859375</v>
      </c>
      <c r="AH978" s="121">
        <v>2747.52197265625</v>
      </c>
      <c r="AI978" s="116">
        <v>71.30084228515625</v>
      </c>
      <c r="AJ978" s="121">
        <v>3471.111328125</v>
      </c>
      <c r="AK978" s="121">
        <v>382.30996704101562</v>
      </c>
      <c r="AL978" s="116">
        <v>2432.796630859375</v>
      </c>
      <c r="AM978" s="116">
        <v>314.72500610351562</v>
      </c>
      <c r="AN978" s="116">
        <v>85.870597839355469</v>
      </c>
      <c r="AO978" s="116">
        <v>85.454216003417969</v>
      </c>
      <c r="AP978" s="116">
        <v>89.845344543457031</v>
      </c>
      <c r="AQ978" s="116">
        <v>3.4101076379286503</v>
      </c>
      <c r="AR978" s="118">
        <v>127</v>
      </c>
      <c r="AS978" s="118">
        <v>3</v>
      </c>
      <c r="AT978" s="118">
        <v>19</v>
      </c>
      <c r="AU978" s="118">
        <v>19</v>
      </c>
      <c r="AV978" s="118">
        <v>0</v>
      </c>
      <c r="AW978" s="118">
        <v>0</v>
      </c>
      <c r="AX978" s="118">
        <v>1</v>
      </c>
      <c r="AY978" s="118">
        <v>0</v>
      </c>
      <c r="AZ978" s="118">
        <v>1</v>
      </c>
      <c r="BA978" s="118">
        <v>0</v>
      </c>
      <c r="BB978" s="118">
        <v>11</v>
      </c>
      <c r="BC978" s="118">
        <v>1</v>
      </c>
      <c r="BD978" s="116">
        <v>6</v>
      </c>
      <c r="BE978" s="118">
        <v>17</v>
      </c>
      <c r="BF978" s="118">
        <v>0</v>
      </c>
      <c r="BG978" s="112">
        <v>42.537769317626953</v>
      </c>
      <c r="BH978" s="244">
        <v>48</v>
      </c>
      <c r="BI978" s="240">
        <v>11.566265060240964</v>
      </c>
      <c r="BJ978" s="41"/>
      <c r="BK978" s="41"/>
    </row>
    <row r="979" spans="1:63">
      <c r="A979" s="352">
        <v>41858</v>
      </c>
      <c r="B979" s="114" t="s">
        <v>126</v>
      </c>
      <c r="C979" s="114" t="s">
        <v>122</v>
      </c>
      <c r="D979" s="114">
        <v>108</v>
      </c>
      <c r="E979" s="114">
        <v>103</v>
      </c>
      <c r="F979" s="114">
        <v>5</v>
      </c>
      <c r="G979" s="114">
        <v>317</v>
      </c>
      <c r="H979" s="114">
        <v>302</v>
      </c>
      <c r="I979" s="114">
        <v>15</v>
      </c>
      <c r="J979" s="114">
        <v>980</v>
      </c>
      <c r="K979" s="115">
        <v>918</v>
      </c>
      <c r="L979" s="115">
        <v>62</v>
      </c>
      <c r="M979" s="115">
        <v>632108</v>
      </c>
      <c r="N979" s="116">
        <v>2.6894137263298035E-3</v>
      </c>
      <c r="O979" s="115">
        <v>1306</v>
      </c>
      <c r="P979" s="116">
        <v>0.20662954449653625</v>
      </c>
      <c r="Q979" s="116">
        <v>0</v>
      </c>
      <c r="R979" s="117">
        <v>233006</v>
      </c>
      <c r="S979" s="116">
        <v>99.555213928222656</v>
      </c>
      <c r="T979" s="116">
        <v>99.349502563476562</v>
      </c>
      <c r="U979" s="118">
        <v>234047</v>
      </c>
      <c r="V979" s="119">
        <v>1.2817938113585114E-3</v>
      </c>
      <c r="W979" s="117">
        <v>749</v>
      </c>
      <c r="X979" s="119">
        <v>0.32145094871520996</v>
      </c>
      <c r="Y979" s="119">
        <v>0</v>
      </c>
      <c r="Z979" s="117">
        <v>123973</v>
      </c>
      <c r="AA979" s="119">
        <v>98.882820129394531</v>
      </c>
      <c r="AB979" s="116">
        <v>123895</v>
      </c>
      <c r="AC979" s="120">
        <v>98.807052612304687</v>
      </c>
      <c r="AD979" s="116">
        <v>5.7615714073181152</v>
      </c>
      <c r="AE979" s="116">
        <v>34.081920623779297</v>
      </c>
      <c r="AF979" s="116">
        <v>1014.0324096679687</v>
      </c>
      <c r="AG979" s="116">
        <v>3493.757080078125</v>
      </c>
      <c r="AH979" s="121">
        <v>2515.39404296875</v>
      </c>
      <c r="AI979" s="116">
        <v>71.996818542480469</v>
      </c>
      <c r="AJ979" s="121">
        <v>3380.0185546875</v>
      </c>
      <c r="AK979" s="121">
        <v>113.73899078369141</v>
      </c>
      <c r="AL979" s="116">
        <v>2458.67724609375</v>
      </c>
      <c r="AM979" s="116">
        <v>56.717002868652344</v>
      </c>
      <c r="AN979" s="116">
        <v>98.456878662109375</v>
      </c>
      <c r="AO979" s="116">
        <v>102.38026428222656</v>
      </c>
      <c r="AP979" s="116">
        <v>46.033271789550781</v>
      </c>
      <c r="AQ979" s="116">
        <v>3.5650582449776786</v>
      </c>
      <c r="AR979" s="118">
        <v>160</v>
      </c>
      <c r="AS979" s="118">
        <v>1</v>
      </c>
      <c r="AT979" s="118">
        <v>1</v>
      </c>
      <c r="AU979" s="118">
        <v>0</v>
      </c>
      <c r="AV979" s="118">
        <v>0</v>
      </c>
      <c r="AW979" s="118">
        <v>0</v>
      </c>
      <c r="AX979" s="118">
        <v>3</v>
      </c>
      <c r="AY979" s="118">
        <v>0</v>
      </c>
      <c r="AZ979" s="118">
        <v>6</v>
      </c>
      <c r="BA979" s="118">
        <v>2</v>
      </c>
      <c r="BB979" s="118">
        <v>20</v>
      </c>
      <c r="BC979" s="118">
        <v>12</v>
      </c>
      <c r="BD979" s="116">
        <v>12</v>
      </c>
      <c r="BE979" s="118">
        <v>40</v>
      </c>
      <c r="BF979" s="118">
        <v>0</v>
      </c>
      <c r="BG979" s="112">
        <v>48.196701049804687</v>
      </c>
      <c r="BH979" s="244">
        <v>30</v>
      </c>
      <c r="BI979" s="240">
        <v>9.4637223974763405</v>
      </c>
      <c r="BJ979" s="41"/>
      <c r="BK979" s="41"/>
    </row>
    <row r="980" spans="1:63">
      <c r="A980" s="352">
        <v>41858</v>
      </c>
      <c r="B980" s="114" t="s">
        <v>184</v>
      </c>
      <c r="C980" s="114" t="s">
        <v>122</v>
      </c>
      <c r="D980" s="114">
        <v>112</v>
      </c>
      <c r="E980" s="114">
        <v>95</v>
      </c>
      <c r="F980" s="114">
        <v>17</v>
      </c>
      <c r="G980" s="114">
        <v>334</v>
      </c>
      <c r="H980" s="114">
        <v>283</v>
      </c>
      <c r="I980" s="114">
        <v>51</v>
      </c>
      <c r="J980" s="114">
        <v>1167</v>
      </c>
      <c r="K980" s="115">
        <v>948</v>
      </c>
      <c r="L980" s="115">
        <v>219</v>
      </c>
      <c r="M980" s="115">
        <v>988653</v>
      </c>
      <c r="N980" s="116">
        <v>4.5921064913272858E-2</v>
      </c>
      <c r="O980" s="115">
        <v>880</v>
      </c>
      <c r="P980" s="116">
        <v>8.9061520993709564E-2</v>
      </c>
      <c r="Q980" s="116">
        <v>0</v>
      </c>
      <c r="R980" s="117">
        <v>383258</v>
      </c>
      <c r="S980" s="116">
        <v>99.393409729003906</v>
      </c>
      <c r="T980" s="116">
        <v>99.304885864257813</v>
      </c>
      <c r="U980" s="118">
        <v>385597</v>
      </c>
      <c r="V980" s="119">
        <v>3.2417263835668564E-2</v>
      </c>
      <c r="W980" s="117">
        <v>949</v>
      </c>
      <c r="X980" s="119">
        <v>0.24761387705802917</v>
      </c>
      <c r="Y980" s="119">
        <v>0</v>
      </c>
      <c r="Z980" s="117">
        <v>251226</v>
      </c>
      <c r="AA980" s="119">
        <v>98.250579833984375</v>
      </c>
      <c r="AB980" s="116">
        <v>250195</v>
      </c>
      <c r="AC980" s="120">
        <v>98.056312561035156</v>
      </c>
      <c r="AD980" s="116">
        <v>5.697174072265625</v>
      </c>
      <c r="AE980" s="116">
        <v>30.758367538452148</v>
      </c>
      <c r="AF980" s="116">
        <v>1626.9217529296875</v>
      </c>
      <c r="AG980" s="116">
        <v>4747.40576171875</v>
      </c>
      <c r="AH980" s="121">
        <v>3562.159912109375</v>
      </c>
      <c r="AI980" s="116">
        <v>75.033821105957031</v>
      </c>
      <c r="AJ980" s="121">
        <v>3970.64892578125</v>
      </c>
      <c r="AK980" s="121">
        <v>776.7569580078125</v>
      </c>
      <c r="AL980" s="116">
        <v>3052.662353515625</v>
      </c>
      <c r="AM980" s="116">
        <v>509.49795532226562</v>
      </c>
      <c r="AN980" s="116">
        <v>106.4881591796875</v>
      </c>
      <c r="AO980" s="116">
        <v>111.08718872070312</v>
      </c>
      <c r="AP980" s="116">
        <v>87.888290405273438</v>
      </c>
      <c r="AQ980" s="116">
        <v>4.0680426407187236</v>
      </c>
      <c r="AR980" s="118">
        <v>145</v>
      </c>
      <c r="AS980" s="118">
        <v>12</v>
      </c>
      <c r="AT980" s="118">
        <v>2</v>
      </c>
      <c r="AU980" s="118">
        <v>2</v>
      </c>
      <c r="AV980" s="118">
        <v>0</v>
      </c>
      <c r="AW980" s="118">
        <v>0</v>
      </c>
      <c r="AX980" s="118">
        <v>1</v>
      </c>
      <c r="AY980" s="118">
        <v>0</v>
      </c>
      <c r="AZ980" s="118">
        <v>5</v>
      </c>
      <c r="BA980" s="118">
        <v>1</v>
      </c>
      <c r="BB980" s="118">
        <v>26</v>
      </c>
      <c r="BC980" s="118">
        <v>8</v>
      </c>
      <c r="BD980" s="116">
        <v>5</v>
      </c>
      <c r="BE980" s="118">
        <v>34</v>
      </c>
      <c r="BF980" s="118">
        <v>0</v>
      </c>
      <c r="BG980" s="112">
        <v>52.486190795898438</v>
      </c>
      <c r="BH980" s="244">
        <v>35</v>
      </c>
      <c r="BI980" s="240">
        <v>10.479041916167663</v>
      </c>
      <c r="BJ980" s="41"/>
      <c r="BK980" s="41"/>
    </row>
    <row r="981" spans="1:63">
      <c r="A981" s="352">
        <v>41858</v>
      </c>
      <c r="B981" s="114" t="s">
        <v>131</v>
      </c>
      <c r="C981" s="114" t="s">
        <v>176</v>
      </c>
      <c r="D981" s="114">
        <v>188</v>
      </c>
      <c r="E981" s="114">
        <v>168</v>
      </c>
      <c r="F981" s="114">
        <v>20</v>
      </c>
      <c r="G981" s="114">
        <v>539</v>
      </c>
      <c r="H981" s="114">
        <v>489</v>
      </c>
      <c r="I981" s="114">
        <v>50</v>
      </c>
      <c r="J981" s="114">
        <v>1537</v>
      </c>
      <c r="K981" s="115">
        <v>1377</v>
      </c>
      <c r="L981" s="115">
        <v>160</v>
      </c>
      <c r="M981" s="115">
        <v>1075365</v>
      </c>
      <c r="N981" s="116">
        <v>1.8598335736896843E-4</v>
      </c>
      <c r="O981" s="115">
        <v>173</v>
      </c>
      <c r="P981" s="116">
        <v>1.673075370490551E-2</v>
      </c>
      <c r="Q981" s="116">
        <v>0</v>
      </c>
      <c r="R981" s="117">
        <v>390927</v>
      </c>
      <c r="S981" s="116">
        <v>99.547752380371094</v>
      </c>
      <c r="T981" s="116">
        <v>99.531097412109375</v>
      </c>
      <c r="U981" s="118">
        <v>392703</v>
      </c>
      <c r="V981" s="119">
        <v>5.3984817117452621E-2</v>
      </c>
      <c r="W981" s="117">
        <v>1080</v>
      </c>
      <c r="X981" s="119">
        <v>0.2762664258480072</v>
      </c>
      <c r="Y981" s="119">
        <v>0</v>
      </c>
      <c r="Z981" s="117">
        <v>156891</v>
      </c>
      <c r="AA981" s="119">
        <v>94.830802917480469</v>
      </c>
      <c r="AB981" s="116">
        <v>156168</v>
      </c>
      <c r="AC981" s="120">
        <v>95.245506286621094</v>
      </c>
      <c r="AD981" s="116">
        <v>5.2347168922424316</v>
      </c>
      <c r="AE981" s="116">
        <v>29.9920654296875</v>
      </c>
      <c r="AF981" s="116">
        <v>1610.2449951171875</v>
      </c>
      <c r="AG981" s="116">
        <v>4752.4423828125</v>
      </c>
      <c r="AH981" s="121">
        <v>3202.47705078125</v>
      </c>
      <c r="AI981" s="116">
        <v>67.385917663574219</v>
      </c>
      <c r="AJ981" s="121">
        <v>4137.92724609375</v>
      </c>
      <c r="AK981" s="121">
        <v>614.5155029296875</v>
      </c>
      <c r="AL981" s="116">
        <v>2732.88916015625</v>
      </c>
      <c r="AM981" s="116">
        <v>469.58868408203125</v>
      </c>
      <c r="AN981" s="116">
        <v>84.08935546875</v>
      </c>
      <c r="AO981" s="116">
        <v>82.842414855957031</v>
      </c>
      <c r="AP981" s="116">
        <v>93.573448181152344</v>
      </c>
      <c r="AQ981" s="116">
        <v>3.0920249725520494</v>
      </c>
      <c r="AR981" s="118">
        <v>284</v>
      </c>
      <c r="AS981" s="118">
        <v>0</v>
      </c>
      <c r="AT981" s="118">
        <v>0</v>
      </c>
      <c r="AU981" s="118">
        <v>0</v>
      </c>
      <c r="AV981" s="118">
        <v>2</v>
      </c>
      <c r="AW981" s="118">
        <v>1</v>
      </c>
      <c r="AX981" s="118">
        <v>3</v>
      </c>
      <c r="AY981" s="118">
        <v>0</v>
      </c>
      <c r="AZ981" s="118">
        <v>8</v>
      </c>
      <c r="BA981" s="118">
        <v>2</v>
      </c>
      <c r="BB981" s="118">
        <v>129</v>
      </c>
      <c r="BC981" s="118">
        <v>63</v>
      </c>
      <c r="BD981" s="116">
        <v>17</v>
      </c>
      <c r="BE981" s="118">
        <v>39</v>
      </c>
      <c r="BF981" s="118">
        <v>0</v>
      </c>
      <c r="BG981" s="112">
        <v>40.620368957519531</v>
      </c>
      <c r="BH981" s="244">
        <v>89</v>
      </c>
      <c r="BI981" s="240">
        <v>16.512059369202227</v>
      </c>
      <c r="BJ981" s="41"/>
      <c r="BK981" s="41"/>
    </row>
    <row r="982" spans="1:63">
      <c r="A982" s="352">
        <v>41858</v>
      </c>
      <c r="B982" s="114" t="s">
        <v>124</v>
      </c>
      <c r="C982" s="114" t="s">
        <v>176</v>
      </c>
      <c r="D982" s="114">
        <v>143</v>
      </c>
      <c r="E982" s="114">
        <v>113</v>
      </c>
      <c r="F982" s="114">
        <v>30</v>
      </c>
      <c r="G982" s="114">
        <v>412</v>
      </c>
      <c r="H982" s="114">
        <v>332</v>
      </c>
      <c r="I982" s="114">
        <v>80</v>
      </c>
      <c r="J982" s="114">
        <v>1585</v>
      </c>
      <c r="K982" s="115">
        <v>1261</v>
      </c>
      <c r="L982" s="115">
        <v>324</v>
      </c>
      <c r="M982" s="115">
        <v>1120485</v>
      </c>
      <c r="N982" s="116">
        <v>1.686769537627697E-2</v>
      </c>
      <c r="O982" s="115">
        <v>152</v>
      </c>
      <c r="P982" s="116">
        <v>1.4288561418652534E-2</v>
      </c>
      <c r="Q982" s="116">
        <v>0</v>
      </c>
      <c r="R982" s="117">
        <v>447492</v>
      </c>
      <c r="S982" s="116">
        <v>99.54132080078125</v>
      </c>
      <c r="T982" s="116">
        <v>99.527099609375</v>
      </c>
      <c r="U982" s="118">
        <v>449554</v>
      </c>
      <c r="V982" s="119">
        <v>0.14970393478870392</v>
      </c>
      <c r="W982" s="117">
        <v>1427</v>
      </c>
      <c r="X982" s="119">
        <v>0.31888839602470398</v>
      </c>
      <c r="Y982" s="119">
        <v>0</v>
      </c>
      <c r="Z982" s="117">
        <v>115012</v>
      </c>
      <c r="AA982" s="119">
        <v>95.001388549804688</v>
      </c>
      <c r="AB982" s="116">
        <v>114334</v>
      </c>
      <c r="AC982" s="120">
        <v>95.494781494140625</v>
      </c>
      <c r="AD982" s="116">
        <v>5.3507013320922852</v>
      </c>
      <c r="AE982" s="116">
        <v>30.632741928100586</v>
      </c>
      <c r="AF982" s="116">
        <v>1672.6187744140625</v>
      </c>
      <c r="AG982" s="116">
        <v>5474.1005859375</v>
      </c>
      <c r="AH982" s="121">
        <v>3366.791015625</v>
      </c>
      <c r="AI982" s="116">
        <v>61.504001617431641</v>
      </c>
      <c r="AJ982" s="121">
        <v>4151.19189453125</v>
      </c>
      <c r="AK982" s="121">
        <v>1322.909912109375</v>
      </c>
      <c r="AL982" s="116">
        <v>2323.704345703125</v>
      </c>
      <c r="AM982" s="116">
        <v>1043.08740234375</v>
      </c>
      <c r="AN982" s="116">
        <v>84.524116516113281</v>
      </c>
      <c r="AO982" s="116">
        <v>79.8492431640625</v>
      </c>
      <c r="AP982" s="116">
        <v>103.54711151123047</v>
      </c>
      <c r="AQ982" s="116">
        <v>3.4536912214116717</v>
      </c>
      <c r="AR982" s="118">
        <v>205</v>
      </c>
      <c r="AS982" s="118">
        <v>2</v>
      </c>
      <c r="AT982" s="118">
        <v>1</v>
      </c>
      <c r="AU982" s="118">
        <v>0</v>
      </c>
      <c r="AV982" s="118">
        <v>5</v>
      </c>
      <c r="AW982" s="118">
        <v>1</v>
      </c>
      <c r="AX982" s="118">
        <v>2</v>
      </c>
      <c r="AY982" s="118">
        <v>0</v>
      </c>
      <c r="AZ982" s="118">
        <v>4</v>
      </c>
      <c r="BA982" s="118">
        <v>1</v>
      </c>
      <c r="BB982" s="118">
        <v>79</v>
      </c>
      <c r="BC982" s="118">
        <v>40</v>
      </c>
      <c r="BD982" s="116">
        <v>11</v>
      </c>
      <c r="BE982" s="118">
        <v>30</v>
      </c>
      <c r="BF982" s="118">
        <v>0</v>
      </c>
      <c r="BG982" s="112">
        <v>41.756580352783203</v>
      </c>
      <c r="BH982" s="244">
        <v>63</v>
      </c>
      <c r="BI982" s="240">
        <v>15.291262135922329</v>
      </c>
      <c r="BJ982" s="299"/>
      <c r="BK982" s="299"/>
    </row>
    <row r="983" spans="1:63">
      <c r="A983" s="352">
        <v>41858</v>
      </c>
      <c r="B983" s="206" t="s">
        <v>133</v>
      </c>
      <c r="C983" s="206" t="s">
        <v>176</v>
      </c>
      <c r="D983" s="206">
        <v>172</v>
      </c>
      <c r="E983" s="206">
        <v>163</v>
      </c>
      <c r="F983" s="206">
        <v>9</v>
      </c>
      <c r="G983" s="206">
        <v>508</v>
      </c>
      <c r="H983" s="206">
        <v>482</v>
      </c>
      <c r="I983" s="206">
        <v>26</v>
      </c>
      <c r="J983" s="206">
        <v>1436</v>
      </c>
      <c r="K983" s="245">
        <v>1356</v>
      </c>
      <c r="L983" s="245">
        <v>80</v>
      </c>
      <c r="M983" s="245">
        <v>856971</v>
      </c>
      <c r="N983" s="246">
        <v>9.3352049589157104E-3</v>
      </c>
      <c r="O983" s="245">
        <v>45</v>
      </c>
      <c r="P983" s="246">
        <v>5.4801260121166706E-3</v>
      </c>
      <c r="Q983" s="246">
        <v>0</v>
      </c>
      <c r="R983" s="247">
        <v>294771</v>
      </c>
      <c r="S983" s="246">
        <v>99.398422241210938</v>
      </c>
      <c r="T983" s="246">
        <v>99.392974853515625</v>
      </c>
      <c r="U983" s="248">
        <v>296555</v>
      </c>
      <c r="V983" s="249">
        <v>0.16118426620960236</v>
      </c>
      <c r="W983" s="248">
        <v>942</v>
      </c>
      <c r="X983" s="246">
        <v>0.31957009434700012</v>
      </c>
      <c r="Y983" s="246">
        <v>0</v>
      </c>
      <c r="Z983" s="247">
        <v>68888</v>
      </c>
      <c r="AA983" s="249">
        <v>93.968467712402344</v>
      </c>
      <c r="AB983" s="246">
        <v>67731</v>
      </c>
      <c r="AC983" s="250">
        <v>94.457489013671875</v>
      </c>
      <c r="AD983" s="246">
        <v>5.400627613067627</v>
      </c>
      <c r="AE983" s="246">
        <v>35.206104278564453</v>
      </c>
      <c r="AF983" s="246">
        <v>1335.1871337890625</v>
      </c>
      <c r="AG983" s="246">
        <v>4307.2216796875</v>
      </c>
      <c r="AH983" s="251">
        <v>2874.97705078125</v>
      </c>
      <c r="AI983" s="246">
        <v>66.747833251953125</v>
      </c>
      <c r="AJ983" s="251">
        <v>4133.69287109375</v>
      </c>
      <c r="AK983" s="251">
        <v>173.52888488769531</v>
      </c>
      <c r="AL983" s="246">
        <v>2767.166259765625</v>
      </c>
      <c r="AM983" s="246">
        <v>107.81120300292969</v>
      </c>
      <c r="AN983" s="246">
        <v>84.715194702148438</v>
      </c>
      <c r="AO983" s="246">
        <v>86.818016052246094</v>
      </c>
      <c r="AP983" s="246">
        <v>53.719951629638672</v>
      </c>
      <c r="AQ983" s="246">
        <v>2.9994579942113511</v>
      </c>
      <c r="AR983" s="248">
        <v>297</v>
      </c>
      <c r="AS983" s="248">
        <v>2</v>
      </c>
      <c r="AT983" s="248">
        <v>3</v>
      </c>
      <c r="AU983" s="248">
        <v>1</v>
      </c>
      <c r="AV983" s="248">
        <v>5</v>
      </c>
      <c r="AW983" s="248">
        <v>1</v>
      </c>
      <c r="AX983" s="248">
        <v>6</v>
      </c>
      <c r="AY983" s="248">
        <v>1</v>
      </c>
      <c r="AZ983" s="248">
        <v>12</v>
      </c>
      <c r="BA983" s="248">
        <v>7</v>
      </c>
      <c r="BB983" s="248">
        <v>78</v>
      </c>
      <c r="BC983" s="248">
        <v>35</v>
      </c>
      <c r="BD983" s="246">
        <v>16</v>
      </c>
      <c r="BE983" s="248">
        <v>40</v>
      </c>
      <c r="BF983" s="248">
        <v>0</v>
      </c>
      <c r="BG983" s="249">
        <v>40.668323516845703</v>
      </c>
      <c r="BH983" s="252">
        <v>114</v>
      </c>
      <c r="BI983" s="253">
        <v>22.440944881889763</v>
      </c>
      <c r="BJ983" s="7"/>
      <c r="BK983" s="7"/>
    </row>
    <row r="984" spans="1:63">
      <c r="A984" s="352">
        <v>41858</v>
      </c>
      <c r="B984" s="206" t="s">
        <v>125</v>
      </c>
      <c r="C984" s="206" t="s">
        <v>176</v>
      </c>
      <c r="D984" s="206">
        <v>172</v>
      </c>
      <c r="E984" s="206">
        <v>164</v>
      </c>
      <c r="F984" s="206">
        <v>8</v>
      </c>
      <c r="G984" s="206">
        <v>492</v>
      </c>
      <c r="H984" s="206">
        <v>468</v>
      </c>
      <c r="I984" s="206">
        <v>24</v>
      </c>
      <c r="J984" s="206">
        <v>1598</v>
      </c>
      <c r="K984" s="245">
        <v>1514</v>
      </c>
      <c r="L984" s="245">
        <v>84</v>
      </c>
      <c r="M984" s="245">
        <v>853037</v>
      </c>
      <c r="N984" s="246">
        <v>7.8542903065681458E-3</v>
      </c>
      <c r="O984" s="245">
        <v>23</v>
      </c>
      <c r="P984" s="246">
        <v>2.8175949119031429E-3</v>
      </c>
      <c r="Q984" s="246">
        <v>0</v>
      </c>
      <c r="R984" s="247">
        <v>316617</v>
      </c>
      <c r="S984" s="246">
        <v>99.715919494628906</v>
      </c>
      <c r="T984" s="246">
        <v>99.713111877441406</v>
      </c>
      <c r="U984" s="248">
        <v>317519</v>
      </c>
      <c r="V984" s="249">
        <v>4.6296443790197372E-2</v>
      </c>
      <c r="W984" s="248">
        <v>645</v>
      </c>
      <c r="X984" s="246">
        <v>0.20371615886688232</v>
      </c>
      <c r="Y984" s="246">
        <v>0</v>
      </c>
      <c r="Z984" s="247">
        <v>81650</v>
      </c>
      <c r="AA984" s="249">
        <v>95.801589965820313</v>
      </c>
      <c r="AB984" s="246">
        <v>82402</v>
      </c>
      <c r="AC984" s="250">
        <v>95.534088134765625</v>
      </c>
      <c r="AD984" s="246">
        <v>4.4916825294494629</v>
      </c>
      <c r="AE984" s="246">
        <v>32.563346862792969</v>
      </c>
      <c r="AF984" s="246">
        <v>1112.636474609375</v>
      </c>
      <c r="AG984" s="246">
        <v>4195.9580078125</v>
      </c>
      <c r="AH984" s="251">
        <v>2471.872802734375</v>
      </c>
      <c r="AI984" s="246">
        <v>58.910808563232422</v>
      </c>
      <c r="AJ984" s="251">
        <v>3879.937744140625</v>
      </c>
      <c r="AK984" s="251">
        <v>316.02041625976562</v>
      </c>
      <c r="AL984" s="246">
        <v>2216.553955078125</v>
      </c>
      <c r="AM984" s="246">
        <v>255.31869506835937</v>
      </c>
      <c r="AN984" s="246">
        <v>69.111747741699219</v>
      </c>
      <c r="AO984" s="246">
        <v>67.7283935546875</v>
      </c>
      <c r="AP984" s="246">
        <v>92.243400573730469</v>
      </c>
      <c r="AQ984" s="246">
        <v>2.6257559498200878</v>
      </c>
      <c r="AR984" s="248">
        <v>327</v>
      </c>
      <c r="AS984" s="248">
        <v>1</v>
      </c>
      <c r="AT984" s="248">
        <v>2</v>
      </c>
      <c r="AU984" s="248">
        <v>1</v>
      </c>
      <c r="AV984" s="248">
        <v>1</v>
      </c>
      <c r="AW984" s="248">
        <v>0</v>
      </c>
      <c r="AX984" s="248">
        <v>0</v>
      </c>
      <c r="AY984" s="248">
        <v>0</v>
      </c>
      <c r="AZ984" s="248">
        <v>3</v>
      </c>
      <c r="BA984" s="248">
        <v>1</v>
      </c>
      <c r="BB984" s="248">
        <v>63</v>
      </c>
      <c r="BC984" s="248">
        <v>38</v>
      </c>
      <c r="BD984" s="246">
        <v>6</v>
      </c>
      <c r="BE984" s="248">
        <v>20</v>
      </c>
      <c r="BF984" s="248">
        <v>0</v>
      </c>
      <c r="BG984" s="249">
        <v>33.62164306640625</v>
      </c>
      <c r="BH984" s="252">
        <v>141</v>
      </c>
      <c r="BI984" s="253">
        <v>28.658536585365852</v>
      </c>
      <c r="BJ984" s="7"/>
      <c r="BK984" s="7"/>
    </row>
    <row r="985" spans="1:63">
      <c r="A985" s="352">
        <v>41858</v>
      </c>
      <c r="B985" s="107" t="s">
        <v>127</v>
      </c>
      <c r="C985" s="107" t="s">
        <v>128</v>
      </c>
      <c r="D985" s="107">
        <v>161</v>
      </c>
      <c r="E985" s="107">
        <v>149</v>
      </c>
      <c r="F985" s="107">
        <v>12</v>
      </c>
      <c r="G985" s="107">
        <v>483</v>
      </c>
      <c r="H985" s="107">
        <v>447</v>
      </c>
      <c r="I985" s="107">
        <v>36</v>
      </c>
      <c r="J985" s="107">
        <v>1549</v>
      </c>
      <c r="K985" s="108">
        <v>1427</v>
      </c>
      <c r="L985" s="108">
        <v>122</v>
      </c>
      <c r="M985" s="108">
        <v>789022</v>
      </c>
      <c r="N985" s="109">
        <v>0</v>
      </c>
      <c r="O985" s="108">
        <v>3131</v>
      </c>
      <c r="P985" s="109">
        <v>0.39682942628860474</v>
      </c>
      <c r="Q985" s="109">
        <v>0</v>
      </c>
      <c r="R985" s="110">
        <v>312452</v>
      </c>
      <c r="S985" s="109">
        <v>99.525703430175781</v>
      </c>
      <c r="T985" s="109">
        <v>99.130752563476562</v>
      </c>
      <c r="U985" s="111">
        <v>313941</v>
      </c>
      <c r="V985" s="112">
        <v>4.8416741192340851E-2</v>
      </c>
      <c r="W985" s="111">
        <v>2273</v>
      </c>
      <c r="X985" s="109">
        <v>0.72747176885604858</v>
      </c>
      <c r="Y985" s="109">
        <v>0</v>
      </c>
      <c r="Z985" s="110">
        <v>646047</v>
      </c>
      <c r="AA985" s="112">
        <v>99.386909484863281</v>
      </c>
      <c r="AB985" s="109">
        <v>645500</v>
      </c>
      <c r="AC985" s="182">
        <v>99.534423828125</v>
      </c>
      <c r="AD985" s="109">
        <v>3.2358372211456299</v>
      </c>
      <c r="AE985" s="109">
        <v>18.58051872253418</v>
      </c>
      <c r="AF985" s="109">
        <v>700.11102294921875</v>
      </c>
      <c r="AG985" s="109">
        <v>4045.17578125</v>
      </c>
      <c r="AH985" s="113">
        <v>2489.90576171875</v>
      </c>
      <c r="AI985" s="109">
        <v>61.552474975585938</v>
      </c>
      <c r="AJ985" s="113">
        <v>3716.041748046875</v>
      </c>
      <c r="AK985" s="113">
        <v>329.13333129882812</v>
      </c>
      <c r="AL985" s="109">
        <v>447</v>
      </c>
      <c r="AM985" s="109">
        <v>36</v>
      </c>
      <c r="AN985" s="109">
        <v>71.646148681640625</v>
      </c>
      <c r="AO985" s="109">
        <v>73.492958068847656</v>
      </c>
      <c r="AP985" s="109">
        <v>55.811412811279297</v>
      </c>
      <c r="AQ985" s="109">
        <v>2.6114756496126534</v>
      </c>
      <c r="AR985" s="111">
        <v>340</v>
      </c>
      <c r="AS985" s="111">
        <v>1</v>
      </c>
      <c r="AT985" s="111">
        <v>0</v>
      </c>
      <c r="AU985" s="111">
        <v>0</v>
      </c>
      <c r="AV985" s="111">
        <v>2</v>
      </c>
      <c r="AW985" s="111">
        <v>0</v>
      </c>
      <c r="AX985" s="111">
        <v>20</v>
      </c>
      <c r="AY985" s="111">
        <v>0</v>
      </c>
      <c r="AZ985" s="111">
        <v>5</v>
      </c>
      <c r="BA985" s="111">
        <v>3</v>
      </c>
      <c r="BB985" s="111">
        <v>18</v>
      </c>
      <c r="BC985" s="111">
        <v>5</v>
      </c>
      <c r="BD985" s="109">
        <v>66</v>
      </c>
      <c r="BE985" s="111">
        <v>82</v>
      </c>
      <c r="BF985" s="111">
        <v>0</v>
      </c>
      <c r="BG985" s="112">
        <v>35.066856384277344</v>
      </c>
      <c r="BH985" s="244">
        <v>175</v>
      </c>
      <c r="BI985" s="240">
        <v>36.231884057971016</v>
      </c>
      <c r="BJ985" s="7"/>
      <c r="BK985" s="7"/>
    </row>
    <row r="986" spans="1:63">
      <c r="A986" s="352">
        <v>41858</v>
      </c>
      <c r="B986" s="107" t="s">
        <v>129</v>
      </c>
      <c r="C986" s="107" t="s">
        <v>128</v>
      </c>
      <c r="D986" s="107">
        <v>153</v>
      </c>
      <c r="E986" s="107">
        <v>151</v>
      </c>
      <c r="F986" s="107">
        <v>2</v>
      </c>
      <c r="G986" s="107">
        <v>455</v>
      </c>
      <c r="H986" s="107">
        <v>449</v>
      </c>
      <c r="I986" s="107">
        <v>6</v>
      </c>
      <c r="J986" s="107">
        <v>1133</v>
      </c>
      <c r="K986" s="108">
        <v>1117</v>
      </c>
      <c r="L986" s="108">
        <v>16</v>
      </c>
      <c r="M986" s="108">
        <v>620704</v>
      </c>
      <c r="N986" s="109">
        <v>9.9886581301689148E-3</v>
      </c>
      <c r="O986" s="108">
        <v>2964</v>
      </c>
      <c r="P986" s="109">
        <v>0.47758078575134277</v>
      </c>
      <c r="Q986" s="109">
        <v>0</v>
      </c>
      <c r="R986" s="110">
        <v>198534</v>
      </c>
      <c r="S986" s="109">
        <v>98.193740844726563</v>
      </c>
      <c r="T986" s="109">
        <v>97.724784851074219</v>
      </c>
      <c r="U986" s="111">
        <v>202186</v>
      </c>
      <c r="V986" s="112">
        <v>1.3467797040939331</v>
      </c>
      <c r="W986" s="111">
        <v>1627</v>
      </c>
      <c r="X986" s="109">
        <v>0.81950700283050537</v>
      </c>
      <c r="Y986" s="109">
        <v>0</v>
      </c>
      <c r="Z986" s="110">
        <v>174661</v>
      </c>
      <c r="AA986" s="112">
        <v>98.776382446289063</v>
      </c>
      <c r="AB986" s="109">
        <v>174916</v>
      </c>
      <c r="AC986" s="182">
        <v>98.8887939453125</v>
      </c>
      <c r="AD986" s="109">
        <v>3.1119241714477539</v>
      </c>
      <c r="AE986" s="109">
        <v>24.638900756835938</v>
      </c>
      <c r="AF986" s="109">
        <v>572.86669921875</v>
      </c>
      <c r="AG986" s="109">
        <v>2357.1611328125</v>
      </c>
      <c r="AH986" s="113">
        <v>1277.8837890625</v>
      </c>
      <c r="AI986" s="109">
        <v>54.21282958984375</v>
      </c>
      <c r="AJ986" s="113">
        <v>2314.861328125</v>
      </c>
      <c r="AK986" s="113">
        <v>42.299999237060547</v>
      </c>
      <c r="AL986" s="109">
        <v>449</v>
      </c>
      <c r="AM986" s="109">
        <v>6</v>
      </c>
      <c r="AN986" s="109">
        <v>65.477088928222656</v>
      </c>
      <c r="AO986" s="109">
        <v>65.618064880371094</v>
      </c>
      <c r="AP986" s="109">
        <v>58.588882446289063</v>
      </c>
      <c r="AQ986" s="109">
        <v>2.0804599583517209</v>
      </c>
      <c r="AR986" s="111">
        <v>321</v>
      </c>
      <c r="AS986" s="111">
        <v>2</v>
      </c>
      <c r="AT986" s="111">
        <v>1</v>
      </c>
      <c r="AU986" s="111">
        <v>0</v>
      </c>
      <c r="AV986" s="111">
        <v>5</v>
      </c>
      <c r="AW986" s="111">
        <v>2</v>
      </c>
      <c r="AX986" s="111">
        <v>21</v>
      </c>
      <c r="AY986" s="111">
        <v>0</v>
      </c>
      <c r="AZ986" s="111">
        <v>15</v>
      </c>
      <c r="BA986" s="111">
        <v>1</v>
      </c>
      <c r="BB986" s="111">
        <v>27</v>
      </c>
      <c r="BC986" s="111">
        <v>12</v>
      </c>
      <c r="BD986" s="109">
        <v>75</v>
      </c>
      <c r="BE986" s="111">
        <v>84</v>
      </c>
      <c r="BF986" s="111">
        <v>0</v>
      </c>
      <c r="BG986" s="112">
        <v>32.056049346923828</v>
      </c>
      <c r="BH986" s="244">
        <v>169</v>
      </c>
      <c r="BI986" s="240">
        <v>37.142857142857146</v>
      </c>
      <c r="BJ986" s="7"/>
      <c r="BK986" s="7"/>
    </row>
    <row r="987" spans="1:63">
      <c r="A987" s="352">
        <v>41858</v>
      </c>
      <c r="B987" s="126" t="s">
        <v>130</v>
      </c>
      <c r="C987" s="126" t="s">
        <v>128</v>
      </c>
      <c r="D987" s="233">
        <v>181</v>
      </c>
      <c r="E987" s="233">
        <v>176</v>
      </c>
      <c r="F987" s="233">
        <v>5</v>
      </c>
      <c r="G987" s="233">
        <v>543</v>
      </c>
      <c r="H987" s="233">
        <v>528</v>
      </c>
      <c r="I987" s="233">
        <v>15</v>
      </c>
      <c r="J987" s="233">
        <v>878</v>
      </c>
      <c r="K987" s="233">
        <v>850</v>
      </c>
      <c r="L987" s="233">
        <v>28</v>
      </c>
      <c r="M987" s="233">
        <v>290872</v>
      </c>
      <c r="N987" s="195">
        <v>0.17189691960811615</v>
      </c>
      <c r="O987" s="233">
        <v>682</v>
      </c>
      <c r="P987" s="230">
        <v>0.23487113416194916</v>
      </c>
      <c r="Q987" s="234">
        <v>0</v>
      </c>
      <c r="R987" s="233">
        <v>61143</v>
      </c>
      <c r="S987" s="230">
        <v>99.769920349121094</v>
      </c>
      <c r="T987" s="195">
        <v>99.535591125488281</v>
      </c>
      <c r="U987" s="233">
        <v>61284</v>
      </c>
      <c r="V987" s="195">
        <v>0</v>
      </c>
      <c r="W987" s="233">
        <v>324</v>
      </c>
      <c r="X987" s="195">
        <v>0.52990531921386719</v>
      </c>
      <c r="Y987" s="234">
        <v>0</v>
      </c>
      <c r="Z987" s="233">
        <v>131677</v>
      </c>
      <c r="AA987" s="195">
        <v>98.783355712890625</v>
      </c>
      <c r="AB987" s="233">
        <v>132879</v>
      </c>
      <c r="AC987" s="195">
        <v>98.816322326660156</v>
      </c>
      <c r="AD987" s="234">
        <v>4.0563268661499023</v>
      </c>
      <c r="AE987" s="234">
        <v>24.939054489135742</v>
      </c>
      <c r="AF987" s="233">
        <v>358.7667236328125</v>
      </c>
      <c r="AG987" s="234">
        <v>1119.5614013671875</v>
      </c>
      <c r="AH987" s="234">
        <v>674.20538330078125</v>
      </c>
      <c r="AI987" s="234">
        <v>60.220493316650391</v>
      </c>
      <c r="AJ987" s="234">
        <v>1071.01708984375</v>
      </c>
      <c r="AK987" s="234">
        <v>48.544441223144531</v>
      </c>
      <c r="AL987" s="234">
        <v>528</v>
      </c>
      <c r="AM987" s="234">
        <v>15</v>
      </c>
      <c r="AN987" s="235">
        <v>47.068305969238281</v>
      </c>
      <c r="AO987" s="235">
        <v>46.396759033203125</v>
      </c>
      <c r="AP987" s="235">
        <v>69.150634765625</v>
      </c>
      <c r="AQ987" s="213">
        <v>1.2751268808282317</v>
      </c>
      <c r="AR987" s="234">
        <v>452</v>
      </c>
      <c r="AS987" s="236">
        <v>0</v>
      </c>
      <c r="AT987" s="236">
        <v>4</v>
      </c>
      <c r="AU987" s="236">
        <v>4</v>
      </c>
      <c r="AV987" s="236">
        <v>0</v>
      </c>
      <c r="AW987" s="236">
        <v>0</v>
      </c>
      <c r="AX987" s="236">
        <v>4</v>
      </c>
      <c r="AY987" s="236">
        <v>0</v>
      </c>
      <c r="AZ987" s="236">
        <v>1</v>
      </c>
      <c r="BA987" s="236">
        <v>0</v>
      </c>
      <c r="BB987" s="236">
        <v>23</v>
      </c>
      <c r="BC987" s="236">
        <v>4</v>
      </c>
      <c r="BD987" s="236">
        <v>7</v>
      </c>
      <c r="BE987" s="236">
        <v>4</v>
      </c>
      <c r="BF987" s="236">
        <v>0</v>
      </c>
      <c r="BG987" s="235">
        <v>21.587329864501953</v>
      </c>
      <c r="BH987" s="236">
        <v>258</v>
      </c>
      <c r="BI987" s="235">
        <v>47.513812154696133</v>
      </c>
      <c r="BJ987" s="7"/>
      <c r="BK987" s="7"/>
    </row>
    <row r="988" spans="1:63">
      <c r="A988" s="352">
        <v>41858</v>
      </c>
      <c r="B988" s="127" t="s">
        <v>132</v>
      </c>
      <c r="C988" s="127" t="s">
        <v>128</v>
      </c>
      <c r="D988" s="199">
        <v>183</v>
      </c>
      <c r="E988" s="199">
        <v>178</v>
      </c>
      <c r="F988" s="199">
        <v>5</v>
      </c>
      <c r="G988" s="199">
        <v>542</v>
      </c>
      <c r="H988" s="199">
        <v>527</v>
      </c>
      <c r="I988" s="199">
        <v>15</v>
      </c>
      <c r="J988" s="199">
        <v>1012</v>
      </c>
      <c r="K988" s="199">
        <v>986</v>
      </c>
      <c r="L988" s="199">
        <v>26</v>
      </c>
      <c r="M988" s="199">
        <v>355139</v>
      </c>
      <c r="N988" s="200">
        <v>1.4078994281589985E-3</v>
      </c>
      <c r="O988" s="199">
        <v>915</v>
      </c>
      <c r="P988" s="194">
        <v>0.25767025351524353</v>
      </c>
      <c r="Q988" s="200">
        <v>0</v>
      </c>
      <c r="R988" s="199">
        <v>90048</v>
      </c>
      <c r="S988" s="194">
        <v>99.773963928222656</v>
      </c>
      <c r="T988" s="200">
        <v>99.516876220703125</v>
      </c>
      <c r="U988" s="199">
        <v>90252</v>
      </c>
      <c r="V988" s="201">
        <v>0</v>
      </c>
      <c r="W988" s="199">
        <v>525</v>
      </c>
      <c r="X988" s="200">
        <v>0.58302241563796997</v>
      </c>
      <c r="Y988" s="200">
        <v>0</v>
      </c>
      <c r="Z988" s="199">
        <v>133235</v>
      </c>
      <c r="AA988" s="201">
        <v>98.175483703613281</v>
      </c>
      <c r="AB988" s="199">
        <v>133889</v>
      </c>
      <c r="AC988" s="201">
        <v>98.074569702148438</v>
      </c>
      <c r="AD988" s="200">
        <v>4.2336788177490234</v>
      </c>
      <c r="AE988" s="200">
        <v>26.09449577331543</v>
      </c>
      <c r="AF988" s="199">
        <v>415.32778930664062</v>
      </c>
      <c r="AG988" s="200">
        <v>1436.8504638671875</v>
      </c>
      <c r="AH988" s="200">
        <v>726.80010986328125</v>
      </c>
      <c r="AI988" s="237">
        <v>50.582862854003906</v>
      </c>
      <c r="AJ988" s="200">
        <v>1389.167236328125</v>
      </c>
      <c r="AK988" s="200">
        <v>47.683334350585938</v>
      </c>
      <c r="AL988" s="200">
        <v>527</v>
      </c>
      <c r="AM988" s="200">
        <v>15</v>
      </c>
      <c r="AN988" s="200">
        <v>44.615711212158203</v>
      </c>
      <c r="AO988" s="200">
        <v>44.495025634765625</v>
      </c>
      <c r="AP988" s="200">
        <v>48.443904876708984</v>
      </c>
      <c r="AQ988" s="200">
        <v>1.4198127113312129</v>
      </c>
      <c r="AR988" s="200">
        <v>492</v>
      </c>
      <c r="AS988" s="202">
        <v>0</v>
      </c>
      <c r="AT988" s="202">
        <v>0</v>
      </c>
      <c r="AU988" s="202">
        <v>0</v>
      </c>
      <c r="AV988" s="202">
        <v>0</v>
      </c>
      <c r="AW988" s="202">
        <v>0</v>
      </c>
      <c r="AX988" s="202">
        <v>6</v>
      </c>
      <c r="AY988" s="202">
        <v>0</v>
      </c>
      <c r="AZ988" s="202">
        <v>1</v>
      </c>
      <c r="BA988" s="202">
        <v>1</v>
      </c>
      <c r="BB988" s="202">
        <v>36</v>
      </c>
      <c r="BC988" s="202">
        <v>16</v>
      </c>
      <c r="BD988" s="202">
        <v>15</v>
      </c>
      <c r="BE988" s="202">
        <v>12</v>
      </c>
      <c r="BF988" s="202">
        <v>0</v>
      </c>
      <c r="BG988" s="200">
        <v>20.637853622436523</v>
      </c>
      <c r="BH988" s="202">
        <v>301</v>
      </c>
      <c r="BI988" s="238">
        <v>55.535055350553506</v>
      </c>
      <c r="BJ988" s="7"/>
      <c r="BK988" s="7"/>
    </row>
    <row r="989" spans="1:63">
      <c r="A989" s="352">
        <v>41857</v>
      </c>
      <c r="B989" s="126" t="s">
        <v>6</v>
      </c>
      <c r="C989" s="126"/>
      <c r="D989" s="233">
        <v>2109</v>
      </c>
      <c r="E989" s="233">
        <v>1915</v>
      </c>
      <c r="F989" s="233">
        <v>194</v>
      </c>
      <c r="G989" s="233">
        <v>6231</v>
      </c>
      <c r="H989" s="233">
        <v>5668</v>
      </c>
      <c r="I989" s="233">
        <v>563</v>
      </c>
      <c r="J989" s="233">
        <v>18627</v>
      </c>
      <c r="K989" s="233">
        <v>16516</v>
      </c>
      <c r="L989" s="233">
        <v>2111</v>
      </c>
      <c r="M989" s="233">
        <v>11423339</v>
      </c>
      <c r="N989" s="195">
        <v>4.4365311497362371E-2</v>
      </c>
      <c r="O989" s="233">
        <v>16651</v>
      </c>
      <c r="P989" s="230">
        <v>0.14797308510421664</v>
      </c>
      <c r="Q989" s="234"/>
      <c r="R989" s="233">
        <v>4453786</v>
      </c>
      <c r="S989" s="230">
        <v>99.546176542296109</v>
      </c>
      <c r="T989" s="195">
        <v>99.398874993763187</v>
      </c>
      <c r="U989" s="233">
        <v>4474133</v>
      </c>
      <c r="V989" s="195">
        <v>0.12625909866039201</v>
      </c>
      <c r="W989" s="233">
        <v>15765</v>
      </c>
      <c r="X989" s="195">
        <v>0.35396851128455659</v>
      </c>
      <c r="Y989" s="234"/>
      <c r="Z989" s="233">
        <v>3593366</v>
      </c>
      <c r="AA989" s="195">
        <v>98.224175758189006</v>
      </c>
      <c r="AB989" s="233">
        <v>3582311</v>
      </c>
      <c r="AC989" s="195">
        <v>98.251644548284361</v>
      </c>
      <c r="AD989" s="234">
        <v>9.5701290400666501</v>
      </c>
      <c r="AE989" s="234">
        <v>29.404609884457276</v>
      </c>
      <c r="AF989" s="233">
        <v>16015.417388916016</v>
      </c>
      <c r="AG989" s="234">
        <v>61620.753051757813</v>
      </c>
      <c r="AH989" s="234">
        <v>43369.037963867188</v>
      </c>
      <c r="AI989" s="234">
        <v>70.380571181010637</v>
      </c>
      <c r="AJ989" s="234">
        <v>51605.175537109375</v>
      </c>
      <c r="AK989" s="234">
        <v>10015.572854995728</v>
      </c>
      <c r="AL989" s="234">
        <v>32087.425537109375</v>
      </c>
      <c r="AM989" s="234">
        <v>8125.4139099121094</v>
      </c>
      <c r="AN989" s="235">
        <v>90.030810410976784</v>
      </c>
      <c r="AO989" s="235">
        <v>86.187819398862672</v>
      </c>
      <c r="AP989" s="235">
        <v>117.63879618876784</v>
      </c>
      <c r="AQ989" s="213">
        <v>3.308141571469255</v>
      </c>
      <c r="AR989" s="234">
        <v>3567</v>
      </c>
      <c r="AS989" s="236">
        <v>98</v>
      </c>
      <c r="AT989" s="236">
        <v>18</v>
      </c>
      <c r="AU989" s="236">
        <v>9</v>
      </c>
      <c r="AV989" s="236">
        <v>24</v>
      </c>
      <c r="AW989" s="236">
        <v>12</v>
      </c>
      <c r="AX989" s="236">
        <v>95</v>
      </c>
      <c r="AY989" s="236">
        <v>2</v>
      </c>
      <c r="AZ989" s="236">
        <v>77</v>
      </c>
      <c r="BA989" s="236">
        <v>21</v>
      </c>
      <c r="BB989" s="236">
        <v>593</v>
      </c>
      <c r="BC989" s="236">
        <v>264</v>
      </c>
      <c r="BD989" s="236">
        <v>292</v>
      </c>
      <c r="BE989" s="236">
        <v>487</v>
      </c>
      <c r="BF989" s="236">
        <v>0</v>
      </c>
      <c r="BG989" s="235">
        <v>43.865593446756776</v>
      </c>
      <c r="BH989" s="236">
        <v>1472</v>
      </c>
      <c r="BI989" s="235">
        <v>23.623816401861657</v>
      </c>
      <c r="BJ989" s="8"/>
      <c r="BK989" s="8"/>
    </row>
    <row r="990" spans="1:63">
      <c r="A990" s="352">
        <v>41857</v>
      </c>
      <c r="B990" s="127" t="s">
        <v>134</v>
      </c>
      <c r="C990" s="127"/>
      <c r="D990" s="199">
        <v>756</v>
      </c>
      <c r="E990" s="199">
        <v>653</v>
      </c>
      <c r="F990" s="199">
        <v>103</v>
      </c>
      <c r="G990" s="199">
        <v>2257</v>
      </c>
      <c r="H990" s="199">
        <v>1946</v>
      </c>
      <c r="I990" s="199">
        <v>311</v>
      </c>
      <c r="J990" s="199">
        <v>7834</v>
      </c>
      <c r="K990" s="199">
        <v>6569</v>
      </c>
      <c r="L990" s="199">
        <v>1265</v>
      </c>
      <c r="M990" s="199">
        <v>5507070</v>
      </c>
      <c r="N990" s="200">
        <v>1.6578688694681779E-2</v>
      </c>
      <c r="O990" s="199">
        <v>8229</v>
      </c>
      <c r="P990" s="194">
        <v>0.14946681355629254</v>
      </c>
      <c r="Q990" s="200"/>
      <c r="R990" s="199">
        <v>2335451</v>
      </c>
      <c r="S990" s="194">
        <v>99.652704824275759</v>
      </c>
      <c r="T990" s="200">
        <v>99.503757101752257</v>
      </c>
      <c r="U990" s="199">
        <v>2343592</v>
      </c>
      <c r="V990" s="201">
        <v>4.0280050146858079E-2</v>
      </c>
      <c r="W990" s="199">
        <v>6636</v>
      </c>
      <c r="X990" s="200">
        <v>0.28414212072957218</v>
      </c>
      <c r="Y990" s="200"/>
      <c r="Z990" s="199">
        <v>2072111</v>
      </c>
      <c r="AA990" s="201">
        <v>98.513978998650586</v>
      </c>
      <c r="AB990" s="199">
        <v>2060628</v>
      </c>
      <c r="AC990" s="201">
        <v>98.445375580240125</v>
      </c>
      <c r="AD990" s="200">
        <v>5.314668262643945</v>
      </c>
      <c r="AE990" s="200">
        <v>30.515728108376912</v>
      </c>
      <c r="AF990" s="199">
        <v>8283.5900268554687</v>
      </c>
      <c r="AG990" s="200">
        <v>33601.84130859375</v>
      </c>
      <c r="AH990" s="200">
        <v>26154.862548828125</v>
      </c>
      <c r="AI990" s="237">
        <v>77.837587257871363</v>
      </c>
      <c r="AJ990" s="200">
        <v>26483.346923828125</v>
      </c>
      <c r="AK990" s="200">
        <v>7118.4904022216797</v>
      </c>
      <c r="AL990" s="200">
        <v>19947.279296875</v>
      </c>
      <c r="AM990" s="200">
        <v>6207.5829315185547</v>
      </c>
      <c r="AN990" s="200">
        <v>112.19611037461526</v>
      </c>
      <c r="AO990" s="200">
        <v>106.43221853067956</v>
      </c>
      <c r="AP990" s="200">
        <v>140.50470603705438</v>
      </c>
      <c r="AQ990" s="200">
        <v>4.2892317218016016</v>
      </c>
      <c r="AR990" s="200">
        <v>844</v>
      </c>
      <c r="AS990" s="202">
        <v>90</v>
      </c>
      <c r="AT990" s="202">
        <v>9</v>
      </c>
      <c r="AU990" s="202">
        <v>2</v>
      </c>
      <c r="AV990" s="202">
        <v>4</v>
      </c>
      <c r="AW990" s="202">
        <v>4</v>
      </c>
      <c r="AX990" s="202">
        <v>23</v>
      </c>
      <c r="AY990" s="202">
        <v>1</v>
      </c>
      <c r="AZ990" s="202">
        <v>18</v>
      </c>
      <c r="BA990" s="202">
        <v>6</v>
      </c>
      <c r="BB990" s="202">
        <v>126</v>
      </c>
      <c r="BC990" s="202">
        <v>36</v>
      </c>
      <c r="BD990" s="202">
        <v>69</v>
      </c>
      <c r="BE990" s="202">
        <v>155</v>
      </c>
      <c r="BF990" s="202">
        <v>0</v>
      </c>
      <c r="BG990" s="200">
        <v>55.336739078941505</v>
      </c>
      <c r="BH990" s="202">
        <v>170</v>
      </c>
      <c r="BI990" s="238">
        <v>7.5321222862206465</v>
      </c>
      <c r="BJ990" s="8"/>
      <c r="BK990" s="8"/>
    </row>
    <row r="991" spans="1:63">
      <c r="A991" s="352">
        <v>41857</v>
      </c>
      <c r="B991" s="127" t="s">
        <v>175</v>
      </c>
      <c r="C991" s="127"/>
      <c r="D991" s="199">
        <v>675</v>
      </c>
      <c r="E991" s="199">
        <v>608</v>
      </c>
      <c r="F991" s="199">
        <v>67</v>
      </c>
      <c r="G991" s="199">
        <v>1951</v>
      </c>
      <c r="H991" s="199">
        <v>1771</v>
      </c>
      <c r="I991" s="199">
        <v>180</v>
      </c>
      <c r="J991" s="199">
        <v>6156</v>
      </c>
      <c r="K991" s="199">
        <v>5508</v>
      </c>
      <c r="L991" s="199">
        <v>648</v>
      </c>
      <c r="M991" s="199">
        <v>3865386</v>
      </c>
      <c r="N991" s="200">
        <v>9.6626829544244078E-2</v>
      </c>
      <c r="O991" s="199">
        <v>294</v>
      </c>
      <c r="P991" s="194">
        <v>7.9529659358930482E-3</v>
      </c>
      <c r="Q991" s="200"/>
      <c r="R991" s="199">
        <v>1446930</v>
      </c>
      <c r="S991" s="194">
        <v>99.556291303865137</v>
      </c>
      <c r="T991" s="243">
        <v>99.548373625930694</v>
      </c>
      <c r="U991" s="199">
        <v>1453380</v>
      </c>
      <c r="V991" s="201">
        <v>0.12206030283610517</v>
      </c>
      <c r="W991" s="199">
        <v>4107</v>
      </c>
      <c r="X991" s="200">
        <v>0.28384234206215919</v>
      </c>
      <c r="Y991" s="200"/>
      <c r="Z991" s="199">
        <v>420693</v>
      </c>
      <c r="AA991" s="201">
        <v>95.080499249341258</v>
      </c>
      <c r="AB991" s="199">
        <v>418731</v>
      </c>
      <c r="AC991" s="201">
        <v>95.327547911774829</v>
      </c>
      <c r="AD991" s="200">
        <v>20.586180537028181</v>
      </c>
      <c r="AE991" s="200">
        <v>32.516839381194927</v>
      </c>
      <c r="AF991" s="199">
        <v>5690.54443359375</v>
      </c>
      <c r="AG991" s="200">
        <v>18880.646484375</v>
      </c>
      <c r="AH991" s="200">
        <v>12034.9775390625</v>
      </c>
      <c r="AI991" s="237">
        <v>63.742401771158896</v>
      </c>
      <c r="AJ991" s="200">
        <v>16454.335693359375</v>
      </c>
      <c r="AK991" s="200">
        <v>2426.3101959228516</v>
      </c>
      <c r="AL991" s="200">
        <v>10189.146240234375</v>
      </c>
      <c r="AM991" s="200">
        <v>1845.8309783935547</v>
      </c>
      <c r="AN991" s="200">
        <v>81.089685337627472</v>
      </c>
      <c r="AO991" s="200">
        <v>79.764105194867057</v>
      </c>
      <c r="AP991" s="200">
        <v>93.322088985481074</v>
      </c>
      <c r="AQ991" s="200">
        <v>3.0670315926535086</v>
      </c>
      <c r="AR991" s="200">
        <v>1113</v>
      </c>
      <c r="AS991" s="202">
        <v>4</v>
      </c>
      <c r="AT991" s="202">
        <v>4</v>
      </c>
      <c r="AU991" s="202">
        <v>3</v>
      </c>
      <c r="AV991" s="202">
        <v>15</v>
      </c>
      <c r="AW991" s="202">
        <v>6</v>
      </c>
      <c r="AX991" s="202">
        <v>12</v>
      </c>
      <c r="AY991" s="202">
        <v>1</v>
      </c>
      <c r="AZ991" s="202">
        <v>26</v>
      </c>
      <c r="BA991" s="202">
        <v>12</v>
      </c>
      <c r="BB991" s="202">
        <v>353</v>
      </c>
      <c r="BC991" s="202">
        <v>183</v>
      </c>
      <c r="BD991" s="202">
        <v>50</v>
      </c>
      <c r="BE991" s="202">
        <v>125</v>
      </c>
      <c r="BF991" s="202">
        <v>0</v>
      </c>
      <c r="BG991" s="200">
        <v>39.433065414202396</v>
      </c>
      <c r="BH991" s="202">
        <v>378</v>
      </c>
      <c r="BI991" s="238">
        <v>19.374679651460788</v>
      </c>
      <c r="BJ991" s="299"/>
      <c r="BK991" s="299"/>
    </row>
    <row r="992" spans="1:63">
      <c r="A992" s="352">
        <v>41857</v>
      </c>
      <c r="B992" s="126" t="s">
        <v>135</v>
      </c>
      <c r="C992" s="126"/>
      <c r="D992" s="189">
        <v>678</v>
      </c>
      <c r="E992" s="189">
        <v>654</v>
      </c>
      <c r="F992" s="189">
        <v>24</v>
      </c>
      <c r="G992" s="189">
        <v>2023</v>
      </c>
      <c r="H992" s="189">
        <v>1951</v>
      </c>
      <c r="I992" s="189">
        <v>72</v>
      </c>
      <c r="J992" s="189">
        <v>4637</v>
      </c>
      <c r="K992" s="189">
        <v>4439</v>
      </c>
      <c r="L992" s="189">
        <v>198</v>
      </c>
      <c r="M992" s="189">
        <v>2050883</v>
      </c>
      <c r="N992" s="203">
        <v>2.0478983823279683E-2</v>
      </c>
      <c r="O992" s="189">
        <v>8128</v>
      </c>
      <c r="P992" s="192">
        <v>0.39640696788466767</v>
      </c>
      <c r="Q992" s="203"/>
      <c r="R992" s="204">
        <v>671405</v>
      </c>
      <c r="S992" s="192">
        <v>99.153824780491064</v>
      </c>
      <c r="T992" s="203">
        <v>98.76077211013704</v>
      </c>
      <c r="U992" s="204">
        <v>677161</v>
      </c>
      <c r="V992" s="205">
        <v>0.43283649478780034</v>
      </c>
      <c r="W992" s="204">
        <v>5022</v>
      </c>
      <c r="X992" s="203">
        <v>0.74798370581094864</v>
      </c>
      <c r="Y992" s="203"/>
      <c r="Z992" s="204">
        <v>1100562</v>
      </c>
      <c r="AA992" s="205">
        <v>98.880220778043054</v>
      </c>
      <c r="AB992" s="204">
        <v>1102952</v>
      </c>
      <c r="AC992" s="205">
        <v>98.999820642788336</v>
      </c>
      <c r="AD992" s="203">
        <v>3.6938356659050573</v>
      </c>
      <c r="AE992" s="203">
        <v>25.163505791762375</v>
      </c>
      <c r="AF992" s="204">
        <v>2041.2829284667969</v>
      </c>
      <c r="AG992" s="205">
        <v>9138.2652587890625</v>
      </c>
      <c r="AH992" s="205">
        <v>5179.1978759765625</v>
      </c>
      <c r="AI992" s="232">
        <v>56.675941541478878</v>
      </c>
      <c r="AJ992" s="205">
        <v>8667.492919921875</v>
      </c>
      <c r="AK992" s="205">
        <v>470.77225685119629</v>
      </c>
      <c r="AL992" s="205">
        <v>1951</v>
      </c>
      <c r="AM992" s="205">
        <v>72</v>
      </c>
      <c r="AN992" s="203">
        <v>60.075863529867341</v>
      </c>
      <c r="AO992" s="203">
        <v>60.343132601234927</v>
      </c>
      <c r="AP992" s="203">
        <v>55.546247259018969</v>
      </c>
      <c r="AQ992" s="203">
        <v>1.970727897086276</v>
      </c>
      <c r="AR992" s="205">
        <v>1610</v>
      </c>
      <c r="AS992" s="204">
        <v>4</v>
      </c>
      <c r="AT992" s="204">
        <v>5</v>
      </c>
      <c r="AU992" s="204">
        <v>4</v>
      </c>
      <c r="AV992" s="204">
        <v>5</v>
      </c>
      <c r="AW992" s="204">
        <v>2</v>
      </c>
      <c r="AX992" s="204">
        <v>60</v>
      </c>
      <c r="AY992" s="204">
        <v>0</v>
      </c>
      <c r="AZ992" s="204">
        <v>33</v>
      </c>
      <c r="BA992" s="204">
        <v>3</v>
      </c>
      <c r="BB992" s="204">
        <v>114</v>
      </c>
      <c r="BC992" s="204">
        <v>45</v>
      </c>
      <c r="BD992" s="204">
        <v>173</v>
      </c>
      <c r="BE992" s="204">
        <v>207</v>
      </c>
      <c r="BF992" s="204">
        <v>0</v>
      </c>
      <c r="BG992" s="203">
        <v>28.670366281921631</v>
      </c>
      <c r="BH992" s="204">
        <v>924</v>
      </c>
      <c r="BI992" s="239">
        <v>45.674740484429066</v>
      </c>
      <c r="BJ992" s="299"/>
      <c r="BK992" s="299"/>
    </row>
    <row r="993" spans="1:63">
      <c r="A993" s="352">
        <v>41857</v>
      </c>
      <c r="B993" s="114" t="s">
        <v>121</v>
      </c>
      <c r="C993" s="114" t="s">
        <v>122</v>
      </c>
      <c r="D993" s="114">
        <v>228</v>
      </c>
      <c r="E993" s="114">
        <v>168</v>
      </c>
      <c r="F993" s="114">
        <v>60</v>
      </c>
      <c r="G993" s="114">
        <v>673</v>
      </c>
      <c r="H993" s="114">
        <v>492</v>
      </c>
      <c r="I993" s="114">
        <v>181</v>
      </c>
      <c r="J993" s="114">
        <v>2561</v>
      </c>
      <c r="K993" s="115">
        <v>1820</v>
      </c>
      <c r="L993" s="115">
        <v>741</v>
      </c>
      <c r="M993" s="115">
        <v>1794568</v>
      </c>
      <c r="N993" s="116">
        <v>1.3652310706675053E-2</v>
      </c>
      <c r="O993" s="115">
        <v>2572</v>
      </c>
      <c r="P993" s="116">
        <v>0.14334855973720551</v>
      </c>
      <c r="Q993" s="116">
        <v>0</v>
      </c>
      <c r="R993" s="117">
        <v>887284</v>
      </c>
      <c r="S993" s="116">
        <v>99.682060241699219</v>
      </c>
      <c r="T993" s="116">
        <v>99.539169311523438</v>
      </c>
      <c r="U993" s="118">
        <v>890114</v>
      </c>
      <c r="V993" s="119">
        <v>8.0551482737064362E-2</v>
      </c>
      <c r="W993" s="117">
        <v>2647</v>
      </c>
      <c r="X993" s="119">
        <v>0.29832613468170166</v>
      </c>
      <c r="Y993" s="119">
        <v>0</v>
      </c>
      <c r="Z993" s="117">
        <v>1076513</v>
      </c>
      <c r="AA993" s="119">
        <v>98.510467529296875</v>
      </c>
      <c r="AB993" s="116">
        <v>1068288</v>
      </c>
      <c r="AC993" s="120">
        <v>98.474845886230469</v>
      </c>
      <c r="AD993" s="116">
        <v>5.1053099632263184</v>
      </c>
      <c r="AE993" s="116">
        <v>30.142461776733398</v>
      </c>
      <c r="AF993" s="116">
        <v>2608.941650390625</v>
      </c>
      <c r="AG993" s="116">
        <v>13877.9892578125</v>
      </c>
      <c r="AH993" s="121">
        <v>11749.634765625</v>
      </c>
      <c r="AI993" s="116">
        <v>84.663810729980469</v>
      </c>
      <c r="AJ993" s="121">
        <v>9013.8369140625</v>
      </c>
      <c r="AK993" s="121">
        <v>4864.146484375</v>
      </c>
      <c r="AL993" s="116">
        <v>7330.48779296875</v>
      </c>
      <c r="AM993" s="116">
        <v>4419.14599609375</v>
      </c>
      <c r="AN993" s="116">
        <v>136.42584228515625</v>
      </c>
      <c r="AO993" s="116">
        <v>125.64624786376953</v>
      </c>
      <c r="AP993" s="116">
        <v>162.2156982421875</v>
      </c>
      <c r="AQ993" s="122">
        <v>5.4189727675956654</v>
      </c>
      <c r="AR993" s="118">
        <v>143</v>
      </c>
      <c r="AS993" s="118">
        <v>64</v>
      </c>
      <c r="AT993" s="118">
        <v>5</v>
      </c>
      <c r="AU993" s="118">
        <v>0</v>
      </c>
      <c r="AV993" s="118">
        <v>2</v>
      </c>
      <c r="AW993" s="118">
        <v>2</v>
      </c>
      <c r="AX993" s="118">
        <v>9</v>
      </c>
      <c r="AY993" s="118">
        <v>0</v>
      </c>
      <c r="AZ993" s="118">
        <v>5</v>
      </c>
      <c r="BA993" s="118">
        <v>1</v>
      </c>
      <c r="BB993" s="118">
        <v>28</v>
      </c>
      <c r="BC993" s="118">
        <v>7</v>
      </c>
      <c r="BD993" s="116">
        <v>30</v>
      </c>
      <c r="BE993" s="118">
        <v>43</v>
      </c>
      <c r="BF993" s="118">
        <v>0</v>
      </c>
      <c r="BG993" s="112">
        <v>67.698745727539063</v>
      </c>
      <c r="BH993" s="244">
        <v>30</v>
      </c>
      <c r="BI993" s="240">
        <v>4.4576523031203568</v>
      </c>
      <c r="BJ993" s="299"/>
      <c r="BK993" s="299"/>
    </row>
    <row r="994" spans="1:63">
      <c r="A994" s="352">
        <v>41857</v>
      </c>
      <c r="B994" s="114" t="s">
        <v>123</v>
      </c>
      <c r="C994" s="114" t="s">
        <v>122</v>
      </c>
      <c r="D994" s="114">
        <v>169</v>
      </c>
      <c r="E994" s="114">
        <v>158</v>
      </c>
      <c r="F994" s="114">
        <v>11</v>
      </c>
      <c r="G994" s="114">
        <v>518</v>
      </c>
      <c r="H994" s="114">
        <v>484</v>
      </c>
      <c r="I994" s="114">
        <v>34</v>
      </c>
      <c r="J994" s="114">
        <v>1544</v>
      </c>
      <c r="K994" s="115">
        <v>1421</v>
      </c>
      <c r="L994" s="115">
        <v>123</v>
      </c>
      <c r="M994" s="115">
        <v>1013576</v>
      </c>
      <c r="N994" s="116">
        <v>3.6504415329545736E-3</v>
      </c>
      <c r="O994" s="115">
        <v>1405</v>
      </c>
      <c r="P994" s="116">
        <v>0.13863645493984222</v>
      </c>
      <c r="Q994" s="116">
        <v>0</v>
      </c>
      <c r="R994" s="117">
        <v>387341</v>
      </c>
      <c r="S994" s="116">
        <v>99.74609375</v>
      </c>
      <c r="T994" s="116">
        <v>99.607810974121094</v>
      </c>
      <c r="U994" s="118">
        <v>388327</v>
      </c>
      <c r="V994" s="119">
        <v>4.0429845452308655E-2</v>
      </c>
      <c r="W994" s="117">
        <v>1103</v>
      </c>
      <c r="X994" s="119">
        <v>0.28476199507713318</v>
      </c>
      <c r="Y994" s="119">
        <v>0</v>
      </c>
      <c r="Z994" s="117">
        <v>324240</v>
      </c>
      <c r="AA994" s="119">
        <v>98.754013061523438</v>
      </c>
      <c r="AB994" s="116">
        <v>322537</v>
      </c>
      <c r="AC994" s="120">
        <v>98.711158752441406</v>
      </c>
      <c r="AD994" s="116">
        <v>4.9859566688537598</v>
      </c>
      <c r="AE994" s="116">
        <v>29.804832458496094</v>
      </c>
      <c r="AF994" s="116">
        <v>1410.7740478515625</v>
      </c>
      <c r="AG994" s="116">
        <v>5732.16455078125</v>
      </c>
      <c r="AH994" s="121">
        <v>4277.13525390625</v>
      </c>
      <c r="AI994" s="116">
        <v>74.616409301757813</v>
      </c>
      <c r="AJ994" s="121">
        <v>4966.6865234375</v>
      </c>
      <c r="AK994" s="121">
        <v>765.47991943359375</v>
      </c>
      <c r="AL994" s="116">
        <v>3579.471435546875</v>
      </c>
      <c r="AM994" s="116">
        <v>697.66400146484375</v>
      </c>
      <c r="AN994" s="116">
        <v>103.76483917236328</v>
      </c>
      <c r="AO994" s="116">
        <v>98.154594421386719</v>
      </c>
      <c r="AP994" s="116">
        <v>164.93000793457031</v>
      </c>
      <c r="AQ994" s="116">
        <v>3.7125418075008096</v>
      </c>
      <c r="AR994" s="118">
        <v>240</v>
      </c>
      <c r="AS994" s="118">
        <v>10</v>
      </c>
      <c r="AT994" s="118">
        <v>2</v>
      </c>
      <c r="AU994" s="118">
        <v>0</v>
      </c>
      <c r="AV994" s="118">
        <v>2</v>
      </c>
      <c r="AW994" s="118">
        <v>2</v>
      </c>
      <c r="AX994" s="118">
        <v>6</v>
      </c>
      <c r="AY994" s="118">
        <v>1</v>
      </c>
      <c r="AZ994" s="118">
        <v>5</v>
      </c>
      <c r="BA994" s="118">
        <v>2</v>
      </c>
      <c r="BB994" s="118">
        <v>31</v>
      </c>
      <c r="BC994" s="118">
        <v>10</v>
      </c>
      <c r="BD994" s="116">
        <v>15</v>
      </c>
      <c r="BE994" s="118">
        <v>22</v>
      </c>
      <c r="BF994" s="118">
        <v>0</v>
      </c>
      <c r="BG994" s="112">
        <v>50.674716949462891</v>
      </c>
      <c r="BH994" s="244">
        <v>49</v>
      </c>
      <c r="BI994" s="240">
        <v>9.4594594594594597</v>
      </c>
      <c r="BJ994" s="299"/>
      <c r="BK994" s="299"/>
    </row>
    <row r="995" spans="1:63">
      <c r="A995" s="352">
        <v>41857</v>
      </c>
      <c r="B995" s="114" t="s">
        <v>183</v>
      </c>
      <c r="C995" s="114" t="s">
        <v>122</v>
      </c>
      <c r="D995" s="114">
        <v>139</v>
      </c>
      <c r="E995" s="114">
        <v>129</v>
      </c>
      <c r="F995" s="114">
        <v>10</v>
      </c>
      <c r="G995" s="114">
        <v>415</v>
      </c>
      <c r="H995" s="114">
        <v>385</v>
      </c>
      <c r="I995" s="114">
        <v>30</v>
      </c>
      <c r="J995" s="114">
        <v>1582</v>
      </c>
      <c r="K995" s="115">
        <v>1462</v>
      </c>
      <c r="L995" s="115">
        <v>120</v>
      </c>
      <c r="M995" s="115">
        <v>1116423</v>
      </c>
      <c r="N995" s="116">
        <v>4.0307301096618176E-3</v>
      </c>
      <c r="O995" s="115">
        <v>2073</v>
      </c>
      <c r="P995" s="116">
        <v>0.18572007119655609</v>
      </c>
      <c r="Q995" s="116">
        <v>0</v>
      </c>
      <c r="R995" s="117">
        <v>453555</v>
      </c>
      <c r="S995" s="116">
        <v>99.700820922851563</v>
      </c>
      <c r="T995" s="116">
        <v>99.515655517578125</v>
      </c>
      <c r="U995" s="118">
        <v>454916</v>
      </c>
      <c r="V995" s="119">
        <v>1.9783871248364449E-3</v>
      </c>
      <c r="W995" s="117">
        <v>1246</v>
      </c>
      <c r="X995" s="119">
        <v>0.27471861243247986</v>
      </c>
      <c r="Y995" s="119">
        <v>0</v>
      </c>
      <c r="Z995" s="117">
        <v>310767</v>
      </c>
      <c r="AA995" s="119">
        <v>98.483108520507813</v>
      </c>
      <c r="AB995" s="116">
        <v>309047</v>
      </c>
      <c r="AC995" s="120">
        <v>98.444252014160156</v>
      </c>
      <c r="AD995" s="116">
        <v>5.4501433372497559</v>
      </c>
      <c r="AE995" s="116">
        <v>28.731168746948242</v>
      </c>
      <c r="AF995" s="116">
        <v>1696.9200439453125</v>
      </c>
      <c r="AG995" s="116">
        <v>5929.89501953125</v>
      </c>
      <c r="AH995" s="121">
        <v>4153.68896484375</v>
      </c>
      <c r="AI995" s="116">
        <v>70.046585083007813</v>
      </c>
      <c r="AJ995" s="121">
        <v>5329.01025390625</v>
      </c>
      <c r="AK995" s="121">
        <v>600.88397216796875</v>
      </c>
      <c r="AL995" s="116">
        <v>3643.618408203125</v>
      </c>
      <c r="AM995" s="116">
        <v>510.07098388671875</v>
      </c>
      <c r="AN995" s="116">
        <v>95.182365417480469</v>
      </c>
      <c r="AO995" s="116">
        <v>92.561981201171875</v>
      </c>
      <c r="AP995" s="116">
        <v>127.09049224853516</v>
      </c>
      <c r="AQ995" s="116">
        <v>3.7483533625355561</v>
      </c>
      <c r="AR995" s="118">
        <v>166</v>
      </c>
      <c r="AS995" s="118">
        <v>6</v>
      </c>
      <c r="AT995" s="118">
        <v>1</v>
      </c>
      <c r="AU995" s="118">
        <v>1</v>
      </c>
      <c r="AV995" s="118">
        <v>0</v>
      </c>
      <c r="AW995" s="118">
        <v>0</v>
      </c>
      <c r="AX995" s="118">
        <v>6</v>
      </c>
      <c r="AY995" s="118">
        <v>0</v>
      </c>
      <c r="AZ995" s="118">
        <v>1</v>
      </c>
      <c r="BA995" s="118">
        <v>0</v>
      </c>
      <c r="BB995" s="118">
        <v>19</v>
      </c>
      <c r="BC995" s="118">
        <v>3</v>
      </c>
      <c r="BD995" s="116">
        <v>13</v>
      </c>
      <c r="BE995" s="118">
        <v>30</v>
      </c>
      <c r="BF995" s="118">
        <v>0</v>
      </c>
      <c r="BG995" s="112">
        <v>47.117855072021484</v>
      </c>
      <c r="BH995" s="244">
        <v>35</v>
      </c>
      <c r="BI995" s="240">
        <v>8.4337349397590362</v>
      </c>
      <c r="BJ995" s="299"/>
      <c r="BK995" s="299"/>
    </row>
    <row r="996" spans="1:63">
      <c r="A996" s="352">
        <v>41857</v>
      </c>
      <c r="B996" s="114" t="s">
        <v>126</v>
      </c>
      <c r="C996" s="114" t="s">
        <v>122</v>
      </c>
      <c r="D996" s="114">
        <v>108</v>
      </c>
      <c r="E996" s="114">
        <v>103</v>
      </c>
      <c r="F996" s="114">
        <v>5</v>
      </c>
      <c r="G996" s="114">
        <v>317</v>
      </c>
      <c r="H996" s="114">
        <v>302</v>
      </c>
      <c r="I996" s="114">
        <v>15</v>
      </c>
      <c r="J996" s="114">
        <v>980</v>
      </c>
      <c r="K996" s="115">
        <v>918</v>
      </c>
      <c r="L996" s="115">
        <v>62</v>
      </c>
      <c r="M996" s="115">
        <v>625793</v>
      </c>
      <c r="N996" s="116">
        <v>7.9898623516783118E-4</v>
      </c>
      <c r="O996" s="115">
        <v>1302</v>
      </c>
      <c r="P996" s="116">
        <v>0.20807696878910065</v>
      </c>
      <c r="Q996" s="116">
        <v>0</v>
      </c>
      <c r="R996" s="117">
        <v>232121</v>
      </c>
      <c r="S996" s="116">
        <v>99.578300476074219</v>
      </c>
      <c r="T996" s="116">
        <v>99.371101379394531</v>
      </c>
      <c r="U996" s="118">
        <v>233104</v>
      </c>
      <c r="V996" s="119">
        <v>4.289930802769959E-4</v>
      </c>
      <c r="W996" s="117">
        <v>742</v>
      </c>
      <c r="X996" s="119">
        <v>0.31966087222099304</v>
      </c>
      <c r="Y996" s="119">
        <v>0</v>
      </c>
      <c r="Z996" s="117">
        <v>122446</v>
      </c>
      <c r="AA996" s="119">
        <v>98.629600524902344</v>
      </c>
      <c r="AB996" s="116">
        <v>122042</v>
      </c>
      <c r="AC996" s="120">
        <v>98.419395446777344</v>
      </c>
      <c r="AD996" s="116">
        <v>5.7967820167541504</v>
      </c>
      <c r="AE996" s="116">
        <v>34.287986755371094</v>
      </c>
      <c r="AF996" s="116">
        <v>1010.8672485351562</v>
      </c>
      <c r="AG996" s="116">
        <v>3464.22265625</v>
      </c>
      <c r="AH996" s="121">
        <v>2488.18505859375</v>
      </c>
      <c r="AI996" s="116">
        <v>71.825202941894531</v>
      </c>
      <c r="AJ996" s="121">
        <v>3351.820068359375</v>
      </c>
      <c r="AK996" s="121">
        <v>112.40299987792969</v>
      </c>
      <c r="AL996" s="116">
        <v>2431.781982421875</v>
      </c>
      <c r="AM996" s="116">
        <v>56.402999877929687</v>
      </c>
      <c r="AN996" s="116">
        <v>97.192909240722656</v>
      </c>
      <c r="AO996" s="116">
        <v>101.04378509521484</v>
      </c>
      <c r="AP996" s="116">
        <v>45.492557525634766</v>
      </c>
      <c r="AQ996" s="116">
        <v>3.5349210778061226</v>
      </c>
      <c r="AR996" s="118">
        <v>155</v>
      </c>
      <c r="AS996" s="118">
        <v>1</v>
      </c>
      <c r="AT996" s="118">
        <v>0</v>
      </c>
      <c r="AU996" s="118">
        <v>0</v>
      </c>
      <c r="AV996" s="118">
        <v>0</v>
      </c>
      <c r="AW996" s="118">
        <v>0</v>
      </c>
      <c r="AX996" s="118">
        <v>2</v>
      </c>
      <c r="AY996" s="118">
        <v>0</v>
      </c>
      <c r="AZ996" s="118">
        <v>4</v>
      </c>
      <c r="BA996" s="118">
        <v>2</v>
      </c>
      <c r="BB996" s="118">
        <v>20</v>
      </c>
      <c r="BC996" s="118">
        <v>9</v>
      </c>
      <c r="BD996" s="116">
        <v>7</v>
      </c>
      <c r="BE996" s="118">
        <v>35</v>
      </c>
      <c r="BF996" s="118">
        <v>0</v>
      </c>
      <c r="BG996" s="112">
        <v>47.579761505126953</v>
      </c>
      <c r="BH996" s="244">
        <v>29</v>
      </c>
      <c r="BI996" s="240">
        <v>9.1482649842271293</v>
      </c>
      <c r="BJ996" s="299"/>
      <c r="BK996" s="299"/>
    </row>
    <row r="997" spans="1:63">
      <c r="A997" s="352">
        <v>41857</v>
      </c>
      <c r="B997" s="114" t="s">
        <v>184</v>
      </c>
      <c r="C997" s="114" t="s">
        <v>122</v>
      </c>
      <c r="D997" s="114">
        <v>112</v>
      </c>
      <c r="E997" s="114">
        <v>95</v>
      </c>
      <c r="F997" s="114">
        <v>17</v>
      </c>
      <c r="G997" s="114">
        <v>334</v>
      </c>
      <c r="H997" s="114">
        <v>283</v>
      </c>
      <c r="I997" s="114">
        <v>51</v>
      </c>
      <c r="J997" s="114">
        <v>1167</v>
      </c>
      <c r="K997" s="115">
        <v>948</v>
      </c>
      <c r="L997" s="115">
        <v>219</v>
      </c>
      <c r="M997" s="115">
        <v>956710</v>
      </c>
      <c r="N997" s="116">
        <v>6.0728956013917923E-2</v>
      </c>
      <c r="O997" s="115">
        <v>877</v>
      </c>
      <c r="P997" s="116">
        <v>9.1738894581794739E-2</v>
      </c>
      <c r="Q997" s="116">
        <v>0</v>
      </c>
      <c r="R997" s="117">
        <v>375150</v>
      </c>
      <c r="S997" s="116">
        <v>99.474716186523438</v>
      </c>
      <c r="T997" s="116">
        <v>99.383460998535156</v>
      </c>
      <c r="U997" s="118">
        <v>377131</v>
      </c>
      <c r="V997" s="119">
        <v>1.5909591689705849E-2</v>
      </c>
      <c r="W997" s="117">
        <v>898</v>
      </c>
      <c r="X997" s="119">
        <v>0.2393709123134613</v>
      </c>
      <c r="Y997" s="119">
        <v>0</v>
      </c>
      <c r="Z997" s="117">
        <v>238145</v>
      </c>
      <c r="AA997" s="119">
        <v>98.183876037597656</v>
      </c>
      <c r="AB997" s="116">
        <v>238714</v>
      </c>
      <c r="AC997" s="120">
        <v>97.9691162109375</v>
      </c>
      <c r="AD997" s="116">
        <v>5.6204123497009277</v>
      </c>
      <c r="AE997" s="116">
        <v>31.00745964050293</v>
      </c>
      <c r="AF997" s="116">
        <v>1556.0870361328125</v>
      </c>
      <c r="AG997" s="116">
        <v>4597.56982421875</v>
      </c>
      <c r="AH997" s="121">
        <v>3486.218505859375</v>
      </c>
      <c r="AI997" s="116">
        <v>75.827415466308594</v>
      </c>
      <c r="AJ997" s="121">
        <v>3821.9931640625</v>
      </c>
      <c r="AK997" s="121">
        <v>775.5770263671875</v>
      </c>
      <c r="AL997" s="116">
        <v>2961.919677734375</v>
      </c>
      <c r="AM997" s="116">
        <v>524.2989501953125</v>
      </c>
      <c r="AN997" s="116">
        <v>103.12722015380859</v>
      </c>
      <c r="AO997" s="116">
        <v>106.92823791503906</v>
      </c>
      <c r="AP997" s="116">
        <v>87.754783630371094</v>
      </c>
      <c r="AQ997" s="116">
        <v>3.9396485211814483</v>
      </c>
      <c r="AR997" s="118">
        <v>140</v>
      </c>
      <c r="AS997" s="118">
        <v>9</v>
      </c>
      <c r="AT997" s="118">
        <v>1</v>
      </c>
      <c r="AU997" s="118">
        <v>1</v>
      </c>
      <c r="AV997" s="118">
        <v>0</v>
      </c>
      <c r="AW997" s="118">
        <v>0</v>
      </c>
      <c r="AX997" s="118">
        <v>0</v>
      </c>
      <c r="AY997" s="118">
        <v>0</v>
      </c>
      <c r="AZ997" s="118">
        <v>3</v>
      </c>
      <c r="BA997" s="118">
        <v>1</v>
      </c>
      <c r="BB997" s="118">
        <v>28</v>
      </c>
      <c r="BC997" s="118">
        <v>7</v>
      </c>
      <c r="BD997" s="116">
        <v>4</v>
      </c>
      <c r="BE997" s="118">
        <v>25</v>
      </c>
      <c r="BF997" s="118">
        <v>0</v>
      </c>
      <c r="BG997" s="112">
        <v>50.829639434814453</v>
      </c>
      <c r="BH997" s="244">
        <v>27</v>
      </c>
      <c r="BI997" s="240">
        <v>8.0838323353293404</v>
      </c>
      <c r="BJ997" s="41"/>
      <c r="BK997" s="41"/>
    </row>
    <row r="998" spans="1:63">
      <c r="A998" s="352">
        <v>41857</v>
      </c>
      <c r="B998" s="114" t="s">
        <v>131</v>
      </c>
      <c r="C998" s="114" t="s">
        <v>176</v>
      </c>
      <c r="D998" s="114">
        <v>188</v>
      </c>
      <c r="E998" s="114">
        <v>168</v>
      </c>
      <c r="F998" s="114">
        <v>20</v>
      </c>
      <c r="G998" s="114">
        <v>539</v>
      </c>
      <c r="H998" s="114">
        <v>489</v>
      </c>
      <c r="I998" s="114">
        <v>50</v>
      </c>
      <c r="J998" s="114">
        <v>1537</v>
      </c>
      <c r="K998" s="115">
        <v>1377</v>
      </c>
      <c r="L998" s="115">
        <v>160</v>
      </c>
      <c r="M998" s="115">
        <v>1062416</v>
      </c>
      <c r="N998" s="116">
        <v>1.0353759862482548E-3</v>
      </c>
      <c r="O998" s="115">
        <v>46</v>
      </c>
      <c r="P998" s="116">
        <v>4.5060841366648674E-3</v>
      </c>
      <c r="Q998" s="116">
        <v>0</v>
      </c>
      <c r="R998" s="117">
        <v>388714</v>
      </c>
      <c r="S998" s="116">
        <v>99.522758483886719</v>
      </c>
      <c r="T998" s="116">
        <v>99.518272399902344</v>
      </c>
      <c r="U998" s="118">
        <v>390578</v>
      </c>
      <c r="V998" s="119">
        <v>0.10958118736743927</v>
      </c>
      <c r="W998" s="117">
        <v>1162</v>
      </c>
      <c r="X998" s="119">
        <v>0.29893442988395691</v>
      </c>
      <c r="Y998" s="119">
        <v>0</v>
      </c>
      <c r="Z998" s="117">
        <v>158224</v>
      </c>
      <c r="AA998" s="119">
        <v>95.480461120605469</v>
      </c>
      <c r="AB998" s="116">
        <v>156905</v>
      </c>
      <c r="AC998" s="120">
        <v>96.017333984375</v>
      </c>
      <c r="AD998" s="116">
        <v>5.291440486907959</v>
      </c>
      <c r="AE998" s="116">
        <v>30.11359977722168</v>
      </c>
      <c r="AF998" s="116">
        <v>1598.4093017578125</v>
      </c>
      <c r="AG998" s="116">
        <v>4789.26806640625</v>
      </c>
      <c r="AH998" s="121">
        <v>3227.309814453125</v>
      </c>
      <c r="AI998" s="116">
        <v>67.386283874511719</v>
      </c>
      <c r="AJ998" s="121">
        <v>4167.6376953125</v>
      </c>
      <c r="AK998" s="121">
        <v>621.63006591796875</v>
      </c>
      <c r="AL998" s="116">
        <v>2754.344482421875</v>
      </c>
      <c r="AM998" s="116">
        <v>472.96572875976562</v>
      </c>
      <c r="AN998" s="116">
        <v>84.740936279296875</v>
      </c>
      <c r="AO998" s="116">
        <v>83.437225341796875</v>
      </c>
      <c r="AP998" s="116">
        <v>94.656791687011719</v>
      </c>
      <c r="AQ998" s="116">
        <v>3.1159844283710147</v>
      </c>
      <c r="AR998" s="118">
        <v>273</v>
      </c>
      <c r="AS998" s="118">
        <v>0</v>
      </c>
      <c r="AT998" s="118">
        <v>0</v>
      </c>
      <c r="AU998" s="118">
        <v>0</v>
      </c>
      <c r="AV998" s="118">
        <v>4</v>
      </c>
      <c r="AW998" s="118">
        <v>4</v>
      </c>
      <c r="AX998" s="118">
        <v>5</v>
      </c>
      <c r="AY998" s="118">
        <v>0</v>
      </c>
      <c r="AZ998" s="118">
        <v>11</v>
      </c>
      <c r="BA998" s="118">
        <v>2</v>
      </c>
      <c r="BB998" s="118">
        <v>122</v>
      </c>
      <c r="BC998" s="118">
        <v>62</v>
      </c>
      <c r="BD998" s="116">
        <v>19</v>
      </c>
      <c r="BE998" s="118">
        <v>35</v>
      </c>
      <c r="BF998" s="118">
        <v>0</v>
      </c>
      <c r="BG998" s="112">
        <v>40.935123443603516</v>
      </c>
      <c r="BH998" s="244">
        <v>81</v>
      </c>
      <c r="BI998" s="240">
        <v>15.027829313543601</v>
      </c>
      <c r="BJ998" s="7"/>
      <c r="BK998" s="7"/>
    </row>
    <row r="999" spans="1:63">
      <c r="A999" s="352">
        <v>41857</v>
      </c>
      <c r="B999" s="114" t="s">
        <v>124</v>
      </c>
      <c r="C999" s="114" t="s">
        <v>176</v>
      </c>
      <c r="D999" s="114">
        <v>143</v>
      </c>
      <c r="E999" s="114">
        <v>113</v>
      </c>
      <c r="F999" s="114">
        <v>30</v>
      </c>
      <c r="G999" s="114">
        <v>412</v>
      </c>
      <c r="H999" s="114">
        <v>332</v>
      </c>
      <c r="I999" s="114">
        <v>80</v>
      </c>
      <c r="J999" s="114">
        <v>1585</v>
      </c>
      <c r="K999" s="115">
        <v>1261</v>
      </c>
      <c r="L999" s="115">
        <v>324</v>
      </c>
      <c r="M999" s="115">
        <v>1062788</v>
      </c>
      <c r="N999" s="116">
        <v>8.4682926535606384E-4</v>
      </c>
      <c r="O999" s="115">
        <v>130</v>
      </c>
      <c r="P999" s="116">
        <v>1.2765121646225452E-2</v>
      </c>
      <c r="Q999" s="116">
        <v>0</v>
      </c>
      <c r="R999" s="117">
        <v>432919</v>
      </c>
      <c r="S999" s="116">
        <v>99.605873107910156</v>
      </c>
      <c r="T999" s="116">
        <v>99.593154907226563</v>
      </c>
      <c r="U999" s="118">
        <v>434632</v>
      </c>
      <c r="V999" s="119">
        <v>0.10537650436162949</v>
      </c>
      <c r="W999" s="117">
        <v>1252</v>
      </c>
      <c r="X999" s="119">
        <v>0.2891995906829834</v>
      </c>
      <c r="Y999" s="119">
        <v>0</v>
      </c>
      <c r="Z999" s="117">
        <v>111422</v>
      </c>
      <c r="AA999" s="119">
        <v>94.960601806640625</v>
      </c>
      <c r="AB999" s="116">
        <v>110972</v>
      </c>
      <c r="AC999" s="120">
        <v>95.251052856445313</v>
      </c>
      <c r="AD999" s="116">
        <v>5.3342094421386719</v>
      </c>
      <c r="AE999" s="116">
        <v>30.611551284790039</v>
      </c>
      <c r="AF999" s="116">
        <v>1585.8682861328125</v>
      </c>
      <c r="AG999" s="116">
        <v>5325.9443359375</v>
      </c>
      <c r="AH999" s="121">
        <v>3229.868408203125</v>
      </c>
      <c r="AI999" s="116">
        <v>60.644050598144531</v>
      </c>
      <c r="AJ999" s="121">
        <v>4047.431640625</v>
      </c>
      <c r="AK999" s="121">
        <v>1278.5125732421875</v>
      </c>
      <c r="AL999" s="116">
        <v>2236.300537109375</v>
      </c>
      <c r="AM999" s="116">
        <v>993.56683349609375</v>
      </c>
      <c r="AN999" s="116">
        <v>82.2364501953125</v>
      </c>
      <c r="AO999" s="116">
        <v>77.8533935546875</v>
      </c>
      <c r="AP999" s="116">
        <v>100.07203674316406</v>
      </c>
      <c r="AQ999" s="116">
        <v>3.3602172466482649</v>
      </c>
      <c r="AR999" s="118">
        <v>217</v>
      </c>
      <c r="AS999" s="118">
        <v>1</v>
      </c>
      <c r="AT999" s="118">
        <v>0</v>
      </c>
      <c r="AU999" s="118">
        <v>0</v>
      </c>
      <c r="AV999" s="118">
        <v>3</v>
      </c>
      <c r="AW999" s="118">
        <v>1</v>
      </c>
      <c r="AX999" s="118">
        <v>0</v>
      </c>
      <c r="AY999" s="118">
        <v>0</v>
      </c>
      <c r="AZ999" s="118">
        <v>2</v>
      </c>
      <c r="BA999" s="118">
        <v>1</v>
      </c>
      <c r="BB999" s="118">
        <v>74</v>
      </c>
      <c r="BC999" s="118">
        <v>35</v>
      </c>
      <c r="BD999" s="116">
        <v>8</v>
      </c>
      <c r="BE999" s="118">
        <v>31</v>
      </c>
      <c r="BF999" s="118">
        <v>0</v>
      </c>
      <c r="BG999" s="112">
        <v>40.626430511474609</v>
      </c>
      <c r="BH999" s="244">
        <v>65</v>
      </c>
      <c r="BI999" s="240">
        <v>15.776699029126215</v>
      </c>
      <c r="BJ999" s="7"/>
      <c r="BK999" s="7"/>
    </row>
    <row r="1000" spans="1:63">
      <c r="A1000" s="352">
        <v>41857</v>
      </c>
      <c r="B1000" s="206" t="s">
        <v>133</v>
      </c>
      <c r="C1000" s="206" t="s">
        <v>176</v>
      </c>
      <c r="D1000" s="206">
        <v>172</v>
      </c>
      <c r="E1000" s="206">
        <v>163</v>
      </c>
      <c r="F1000" s="206">
        <v>9</v>
      </c>
      <c r="G1000" s="206">
        <v>508</v>
      </c>
      <c r="H1000" s="206">
        <v>482</v>
      </c>
      <c r="I1000" s="206">
        <v>26</v>
      </c>
      <c r="J1000" s="206">
        <v>1436</v>
      </c>
      <c r="K1000" s="245">
        <v>1356</v>
      </c>
      <c r="L1000" s="245">
        <v>80</v>
      </c>
      <c r="M1000" s="245">
        <v>851459</v>
      </c>
      <c r="N1000" s="246">
        <v>5.0501548685133457E-3</v>
      </c>
      <c r="O1000" s="245">
        <v>55</v>
      </c>
      <c r="P1000" s="246">
        <v>6.7806555889546871E-3</v>
      </c>
      <c r="Q1000" s="246">
        <v>0</v>
      </c>
      <c r="R1000" s="247">
        <v>297604</v>
      </c>
      <c r="S1000" s="246">
        <v>99.406440734863281</v>
      </c>
      <c r="T1000" s="246">
        <v>99.399703979492188</v>
      </c>
      <c r="U1000" s="248">
        <v>299381</v>
      </c>
      <c r="V1000" s="249">
        <v>0.20542386174201965</v>
      </c>
      <c r="W1000" s="248">
        <v>966</v>
      </c>
      <c r="X1000" s="246">
        <v>0.32459241151809692</v>
      </c>
      <c r="Y1000" s="246">
        <v>0</v>
      </c>
      <c r="Z1000" s="247">
        <v>70329</v>
      </c>
      <c r="AA1000" s="249">
        <v>93.747955322265625</v>
      </c>
      <c r="AB1000" s="246">
        <v>69590</v>
      </c>
      <c r="AC1000" s="250">
        <v>93.892799377441406</v>
      </c>
      <c r="AD1000" s="246">
        <v>5.3784222602844238</v>
      </c>
      <c r="AE1000" s="246">
        <v>35.950305938720703</v>
      </c>
      <c r="AF1000" s="246">
        <v>1321.0526123046875</v>
      </c>
      <c r="AG1000" s="246">
        <v>4382.57666015625</v>
      </c>
      <c r="AH1000" s="251">
        <v>2954.592041015625</v>
      </c>
      <c r="AI1000" s="246">
        <v>67.416778564453125</v>
      </c>
      <c r="AJ1000" s="251">
        <v>4213.77880859375</v>
      </c>
      <c r="AK1000" s="251">
        <v>168.79777526855469</v>
      </c>
      <c r="AL1000" s="246">
        <v>2846.50244140625</v>
      </c>
      <c r="AM1000" s="246">
        <v>108.08979797363281</v>
      </c>
      <c r="AN1000" s="246">
        <v>86.197288513183594</v>
      </c>
      <c r="AO1000" s="246">
        <v>88.500022888183594</v>
      </c>
      <c r="AP1000" s="246">
        <v>52.255325317382813</v>
      </c>
      <c r="AQ1000" s="246">
        <v>3.0519336073511489</v>
      </c>
      <c r="AR1000" s="248">
        <v>291</v>
      </c>
      <c r="AS1000" s="248">
        <v>3</v>
      </c>
      <c r="AT1000" s="248">
        <v>1</v>
      </c>
      <c r="AU1000" s="248">
        <v>1</v>
      </c>
      <c r="AV1000" s="248">
        <v>6</v>
      </c>
      <c r="AW1000" s="248">
        <v>1</v>
      </c>
      <c r="AX1000" s="248">
        <v>6</v>
      </c>
      <c r="AY1000" s="248">
        <v>1</v>
      </c>
      <c r="AZ1000" s="248">
        <v>10</v>
      </c>
      <c r="BA1000" s="248">
        <v>7</v>
      </c>
      <c r="BB1000" s="248">
        <v>76</v>
      </c>
      <c r="BC1000" s="248">
        <v>37</v>
      </c>
      <c r="BD1000" s="246">
        <v>15</v>
      </c>
      <c r="BE1000" s="248">
        <v>40</v>
      </c>
      <c r="BF1000" s="248">
        <v>0</v>
      </c>
      <c r="BG1000" s="249">
        <v>41.379814147949219</v>
      </c>
      <c r="BH1000" s="252">
        <v>108</v>
      </c>
      <c r="BI1000" s="253">
        <v>21.259842519685041</v>
      </c>
      <c r="BJ1000" s="7"/>
      <c r="BK1000" s="7"/>
    </row>
    <row r="1001" spans="1:63">
      <c r="A1001" s="352">
        <v>41857</v>
      </c>
      <c r="B1001" s="206" t="s">
        <v>125</v>
      </c>
      <c r="C1001" s="206" t="s">
        <v>176</v>
      </c>
      <c r="D1001" s="206">
        <v>172</v>
      </c>
      <c r="E1001" s="206">
        <v>164</v>
      </c>
      <c r="F1001" s="206">
        <v>8</v>
      </c>
      <c r="G1001" s="206">
        <v>492</v>
      </c>
      <c r="H1001" s="206">
        <v>468</v>
      </c>
      <c r="I1001" s="206">
        <v>24</v>
      </c>
      <c r="J1001" s="206">
        <v>1598</v>
      </c>
      <c r="K1001" s="245">
        <v>1514</v>
      </c>
      <c r="L1001" s="245">
        <v>84</v>
      </c>
      <c r="M1001" s="245">
        <v>888723</v>
      </c>
      <c r="N1001" s="246">
        <v>0.41317710280418396</v>
      </c>
      <c r="O1001" s="245">
        <v>63</v>
      </c>
      <c r="P1001" s="246">
        <v>7.443631999194622E-3</v>
      </c>
      <c r="Q1001" s="246">
        <v>0</v>
      </c>
      <c r="R1001" s="247">
        <v>327693</v>
      </c>
      <c r="S1001" s="246">
        <v>99.666656494140625</v>
      </c>
      <c r="T1001" s="246">
        <v>99.65924072265625</v>
      </c>
      <c r="U1001" s="248">
        <v>328789</v>
      </c>
      <c r="V1001" s="249">
        <v>8.3031974732875824E-2</v>
      </c>
      <c r="W1001" s="248">
        <v>727</v>
      </c>
      <c r="X1001" s="246">
        <v>0.22185398638248444</v>
      </c>
      <c r="Y1001" s="246">
        <v>0</v>
      </c>
      <c r="Z1001" s="247">
        <v>80718</v>
      </c>
      <c r="AA1001" s="249">
        <v>95.623031616210937</v>
      </c>
      <c r="AB1001" s="246">
        <v>81264</v>
      </c>
      <c r="AC1001" s="250">
        <v>95.328804016113281</v>
      </c>
      <c r="AD1001" s="246">
        <v>4.6289882659912109</v>
      </c>
      <c r="AE1001" s="246">
        <v>33.140903472900391</v>
      </c>
      <c r="AF1001" s="246">
        <v>1185.2142333984375</v>
      </c>
      <c r="AG1001" s="246">
        <v>4382.857421875</v>
      </c>
      <c r="AH1001" s="251">
        <v>2623.207275390625</v>
      </c>
      <c r="AI1001" s="246">
        <v>59.851531982421875</v>
      </c>
      <c r="AJ1001" s="251">
        <v>4025.487548828125</v>
      </c>
      <c r="AK1001" s="251">
        <v>357.36978149414063</v>
      </c>
      <c r="AL1001" s="246">
        <v>2351.998779296875</v>
      </c>
      <c r="AM1001" s="246">
        <v>271.2086181640625</v>
      </c>
      <c r="AN1001" s="246">
        <v>72.190162658691406</v>
      </c>
      <c r="AO1001" s="246">
        <v>70.269119262695312</v>
      </c>
      <c r="AP1001" s="246">
        <v>104.31289672851562</v>
      </c>
      <c r="AQ1001" s="246">
        <v>2.7427142815237797</v>
      </c>
      <c r="AR1001" s="248">
        <v>332</v>
      </c>
      <c r="AS1001" s="248">
        <v>0</v>
      </c>
      <c r="AT1001" s="248">
        <v>3</v>
      </c>
      <c r="AU1001" s="248">
        <v>2</v>
      </c>
      <c r="AV1001" s="248">
        <v>2</v>
      </c>
      <c r="AW1001" s="248">
        <v>0</v>
      </c>
      <c r="AX1001" s="248">
        <v>1</v>
      </c>
      <c r="AY1001" s="248">
        <v>0</v>
      </c>
      <c r="AZ1001" s="248">
        <v>3</v>
      </c>
      <c r="BA1001" s="248">
        <v>2</v>
      </c>
      <c r="BB1001" s="248">
        <v>81</v>
      </c>
      <c r="BC1001" s="248">
        <v>49</v>
      </c>
      <c r="BD1001" s="246">
        <v>8</v>
      </c>
      <c r="BE1001" s="248">
        <v>19</v>
      </c>
      <c r="BF1001" s="248">
        <v>0</v>
      </c>
      <c r="BG1001" s="249">
        <v>35.119239807128906</v>
      </c>
      <c r="BH1001" s="252">
        <v>124</v>
      </c>
      <c r="BI1001" s="253">
        <v>25.203252032520325</v>
      </c>
      <c r="BJ1001" s="7"/>
      <c r="BK1001" s="7"/>
    </row>
    <row r="1002" spans="1:63">
      <c r="A1002" s="352">
        <v>41857</v>
      </c>
      <c r="B1002" s="107" t="s">
        <v>127</v>
      </c>
      <c r="C1002" s="107" t="s">
        <v>128</v>
      </c>
      <c r="D1002" s="107">
        <v>161</v>
      </c>
      <c r="E1002" s="107">
        <v>149</v>
      </c>
      <c r="F1002" s="107">
        <v>12</v>
      </c>
      <c r="G1002" s="107">
        <v>483</v>
      </c>
      <c r="H1002" s="107">
        <v>447</v>
      </c>
      <c r="I1002" s="107">
        <v>36</v>
      </c>
      <c r="J1002" s="107">
        <v>1549</v>
      </c>
      <c r="K1002" s="108">
        <v>1427</v>
      </c>
      <c r="L1002" s="108">
        <v>122</v>
      </c>
      <c r="M1002" s="108">
        <v>804324</v>
      </c>
      <c r="N1002" s="109">
        <v>1.4919360401108861E-3</v>
      </c>
      <c r="O1002" s="108">
        <v>3841</v>
      </c>
      <c r="P1002" s="109">
        <v>0.47756168246269226</v>
      </c>
      <c r="Q1002" s="109">
        <v>0</v>
      </c>
      <c r="R1002" s="110">
        <v>316552</v>
      </c>
      <c r="S1002" s="109">
        <v>99.452392578125</v>
      </c>
      <c r="T1002" s="109">
        <v>98.977447509765625</v>
      </c>
      <c r="U1002" s="111">
        <v>318295</v>
      </c>
      <c r="V1002" s="112">
        <v>8.2313574850559235E-2</v>
      </c>
      <c r="W1002" s="111">
        <v>2525</v>
      </c>
      <c r="X1002" s="109">
        <v>0.79765725135803223</v>
      </c>
      <c r="Y1002" s="109">
        <v>0</v>
      </c>
      <c r="Z1002" s="110">
        <v>658869</v>
      </c>
      <c r="AA1002" s="112">
        <v>99.126274108886719</v>
      </c>
      <c r="AB1002" s="109">
        <v>658709</v>
      </c>
      <c r="AC1002" s="182">
        <v>99.28094482421875</v>
      </c>
      <c r="AD1002" s="109">
        <v>3.2203171253204346</v>
      </c>
      <c r="AE1002" s="109">
        <v>18.469654083251953</v>
      </c>
      <c r="AF1002" s="109">
        <v>719.17218017578125</v>
      </c>
      <c r="AG1002" s="109">
        <v>4130.013671875</v>
      </c>
      <c r="AH1002" s="113">
        <v>2531.1142578125</v>
      </c>
      <c r="AI1002" s="109">
        <v>61.285858154296875</v>
      </c>
      <c r="AJ1002" s="113">
        <v>3788.947021484375</v>
      </c>
      <c r="AK1002" s="113">
        <v>341.06671142578125</v>
      </c>
      <c r="AL1002" s="109">
        <v>447</v>
      </c>
      <c r="AM1002" s="109">
        <v>36</v>
      </c>
      <c r="AN1002" s="109">
        <v>73.265495300292969</v>
      </c>
      <c r="AO1002" s="109">
        <v>75.116119384765625</v>
      </c>
      <c r="AP1002" s="109">
        <v>57.522056579589844</v>
      </c>
      <c r="AQ1002" s="109">
        <v>2.666245107730794</v>
      </c>
      <c r="AR1002" s="111">
        <v>336</v>
      </c>
      <c r="AS1002" s="111">
        <v>2</v>
      </c>
      <c r="AT1002" s="111">
        <v>1</v>
      </c>
      <c r="AU1002" s="111">
        <v>1</v>
      </c>
      <c r="AV1002" s="111">
        <v>3</v>
      </c>
      <c r="AW1002" s="111">
        <v>0</v>
      </c>
      <c r="AX1002" s="111">
        <v>24</v>
      </c>
      <c r="AY1002" s="111">
        <v>0</v>
      </c>
      <c r="AZ1002" s="111">
        <v>17</v>
      </c>
      <c r="BA1002" s="111">
        <v>3</v>
      </c>
      <c r="BB1002" s="111">
        <v>40</v>
      </c>
      <c r="BC1002" s="111">
        <v>12</v>
      </c>
      <c r="BD1002" s="109">
        <v>84</v>
      </c>
      <c r="BE1002" s="111">
        <v>107</v>
      </c>
      <c r="BF1002" s="111">
        <v>0</v>
      </c>
      <c r="BG1002" s="112">
        <v>35.851963043212891</v>
      </c>
      <c r="BH1002" s="244">
        <v>173</v>
      </c>
      <c r="BI1002" s="240">
        <v>35.817805383022773</v>
      </c>
      <c r="BJ1002" s="7"/>
      <c r="BK1002" s="7"/>
    </row>
    <row r="1003" spans="1:63">
      <c r="A1003" s="352">
        <v>41857</v>
      </c>
      <c r="B1003" s="107" t="s">
        <v>129</v>
      </c>
      <c r="C1003" s="107" t="s">
        <v>128</v>
      </c>
      <c r="D1003" s="107">
        <v>153</v>
      </c>
      <c r="E1003" s="107">
        <v>151</v>
      </c>
      <c r="F1003" s="107">
        <v>2</v>
      </c>
      <c r="G1003" s="107">
        <v>455</v>
      </c>
      <c r="H1003" s="107">
        <v>449</v>
      </c>
      <c r="I1003" s="107">
        <v>6</v>
      </c>
      <c r="J1003" s="107">
        <v>1180</v>
      </c>
      <c r="K1003" s="108">
        <v>1161</v>
      </c>
      <c r="L1003" s="108">
        <v>19</v>
      </c>
      <c r="M1003" s="108">
        <v>611009</v>
      </c>
      <c r="N1003" s="109">
        <v>2.7659166604280472E-2</v>
      </c>
      <c r="O1003" s="108">
        <v>2764</v>
      </c>
      <c r="P1003" s="109">
        <v>0.45250126719474792</v>
      </c>
      <c r="Q1003" s="109">
        <v>0</v>
      </c>
      <c r="R1003" s="110">
        <v>202183</v>
      </c>
      <c r="S1003" s="109">
        <v>98.232925415039063</v>
      </c>
      <c r="T1003" s="109">
        <v>97.788421630859375</v>
      </c>
      <c r="U1003" s="111">
        <v>205820</v>
      </c>
      <c r="V1003" s="112">
        <v>1.2967641353607178</v>
      </c>
      <c r="W1003" s="111">
        <v>1643</v>
      </c>
      <c r="X1003" s="109">
        <v>0.81263011693954468</v>
      </c>
      <c r="Y1003" s="109">
        <v>0</v>
      </c>
      <c r="Z1003" s="110">
        <v>171220</v>
      </c>
      <c r="AA1003" s="112">
        <v>98.905036926269531</v>
      </c>
      <c r="AB1003" s="109">
        <v>171532</v>
      </c>
      <c r="AC1003" s="182">
        <v>99.054191589355469</v>
      </c>
      <c r="AD1003" s="109">
        <v>3.0917367935180664</v>
      </c>
      <c r="AE1003" s="109">
        <v>25.283397674560547</v>
      </c>
      <c r="AF1003" s="109">
        <v>558.74420166015625</v>
      </c>
      <c r="AG1003" s="109">
        <v>2420.662109375</v>
      </c>
      <c r="AH1003" s="113">
        <v>1207.8509521484375</v>
      </c>
      <c r="AI1003" s="109">
        <v>49.897544860839844</v>
      </c>
      <c r="AJ1003" s="113">
        <v>2392.251220703125</v>
      </c>
      <c r="AK1003" s="113">
        <v>28.411111831665039</v>
      </c>
      <c r="AL1003" s="109">
        <v>449</v>
      </c>
      <c r="AM1003" s="109">
        <v>6</v>
      </c>
      <c r="AN1003" s="109">
        <v>61.543750762939453</v>
      </c>
      <c r="AO1003" s="109">
        <v>62.145179748535156</v>
      </c>
      <c r="AP1003" s="109">
        <v>33.910755157470703</v>
      </c>
      <c r="AQ1003" s="109">
        <v>2.0514085672669493</v>
      </c>
      <c r="AR1003" s="111">
        <v>351</v>
      </c>
      <c r="AS1003" s="111">
        <v>2</v>
      </c>
      <c r="AT1003" s="111">
        <v>1</v>
      </c>
      <c r="AU1003" s="111">
        <v>1</v>
      </c>
      <c r="AV1003" s="111">
        <v>2</v>
      </c>
      <c r="AW1003" s="111">
        <v>2</v>
      </c>
      <c r="AX1003" s="111">
        <v>24</v>
      </c>
      <c r="AY1003" s="111">
        <v>0</v>
      </c>
      <c r="AZ1003" s="111">
        <v>13</v>
      </c>
      <c r="BA1003" s="111">
        <v>0</v>
      </c>
      <c r="BB1003" s="111">
        <v>23</v>
      </c>
      <c r="BC1003" s="111">
        <v>13</v>
      </c>
      <c r="BD1003" s="109">
        <v>64</v>
      </c>
      <c r="BE1003" s="111">
        <v>90</v>
      </c>
      <c r="BF1003" s="111">
        <v>0</v>
      </c>
      <c r="BG1003" s="112">
        <v>29.59178352355957</v>
      </c>
      <c r="BH1003" s="244">
        <v>183</v>
      </c>
      <c r="BI1003" s="240">
        <v>40.219780219780219</v>
      </c>
      <c r="BJ1003" s="7"/>
      <c r="BK1003" s="7"/>
    </row>
    <row r="1004" spans="1:63">
      <c r="A1004" s="352">
        <v>41857</v>
      </c>
      <c r="B1004" s="126" t="s">
        <v>130</v>
      </c>
      <c r="C1004" s="126" t="s">
        <v>128</v>
      </c>
      <c r="D1004" s="233">
        <v>181</v>
      </c>
      <c r="E1004" s="233">
        <v>176</v>
      </c>
      <c r="F1004" s="233">
        <v>5</v>
      </c>
      <c r="G1004" s="233">
        <v>543</v>
      </c>
      <c r="H1004" s="233">
        <v>528</v>
      </c>
      <c r="I1004" s="233">
        <v>15</v>
      </c>
      <c r="J1004" s="233">
        <v>884</v>
      </c>
      <c r="K1004" s="233">
        <v>856</v>
      </c>
      <c r="L1004" s="233">
        <v>28</v>
      </c>
      <c r="M1004" s="233">
        <v>279496</v>
      </c>
      <c r="N1004" s="195">
        <v>0</v>
      </c>
      <c r="O1004" s="233">
        <v>586</v>
      </c>
      <c r="P1004" s="230">
        <v>0.20966310799121857</v>
      </c>
      <c r="Q1004" s="234">
        <v>0</v>
      </c>
      <c r="R1004" s="233">
        <v>60586</v>
      </c>
      <c r="S1004" s="230">
        <v>99.749748229980469</v>
      </c>
      <c r="T1004" s="195">
        <v>99.540611267089844</v>
      </c>
      <c r="U1004" s="233">
        <v>60738</v>
      </c>
      <c r="V1004" s="195">
        <v>0</v>
      </c>
      <c r="W1004" s="233">
        <v>274</v>
      </c>
      <c r="X1004" s="195">
        <v>0.45224970579147339</v>
      </c>
      <c r="Y1004" s="234">
        <v>0</v>
      </c>
      <c r="Z1004" s="233">
        <v>133986</v>
      </c>
      <c r="AA1004" s="195">
        <v>98.8614501953125</v>
      </c>
      <c r="AB1004" s="233">
        <v>135785</v>
      </c>
      <c r="AC1004" s="195">
        <v>98.870460510253906</v>
      </c>
      <c r="AD1004" s="234">
        <v>4.0862231254577637</v>
      </c>
      <c r="AE1004" s="234">
        <v>26.296072006225586</v>
      </c>
      <c r="AF1004" s="233">
        <v>347.54986572265625</v>
      </c>
      <c r="AG1004" s="234">
        <v>1124.233642578125</v>
      </c>
      <c r="AH1004" s="234">
        <v>686.7164306640625</v>
      </c>
      <c r="AI1004" s="234">
        <v>61.08306884765625</v>
      </c>
      <c r="AJ1004" s="234">
        <v>1076.4112548828125</v>
      </c>
      <c r="AK1004" s="234">
        <v>47.822216033935547</v>
      </c>
      <c r="AL1004" s="234">
        <v>528</v>
      </c>
      <c r="AM1004" s="234">
        <v>15</v>
      </c>
      <c r="AN1004" s="235">
        <v>46.846542358398437</v>
      </c>
      <c r="AO1004" s="235">
        <v>46.321964263916016</v>
      </c>
      <c r="AP1004" s="235">
        <v>62.8726806640625</v>
      </c>
      <c r="AQ1004" s="213">
        <v>1.2717575142286481</v>
      </c>
      <c r="AR1004" s="234">
        <v>439</v>
      </c>
      <c r="AS1004" s="236">
        <v>0</v>
      </c>
      <c r="AT1004" s="236">
        <v>0</v>
      </c>
      <c r="AU1004" s="236">
        <v>0</v>
      </c>
      <c r="AV1004" s="236">
        <v>0</v>
      </c>
      <c r="AW1004" s="236">
        <v>0</v>
      </c>
      <c r="AX1004" s="236">
        <v>4</v>
      </c>
      <c r="AY1004" s="236">
        <v>0</v>
      </c>
      <c r="AZ1004" s="236">
        <v>2</v>
      </c>
      <c r="BA1004" s="236">
        <v>0</v>
      </c>
      <c r="BB1004" s="236">
        <v>22</v>
      </c>
      <c r="BC1004" s="236">
        <v>6</v>
      </c>
      <c r="BD1004" s="236">
        <v>5</v>
      </c>
      <c r="BE1004" s="236">
        <v>2</v>
      </c>
      <c r="BF1004" s="236">
        <v>0</v>
      </c>
      <c r="BG1004" s="235">
        <v>21.630191802978516</v>
      </c>
      <c r="BH1004" s="236">
        <v>263</v>
      </c>
      <c r="BI1004" s="235">
        <v>48.434622467771639</v>
      </c>
      <c r="BJ1004" s="8"/>
      <c r="BK1004" s="8"/>
    </row>
    <row r="1005" spans="1:63">
      <c r="A1005" s="352">
        <v>41857</v>
      </c>
      <c r="B1005" s="127" t="s">
        <v>132</v>
      </c>
      <c r="C1005" s="127" t="s">
        <v>128</v>
      </c>
      <c r="D1005" s="199">
        <v>183</v>
      </c>
      <c r="E1005" s="199">
        <v>178</v>
      </c>
      <c r="F1005" s="199">
        <v>5</v>
      </c>
      <c r="G1005" s="199">
        <v>542</v>
      </c>
      <c r="H1005" s="199">
        <v>527</v>
      </c>
      <c r="I1005" s="199">
        <v>15</v>
      </c>
      <c r="J1005" s="199">
        <v>1024</v>
      </c>
      <c r="K1005" s="199">
        <v>995</v>
      </c>
      <c r="L1005" s="199">
        <v>29</v>
      </c>
      <c r="M1005" s="199">
        <v>356054</v>
      </c>
      <c r="N1005" s="200">
        <v>6.7124649882316589E-2</v>
      </c>
      <c r="O1005" s="199">
        <v>937</v>
      </c>
      <c r="P1005" s="194">
        <v>0.26334944367408752</v>
      </c>
      <c r="Q1005" s="200">
        <v>0</v>
      </c>
      <c r="R1005" s="199">
        <v>92084</v>
      </c>
      <c r="S1005" s="194">
        <v>99.757331848144531</v>
      </c>
      <c r="T1005" s="200">
        <v>99.494621276855469</v>
      </c>
      <c r="U1005" s="199">
        <v>92308</v>
      </c>
      <c r="V1005" s="201">
        <v>0</v>
      </c>
      <c r="W1005" s="199">
        <v>580</v>
      </c>
      <c r="X1005" s="200">
        <v>0.62985968589782715</v>
      </c>
      <c r="Y1005" s="200">
        <v>0</v>
      </c>
      <c r="Z1005" s="199">
        <v>136487</v>
      </c>
      <c r="AA1005" s="201">
        <v>97.679733276367188</v>
      </c>
      <c r="AB1005" s="199">
        <v>136926</v>
      </c>
      <c r="AC1005" s="201">
        <v>97.707588195800781</v>
      </c>
      <c r="AD1005" s="200">
        <v>4.2281494140625</v>
      </c>
      <c r="AE1005" s="200">
        <v>26.550634384155273</v>
      </c>
      <c r="AF1005" s="199">
        <v>415.81668090820312</v>
      </c>
      <c r="AG1005" s="200">
        <v>1463.3558349609375</v>
      </c>
      <c r="AH1005" s="200">
        <v>753.5162353515625</v>
      </c>
      <c r="AI1005" s="237">
        <v>51.492343902587891</v>
      </c>
      <c r="AJ1005" s="200">
        <v>1409.8834228515625</v>
      </c>
      <c r="AK1005" s="200">
        <v>53.472217559814453</v>
      </c>
      <c r="AL1005" s="200">
        <v>527</v>
      </c>
      <c r="AM1005" s="200">
        <v>15</v>
      </c>
      <c r="AN1005" s="200">
        <v>45.150005340576172</v>
      </c>
      <c r="AO1005" s="200">
        <v>44.81024169921875</v>
      </c>
      <c r="AP1005" s="200">
        <v>56.431480407714844</v>
      </c>
      <c r="AQ1005" s="200">
        <v>1.4290584325790405</v>
      </c>
      <c r="AR1005" s="200">
        <v>484</v>
      </c>
      <c r="AS1005" s="202">
        <v>0</v>
      </c>
      <c r="AT1005" s="202">
        <v>3</v>
      </c>
      <c r="AU1005" s="202">
        <v>2</v>
      </c>
      <c r="AV1005" s="202">
        <v>0</v>
      </c>
      <c r="AW1005" s="202">
        <v>0</v>
      </c>
      <c r="AX1005" s="202">
        <v>8</v>
      </c>
      <c r="AY1005" s="202">
        <v>0</v>
      </c>
      <c r="AZ1005" s="202">
        <v>1</v>
      </c>
      <c r="BA1005" s="202">
        <v>0</v>
      </c>
      <c r="BB1005" s="202">
        <v>29</v>
      </c>
      <c r="BC1005" s="202">
        <v>14</v>
      </c>
      <c r="BD1005" s="202">
        <v>20</v>
      </c>
      <c r="BE1005" s="202">
        <v>8</v>
      </c>
      <c r="BF1005" s="202">
        <v>0</v>
      </c>
      <c r="BG1005" s="200">
        <v>20.976337432861328</v>
      </c>
      <c r="BH1005" s="202">
        <v>305</v>
      </c>
      <c r="BI1005" s="238">
        <v>56.273062730627309</v>
      </c>
      <c r="BJ1005" s="8"/>
      <c r="BK1005" s="8"/>
    </row>
    <row r="1006" spans="1:63">
      <c r="A1006" s="352">
        <v>41856</v>
      </c>
      <c r="B1006" s="126" t="s">
        <v>6</v>
      </c>
      <c r="C1006" s="126"/>
      <c r="D1006" s="233">
        <v>2104</v>
      </c>
      <c r="E1006" s="233">
        <v>1914</v>
      </c>
      <c r="F1006" s="233">
        <v>190</v>
      </c>
      <c r="G1006" s="233">
        <v>6216</v>
      </c>
      <c r="H1006" s="233">
        <v>5665</v>
      </c>
      <c r="I1006" s="233">
        <v>551</v>
      </c>
      <c r="J1006" s="233">
        <v>18352</v>
      </c>
      <c r="K1006" s="233">
        <v>16319</v>
      </c>
      <c r="L1006" s="233">
        <v>2033</v>
      </c>
      <c r="M1006" s="233">
        <v>11013960</v>
      </c>
      <c r="N1006" s="195">
        <v>2.4214723839079168E-2</v>
      </c>
      <c r="O1006" s="233">
        <v>16257</v>
      </c>
      <c r="P1006" s="230">
        <v>0.14982038935248479</v>
      </c>
      <c r="Q1006" s="234"/>
      <c r="R1006" s="233">
        <v>4268033</v>
      </c>
      <c r="S1006" s="230">
        <v>99.587444573786442</v>
      </c>
      <c r="T1006" s="195">
        <v>99.4382422765798</v>
      </c>
      <c r="U1006" s="233">
        <v>4285721</v>
      </c>
      <c r="V1006" s="195">
        <v>7.753654518477858E-2</v>
      </c>
      <c r="W1006" s="233">
        <v>15335</v>
      </c>
      <c r="X1006" s="195">
        <v>0.35929900260846159</v>
      </c>
      <c r="Y1006" s="234"/>
      <c r="Z1006" s="233">
        <v>3503687</v>
      </c>
      <c r="AA1006" s="195">
        <v>98.288256232471639</v>
      </c>
      <c r="AB1006" s="233">
        <v>3501781</v>
      </c>
      <c r="AC1006" s="195">
        <v>98.307517573496824</v>
      </c>
      <c r="AD1006" s="234">
        <v>9.6040906980456118</v>
      </c>
      <c r="AE1006" s="234">
        <v>29.622707163163245</v>
      </c>
      <c r="AF1006" s="233">
        <v>15402.935943603516</v>
      </c>
      <c r="AG1006" s="234">
        <v>59280.627319335938</v>
      </c>
      <c r="AH1006" s="234">
        <v>41941.63720703125</v>
      </c>
      <c r="AI1006" s="234">
        <v>70.751000965455162</v>
      </c>
      <c r="AJ1006" s="234">
        <v>49879.289916992188</v>
      </c>
      <c r="AK1006" s="234">
        <v>9401.3413925170898</v>
      </c>
      <c r="AL1006" s="234">
        <v>31203.845458984375</v>
      </c>
      <c r="AM1006" s="234">
        <v>7728.8219261169434</v>
      </c>
      <c r="AN1006" s="235">
        <v>87.763573558197379</v>
      </c>
      <c r="AO1006" s="235">
        <v>84.150185610646844</v>
      </c>
      <c r="AP1006" s="235">
        <v>114.83473121270157</v>
      </c>
      <c r="AQ1006" s="213">
        <v>3.2301998321346956</v>
      </c>
      <c r="AR1006" s="234">
        <v>3568</v>
      </c>
      <c r="AS1006" s="236">
        <v>82</v>
      </c>
      <c r="AT1006" s="236">
        <v>45</v>
      </c>
      <c r="AU1006" s="236">
        <v>38</v>
      </c>
      <c r="AV1006" s="236">
        <v>28</v>
      </c>
      <c r="AW1006" s="236">
        <v>9</v>
      </c>
      <c r="AX1006" s="236">
        <v>108</v>
      </c>
      <c r="AY1006" s="236">
        <v>1</v>
      </c>
      <c r="AZ1006" s="236">
        <v>89</v>
      </c>
      <c r="BA1006" s="236">
        <v>18</v>
      </c>
      <c r="BB1006" s="236">
        <v>567</v>
      </c>
      <c r="BC1006" s="236">
        <v>253</v>
      </c>
      <c r="BD1006" s="236">
        <v>303</v>
      </c>
      <c r="BE1006" s="236">
        <v>487</v>
      </c>
      <c r="BF1006" s="236">
        <v>0</v>
      </c>
      <c r="BG1006" s="235">
        <v>42.735556559297969</v>
      </c>
      <c r="BH1006" s="236">
        <v>1545</v>
      </c>
      <c r="BI1006" s="235">
        <v>24.855212355212355</v>
      </c>
      <c r="BJ1006" s="41"/>
      <c r="BK1006" s="41"/>
    </row>
    <row r="1007" spans="1:63">
      <c r="A1007" s="352">
        <v>41856</v>
      </c>
      <c r="B1007" s="127" t="s">
        <v>134</v>
      </c>
      <c r="C1007" s="127"/>
      <c r="D1007" s="199">
        <v>751</v>
      </c>
      <c r="E1007" s="199">
        <v>652</v>
      </c>
      <c r="F1007" s="199">
        <v>99</v>
      </c>
      <c r="G1007" s="199">
        <v>2242</v>
      </c>
      <c r="H1007" s="199">
        <v>1943</v>
      </c>
      <c r="I1007" s="199">
        <v>299</v>
      </c>
      <c r="J1007" s="199">
        <v>7481</v>
      </c>
      <c r="K1007" s="199">
        <v>6303</v>
      </c>
      <c r="L1007" s="199">
        <v>1178</v>
      </c>
      <c r="M1007" s="199">
        <v>5101549</v>
      </c>
      <c r="N1007" s="200">
        <v>2.7971895588215206E-2</v>
      </c>
      <c r="O1007" s="199">
        <v>7782</v>
      </c>
      <c r="P1007" s="194">
        <v>0.152606576867441</v>
      </c>
      <c r="Q1007" s="200"/>
      <c r="R1007" s="199">
        <v>2149873</v>
      </c>
      <c r="S1007" s="194">
        <v>99.637767822279855</v>
      </c>
      <c r="T1007" s="200">
        <v>99.485714035539146</v>
      </c>
      <c r="U1007" s="199">
        <v>2157691</v>
      </c>
      <c r="V1007" s="201">
        <v>3.6844943364536108E-2</v>
      </c>
      <c r="W1007" s="199">
        <v>6592</v>
      </c>
      <c r="X1007" s="200">
        <v>0.30662276329811111</v>
      </c>
      <c r="Y1007" s="200"/>
      <c r="Z1007" s="199">
        <v>1977004</v>
      </c>
      <c r="AA1007" s="201">
        <v>98.642894861567427</v>
      </c>
      <c r="AB1007" s="199">
        <v>1974595</v>
      </c>
      <c r="AC1007" s="201">
        <v>98.563703857533</v>
      </c>
      <c r="AD1007" s="200">
        <v>5.4983545351411269</v>
      </c>
      <c r="AE1007" s="200">
        <v>30.548736084794275</v>
      </c>
      <c r="AF1007" s="199">
        <v>7700.6790161132812</v>
      </c>
      <c r="AG1007" s="200">
        <v>31114.421630859375</v>
      </c>
      <c r="AH1007" s="200">
        <v>24794.31689453125</v>
      </c>
      <c r="AI1007" s="237">
        <v>79.687539073328537</v>
      </c>
      <c r="AJ1007" s="200">
        <v>24556.572509765625</v>
      </c>
      <c r="AK1007" s="200">
        <v>6557.8510971069336</v>
      </c>
      <c r="AL1007" s="200">
        <v>18979.2841796875</v>
      </c>
      <c r="AM1007" s="200">
        <v>5815.0330848693848</v>
      </c>
      <c r="AN1007" s="200">
        <v>108.4565873181605</v>
      </c>
      <c r="AO1007" s="200">
        <v>102.57908315928378</v>
      </c>
      <c r="AP1007" s="200">
        <v>138.08312218433468</v>
      </c>
      <c r="AQ1007" s="200">
        <v>4.159126003323002</v>
      </c>
      <c r="AR1007" s="200">
        <v>837</v>
      </c>
      <c r="AS1007" s="202">
        <v>74</v>
      </c>
      <c r="AT1007" s="202">
        <v>34</v>
      </c>
      <c r="AU1007" s="202">
        <v>32</v>
      </c>
      <c r="AV1007" s="202">
        <v>5</v>
      </c>
      <c r="AW1007" s="202">
        <v>1</v>
      </c>
      <c r="AX1007" s="202">
        <v>33</v>
      </c>
      <c r="AY1007" s="202">
        <v>1</v>
      </c>
      <c r="AZ1007" s="202">
        <v>30</v>
      </c>
      <c r="BA1007" s="202">
        <v>5</v>
      </c>
      <c r="BB1007" s="202">
        <v>124</v>
      </c>
      <c r="BC1007" s="202">
        <v>42</v>
      </c>
      <c r="BD1007" s="202">
        <v>90</v>
      </c>
      <c r="BE1007" s="202">
        <v>151</v>
      </c>
      <c r="BF1007" s="202">
        <v>0</v>
      </c>
      <c r="BG1007" s="200">
        <v>53.500648138834066</v>
      </c>
      <c r="BH1007" s="202">
        <v>190</v>
      </c>
      <c r="BI1007" s="238">
        <v>8.4745762711864394</v>
      </c>
      <c r="BJ1007" s="41"/>
      <c r="BK1007" s="41"/>
    </row>
    <row r="1008" spans="1:63">
      <c r="A1008" s="352">
        <v>41856</v>
      </c>
      <c r="B1008" s="127" t="s">
        <v>175</v>
      </c>
      <c r="C1008" s="127"/>
      <c r="D1008" s="199">
        <v>675</v>
      </c>
      <c r="E1008" s="199">
        <v>608</v>
      </c>
      <c r="F1008" s="199">
        <v>67</v>
      </c>
      <c r="G1008" s="199">
        <v>1951</v>
      </c>
      <c r="H1008" s="199">
        <v>1771</v>
      </c>
      <c r="I1008" s="199">
        <v>180</v>
      </c>
      <c r="J1008" s="199">
        <v>6159</v>
      </c>
      <c r="K1008" s="199">
        <v>5506</v>
      </c>
      <c r="L1008" s="199">
        <v>653</v>
      </c>
      <c r="M1008" s="199">
        <v>3854115</v>
      </c>
      <c r="N1008" s="200">
        <v>8.1730826769514826E-3</v>
      </c>
      <c r="O1008" s="199">
        <v>234</v>
      </c>
      <c r="P1008" s="194">
        <v>6.3340873897092349E-3</v>
      </c>
      <c r="Q1008" s="200"/>
      <c r="R1008" s="199">
        <v>1452893</v>
      </c>
      <c r="S1008" s="194">
        <v>99.525338578236969</v>
      </c>
      <c r="T1008" s="243">
        <v>99.519034556316512</v>
      </c>
      <c r="U1008" s="199">
        <v>1459825</v>
      </c>
      <c r="V1008" s="201">
        <v>0.15570359275038709</v>
      </c>
      <c r="W1008" s="199">
        <v>4046</v>
      </c>
      <c r="X1008" s="200">
        <v>0.27847886940056837</v>
      </c>
      <c r="Y1008" s="200"/>
      <c r="Z1008" s="199">
        <v>417919</v>
      </c>
      <c r="AA1008" s="201">
        <v>94.971992043823434</v>
      </c>
      <c r="AB1008" s="199">
        <v>416793</v>
      </c>
      <c r="AC1008" s="201">
        <v>95.295506717469465</v>
      </c>
      <c r="AD1008" s="200">
        <v>20.406476687772397</v>
      </c>
      <c r="AE1008" s="200">
        <v>32.763536972208868</v>
      </c>
      <c r="AF1008" s="199">
        <v>5639.6458740234375</v>
      </c>
      <c r="AG1008" s="200">
        <v>19032.5400390625</v>
      </c>
      <c r="AH1008" s="200">
        <v>12115.350341796875</v>
      </c>
      <c r="AI1008" s="237">
        <v>63.655982422373768</v>
      </c>
      <c r="AJ1008" s="200">
        <v>16628.334228515625</v>
      </c>
      <c r="AK1008" s="200">
        <v>2404.2069854736328</v>
      </c>
      <c r="AL1008" s="200">
        <v>10273.561279296875</v>
      </c>
      <c r="AM1008" s="200">
        <v>1841.7888412475586</v>
      </c>
      <c r="AN1008" s="200">
        <v>81.742055601128953</v>
      </c>
      <c r="AO1008" s="200">
        <v>80.724473450486187</v>
      </c>
      <c r="AP1008" s="200">
        <v>92.471940409119568</v>
      </c>
      <c r="AQ1008" s="200">
        <v>3.0901997140871083</v>
      </c>
      <c r="AR1008" s="200">
        <v>1109</v>
      </c>
      <c r="AS1008" s="202">
        <v>7</v>
      </c>
      <c r="AT1008" s="202">
        <v>2</v>
      </c>
      <c r="AU1008" s="202">
        <v>1</v>
      </c>
      <c r="AV1008" s="202">
        <v>20</v>
      </c>
      <c r="AW1008" s="202">
        <v>8</v>
      </c>
      <c r="AX1008" s="202">
        <v>16</v>
      </c>
      <c r="AY1008" s="202">
        <v>1</v>
      </c>
      <c r="AZ1008" s="202">
        <v>31</v>
      </c>
      <c r="BA1008" s="202">
        <v>11</v>
      </c>
      <c r="BB1008" s="202">
        <v>313</v>
      </c>
      <c r="BC1008" s="202">
        <v>170</v>
      </c>
      <c r="BD1008" s="202">
        <v>48</v>
      </c>
      <c r="BE1008" s="202">
        <v>128</v>
      </c>
      <c r="BF1008" s="202">
        <v>0</v>
      </c>
      <c r="BG1008" s="200">
        <v>39.750306098195551</v>
      </c>
      <c r="BH1008" s="202">
        <v>402</v>
      </c>
      <c r="BI1008" s="238">
        <v>20.604818042029731</v>
      </c>
      <c r="BJ1008" s="41"/>
      <c r="BK1008" s="41"/>
    </row>
    <row r="1009" spans="1:63">
      <c r="A1009" s="352">
        <v>41856</v>
      </c>
      <c r="B1009" s="126" t="s">
        <v>135</v>
      </c>
      <c r="C1009" s="126"/>
      <c r="D1009" s="189">
        <v>678</v>
      </c>
      <c r="E1009" s="189">
        <v>654</v>
      </c>
      <c r="F1009" s="189">
        <v>24</v>
      </c>
      <c r="G1009" s="189">
        <v>2023</v>
      </c>
      <c r="H1009" s="189">
        <v>1951</v>
      </c>
      <c r="I1009" s="189">
        <v>72</v>
      </c>
      <c r="J1009" s="189">
        <v>4712</v>
      </c>
      <c r="K1009" s="189">
        <v>4510</v>
      </c>
      <c r="L1009" s="189">
        <v>202</v>
      </c>
      <c r="M1009" s="189">
        <v>2058296</v>
      </c>
      <c r="N1009" s="203">
        <v>4.4940087949945903E-2</v>
      </c>
      <c r="O1009" s="189">
        <v>8241</v>
      </c>
      <c r="P1009" s="192">
        <v>0.40057181602098957</v>
      </c>
      <c r="Q1009" s="203"/>
      <c r="R1009" s="204">
        <v>665267</v>
      </c>
      <c r="S1009" s="192">
        <v>99.560455068796145</v>
      </c>
      <c r="T1009" s="203">
        <v>99.161643945888301</v>
      </c>
      <c r="U1009" s="204">
        <v>668205</v>
      </c>
      <c r="V1009" s="205">
        <v>3.8161941299229049E-2</v>
      </c>
      <c r="W1009" s="204">
        <v>4697</v>
      </c>
      <c r="X1009" s="203">
        <v>0.70603231484501705</v>
      </c>
      <c r="Y1009" s="203"/>
      <c r="Z1009" s="204">
        <v>1108764</v>
      </c>
      <c r="AA1009" s="205">
        <v>98.905887960394622</v>
      </c>
      <c r="AB1009" s="204">
        <v>1110393</v>
      </c>
      <c r="AC1009" s="205">
        <v>98.982522625933044</v>
      </c>
      <c r="AD1009" s="203">
        <v>3.736372166792473</v>
      </c>
      <c r="AE1009" s="203">
        <v>25.567385462844513</v>
      </c>
      <c r="AF1009" s="204">
        <v>2062.6110534667969</v>
      </c>
      <c r="AG1009" s="205">
        <v>9133.6656494140625</v>
      </c>
      <c r="AH1009" s="205">
        <v>5031.969970703125</v>
      </c>
      <c r="AI1009" s="232">
        <v>55.092557181857572</v>
      </c>
      <c r="AJ1009" s="205">
        <v>8694.3831787109375</v>
      </c>
      <c r="AK1009" s="205">
        <v>439.28330993652344</v>
      </c>
      <c r="AL1009" s="205">
        <v>1951</v>
      </c>
      <c r="AM1009" s="205">
        <v>72</v>
      </c>
      <c r="AN1009" s="203">
        <v>58.647636966848026</v>
      </c>
      <c r="AO1009" s="203">
        <v>59.000604333467045</v>
      </c>
      <c r="AP1009" s="203">
        <v>52.438703650847501</v>
      </c>
      <c r="AQ1009" s="203">
        <v>1.9383840512338841</v>
      </c>
      <c r="AR1009" s="205">
        <v>1622</v>
      </c>
      <c r="AS1009" s="204">
        <v>1</v>
      </c>
      <c r="AT1009" s="204">
        <v>9</v>
      </c>
      <c r="AU1009" s="204">
        <v>5</v>
      </c>
      <c r="AV1009" s="204">
        <v>3</v>
      </c>
      <c r="AW1009" s="204">
        <v>0</v>
      </c>
      <c r="AX1009" s="204">
        <v>59</v>
      </c>
      <c r="AY1009" s="204">
        <v>-1</v>
      </c>
      <c r="AZ1009" s="204">
        <v>28</v>
      </c>
      <c r="BA1009" s="204">
        <v>2</v>
      </c>
      <c r="BB1009" s="204">
        <v>130</v>
      </c>
      <c r="BC1009" s="204">
        <v>41</v>
      </c>
      <c r="BD1009" s="204">
        <v>165</v>
      </c>
      <c r="BE1009" s="204">
        <v>208</v>
      </c>
      <c r="BF1009" s="204">
        <v>0</v>
      </c>
      <c r="BG1009" s="203">
        <v>27.950784370704955</v>
      </c>
      <c r="BH1009" s="204">
        <v>953</v>
      </c>
      <c r="BI1009" s="239">
        <v>47.108255066732575</v>
      </c>
      <c r="BJ1009" s="41"/>
      <c r="BK1009" s="41"/>
    </row>
    <row r="1010" spans="1:63">
      <c r="A1010" s="352">
        <v>41856</v>
      </c>
      <c r="B1010" s="114" t="s">
        <v>121</v>
      </c>
      <c r="C1010" s="114" t="s">
        <v>122</v>
      </c>
      <c r="D1010" s="114">
        <v>226</v>
      </c>
      <c r="E1010" s="114">
        <v>168</v>
      </c>
      <c r="F1010" s="114">
        <v>58</v>
      </c>
      <c r="G1010" s="114">
        <v>667</v>
      </c>
      <c r="H1010" s="114">
        <v>492</v>
      </c>
      <c r="I1010" s="114">
        <v>175</v>
      </c>
      <c r="J1010" s="114">
        <v>2549</v>
      </c>
      <c r="K1010" s="115">
        <v>1820</v>
      </c>
      <c r="L1010" s="115">
        <v>729</v>
      </c>
      <c r="M1010" s="115">
        <v>1759364</v>
      </c>
      <c r="N1010" s="116">
        <v>5.5133560672402382E-3</v>
      </c>
      <c r="O1010" s="115">
        <v>2505</v>
      </c>
      <c r="P1010" s="116">
        <v>0.14240948855876923</v>
      </c>
      <c r="Q1010" s="116">
        <v>0</v>
      </c>
      <c r="R1010" s="117">
        <v>859746</v>
      </c>
      <c r="S1010" s="116">
        <v>99.666709899902344</v>
      </c>
      <c r="T1010" s="116">
        <v>99.524772644042969</v>
      </c>
      <c r="U1010" s="118">
        <v>862621</v>
      </c>
      <c r="V1010" s="119">
        <v>6.9903239607810974E-2</v>
      </c>
      <c r="W1010" s="117">
        <v>2744</v>
      </c>
      <c r="X1010" s="119">
        <v>0.31916403770446777</v>
      </c>
      <c r="Y1010" s="119">
        <v>0</v>
      </c>
      <c r="Z1010" s="117">
        <v>1069178</v>
      </c>
      <c r="AA1010" s="119">
        <v>98.723785400390625</v>
      </c>
      <c r="AB1010" s="116">
        <v>1069811</v>
      </c>
      <c r="AC1010" s="120">
        <v>98.664527893066406</v>
      </c>
      <c r="AD1010" s="116">
        <v>5.1636962890625</v>
      </c>
      <c r="AE1010" s="116">
        <v>29.403575897216797</v>
      </c>
      <c r="AF1010" s="116">
        <v>2587.221435546875</v>
      </c>
      <c r="AG1010" s="116">
        <v>13197.255859375</v>
      </c>
      <c r="AH1010" s="121">
        <v>11242.580078125</v>
      </c>
      <c r="AI1010" s="116">
        <v>85.188774108886719</v>
      </c>
      <c r="AJ1010" s="121">
        <v>8585.9970703125</v>
      </c>
      <c r="AK1010" s="121">
        <v>4611.26025390625</v>
      </c>
      <c r="AL1010" s="116">
        <v>7024.64794921875</v>
      </c>
      <c r="AM1010" s="116">
        <v>4217.93115234375</v>
      </c>
      <c r="AN1010" s="116">
        <v>129.59742736816406</v>
      </c>
      <c r="AO1010" s="116">
        <v>119.21303558349609</v>
      </c>
      <c r="AP1010" s="116">
        <v>154.68623352050781</v>
      </c>
      <c r="AQ1010" s="122">
        <v>5.1774248173303254</v>
      </c>
      <c r="AR1010" s="118">
        <v>166</v>
      </c>
      <c r="AS1010" s="118">
        <v>58</v>
      </c>
      <c r="AT1010" s="118">
        <v>2</v>
      </c>
      <c r="AU1010" s="118">
        <v>2</v>
      </c>
      <c r="AV1010" s="118">
        <v>3</v>
      </c>
      <c r="AW1010" s="118">
        <v>1</v>
      </c>
      <c r="AX1010" s="118">
        <v>17</v>
      </c>
      <c r="AY1010" s="118">
        <v>0</v>
      </c>
      <c r="AZ1010" s="118">
        <v>8</v>
      </c>
      <c r="BA1010" s="118">
        <v>2</v>
      </c>
      <c r="BB1010" s="118">
        <v>27</v>
      </c>
      <c r="BC1010" s="118">
        <v>9</v>
      </c>
      <c r="BD1010" s="116">
        <v>42</v>
      </c>
      <c r="BE1010" s="118">
        <v>45</v>
      </c>
      <c r="BF1010" s="118">
        <v>0</v>
      </c>
      <c r="BG1010" s="112">
        <v>64.320487976074219</v>
      </c>
      <c r="BH1010" s="244">
        <v>35</v>
      </c>
      <c r="BI1010" s="240">
        <v>5.2473763118440777</v>
      </c>
      <c r="BJ1010" s="41"/>
      <c r="BK1010" s="41"/>
    </row>
    <row r="1011" spans="1:63">
      <c r="A1011" s="352">
        <v>41856</v>
      </c>
      <c r="B1011" s="114" t="s">
        <v>123</v>
      </c>
      <c r="C1011" s="114" t="s">
        <v>122</v>
      </c>
      <c r="D1011" s="114">
        <v>169</v>
      </c>
      <c r="E1011" s="114">
        <v>158</v>
      </c>
      <c r="F1011" s="114">
        <v>11</v>
      </c>
      <c r="G1011" s="114">
        <v>518</v>
      </c>
      <c r="H1011" s="114">
        <v>484</v>
      </c>
      <c r="I1011" s="114">
        <v>34</v>
      </c>
      <c r="J1011" s="114">
        <v>1544</v>
      </c>
      <c r="K1011" s="115">
        <v>1421</v>
      </c>
      <c r="L1011" s="115">
        <v>123</v>
      </c>
      <c r="M1011" s="115">
        <v>993060</v>
      </c>
      <c r="N1011" s="116">
        <v>3.2727126032114029E-2</v>
      </c>
      <c r="O1011" s="115">
        <v>1486</v>
      </c>
      <c r="P1011" s="116">
        <v>0.14972306787967682</v>
      </c>
      <c r="Q1011" s="116">
        <v>0</v>
      </c>
      <c r="R1011" s="117">
        <v>376611</v>
      </c>
      <c r="S1011" s="116">
        <v>99.707717895507813</v>
      </c>
      <c r="T1011" s="116">
        <v>99.558433532714844</v>
      </c>
      <c r="U1011" s="118">
        <v>377715</v>
      </c>
      <c r="V1011" s="119">
        <v>3.6270733922719955E-2</v>
      </c>
      <c r="W1011" s="117">
        <v>1337</v>
      </c>
      <c r="X1011" s="119">
        <v>0.35500821471214294</v>
      </c>
      <c r="Y1011" s="119">
        <v>0</v>
      </c>
      <c r="Z1011" s="117">
        <v>324030</v>
      </c>
      <c r="AA1011" s="119">
        <v>98.579452514648438</v>
      </c>
      <c r="AB1011" s="116">
        <v>324589</v>
      </c>
      <c r="AC1011" s="120">
        <v>98.498100280761719</v>
      </c>
      <c r="AD1011" s="116">
        <v>5.0440549850463867</v>
      </c>
      <c r="AE1011" s="116">
        <v>29.900064468383789</v>
      </c>
      <c r="AF1011" s="116">
        <v>1391.8109130859375</v>
      </c>
      <c r="AG1011" s="116">
        <v>5581.85205078125</v>
      </c>
      <c r="AH1011" s="121">
        <v>4350.2763671875</v>
      </c>
      <c r="AI1011" s="116">
        <v>77.936073303222656</v>
      </c>
      <c r="AJ1011" s="121">
        <v>4840.82275390625</v>
      </c>
      <c r="AK1011" s="121">
        <v>741.0299072265625</v>
      </c>
      <c r="AL1011" s="116">
        <v>3679.680908203125</v>
      </c>
      <c r="AM1011" s="116">
        <v>670.59698486328125</v>
      </c>
      <c r="AN1011" s="116">
        <v>101.04383087158203</v>
      </c>
      <c r="AO1011" s="116">
        <v>95.667198181152344</v>
      </c>
      <c r="AP1011" s="116">
        <v>159.66201782226562</v>
      </c>
      <c r="AQ1011" s="116">
        <v>3.6151891520603949</v>
      </c>
      <c r="AR1011" s="118">
        <v>243</v>
      </c>
      <c r="AS1011" s="118">
        <v>5</v>
      </c>
      <c r="AT1011" s="118">
        <v>3</v>
      </c>
      <c r="AU1011" s="118">
        <v>2</v>
      </c>
      <c r="AV1011" s="118">
        <v>2</v>
      </c>
      <c r="AW1011" s="118">
        <v>0</v>
      </c>
      <c r="AX1011" s="118">
        <v>12</v>
      </c>
      <c r="AY1011" s="118">
        <v>1</v>
      </c>
      <c r="AZ1011" s="118">
        <v>9</v>
      </c>
      <c r="BA1011" s="118">
        <v>1</v>
      </c>
      <c r="BB1011" s="118">
        <v>36</v>
      </c>
      <c r="BC1011" s="118">
        <v>13</v>
      </c>
      <c r="BD1011" s="116">
        <v>25</v>
      </c>
      <c r="BE1011" s="118">
        <v>25</v>
      </c>
      <c r="BF1011" s="118">
        <v>0</v>
      </c>
      <c r="BG1011" s="112">
        <v>49.345893859863281</v>
      </c>
      <c r="BH1011" s="244">
        <v>51</v>
      </c>
      <c r="BI1011" s="240">
        <v>9.8455598455598459</v>
      </c>
      <c r="BJ1011" s="41"/>
      <c r="BK1011" s="41"/>
    </row>
    <row r="1012" spans="1:63">
      <c r="A1012" s="352">
        <v>41856</v>
      </c>
      <c r="B1012" s="114" t="s">
        <v>183</v>
      </c>
      <c r="C1012" s="114" t="s">
        <v>122</v>
      </c>
      <c r="D1012" s="114">
        <v>139</v>
      </c>
      <c r="E1012" s="114">
        <v>129</v>
      </c>
      <c r="F1012" s="114">
        <v>10</v>
      </c>
      <c r="G1012" s="114">
        <v>415</v>
      </c>
      <c r="H1012" s="114">
        <v>385</v>
      </c>
      <c r="I1012" s="114">
        <v>30</v>
      </c>
      <c r="J1012" s="114">
        <v>1582</v>
      </c>
      <c r="K1012" s="115">
        <v>1462</v>
      </c>
      <c r="L1012" s="115">
        <v>120</v>
      </c>
      <c r="M1012" s="115">
        <v>1109544</v>
      </c>
      <c r="N1012" s="116">
        <v>0</v>
      </c>
      <c r="O1012" s="115">
        <v>1952</v>
      </c>
      <c r="P1012" s="116">
        <v>0.17593462765216827</v>
      </c>
      <c r="Q1012" s="116">
        <v>0</v>
      </c>
      <c r="R1012" s="117">
        <v>453700</v>
      </c>
      <c r="S1012" s="116">
        <v>99.700698852539063</v>
      </c>
      <c r="T1012" s="116">
        <v>99.525291442871094</v>
      </c>
      <c r="U1012" s="118">
        <v>455062</v>
      </c>
      <c r="V1012" s="119">
        <v>2.856753533706069E-3</v>
      </c>
      <c r="W1012" s="117">
        <v>1203</v>
      </c>
      <c r="X1012" s="119">
        <v>0.2651531994342804</v>
      </c>
      <c r="Y1012" s="119">
        <v>0</v>
      </c>
      <c r="Z1012" s="117">
        <v>317776</v>
      </c>
      <c r="AA1012" s="119">
        <v>98.689010620117187</v>
      </c>
      <c r="AB1012" s="116">
        <v>316423</v>
      </c>
      <c r="AC1012" s="120">
        <v>98.565208435058594</v>
      </c>
      <c r="AD1012" s="116">
        <v>5.5126004219055176</v>
      </c>
      <c r="AE1012" s="116">
        <v>28.951936721801758</v>
      </c>
      <c r="AF1012" s="116">
        <v>1699.0357666015625</v>
      </c>
      <c r="AG1012" s="116">
        <v>5995.505859375</v>
      </c>
      <c r="AH1012" s="121">
        <v>4329.5029296875</v>
      </c>
      <c r="AI1012" s="116">
        <v>72.212471008300781</v>
      </c>
      <c r="AJ1012" s="121">
        <v>5363.81689453125</v>
      </c>
      <c r="AK1012" s="121">
        <v>631.68890380859375</v>
      </c>
      <c r="AL1012" s="116">
        <v>3788.964599609375</v>
      </c>
      <c r="AM1012" s="116">
        <v>540.5379638671875</v>
      </c>
      <c r="AN1012" s="116">
        <v>96.145355224609375</v>
      </c>
      <c r="AO1012" s="116">
        <v>93.072105407714844</v>
      </c>
      <c r="AP1012" s="116">
        <v>133.60591125488281</v>
      </c>
      <c r="AQ1012" s="116">
        <v>3.7898267126264225</v>
      </c>
      <c r="AR1012" s="118">
        <v>170</v>
      </c>
      <c r="AS1012" s="118">
        <v>5</v>
      </c>
      <c r="AT1012" s="118">
        <v>0</v>
      </c>
      <c r="AU1012" s="118">
        <v>0</v>
      </c>
      <c r="AV1012" s="118">
        <v>0</v>
      </c>
      <c r="AW1012" s="118">
        <v>0</v>
      </c>
      <c r="AX1012" s="118">
        <v>2</v>
      </c>
      <c r="AY1012" s="118">
        <v>0</v>
      </c>
      <c r="AZ1012" s="118">
        <v>2</v>
      </c>
      <c r="BA1012" s="118">
        <v>0</v>
      </c>
      <c r="BB1012" s="118">
        <v>19</v>
      </c>
      <c r="BC1012" s="118">
        <v>5</v>
      </c>
      <c r="BD1012" s="116">
        <v>11</v>
      </c>
      <c r="BE1012" s="118">
        <v>29</v>
      </c>
      <c r="BF1012" s="118">
        <v>0</v>
      </c>
      <c r="BG1012" s="112">
        <v>47.592555999755859</v>
      </c>
      <c r="BH1012" s="244">
        <v>35</v>
      </c>
      <c r="BI1012" s="240">
        <v>8.4337349397590362</v>
      </c>
      <c r="BJ1012" s="299"/>
      <c r="BK1012" s="299"/>
    </row>
    <row r="1013" spans="1:63">
      <c r="A1013" s="352">
        <v>41856</v>
      </c>
      <c r="B1013" s="114" t="s">
        <v>126</v>
      </c>
      <c r="C1013" s="114" t="s">
        <v>122</v>
      </c>
      <c r="D1013" s="114">
        <v>108</v>
      </c>
      <c r="E1013" s="114">
        <v>103</v>
      </c>
      <c r="F1013" s="114">
        <v>5</v>
      </c>
      <c r="G1013" s="114">
        <v>317</v>
      </c>
      <c r="H1013" s="114">
        <v>302</v>
      </c>
      <c r="I1013" s="114">
        <v>15</v>
      </c>
      <c r="J1013" s="114">
        <v>980</v>
      </c>
      <c r="K1013" s="115">
        <v>918</v>
      </c>
      <c r="L1013" s="115">
        <v>62</v>
      </c>
      <c r="M1013" s="115">
        <v>627630</v>
      </c>
      <c r="N1013" s="116">
        <v>4.7798862215131521E-4</v>
      </c>
      <c r="O1013" s="115">
        <v>1272</v>
      </c>
      <c r="P1013" s="116">
        <v>0.20270366966724396</v>
      </c>
      <c r="Q1013" s="116">
        <v>0</v>
      </c>
      <c r="R1013" s="117">
        <v>235775</v>
      </c>
      <c r="S1013" s="116">
        <v>99.546966552734375</v>
      </c>
      <c r="T1013" s="116">
        <v>99.345184326171875</v>
      </c>
      <c r="U1013" s="118">
        <v>236848</v>
      </c>
      <c r="V1013" s="119">
        <v>0</v>
      </c>
      <c r="W1013" s="117">
        <v>694</v>
      </c>
      <c r="X1013" s="119">
        <v>0.29434841871261597</v>
      </c>
      <c r="Y1013" s="119">
        <v>0</v>
      </c>
      <c r="Z1013" s="117">
        <v>124827</v>
      </c>
      <c r="AA1013" s="119">
        <v>98.7030029296875</v>
      </c>
      <c r="AB1013" s="116">
        <v>124114</v>
      </c>
      <c r="AC1013" s="120">
        <v>98.603706359863281</v>
      </c>
      <c r="AD1013" s="116">
        <v>5.844210147857666</v>
      </c>
      <c r="AE1013" s="116">
        <v>34.180469512939453</v>
      </c>
      <c r="AF1013" s="116">
        <v>1016.248779296875</v>
      </c>
      <c r="AG1013" s="116">
        <v>3520.774169921875</v>
      </c>
      <c r="AH1013" s="121">
        <v>2496.272705078125</v>
      </c>
      <c r="AI1013" s="116">
        <v>70.9012451171875</v>
      </c>
      <c r="AJ1013" s="121">
        <v>3407.892333984375</v>
      </c>
      <c r="AK1013" s="121">
        <v>112.88201141357422</v>
      </c>
      <c r="AL1013" s="116">
        <v>2446.380859375</v>
      </c>
      <c r="AM1013" s="116">
        <v>49.892002105712891</v>
      </c>
      <c r="AN1013" s="116">
        <v>98.779525756835938</v>
      </c>
      <c r="AO1013" s="116">
        <v>102.73413848876953</v>
      </c>
      <c r="AP1013" s="116">
        <v>45.686428070068359</v>
      </c>
      <c r="AQ1013" s="116">
        <v>3.5926267040019133</v>
      </c>
      <c r="AR1013" s="118">
        <v>157</v>
      </c>
      <c r="AS1013" s="118">
        <v>1</v>
      </c>
      <c r="AT1013" s="118">
        <v>0</v>
      </c>
      <c r="AU1013" s="118">
        <v>0</v>
      </c>
      <c r="AV1013" s="118">
        <v>0</v>
      </c>
      <c r="AW1013" s="118">
        <v>0</v>
      </c>
      <c r="AX1013" s="118">
        <v>0</v>
      </c>
      <c r="AY1013" s="118">
        <v>0</v>
      </c>
      <c r="AZ1013" s="118">
        <v>8</v>
      </c>
      <c r="BA1013" s="118">
        <v>1</v>
      </c>
      <c r="BB1013" s="118">
        <v>24</v>
      </c>
      <c r="BC1013" s="118">
        <v>9</v>
      </c>
      <c r="BD1013" s="116">
        <v>7</v>
      </c>
      <c r="BE1013" s="118">
        <v>30</v>
      </c>
      <c r="BF1013" s="118">
        <v>0</v>
      </c>
      <c r="BG1013" s="112">
        <v>48.356472015380859</v>
      </c>
      <c r="BH1013" s="244">
        <v>27</v>
      </c>
      <c r="BI1013" s="240">
        <v>8.517350157728707</v>
      </c>
      <c r="BJ1013" s="7"/>
      <c r="BK1013" s="7"/>
    </row>
    <row r="1014" spans="1:63">
      <c r="A1014" s="352">
        <v>41856</v>
      </c>
      <c r="B1014" s="114" t="s">
        <v>184</v>
      </c>
      <c r="C1014" s="114" t="s">
        <v>122</v>
      </c>
      <c r="D1014" s="114">
        <v>109</v>
      </c>
      <c r="E1014" s="114">
        <v>94</v>
      </c>
      <c r="F1014" s="114">
        <v>15</v>
      </c>
      <c r="G1014" s="114">
        <v>325</v>
      </c>
      <c r="H1014" s="114">
        <v>280</v>
      </c>
      <c r="I1014" s="114">
        <v>45</v>
      </c>
      <c r="J1014" s="114">
        <v>826</v>
      </c>
      <c r="K1014" s="115">
        <v>682</v>
      </c>
      <c r="L1014" s="115">
        <v>144</v>
      </c>
      <c r="M1014" s="115">
        <v>611951</v>
      </c>
      <c r="N1014" s="116">
        <v>0.16373859345912933</v>
      </c>
      <c r="O1014" s="115">
        <v>567</v>
      </c>
      <c r="P1014" s="116">
        <v>9.282056987285614E-2</v>
      </c>
      <c r="Q1014" s="116">
        <v>0</v>
      </c>
      <c r="R1014" s="117">
        <v>224041</v>
      </c>
      <c r="S1014" s="116">
        <v>99.377235412597656</v>
      </c>
      <c r="T1014" s="116">
        <v>99.284996032714844</v>
      </c>
      <c r="U1014" s="118">
        <v>225445</v>
      </c>
      <c r="V1014" s="119">
        <v>1.8629821017384529E-2</v>
      </c>
      <c r="W1014" s="117">
        <v>614</v>
      </c>
      <c r="X1014" s="119">
        <v>0.27405697107315063</v>
      </c>
      <c r="Y1014" s="119">
        <v>0</v>
      </c>
      <c r="Z1014" s="117">
        <v>141193</v>
      </c>
      <c r="AA1014" s="119">
        <v>98.019020080566406</v>
      </c>
      <c r="AB1014" s="116">
        <v>139658</v>
      </c>
      <c r="AC1014" s="120">
        <v>97.904884338378906</v>
      </c>
      <c r="AD1014" s="116">
        <v>6.5537266731262207</v>
      </c>
      <c r="AE1014" s="116">
        <v>32.429492950439453</v>
      </c>
      <c r="AF1014" s="116">
        <v>1006.3621215820312</v>
      </c>
      <c r="AG1014" s="116">
        <v>2819.03369140625</v>
      </c>
      <c r="AH1014" s="121">
        <v>2375.684814453125</v>
      </c>
      <c r="AI1014" s="116">
        <v>84.273017883300781</v>
      </c>
      <c r="AJ1014" s="121">
        <v>2358.04345703125</v>
      </c>
      <c r="AK1014" s="121">
        <v>460.99002075195312</v>
      </c>
      <c r="AL1014" s="116">
        <v>2039.60986328125</v>
      </c>
      <c r="AM1014" s="116">
        <v>336.07498168945312</v>
      </c>
      <c r="AN1014" s="116">
        <v>88.627838134765625</v>
      </c>
      <c r="AO1014" s="116">
        <v>90.812950134277344</v>
      </c>
      <c r="AP1014" s="116">
        <v>78.915016174316406</v>
      </c>
      <c r="AQ1014" s="116">
        <v>3.4128737184095037</v>
      </c>
      <c r="AR1014" s="118">
        <v>101</v>
      </c>
      <c r="AS1014" s="118">
        <v>5</v>
      </c>
      <c r="AT1014" s="118">
        <v>29</v>
      </c>
      <c r="AU1014" s="118">
        <v>28</v>
      </c>
      <c r="AV1014" s="118">
        <v>0</v>
      </c>
      <c r="AW1014" s="118">
        <v>0</v>
      </c>
      <c r="AX1014" s="118">
        <v>2</v>
      </c>
      <c r="AY1014" s="118">
        <v>0</v>
      </c>
      <c r="AZ1014" s="118">
        <v>3</v>
      </c>
      <c r="BA1014" s="118">
        <v>1</v>
      </c>
      <c r="BB1014" s="118">
        <v>18</v>
      </c>
      <c r="BC1014" s="118">
        <v>6</v>
      </c>
      <c r="BD1014" s="116">
        <v>5</v>
      </c>
      <c r="BE1014" s="118">
        <v>22</v>
      </c>
      <c r="BF1014" s="118">
        <v>0</v>
      </c>
      <c r="BG1014" s="112">
        <v>43.712749481201172</v>
      </c>
      <c r="BH1014" s="244">
        <v>42</v>
      </c>
      <c r="BI1014" s="240">
        <v>12.923076923076923</v>
      </c>
      <c r="BJ1014" s="7"/>
      <c r="BK1014" s="7"/>
    </row>
    <row r="1015" spans="1:63">
      <c r="A1015" s="352">
        <v>41856</v>
      </c>
      <c r="B1015" s="114" t="s">
        <v>131</v>
      </c>
      <c r="C1015" s="114" t="s">
        <v>176</v>
      </c>
      <c r="D1015" s="114">
        <v>188</v>
      </c>
      <c r="E1015" s="114">
        <v>168</v>
      </c>
      <c r="F1015" s="114">
        <v>20</v>
      </c>
      <c r="G1015" s="114">
        <v>539</v>
      </c>
      <c r="H1015" s="114">
        <v>489</v>
      </c>
      <c r="I1015" s="114">
        <v>50</v>
      </c>
      <c r="J1015" s="114">
        <v>1537</v>
      </c>
      <c r="K1015" s="115">
        <v>1377</v>
      </c>
      <c r="L1015" s="115">
        <v>160</v>
      </c>
      <c r="M1015" s="115">
        <v>1060942</v>
      </c>
      <c r="N1015" s="116">
        <v>0</v>
      </c>
      <c r="O1015" s="115">
        <v>25</v>
      </c>
      <c r="P1015" s="116">
        <v>2.4509155191481113E-3</v>
      </c>
      <c r="Q1015" s="116">
        <v>0</v>
      </c>
      <c r="R1015" s="117">
        <v>388432</v>
      </c>
      <c r="S1015" s="116">
        <v>99.592842102050781</v>
      </c>
      <c r="T1015" s="116">
        <v>99.590400695800781</v>
      </c>
      <c r="U1015" s="118">
        <v>390020</v>
      </c>
      <c r="V1015" s="119">
        <v>3.5382799804210663E-2</v>
      </c>
      <c r="W1015" s="117">
        <v>1054</v>
      </c>
      <c r="X1015" s="119">
        <v>0.27134737372398376</v>
      </c>
      <c r="Y1015" s="119">
        <v>0</v>
      </c>
      <c r="Z1015" s="117">
        <v>159196</v>
      </c>
      <c r="AA1015" s="119">
        <v>94.781272888183594</v>
      </c>
      <c r="AB1015" s="116">
        <v>158559</v>
      </c>
      <c r="AC1015" s="120">
        <v>95.357566833496094</v>
      </c>
      <c r="AD1015" s="116">
        <v>5.2392401695251465</v>
      </c>
      <c r="AE1015" s="116">
        <v>30.225315093994141</v>
      </c>
      <c r="AF1015" s="116">
        <v>1588.04833984375</v>
      </c>
      <c r="AG1015" s="116">
        <v>4801.80908203125</v>
      </c>
      <c r="AH1015" s="121">
        <v>3238.186767578125</v>
      </c>
      <c r="AI1015" s="116">
        <v>67.436805725097656</v>
      </c>
      <c r="AJ1015" s="121">
        <v>4183.55908203125</v>
      </c>
      <c r="AK1015" s="121">
        <v>618.2506103515625</v>
      </c>
      <c r="AL1015" s="116">
        <v>2766.275146484375</v>
      </c>
      <c r="AM1015" s="116">
        <v>471.91128540039062</v>
      </c>
      <c r="AN1015" s="116">
        <v>84.962852478027344</v>
      </c>
      <c r="AO1015" s="116">
        <v>83.755973815917969</v>
      </c>
      <c r="AP1015" s="116">
        <v>94.142196655273438</v>
      </c>
      <c r="AQ1015" s="116">
        <v>3.1241438399682822</v>
      </c>
      <c r="AR1015" s="118">
        <v>283</v>
      </c>
      <c r="AS1015" s="118">
        <v>0</v>
      </c>
      <c r="AT1015" s="118">
        <v>0</v>
      </c>
      <c r="AU1015" s="118">
        <v>0</v>
      </c>
      <c r="AV1015" s="118">
        <v>1</v>
      </c>
      <c r="AW1015" s="118">
        <v>1</v>
      </c>
      <c r="AX1015" s="118">
        <v>5</v>
      </c>
      <c r="AY1015" s="118">
        <v>0</v>
      </c>
      <c r="AZ1015" s="118">
        <v>7</v>
      </c>
      <c r="BA1015" s="118">
        <v>2</v>
      </c>
      <c r="BB1015" s="118">
        <v>114</v>
      </c>
      <c r="BC1015" s="118">
        <v>57</v>
      </c>
      <c r="BD1015" s="116">
        <v>12</v>
      </c>
      <c r="BE1015" s="118">
        <v>37</v>
      </c>
      <c r="BF1015" s="118">
        <v>0</v>
      </c>
      <c r="BG1015" s="112">
        <v>41.042320251464844</v>
      </c>
      <c r="BH1015" s="244">
        <v>85</v>
      </c>
      <c r="BI1015" s="240">
        <v>15.769944341372913</v>
      </c>
      <c r="BJ1015" s="7"/>
      <c r="BK1015" s="7"/>
    </row>
    <row r="1016" spans="1:63">
      <c r="A1016" s="352">
        <v>41856</v>
      </c>
      <c r="B1016" s="114" t="s">
        <v>124</v>
      </c>
      <c r="C1016" s="114" t="s">
        <v>176</v>
      </c>
      <c r="D1016" s="114">
        <v>143</v>
      </c>
      <c r="E1016" s="114">
        <v>113</v>
      </c>
      <c r="F1016" s="114">
        <v>30</v>
      </c>
      <c r="G1016" s="114">
        <v>412</v>
      </c>
      <c r="H1016" s="114">
        <v>332</v>
      </c>
      <c r="I1016" s="114">
        <v>80</v>
      </c>
      <c r="J1016" s="114">
        <v>1585</v>
      </c>
      <c r="K1016" s="115">
        <v>1261</v>
      </c>
      <c r="L1016" s="115">
        <v>324</v>
      </c>
      <c r="M1016" s="115">
        <v>1069682</v>
      </c>
      <c r="N1016" s="116">
        <v>1.8697145860642195E-3</v>
      </c>
      <c r="O1016" s="115">
        <v>154</v>
      </c>
      <c r="P1016" s="116">
        <v>1.5006616711616516E-2</v>
      </c>
      <c r="Q1016" s="116">
        <v>0</v>
      </c>
      <c r="R1016" s="117">
        <v>439100</v>
      </c>
      <c r="S1016" s="116">
        <v>99.577964782714844</v>
      </c>
      <c r="T1016" s="116">
        <v>99.563018798828125</v>
      </c>
      <c r="U1016" s="118">
        <v>440961</v>
      </c>
      <c r="V1016" s="119">
        <v>0.11769748479127884</v>
      </c>
      <c r="W1016" s="117">
        <v>1341</v>
      </c>
      <c r="X1016" s="119">
        <v>0.3053973913192749</v>
      </c>
      <c r="Y1016" s="119">
        <v>0</v>
      </c>
      <c r="Z1016" s="117">
        <v>111745</v>
      </c>
      <c r="AA1016" s="119">
        <v>95.215896606445312</v>
      </c>
      <c r="AB1016" s="116">
        <v>111291</v>
      </c>
      <c r="AC1016" s="120">
        <v>95.544113159179688</v>
      </c>
      <c r="AD1016" s="116">
        <v>5.3573637008666992</v>
      </c>
      <c r="AE1016" s="116">
        <v>31.472785949707031</v>
      </c>
      <c r="AF1016" s="116">
        <v>1599.2076416015625</v>
      </c>
      <c r="AG1016" s="116">
        <v>5447.30029296875</v>
      </c>
      <c r="AH1016" s="121">
        <v>3310.966796875</v>
      </c>
      <c r="AI1016" s="116">
        <v>60.781791687011719</v>
      </c>
      <c r="AJ1016" s="121">
        <v>4143.37060546875</v>
      </c>
      <c r="AK1016" s="121">
        <v>1303.9296875</v>
      </c>
      <c r="AL1016" s="116">
        <v>2294.978759765625</v>
      </c>
      <c r="AM1016" s="116">
        <v>1015.9876708984375</v>
      </c>
      <c r="AN1016" s="116">
        <v>84.110275268554687</v>
      </c>
      <c r="AO1016" s="116">
        <v>79.698799133300781</v>
      </c>
      <c r="AP1016" s="116">
        <v>102.06148529052734</v>
      </c>
      <c r="AQ1016" s="116">
        <v>3.4367825192231862</v>
      </c>
      <c r="AR1016" s="118">
        <v>209</v>
      </c>
      <c r="AS1016" s="118">
        <v>2</v>
      </c>
      <c r="AT1016" s="118">
        <v>0</v>
      </c>
      <c r="AU1016" s="118">
        <v>0</v>
      </c>
      <c r="AV1016" s="118">
        <v>3</v>
      </c>
      <c r="AW1016" s="118">
        <v>1</v>
      </c>
      <c r="AX1016" s="118">
        <v>3</v>
      </c>
      <c r="AY1016" s="118">
        <v>0</v>
      </c>
      <c r="AZ1016" s="118">
        <v>4</v>
      </c>
      <c r="BA1016" s="118">
        <v>1</v>
      </c>
      <c r="BB1016" s="118">
        <v>65</v>
      </c>
      <c r="BC1016" s="118">
        <v>32</v>
      </c>
      <c r="BD1016" s="116">
        <v>12</v>
      </c>
      <c r="BE1016" s="118">
        <v>34</v>
      </c>
      <c r="BF1016" s="118">
        <v>0</v>
      </c>
      <c r="BG1016" s="112">
        <v>41.552139282226563</v>
      </c>
      <c r="BH1016" s="244">
        <v>68</v>
      </c>
      <c r="BI1016" s="240">
        <v>16.50485436893204</v>
      </c>
      <c r="BJ1016" s="7"/>
      <c r="BK1016" s="7"/>
    </row>
    <row r="1017" spans="1:63">
      <c r="A1017" s="352">
        <v>41856</v>
      </c>
      <c r="B1017" s="206" t="s">
        <v>133</v>
      </c>
      <c r="C1017" s="206" t="s">
        <v>176</v>
      </c>
      <c r="D1017" s="206">
        <v>172</v>
      </c>
      <c r="E1017" s="206">
        <v>163</v>
      </c>
      <c r="F1017" s="206">
        <v>9</v>
      </c>
      <c r="G1017" s="206">
        <v>508</v>
      </c>
      <c r="H1017" s="206">
        <v>482</v>
      </c>
      <c r="I1017" s="206">
        <v>26</v>
      </c>
      <c r="J1017" s="206">
        <v>1434</v>
      </c>
      <c r="K1017" s="245">
        <v>1354</v>
      </c>
      <c r="L1017" s="245">
        <v>80</v>
      </c>
      <c r="M1017" s="245">
        <v>862632</v>
      </c>
      <c r="N1017" s="246">
        <v>3.1183633953332901E-2</v>
      </c>
      <c r="O1017" s="245">
        <v>41</v>
      </c>
      <c r="P1017" s="246">
        <v>4.9742250703275204E-3</v>
      </c>
      <c r="Q1017" s="246">
        <v>0</v>
      </c>
      <c r="R1017" s="247">
        <v>305756</v>
      </c>
      <c r="S1017" s="246">
        <v>99.260467529296875</v>
      </c>
      <c r="T1017" s="246">
        <v>99.255531311035156</v>
      </c>
      <c r="U1017" s="248">
        <v>308034</v>
      </c>
      <c r="V1017" s="249">
        <v>0.36846581101417542</v>
      </c>
      <c r="W1017" s="248">
        <v>961</v>
      </c>
      <c r="X1017" s="246">
        <v>0.31430292129516602</v>
      </c>
      <c r="Y1017" s="246">
        <v>0</v>
      </c>
      <c r="Z1017" s="247">
        <v>68331</v>
      </c>
      <c r="AA1017" s="249">
        <v>93.71881103515625</v>
      </c>
      <c r="AB1017" s="246">
        <v>68405</v>
      </c>
      <c r="AC1017" s="250">
        <v>93.409835815429687</v>
      </c>
      <c r="AD1017" s="246">
        <v>5.3715019226074219</v>
      </c>
      <c r="AE1017" s="246">
        <v>35.870182037353516</v>
      </c>
      <c r="AF1017" s="246">
        <v>1345.2545166015625</v>
      </c>
      <c r="AG1017" s="246">
        <v>4521.09619140625</v>
      </c>
      <c r="AH1017" s="251">
        <v>3049.136474609375</v>
      </c>
      <c r="AI1017" s="246">
        <v>67.442413330078125</v>
      </c>
      <c r="AJ1017" s="251">
        <v>4356.68212890625</v>
      </c>
      <c r="AK1017" s="251">
        <v>164.41380310058594</v>
      </c>
      <c r="AL1017" s="246">
        <v>2936.88037109375</v>
      </c>
      <c r="AM1017" s="246">
        <v>112.25640106201172</v>
      </c>
      <c r="AN1017" s="246">
        <v>88.921707153320313</v>
      </c>
      <c r="AO1017" s="246">
        <v>91.501358032226562</v>
      </c>
      <c r="AP1017" s="246">
        <v>50.898162841796875</v>
      </c>
      <c r="AQ1017" s="246">
        <v>3.1527867443558231</v>
      </c>
      <c r="AR1017" s="248">
        <v>277</v>
      </c>
      <c r="AS1017" s="248">
        <v>3</v>
      </c>
      <c r="AT1017" s="248">
        <v>1</v>
      </c>
      <c r="AU1017" s="248">
        <v>1</v>
      </c>
      <c r="AV1017" s="248">
        <v>12</v>
      </c>
      <c r="AW1017" s="248">
        <v>5</v>
      </c>
      <c r="AX1017" s="248">
        <v>5</v>
      </c>
      <c r="AY1017" s="248">
        <v>1</v>
      </c>
      <c r="AZ1017" s="248">
        <v>15</v>
      </c>
      <c r="BA1017" s="248">
        <v>6</v>
      </c>
      <c r="BB1017" s="248">
        <v>74</v>
      </c>
      <c r="BC1017" s="248">
        <v>46</v>
      </c>
      <c r="BD1017" s="246">
        <v>14</v>
      </c>
      <c r="BE1017" s="248">
        <v>37</v>
      </c>
      <c r="BF1017" s="248">
        <v>0</v>
      </c>
      <c r="BG1017" s="249">
        <v>42.687698364257813</v>
      </c>
      <c r="BH1017" s="252">
        <v>108</v>
      </c>
      <c r="BI1017" s="253">
        <v>21.259842519685041</v>
      </c>
      <c r="BJ1017" s="7"/>
      <c r="BK1017" s="7"/>
    </row>
    <row r="1018" spans="1:63">
      <c r="A1018" s="352">
        <v>41856</v>
      </c>
      <c r="B1018" s="206" t="s">
        <v>125</v>
      </c>
      <c r="C1018" s="206" t="s">
        <v>176</v>
      </c>
      <c r="D1018" s="206">
        <v>172</v>
      </c>
      <c r="E1018" s="206">
        <v>164</v>
      </c>
      <c r="F1018" s="206">
        <v>8</v>
      </c>
      <c r="G1018" s="206">
        <v>492</v>
      </c>
      <c r="H1018" s="206">
        <v>468</v>
      </c>
      <c r="I1018" s="206">
        <v>24</v>
      </c>
      <c r="J1018" s="206">
        <v>1603</v>
      </c>
      <c r="K1018" s="245">
        <v>1514</v>
      </c>
      <c r="L1018" s="245">
        <v>89</v>
      </c>
      <c r="M1018" s="245">
        <v>860859</v>
      </c>
      <c r="N1018" s="246">
        <v>3.0202390626072884E-3</v>
      </c>
      <c r="O1018" s="245">
        <v>14</v>
      </c>
      <c r="P1018" s="246">
        <v>1.699427142739296E-3</v>
      </c>
      <c r="Q1018" s="246">
        <v>0</v>
      </c>
      <c r="R1018" s="247">
        <v>319605</v>
      </c>
      <c r="S1018" s="246">
        <v>99.6243896484375</v>
      </c>
      <c r="T1018" s="246">
        <v>99.622695922851563</v>
      </c>
      <c r="U1018" s="248">
        <v>320810</v>
      </c>
      <c r="V1018" s="249">
        <v>0.14993298053741455</v>
      </c>
      <c r="W1018" s="248">
        <v>690</v>
      </c>
      <c r="X1018" s="246">
        <v>0.21589149534702301</v>
      </c>
      <c r="Y1018" s="246">
        <v>0</v>
      </c>
      <c r="Z1018" s="247">
        <v>78647</v>
      </c>
      <c r="AA1018" s="249">
        <v>96.100296020507813</v>
      </c>
      <c r="AB1018" s="246">
        <v>78538</v>
      </c>
      <c r="AC1018" s="250">
        <v>96.460311889648438</v>
      </c>
      <c r="AD1018" s="246">
        <v>4.4726028442382812</v>
      </c>
      <c r="AE1018" s="246">
        <v>33.301136016845703</v>
      </c>
      <c r="AF1018" s="246">
        <v>1107.1353759765625</v>
      </c>
      <c r="AG1018" s="246">
        <v>4262.33447265625</v>
      </c>
      <c r="AH1018" s="251">
        <v>2517.060302734375</v>
      </c>
      <c r="AI1018" s="246">
        <v>59.053562164306641</v>
      </c>
      <c r="AJ1018" s="251">
        <v>3944.722412109375</v>
      </c>
      <c r="AK1018" s="251">
        <v>317.61288452148437</v>
      </c>
      <c r="AL1018" s="246">
        <v>2275.427001953125</v>
      </c>
      <c r="AM1018" s="246">
        <v>241.63348388671875</v>
      </c>
      <c r="AN1018" s="246">
        <v>70.205047607421875</v>
      </c>
      <c r="AO1018" s="246">
        <v>68.859275817871094</v>
      </c>
      <c r="AP1018" s="246">
        <v>92.708229064941406</v>
      </c>
      <c r="AQ1018" s="246">
        <v>2.6589734701536183</v>
      </c>
      <c r="AR1018" s="248">
        <v>340</v>
      </c>
      <c r="AS1018" s="248">
        <v>2</v>
      </c>
      <c r="AT1018" s="248">
        <v>1</v>
      </c>
      <c r="AU1018" s="248">
        <v>0</v>
      </c>
      <c r="AV1018" s="248">
        <v>4</v>
      </c>
      <c r="AW1018" s="248">
        <v>1</v>
      </c>
      <c r="AX1018" s="248">
        <v>3</v>
      </c>
      <c r="AY1018" s="248">
        <v>0</v>
      </c>
      <c r="AZ1018" s="248">
        <v>5</v>
      </c>
      <c r="BA1018" s="248">
        <v>2</v>
      </c>
      <c r="BB1018" s="248">
        <v>60</v>
      </c>
      <c r="BC1018" s="248">
        <v>35</v>
      </c>
      <c r="BD1018" s="246">
        <v>10</v>
      </c>
      <c r="BE1018" s="248">
        <v>20</v>
      </c>
      <c r="BF1018" s="248">
        <v>0</v>
      </c>
      <c r="BG1018" s="249">
        <v>34.153514862060547</v>
      </c>
      <c r="BH1018" s="252">
        <v>141</v>
      </c>
      <c r="BI1018" s="253">
        <v>28.658536585365852</v>
      </c>
      <c r="BJ1018" s="7"/>
      <c r="BK1018" s="7"/>
    </row>
    <row r="1019" spans="1:63">
      <c r="A1019" s="352">
        <v>41856</v>
      </c>
      <c r="B1019" s="107" t="s">
        <v>127</v>
      </c>
      <c r="C1019" s="107" t="s">
        <v>128</v>
      </c>
      <c r="D1019" s="107">
        <v>161</v>
      </c>
      <c r="E1019" s="107">
        <v>149</v>
      </c>
      <c r="F1019" s="107">
        <v>12</v>
      </c>
      <c r="G1019" s="107">
        <v>483</v>
      </c>
      <c r="H1019" s="107">
        <v>447</v>
      </c>
      <c r="I1019" s="107">
        <v>36</v>
      </c>
      <c r="J1019" s="107">
        <v>1549</v>
      </c>
      <c r="K1019" s="108">
        <v>1427</v>
      </c>
      <c r="L1019" s="108">
        <v>122</v>
      </c>
      <c r="M1019" s="108">
        <v>795607</v>
      </c>
      <c r="N1019" s="109">
        <v>0</v>
      </c>
      <c r="O1019" s="108">
        <v>3635</v>
      </c>
      <c r="P1019" s="109">
        <v>0.45689648389816284</v>
      </c>
      <c r="Q1019" s="109">
        <v>0</v>
      </c>
      <c r="R1019" s="110">
        <v>310648</v>
      </c>
      <c r="S1019" s="109">
        <v>99.506072998046875</v>
      </c>
      <c r="T1019" s="109">
        <v>99.051429748535156</v>
      </c>
      <c r="U1019" s="111">
        <v>312190</v>
      </c>
      <c r="V1019" s="112">
        <v>5.0289887934923172E-2</v>
      </c>
      <c r="W1019" s="111">
        <v>2360</v>
      </c>
      <c r="X1019" s="109">
        <v>0.75970232486724854</v>
      </c>
      <c r="Y1019" s="109">
        <v>0</v>
      </c>
      <c r="Z1019" s="110">
        <v>665892</v>
      </c>
      <c r="AA1019" s="112">
        <v>99.224311828613281</v>
      </c>
      <c r="AB1019" s="109">
        <v>664537</v>
      </c>
      <c r="AC1019" s="182">
        <v>99.403228759765625</v>
      </c>
      <c r="AD1019" s="109">
        <v>3.2550723552703857</v>
      </c>
      <c r="AE1019" s="109">
        <v>17.695425033569336</v>
      </c>
      <c r="AF1019" s="109">
        <v>710.63885498046875</v>
      </c>
      <c r="AG1019" s="109">
        <v>4085.28271484375</v>
      </c>
      <c r="AH1019" s="113">
        <v>2516.888671875</v>
      </c>
      <c r="AI1019" s="109">
        <v>61.608676910400391</v>
      </c>
      <c r="AJ1019" s="113">
        <v>3768.7998046875</v>
      </c>
      <c r="AK1019" s="113">
        <v>316.48330688476562</v>
      </c>
      <c r="AL1019" s="109">
        <v>447</v>
      </c>
      <c r="AM1019" s="109">
        <v>36</v>
      </c>
      <c r="AN1019" s="109">
        <v>72.580551147460938</v>
      </c>
      <c r="AO1019" s="109">
        <v>74.293952941894531</v>
      </c>
      <c r="AP1019" s="109">
        <v>56.942230224609375</v>
      </c>
      <c r="AQ1019" s="109">
        <v>2.6373677952509684</v>
      </c>
      <c r="AR1019" s="111">
        <v>332</v>
      </c>
      <c r="AS1019" s="111">
        <v>1</v>
      </c>
      <c r="AT1019" s="111">
        <v>0</v>
      </c>
      <c r="AU1019" s="111">
        <v>0</v>
      </c>
      <c r="AV1019" s="111">
        <v>2</v>
      </c>
      <c r="AW1019" s="111">
        <v>0</v>
      </c>
      <c r="AX1019" s="111">
        <v>21</v>
      </c>
      <c r="AY1019" s="111">
        <v>0</v>
      </c>
      <c r="AZ1019" s="111">
        <v>11</v>
      </c>
      <c r="BA1019" s="111">
        <v>2</v>
      </c>
      <c r="BB1019" s="111">
        <v>23</v>
      </c>
      <c r="BC1019" s="111">
        <v>4</v>
      </c>
      <c r="BD1019" s="109">
        <v>80</v>
      </c>
      <c r="BE1019" s="111">
        <v>108</v>
      </c>
      <c r="BF1019" s="111">
        <v>0</v>
      </c>
      <c r="BG1019" s="112">
        <v>35.447990417480469</v>
      </c>
      <c r="BH1019" s="244">
        <v>167</v>
      </c>
      <c r="BI1019" s="240">
        <v>34.575569358178058</v>
      </c>
      <c r="BJ1019" s="8"/>
      <c r="BK1019" s="8"/>
    </row>
    <row r="1020" spans="1:63">
      <c r="A1020" s="352">
        <v>41856</v>
      </c>
      <c r="B1020" s="107" t="s">
        <v>129</v>
      </c>
      <c r="C1020" s="107" t="s">
        <v>128</v>
      </c>
      <c r="D1020" s="107">
        <v>153</v>
      </c>
      <c r="E1020" s="107">
        <v>151</v>
      </c>
      <c r="F1020" s="107">
        <v>2</v>
      </c>
      <c r="G1020" s="107">
        <v>455</v>
      </c>
      <c r="H1020" s="107">
        <v>449</v>
      </c>
      <c r="I1020" s="107">
        <v>6</v>
      </c>
      <c r="J1020" s="107">
        <v>1264</v>
      </c>
      <c r="K1020" s="108">
        <v>1242</v>
      </c>
      <c r="L1020" s="108">
        <v>22</v>
      </c>
      <c r="M1020" s="108">
        <v>610673</v>
      </c>
      <c r="N1020" s="109">
        <v>2.2761773318052292E-2</v>
      </c>
      <c r="O1020" s="108">
        <v>2872</v>
      </c>
      <c r="P1020" s="109">
        <v>0.47042021155357361</v>
      </c>
      <c r="Q1020" s="109">
        <v>0</v>
      </c>
      <c r="R1020" s="110">
        <v>202149</v>
      </c>
      <c r="S1020" s="109">
        <v>99.4862060546875</v>
      </c>
      <c r="T1020" s="109">
        <v>99.018203735351563</v>
      </c>
      <c r="U1020" s="111">
        <v>203193</v>
      </c>
      <c r="V1020" s="112">
        <v>4.8230007290840149E-2</v>
      </c>
      <c r="W1020" s="111">
        <v>1405</v>
      </c>
      <c r="X1020" s="109">
        <v>0.69503188133239746</v>
      </c>
      <c r="Y1020" s="109">
        <v>0</v>
      </c>
      <c r="Z1020" s="110">
        <v>169418</v>
      </c>
      <c r="AA1020" s="112">
        <v>98.8480224609375</v>
      </c>
      <c r="AB1020" s="109">
        <v>169769</v>
      </c>
      <c r="AC1020" s="182">
        <v>98.953872680664063</v>
      </c>
      <c r="AD1020" s="109">
        <v>3.1089856624603271</v>
      </c>
      <c r="AE1020" s="109">
        <v>25.543563842773438</v>
      </c>
      <c r="AF1020" s="109">
        <v>556.98333740234375</v>
      </c>
      <c r="AG1020" s="109">
        <v>2413.644287109375</v>
      </c>
      <c r="AH1020" s="113">
        <v>1044.8248291015625</v>
      </c>
      <c r="AI1020" s="109">
        <v>43.28826904296875</v>
      </c>
      <c r="AJ1020" s="113">
        <v>2387.461181640625</v>
      </c>
      <c r="AK1020" s="113">
        <v>26.183334350585938</v>
      </c>
      <c r="AL1020" s="109">
        <v>449</v>
      </c>
      <c r="AM1020" s="109">
        <v>6</v>
      </c>
      <c r="AN1020" s="109">
        <v>56.350261688232422</v>
      </c>
      <c r="AO1020" s="109">
        <v>57.131759643554688</v>
      </c>
      <c r="AP1020" s="109">
        <v>25.075017929077148</v>
      </c>
      <c r="AQ1020" s="109">
        <v>1.9095287081561512</v>
      </c>
      <c r="AR1020" s="111">
        <v>363</v>
      </c>
      <c r="AS1020" s="111">
        <v>0</v>
      </c>
      <c r="AT1020" s="111">
        <v>2</v>
      </c>
      <c r="AU1020" s="111">
        <v>1</v>
      </c>
      <c r="AV1020" s="111">
        <v>1</v>
      </c>
      <c r="AW1020" s="111">
        <v>0</v>
      </c>
      <c r="AX1020" s="111">
        <v>18</v>
      </c>
      <c r="AY1020" s="111">
        <v>0</v>
      </c>
      <c r="AZ1020" s="111">
        <v>12</v>
      </c>
      <c r="BA1020" s="111">
        <v>0</v>
      </c>
      <c r="BB1020" s="111">
        <v>30</v>
      </c>
      <c r="BC1020" s="111">
        <v>13</v>
      </c>
      <c r="BD1020" s="109">
        <v>55</v>
      </c>
      <c r="BE1020" s="111">
        <v>83</v>
      </c>
      <c r="BF1020" s="111">
        <v>0</v>
      </c>
      <c r="BG1020" s="112">
        <v>27.258020401000977</v>
      </c>
      <c r="BH1020" s="244">
        <v>200</v>
      </c>
      <c r="BI1020" s="240">
        <v>43.956043956043956</v>
      </c>
      <c r="BJ1020" s="8"/>
      <c r="BK1020" s="8"/>
    </row>
    <row r="1021" spans="1:63">
      <c r="A1021" s="352">
        <v>41856</v>
      </c>
      <c r="B1021" s="126" t="s">
        <v>130</v>
      </c>
      <c r="C1021" s="126" t="s">
        <v>128</v>
      </c>
      <c r="D1021" s="233">
        <v>181</v>
      </c>
      <c r="E1021" s="233">
        <v>176</v>
      </c>
      <c r="F1021" s="233">
        <v>5</v>
      </c>
      <c r="G1021" s="233">
        <v>543</v>
      </c>
      <c r="H1021" s="233">
        <v>528</v>
      </c>
      <c r="I1021" s="233">
        <v>15</v>
      </c>
      <c r="J1021" s="233">
        <v>874</v>
      </c>
      <c r="K1021" s="233">
        <v>846</v>
      </c>
      <c r="L1021" s="233">
        <v>28</v>
      </c>
      <c r="M1021" s="233">
        <v>282411</v>
      </c>
      <c r="N1021" s="195">
        <v>0.26132127642631531</v>
      </c>
      <c r="O1021" s="233">
        <v>663</v>
      </c>
      <c r="P1021" s="230">
        <v>0.23538099229335785</v>
      </c>
      <c r="Q1021" s="234">
        <v>0</v>
      </c>
      <c r="R1021" s="233">
        <v>60630</v>
      </c>
      <c r="S1021" s="230">
        <v>99.835334777832031</v>
      </c>
      <c r="T1021" s="195">
        <v>99.600341796875</v>
      </c>
      <c r="U1021" s="233">
        <v>60730</v>
      </c>
      <c r="V1021" s="195">
        <v>0</v>
      </c>
      <c r="W1021" s="233">
        <v>331</v>
      </c>
      <c r="X1021" s="195">
        <v>0.54593437910079956</v>
      </c>
      <c r="Y1021" s="234">
        <v>0</v>
      </c>
      <c r="Z1021" s="233">
        <v>129625</v>
      </c>
      <c r="AA1021" s="195">
        <v>98.542884826660156</v>
      </c>
      <c r="AB1021" s="233">
        <v>130770</v>
      </c>
      <c r="AC1021" s="195">
        <v>98.679756164550781</v>
      </c>
      <c r="AD1021" s="234">
        <v>4.1718282699584961</v>
      </c>
      <c r="AE1021" s="234">
        <v>27.192619323730469</v>
      </c>
      <c r="AF1021" s="233">
        <v>356.18331909179687</v>
      </c>
      <c r="AG1021" s="234">
        <v>1137.9884033203125</v>
      </c>
      <c r="AH1021" s="234">
        <v>703.8846435546875</v>
      </c>
      <c r="AI1021" s="234">
        <v>61.853412628173828</v>
      </c>
      <c r="AJ1021" s="234">
        <v>1086.383056640625</v>
      </c>
      <c r="AK1021" s="234">
        <v>51.605556488037109</v>
      </c>
      <c r="AL1021" s="234">
        <v>528</v>
      </c>
      <c r="AM1021" s="234">
        <v>15</v>
      </c>
      <c r="AN1021" s="235">
        <v>47.375579833984375</v>
      </c>
      <c r="AO1021" s="235">
        <v>46.468368530273438</v>
      </c>
      <c r="AP1021" s="235">
        <v>80.433845520019531</v>
      </c>
      <c r="AQ1021" s="213">
        <v>1.3020462280552774</v>
      </c>
      <c r="AR1021" s="234">
        <v>451</v>
      </c>
      <c r="AS1021" s="236">
        <v>0</v>
      </c>
      <c r="AT1021" s="236">
        <v>3</v>
      </c>
      <c r="AU1021" s="236">
        <v>2</v>
      </c>
      <c r="AV1021" s="236">
        <v>0</v>
      </c>
      <c r="AW1021" s="236">
        <v>0</v>
      </c>
      <c r="AX1021" s="236">
        <v>10</v>
      </c>
      <c r="AY1021" s="236">
        <v>0</v>
      </c>
      <c r="AZ1021" s="236">
        <v>1</v>
      </c>
      <c r="BA1021" s="236">
        <v>0</v>
      </c>
      <c r="BB1021" s="236">
        <v>32</v>
      </c>
      <c r="BC1021" s="236">
        <v>8</v>
      </c>
      <c r="BD1021" s="236">
        <v>11</v>
      </c>
      <c r="BE1021" s="236">
        <v>3</v>
      </c>
      <c r="BF1021" s="236">
        <v>0</v>
      </c>
      <c r="BG1021" s="235">
        <v>21.562328338623047</v>
      </c>
      <c r="BH1021" s="236">
        <v>278</v>
      </c>
      <c r="BI1021" s="235">
        <v>51.197053406998158</v>
      </c>
      <c r="BJ1021" s="299"/>
      <c r="BK1021" s="299"/>
    </row>
    <row r="1022" spans="1:63">
      <c r="A1022" s="352">
        <v>41856</v>
      </c>
      <c r="B1022" s="127" t="s">
        <v>132</v>
      </c>
      <c r="C1022" s="127" t="s">
        <v>128</v>
      </c>
      <c r="D1022" s="199">
        <v>183</v>
      </c>
      <c r="E1022" s="199">
        <v>178</v>
      </c>
      <c r="F1022" s="199">
        <v>5</v>
      </c>
      <c r="G1022" s="199">
        <v>542</v>
      </c>
      <c r="H1022" s="199">
        <v>527</v>
      </c>
      <c r="I1022" s="199">
        <v>15</v>
      </c>
      <c r="J1022" s="199">
        <v>1025</v>
      </c>
      <c r="K1022" s="199">
        <v>995</v>
      </c>
      <c r="L1022" s="199">
        <v>30</v>
      </c>
      <c r="M1022" s="199">
        <v>369605</v>
      </c>
      <c r="N1022" s="200">
        <v>1.2986836954951286E-2</v>
      </c>
      <c r="O1022" s="199">
        <v>1071</v>
      </c>
      <c r="P1022" s="194">
        <v>0.28982371091842651</v>
      </c>
      <c r="Q1022" s="200">
        <v>0</v>
      </c>
      <c r="R1022" s="199">
        <v>91840</v>
      </c>
      <c r="S1022" s="194">
        <v>99.726364135742188</v>
      </c>
      <c r="T1022" s="200">
        <v>99.437332153320313</v>
      </c>
      <c r="U1022" s="199">
        <v>92092</v>
      </c>
      <c r="V1022" s="201">
        <v>0</v>
      </c>
      <c r="W1022" s="199">
        <v>601</v>
      </c>
      <c r="X1022" s="200">
        <v>0.65439897775650024</v>
      </c>
      <c r="Y1022" s="200">
        <v>0</v>
      </c>
      <c r="Z1022" s="199">
        <v>143829</v>
      </c>
      <c r="AA1022" s="201">
        <v>97.826980590820313</v>
      </c>
      <c r="AB1022" s="199">
        <v>145317</v>
      </c>
      <c r="AC1022" s="201">
        <v>97.364555358886719</v>
      </c>
      <c r="AD1022" s="200">
        <v>4.2557005882263184</v>
      </c>
      <c r="AE1022" s="200">
        <v>27.577795028686523</v>
      </c>
      <c r="AF1022" s="199">
        <v>438.8055419921875</v>
      </c>
      <c r="AG1022" s="200">
        <v>1496.750244140625</v>
      </c>
      <c r="AH1022" s="200">
        <v>766.371826171875</v>
      </c>
      <c r="AI1022" s="237">
        <v>51.202384948730469</v>
      </c>
      <c r="AJ1022" s="200">
        <v>1451.7391357421875</v>
      </c>
      <c r="AK1022" s="200">
        <v>45.011112213134766</v>
      </c>
      <c r="AL1022" s="200">
        <v>527</v>
      </c>
      <c r="AM1022" s="200">
        <v>15</v>
      </c>
      <c r="AN1022" s="200">
        <v>45.914901733398437</v>
      </c>
      <c r="AO1022" s="200">
        <v>46.138172149658203</v>
      </c>
      <c r="AP1022" s="200">
        <v>39.716156005859375</v>
      </c>
      <c r="AQ1022" s="200">
        <v>1.460244140625</v>
      </c>
      <c r="AR1022" s="200">
        <v>476</v>
      </c>
      <c r="AS1022" s="202">
        <v>0</v>
      </c>
      <c r="AT1022" s="202">
        <v>4</v>
      </c>
      <c r="AU1022" s="202">
        <v>2</v>
      </c>
      <c r="AV1022" s="202">
        <v>0</v>
      </c>
      <c r="AW1022" s="202">
        <v>0</v>
      </c>
      <c r="AX1022" s="202">
        <v>10</v>
      </c>
      <c r="AY1022" s="202">
        <v>-1</v>
      </c>
      <c r="AZ1022" s="202">
        <v>4</v>
      </c>
      <c r="BA1022" s="202">
        <v>0</v>
      </c>
      <c r="BB1022" s="202">
        <v>45</v>
      </c>
      <c r="BC1022" s="202">
        <v>16</v>
      </c>
      <c r="BD1022" s="202">
        <v>19</v>
      </c>
      <c r="BE1022" s="202">
        <v>14</v>
      </c>
      <c r="BF1022" s="202">
        <v>0</v>
      </c>
      <c r="BG1022" s="200">
        <v>21.319784164428711</v>
      </c>
      <c r="BH1022" s="202">
        <v>308</v>
      </c>
      <c r="BI1022" s="238">
        <v>56.826568265682653</v>
      </c>
      <c r="BJ1022" s="299"/>
      <c r="BK1022" s="299"/>
    </row>
    <row r="1023" spans="1:63">
      <c r="A1023" s="352">
        <v>41855</v>
      </c>
      <c r="B1023" s="126" t="s">
        <v>6</v>
      </c>
      <c r="C1023" s="126"/>
      <c r="D1023" s="233">
        <v>2108</v>
      </c>
      <c r="E1023" s="233">
        <v>1915</v>
      </c>
      <c r="F1023" s="233">
        <v>193</v>
      </c>
      <c r="G1023" s="233">
        <v>6226</v>
      </c>
      <c r="H1023" s="233">
        <v>5668</v>
      </c>
      <c r="I1023" s="233">
        <v>558</v>
      </c>
      <c r="J1023" s="233">
        <v>18733</v>
      </c>
      <c r="K1023" s="233">
        <v>16621</v>
      </c>
      <c r="L1023" s="233">
        <v>2112</v>
      </c>
      <c r="M1023" s="233">
        <v>11383262</v>
      </c>
      <c r="N1023" s="195">
        <v>0.13681490995469286</v>
      </c>
      <c r="O1023" s="233">
        <v>16687</v>
      </c>
      <c r="P1023" s="230">
        <v>0.1487817154468192</v>
      </c>
      <c r="Q1023" s="234"/>
      <c r="R1023" s="233">
        <v>4325415</v>
      </c>
      <c r="S1023" s="230">
        <v>99.600077035017407</v>
      </c>
      <c r="T1023" s="195">
        <v>99.451890331818348</v>
      </c>
      <c r="U1023" s="233">
        <v>4342788</v>
      </c>
      <c r="V1023" s="195">
        <v>6.5027352089643747E-2</v>
      </c>
      <c r="W1023" s="233">
        <v>15283</v>
      </c>
      <c r="X1023" s="195">
        <v>0.35333025848386806</v>
      </c>
      <c r="Y1023" s="234"/>
      <c r="Z1023" s="233">
        <v>3522696</v>
      </c>
      <c r="AA1023" s="195">
        <v>98.303831453404172</v>
      </c>
      <c r="AB1023" s="233">
        <v>3527300</v>
      </c>
      <c r="AC1023" s="195">
        <v>98.306692840458936</v>
      </c>
      <c r="AD1023" s="234">
        <v>9.6939665414985683</v>
      </c>
      <c r="AE1023" s="234">
        <v>30.144285526665104</v>
      </c>
      <c r="AF1023" s="233">
        <v>16163.848266601563</v>
      </c>
      <c r="AG1023" s="234">
        <v>59588.491577148438</v>
      </c>
      <c r="AH1023" s="234">
        <v>41994.168334960938</v>
      </c>
      <c r="AI1023" s="234">
        <v>70.473622042591288</v>
      </c>
      <c r="AJ1023" s="234">
        <v>49916.982421875</v>
      </c>
      <c r="AK1023" s="234">
        <v>9671.5252494812012</v>
      </c>
      <c r="AL1023" s="234">
        <v>31162.485595703125</v>
      </c>
      <c r="AM1023" s="234">
        <v>7968.1212348937988</v>
      </c>
      <c r="AN1023" s="235">
        <v>86.485279848575559</v>
      </c>
      <c r="AO1023" s="235">
        <v>82.767711465701879</v>
      </c>
      <c r="AP1023" s="235">
        <v>113.82394480729803</v>
      </c>
      <c r="AQ1023" s="213">
        <v>3.1809369336010485</v>
      </c>
      <c r="AR1023" s="234">
        <v>3701</v>
      </c>
      <c r="AS1023" s="236">
        <v>91</v>
      </c>
      <c r="AT1023" s="236">
        <v>22</v>
      </c>
      <c r="AU1023" s="236">
        <v>16</v>
      </c>
      <c r="AV1023" s="236">
        <v>16</v>
      </c>
      <c r="AW1023" s="236">
        <v>8</v>
      </c>
      <c r="AX1023" s="236">
        <v>99</v>
      </c>
      <c r="AY1023" s="236">
        <v>3</v>
      </c>
      <c r="AZ1023" s="236">
        <v>73</v>
      </c>
      <c r="BA1023" s="236">
        <v>16</v>
      </c>
      <c r="BB1023" s="236">
        <v>575</v>
      </c>
      <c r="BC1023" s="236">
        <v>256</v>
      </c>
      <c r="BD1023" s="236">
        <v>300</v>
      </c>
      <c r="BE1023" s="236">
        <v>494</v>
      </c>
      <c r="BF1023" s="236">
        <v>0</v>
      </c>
      <c r="BG1023" s="235">
        <v>42.132458256979803</v>
      </c>
      <c r="BH1023" s="236">
        <v>1563</v>
      </c>
      <c r="BI1023" s="235">
        <v>25.104400899453903</v>
      </c>
      <c r="BJ1023" s="299"/>
      <c r="BK1023" s="299"/>
    </row>
    <row r="1024" spans="1:63">
      <c r="A1024" s="352">
        <v>41855</v>
      </c>
      <c r="B1024" s="127" t="s">
        <v>134</v>
      </c>
      <c r="C1024" s="127"/>
      <c r="D1024" s="199">
        <v>755</v>
      </c>
      <c r="E1024" s="199">
        <v>653</v>
      </c>
      <c r="F1024" s="199">
        <v>102</v>
      </c>
      <c r="G1024" s="199">
        <v>2252</v>
      </c>
      <c r="H1024" s="199">
        <v>1946</v>
      </c>
      <c r="I1024" s="199">
        <v>306</v>
      </c>
      <c r="J1024" s="199">
        <v>7810</v>
      </c>
      <c r="K1024" s="199">
        <v>6564</v>
      </c>
      <c r="L1024" s="199">
        <v>1246</v>
      </c>
      <c r="M1024" s="199">
        <v>5409147</v>
      </c>
      <c r="N1024" s="200">
        <v>2.3219927422282884E-2</v>
      </c>
      <c r="O1024" s="199">
        <v>8784</v>
      </c>
      <c r="P1024" s="194">
        <v>0.16244213778103375</v>
      </c>
      <c r="Q1024" s="200"/>
      <c r="R1024" s="199">
        <v>2246552</v>
      </c>
      <c r="S1024" s="194">
        <v>99.612980965727573</v>
      </c>
      <c r="T1024" s="200">
        <v>99.451167509939424</v>
      </c>
      <c r="U1024" s="199">
        <v>2255284</v>
      </c>
      <c r="V1024" s="201">
        <v>5.2365911542944482E-2</v>
      </c>
      <c r="W1024" s="199">
        <v>6689</v>
      </c>
      <c r="X1024" s="200">
        <v>0.29774516681563568</v>
      </c>
      <c r="Y1024" s="200"/>
      <c r="Z1024" s="199">
        <v>2030425</v>
      </c>
      <c r="AA1024" s="201">
        <v>98.556802627937543</v>
      </c>
      <c r="AB1024" s="199">
        <v>2031143</v>
      </c>
      <c r="AC1024" s="201">
        <v>98.510590719038078</v>
      </c>
      <c r="AD1024" s="200">
        <v>5.4152152034359755</v>
      </c>
      <c r="AE1024" s="200">
        <v>30.362319543984178</v>
      </c>
      <c r="AF1024" s="199">
        <v>8267.4403686523437</v>
      </c>
      <c r="AG1024" s="200">
        <v>32114.274169921875</v>
      </c>
      <c r="AH1024" s="200">
        <v>25525.549560546875</v>
      </c>
      <c r="AI1024" s="237">
        <v>79.483501403416497</v>
      </c>
      <c r="AJ1024" s="200">
        <v>25215.180908203125</v>
      </c>
      <c r="AK1024" s="200">
        <v>6899.1097106933594</v>
      </c>
      <c r="AL1024" s="200">
        <v>19395.126708984375</v>
      </c>
      <c r="AM1024" s="200">
        <v>6130.4269599914551</v>
      </c>
      <c r="AN1024" s="200">
        <v>107.52842410788772</v>
      </c>
      <c r="AO1024" s="200">
        <v>101.36833804602622</v>
      </c>
      <c r="AP1024" s="200">
        <v>138.22963297965094</v>
      </c>
      <c r="AQ1024" s="200">
        <v>4.1119429154829543</v>
      </c>
      <c r="AR1024" s="200">
        <v>910</v>
      </c>
      <c r="AS1024" s="202">
        <v>86</v>
      </c>
      <c r="AT1024" s="202">
        <v>10</v>
      </c>
      <c r="AU1024" s="202">
        <v>6</v>
      </c>
      <c r="AV1024" s="202">
        <v>4</v>
      </c>
      <c r="AW1024" s="202">
        <v>4</v>
      </c>
      <c r="AX1024" s="202">
        <v>27</v>
      </c>
      <c r="AY1024" s="202">
        <v>0</v>
      </c>
      <c r="AZ1024" s="202">
        <v>32</v>
      </c>
      <c r="BA1024" s="202">
        <v>4</v>
      </c>
      <c r="BB1024" s="202">
        <v>118</v>
      </c>
      <c r="BC1024" s="202">
        <v>43</v>
      </c>
      <c r="BD1024" s="202">
        <v>81</v>
      </c>
      <c r="BE1024" s="202">
        <v>195</v>
      </c>
      <c r="BF1024" s="202">
        <v>0</v>
      </c>
      <c r="BG1024" s="200">
        <v>53.034804404683456</v>
      </c>
      <c r="BH1024" s="202">
        <v>203</v>
      </c>
      <c r="BI1024" s="238">
        <v>9.0142095914742448</v>
      </c>
      <c r="BJ1024" s="299"/>
      <c r="BK1024" s="299"/>
    </row>
    <row r="1025" spans="1:63">
      <c r="A1025" s="352">
        <v>41855</v>
      </c>
      <c r="B1025" s="127" t="s">
        <v>175</v>
      </c>
      <c r="C1025" s="127"/>
      <c r="D1025" s="199">
        <v>675</v>
      </c>
      <c r="E1025" s="199">
        <v>608</v>
      </c>
      <c r="F1025" s="199">
        <v>67</v>
      </c>
      <c r="G1025" s="199">
        <v>1951</v>
      </c>
      <c r="H1025" s="199">
        <v>1771</v>
      </c>
      <c r="I1025" s="199">
        <v>180</v>
      </c>
      <c r="J1025" s="199">
        <v>6164</v>
      </c>
      <c r="K1025" s="199">
        <v>5504</v>
      </c>
      <c r="L1025" s="199">
        <v>660</v>
      </c>
      <c r="M1025" s="199">
        <v>3909331</v>
      </c>
      <c r="N1025" s="200">
        <v>1.3224768819229966E-2</v>
      </c>
      <c r="O1025" s="199">
        <v>222</v>
      </c>
      <c r="P1025" s="194">
        <v>5.9083911350442681E-3</v>
      </c>
      <c r="Q1025" s="200"/>
      <c r="R1025" s="199">
        <v>1421153</v>
      </c>
      <c r="S1025" s="194">
        <v>99.589896504616561</v>
      </c>
      <c r="T1025" s="243">
        <v>99.584012344000087</v>
      </c>
      <c r="U1025" s="199">
        <v>1427006</v>
      </c>
      <c r="V1025" s="201">
        <v>0.10329319009894453</v>
      </c>
      <c r="W1025" s="199">
        <v>4080</v>
      </c>
      <c r="X1025" s="200">
        <v>0.28709083399183621</v>
      </c>
      <c r="Y1025" s="200"/>
      <c r="Z1025" s="199">
        <v>410601</v>
      </c>
      <c r="AA1025" s="201">
        <v>94.994410828231011</v>
      </c>
      <c r="AB1025" s="199">
        <v>410402</v>
      </c>
      <c r="AC1025" s="201">
        <v>95.141593729767479</v>
      </c>
      <c r="AD1025" s="200">
        <v>20.752127875074262</v>
      </c>
      <c r="AE1025" s="200">
        <v>32.208762062575211</v>
      </c>
      <c r="AF1025" s="199">
        <v>5807.6353759765625</v>
      </c>
      <c r="AG1025" s="200">
        <v>18453.9853515625</v>
      </c>
      <c r="AH1025" s="200">
        <v>11582.051513671875</v>
      </c>
      <c r="AI1025" s="237">
        <v>62.76178989538009</v>
      </c>
      <c r="AJ1025" s="200">
        <v>16123.947509765625</v>
      </c>
      <c r="AK1025" s="200">
        <v>2330.0377349853516</v>
      </c>
      <c r="AL1025" s="200">
        <v>9816.35888671875</v>
      </c>
      <c r="AM1025" s="200">
        <v>1765.6942749023437</v>
      </c>
      <c r="AN1025" s="200">
        <v>79.099611640901742</v>
      </c>
      <c r="AO1025" s="200">
        <v>78.379152140800997</v>
      </c>
      <c r="AP1025" s="200">
        <v>87.437411425078921</v>
      </c>
      <c r="AQ1025" s="200">
        <v>2.9938327955163042</v>
      </c>
      <c r="AR1025" s="200">
        <v>1143</v>
      </c>
      <c r="AS1025" s="202">
        <v>4</v>
      </c>
      <c r="AT1025" s="202">
        <v>6</v>
      </c>
      <c r="AU1025" s="202">
        <v>4</v>
      </c>
      <c r="AV1025" s="202">
        <v>10</v>
      </c>
      <c r="AW1025" s="202">
        <v>4</v>
      </c>
      <c r="AX1025" s="202">
        <v>21</v>
      </c>
      <c r="AY1025" s="202">
        <v>0</v>
      </c>
      <c r="AZ1025" s="202">
        <v>18</v>
      </c>
      <c r="BA1025" s="202">
        <v>10</v>
      </c>
      <c r="BB1025" s="202">
        <v>330</v>
      </c>
      <c r="BC1025" s="202">
        <v>179</v>
      </c>
      <c r="BD1025" s="202">
        <v>60</v>
      </c>
      <c r="BE1025" s="202">
        <v>106</v>
      </c>
      <c r="BF1025" s="202">
        <v>0</v>
      </c>
      <c r="BG1025" s="200">
        <v>38.468666344633625</v>
      </c>
      <c r="BH1025" s="202">
        <v>427</v>
      </c>
      <c r="BI1025" s="238">
        <v>21.886212198872375</v>
      </c>
      <c r="BJ1025" s="299"/>
      <c r="BK1025" s="299"/>
    </row>
    <row r="1026" spans="1:63">
      <c r="A1026" s="352">
        <v>41855</v>
      </c>
      <c r="B1026" s="126" t="s">
        <v>135</v>
      </c>
      <c r="C1026" s="126"/>
      <c r="D1026" s="189">
        <v>678</v>
      </c>
      <c r="E1026" s="189">
        <v>654</v>
      </c>
      <c r="F1026" s="189">
        <v>24</v>
      </c>
      <c r="G1026" s="189">
        <v>2023</v>
      </c>
      <c r="H1026" s="189">
        <v>1951</v>
      </c>
      <c r="I1026" s="189">
        <v>72</v>
      </c>
      <c r="J1026" s="189">
        <v>4759</v>
      </c>
      <c r="K1026" s="189">
        <v>4553</v>
      </c>
      <c r="L1026" s="189">
        <v>206</v>
      </c>
      <c r="M1026" s="189">
        <v>2064784</v>
      </c>
      <c r="N1026" s="203">
        <v>0.66839919626041699</v>
      </c>
      <c r="O1026" s="189">
        <v>7681</v>
      </c>
      <c r="P1026" s="192">
        <v>0.37451339985831833</v>
      </c>
      <c r="Q1026" s="203"/>
      <c r="R1026" s="204">
        <v>657710</v>
      </c>
      <c r="S1026" s="192">
        <v>99.577998520133875</v>
      </c>
      <c r="T1026" s="203">
        <v>99.205065572365257</v>
      </c>
      <c r="U1026" s="204">
        <v>660498</v>
      </c>
      <c r="V1026" s="205">
        <v>2.5586754007017987E-2</v>
      </c>
      <c r="W1026" s="204">
        <v>4514</v>
      </c>
      <c r="X1026" s="203">
        <v>0.68632071885785528</v>
      </c>
      <c r="Y1026" s="203"/>
      <c r="Z1026" s="204">
        <v>1081670</v>
      </c>
      <c r="AA1026" s="205">
        <v>99.085227277513937</v>
      </c>
      <c r="AB1026" s="204">
        <v>1085755</v>
      </c>
      <c r="AC1026" s="205">
        <v>99.121625542988625</v>
      </c>
      <c r="AD1026" s="203">
        <v>3.7924713618202603</v>
      </c>
      <c r="AE1026" s="203">
        <v>27.910570089906255</v>
      </c>
      <c r="AF1026" s="204">
        <v>2088.7725219726562</v>
      </c>
      <c r="AG1026" s="205">
        <v>9020.2320556640625</v>
      </c>
      <c r="AH1026" s="205">
        <v>4886.5672607421875</v>
      </c>
      <c r="AI1026" s="232">
        <v>54.173409626127878</v>
      </c>
      <c r="AJ1026" s="205">
        <v>8577.85400390625</v>
      </c>
      <c r="AK1026" s="205">
        <v>442.37780380249023</v>
      </c>
      <c r="AL1026" s="205">
        <v>1951</v>
      </c>
      <c r="AM1026" s="205">
        <v>72</v>
      </c>
      <c r="AN1026" s="203">
        <v>57.438158854783069</v>
      </c>
      <c r="AO1026" s="203">
        <v>57.712067603673816</v>
      </c>
      <c r="AP1026" s="203">
        <v>52.597643626977451</v>
      </c>
      <c r="AQ1026" s="203">
        <v>1.8954049286959576</v>
      </c>
      <c r="AR1026" s="205">
        <v>1648</v>
      </c>
      <c r="AS1026" s="204">
        <v>1</v>
      </c>
      <c r="AT1026" s="204">
        <v>6</v>
      </c>
      <c r="AU1026" s="204">
        <v>6</v>
      </c>
      <c r="AV1026" s="204">
        <v>2</v>
      </c>
      <c r="AW1026" s="204">
        <v>0</v>
      </c>
      <c r="AX1026" s="204">
        <v>51</v>
      </c>
      <c r="AY1026" s="204">
        <v>3</v>
      </c>
      <c r="AZ1026" s="204">
        <v>23</v>
      </c>
      <c r="BA1026" s="204">
        <v>2</v>
      </c>
      <c r="BB1026" s="204">
        <v>127</v>
      </c>
      <c r="BC1026" s="204">
        <v>34</v>
      </c>
      <c r="BD1026" s="204">
        <v>159</v>
      </c>
      <c r="BE1026" s="204">
        <v>193</v>
      </c>
      <c r="BF1026" s="204">
        <v>0</v>
      </c>
      <c r="BG1026" s="203">
        <v>27.411584664209904</v>
      </c>
      <c r="BH1026" s="204">
        <v>933</v>
      </c>
      <c r="BI1026" s="239">
        <v>46.119624320316362</v>
      </c>
      <c r="BJ1026" s="299"/>
      <c r="BK1026" s="299"/>
    </row>
    <row r="1027" spans="1:63">
      <c r="A1027" s="352">
        <v>41855</v>
      </c>
      <c r="B1027" s="114" t="s">
        <v>121</v>
      </c>
      <c r="C1027" s="114" t="s">
        <v>122</v>
      </c>
      <c r="D1027" s="114">
        <v>227</v>
      </c>
      <c r="E1027" s="114">
        <v>168</v>
      </c>
      <c r="F1027" s="114">
        <v>59</v>
      </c>
      <c r="G1027" s="114">
        <v>668</v>
      </c>
      <c r="H1027" s="114">
        <v>492</v>
      </c>
      <c r="I1027" s="114">
        <v>176</v>
      </c>
      <c r="J1027" s="114">
        <v>2537</v>
      </c>
      <c r="K1027" s="115">
        <v>1815</v>
      </c>
      <c r="L1027" s="115">
        <v>722</v>
      </c>
      <c r="M1027" s="115">
        <v>1764951</v>
      </c>
      <c r="N1027" s="116">
        <v>5.5185668170452118E-2</v>
      </c>
      <c r="O1027" s="115">
        <v>2471</v>
      </c>
      <c r="P1027" s="116">
        <v>0.14008866250514984</v>
      </c>
      <c r="Q1027" s="116">
        <v>0</v>
      </c>
      <c r="R1027" s="117">
        <v>849585</v>
      </c>
      <c r="S1027" s="116">
        <v>99.677009582519531</v>
      </c>
      <c r="T1027" s="116">
        <v>99.537376403808594</v>
      </c>
      <c r="U1027" s="118">
        <v>852338</v>
      </c>
      <c r="V1027" s="119">
        <v>7.1333207190036774E-2</v>
      </c>
      <c r="W1027" s="117">
        <v>2618</v>
      </c>
      <c r="X1027" s="119">
        <v>0.30815044045448303</v>
      </c>
      <c r="Y1027" s="119">
        <v>0</v>
      </c>
      <c r="Z1027" s="117">
        <v>1054767</v>
      </c>
      <c r="AA1027" s="119">
        <v>98.647850036621094</v>
      </c>
      <c r="AB1027" s="116">
        <v>1055260</v>
      </c>
      <c r="AC1027" s="120">
        <v>98.599205017089844</v>
      </c>
      <c r="AD1027" s="116">
        <v>5.1811070442199707</v>
      </c>
      <c r="AE1027" s="116">
        <v>29.297784805297852</v>
      </c>
      <c r="AF1027" s="116">
        <v>2603.253173828125</v>
      </c>
      <c r="AG1027" s="116">
        <v>13056.828125</v>
      </c>
      <c r="AH1027" s="121">
        <v>11084.46875</v>
      </c>
      <c r="AI1027" s="116">
        <v>84.894035339355469</v>
      </c>
      <c r="AJ1027" s="121">
        <v>8457.8916015625</v>
      </c>
      <c r="AK1027" s="121">
        <v>4598.95068359375</v>
      </c>
      <c r="AL1027" s="116">
        <v>6858.38330078125</v>
      </c>
      <c r="AM1027" s="116">
        <v>4226.0888671875</v>
      </c>
      <c r="AN1027" s="116">
        <v>129.25054931640625</v>
      </c>
      <c r="AO1027" s="116">
        <v>117.83310699462891</v>
      </c>
      <c r="AP1027" s="116">
        <v>157.27719116210937</v>
      </c>
      <c r="AQ1027" s="122">
        <v>5.1465621304690581</v>
      </c>
      <c r="AR1027" s="118">
        <v>163</v>
      </c>
      <c r="AS1027" s="118">
        <v>63</v>
      </c>
      <c r="AT1027" s="118">
        <v>6</v>
      </c>
      <c r="AU1027" s="118">
        <v>3</v>
      </c>
      <c r="AV1027" s="118">
        <v>1</v>
      </c>
      <c r="AW1027" s="118">
        <v>1</v>
      </c>
      <c r="AX1027" s="118">
        <v>13</v>
      </c>
      <c r="AY1027" s="118">
        <v>0</v>
      </c>
      <c r="AZ1027" s="118">
        <v>8</v>
      </c>
      <c r="BA1027" s="118">
        <v>1</v>
      </c>
      <c r="BB1027" s="118">
        <v>24</v>
      </c>
      <c r="BC1027" s="118">
        <v>10</v>
      </c>
      <c r="BD1027" s="116">
        <v>35</v>
      </c>
      <c r="BE1027" s="118">
        <v>43</v>
      </c>
      <c r="BF1027" s="118">
        <v>0</v>
      </c>
      <c r="BG1027" s="112">
        <v>64.142448425292969</v>
      </c>
      <c r="BH1027" s="244">
        <v>36</v>
      </c>
      <c r="BI1027" s="240">
        <v>5.3892215568862278</v>
      </c>
      <c r="BJ1027" s="41"/>
      <c r="BK1027" s="41"/>
    </row>
    <row r="1028" spans="1:63">
      <c r="A1028" s="352">
        <v>41855</v>
      </c>
      <c r="B1028" s="114" t="s">
        <v>123</v>
      </c>
      <c r="C1028" s="114" t="s">
        <v>122</v>
      </c>
      <c r="D1028" s="114">
        <v>169</v>
      </c>
      <c r="E1028" s="114">
        <v>158</v>
      </c>
      <c r="F1028" s="114">
        <v>11</v>
      </c>
      <c r="G1028" s="114">
        <v>518</v>
      </c>
      <c r="H1028" s="114">
        <v>484</v>
      </c>
      <c r="I1028" s="114">
        <v>34</v>
      </c>
      <c r="J1028" s="114">
        <v>1544</v>
      </c>
      <c r="K1028" s="115">
        <v>1421</v>
      </c>
      <c r="L1028" s="115">
        <v>123</v>
      </c>
      <c r="M1028" s="115">
        <v>994994</v>
      </c>
      <c r="N1028" s="116">
        <v>1.0753833688795567E-2</v>
      </c>
      <c r="O1028" s="115">
        <v>1639</v>
      </c>
      <c r="P1028" s="116">
        <v>0.16476766765117645</v>
      </c>
      <c r="Q1028" s="116">
        <v>0</v>
      </c>
      <c r="R1028" s="117">
        <v>380028</v>
      </c>
      <c r="S1028" s="116">
        <v>99.684967041015625</v>
      </c>
      <c r="T1028" s="116">
        <v>99.520721435546875</v>
      </c>
      <c r="U1028" s="118">
        <v>381229</v>
      </c>
      <c r="V1028" s="119">
        <v>5.5347312241792679E-2</v>
      </c>
      <c r="W1028" s="117">
        <v>1214</v>
      </c>
      <c r="X1028" s="119">
        <v>0.31945013999938965</v>
      </c>
      <c r="Y1028" s="119">
        <v>0</v>
      </c>
      <c r="Z1028" s="117">
        <v>324865</v>
      </c>
      <c r="AA1028" s="119">
        <v>98.448585510253906</v>
      </c>
      <c r="AB1028" s="116">
        <v>325300</v>
      </c>
      <c r="AC1028" s="120">
        <v>98.4869384765625</v>
      </c>
      <c r="AD1028" s="116">
        <v>5.0662651062011719</v>
      </c>
      <c r="AE1028" s="116">
        <v>29.740224838256836</v>
      </c>
      <c r="AF1028" s="116">
        <v>1400.50341796875</v>
      </c>
      <c r="AG1028" s="116">
        <v>5607.48828125</v>
      </c>
      <c r="AH1028" s="121">
        <v>4396.70166015625</v>
      </c>
      <c r="AI1028" s="116">
        <v>78.407684326171875</v>
      </c>
      <c r="AJ1028" s="121">
        <v>4808.8251953125</v>
      </c>
      <c r="AK1028" s="121">
        <v>798.6640625</v>
      </c>
      <c r="AL1028" s="116">
        <v>3679.74267578125</v>
      </c>
      <c r="AM1028" s="116">
        <v>716.9600830078125</v>
      </c>
      <c r="AN1028" s="116">
        <v>101.40068054199219</v>
      </c>
      <c r="AO1028" s="116">
        <v>94.925254821777344</v>
      </c>
      <c r="AP1028" s="116">
        <v>172.07986450195312</v>
      </c>
      <c r="AQ1028" s="116">
        <v>3.6317929282707255</v>
      </c>
      <c r="AR1028" s="118">
        <v>238</v>
      </c>
      <c r="AS1028" s="118">
        <v>10</v>
      </c>
      <c r="AT1028" s="118">
        <v>3</v>
      </c>
      <c r="AU1028" s="118">
        <v>2</v>
      </c>
      <c r="AV1028" s="118">
        <v>2</v>
      </c>
      <c r="AW1028" s="118">
        <v>2</v>
      </c>
      <c r="AX1028" s="118">
        <v>6</v>
      </c>
      <c r="AY1028" s="118">
        <v>0</v>
      </c>
      <c r="AZ1028" s="118">
        <v>11</v>
      </c>
      <c r="BA1028" s="118">
        <v>1</v>
      </c>
      <c r="BB1028" s="118">
        <v>27</v>
      </c>
      <c r="BC1028" s="118">
        <v>7</v>
      </c>
      <c r="BD1028" s="116">
        <v>23</v>
      </c>
      <c r="BE1028" s="118">
        <v>31</v>
      </c>
      <c r="BF1028" s="118">
        <v>0</v>
      </c>
      <c r="BG1028" s="112">
        <v>49.5185546875</v>
      </c>
      <c r="BH1028" s="244">
        <v>56</v>
      </c>
      <c r="BI1028" s="240">
        <v>10.810810810810811</v>
      </c>
      <c r="BJ1028" s="7"/>
      <c r="BK1028" s="7"/>
    </row>
    <row r="1029" spans="1:63">
      <c r="A1029" s="352">
        <v>41855</v>
      </c>
      <c r="B1029" s="114" t="s">
        <v>183</v>
      </c>
      <c r="C1029" s="114" t="s">
        <v>122</v>
      </c>
      <c r="D1029" s="114">
        <v>139</v>
      </c>
      <c r="E1029" s="114">
        <v>129</v>
      </c>
      <c r="F1029" s="114">
        <v>10</v>
      </c>
      <c r="G1029" s="114">
        <v>415</v>
      </c>
      <c r="H1029" s="114">
        <v>385</v>
      </c>
      <c r="I1029" s="114">
        <v>30</v>
      </c>
      <c r="J1029" s="114">
        <v>1582</v>
      </c>
      <c r="K1029" s="115">
        <v>1462</v>
      </c>
      <c r="L1029" s="115">
        <v>120</v>
      </c>
      <c r="M1029" s="115">
        <v>1086240</v>
      </c>
      <c r="N1029" s="116">
        <v>0</v>
      </c>
      <c r="O1029" s="115">
        <v>1915</v>
      </c>
      <c r="P1029" s="116">
        <v>0.17629638314247131</v>
      </c>
      <c r="Q1029" s="116">
        <v>0</v>
      </c>
      <c r="R1029" s="117">
        <v>440593</v>
      </c>
      <c r="S1029" s="116">
        <v>99.686408996582031</v>
      </c>
      <c r="T1029" s="116">
        <v>99.510665893554688</v>
      </c>
      <c r="U1029" s="118">
        <v>441979</v>
      </c>
      <c r="V1029" s="119">
        <v>4.2988467030227184E-3</v>
      </c>
      <c r="W1029" s="117">
        <v>1132</v>
      </c>
      <c r="X1029" s="119">
        <v>0.25692644715309143</v>
      </c>
      <c r="Y1029" s="119">
        <v>0</v>
      </c>
      <c r="Z1029" s="117">
        <v>301149</v>
      </c>
      <c r="AA1029" s="119">
        <v>98.652824401855469</v>
      </c>
      <c r="AB1029" s="116">
        <v>300892</v>
      </c>
      <c r="AC1029" s="120">
        <v>98.594841003417969</v>
      </c>
      <c r="AD1029" s="116">
        <v>5.5282340049743652</v>
      </c>
      <c r="AE1029" s="116">
        <v>28.872198104858398</v>
      </c>
      <c r="AF1029" s="116">
        <v>1665.8123779296875</v>
      </c>
      <c r="AG1029" s="116">
        <v>5789.99462890625</v>
      </c>
      <c r="AH1029" s="121">
        <v>4163.3681640625</v>
      </c>
      <c r="AI1029" s="116">
        <v>71.90625</v>
      </c>
      <c r="AJ1029" s="121">
        <v>5125.68603515625</v>
      </c>
      <c r="AK1029" s="121">
        <v>664.31103515625</v>
      </c>
      <c r="AL1029" s="116">
        <v>3593.0732421875</v>
      </c>
      <c r="AM1029" s="116">
        <v>570.2940673828125</v>
      </c>
      <c r="AN1029" s="116">
        <v>92.849769592285156</v>
      </c>
      <c r="AO1029" s="116">
        <v>88.940101623535156</v>
      </c>
      <c r="AP1029" s="116">
        <v>140.50569152832031</v>
      </c>
      <c r="AQ1029" s="116">
        <v>3.6599207515210175</v>
      </c>
      <c r="AR1029" s="118">
        <v>182</v>
      </c>
      <c r="AS1029" s="118">
        <v>6</v>
      </c>
      <c r="AT1029" s="118">
        <v>0</v>
      </c>
      <c r="AU1029" s="118">
        <v>0</v>
      </c>
      <c r="AV1029" s="118">
        <v>0</v>
      </c>
      <c r="AW1029" s="118">
        <v>0</v>
      </c>
      <c r="AX1029" s="118">
        <v>2</v>
      </c>
      <c r="AY1029" s="118">
        <v>0</v>
      </c>
      <c r="AZ1029" s="118">
        <v>0</v>
      </c>
      <c r="BA1029" s="118">
        <v>0</v>
      </c>
      <c r="BB1029" s="118">
        <v>20</v>
      </c>
      <c r="BC1029" s="118">
        <v>3</v>
      </c>
      <c r="BD1029" s="116">
        <v>7</v>
      </c>
      <c r="BE1029" s="118">
        <v>34</v>
      </c>
      <c r="BF1029" s="118">
        <v>0</v>
      </c>
      <c r="BG1029" s="112">
        <v>45.961200714111328</v>
      </c>
      <c r="BH1029" s="244">
        <v>37</v>
      </c>
      <c r="BI1029" s="240">
        <v>8.9156626506024104</v>
      </c>
      <c r="BJ1029" s="7"/>
      <c r="BK1029" s="7"/>
    </row>
    <row r="1030" spans="1:63">
      <c r="A1030" s="352">
        <v>41855</v>
      </c>
      <c r="B1030" s="114" t="s">
        <v>126</v>
      </c>
      <c r="C1030" s="114" t="s">
        <v>122</v>
      </c>
      <c r="D1030" s="114">
        <v>108</v>
      </c>
      <c r="E1030" s="114">
        <v>103</v>
      </c>
      <c r="F1030" s="114">
        <v>5</v>
      </c>
      <c r="G1030" s="114">
        <v>317</v>
      </c>
      <c r="H1030" s="114">
        <v>302</v>
      </c>
      <c r="I1030" s="114">
        <v>15</v>
      </c>
      <c r="J1030" s="114">
        <v>980</v>
      </c>
      <c r="K1030" s="115">
        <v>918</v>
      </c>
      <c r="L1030" s="115">
        <v>62</v>
      </c>
      <c r="M1030" s="115">
        <v>607837</v>
      </c>
      <c r="N1030" s="116">
        <v>1.1516244849190116E-3</v>
      </c>
      <c r="O1030" s="115">
        <v>1293</v>
      </c>
      <c r="P1030" s="116">
        <v>0.21275299787521362</v>
      </c>
      <c r="Q1030" s="116">
        <v>0</v>
      </c>
      <c r="R1030" s="117">
        <v>214310</v>
      </c>
      <c r="S1030" s="116">
        <v>99.538787841796875</v>
      </c>
      <c r="T1030" s="116">
        <v>99.327018737792969</v>
      </c>
      <c r="U1030" s="118">
        <v>215303</v>
      </c>
      <c r="V1030" s="119">
        <v>9.2892342945560813E-4</v>
      </c>
      <c r="W1030" s="117">
        <v>719</v>
      </c>
      <c r="X1030" s="119">
        <v>0.33549532294273376</v>
      </c>
      <c r="Y1030" s="119">
        <v>0</v>
      </c>
      <c r="Z1030" s="117">
        <v>114125</v>
      </c>
      <c r="AA1030" s="119">
        <v>98.820594787597656</v>
      </c>
      <c r="AB1030" s="116">
        <v>113937</v>
      </c>
      <c r="AC1030" s="120">
        <v>98.806358337402344</v>
      </c>
      <c r="AD1030" s="116">
        <v>5.9543213844299316</v>
      </c>
      <c r="AE1030" s="116">
        <v>34.883853912353516</v>
      </c>
      <c r="AF1030" s="116">
        <v>1010.1261596679687</v>
      </c>
      <c r="AG1030" s="116">
        <v>3196.757568359375</v>
      </c>
      <c r="AH1030" s="121">
        <v>2223.15283203125</v>
      </c>
      <c r="AI1030" s="116">
        <v>69.543991088867188</v>
      </c>
      <c r="AJ1030" s="121">
        <v>3087.66455078125</v>
      </c>
      <c r="AK1030" s="121">
        <v>109.09298706054687</v>
      </c>
      <c r="AL1030" s="116">
        <v>2169.970458984375</v>
      </c>
      <c r="AM1030" s="116">
        <v>53.183002471923828</v>
      </c>
      <c r="AN1030" s="116">
        <v>90.131629943847656</v>
      </c>
      <c r="AO1030" s="116">
        <v>93.574508666992188</v>
      </c>
      <c r="AP1030" s="116">
        <v>44.152904510498047</v>
      </c>
      <c r="AQ1030" s="116">
        <v>3.2619975187340562</v>
      </c>
      <c r="AR1030" s="118">
        <v>177</v>
      </c>
      <c r="AS1030" s="118">
        <v>0</v>
      </c>
      <c r="AT1030" s="118">
        <v>0</v>
      </c>
      <c r="AU1030" s="118">
        <v>0</v>
      </c>
      <c r="AV1030" s="118">
        <v>0</v>
      </c>
      <c r="AW1030" s="118">
        <v>0</v>
      </c>
      <c r="AX1030" s="118">
        <v>3</v>
      </c>
      <c r="AY1030" s="118">
        <v>0</v>
      </c>
      <c r="AZ1030" s="118">
        <v>8</v>
      </c>
      <c r="BA1030" s="118">
        <v>1</v>
      </c>
      <c r="BB1030" s="118">
        <v>18</v>
      </c>
      <c r="BC1030" s="118">
        <v>9</v>
      </c>
      <c r="BD1030" s="116">
        <v>8</v>
      </c>
      <c r="BE1030" s="118">
        <v>43</v>
      </c>
      <c r="BF1030" s="118">
        <v>0</v>
      </c>
      <c r="BG1030" s="112">
        <v>44.122024536132813</v>
      </c>
      <c r="BH1030" s="244">
        <v>38</v>
      </c>
      <c r="BI1030" s="240">
        <v>11.987381703470032</v>
      </c>
      <c r="BJ1030" s="7"/>
      <c r="BK1030" s="7"/>
    </row>
    <row r="1031" spans="1:63">
      <c r="A1031" s="352">
        <v>41855</v>
      </c>
      <c r="B1031" s="114" t="s">
        <v>184</v>
      </c>
      <c r="C1031" s="114" t="s">
        <v>122</v>
      </c>
      <c r="D1031" s="114">
        <v>112</v>
      </c>
      <c r="E1031" s="114">
        <v>95</v>
      </c>
      <c r="F1031" s="114">
        <v>17</v>
      </c>
      <c r="G1031" s="114">
        <v>334</v>
      </c>
      <c r="H1031" s="114">
        <v>283</v>
      </c>
      <c r="I1031" s="114">
        <v>51</v>
      </c>
      <c r="J1031" s="114">
        <v>1167</v>
      </c>
      <c r="K1031" s="115">
        <v>948</v>
      </c>
      <c r="L1031" s="115">
        <v>219</v>
      </c>
      <c r="M1031" s="115">
        <v>955125</v>
      </c>
      <c r="N1031" s="116">
        <v>1.7589321359992027E-2</v>
      </c>
      <c r="O1031" s="115">
        <v>1466</v>
      </c>
      <c r="P1031" s="116">
        <v>0.15353019535541534</v>
      </c>
      <c r="Q1031" s="116">
        <v>0</v>
      </c>
      <c r="R1031" s="117">
        <v>362036</v>
      </c>
      <c r="S1031" s="116">
        <v>99.341720581054688</v>
      </c>
      <c r="T1031" s="116">
        <v>99.189201354980469</v>
      </c>
      <c r="U1031" s="118">
        <v>364435</v>
      </c>
      <c r="V1031" s="119">
        <v>9.3569494783878326E-2</v>
      </c>
      <c r="W1031" s="117">
        <v>1006</v>
      </c>
      <c r="X1031" s="119">
        <v>0.27787292003631592</v>
      </c>
      <c r="Y1031" s="119">
        <v>0</v>
      </c>
      <c r="Z1031" s="117">
        <v>235519</v>
      </c>
      <c r="AA1031" s="119">
        <v>98.047714233398438</v>
      </c>
      <c r="AB1031" s="116">
        <v>235754</v>
      </c>
      <c r="AC1031" s="120">
        <v>97.896110534667969</v>
      </c>
      <c r="AD1031" s="116">
        <v>5.7725234031677246</v>
      </c>
      <c r="AE1031" s="116">
        <v>31.01629638671875</v>
      </c>
      <c r="AF1031" s="116">
        <v>1587.7452392578125</v>
      </c>
      <c r="AG1031" s="116">
        <v>4463.20556640625</v>
      </c>
      <c r="AH1031" s="121">
        <v>3657.858154296875</v>
      </c>
      <c r="AI1031" s="116">
        <v>81.955848693847656</v>
      </c>
      <c r="AJ1031" s="121">
        <v>3735.113525390625</v>
      </c>
      <c r="AK1031" s="121">
        <v>728.0909423828125</v>
      </c>
      <c r="AL1031" s="116">
        <v>3093.95703125</v>
      </c>
      <c r="AM1031" s="116">
        <v>563.90093994140625</v>
      </c>
      <c r="AN1031" s="116">
        <v>100.26914978027344</v>
      </c>
      <c r="AO1031" s="116">
        <v>104.67535400390625</v>
      </c>
      <c r="AP1031" s="116">
        <v>82.462081909179688</v>
      </c>
      <c r="AQ1031" s="116">
        <v>3.8245120534757926</v>
      </c>
      <c r="AR1031" s="118">
        <v>150</v>
      </c>
      <c r="AS1031" s="118">
        <v>7</v>
      </c>
      <c r="AT1031" s="118">
        <v>1</v>
      </c>
      <c r="AU1031" s="118">
        <v>1</v>
      </c>
      <c r="AV1031" s="118">
        <v>1</v>
      </c>
      <c r="AW1031" s="118">
        <v>1</v>
      </c>
      <c r="AX1031" s="118">
        <v>3</v>
      </c>
      <c r="AY1031" s="118">
        <v>0</v>
      </c>
      <c r="AZ1031" s="118">
        <v>5</v>
      </c>
      <c r="BA1031" s="118">
        <v>1</v>
      </c>
      <c r="BB1031" s="118">
        <v>29</v>
      </c>
      <c r="BC1031" s="118">
        <v>14</v>
      </c>
      <c r="BD1031" s="116">
        <v>8</v>
      </c>
      <c r="BE1031" s="118">
        <v>44</v>
      </c>
      <c r="BF1031" s="118">
        <v>0</v>
      </c>
      <c r="BG1031" s="112">
        <v>49.424396514892578</v>
      </c>
      <c r="BH1031" s="244">
        <v>36</v>
      </c>
      <c r="BI1031" s="240">
        <v>10.778443113772456</v>
      </c>
      <c r="BJ1031" s="7"/>
      <c r="BK1031" s="7"/>
    </row>
    <row r="1032" spans="1:63">
      <c r="A1032" s="352">
        <v>41855</v>
      </c>
      <c r="B1032" s="114" t="s">
        <v>131</v>
      </c>
      <c r="C1032" s="114" t="s">
        <v>176</v>
      </c>
      <c r="D1032" s="114">
        <v>188</v>
      </c>
      <c r="E1032" s="114">
        <v>168</v>
      </c>
      <c r="F1032" s="114">
        <v>20</v>
      </c>
      <c r="G1032" s="114">
        <v>539</v>
      </c>
      <c r="H1032" s="114">
        <v>489</v>
      </c>
      <c r="I1032" s="114">
        <v>50</v>
      </c>
      <c r="J1032" s="114">
        <v>1537</v>
      </c>
      <c r="K1032" s="115">
        <v>1377</v>
      </c>
      <c r="L1032" s="115">
        <v>160</v>
      </c>
      <c r="M1032" s="115">
        <v>1073007</v>
      </c>
      <c r="N1032" s="116">
        <v>3.8862746208906174E-2</v>
      </c>
      <c r="O1032" s="115">
        <v>30</v>
      </c>
      <c r="P1032" s="116">
        <v>2.9090598691254854E-3</v>
      </c>
      <c r="Q1032" s="116">
        <v>0</v>
      </c>
      <c r="R1032" s="117">
        <v>383516</v>
      </c>
      <c r="S1032" s="116">
        <v>99.633438110351563</v>
      </c>
      <c r="T1032" s="116">
        <v>99.630538940429688</v>
      </c>
      <c r="U1032" s="118">
        <v>384927</v>
      </c>
      <c r="V1032" s="119">
        <v>1.091116014868021E-2</v>
      </c>
      <c r="W1032" s="117">
        <v>1130</v>
      </c>
      <c r="X1032" s="119">
        <v>0.29464221000671387</v>
      </c>
      <c r="Y1032" s="119">
        <v>0</v>
      </c>
      <c r="Z1032" s="117">
        <v>156039</v>
      </c>
      <c r="AA1032" s="119">
        <v>94.923065185546875</v>
      </c>
      <c r="AB1032" s="116">
        <v>155594</v>
      </c>
      <c r="AC1032" s="120">
        <v>95.188758850097656</v>
      </c>
      <c r="AD1032" s="116">
        <v>5.3314533233642578</v>
      </c>
      <c r="AE1032" s="116">
        <v>29.253087997436523</v>
      </c>
      <c r="AF1032" s="116">
        <v>1631.387451171875</v>
      </c>
      <c r="AG1032" s="116">
        <v>4675.74609375</v>
      </c>
      <c r="AH1032" s="121">
        <v>3086.539794921875</v>
      </c>
      <c r="AI1032" s="116">
        <v>66.011703491210938</v>
      </c>
      <c r="AJ1032" s="121">
        <v>4066.169189453125</v>
      </c>
      <c r="AK1032" s="121">
        <v>609.57684326171875</v>
      </c>
      <c r="AL1032" s="116">
        <v>2627.420166015625</v>
      </c>
      <c r="AM1032" s="116">
        <v>459.1202392578125</v>
      </c>
      <c r="AN1032" s="116">
        <v>82.732292175292969</v>
      </c>
      <c r="AO1032" s="116">
        <v>81.405799865722656</v>
      </c>
      <c r="AP1032" s="116">
        <v>92.821426391601562</v>
      </c>
      <c r="AQ1032" s="116">
        <v>3.0421249796681846</v>
      </c>
      <c r="AR1032" s="118">
        <v>288</v>
      </c>
      <c r="AS1032" s="118">
        <v>0</v>
      </c>
      <c r="AT1032" s="118">
        <v>5</v>
      </c>
      <c r="AU1032" s="118">
        <v>4</v>
      </c>
      <c r="AV1032" s="118">
        <v>0</v>
      </c>
      <c r="AW1032" s="118">
        <v>0</v>
      </c>
      <c r="AX1032" s="118">
        <v>9</v>
      </c>
      <c r="AY1032" s="118">
        <v>0</v>
      </c>
      <c r="AZ1032" s="118">
        <v>5</v>
      </c>
      <c r="BA1032" s="118">
        <v>2</v>
      </c>
      <c r="BB1032" s="118">
        <v>112</v>
      </c>
      <c r="BC1032" s="118">
        <v>66</v>
      </c>
      <c r="BD1032" s="116">
        <v>19</v>
      </c>
      <c r="BE1032" s="118">
        <v>27</v>
      </c>
      <c r="BF1032" s="118">
        <v>0</v>
      </c>
      <c r="BG1032" s="112">
        <v>39.964820861816406</v>
      </c>
      <c r="BH1032" s="244">
        <v>91</v>
      </c>
      <c r="BI1032" s="240">
        <v>16.883116883116884</v>
      </c>
      <c r="BJ1032" s="7"/>
      <c r="BK1032" s="7"/>
    </row>
    <row r="1033" spans="1:63">
      <c r="A1033" s="352">
        <v>41855</v>
      </c>
      <c r="B1033" s="114" t="s">
        <v>124</v>
      </c>
      <c r="C1033" s="114" t="s">
        <v>176</v>
      </c>
      <c r="D1033" s="114">
        <v>143</v>
      </c>
      <c r="E1033" s="114">
        <v>113</v>
      </c>
      <c r="F1033" s="114">
        <v>30</v>
      </c>
      <c r="G1033" s="114">
        <v>412</v>
      </c>
      <c r="H1033" s="114">
        <v>332</v>
      </c>
      <c r="I1033" s="114">
        <v>80</v>
      </c>
      <c r="J1033" s="114">
        <v>1587</v>
      </c>
      <c r="K1033" s="115">
        <v>1261</v>
      </c>
      <c r="L1033" s="115">
        <v>326</v>
      </c>
      <c r="M1033" s="115">
        <v>1112093</v>
      </c>
      <c r="N1033" s="116">
        <v>4.5859473757445812E-3</v>
      </c>
      <c r="O1033" s="115">
        <v>141</v>
      </c>
      <c r="P1033" s="116">
        <v>1.3146338053047657E-2</v>
      </c>
      <c r="Q1033" s="116">
        <v>0</v>
      </c>
      <c r="R1033" s="117">
        <v>440692</v>
      </c>
      <c r="S1033" s="116">
        <v>99.550018310546875</v>
      </c>
      <c r="T1033" s="116">
        <v>99.536933898925781</v>
      </c>
      <c r="U1033" s="118">
        <v>442684</v>
      </c>
      <c r="V1033" s="119">
        <v>0.1560932844877243</v>
      </c>
      <c r="W1033" s="117">
        <v>1308</v>
      </c>
      <c r="X1033" s="119">
        <v>0.29680591821670532</v>
      </c>
      <c r="Y1033" s="119">
        <v>0</v>
      </c>
      <c r="Z1033" s="117">
        <v>110453</v>
      </c>
      <c r="AA1033" s="119">
        <v>94.932685852050781</v>
      </c>
      <c r="AB1033" s="116">
        <v>110473</v>
      </c>
      <c r="AC1033" s="120">
        <v>95.206069946289063</v>
      </c>
      <c r="AD1033" s="116">
        <v>5.3985228538513184</v>
      </c>
      <c r="AE1033" s="116">
        <v>30.961524963378906</v>
      </c>
      <c r="AF1033" s="116">
        <v>1683.7093505859375</v>
      </c>
      <c r="AG1033" s="116">
        <v>5356.83251953125</v>
      </c>
      <c r="AH1033" s="121">
        <v>3256.22265625</v>
      </c>
      <c r="AI1033" s="116">
        <v>60.786342620849609</v>
      </c>
      <c r="AJ1033" s="121">
        <v>4094.4248046875</v>
      </c>
      <c r="AK1033" s="121">
        <v>1262.40771484375</v>
      </c>
      <c r="AL1033" s="116">
        <v>2277.4267578125</v>
      </c>
      <c r="AM1033" s="116">
        <v>978.79693603515625</v>
      </c>
      <c r="AN1033" s="116">
        <v>82.580780029296875</v>
      </c>
      <c r="AO1033" s="116">
        <v>78.757316589355469</v>
      </c>
      <c r="AP1033" s="116">
        <v>98.013603210449219</v>
      </c>
      <c r="AQ1033" s="116">
        <v>3.3754458220108696</v>
      </c>
      <c r="AR1033" s="118">
        <v>216</v>
      </c>
      <c r="AS1033" s="118">
        <v>1</v>
      </c>
      <c r="AT1033" s="118">
        <v>1</v>
      </c>
      <c r="AU1033" s="118">
        <v>0</v>
      </c>
      <c r="AV1033" s="118">
        <v>5</v>
      </c>
      <c r="AW1033" s="118">
        <v>1</v>
      </c>
      <c r="AX1033" s="118">
        <v>3</v>
      </c>
      <c r="AY1033" s="118">
        <v>0</v>
      </c>
      <c r="AZ1033" s="118">
        <v>4</v>
      </c>
      <c r="BA1033" s="118">
        <v>1</v>
      </c>
      <c r="BB1033" s="118">
        <v>74</v>
      </c>
      <c r="BC1033" s="118">
        <v>40</v>
      </c>
      <c r="BD1033" s="116">
        <v>9</v>
      </c>
      <c r="BE1033" s="118">
        <v>30</v>
      </c>
      <c r="BF1033" s="118">
        <v>0</v>
      </c>
      <c r="BG1033" s="112">
        <v>40.804836273193359</v>
      </c>
      <c r="BH1033" s="244">
        <v>69</v>
      </c>
      <c r="BI1033" s="240">
        <v>16.747572815533982</v>
      </c>
      <c r="BJ1033" s="7"/>
      <c r="BK1033" s="7"/>
    </row>
    <row r="1034" spans="1:63">
      <c r="A1034" s="352">
        <v>41855</v>
      </c>
      <c r="B1034" s="206" t="s">
        <v>133</v>
      </c>
      <c r="C1034" s="206" t="s">
        <v>176</v>
      </c>
      <c r="D1034" s="206">
        <v>172</v>
      </c>
      <c r="E1034" s="206">
        <v>163</v>
      </c>
      <c r="F1034" s="206">
        <v>9</v>
      </c>
      <c r="G1034" s="206">
        <v>508</v>
      </c>
      <c r="H1034" s="206">
        <v>482</v>
      </c>
      <c r="I1034" s="206">
        <v>26</v>
      </c>
      <c r="J1034" s="206">
        <v>1432</v>
      </c>
      <c r="K1034" s="245">
        <v>1352</v>
      </c>
      <c r="L1034" s="245">
        <v>80</v>
      </c>
      <c r="M1034" s="245">
        <v>856276</v>
      </c>
      <c r="N1034" s="246">
        <v>3.8538975641131401E-3</v>
      </c>
      <c r="O1034" s="245">
        <v>40</v>
      </c>
      <c r="P1034" s="246">
        <v>4.8669143579900265E-3</v>
      </c>
      <c r="Q1034" s="246">
        <v>0</v>
      </c>
      <c r="R1034" s="247">
        <v>285392</v>
      </c>
      <c r="S1034" s="246">
        <v>99.483047485351563</v>
      </c>
      <c r="T1034" s="246">
        <v>99.478202819824219</v>
      </c>
      <c r="U1034" s="248">
        <v>286875</v>
      </c>
      <c r="V1034" s="249">
        <v>0.17777778208255768</v>
      </c>
      <c r="W1034" s="248">
        <v>939</v>
      </c>
      <c r="X1034" s="246">
        <v>0.32902112603187561</v>
      </c>
      <c r="Y1034" s="246">
        <v>0</v>
      </c>
      <c r="Z1034" s="247">
        <v>68039</v>
      </c>
      <c r="AA1034" s="249">
        <v>94.001968383789063</v>
      </c>
      <c r="AB1034" s="246">
        <v>67731</v>
      </c>
      <c r="AC1034" s="250">
        <v>94.0101318359375</v>
      </c>
      <c r="AD1034" s="246">
        <v>5.474001407623291</v>
      </c>
      <c r="AE1034" s="246">
        <v>35.138084411621094</v>
      </c>
      <c r="AF1034" s="246">
        <v>1353.3363037109375</v>
      </c>
      <c r="AG1034" s="246">
        <v>4254.57470703125</v>
      </c>
      <c r="AH1034" s="251">
        <v>2814.817626953125</v>
      </c>
      <c r="AI1034" s="246">
        <v>66.1597900390625</v>
      </c>
      <c r="AJ1034" s="251">
        <v>4097.75927734375</v>
      </c>
      <c r="AK1034" s="251">
        <v>156.81520080566406</v>
      </c>
      <c r="AL1034" s="246">
        <v>2708.44580078125</v>
      </c>
      <c r="AM1034" s="246">
        <v>106.37179565429687</v>
      </c>
      <c r="AN1034" s="246">
        <v>83.990333557128906</v>
      </c>
      <c r="AO1034" s="246">
        <v>86.404548645019531</v>
      </c>
      <c r="AP1034" s="246">
        <v>48.54583740234375</v>
      </c>
      <c r="AQ1034" s="246">
        <v>2.9710717227871859</v>
      </c>
      <c r="AR1034" s="248">
        <v>291</v>
      </c>
      <c r="AS1034" s="248">
        <v>2</v>
      </c>
      <c r="AT1034" s="248">
        <v>0</v>
      </c>
      <c r="AU1034" s="248">
        <v>0</v>
      </c>
      <c r="AV1034" s="248">
        <v>4</v>
      </c>
      <c r="AW1034" s="248">
        <v>3</v>
      </c>
      <c r="AX1034" s="248">
        <v>7</v>
      </c>
      <c r="AY1034" s="248">
        <v>0</v>
      </c>
      <c r="AZ1034" s="248">
        <v>7</v>
      </c>
      <c r="BA1034" s="248">
        <v>5</v>
      </c>
      <c r="BB1034" s="248">
        <v>79</v>
      </c>
      <c r="BC1034" s="248">
        <v>30</v>
      </c>
      <c r="BD1034" s="246">
        <v>20</v>
      </c>
      <c r="BE1034" s="248">
        <v>33</v>
      </c>
      <c r="BF1034" s="248">
        <v>0</v>
      </c>
      <c r="BG1034" s="249">
        <v>40.309276580810547</v>
      </c>
      <c r="BH1034" s="252">
        <v>119</v>
      </c>
      <c r="BI1034" s="253">
        <v>23.4251968503937</v>
      </c>
      <c r="BJ1034" s="8"/>
      <c r="BK1034" s="8"/>
    </row>
    <row r="1035" spans="1:63">
      <c r="A1035" s="352">
        <v>41855</v>
      </c>
      <c r="B1035" s="206" t="s">
        <v>125</v>
      </c>
      <c r="C1035" s="206" t="s">
        <v>176</v>
      </c>
      <c r="D1035" s="206">
        <v>172</v>
      </c>
      <c r="E1035" s="206">
        <v>164</v>
      </c>
      <c r="F1035" s="206">
        <v>8</v>
      </c>
      <c r="G1035" s="206">
        <v>492</v>
      </c>
      <c r="H1035" s="206">
        <v>468</v>
      </c>
      <c r="I1035" s="206">
        <v>24</v>
      </c>
      <c r="J1035" s="206">
        <v>1608</v>
      </c>
      <c r="K1035" s="245">
        <v>1514</v>
      </c>
      <c r="L1035" s="245">
        <v>94</v>
      </c>
      <c r="M1035" s="245">
        <v>867955</v>
      </c>
      <c r="N1035" s="246">
        <v>1.8434135708957911E-3</v>
      </c>
      <c r="O1035" s="245">
        <v>11</v>
      </c>
      <c r="P1035" s="246">
        <v>1.3226097216829658E-3</v>
      </c>
      <c r="Q1035" s="246">
        <v>0</v>
      </c>
      <c r="R1035" s="247">
        <v>311553</v>
      </c>
      <c r="S1035" s="246">
        <v>99.690582275390625</v>
      </c>
      <c r="T1035" s="246">
        <v>99.689262390136719</v>
      </c>
      <c r="U1035" s="248">
        <v>312520</v>
      </c>
      <c r="V1035" s="249">
        <v>7.3915272951126099E-2</v>
      </c>
      <c r="W1035" s="248">
        <v>703</v>
      </c>
      <c r="X1035" s="246">
        <v>0.22564378380775452</v>
      </c>
      <c r="Y1035" s="246">
        <v>0</v>
      </c>
      <c r="Z1035" s="247">
        <v>76070</v>
      </c>
      <c r="AA1035" s="249">
        <v>96.118049621582031</v>
      </c>
      <c r="AB1035" s="246">
        <v>76604</v>
      </c>
      <c r="AC1035" s="250">
        <v>95.953216552734375</v>
      </c>
      <c r="AD1035" s="246">
        <v>4.5679798126220703</v>
      </c>
      <c r="AE1035" s="246">
        <v>33.482295989990234</v>
      </c>
      <c r="AF1035" s="246">
        <v>1139.2022705078125</v>
      </c>
      <c r="AG1035" s="246">
        <v>4166.83203125</v>
      </c>
      <c r="AH1035" s="251">
        <v>2424.471435546875</v>
      </c>
      <c r="AI1035" s="246">
        <v>58.185005187988281</v>
      </c>
      <c r="AJ1035" s="251">
        <v>3865.59423828125</v>
      </c>
      <c r="AK1035" s="251">
        <v>301.23797607421875</v>
      </c>
      <c r="AL1035" s="246">
        <v>2203.066162109375</v>
      </c>
      <c r="AM1035" s="246">
        <v>221.40530395507812</v>
      </c>
      <c r="AN1035" s="246">
        <v>68.018043518066406</v>
      </c>
      <c r="AO1035" s="246">
        <v>67.474151611328125</v>
      </c>
      <c r="AP1035" s="246">
        <v>75.865386962890625</v>
      </c>
      <c r="AQ1035" s="246">
        <v>2.5913134522699006</v>
      </c>
      <c r="AR1035" s="248">
        <v>348</v>
      </c>
      <c r="AS1035" s="248">
        <v>1</v>
      </c>
      <c r="AT1035" s="248">
        <v>0</v>
      </c>
      <c r="AU1035" s="248">
        <v>0</v>
      </c>
      <c r="AV1035" s="248">
        <v>1</v>
      </c>
      <c r="AW1035" s="248">
        <v>0</v>
      </c>
      <c r="AX1035" s="248">
        <v>2</v>
      </c>
      <c r="AY1035" s="248">
        <v>0</v>
      </c>
      <c r="AZ1035" s="248">
        <v>2</v>
      </c>
      <c r="BA1035" s="248">
        <v>2</v>
      </c>
      <c r="BB1035" s="248">
        <v>65</v>
      </c>
      <c r="BC1035" s="248">
        <v>43</v>
      </c>
      <c r="BD1035" s="246">
        <v>12</v>
      </c>
      <c r="BE1035" s="248">
        <v>16</v>
      </c>
      <c r="BF1035" s="248">
        <v>0</v>
      </c>
      <c r="BG1035" s="249">
        <v>33.098850250244141</v>
      </c>
      <c r="BH1035" s="252">
        <v>148</v>
      </c>
      <c r="BI1035" s="253">
        <v>30.081300813008134</v>
      </c>
      <c r="BJ1035" s="8"/>
      <c r="BK1035" s="8"/>
    </row>
    <row r="1036" spans="1:63">
      <c r="A1036" s="352">
        <v>41855</v>
      </c>
      <c r="B1036" s="107" t="s">
        <v>127</v>
      </c>
      <c r="C1036" s="107" t="s">
        <v>128</v>
      </c>
      <c r="D1036" s="107">
        <v>161</v>
      </c>
      <c r="E1036" s="107">
        <v>149</v>
      </c>
      <c r="F1036" s="107">
        <v>12</v>
      </c>
      <c r="G1036" s="107">
        <v>483</v>
      </c>
      <c r="H1036" s="107">
        <v>447</v>
      </c>
      <c r="I1036" s="107">
        <v>36</v>
      </c>
      <c r="J1036" s="107">
        <v>1553</v>
      </c>
      <c r="K1036" s="108">
        <v>1431</v>
      </c>
      <c r="L1036" s="108">
        <v>122</v>
      </c>
      <c r="M1036" s="108">
        <v>790200</v>
      </c>
      <c r="N1036" s="109">
        <v>1.2676537036895752</v>
      </c>
      <c r="O1036" s="108">
        <v>3167</v>
      </c>
      <c r="P1036" s="109">
        <v>0.40594238042831421</v>
      </c>
      <c r="Q1036" s="109">
        <v>0</v>
      </c>
      <c r="R1036" s="110">
        <v>309438</v>
      </c>
      <c r="S1036" s="109">
        <v>99.545761108398438</v>
      </c>
      <c r="T1036" s="109">
        <v>99.14166259765625</v>
      </c>
      <c r="U1036" s="111">
        <v>310850</v>
      </c>
      <c r="V1036" s="112">
        <v>5.0184976309537888E-2</v>
      </c>
      <c r="W1036" s="111">
        <v>2222</v>
      </c>
      <c r="X1036" s="109">
        <v>0.71807599067687988</v>
      </c>
      <c r="Y1036" s="109">
        <v>0</v>
      </c>
      <c r="Z1036" s="110">
        <v>663310</v>
      </c>
      <c r="AA1036" s="112">
        <v>99.309898376464844</v>
      </c>
      <c r="AB1036" s="109">
        <v>664191</v>
      </c>
      <c r="AC1036" s="182">
        <v>99.456832885742188</v>
      </c>
      <c r="AD1036" s="109">
        <v>3.2802424430847168</v>
      </c>
      <c r="AE1036" s="109">
        <v>18.31443977355957</v>
      </c>
      <c r="AF1036" s="109">
        <v>697.2445068359375</v>
      </c>
      <c r="AG1036" s="109">
        <v>4080.27783203125</v>
      </c>
      <c r="AH1036" s="113">
        <v>2526.551025390625</v>
      </c>
      <c r="AI1036" s="109">
        <v>61.921054840087891</v>
      </c>
      <c r="AJ1036" s="113">
        <v>3758.24951171875</v>
      </c>
      <c r="AK1036" s="113">
        <v>322.02780151367187</v>
      </c>
      <c r="AL1036" s="109">
        <v>447</v>
      </c>
      <c r="AM1036" s="109">
        <v>36</v>
      </c>
      <c r="AN1036" s="109">
        <v>72.556198120117188</v>
      </c>
      <c r="AO1036" s="109">
        <v>74.179588317871094</v>
      </c>
      <c r="AP1036" s="109">
        <v>57.794960021972656</v>
      </c>
      <c r="AQ1036" s="109">
        <v>2.6273521133491631</v>
      </c>
      <c r="AR1036" s="111">
        <v>337</v>
      </c>
      <c r="AS1036" s="111">
        <v>1</v>
      </c>
      <c r="AT1036" s="111">
        <v>2</v>
      </c>
      <c r="AU1036" s="111">
        <v>2</v>
      </c>
      <c r="AV1036" s="111">
        <v>2</v>
      </c>
      <c r="AW1036" s="111">
        <v>0</v>
      </c>
      <c r="AX1036" s="111">
        <v>20</v>
      </c>
      <c r="AY1036" s="111">
        <v>0</v>
      </c>
      <c r="AZ1036" s="111">
        <v>7</v>
      </c>
      <c r="BA1036" s="111">
        <v>2</v>
      </c>
      <c r="BB1036" s="111">
        <v>21</v>
      </c>
      <c r="BC1036" s="111">
        <v>3</v>
      </c>
      <c r="BD1036" s="109">
        <v>68</v>
      </c>
      <c r="BE1036" s="111">
        <v>90</v>
      </c>
      <c r="BF1036" s="111">
        <v>0</v>
      </c>
      <c r="BG1036" s="112">
        <v>35.4993896484375</v>
      </c>
      <c r="BH1036" s="244">
        <v>162</v>
      </c>
      <c r="BI1036" s="240">
        <v>33.540372670807457</v>
      </c>
      <c r="BJ1036" s="41"/>
      <c r="BK1036" s="41"/>
    </row>
    <row r="1037" spans="1:63">
      <c r="A1037" s="352">
        <v>41855</v>
      </c>
      <c r="B1037" s="107" t="s">
        <v>129</v>
      </c>
      <c r="C1037" s="107" t="s">
        <v>128</v>
      </c>
      <c r="D1037" s="107">
        <v>153</v>
      </c>
      <c r="E1037" s="107">
        <v>151</v>
      </c>
      <c r="F1037" s="107">
        <v>2</v>
      </c>
      <c r="G1037" s="107">
        <v>455</v>
      </c>
      <c r="H1037" s="107">
        <v>449</v>
      </c>
      <c r="I1037" s="107">
        <v>6</v>
      </c>
      <c r="J1037" s="107">
        <v>1278</v>
      </c>
      <c r="K1037" s="108">
        <v>1256</v>
      </c>
      <c r="L1037" s="108">
        <v>22</v>
      </c>
      <c r="M1037" s="108">
        <v>595815</v>
      </c>
      <c r="N1037" s="109">
        <v>1.6783733735792339E-4</v>
      </c>
      <c r="O1037" s="108">
        <v>2741</v>
      </c>
      <c r="P1037" s="109">
        <v>0.46004831790924072</v>
      </c>
      <c r="Q1037" s="109">
        <v>0</v>
      </c>
      <c r="R1037" s="110">
        <v>197227</v>
      </c>
      <c r="S1037" s="109">
        <v>99.490005493164062</v>
      </c>
      <c r="T1037" s="109">
        <v>99.032302856445313</v>
      </c>
      <c r="U1037" s="111">
        <v>198238</v>
      </c>
      <c r="V1037" s="112">
        <v>6.5577737987041473E-3</v>
      </c>
      <c r="W1037" s="111">
        <v>1421</v>
      </c>
      <c r="X1037" s="109">
        <v>0.72048956155776978</v>
      </c>
      <c r="Y1037" s="109">
        <v>0</v>
      </c>
      <c r="Z1037" s="110">
        <v>158981</v>
      </c>
      <c r="AA1037" s="112">
        <v>98.769828796386719</v>
      </c>
      <c r="AB1037" s="109">
        <v>159542</v>
      </c>
      <c r="AC1037" s="182">
        <v>98.800201416015625</v>
      </c>
      <c r="AD1037" s="109">
        <v>3.1664950847625732</v>
      </c>
      <c r="AE1037" s="109">
        <v>27.459606170654297</v>
      </c>
      <c r="AF1037" s="109">
        <v>548.2889404296875</v>
      </c>
      <c r="AG1037" s="109">
        <v>2333.537841796875</v>
      </c>
      <c r="AH1037" s="113">
        <v>978.187744140625</v>
      </c>
      <c r="AI1037" s="109">
        <v>41.918659210205078</v>
      </c>
      <c r="AJ1037" s="113">
        <v>2307.110107421875</v>
      </c>
      <c r="AK1037" s="113">
        <v>26.427776336669922</v>
      </c>
      <c r="AL1037" s="109">
        <v>449</v>
      </c>
      <c r="AM1037" s="109">
        <v>6</v>
      </c>
      <c r="AN1037" s="109">
        <v>54.562553405761719</v>
      </c>
      <c r="AO1037" s="109">
        <v>55.164882659912109</v>
      </c>
      <c r="AP1037" s="109">
        <v>27.935155868530273</v>
      </c>
      <c r="AQ1037" s="109">
        <v>1.825929453675176</v>
      </c>
      <c r="AR1037" s="111">
        <v>372</v>
      </c>
      <c r="AS1037" s="111">
        <v>0</v>
      </c>
      <c r="AT1037" s="111">
        <v>0</v>
      </c>
      <c r="AU1037" s="111">
        <v>0</v>
      </c>
      <c r="AV1037" s="111">
        <v>0</v>
      </c>
      <c r="AW1037" s="111">
        <v>0</v>
      </c>
      <c r="AX1037" s="111">
        <v>13</v>
      </c>
      <c r="AY1037" s="111">
        <v>0</v>
      </c>
      <c r="AZ1037" s="111">
        <v>13</v>
      </c>
      <c r="BA1037" s="111">
        <v>0</v>
      </c>
      <c r="BB1037" s="111">
        <v>36</v>
      </c>
      <c r="BC1037" s="111">
        <v>15</v>
      </c>
      <c r="BD1037" s="109">
        <v>61</v>
      </c>
      <c r="BE1037" s="111">
        <v>86</v>
      </c>
      <c r="BF1037" s="111">
        <v>0</v>
      </c>
      <c r="BG1037" s="112">
        <v>26.3917236328125</v>
      </c>
      <c r="BH1037" s="244">
        <v>195</v>
      </c>
      <c r="BI1037" s="240">
        <v>42.857142857142854</v>
      </c>
      <c r="BJ1037" s="41"/>
      <c r="BK1037" s="41"/>
    </row>
    <row r="1038" spans="1:63">
      <c r="A1038" s="352">
        <v>41855</v>
      </c>
      <c r="B1038" s="126" t="s">
        <v>130</v>
      </c>
      <c r="C1038" s="126" t="s">
        <v>128</v>
      </c>
      <c r="D1038" s="233">
        <v>181</v>
      </c>
      <c r="E1038" s="233">
        <v>176</v>
      </c>
      <c r="F1038" s="233">
        <v>5</v>
      </c>
      <c r="G1038" s="233">
        <v>543</v>
      </c>
      <c r="H1038" s="233">
        <v>528</v>
      </c>
      <c r="I1038" s="233">
        <v>15</v>
      </c>
      <c r="J1038" s="233">
        <v>899</v>
      </c>
      <c r="K1038" s="233">
        <v>867</v>
      </c>
      <c r="L1038" s="233">
        <v>32</v>
      </c>
      <c r="M1038" s="233">
        <v>288845</v>
      </c>
      <c r="N1038" s="195">
        <v>9.2437118291854858E-2</v>
      </c>
      <c r="O1038" s="233">
        <v>653</v>
      </c>
      <c r="P1038" s="230">
        <v>0.22628355026245117</v>
      </c>
      <c r="Q1038" s="234">
        <v>0</v>
      </c>
      <c r="R1038" s="233">
        <v>59230</v>
      </c>
      <c r="S1038" s="230">
        <v>99.7877197265625</v>
      </c>
      <c r="T1038" s="195">
        <v>99.561920166015625</v>
      </c>
      <c r="U1038" s="233">
        <v>59356</v>
      </c>
      <c r="V1038" s="195">
        <v>0</v>
      </c>
      <c r="W1038" s="233">
        <v>306</v>
      </c>
      <c r="X1038" s="195">
        <v>0.51663011312484741</v>
      </c>
      <c r="Y1038" s="234">
        <v>0</v>
      </c>
      <c r="Z1038" s="233">
        <v>124766</v>
      </c>
      <c r="AA1038" s="195">
        <v>98.884376525878906</v>
      </c>
      <c r="AB1038" s="233">
        <v>126236</v>
      </c>
      <c r="AC1038" s="195">
        <v>98.775863647460938</v>
      </c>
      <c r="AD1038" s="234">
        <v>4.1412553787231445</v>
      </c>
      <c r="AE1038" s="234">
        <v>34.716682434082031</v>
      </c>
      <c r="AF1038" s="233">
        <v>362.1055908203125</v>
      </c>
      <c r="AG1038" s="234">
        <v>1134.86083984375</v>
      </c>
      <c r="AH1038" s="234">
        <v>655.034912109375</v>
      </c>
      <c r="AI1038" s="234">
        <v>57.719402313232422</v>
      </c>
      <c r="AJ1038" s="234">
        <v>1090.6387939453125</v>
      </c>
      <c r="AK1038" s="234">
        <v>44.222225189208984</v>
      </c>
      <c r="AL1038" s="234">
        <v>528</v>
      </c>
      <c r="AM1038" s="234">
        <v>15</v>
      </c>
      <c r="AN1038" s="235">
        <v>44.907047271728516</v>
      </c>
      <c r="AO1038" s="235">
        <v>44.516033172607422</v>
      </c>
      <c r="AP1038" s="235">
        <v>57.32574462890625</v>
      </c>
      <c r="AQ1038" s="213">
        <v>1.262359109948554</v>
      </c>
      <c r="AR1038" s="234">
        <v>458</v>
      </c>
      <c r="AS1038" s="236">
        <v>0</v>
      </c>
      <c r="AT1038" s="236">
        <v>2</v>
      </c>
      <c r="AU1038" s="236">
        <v>2</v>
      </c>
      <c r="AV1038" s="236">
        <v>0</v>
      </c>
      <c r="AW1038" s="236">
        <v>0</v>
      </c>
      <c r="AX1038" s="236">
        <v>6</v>
      </c>
      <c r="AY1038" s="236">
        <v>1</v>
      </c>
      <c r="AZ1038" s="236">
        <v>2</v>
      </c>
      <c r="BA1038" s="236">
        <v>0</v>
      </c>
      <c r="BB1038" s="236">
        <v>35</v>
      </c>
      <c r="BC1038" s="236">
        <v>7</v>
      </c>
      <c r="BD1038" s="236">
        <v>7</v>
      </c>
      <c r="BE1038" s="236">
        <v>4</v>
      </c>
      <c r="BF1038" s="236">
        <v>0</v>
      </c>
      <c r="BG1038" s="235">
        <v>20.569305419921875</v>
      </c>
      <c r="BH1038" s="236">
        <v>274</v>
      </c>
      <c r="BI1038" s="235">
        <v>50.46040515653776</v>
      </c>
      <c r="BJ1038" s="41"/>
      <c r="BK1038" s="41"/>
    </row>
    <row r="1039" spans="1:63">
      <c r="A1039" s="352">
        <v>41855</v>
      </c>
      <c r="B1039" s="127" t="s">
        <v>132</v>
      </c>
      <c r="C1039" s="127" t="s">
        <v>128</v>
      </c>
      <c r="D1039" s="199">
        <v>183</v>
      </c>
      <c r="E1039" s="199">
        <v>178</v>
      </c>
      <c r="F1039" s="199">
        <v>5</v>
      </c>
      <c r="G1039" s="199">
        <v>542</v>
      </c>
      <c r="H1039" s="199">
        <v>527</v>
      </c>
      <c r="I1039" s="199">
        <v>15</v>
      </c>
      <c r="J1039" s="199">
        <v>1029</v>
      </c>
      <c r="K1039" s="199">
        <v>999</v>
      </c>
      <c r="L1039" s="199">
        <v>30</v>
      </c>
      <c r="M1039" s="199">
        <v>389924</v>
      </c>
      <c r="N1039" s="200">
        <v>0.90171420574188232</v>
      </c>
      <c r="O1039" s="199">
        <v>1120</v>
      </c>
      <c r="P1039" s="194">
        <v>0.28986632823944092</v>
      </c>
      <c r="Q1039" s="200">
        <v>0</v>
      </c>
      <c r="R1039" s="199">
        <v>91815</v>
      </c>
      <c r="S1039" s="194">
        <v>99.740371704101563</v>
      </c>
      <c r="T1039" s="200">
        <v>99.451255798339844</v>
      </c>
      <c r="U1039" s="199">
        <v>92054</v>
      </c>
      <c r="V1039" s="201">
        <v>0</v>
      </c>
      <c r="W1039" s="199">
        <v>565</v>
      </c>
      <c r="X1039" s="200">
        <v>0.6153678297996521</v>
      </c>
      <c r="Y1039" s="200">
        <v>0</v>
      </c>
      <c r="Z1039" s="199">
        <v>134613</v>
      </c>
      <c r="AA1039" s="201">
        <v>98.53680419921875</v>
      </c>
      <c r="AB1039" s="199">
        <v>135786</v>
      </c>
      <c r="AC1039" s="201">
        <v>98.181076049804687</v>
      </c>
      <c r="AD1039" s="200">
        <v>4.4250102043151855</v>
      </c>
      <c r="AE1039" s="200">
        <v>26.314332962036133</v>
      </c>
      <c r="AF1039" s="199">
        <v>481.13348388671875</v>
      </c>
      <c r="AG1039" s="200">
        <v>1471.5555419921875</v>
      </c>
      <c r="AH1039" s="200">
        <v>726.7935791015625</v>
      </c>
      <c r="AI1039" s="237">
        <v>49.389476776123047</v>
      </c>
      <c r="AJ1039" s="200">
        <v>1421.8555908203125</v>
      </c>
      <c r="AK1039" s="200">
        <v>49.700000762939453</v>
      </c>
      <c r="AL1039" s="200">
        <v>527</v>
      </c>
      <c r="AM1039" s="200">
        <v>15</v>
      </c>
      <c r="AN1039" s="200">
        <v>44.909755706787109</v>
      </c>
      <c r="AO1039" s="200">
        <v>44.930442810058594</v>
      </c>
      <c r="AP1039" s="200">
        <v>44.325923919677734</v>
      </c>
      <c r="AQ1039" s="200">
        <v>1.4300831311877429</v>
      </c>
      <c r="AR1039" s="200">
        <v>481</v>
      </c>
      <c r="AS1039" s="202">
        <v>0</v>
      </c>
      <c r="AT1039" s="202">
        <v>2</v>
      </c>
      <c r="AU1039" s="202">
        <v>2</v>
      </c>
      <c r="AV1039" s="202">
        <v>0</v>
      </c>
      <c r="AW1039" s="202">
        <v>0</v>
      </c>
      <c r="AX1039" s="202">
        <v>12</v>
      </c>
      <c r="AY1039" s="202">
        <v>2</v>
      </c>
      <c r="AZ1039" s="202">
        <v>1</v>
      </c>
      <c r="BA1039" s="202">
        <v>0</v>
      </c>
      <c r="BB1039" s="202">
        <v>35</v>
      </c>
      <c r="BC1039" s="202">
        <v>9</v>
      </c>
      <c r="BD1039" s="202">
        <v>23</v>
      </c>
      <c r="BE1039" s="202">
        <v>13</v>
      </c>
      <c r="BF1039" s="202">
        <v>0</v>
      </c>
      <c r="BG1039" s="200">
        <v>20.862712860107422</v>
      </c>
      <c r="BH1039" s="202">
        <v>302</v>
      </c>
      <c r="BI1039" s="238">
        <v>55.719557195571959</v>
      </c>
      <c r="BJ1039" s="41"/>
      <c r="BK1039" s="41"/>
    </row>
    <row r="1040" spans="1:63">
      <c r="A1040" s="352">
        <v>41854</v>
      </c>
      <c r="B1040" s="126" t="s">
        <v>6</v>
      </c>
      <c r="C1040" s="126"/>
      <c r="D1040" s="233">
        <v>2108</v>
      </c>
      <c r="E1040" s="233">
        <v>1915</v>
      </c>
      <c r="F1040" s="233">
        <v>193</v>
      </c>
      <c r="G1040" s="233">
        <v>6226</v>
      </c>
      <c r="H1040" s="233">
        <v>5668</v>
      </c>
      <c r="I1040" s="233">
        <v>558</v>
      </c>
      <c r="J1040" s="233">
        <v>17559</v>
      </c>
      <c r="K1040" s="233">
        <v>15811</v>
      </c>
      <c r="L1040" s="233">
        <v>1748</v>
      </c>
      <c r="M1040" s="233">
        <v>11517161</v>
      </c>
      <c r="N1040" s="195">
        <v>0.24607626181169173</v>
      </c>
      <c r="O1040" s="233">
        <v>17208</v>
      </c>
      <c r="P1040" s="230">
        <v>0.15179862564336485</v>
      </c>
      <c r="Q1040" s="234"/>
      <c r="R1040" s="233">
        <v>4510331</v>
      </c>
      <c r="S1040" s="230">
        <v>99.525180756672697</v>
      </c>
      <c r="T1040" s="195">
        <v>99.374102900114991</v>
      </c>
      <c r="U1040" s="233">
        <v>4531853</v>
      </c>
      <c r="V1040" s="195">
        <v>0.11975233841634753</v>
      </c>
      <c r="W1040" s="233">
        <v>16253</v>
      </c>
      <c r="X1040" s="195">
        <v>0.36035049312345369</v>
      </c>
      <c r="Y1040" s="234"/>
      <c r="Z1040" s="233">
        <v>3578058</v>
      </c>
      <c r="AA1040" s="195">
        <v>98.205358499578239</v>
      </c>
      <c r="AB1040" s="233">
        <v>3578218</v>
      </c>
      <c r="AC1040" s="195">
        <v>98.243555339049408</v>
      </c>
      <c r="AD1040" s="234">
        <v>9.1295244013158836</v>
      </c>
      <c r="AE1040" s="234">
        <v>29.871977324792518</v>
      </c>
      <c r="AF1040" s="233">
        <v>15491.64990234375</v>
      </c>
      <c r="AG1040" s="234">
        <v>61895.446655273438</v>
      </c>
      <c r="AH1040" s="234">
        <v>44334.370422363281</v>
      </c>
      <c r="AI1040" s="234">
        <v>71.627838262939548</v>
      </c>
      <c r="AJ1040" s="234">
        <v>52044.59814453125</v>
      </c>
      <c r="AK1040" s="234">
        <v>9850.8408031463623</v>
      </c>
      <c r="AL1040" s="234">
        <v>33215.40771484375</v>
      </c>
      <c r="AM1040" s="234">
        <v>8184.2693939208984</v>
      </c>
      <c r="AN1040" s="235">
        <v>89.435579744443373</v>
      </c>
      <c r="AO1040" s="235">
        <v>85.946549612779719</v>
      </c>
      <c r="AP1040" s="235">
        <v>114.95629341127884</v>
      </c>
      <c r="AQ1040" s="213">
        <v>3.5249983857436891</v>
      </c>
      <c r="AR1040" s="234">
        <v>3645</v>
      </c>
      <c r="AS1040" s="236">
        <v>113</v>
      </c>
      <c r="AT1040" s="236">
        <v>199</v>
      </c>
      <c r="AU1040" s="236">
        <v>142</v>
      </c>
      <c r="AV1040" s="236">
        <v>36</v>
      </c>
      <c r="AW1040" s="236">
        <v>15</v>
      </c>
      <c r="AX1040" s="236">
        <v>109</v>
      </c>
      <c r="AY1040" s="236">
        <v>4</v>
      </c>
      <c r="AZ1040" s="236">
        <v>97</v>
      </c>
      <c r="BA1040" s="236">
        <v>21</v>
      </c>
      <c r="BB1040" s="236">
        <v>576</v>
      </c>
      <c r="BC1040" s="236">
        <v>254</v>
      </c>
      <c r="BD1040" s="236">
        <v>340</v>
      </c>
      <c r="BE1040" s="236">
        <v>521</v>
      </c>
      <c r="BF1040" s="236">
        <v>0</v>
      </c>
      <c r="BG1040" s="235">
        <v>43.572727167195843</v>
      </c>
      <c r="BH1040" s="236">
        <v>1574</v>
      </c>
      <c r="BI1040" s="235">
        <v>25.281079344683583</v>
      </c>
      <c r="BJ1040" s="129"/>
      <c r="BK1040" s="129"/>
    </row>
    <row r="1041" spans="1:63">
      <c r="A1041" s="352">
        <v>41854</v>
      </c>
      <c r="B1041" s="127" t="s">
        <v>134</v>
      </c>
      <c r="C1041" s="127"/>
      <c r="D1041" s="199">
        <v>755</v>
      </c>
      <c r="E1041" s="199">
        <v>653</v>
      </c>
      <c r="F1041" s="199">
        <v>102</v>
      </c>
      <c r="G1041" s="199">
        <v>2252</v>
      </c>
      <c r="H1041" s="199">
        <v>1946</v>
      </c>
      <c r="I1041" s="199">
        <v>306</v>
      </c>
      <c r="J1041" s="199">
        <v>6561</v>
      </c>
      <c r="K1041" s="199">
        <v>5689</v>
      </c>
      <c r="L1041" s="199">
        <v>872</v>
      </c>
      <c r="M1041" s="199">
        <v>5755467</v>
      </c>
      <c r="N1041" s="200">
        <v>0.4768857028216022</v>
      </c>
      <c r="O1041" s="199">
        <v>8974</v>
      </c>
      <c r="P1041" s="194">
        <v>0.15671189245972281</v>
      </c>
      <c r="Q1041" s="200"/>
      <c r="R1041" s="199">
        <v>2397018</v>
      </c>
      <c r="S1041" s="194">
        <v>99.540935594267694</v>
      </c>
      <c r="T1041" s="200">
        <v>99.384943110325793</v>
      </c>
      <c r="U1041" s="199">
        <v>2408074</v>
      </c>
      <c r="V1041" s="201">
        <v>9.513827156861214E-2</v>
      </c>
      <c r="W1041" s="199">
        <v>7271</v>
      </c>
      <c r="X1041" s="200">
        <v>0.3033352273533198</v>
      </c>
      <c r="Y1041" s="200"/>
      <c r="Z1041" s="199">
        <v>2071618</v>
      </c>
      <c r="AA1041" s="201">
        <v>98.437696200041742</v>
      </c>
      <c r="AB1041" s="199">
        <v>2070982</v>
      </c>
      <c r="AC1041" s="201">
        <v>98.379513194899559</v>
      </c>
      <c r="AD1041" s="200">
        <v>5.1143410851646278</v>
      </c>
      <c r="AE1041" s="200">
        <v>30.314628221637189</v>
      </c>
      <c r="AF1041" s="199">
        <v>8380.8851928710937</v>
      </c>
      <c r="AG1041" s="200">
        <v>33890.82275390625</v>
      </c>
      <c r="AH1041" s="200">
        <v>27461.23193359375</v>
      </c>
      <c r="AI1041" s="237">
        <v>81.028519528722782</v>
      </c>
      <c r="AJ1041" s="200">
        <v>26803.790283203125</v>
      </c>
      <c r="AK1041" s="200">
        <v>7087.0260467529297</v>
      </c>
      <c r="AL1041" s="200">
        <v>21102.65576171875</v>
      </c>
      <c r="AM1041" s="200">
        <v>6358.5792846679687</v>
      </c>
      <c r="AN1041" s="200">
        <v>112.36355750461134</v>
      </c>
      <c r="AO1041" s="200">
        <v>106.59127291215565</v>
      </c>
      <c r="AP1041" s="200">
        <v>141.30463031698829</v>
      </c>
      <c r="AQ1041" s="200">
        <v>5.1654965331361451</v>
      </c>
      <c r="AR1041" s="200">
        <v>873</v>
      </c>
      <c r="AS1041" s="202">
        <v>106</v>
      </c>
      <c r="AT1041" s="202">
        <v>188</v>
      </c>
      <c r="AU1041" s="202">
        <v>133</v>
      </c>
      <c r="AV1041" s="202">
        <v>10</v>
      </c>
      <c r="AW1041" s="202">
        <v>4</v>
      </c>
      <c r="AX1041" s="202">
        <v>32</v>
      </c>
      <c r="AY1041" s="202">
        <v>1</v>
      </c>
      <c r="AZ1041" s="202">
        <v>40</v>
      </c>
      <c r="BA1041" s="202">
        <v>8</v>
      </c>
      <c r="BB1041" s="202">
        <v>137</v>
      </c>
      <c r="BC1041" s="202">
        <v>46</v>
      </c>
      <c r="BD1041" s="202">
        <v>114</v>
      </c>
      <c r="BE1041" s="202">
        <v>194</v>
      </c>
      <c r="BF1041" s="202">
        <v>0</v>
      </c>
      <c r="BG1041" s="200">
        <v>55.43784857379115</v>
      </c>
      <c r="BH1041" s="202">
        <v>210</v>
      </c>
      <c r="BI1041" s="238">
        <v>9.3250444049733563</v>
      </c>
      <c r="BJ1041" s="129"/>
      <c r="BK1041" s="129"/>
    </row>
    <row r="1042" spans="1:63">
      <c r="A1042" s="352">
        <v>41854</v>
      </c>
      <c r="B1042" s="127" t="s">
        <v>175</v>
      </c>
      <c r="C1042" s="127"/>
      <c r="D1042" s="199">
        <v>675</v>
      </c>
      <c r="E1042" s="199">
        <v>608</v>
      </c>
      <c r="F1042" s="199">
        <v>67</v>
      </c>
      <c r="G1042" s="199">
        <v>1951</v>
      </c>
      <c r="H1042" s="199">
        <v>1771</v>
      </c>
      <c r="I1042" s="199">
        <v>180</v>
      </c>
      <c r="J1042" s="199">
        <v>6223</v>
      </c>
      <c r="K1042" s="199">
        <v>5553</v>
      </c>
      <c r="L1042" s="199">
        <v>670</v>
      </c>
      <c r="M1042" s="199">
        <v>3717180</v>
      </c>
      <c r="N1042" s="200">
        <v>1.8347241867423467E-2</v>
      </c>
      <c r="O1042" s="199">
        <v>179</v>
      </c>
      <c r="P1042" s="194">
        <v>5.0204887250690283E-3</v>
      </c>
      <c r="Q1042" s="200"/>
      <c r="R1042" s="199">
        <v>1440782</v>
      </c>
      <c r="S1042" s="194">
        <v>99.482654014683177</v>
      </c>
      <c r="T1042" s="243">
        <v>99.477659499254969</v>
      </c>
      <c r="U1042" s="199">
        <v>1448276</v>
      </c>
      <c r="V1042" s="201">
        <v>0.19968569191747576</v>
      </c>
      <c r="W1042" s="199">
        <v>4245</v>
      </c>
      <c r="X1042" s="200">
        <v>0.29463166530398077</v>
      </c>
      <c r="Y1042" s="200"/>
      <c r="Z1042" s="199">
        <v>416219</v>
      </c>
      <c r="AA1042" s="201">
        <v>94.843820004619701</v>
      </c>
      <c r="AB1042" s="199">
        <v>413474</v>
      </c>
      <c r="AC1042" s="201">
        <v>95.307322997962729</v>
      </c>
      <c r="AD1042" s="200">
        <v>19.485671771691582</v>
      </c>
      <c r="AE1042" s="200">
        <v>32.675077814798513</v>
      </c>
      <c r="AF1042" s="199">
        <v>5160.5975952148437</v>
      </c>
      <c r="AG1042" s="200">
        <v>18850.55126953125</v>
      </c>
      <c r="AH1042" s="200">
        <v>11915.44091796875</v>
      </c>
      <c r="AI1042" s="237">
        <v>63.210039577081545</v>
      </c>
      <c r="AJ1042" s="200">
        <v>16523.430908203125</v>
      </c>
      <c r="AK1042" s="200">
        <v>2327.1203002929687</v>
      </c>
      <c r="AL1042" s="200">
        <v>10161.751953125</v>
      </c>
      <c r="AM1042" s="200">
        <v>1753.6901092529297</v>
      </c>
      <c r="AN1042" s="200">
        <v>80.781620938357875</v>
      </c>
      <c r="AO1042" s="200">
        <v>80.259625620656337</v>
      </c>
      <c r="AP1042" s="200">
        <v>87.327933169571907</v>
      </c>
      <c r="AQ1042" s="200">
        <v>3.0291742358237586</v>
      </c>
      <c r="AR1042" s="200">
        <v>1130</v>
      </c>
      <c r="AS1042" s="202">
        <v>5</v>
      </c>
      <c r="AT1042" s="202">
        <v>6</v>
      </c>
      <c r="AU1042" s="202">
        <v>4</v>
      </c>
      <c r="AV1042" s="202">
        <v>22</v>
      </c>
      <c r="AW1042" s="202">
        <v>10</v>
      </c>
      <c r="AX1042" s="202">
        <v>16</v>
      </c>
      <c r="AY1042" s="202">
        <v>1</v>
      </c>
      <c r="AZ1042" s="202">
        <v>31</v>
      </c>
      <c r="BA1042" s="202">
        <v>10</v>
      </c>
      <c r="BB1042" s="202">
        <v>327</v>
      </c>
      <c r="BC1042" s="202">
        <v>172</v>
      </c>
      <c r="BD1042" s="202">
        <v>59</v>
      </c>
      <c r="BE1042" s="202">
        <v>125</v>
      </c>
      <c r="BF1042" s="202">
        <v>0</v>
      </c>
      <c r="BG1042" s="200">
        <v>39.287124207884602</v>
      </c>
      <c r="BH1042" s="202">
        <v>414</v>
      </c>
      <c r="BI1042" s="238">
        <v>21.219887237314197</v>
      </c>
      <c r="BJ1042" s="129"/>
      <c r="BK1042" s="129"/>
    </row>
    <row r="1043" spans="1:63">
      <c r="A1043" s="352">
        <v>41854</v>
      </c>
      <c r="B1043" s="126" t="s">
        <v>135</v>
      </c>
      <c r="C1043" s="126"/>
      <c r="D1043" s="189">
        <v>678</v>
      </c>
      <c r="E1043" s="189">
        <v>654</v>
      </c>
      <c r="F1043" s="189">
        <v>24</v>
      </c>
      <c r="G1043" s="189">
        <v>2023</v>
      </c>
      <c r="H1043" s="189">
        <v>1951</v>
      </c>
      <c r="I1043" s="189">
        <v>72</v>
      </c>
      <c r="J1043" s="189">
        <v>4775</v>
      </c>
      <c r="K1043" s="189">
        <v>4569</v>
      </c>
      <c r="L1043" s="189">
        <v>206</v>
      </c>
      <c r="M1043" s="189">
        <v>2044514</v>
      </c>
      <c r="N1043" s="203">
        <v>1.0369212280824642E-2</v>
      </c>
      <c r="O1043" s="189">
        <v>8055</v>
      </c>
      <c r="P1043" s="192">
        <v>0.39403222516581349</v>
      </c>
      <c r="Q1043" s="203"/>
      <c r="R1043" s="204">
        <v>672531</v>
      </c>
      <c r="S1043" s="192">
        <v>99.560133993140411</v>
      </c>
      <c r="T1043" s="203">
        <v>99.167834981789184</v>
      </c>
      <c r="U1043" s="204">
        <v>675503</v>
      </c>
      <c r="V1043" s="205">
        <v>3.6121232314810667E-2</v>
      </c>
      <c r="W1043" s="204">
        <v>4737</v>
      </c>
      <c r="X1043" s="203">
        <v>0.70435414873069047</v>
      </c>
      <c r="Y1043" s="203"/>
      <c r="Z1043" s="204">
        <v>1090221</v>
      </c>
      <c r="AA1043" s="205">
        <v>99.047225633374367</v>
      </c>
      <c r="AB1043" s="204">
        <v>1093762</v>
      </c>
      <c r="AC1043" s="205">
        <v>99.096107776210516</v>
      </c>
      <c r="AD1043" s="203">
        <v>3.6116545586908919</v>
      </c>
      <c r="AE1043" s="203">
        <v>26.675882972001663</v>
      </c>
      <c r="AF1043" s="204">
        <v>1950.1671142578125</v>
      </c>
      <c r="AG1043" s="205">
        <v>9154.0726318359375</v>
      </c>
      <c r="AH1043" s="205">
        <v>4957.6975708007812</v>
      </c>
      <c r="AI1043" s="232">
        <v>54.158381413306167</v>
      </c>
      <c r="AJ1043" s="205">
        <v>8717.376953125</v>
      </c>
      <c r="AK1043" s="205">
        <v>436.69445610046387</v>
      </c>
      <c r="AL1043" s="205">
        <v>1951</v>
      </c>
      <c r="AM1043" s="205">
        <v>72</v>
      </c>
      <c r="AN1043" s="203">
        <v>58.269887779814212</v>
      </c>
      <c r="AO1043" s="203">
        <v>58.818502608378793</v>
      </c>
      <c r="AP1043" s="203">
        <v>49.123357442965251</v>
      </c>
      <c r="AQ1043" s="203">
        <v>1.9170832736829189</v>
      </c>
      <c r="AR1043" s="205">
        <v>1642</v>
      </c>
      <c r="AS1043" s="204">
        <v>2</v>
      </c>
      <c r="AT1043" s="204">
        <v>5</v>
      </c>
      <c r="AU1043" s="204">
        <v>5</v>
      </c>
      <c r="AV1043" s="204">
        <v>4</v>
      </c>
      <c r="AW1043" s="204">
        <v>1</v>
      </c>
      <c r="AX1043" s="204">
        <v>61</v>
      </c>
      <c r="AY1043" s="204">
        <v>2</v>
      </c>
      <c r="AZ1043" s="204">
        <v>26</v>
      </c>
      <c r="BA1043" s="204">
        <v>3</v>
      </c>
      <c r="BB1043" s="204">
        <v>112</v>
      </c>
      <c r="BC1043" s="204">
        <v>36</v>
      </c>
      <c r="BD1043" s="204">
        <v>167</v>
      </c>
      <c r="BE1043" s="204">
        <v>202</v>
      </c>
      <c r="BF1043" s="204">
        <v>0</v>
      </c>
      <c r="BG1043" s="203">
        <v>27.793191411793103</v>
      </c>
      <c r="BH1043" s="204">
        <v>950</v>
      </c>
      <c r="BI1043" s="239">
        <v>46.959960454770147</v>
      </c>
      <c r="BJ1043" s="129"/>
      <c r="BK1043" s="129"/>
    </row>
    <row r="1044" spans="1:63">
      <c r="A1044" s="352">
        <v>41854</v>
      </c>
      <c r="B1044" s="114" t="s">
        <v>121</v>
      </c>
      <c r="C1044" s="114" t="s">
        <v>122</v>
      </c>
      <c r="D1044" s="114">
        <v>227</v>
      </c>
      <c r="E1044" s="114">
        <v>168</v>
      </c>
      <c r="F1044" s="114">
        <v>59</v>
      </c>
      <c r="G1044" s="114">
        <v>668</v>
      </c>
      <c r="H1044" s="114">
        <v>492</v>
      </c>
      <c r="I1044" s="114">
        <v>176</v>
      </c>
      <c r="J1044" s="114">
        <v>1288</v>
      </c>
      <c r="K1044" s="115">
        <v>940</v>
      </c>
      <c r="L1044" s="115">
        <v>348</v>
      </c>
      <c r="M1044" s="115">
        <v>2060549</v>
      </c>
      <c r="N1044" s="116">
        <v>1.2980035543441772</v>
      </c>
      <c r="O1044" s="115">
        <v>2829</v>
      </c>
      <c r="P1044" s="116">
        <v>0.13912233710289001</v>
      </c>
      <c r="Q1044" s="116">
        <v>0</v>
      </c>
      <c r="R1044" s="117">
        <v>934144</v>
      </c>
      <c r="S1044" s="116">
        <v>99.530654907226563</v>
      </c>
      <c r="T1044" s="116">
        <v>99.392189025878906</v>
      </c>
      <c r="U1044" s="118">
        <v>938549</v>
      </c>
      <c r="V1044" s="119">
        <v>0.19540801644325256</v>
      </c>
      <c r="W1044" s="117">
        <v>2813</v>
      </c>
      <c r="X1044" s="119">
        <v>0.30113130807876587</v>
      </c>
      <c r="Y1044" s="119">
        <v>0</v>
      </c>
      <c r="Z1044" s="117">
        <v>1069224</v>
      </c>
      <c r="AA1044" s="119">
        <v>98.553253173828125</v>
      </c>
      <c r="AB1044" s="116">
        <v>1069443</v>
      </c>
      <c r="AC1044" s="120">
        <v>98.493797302246094</v>
      </c>
      <c r="AD1044" s="116">
        <v>4.948091983795166</v>
      </c>
      <c r="AE1044" s="116">
        <v>29.133188247680664</v>
      </c>
      <c r="AF1044" s="116">
        <v>2951.72998046875</v>
      </c>
      <c r="AG1044" s="116">
        <v>13908.044921875</v>
      </c>
      <c r="AH1044" s="121">
        <v>12111.630859375</v>
      </c>
      <c r="AI1044" s="116">
        <v>87.083633422851562</v>
      </c>
      <c r="AJ1044" s="121">
        <v>9187.392578125</v>
      </c>
      <c r="AK1044" s="121">
        <v>4720.64794921875</v>
      </c>
      <c r="AL1044" s="116">
        <v>7737.32373046875</v>
      </c>
      <c r="AM1044" s="116">
        <v>4374.30712890625</v>
      </c>
      <c r="AN1044" s="116">
        <v>137.41307067871094</v>
      </c>
      <c r="AO1044" s="116">
        <v>127.46295928955078</v>
      </c>
      <c r="AP1044" s="116">
        <v>162.02973937988281</v>
      </c>
      <c r="AQ1044" s="122">
        <v>10.798171523194876</v>
      </c>
      <c r="AR1044" s="118">
        <v>144</v>
      </c>
      <c r="AS1044" s="118">
        <v>74</v>
      </c>
      <c r="AT1044" s="118">
        <v>172</v>
      </c>
      <c r="AU1044" s="118">
        <v>126</v>
      </c>
      <c r="AV1044" s="118">
        <v>5</v>
      </c>
      <c r="AW1044" s="118">
        <v>2</v>
      </c>
      <c r="AX1044" s="118">
        <v>15</v>
      </c>
      <c r="AY1044" s="118">
        <v>0</v>
      </c>
      <c r="AZ1044" s="118">
        <v>14</v>
      </c>
      <c r="BA1044" s="118">
        <v>2</v>
      </c>
      <c r="BB1044" s="118">
        <v>33</v>
      </c>
      <c r="BC1044" s="118">
        <v>10</v>
      </c>
      <c r="BD1044" s="116">
        <v>46</v>
      </c>
      <c r="BE1044" s="118">
        <v>49</v>
      </c>
      <c r="BF1044" s="118">
        <v>0</v>
      </c>
      <c r="BG1044" s="112">
        <v>68.199371337890625</v>
      </c>
      <c r="BH1044" s="244">
        <v>43</v>
      </c>
      <c r="BI1044" s="240">
        <v>6.4371257485029938</v>
      </c>
      <c r="BJ1044" s="129"/>
      <c r="BK1044" s="129"/>
    </row>
    <row r="1045" spans="1:63">
      <c r="A1045" s="352">
        <v>41854</v>
      </c>
      <c r="B1045" s="114" t="s">
        <v>123</v>
      </c>
      <c r="C1045" s="114" t="s">
        <v>122</v>
      </c>
      <c r="D1045" s="114">
        <v>169</v>
      </c>
      <c r="E1045" s="114">
        <v>158</v>
      </c>
      <c r="F1045" s="114">
        <v>11</v>
      </c>
      <c r="G1045" s="114">
        <v>518</v>
      </c>
      <c r="H1045" s="114">
        <v>484</v>
      </c>
      <c r="I1045" s="114">
        <v>34</v>
      </c>
      <c r="J1045" s="114">
        <v>1544</v>
      </c>
      <c r="K1045" s="115">
        <v>1421</v>
      </c>
      <c r="L1045" s="115">
        <v>123</v>
      </c>
      <c r="M1045" s="115">
        <v>991277</v>
      </c>
      <c r="N1045" s="116">
        <v>2.7035834267735481E-2</v>
      </c>
      <c r="O1045" s="115">
        <v>1384</v>
      </c>
      <c r="P1045" s="116">
        <v>0.13967467844486237</v>
      </c>
      <c r="Q1045" s="116">
        <v>0</v>
      </c>
      <c r="R1045" s="117">
        <v>389645</v>
      </c>
      <c r="S1045" s="116">
        <v>99.622879028320313</v>
      </c>
      <c r="T1045" s="116">
        <v>99.483734130859375</v>
      </c>
      <c r="U1045" s="118">
        <v>391120</v>
      </c>
      <c r="V1045" s="119">
        <v>1.4062180183827877E-2</v>
      </c>
      <c r="W1045" s="117">
        <v>1204</v>
      </c>
      <c r="X1045" s="119">
        <v>0.30899921059608459</v>
      </c>
      <c r="Y1045" s="119">
        <v>0</v>
      </c>
      <c r="Z1045" s="117">
        <v>311285</v>
      </c>
      <c r="AA1045" s="119">
        <v>98.2896728515625</v>
      </c>
      <c r="AB1045" s="116">
        <v>311296</v>
      </c>
      <c r="AC1045" s="120">
        <v>98.425613403320312</v>
      </c>
      <c r="AD1045" s="116">
        <v>4.783057689666748</v>
      </c>
      <c r="AE1045" s="116">
        <v>30.134517669677734</v>
      </c>
      <c r="AF1045" s="116">
        <v>1319.468505859375</v>
      </c>
      <c r="AG1045" s="116">
        <v>5768.24169921875</v>
      </c>
      <c r="AH1045" s="121">
        <v>4514.87451171875</v>
      </c>
      <c r="AI1045" s="116">
        <v>78.271240234375</v>
      </c>
      <c r="AJ1045" s="121">
        <v>4986.15673828125</v>
      </c>
      <c r="AK1045" s="121">
        <v>782.083984375</v>
      </c>
      <c r="AL1045" s="116">
        <v>3820.935791015625</v>
      </c>
      <c r="AM1045" s="116">
        <v>693.9410400390625</v>
      </c>
      <c r="AN1045" s="116">
        <v>99.570648193359375</v>
      </c>
      <c r="AO1045" s="116">
        <v>94.185844421386719</v>
      </c>
      <c r="AP1045" s="116">
        <v>156.68061828613281</v>
      </c>
      <c r="AQ1045" s="116">
        <v>3.7359078362815739</v>
      </c>
      <c r="AR1045" s="118">
        <v>252</v>
      </c>
      <c r="AS1045" s="118">
        <v>13</v>
      </c>
      <c r="AT1045" s="118">
        <v>12</v>
      </c>
      <c r="AU1045" s="118">
        <v>4</v>
      </c>
      <c r="AV1045" s="118">
        <v>0</v>
      </c>
      <c r="AW1045" s="118">
        <v>0</v>
      </c>
      <c r="AX1045" s="118">
        <v>4</v>
      </c>
      <c r="AY1045" s="118">
        <v>0</v>
      </c>
      <c r="AZ1045" s="118">
        <v>8</v>
      </c>
      <c r="BA1045" s="118">
        <v>1</v>
      </c>
      <c r="BB1045" s="118">
        <v>27</v>
      </c>
      <c r="BC1045" s="118">
        <v>10</v>
      </c>
      <c r="BD1045" s="116">
        <v>25</v>
      </c>
      <c r="BE1045" s="118">
        <v>25</v>
      </c>
      <c r="BF1045" s="118">
        <v>0</v>
      </c>
      <c r="BG1045" s="112">
        <v>48.725521087646484</v>
      </c>
      <c r="BH1045" s="244">
        <v>57</v>
      </c>
      <c r="BI1045" s="240">
        <v>11.003861003861005</v>
      </c>
      <c r="BJ1045" s="129"/>
      <c r="BK1045" s="129"/>
    </row>
    <row r="1046" spans="1:63">
      <c r="A1046" s="352">
        <v>41854</v>
      </c>
      <c r="B1046" s="114" t="s">
        <v>183</v>
      </c>
      <c r="C1046" s="114" t="s">
        <v>122</v>
      </c>
      <c r="D1046" s="114">
        <v>139</v>
      </c>
      <c r="E1046" s="114">
        <v>129</v>
      </c>
      <c r="F1046" s="114">
        <v>10</v>
      </c>
      <c r="G1046" s="114">
        <v>415</v>
      </c>
      <c r="H1046" s="114">
        <v>385</v>
      </c>
      <c r="I1046" s="114">
        <v>30</v>
      </c>
      <c r="J1046" s="114">
        <v>1582</v>
      </c>
      <c r="K1046" s="115">
        <v>1462</v>
      </c>
      <c r="L1046" s="115">
        <v>120</v>
      </c>
      <c r="M1046" s="115">
        <v>1112717</v>
      </c>
      <c r="N1046" s="116">
        <v>2.1658696234226227E-2</v>
      </c>
      <c r="O1046" s="115">
        <v>1995</v>
      </c>
      <c r="P1046" s="116">
        <v>0.17944924533367157</v>
      </c>
      <c r="Q1046" s="116">
        <v>0</v>
      </c>
      <c r="R1046" s="117">
        <v>462318</v>
      </c>
      <c r="S1046" s="116">
        <v>99.635139465332031</v>
      </c>
      <c r="T1046" s="116">
        <v>99.456344604492188</v>
      </c>
      <c r="U1046" s="118">
        <v>464011</v>
      </c>
      <c r="V1046" s="119">
        <v>4.0300767868757248E-2</v>
      </c>
      <c r="W1046" s="117">
        <v>1319</v>
      </c>
      <c r="X1046" s="119">
        <v>0.28530144691467285</v>
      </c>
      <c r="Y1046" s="119">
        <v>0</v>
      </c>
      <c r="Z1046" s="117">
        <v>313076</v>
      </c>
      <c r="AA1046" s="119">
        <v>98.489181518554688</v>
      </c>
      <c r="AB1046" s="116">
        <v>312918</v>
      </c>
      <c r="AC1046" s="120">
        <v>98.259925842285156</v>
      </c>
      <c r="AD1046" s="116">
        <v>5.1639223098754883</v>
      </c>
      <c r="AE1046" s="116">
        <v>28.705734252929688</v>
      </c>
      <c r="AF1046" s="116">
        <v>1606.5509033203125</v>
      </c>
      <c r="AG1046" s="116">
        <v>6039.10986328125</v>
      </c>
      <c r="AH1046" s="121">
        <v>4415.48095703125</v>
      </c>
      <c r="AI1046" s="116">
        <v>73.114761352539063</v>
      </c>
      <c r="AJ1046" s="121">
        <v>5353.65234375</v>
      </c>
      <c r="AK1046" s="121">
        <v>685.455078125</v>
      </c>
      <c r="AL1046" s="116">
        <v>3821.166015625</v>
      </c>
      <c r="AM1046" s="116">
        <v>594.31500244140625</v>
      </c>
      <c r="AN1046" s="116">
        <v>96.844558715820313</v>
      </c>
      <c r="AO1046" s="116">
        <v>92.895736694335938</v>
      </c>
      <c r="AP1046" s="116">
        <v>144.97776794433594</v>
      </c>
      <c r="AQ1046" s="116">
        <v>3.8173892941095131</v>
      </c>
      <c r="AR1046" s="118">
        <v>167</v>
      </c>
      <c r="AS1046" s="118">
        <v>7</v>
      </c>
      <c r="AT1046" s="118">
        <v>2</v>
      </c>
      <c r="AU1046" s="118">
        <v>2</v>
      </c>
      <c r="AV1046" s="118">
        <v>3</v>
      </c>
      <c r="AW1046" s="118">
        <v>2</v>
      </c>
      <c r="AX1046" s="118">
        <v>6</v>
      </c>
      <c r="AY1046" s="118">
        <v>1</v>
      </c>
      <c r="AZ1046" s="118">
        <v>4</v>
      </c>
      <c r="BA1046" s="118">
        <v>0</v>
      </c>
      <c r="BB1046" s="118">
        <v>26</v>
      </c>
      <c r="BC1046" s="118">
        <v>5</v>
      </c>
      <c r="BD1046" s="116">
        <v>13</v>
      </c>
      <c r="BE1046" s="118">
        <v>33</v>
      </c>
      <c r="BF1046" s="118">
        <v>0</v>
      </c>
      <c r="BG1046" s="112">
        <v>47.938686370849609</v>
      </c>
      <c r="BH1046" s="244">
        <v>45</v>
      </c>
      <c r="BI1046" s="240">
        <v>10.843373493975903</v>
      </c>
      <c r="BJ1046" s="129"/>
      <c r="BK1046" s="129"/>
    </row>
    <row r="1047" spans="1:63">
      <c r="A1047" s="352">
        <v>41854</v>
      </c>
      <c r="B1047" s="114" t="s">
        <v>126</v>
      </c>
      <c r="C1047" s="114" t="s">
        <v>122</v>
      </c>
      <c r="D1047" s="114">
        <v>108</v>
      </c>
      <c r="E1047" s="114">
        <v>103</v>
      </c>
      <c r="F1047" s="114">
        <v>5</v>
      </c>
      <c r="G1047" s="114">
        <v>317</v>
      </c>
      <c r="H1047" s="114">
        <v>302</v>
      </c>
      <c r="I1047" s="114">
        <v>15</v>
      </c>
      <c r="J1047" s="114">
        <v>980</v>
      </c>
      <c r="K1047" s="115">
        <v>918</v>
      </c>
      <c r="L1047" s="115">
        <v>62</v>
      </c>
      <c r="M1047" s="115">
        <v>604124</v>
      </c>
      <c r="N1047" s="116">
        <v>1.6221834346652031E-2</v>
      </c>
      <c r="O1047" s="115">
        <v>1275</v>
      </c>
      <c r="P1047" s="116">
        <v>0.2111976146697998</v>
      </c>
      <c r="Q1047" s="116">
        <v>0</v>
      </c>
      <c r="R1047" s="117">
        <v>228587</v>
      </c>
      <c r="S1047" s="116">
        <v>99.444450378417969</v>
      </c>
      <c r="T1047" s="116">
        <v>99.234428405761719</v>
      </c>
      <c r="U1047" s="118">
        <v>229864</v>
      </c>
      <c r="V1047" s="119">
        <v>4.0893744677305222E-2</v>
      </c>
      <c r="W1047" s="117">
        <v>835</v>
      </c>
      <c r="X1047" s="119">
        <v>0.36528760194778442</v>
      </c>
      <c r="Y1047" s="119">
        <v>0</v>
      </c>
      <c r="Z1047" s="117">
        <v>121636</v>
      </c>
      <c r="AA1047" s="119">
        <v>98.829292297363281</v>
      </c>
      <c r="AB1047" s="116">
        <v>121511</v>
      </c>
      <c r="AC1047" s="120">
        <v>98.612472534179688</v>
      </c>
      <c r="AD1047" s="116">
        <v>5.519716739654541</v>
      </c>
      <c r="AE1047" s="116">
        <v>34.861766815185547</v>
      </c>
      <c r="AF1047" s="116">
        <v>933.33917236328125</v>
      </c>
      <c r="AG1047" s="116">
        <v>3455.95166015625</v>
      </c>
      <c r="AH1047" s="121">
        <v>2479.00244140625</v>
      </c>
      <c r="AI1047" s="116">
        <v>71.731399536132812</v>
      </c>
      <c r="AJ1047" s="121">
        <v>3339.736083984375</v>
      </c>
      <c r="AK1047" s="121">
        <v>116.21598815917969</v>
      </c>
      <c r="AL1047" s="116">
        <v>2419.010498046875</v>
      </c>
      <c r="AM1047" s="116">
        <v>59.99200439453125</v>
      </c>
      <c r="AN1047" s="116">
        <v>97.231414794921875</v>
      </c>
      <c r="AO1047" s="116">
        <v>100.98143005371094</v>
      </c>
      <c r="AP1047" s="116">
        <v>47.035778045654297</v>
      </c>
      <c r="AQ1047" s="116">
        <v>3.5264812858737247</v>
      </c>
      <c r="AR1047" s="118">
        <v>162</v>
      </c>
      <c r="AS1047" s="118">
        <v>2</v>
      </c>
      <c r="AT1047" s="118">
        <v>1</v>
      </c>
      <c r="AU1047" s="118">
        <v>1</v>
      </c>
      <c r="AV1047" s="118">
        <v>1</v>
      </c>
      <c r="AW1047" s="118">
        <v>0</v>
      </c>
      <c r="AX1047" s="118">
        <v>6</v>
      </c>
      <c r="AY1047" s="118">
        <v>0</v>
      </c>
      <c r="AZ1047" s="118">
        <v>9</v>
      </c>
      <c r="BA1047" s="118">
        <v>4</v>
      </c>
      <c r="BB1047" s="118">
        <v>17</v>
      </c>
      <c r="BC1047" s="118">
        <v>9</v>
      </c>
      <c r="BD1047" s="116">
        <v>17</v>
      </c>
      <c r="BE1047" s="118">
        <v>40</v>
      </c>
      <c r="BF1047" s="118">
        <v>0</v>
      </c>
      <c r="BG1047" s="112">
        <v>47.594219207763672</v>
      </c>
      <c r="BH1047" s="244">
        <v>35</v>
      </c>
      <c r="BI1047" s="240">
        <v>11.041009463722396</v>
      </c>
      <c r="BJ1047" s="129"/>
      <c r="BK1047" s="129"/>
    </row>
    <row r="1048" spans="1:63">
      <c r="A1048" s="352">
        <v>41854</v>
      </c>
      <c r="B1048" s="114" t="s">
        <v>184</v>
      </c>
      <c r="C1048" s="114" t="s">
        <v>122</v>
      </c>
      <c r="D1048" s="114">
        <v>112</v>
      </c>
      <c r="E1048" s="114">
        <v>95</v>
      </c>
      <c r="F1048" s="114">
        <v>17</v>
      </c>
      <c r="G1048" s="114">
        <v>334</v>
      </c>
      <c r="H1048" s="114">
        <v>283</v>
      </c>
      <c r="I1048" s="114">
        <v>51</v>
      </c>
      <c r="J1048" s="114">
        <v>1167</v>
      </c>
      <c r="K1048" s="115">
        <v>948</v>
      </c>
      <c r="L1048" s="115">
        <v>219</v>
      </c>
      <c r="M1048" s="115">
        <v>986800</v>
      </c>
      <c r="N1048" s="116">
        <v>9.5257395878434181E-3</v>
      </c>
      <c r="O1048" s="115">
        <v>1491</v>
      </c>
      <c r="P1048" s="116">
        <v>0.15111573040485382</v>
      </c>
      <c r="Q1048" s="116">
        <v>0</v>
      </c>
      <c r="R1048" s="117">
        <v>382324</v>
      </c>
      <c r="S1048" s="116">
        <v>99.426315307617188</v>
      </c>
      <c r="T1048" s="116">
        <v>99.276069641113281</v>
      </c>
      <c r="U1048" s="118">
        <v>384530</v>
      </c>
      <c r="V1048" s="119">
        <v>3.1466986984014511E-2</v>
      </c>
      <c r="W1048" s="117">
        <v>1100</v>
      </c>
      <c r="X1048" s="119">
        <v>0.28771409392356873</v>
      </c>
      <c r="Y1048" s="119">
        <v>0</v>
      </c>
      <c r="Z1048" s="117">
        <v>256397</v>
      </c>
      <c r="AA1048" s="119">
        <v>97.886871337890625</v>
      </c>
      <c r="AB1048" s="116">
        <v>255814</v>
      </c>
      <c r="AC1048" s="120">
        <v>97.881271362304688</v>
      </c>
      <c r="AD1048" s="116">
        <v>5.5142779350280762</v>
      </c>
      <c r="AE1048" s="116">
        <v>30.640218734741211</v>
      </c>
      <c r="AF1048" s="116">
        <v>1569.796630859375</v>
      </c>
      <c r="AG1048" s="116">
        <v>4719.474609375</v>
      </c>
      <c r="AH1048" s="121">
        <v>3940.2431640625</v>
      </c>
      <c r="AI1048" s="116">
        <v>83.489021301269531</v>
      </c>
      <c r="AJ1048" s="121">
        <v>3936.8525390625</v>
      </c>
      <c r="AK1048" s="121">
        <v>782.623046875</v>
      </c>
      <c r="AL1048" s="116">
        <v>3304.2197265625</v>
      </c>
      <c r="AM1048" s="116">
        <v>636.02410888671875</v>
      </c>
      <c r="AN1048" s="116">
        <v>105.88749694824219</v>
      </c>
      <c r="AO1048" s="116">
        <v>110.14868927001953</v>
      </c>
      <c r="AP1048" s="116">
        <v>88.638282775878906</v>
      </c>
      <c r="AQ1048" s="116">
        <v>4.0441084913239074</v>
      </c>
      <c r="AR1048" s="118">
        <v>148</v>
      </c>
      <c r="AS1048" s="118">
        <v>10</v>
      </c>
      <c r="AT1048" s="118">
        <v>1</v>
      </c>
      <c r="AU1048" s="118">
        <v>0</v>
      </c>
      <c r="AV1048" s="118">
        <v>1</v>
      </c>
      <c r="AW1048" s="118">
        <v>0</v>
      </c>
      <c r="AX1048" s="118">
        <v>1</v>
      </c>
      <c r="AY1048" s="118">
        <v>0</v>
      </c>
      <c r="AZ1048" s="118">
        <v>5</v>
      </c>
      <c r="BA1048" s="118">
        <v>1</v>
      </c>
      <c r="BB1048" s="118">
        <v>34</v>
      </c>
      <c r="BC1048" s="118">
        <v>12</v>
      </c>
      <c r="BD1048" s="116">
        <v>13</v>
      </c>
      <c r="BE1048" s="118">
        <v>47</v>
      </c>
      <c r="BF1048" s="118">
        <v>0</v>
      </c>
      <c r="BG1048" s="112">
        <v>52.190994262695312</v>
      </c>
      <c r="BH1048" s="244">
        <v>30</v>
      </c>
      <c r="BI1048" s="240">
        <v>8.9820359281437128</v>
      </c>
      <c r="BJ1048" s="129"/>
      <c r="BK1048" s="129"/>
    </row>
    <row r="1049" spans="1:63">
      <c r="A1049" s="352">
        <v>41854</v>
      </c>
      <c r="B1049" s="114" t="s">
        <v>131</v>
      </c>
      <c r="C1049" s="114" t="s">
        <v>176</v>
      </c>
      <c r="D1049" s="114">
        <v>188</v>
      </c>
      <c r="E1049" s="114">
        <v>168</v>
      </c>
      <c r="F1049" s="114">
        <v>20</v>
      </c>
      <c r="G1049" s="114">
        <v>539</v>
      </c>
      <c r="H1049" s="114">
        <v>489</v>
      </c>
      <c r="I1049" s="114">
        <v>50</v>
      </c>
      <c r="J1049" s="114">
        <v>1569</v>
      </c>
      <c r="K1049" s="115">
        <v>1402</v>
      </c>
      <c r="L1049" s="115">
        <v>167</v>
      </c>
      <c r="M1049" s="115">
        <v>1010046</v>
      </c>
      <c r="N1049" s="116">
        <v>2.9701617313548923E-4</v>
      </c>
      <c r="O1049" s="115">
        <v>19</v>
      </c>
      <c r="P1049" s="116">
        <v>1.9642384722828865E-3</v>
      </c>
      <c r="Q1049" s="116">
        <v>0</v>
      </c>
      <c r="R1049" s="117">
        <v>373244</v>
      </c>
      <c r="S1049" s="116">
        <v>99.5697021484375</v>
      </c>
      <c r="T1049" s="116">
        <v>99.5677490234375</v>
      </c>
      <c r="U1049" s="118">
        <v>374857</v>
      </c>
      <c r="V1049" s="119">
        <v>7.6562531292438507E-2</v>
      </c>
      <c r="W1049" s="117">
        <v>1119</v>
      </c>
      <c r="X1049" s="119">
        <v>0.29980388283729553</v>
      </c>
      <c r="Y1049" s="119">
        <v>0</v>
      </c>
      <c r="Z1049" s="117">
        <v>156390</v>
      </c>
      <c r="AA1049" s="119">
        <v>95.085365295410156</v>
      </c>
      <c r="AB1049" s="116">
        <v>155587</v>
      </c>
      <c r="AC1049" s="120">
        <v>95.480339050292969</v>
      </c>
      <c r="AD1049" s="116">
        <v>4.9987988471984863</v>
      </c>
      <c r="AE1049" s="116">
        <v>30.056035995483398</v>
      </c>
      <c r="AF1049" s="116">
        <v>1434.7440185546875</v>
      </c>
      <c r="AG1049" s="116">
        <v>4639.70849609375</v>
      </c>
      <c r="AH1049" s="121">
        <v>3046.158203125</v>
      </c>
      <c r="AI1049" s="116">
        <v>65.654083251953125</v>
      </c>
      <c r="AJ1049" s="121">
        <v>4054.112548828125</v>
      </c>
      <c r="AK1049" s="121">
        <v>585.59576416015625</v>
      </c>
      <c r="AL1049" s="116">
        <v>2612.77685546875</v>
      </c>
      <c r="AM1049" s="116">
        <v>433.38101196289062</v>
      </c>
      <c r="AN1049" s="116">
        <v>82.020042419433594</v>
      </c>
      <c r="AO1049" s="116">
        <v>81.080986022949219</v>
      </c>
      <c r="AP1049" s="116">
        <v>89.169784545898438</v>
      </c>
      <c r="AQ1049" s="116">
        <v>2.9571118521948692</v>
      </c>
      <c r="AR1049" s="118">
        <v>297</v>
      </c>
      <c r="AS1049" s="118">
        <v>0</v>
      </c>
      <c r="AT1049" s="118">
        <v>0</v>
      </c>
      <c r="AU1049" s="118">
        <v>0</v>
      </c>
      <c r="AV1049" s="118">
        <v>3</v>
      </c>
      <c r="AW1049" s="118">
        <v>1</v>
      </c>
      <c r="AX1049" s="118">
        <v>6</v>
      </c>
      <c r="AY1049" s="118">
        <v>1</v>
      </c>
      <c r="AZ1049" s="118">
        <v>8</v>
      </c>
      <c r="BA1049" s="118">
        <v>2</v>
      </c>
      <c r="BB1049" s="118">
        <v>114</v>
      </c>
      <c r="BC1049" s="118">
        <v>64</v>
      </c>
      <c r="BD1049" s="116">
        <v>20</v>
      </c>
      <c r="BE1049" s="118">
        <v>35</v>
      </c>
      <c r="BF1049" s="118">
        <v>0</v>
      </c>
      <c r="BG1049" s="112">
        <v>39.622833251953125</v>
      </c>
      <c r="BH1049" s="244">
        <v>99</v>
      </c>
      <c r="BI1049" s="240">
        <v>18.367346938775512</v>
      </c>
      <c r="BJ1049" s="129"/>
      <c r="BK1049" s="129"/>
    </row>
    <row r="1050" spans="1:63">
      <c r="A1050" s="352">
        <v>41854</v>
      </c>
      <c r="B1050" s="114" t="s">
        <v>124</v>
      </c>
      <c r="C1050" s="114" t="s">
        <v>176</v>
      </c>
      <c r="D1050" s="114">
        <v>143</v>
      </c>
      <c r="E1050" s="114">
        <v>113</v>
      </c>
      <c r="F1050" s="114">
        <v>30</v>
      </c>
      <c r="G1050" s="114">
        <v>412</v>
      </c>
      <c r="H1050" s="114">
        <v>332</v>
      </c>
      <c r="I1050" s="114">
        <v>80</v>
      </c>
      <c r="J1050" s="114">
        <v>1587</v>
      </c>
      <c r="K1050" s="115">
        <v>1261</v>
      </c>
      <c r="L1050" s="115">
        <v>326</v>
      </c>
      <c r="M1050" s="115">
        <v>1067081</v>
      </c>
      <c r="N1050" s="116">
        <v>1.1245631612837315E-3</v>
      </c>
      <c r="O1050" s="115">
        <v>93</v>
      </c>
      <c r="P1050" s="116">
        <v>9.0393507853150368E-3</v>
      </c>
      <c r="Q1050" s="116">
        <v>0</v>
      </c>
      <c r="R1050" s="117">
        <v>452628</v>
      </c>
      <c r="S1050" s="116">
        <v>99.563804626464844</v>
      </c>
      <c r="T1050" s="116">
        <v>99.554801940917969</v>
      </c>
      <c r="U1050" s="118">
        <v>454611</v>
      </c>
      <c r="V1050" s="119">
        <v>0.14231947064399719</v>
      </c>
      <c r="W1050" s="117">
        <v>1424</v>
      </c>
      <c r="X1050" s="119">
        <v>0.31460714340209961</v>
      </c>
      <c r="Y1050" s="119">
        <v>0</v>
      </c>
      <c r="Z1050" s="117">
        <v>113422</v>
      </c>
      <c r="AA1050" s="119">
        <v>94.481666564941406</v>
      </c>
      <c r="AB1050" s="116">
        <v>112677</v>
      </c>
      <c r="AC1050" s="120">
        <v>94.95904541015625</v>
      </c>
      <c r="AD1050" s="116">
        <v>5.0263800621032715</v>
      </c>
      <c r="AE1050" s="116">
        <v>30.53021240234375</v>
      </c>
      <c r="AF1050" s="116">
        <v>1503.0272216796875</v>
      </c>
      <c r="AG1050" s="116">
        <v>5506.1533203125</v>
      </c>
      <c r="AH1050" s="121">
        <v>3390.978271484375</v>
      </c>
      <c r="AI1050" s="116">
        <v>61.585250854492187</v>
      </c>
      <c r="AJ1050" s="121">
        <v>4236.63720703125</v>
      </c>
      <c r="AK1050" s="121">
        <v>1269.5166015625</v>
      </c>
      <c r="AL1050" s="116">
        <v>2403.020263671875</v>
      </c>
      <c r="AM1050" s="116">
        <v>987.95892333984375</v>
      </c>
      <c r="AN1050" s="116">
        <v>84.882713317871094</v>
      </c>
      <c r="AO1050" s="116">
        <v>81.492805480957031</v>
      </c>
      <c r="AP1050" s="116">
        <v>98.565544128417969</v>
      </c>
      <c r="AQ1050" s="116">
        <v>3.4695358035995589</v>
      </c>
      <c r="AR1050" s="118">
        <v>196</v>
      </c>
      <c r="AS1050" s="118">
        <v>1</v>
      </c>
      <c r="AT1050" s="118">
        <v>0</v>
      </c>
      <c r="AU1050" s="118">
        <v>0</v>
      </c>
      <c r="AV1050" s="118">
        <v>5</v>
      </c>
      <c r="AW1050" s="118">
        <v>1</v>
      </c>
      <c r="AX1050" s="118">
        <v>2</v>
      </c>
      <c r="AY1050" s="118">
        <v>0</v>
      </c>
      <c r="AZ1050" s="118">
        <v>5</v>
      </c>
      <c r="BA1050" s="118">
        <v>1</v>
      </c>
      <c r="BB1050" s="118">
        <v>77</v>
      </c>
      <c r="BC1050" s="118">
        <v>38</v>
      </c>
      <c r="BD1050" s="116">
        <v>15</v>
      </c>
      <c r="BE1050" s="118">
        <v>34</v>
      </c>
      <c r="BF1050" s="118">
        <v>0</v>
      </c>
      <c r="BG1050" s="112">
        <v>41.942268371582031</v>
      </c>
      <c r="BH1050" s="244">
        <v>66</v>
      </c>
      <c r="BI1050" s="240">
        <v>16.019417475728158</v>
      </c>
      <c r="BJ1050" s="129"/>
      <c r="BK1050" s="129"/>
    </row>
    <row r="1051" spans="1:63">
      <c r="A1051" s="352">
        <v>41854</v>
      </c>
      <c r="B1051" s="206" t="s">
        <v>133</v>
      </c>
      <c r="C1051" s="206" t="s">
        <v>176</v>
      </c>
      <c r="D1051" s="206">
        <v>172</v>
      </c>
      <c r="E1051" s="206">
        <v>163</v>
      </c>
      <c r="F1051" s="206">
        <v>9</v>
      </c>
      <c r="G1051" s="206">
        <v>508</v>
      </c>
      <c r="H1051" s="206">
        <v>482</v>
      </c>
      <c r="I1051" s="206">
        <v>26</v>
      </c>
      <c r="J1051" s="206">
        <v>1459</v>
      </c>
      <c r="K1051" s="245">
        <v>1376</v>
      </c>
      <c r="L1051" s="245">
        <v>83</v>
      </c>
      <c r="M1051" s="245">
        <v>814661</v>
      </c>
      <c r="N1051" s="246">
        <v>8.0278791487216949E-2</v>
      </c>
      <c r="O1051" s="245">
        <v>58</v>
      </c>
      <c r="P1051" s="246">
        <v>7.4426624923944473E-3</v>
      </c>
      <c r="Q1051" s="246">
        <v>0</v>
      </c>
      <c r="R1051" s="247">
        <v>295634</v>
      </c>
      <c r="S1051" s="246">
        <v>99.346389770507813</v>
      </c>
      <c r="T1051" s="246">
        <v>99.338996887207031</v>
      </c>
      <c r="U1051" s="248">
        <v>297579</v>
      </c>
      <c r="V1051" s="249">
        <v>0.29437559843063354</v>
      </c>
      <c r="W1051" s="248">
        <v>987</v>
      </c>
      <c r="X1051" s="246">
        <v>0.33385875821113586</v>
      </c>
      <c r="Y1051" s="246">
        <v>0</v>
      </c>
      <c r="Z1051" s="247">
        <v>67198</v>
      </c>
      <c r="AA1051" s="249">
        <v>93.281051635742188</v>
      </c>
      <c r="AB1051" s="246">
        <v>65943</v>
      </c>
      <c r="AC1051" s="250">
        <v>94.29052734375</v>
      </c>
      <c r="AD1051" s="246">
        <v>5.2346749305725098</v>
      </c>
      <c r="AE1051" s="246">
        <v>36.512016296386719</v>
      </c>
      <c r="AF1051" s="246">
        <v>1217.4527587890625</v>
      </c>
      <c r="AG1051" s="246">
        <v>4438.869140625</v>
      </c>
      <c r="AH1051" s="251">
        <v>2960.494873046875</v>
      </c>
      <c r="AI1051" s="246">
        <v>66.694801330566406</v>
      </c>
      <c r="AJ1051" s="251">
        <v>4269.3779296875</v>
      </c>
      <c r="AK1051" s="251">
        <v>169.49072265625</v>
      </c>
      <c r="AL1051" s="246">
        <v>2846.4326171875</v>
      </c>
      <c r="AM1051" s="246">
        <v>114.06239318847656</v>
      </c>
      <c r="AN1051" s="246">
        <v>87.628524780273438</v>
      </c>
      <c r="AO1051" s="246">
        <v>90.023262023925781</v>
      </c>
      <c r="AP1051" s="246">
        <v>52.469841003417969</v>
      </c>
      <c r="AQ1051" s="246">
        <v>3.0424051683516109</v>
      </c>
      <c r="AR1051" s="248">
        <v>292</v>
      </c>
      <c r="AS1051" s="248">
        <v>3</v>
      </c>
      <c r="AT1051" s="248">
        <v>6</v>
      </c>
      <c r="AU1051" s="248">
        <v>4</v>
      </c>
      <c r="AV1051" s="248">
        <v>11</v>
      </c>
      <c r="AW1051" s="248">
        <v>6</v>
      </c>
      <c r="AX1051" s="248">
        <v>4</v>
      </c>
      <c r="AY1051" s="248">
        <v>0</v>
      </c>
      <c r="AZ1051" s="248">
        <v>14</v>
      </c>
      <c r="BA1051" s="248">
        <v>5</v>
      </c>
      <c r="BB1051" s="248">
        <v>71</v>
      </c>
      <c r="BC1051" s="248">
        <v>34</v>
      </c>
      <c r="BD1051" s="246">
        <v>16</v>
      </c>
      <c r="BE1051" s="248">
        <v>32</v>
      </c>
      <c r="BF1051" s="248">
        <v>0</v>
      </c>
      <c r="BG1051" s="249">
        <v>42.055343627929688</v>
      </c>
      <c r="BH1051" s="252">
        <v>113</v>
      </c>
      <c r="BI1051" s="253">
        <v>22.244094488188974</v>
      </c>
      <c r="BJ1051" s="129"/>
      <c r="BK1051" s="129"/>
    </row>
    <row r="1052" spans="1:63">
      <c r="A1052" s="352">
        <v>41854</v>
      </c>
      <c r="B1052" s="206" t="s">
        <v>125</v>
      </c>
      <c r="C1052" s="206" t="s">
        <v>176</v>
      </c>
      <c r="D1052" s="206">
        <v>172</v>
      </c>
      <c r="E1052" s="206">
        <v>164</v>
      </c>
      <c r="F1052" s="206">
        <v>8</v>
      </c>
      <c r="G1052" s="206">
        <v>492</v>
      </c>
      <c r="H1052" s="206">
        <v>468</v>
      </c>
      <c r="I1052" s="206">
        <v>24</v>
      </c>
      <c r="J1052" s="206">
        <v>1608</v>
      </c>
      <c r="K1052" s="245">
        <v>1514</v>
      </c>
      <c r="L1052" s="245">
        <v>94</v>
      </c>
      <c r="M1052" s="245">
        <v>825392</v>
      </c>
      <c r="N1052" s="246">
        <v>1.575009198859334E-3</v>
      </c>
      <c r="O1052" s="245">
        <v>9</v>
      </c>
      <c r="P1052" s="246">
        <v>1.1392866726964712E-3</v>
      </c>
      <c r="Q1052" s="246">
        <v>0</v>
      </c>
      <c r="R1052" s="247">
        <v>319276</v>
      </c>
      <c r="S1052" s="246">
        <v>99.392021179199219</v>
      </c>
      <c r="T1052" s="246">
        <v>99.390892028808594</v>
      </c>
      <c r="U1052" s="248">
        <v>321229</v>
      </c>
      <c r="V1052" s="249">
        <v>0.33683136105537415</v>
      </c>
      <c r="W1052" s="248">
        <v>715</v>
      </c>
      <c r="X1052" s="246">
        <v>0.22394417226314545</v>
      </c>
      <c r="Y1052" s="246">
        <v>0</v>
      </c>
      <c r="Z1052" s="247">
        <v>79209</v>
      </c>
      <c r="AA1052" s="249">
        <v>96.211288452148438</v>
      </c>
      <c r="AB1052" s="246">
        <v>79267</v>
      </c>
      <c r="AC1052" s="250">
        <v>96.308677673339844</v>
      </c>
      <c r="AD1052" s="246">
        <v>4.2463431358337402</v>
      </c>
      <c r="AE1052" s="246">
        <v>33.409164428710938</v>
      </c>
      <c r="AF1052" s="246">
        <v>1005.3735961914062</v>
      </c>
      <c r="AG1052" s="246">
        <v>4265.8203125</v>
      </c>
      <c r="AH1052" s="251">
        <v>2517.8095703125</v>
      </c>
      <c r="AI1052" s="246">
        <v>59.022869110107422</v>
      </c>
      <c r="AJ1052" s="251">
        <v>3963.30322265625</v>
      </c>
      <c r="AK1052" s="251">
        <v>302.5172119140625</v>
      </c>
      <c r="AL1052" s="246">
        <v>2299.522216796875</v>
      </c>
      <c r="AM1052" s="246">
        <v>218.28778076171875</v>
      </c>
      <c r="AN1052" s="246">
        <v>69.633895874023437</v>
      </c>
      <c r="AO1052" s="246">
        <v>69.179672241210937</v>
      </c>
      <c r="AP1052" s="246">
        <v>76.187553405761719</v>
      </c>
      <c r="AQ1052" s="246">
        <v>2.6528733286691542</v>
      </c>
      <c r="AR1052" s="248">
        <v>345</v>
      </c>
      <c r="AS1052" s="248">
        <v>1</v>
      </c>
      <c r="AT1052" s="248">
        <v>0</v>
      </c>
      <c r="AU1052" s="248">
        <v>0</v>
      </c>
      <c r="AV1052" s="248">
        <v>3</v>
      </c>
      <c r="AW1052" s="248">
        <v>2</v>
      </c>
      <c r="AX1052" s="248">
        <v>4</v>
      </c>
      <c r="AY1052" s="248">
        <v>0</v>
      </c>
      <c r="AZ1052" s="248">
        <v>4</v>
      </c>
      <c r="BA1052" s="248">
        <v>2</v>
      </c>
      <c r="BB1052" s="248">
        <v>65</v>
      </c>
      <c r="BC1052" s="248">
        <v>36</v>
      </c>
      <c r="BD1052" s="246">
        <v>8</v>
      </c>
      <c r="BE1052" s="248">
        <v>24</v>
      </c>
      <c r="BF1052" s="248">
        <v>0</v>
      </c>
      <c r="BG1052" s="249">
        <v>33.885154724121094</v>
      </c>
      <c r="BH1052" s="252">
        <v>136</v>
      </c>
      <c r="BI1052" s="253">
        <v>27.64227642276423</v>
      </c>
      <c r="BJ1052" s="129"/>
      <c r="BK1052" s="129"/>
    </row>
    <row r="1053" spans="1:63">
      <c r="A1053" s="352">
        <v>41854</v>
      </c>
      <c r="B1053" s="107" t="s">
        <v>127</v>
      </c>
      <c r="C1053" s="107" t="s">
        <v>128</v>
      </c>
      <c r="D1053" s="107">
        <v>161</v>
      </c>
      <c r="E1053" s="107">
        <v>149</v>
      </c>
      <c r="F1053" s="107">
        <v>12</v>
      </c>
      <c r="G1053" s="107">
        <v>483</v>
      </c>
      <c r="H1053" s="107">
        <v>447</v>
      </c>
      <c r="I1053" s="107">
        <v>36</v>
      </c>
      <c r="J1053" s="107">
        <v>1553</v>
      </c>
      <c r="K1053" s="108">
        <v>1431</v>
      </c>
      <c r="L1053" s="108">
        <v>122</v>
      </c>
      <c r="M1053" s="108">
        <v>821663</v>
      </c>
      <c r="N1053" s="109">
        <v>2.4584287777543068E-2</v>
      </c>
      <c r="O1053" s="108">
        <v>3569</v>
      </c>
      <c r="P1053" s="109">
        <v>0.43448036909103394</v>
      </c>
      <c r="Q1053" s="109">
        <v>0</v>
      </c>
      <c r="R1053" s="110">
        <v>325327</v>
      </c>
      <c r="S1053" s="109">
        <v>99.503898620605469</v>
      </c>
      <c r="T1053" s="109">
        <v>99.071571350097656</v>
      </c>
      <c r="U1053" s="111">
        <v>326949</v>
      </c>
      <c r="V1053" s="112">
        <v>6.4230203628540039E-2</v>
      </c>
      <c r="W1053" s="111">
        <v>2392</v>
      </c>
      <c r="X1053" s="109">
        <v>0.73526018857955933</v>
      </c>
      <c r="Y1053" s="109">
        <v>0</v>
      </c>
      <c r="Z1053" s="110">
        <v>659787</v>
      </c>
      <c r="AA1053" s="112">
        <v>99.338523864746094</v>
      </c>
      <c r="AB1053" s="109">
        <v>659916</v>
      </c>
      <c r="AC1053" s="182">
        <v>99.504684448242188</v>
      </c>
      <c r="AD1053" s="109">
        <v>3.1043891906738281</v>
      </c>
      <c r="AE1053" s="109">
        <v>18.076995849609375</v>
      </c>
      <c r="AF1053" s="109">
        <v>693.4339599609375</v>
      </c>
      <c r="AG1053" s="109">
        <v>4183.47265625</v>
      </c>
      <c r="AH1053" s="113">
        <v>2570.96630859375</v>
      </c>
      <c r="AI1053" s="109">
        <v>61.455314636230469</v>
      </c>
      <c r="AJ1053" s="113">
        <v>3868.6318359375</v>
      </c>
      <c r="AK1053" s="113">
        <v>314.83889770507812</v>
      </c>
      <c r="AL1053" s="109">
        <v>447</v>
      </c>
      <c r="AM1053" s="109">
        <v>36</v>
      </c>
      <c r="AN1053" s="109">
        <v>74.418571472167969</v>
      </c>
      <c r="AO1053" s="109">
        <v>77.294929504394531</v>
      </c>
      <c r="AP1053" s="109">
        <v>51.067337036132813</v>
      </c>
      <c r="AQ1053" s="109">
        <v>2.6938008089182226</v>
      </c>
      <c r="AR1053" s="111">
        <v>336</v>
      </c>
      <c r="AS1053" s="111">
        <v>1</v>
      </c>
      <c r="AT1053" s="111">
        <v>4</v>
      </c>
      <c r="AU1053" s="111">
        <v>4</v>
      </c>
      <c r="AV1053" s="111">
        <v>4</v>
      </c>
      <c r="AW1053" s="111">
        <v>1</v>
      </c>
      <c r="AX1053" s="111">
        <v>21</v>
      </c>
      <c r="AY1053" s="111">
        <v>0</v>
      </c>
      <c r="AZ1053" s="111">
        <v>12</v>
      </c>
      <c r="BA1053" s="111">
        <v>3</v>
      </c>
      <c r="BB1053" s="111">
        <v>20</v>
      </c>
      <c r="BC1053" s="111">
        <v>4</v>
      </c>
      <c r="BD1053" s="109">
        <v>71</v>
      </c>
      <c r="BE1053" s="111">
        <v>97</v>
      </c>
      <c r="BF1053" s="111">
        <v>0</v>
      </c>
      <c r="BG1053" s="112">
        <v>36.403701782226563</v>
      </c>
      <c r="BH1053" s="244">
        <v>163</v>
      </c>
      <c r="BI1053" s="240">
        <v>33.747412008281572</v>
      </c>
      <c r="BJ1053" s="129"/>
      <c r="BK1053" s="129"/>
    </row>
    <row r="1054" spans="1:63">
      <c r="A1054" s="352">
        <v>41854</v>
      </c>
      <c r="B1054" s="107" t="s">
        <v>129</v>
      </c>
      <c r="C1054" s="107" t="s">
        <v>128</v>
      </c>
      <c r="D1054" s="107">
        <v>153</v>
      </c>
      <c r="E1054" s="107">
        <v>151</v>
      </c>
      <c r="F1054" s="107">
        <v>2</v>
      </c>
      <c r="G1054" s="107">
        <v>455</v>
      </c>
      <c r="H1054" s="107">
        <v>449</v>
      </c>
      <c r="I1054" s="107">
        <v>6</v>
      </c>
      <c r="J1054" s="107">
        <v>1281</v>
      </c>
      <c r="K1054" s="108">
        <v>1259</v>
      </c>
      <c r="L1054" s="108">
        <v>22</v>
      </c>
      <c r="M1054" s="108">
        <v>588099</v>
      </c>
      <c r="N1054" s="109">
        <v>0</v>
      </c>
      <c r="O1054" s="108">
        <v>2830</v>
      </c>
      <c r="P1054" s="109">
        <v>0.48122048377990723</v>
      </c>
      <c r="Q1054" s="109">
        <v>0</v>
      </c>
      <c r="R1054" s="110">
        <v>192267</v>
      </c>
      <c r="S1054" s="109">
        <v>99.509353637695312</v>
      </c>
      <c r="T1054" s="109">
        <v>99.030494689941406</v>
      </c>
      <c r="U1054" s="111">
        <v>193215</v>
      </c>
      <c r="V1054" s="112">
        <v>1.5526744537055492E-2</v>
      </c>
      <c r="W1054" s="111">
        <v>1432</v>
      </c>
      <c r="X1054" s="109">
        <v>0.74479758739471436</v>
      </c>
      <c r="Y1054" s="109">
        <v>0</v>
      </c>
      <c r="Z1054" s="110">
        <v>155571</v>
      </c>
      <c r="AA1054" s="112">
        <v>98.916168212890625</v>
      </c>
      <c r="AB1054" s="109">
        <v>155912</v>
      </c>
      <c r="AC1054" s="182">
        <v>99.008705139160156</v>
      </c>
      <c r="AD1054" s="109">
        <v>2.9882361888885498</v>
      </c>
      <c r="AE1054" s="109">
        <v>24.983633041381836</v>
      </c>
      <c r="AF1054" s="109">
        <v>511.99417114257813</v>
      </c>
      <c r="AG1054" s="109">
        <v>2297.410400390625</v>
      </c>
      <c r="AH1054" s="113">
        <v>939.18341064453125</v>
      </c>
      <c r="AI1054" s="109">
        <v>40.880088806152344</v>
      </c>
      <c r="AJ1054" s="113">
        <v>2267.910888671875</v>
      </c>
      <c r="AK1054" s="113">
        <v>29.500001907348633</v>
      </c>
      <c r="AL1054" s="109">
        <v>449</v>
      </c>
      <c r="AM1054" s="109">
        <v>6</v>
      </c>
      <c r="AN1054" s="109">
        <v>53.547679901123047</v>
      </c>
      <c r="AO1054" s="109">
        <v>54.029247283935547</v>
      </c>
      <c r="AP1054" s="109">
        <v>31.775096893310547</v>
      </c>
      <c r="AQ1054" s="109">
        <v>1.7934507419130563</v>
      </c>
      <c r="AR1054" s="111">
        <v>371</v>
      </c>
      <c r="AS1054" s="111">
        <v>0</v>
      </c>
      <c r="AT1054" s="111">
        <v>0</v>
      </c>
      <c r="AU1054" s="111">
        <v>0</v>
      </c>
      <c r="AV1054" s="111">
        <v>0</v>
      </c>
      <c r="AW1054" s="111">
        <v>0</v>
      </c>
      <c r="AX1054" s="111">
        <v>19</v>
      </c>
      <c r="AY1054" s="111">
        <v>0</v>
      </c>
      <c r="AZ1054" s="111">
        <v>10</v>
      </c>
      <c r="BA1054" s="111">
        <v>0</v>
      </c>
      <c r="BB1054" s="111">
        <v>28</v>
      </c>
      <c r="BC1054" s="111">
        <v>10</v>
      </c>
      <c r="BD1054" s="109">
        <v>66</v>
      </c>
      <c r="BE1054" s="111">
        <v>89</v>
      </c>
      <c r="BF1054" s="111">
        <v>0</v>
      </c>
      <c r="BG1054" s="112">
        <v>25.90205192565918</v>
      </c>
      <c r="BH1054" s="244">
        <v>213</v>
      </c>
      <c r="BI1054" s="240">
        <v>46.81318681318681</v>
      </c>
      <c r="BJ1054" s="129"/>
      <c r="BK1054" s="129"/>
    </row>
    <row r="1055" spans="1:63">
      <c r="A1055" s="352">
        <v>41854</v>
      </c>
      <c r="B1055" s="126" t="s">
        <v>130</v>
      </c>
      <c r="C1055" s="126" t="s">
        <v>128</v>
      </c>
      <c r="D1055" s="233">
        <v>181</v>
      </c>
      <c r="E1055" s="233">
        <v>176</v>
      </c>
      <c r="F1055" s="233">
        <v>5</v>
      </c>
      <c r="G1055" s="233">
        <v>543</v>
      </c>
      <c r="H1055" s="233">
        <v>528</v>
      </c>
      <c r="I1055" s="233">
        <v>15</v>
      </c>
      <c r="J1055" s="233">
        <v>923</v>
      </c>
      <c r="K1055" s="233">
        <v>891</v>
      </c>
      <c r="L1055" s="233">
        <v>32</v>
      </c>
      <c r="M1055" s="233">
        <v>261378</v>
      </c>
      <c r="N1055" s="195">
        <v>0</v>
      </c>
      <c r="O1055" s="233">
        <v>543</v>
      </c>
      <c r="P1055" s="230">
        <v>0.20774669945240021</v>
      </c>
      <c r="Q1055" s="234">
        <v>0</v>
      </c>
      <c r="R1055" s="233">
        <v>58895</v>
      </c>
      <c r="S1055" s="230">
        <v>99.794967651367188</v>
      </c>
      <c r="T1055" s="195">
        <v>99.587646484375</v>
      </c>
      <c r="U1055" s="233">
        <v>59016</v>
      </c>
      <c r="V1055" s="195">
        <v>6.7778229713439941E-3</v>
      </c>
      <c r="W1055" s="233">
        <v>290</v>
      </c>
      <c r="X1055" s="195">
        <v>0.49240171909332275</v>
      </c>
      <c r="Y1055" s="234">
        <v>0</v>
      </c>
      <c r="Z1055" s="233">
        <v>130336</v>
      </c>
      <c r="AA1055" s="195">
        <v>98.988914489746094</v>
      </c>
      <c r="AB1055" s="233">
        <v>132374</v>
      </c>
      <c r="AC1055" s="195">
        <v>98.797019958496094</v>
      </c>
      <c r="AD1055" s="234">
        <v>4.0979056358337402</v>
      </c>
      <c r="AE1055" s="234">
        <v>30.215883255004883</v>
      </c>
      <c r="AF1055" s="233">
        <v>319.46673583984375</v>
      </c>
      <c r="AG1055" s="234">
        <v>1125.138671875</v>
      </c>
      <c r="AH1055" s="234">
        <v>658.9537353515625</v>
      </c>
      <c r="AI1055" s="234">
        <v>58.566444396972656</v>
      </c>
      <c r="AJ1055" s="234">
        <v>1088.7774658203125</v>
      </c>
      <c r="AK1055" s="234">
        <v>36.361110687255859</v>
      </c>
      <c r="AL1055" s="234">
        <v>528</v>
      </c>
      <c r="AM1055" s="234">
        <v>15</v>
      </c>
      <c r="AN1055" s="235">
        <v>43.924793243408203</v>
      </c>
      <c r="AO1055" s="235">
        <v>43.852073669433594</v>
      </c>
      <c r="AP1055" s="235">
        <v>46.21978759765625</v>
      </c>
      <c r="AQ1055" s="213">
        <v>1.2190018113488623</v>
      </c>
      <c r="AR1055" s="234">
        <v>458</v>
      </c>
      <c r="AS1055" s="236">
        <v>1</v>
      </c>
      <c r="AT1055" s="236">
        <v>0</v>
      </c>
      <c r="AU1055" s="236">
        <v>0</v>
      </c>
      <c r="AV1055" s="236">
        <v>0</v>
      </c>
      <c r="AW1055" s="236">
        <v>0</v>
      </c>
      <c r="AX1055" s="236">
        <v>3</v>
      </c>
      <c r="AY1055" s="236">
        <v>1</v>
      </c>
      <c r="AZ1055" s="236">
        <v>1</v>
      </c>
      <c r="BA1055" s="236">
        <v>0</v>
      </c>
      <c r="BB1055" s="236">
        <v>26</v>
      </c>
      <c r="BC1055" s="236">
        <v>6</v>
      </c>
      <c r="BD1055" s="236">
        <v>4</v>
      </c>
      <c r="BE1055" s="236">
        <v>2</v>
      </c>
      <c r="BF1055" s="236">
        <v>0</v>
      </c>
      <c r="BG1055" s="235">
        <v>20.175168991088867</v>
      </c>
      <c r="BH1055" s="236">
        <v>293</v>
      </c>
      <c r="BI1055" s="235">
        <v>53.95948434622467</v>
      </c>
      <c r="BJ1055" s="129"/>
      <c r="BK1055" s="129"/>
    </row>
    <row r="1056" spans="1:63">
      <c r="A1056" s="352">
        <v>41854</v>
      </c>
      <c r="B1056" s="127" t="s">
        <v>132</v>
      </c>
      <c r="C1056" s="127" t="s">
        <v>128</v>
      </c>
      <c r="D1056" s="199">
        <v>183</v>
      </c>
      <c r="E1056" s="199">
        <v>178</v>
      </c>
      <c r="F1056" s="199">
        <v>5</v>
      </c>
      <c r="G1056" s="199">
        <v>542</v>
      </c>
      <c r="H1056" s="199">
        <v>527</v>
      </c>
      <c r="I1056" s="199">
        <v>15</v>
      </c>
      <c r="J1056" s="199">
        <v>1018</v>
      </c>
      <c r="K1056" s="199">
        <v>988</v>
      </c>
      <c r="L1056" s="199">
        <v>30</v>
      </c>
      <c r="M1056" s="199">
        <v>373374</v>
      </c>
      <c r="N1056" s="200">
        <v>2.6782797649502754E-3</v>
      </c>
      <c r="O1056" s="199">
        <v>1113</v>
      </c>
      <c r="P1056" s="194">
        <v>0.29811647534370422</v>
      </c>
      <c r="Q1056" s="200">
        <v>0</v>
      </c>
      <c r="R1056" s="199">
        <v>96042</v>
      </c>
      <c r="S1056" s="194">
        <v>99.708274841308594</v>
      </c>
      <c r="T1056" s="200">
        <v>99.411026000976563</v>
      </c>
      <c r="U1056" s="199">
        <v>96323</v>
      </c>
      <c r="V1056" s="201">
        <v>0</v>
      </c>
      <c r="W1056" s="199">
        <v>623</v>
      </c>
      <c r="X1056" s="200">
        <v>0.64867454767227173</v>
      </c>
      <c r="Y1056" s="200">
        <v>0</v>
      </c>
      <c r="Z1056" s="199">
        <v>144527</v>
      </c>
      <c r="AA1056" s="201">
        <v>97.911064147949219</v>
      </c>
      <c r="AB1056" s="199">
        <v>145560</v>
      </c>
      <c r="AC1056" s="201">
        <v>97.609382629394531</v>
      </c>
      <c r="AD1056" s="200">
        <v>4.0999021530151367</v>
      </c>
      <c r="AE1056" s="200">
        <v>28.669153213500977</v>
      </c>
      <c r="AF1056" s="199">
        <v>425.27224731445312</v>
      </c>
      <c r="AG1056" s="200">
        <v>1548.0509033203125</v>
      </c>
      <c r="AH1056" s="200">
        <v>788.5941162109375</v>
      </c>
      <c r="AI1056" s="237">
        <v>50.941097259521484</v>
      </c>
      <c r="AJ1056" s="200">
        <v>1492.0567626953125</v>
      </c>
      <c r="AK1056" s="200">
        <v>55.99444580078125</v>
      </c>
      <c r="AL1056" s="200">
        <v>527</v>
      </c>
      <c r="AM1056" s="200">
        <v>15</v>
      </c>
      <c r="AN1056" s="200">
        <v>47.833595275878906</v>
      </c>
      <c r="AO1056" s="200">
        <v>47.587783813476562</v>
      </c>
      <c r="AP1056" s="200">
        <v>55.468601226806641</v>
      </c>
      <c r="AQ1056" s="200">
        <v>1.5206786869551203</v>
      </c>
      <c r="AR1056" s="200">
        <v>477</v>
      </c>
      <c r="AS1056" s="202">
        <v>0</v>
      </c>
      <c r="AT1056" s="202">
        <v>1</v>
      </c>
      <c r="AU1056" s="202">
        <v>1</v>
      </c>
      <c r="AV1056" s="202">
        <v>0</v>
      </c>
      <c r="AW1056" s="202">
        <v>0</v>
      </c>
      <c r="AX1056" s="202">
        <v>18</v>
      </c>
      <c r="AY1056" s="202">
        <v>1</v>
      </c>
      <c r="AZ1056" s="202">
        <v>3</v>
      </c>
      <c r="BA1056" s="202">
        <v>0</v>
      </c>
      <c r="BB1056" s="202">
        <v>38</v>
      </c>
      <c r="BC1056" s="202">
        <v>16</v>
      </c>
      <c r="BD1056" s="202">
        <v>26</v>
      </c>
      <c r="BE1056" s="202">
        <v>14</v>
      </c>
      <c r="BF1056" s="202">
        <v>0</v>
      </c>
      <c r="BG1056" s="200">
        <v>22.121204376220703</v>
      </c>
      <c r="BH1056" s="202">
        <v>281</v>
      </c>
      <c r="BI1056" s="238">
        <v>51.845018450184497</v>
      </c>
      <c r="BJ1056" s="129"/>
      <c r="BK1056" s="129"/>
    </row>
    <row r="1057" spans="1:63">
      <c r="A1057" s="352">
        <v>41853</v>
      </c>
      <c r="B1057" s="126" t="s">
        <v>6</v>
      </c>
      <c r="C1057" s="126"/>
      <c r="D1057" s="233">
        <v>2115</v>
      </c>
      <c r="E1057" s="233">
        <v>1915</v>
      </c>
      <c r="F1057" s="233">
        <v>200</v>
      </c>
      <c r="G1057" s="233">
        <v>6247</v>
      </c>
      <c r="H1057" s="233">
        <v>5668</v>
      </c>
      <c r="I1057" s="233">
        <v>579</v>
      </c>
      <c r="J1057" s="233">
        <v>18758</v>
      </c>
      <c r="K1057" s="233">
        <v>16711</v>
      </c>
      <c r="L1057" s="233">
        <v>2047</v>
      </c>
      <c r="M1057" s="233">
        <v>11041255</v>
      </c>
      <c r="N1057" s="195">
        <v>4.7358747795781551E-2</v>
      </c>
      <c r="O1057" s="233">
        <v>18829</v>
      </c>
      <c r="P1057" s="230">
        <v>0.17299929957592491</v>
      </c>
      <c r="Q1057" s="234"/>
      <c r="R1057" s="233">
        <v>4331555</v>
      </c>
      <c r="S1057" s="230">
        <v>99.512185920166999</v>
      </c>
      <c r="T1057" s="195">
        <v>99.340030535532421</v>
      </c>
      <c r="U1057" s="233">
        <v>4352806</v>
      </c>
      <c r="V1057" s="195">
        <v>0.15776030423036475</v>
      </c>
      <c r="W1057" s="233">
        <v>16163</v>
      </c>
      <c r="X1057" s="195">
        <v>0.37314544084052959</v>
      </c>
      <c r="Y1057" s="234"/>
      <c r="Z1057" s="233">
        <v>3463345</v>
      </c>
      <c r="AA1057" s="195">
        <v>98.191378408799324</v>
      </c>
      <c r="AB1057" s="233">
        <v>3465369</v>
      </c>
      <c r="AC1057" s="195">
        <v>98.220974344643395</v>
      </c>
      <c r="AD1057" s="234">
        <v>9.3886656122669017</v>
      </c>
      <c r="AE1057" s="234">
        <v>29.230864351873567</v>
      </c>
      <c r="AF1057" s="233">
        <v>15076.343627929688</v>
      </c>
      <c r="AG1057" s="234">
        <v>59475.623291015625</v>
      </c>
      <c r="AH1057" s="234">
        <v>40830.646118164063</v>
      </c>
      <c r="AI1057" s="234">
        <v>68.651060483012927</v>
      </c>
      <c r="AJ1057" s="234">
        <v>50055.38525390625</v>
      </c>
      <c r="AK1057" s="234">
        <v>9420.240161895752</v>
      </c>
      <c r="AL1057" s="234">
        <v>30297.426635742188</v>
      </c>
      <c r="AM1057" s="234">
        <v>7668.6797485351562</v>
      </c>
      <c r="AN1057" s="235">
        <v>86.278537359512015</v>
      </c>
      <c r="AO1057" s="235">
        <v>82.641977142782324</v>
      </c>
      <c r="AP1057" s="235">
        <v>114.27735261812639</v>
      </c>
      <c r="AQ1057" s="213">
        <v>3.1706804185422555</v>
      </c>
      <c r="AR1057" s="234">
        <v>3659</v>
      </c>
      <c r="AS1057" s="236">
        <v>107</v>
      </c>
      <c r="AT1057" s="236">
        <v>51</v>
      </c>
      <c r="AU1057" s="236">
        <v>40</v>
      </c>
      <c r="AV1057" s="236">
        <v>29</v>
      </c>
      <c r="AW1057" s="236">
        <v>17</v>
      </c>
      <c r="AX1057" s="236">
        <v>100</v>
      </c>
      <c r="AY1057" s="236">
        <v>2</v>
      </c>
      <c r="AZ1057" s="236">
        <v>86</v>
      </c>
      <c r="BA1057" s="236">
        <v>16</v>
      </c>
      <c r="BB1057" s="236">
        <v>590</v>
      </c>
      <c r="BC1057" s="236">
        <v>257</v>
      </c>
      <c r="BD1057" s="236">
        <v>348</v>
      </c>
      <c r="BE1057" s="236">
        <v>530</v>
      </c>
      <c r="BF1057" s="236">
        <v>0</v>
      </c>
      <c r="BG1057" s="235">
        <v>42.066223428883056</v>
      </c>
      <c r="BH1057" s="236">
        <v>1657</v>
      </c>
      <c r="BI1057" s="235">
        <v>26.524731871298222</v>
      </c>
      <c r="BJ1057" s="129"/>
      <c r="BK1057" s="129"/>
    </row>
    <row r="1058" spans="1:63">
      <c r="A1058" s="352">
        <v>41853</v>
      </c>
      <c r="B1058" s="127" t="s">
        <v>134</v>
      </c>
      <c r="C1058" s="127"/>
      <c r="D1058" s="199">
        <v>754</v>
      </c>
      <c r="E1058" s="199">
        <v>653</v>
      </c>
      <c r="F1058" s="199">
        <v>101</v>
      </c>
      <c r="G1058" s="199">
        <v>2250</v>
      </c>
      <c r="H1058" s="199">
        <v>1946</v>
      </c>
      <c r="I1058" s="199">
        <v>304</v>
      </c>
      <c r="J1058" s="199">
        <v>7429</v>
      </c>
      <c r="K1058" s="199">
        <v>6297</v>
      </c>
      <c r="L1058" s="199">
        <v>1132</v>
      </c>
      <c r="M1058" s="199">
        <v>5029528</v>
      </c>
      <c r="N1058" s="200">
        <v>8.3665904247761894E-2</v>
      </c>
      <c r="O1058" s="199">
        <v>8850</v>
      </c>
      <c r="P1058" s="194">
        <v>0.17612192351729225</v>
      </c>
      <c r="Q1058" s="200"/>
      <c r="R1058" s="199">
        <v>2181337</v>
      </c>
      <c r="S1058" s="194">
        <v>99.57737358127234</v>
      </c>
      <c r="T1058" s="200">
        <v>99.401995995532999</v>
      </c>
      <c r="U1058" s="199">
        <v>2190605</v>
      </c>
      <c r="V1058" s="201">
        <v>0.10102231853553008</v>
      </c>
      <c r="W1058" s="199">
        <v>6781</v>
      </c>
      <c r="X1058" s="200">
        <v>0.31086439188442683</v>
      </c>
      <c r="Y1058" s="200"/>
      <c r="Z1058" s="199">
        <v>1983506</v>
      </c>
      <c r="AA1058" s="201">
        <v>98.444569929664723</v>
      </c>
      <c r="AB1058" s="199">
        <v>1984157</v>
      </c>
      <c r="AC1058" s="201">
        <v>98.3951874377411</v>
      </c>
      <c r="AD1058" s="200">
        <v>5.3402014032999672</v>
      </c>
      <c r="AE1058" s="200">
        <v>30.795339697943792</v>
      </c>
      <c r="AF1058" s="199">
        <v>7415.8169555664062</v>
      </c>
      <c r="AG1058" s="200">
        <v>31457.001953125</v>
      </c>
      <c r="AH1058" s="200">
        <v>24554.080932617188</v>
      </c>
      <c r="AI1058" s="237">
        <v>78.056011088424583</v>
      </c>
      <c r="AJ1058" s="200">
        <v>24798.2958984375</v>
      </c>
      <c r="AK1058" s="200">
        <v>6658.70703125</v>
      </c>
      <c r="AL1058" s="200">
        <v>18683.242065429688</v>
      </c>
      <c r="AM1058" s="200">
        <v>5870.8430786132812</v>
      </c>
      <c r="AN1058" s="200">
        <v>110.23129921128495</v>
      </c>
      <c r="AO1058" s="200">
        <v>103.26702400700481</v>
      </c>
      <c r="AP1058" s="200">
        <v>147.20222976801375</v>
      </c>
      <c r="AQ1058" s="200">
        <v>4.2343521272210261</v>
      </c>
      <c r="AR1058" s="200">
        <v>832</v>
      </c>
      <c r="AS1058" s="202">
        <v>98</v>
      </c>
      <c r="AT1058" s="202">
        <v>37</v>
      </c>
      <c r="AU1058" s="202">
        <v>32</v>
      </c>
      <c r="AV1058" s="202">
        <v>3</v>
      </c>
      <c r="AW1058" s="202">
        <v>2</v>
      </c>
      <c r="AX1058" s="202">
        <v>24</v>
      </c>
      <c r="AY1058" s="202">
        <v>0</v>
      </c>
      <c r="AZ1058" s="202">
        <v>23</v>
      </c>
      <c r="BA1058" s="202">
        <v>5</v>
      </c>
      <c r="BB1058" s="202">
        <v>108</v>
      </c>
      <c r="BC1058" s="202">
        <v>42</v>
      </c>
      <c r="BD1058" s="202">
        <v>93</v>
      </c>
      <c r="BE1058" s="202">
        <v>185</v>
      </c>
      <c r="BF1058" s="202">
        <v>0</v>
      </c>
      <c r="BG1058" s="200">
        <v>54.404031678312897</v>
      </c>
      <c r="BH1058" s="202">
        <v>235</v>
      </c>
      <c r="BI1058" s="238">
        <v>10.444444444444445</v>
      </c>
      <c r="BJ1058" s="129"/>
      <c r="BK1058" s="129"/>
    </row>
    <row r="1059" spans="1:63">
      <c r="A1059" s="352">
        <v>41853</v>
      </c>
      <c r="B1059" s="127" t="s">
        <v>175</v>
      </c>
      <c r="C1059" s="127"/>
      <c r="D1059" s="199">
        <v>682</v>
      </c>
      <c r="E1059" s="199">
        <v>608</v>
      </c>
      <c r="F1059" s="199">
        <v>74</v>
      </c>
      <c r="G1059" s="199">
        <v>1972</v>
      </c>
      <c r="H1059" s="199">
        <v>1771</v>
      </c>
      <c r="I1059" s="199">
        <v>201</v>
      </c>
      <c r="J1059" s="199">
        <v>6503</v>
      </c>
      <c r="K1059" s="199">
        <v>5803</v>
      </c>
      <c r="L1059" s="199">
        <v>700</v>
      </c>
      <c r="M1059" s="199">
        <v>3796564</v>
      </c>
      <c r="N1059" s="200">
        <v>1.1510408223437227E-2</v>
      </c>
      <c r="O1059" s="199">
        <v>222</v>
      </c>
      <c r="P1059" s="194">
        <v>6.0915410264349972E-3</v>
      </c>
      <c r="Q1059" s="200"/>
      <c r="R1059" s="199">
        <v>1469833</v>
      </c>
      <c r="S1059" s="194">
        <v>99.468641449187032</v>
      </c>
      <c r="T1059" s="243">
        <v>99.462582276084717</v>
      </c>
      <c r="U1059" s="199">
        <v>1477686</v>
      </c>
      <c r="V1059" s="201">
        <v>0.22751789077936577</v>
      </c>
      <c r="W1059" s="199">
        <v>4394</v>
      </c>
      <c r="X1059" s="200">
        <v>0.29894552646457112</v>
      </c>
      <c r="Y1059" s="200"/>
      <c r="Z1059" s="199">
        <v>408379</v>
      </c>
      <c r="AA1059" s="201">
        <v>94.969871157067971</v>
      </c>
      <c r="AB1059" s="199">
        <v>407141</v>
      </c>
      <c r="AC1059" s="201">
        <v>95.185942901517109</v>
      </c>
      <c r="AD1059" s="200">
        <v>19.832059567527512</v>
      </c>
      <c r="AE1059" s="200">
        <v>31.908657311570057</v>
      </c>
      <c r="AF1059" s="199">
        <v>5460.126953125</v>
      </c>
      <c r="AG1059" s="200">
        <v>18898.4521484375</v>
      </c>
      <c r="AH1059" s="200">
        <v>11389.0205078125</v>
      </c>
      <c r="AI1059" s="237">
        <v>60.264303226304861</v>
      </c>
      <c r="AJ1059" s="200">
        <v>16571.407958984375</v>
      </c>
      <c r="AK1059" s="200">
        <v>2327.0442657470703</v>
      </c>
      <c r="AL1059" s="200">
        <v>9663.1845703125</v>
      </c>
      <c r="AM1059" s="200">
        <v>1725.836669921875</v>
      </c>
      <c r="AN1059" s="200">
        <v>76.416545781332673</v>
      </c>
      <c r="AO1059" s="200">
        <v>76.119017135149292</v>
      </c>
      <c r="AP1059" s="200">
        <v>81.9877904951734</v>
      </c>
      <c r="AQ1059" s="200">
        <v>2.9061128938086269</v>
      </c>
      <c r="AR1059" s="200">
        <v>1205</v>
      </c>
      <c r="AS1059" s="202">
        <v>6</v>
      </c>
      <c r="AT1059" s="202">
        <v>7</v>
      </c>
      <c r="AU1059" s="202">
        <v>3</v>
      </c>
      <c r="AV1059" s="202">
        <v>19</v>
      </c>
      <c r="AW1059" s="202">
        <v>11</v>
      </c>
      <c r="AX1059" s="202">
        <v>15</v>
      </c>
      <c r="AY1059" s="202">
        <v>0</v>
      </c>
      <c r="AZ1059" s="202">
        <v>27</v>
      </c>
      <c r="BA1059" s="202">
        <v>9</v>
      </c>
      <c r="BB1059" s="202">
        <v>358</v>
      </c>
      <c r="BC1059" s="202">
        <v>177</v>
      </c>
      <c r="BD1059" s="202">
        <v>73</v>
      </c>
      <c r="BE1059" s="202">
        <v>115</v>
      </c>
      <c r="BF1059" s="202">
        <v>0</v>
      </c>
      <c r="BG1059" s="200">
        <v>37.279826039736854</v>
      </c>
      <c r="BH1059" s="202">
        <v>468</v>
      </c>
      <c r="BI1059" s="238">
        <v>23.732251521298174</v>
      </c>
      <c r="BJ1059" s="129"/>
      <c r="BK1059" s="129"/>
    </row>
    <row r="1060" spans="1:63">
      <c r="A1060" s="352">
        <v>41853</v>
      </c>
      <c r="B1060" s="126" t="s">
        <v>135</v>
      </c>
      <c r="C1060" s="126"/>
      <c r="D1060" s="189">
        <v>679</v>
      </c>
      <c r="E1060" s="189">
        <v>654</v>
      </c>
      <c r="F1060" s="189">
        <v>25</v>
      </c>
      <c r="G1060" s="189">
        <v>2025</v>
      </c>
      <c r="H1060" s="189">
        <v>1951</v>
      </c>
      <c r="I1060" s="189">
        <v>74</v>
      </c>
      <c r="J1060" s="189">
        <v>4826</v>
      </c>
      <c r="K1060" s="189">
        <v>4611</v>
      </c>
      <c r="L1060" s="189">
        <v>215</v>
      </c>
      <c r="M1060" s="189">
        <v>2215163</v>
      </c>
      <c r="N1060" s="203">
        <v>2.6363749009923394E-2</v>
      </c>
      <c r="O1060" s="189">
        <v>9757</v>
      </c>
      <c r="P1060" s="192">
        <v>0.44058950624251186</v>
      </c>
      <c r="Q1060" s="203"/>
      <c r="R1060" s="204">
        <v>680385</v>
      </c>
      <c r="S1060" s="192">
        <v>99.39726105160193</v>
      </c>
      <c r="T1060" s="203">
        <v>98.959327149916092</v>
      </c>
      <c r="U1060" s="204">
        <v>684515</v>
      </c>
      <c r="V1060" s="205">
        <v>0.18874677803413253</v>
      </c>
      <c r="W1060" s="204">
        <v>4988</v>
      </c>
      <c r="X1060" s="203">
        <v>0.73311433967533091</v>
      </c>
      <c r="Y1060" s="203"/>
      <c r="Z1060" s="204">
        <v>1071460</v>
      </c>
      <c r="AA1060" s="205">
        <v>98.950519215893522</v>
      </c>
      <c r="AB1060" s="204">
        <v>1074071</v>
      </c>
      <c r="AC1060" s="205">
        <v>99.049615662232654</v>
      </c>
      <c r="AD1060" s="203">
        <v>3.71689849641588</v>
      </c>
      <c r="AE1060" s="203">
        <v>24.884850897463942</v>
      </c>
      <c r="AF1060" s="204">
        <v>2200.3997192382812</v>
      </c>
      <c r="AG1060" s="205">
        <v>9120.169189453125</v>
      </c>
      <c r="AH1060" s="205">
        <v>4887.544677734375</v>
      </c>
      <c r="AI1060" s="232">
        <v>53.590504476457504</v>
      </c>
      <c r="AJ1060" s="205">
        <v>8685.681396484375</v>
      </c>
      <c r="AK1060" s="205">
        <v>434.48886489868164</v>
      </c>
      <c r="AL1060" s="205">
        <v>1951</v>
      </c>
      <c r="AM1060" s="205">
        <v>72</v>
      </c>
      <c r="AN1060" s="203">
        <v>58.215098462236455</v>
      </c>
      <c r="AO1060" s="203">
        <v>58.747343675775667</v>
      </c>
      <c r="AP1060" s="203">
        <v>49.288478736155007</v>
      </c>
      <c r="AQ1060" s="203">
        <v>1.8897988374333039</v>
      </c>
      <c r="AR1060" s="205">
        <v>1622</v>
      </c>
      <c r="AS1060" s="204">
        <v>3</v>
      </c>
      <c r="AT1060" s="204">
        <v>7</v>
      </c>
      <c r="AU1060" s="204">
        <v>5</v>
      </c>
      <c r="AV1060" s="204">
        <v>7</v>
      </c>
      <c r="AW1060" s="204">
        <v>4</v>
      </c>
      <c r="AX1060" s="204">
        <v>61</v>
      </c>
      <c r="AY1060" s="204">
        <v>2</v>
      </c>
      <c r="AZ1060" s="204">
        <v>36</v>
      </c>
      <c r="BA1060" s="204">
        <v>2</v>
      </c>
      <c r="BB1060" s="204">
        <v>124</v>
      </c>
      <c r="BC1060" s="204">
        <v>38</v>
      </c>
      <c r="BD1060" s="204">
        <v>182</v>
      </c>
      <c r="BE1060" s="204">
        <v>230</v>
      </c>
      <c r="BF1060" s="204">
        <v>0</v>
      </c>
      <c r="BG1060" s="203">
        <v>27.745249506665228</v>
      </c>
      <c r="BH1060" s="204">
        <v>954</v>
      </c>
      <c r="BI1060" s="239">
        <v>47.111111111111107</v>
      </c>
      <c r="BJ1060" s="129"/>
      <c r="BK1060" s="129"/>
    </row>
    <row r="1061" spans="1:63">
      <c r="A1061" s="352">
        <v>41853</v>
      </c>
      <c r="B1061" s="114" t="s">
        <v>121</v>
      </c>
      <c r="C1061" s="114" t="s">
        <v>122</v>
      </c>
      <c r="D1061" s="114">
        <v>226</v>
      </c>
      <c r="E1061" s="114">
        <v>168</v>
      </c>
      <c r="F1061" s="114">
        <v>58</v>
      </c>
      <c r="G1061" s="114">
        <v>666</v>
      </c>
      <c r="H1061" s="114">
        <v>492</v>
      </c>
      <c r="I1061" s="114">
        <v>174</v>
      </c>
      <c r="J1061" s="114">
        <v>2542</v>
      </c>
      <c r="K1061" s="115">
        <v>1824</v>
      </c>
      <c r="L1061" s="115">
        <v>718</v>
      </c>
      <c r="M1061" s="115">
        <v>1757962</v>
      </c>
      <c r="N1061" s="116">
        <v>2.2582968696951866E-2</v>
      </c>
      <c r="O1061" s="115">
        <v>2376</v>
      </c>
      <c r="P1061" s="116">
        <v>0.13519564270973206</v>
      </c>
      <c r="Q1061" s="116">
        <v>0</v>
      </c>
      <c r="R1061" s="117">
        <v>878470</v>
      </c>
      <c r="S1061" s="116">
        <v>99.655586242675781</v>
      </c>
      <c r="T1061" s="116">
        <v>99.520858764648438</v>
      </c>
      <c r="U1061" s="118">
        <v>881506</v>
      </c>
      <c r="V1061" s="119">
        <v>9.3589834868907928E-2</v>
      </c>
      <c r="W1061" s="117">
        <v>2579</v>
      </c>
      <c r="X1061" s="119">
        <v>0.29357859492301941</v>
      </c>
      <c r="Y1061" s="119">
        <v>0</v>
      </c>
      <c r="Z1061" s="117">
        <v>1078865</v>
      </c>
      <c r="AA1061" s="119">
        <v>98.444473266601562</v>
      </c>
      <c r="AB1061" s="116">
        <v>1080449</v>
      </c>
      <c r="AC1061" s="120">
        <v>98.405105590820313</v>
      </c>
      <c r="AD1061" s="116">
        <v>4.9143295288085938</v>
      </c>
      <c r="AE1061" s="116">
        <v>29.761972427368164</v>
      </c>
      <c r="AF1061" s="116">
        <v>2483.676513671875</v>
      </c>
      <c r="AG1061" s="116">
        <v>13487.56640625</v>
      </c>
      <c r="AH1061" s="121">
        <v>11282.189453125</v>
      </c>
      <c r="AI1061" s="116">
        <v>83.648811340332031</v>
      </c>
      <c r="AJ1061" s="121">
        <v>8801.421875</v>
      </c>
      <c r="AK1061" s="121">
        <v>4686.14404296875</v>
      </c>
      <c r="AL1061" s="116">
        <v>7029.76171875</v>
      </c>
      <c r="AM1061" s="116">
        <v>4252.43310546875</v>
      </c>
      <c r="AN1061" s="116">
        <v>133.28550720214844</v>
      </c>
      <c r="AO1061" s="116">
        <v>121.84949493408203</v>
      </c>
      <c r="AP1061" s="116">
        <v>161.80802917480469</v>
      </c>
      <c r="AQ1061" s="122">
        <v>5.3058876499803302</v>
      </c>
      <c r="AR1061" s="118">
        <v>149</v>
      </c>
      <c r="AS1061" s="118">
        <v>65</v>
      </c>
      <c r="AT1061" s="118">
        <v>5</v>
      </c>
      <c r="AU1061" s="118">
        <v>4</v>
      </c>
      <c r="AV1061" s="118">
        <v>2</v>
      </c>
      <c r="AW1061" s="118">
        <v>1</v>
      </c>
      <c r="AX1061" s="118">
        <v>11</v>
      </c>
      <c r="AY1061" s="118">
        <v>0</v>
      </c>
      <c r="AZ1061" s="118">
        <v>6</v>
      </c>
      <c r="BA1061" s="118">
        <v>1</v>
      </c>
      <c r="BB1061" s="118">
        <v>30</v>
      </c>
      <c r="BC1061" s="118">
        <v>12</v>
      </c>
      <c r="BD1061" s="116">
        <v>35</v>
      </c>
      <c r="BE1061" s="118">
        <v>46</v>
      </c>
      <c r="BF1061" s="118">
        <v>0</v>
      </c>
      <c r="BG1061" s="112">
        <v>66.157272338867187</v>
      </c>
      <c r="BH1061" s="244">
        <v>39</v>
      </c>
      <c r="BI1061" s="240">
        <v>5.8558558558558556</v>
      </c>
      <c r="BJ1061" s="129"/>
      <c r="BK1061" s="129"/>
    </row>
    <row r="1062" spans="1:63">
      <c r="A1062" s="352">
        <v>41853</v>
      </c>
      <c r="B1062" s="114" t="s">
        <v>123</v>
      </c>
      <c r="C1062" s="114" t="s">
        <v>122</v>
      </c>
      <c r="D1062" s="114">
        <v>169</v>
      </c>
      <c r="E1062" s="114">
        <v>158</v>
      </c>
      <c r="F1062" s="114">
        <v>11</v>
      </c>
      <c r="G1062" s="114">
        <v>518</v>
      </c>
      <c r="H1062" s="114">
        <v>484</v>
      </c>
      <c r="I1062" s="114">
        <v>34</v>
      </c>
      <c r="J1062" s="114">
        <v>1648</v>
      </c>
      <c r="K1062" s="115">
        <v>1515</v>
      </c>
      <c r="L1062" s="115">
        <v>133</v>
      </c>
      <c r="M1062" s="115">
        <v>991477</v>
      </c>
      <c r="N1062" s="116">
        <v>6.4550163224339485E-3</v>
      </c>
      <c r="O1062" s="115">
        <v>1608</v>
      </c>
      <c r="P1062" s="116">
        <v>0.16221025586128235</v>
      </c>
      <c r="Q1062" s="116">
        <v>0</v>
      </c>
      <c r="R1062" s="117">
        <v>385680</v>
      </c>
      <c r="S1062" s="116">
        <v>99.737518310546875</v>
      </c>
      <c r="T1062" s="116">
        <v>99.575736999511719</v>
      </c>
      <c r="U1062" s="118">
        <v>386695</v>
      </c>
      <c r="V1062" s="119">
        <v>1.2154282070696354E-2</v>
      </c>
      <c r="W1062" s="117">
        <v>1297</v>
      </c>
      <c r="X1062" s="119">
        <v>0.33628913760185242</v>
      </c>
      <c r="Y1062" s="119">
        <v>0</v>
      </c>
      <c r="Z1062" s="117">
        <v>317626</v>
      </c>
      <c r="AA1062" s="119">
        <v>98.595199584960938</v>
      </c>
      <c r="AB1062" s="116">
        <v>317289</v>
      </c>
      <c r="AC1062" s="120">
        <v>98.480567932128906</v>
      </c>
      <c r="AD1062" s="116">
        <v>4.8556365966796875</v>
      </c>
      <c r="AE1062" s="116">
        <v>29.849496841430664</v>
      </c>
      <c r="AF1062" s="116">
        <v>1345.313720703125</v>
      </c>
      <c r="AG1062" s="116">
        <v>5734.01025390625</v>
      </c>
      <c r="AH1062" s="121">
        <v>4171.6025390625</v>
      </c>
      <c r="AI1062" s="116">
        <v>72.751922607421875</v>
      </c>
      <c r="AJ1062" s="121">
        <v>4950.77197265625</v>
      </c>
      <c r="AK1062" s="121">
        <v>783.23895263671875</v>
      </c>
      <c r="AL1062" s="116">
        <v>3505.196044921875</v>
      </c>
      <c r="AM1062" s="116">
        <v>666.40704345703125</v>
      </c>
      <c r="AN1062" s="116">
        <v>94.636993408203125</v>
      </c>
      <c r="AO1062" s="116">
        <v>89.287124633789063</v>
      </c>
      <c r="AP1062" s="116">
        <v>152.32893371582031</v>
      </c>
      <c r="AQ1062" s="116">
        <v>3.4793751540693263</v>
      </c>
      <c r="AR1062" s="118">
        <v>278</v>
      </c>
      <c r="AS1062" s="118">
        <v>15</v>
      </c>
      <c r="AT1062" s="118">
        <v>3</v>
      </c>
      <c r="AU1062" s="118">
        <v>1</v>
      </c>
      <c r="AV1062" s="118">
        <v>0</v>
      </c>
      <c r="AW1062" s="118">
        <v>0</v>
      </c>
      <c r="AX1062" s="118">
        <v>5</v>
      </c>
      <c r="AY1062" s="118">
        <v>0</v>
      </c>
      <c r="AZ1062" s="118">
        <v>6</v>
      </c>
      <c r="BA1062" s="118">
        <v>1</v>
      </c>
      <c r="BB1062" s="118">
        <v>35</v>
      </c>
      <c r="BC1062" s="118">
        <v>12</v>
      </c>
      <c r="BD1062" s="116">
        <v>26</v>
      </c>
      <c r="BE1062" s="118">
        <v>31</v>
      </c>
      <c r="BF1062" s="118">
        <v>0</v>
      </c>
      <c r="BG1062" s="112">
        <v>46.39935302734375</v>
      </c>
      <c r="BH1062" s="244">
        <v>70</v>
      </c>
      <c r="BI1062" s="240">
        <v>13.513513513513514</v>
      </c>
      <c r="BJ1062" s="129"/>
      <c r="BK1062" s="129"/>
    </row>
    <row r="1063" spans="1:63">
      <c r="A1063" s="352">
        <v>41853</v>
      </c>
      <c r="B1063" s="114" t="s">
        <v>183</v>
      </c>
      <c r="C1063" s="114" t="s">
        <v>122</v>
      </c>
      <c r="D1063" s="114">
        <v>139</v>
      </c>
      <c r="E1063" s="114">
        <v>129</v>
      </c>
      <c r="F1063" s="114">
        <v>10</v>
      </c>
      <c r="G1063" s="114">
        <v>415</v>
      </c>
      <c r="H1063" s="114">
        <v>385</v>
      </c>
      <c r="I1063" s="114">
        <v>30</v>
      </c>
      <c r="J1063" s="114">
        <v>1582</v>
      </c>
      <c r="K1063" s="115">
        <v>1462</v>
      </c>
      <c r="L1063" s="115">
        <v>120</v>
      </c>
      <c r="M1063" s="115">
        <v>1119023</v>
      </c>
      <c r="N1063" s="116">
        <v>2.1000461652874947E-2</v>
      </c>
      <c r="O1063" s="115">
        <v>2315</v>
      </c>
      <c r="P1063" s="116">
        <v>0.20692330598831177</v>
      </c>
      <c r="Q1063" s="116">
        <v>0</v>
      </c>
      <c r="R1063" s="117">
        <v>461225</v>
      </c>
      <c r="S1063" s="116">
        <v>99.678421020507813</v>
      </c>
      <c r="T1063" s="116">
        <v>99.472160339355469</v>
      </c>
      <c r="U1063" s="118">
        <v>462713</v>
      </c>
      <c r="V1063" s="119">
        <v>2.377283526584506E-3</v>
      </c>
      <c r="W1063" s="117">
        <v>1420</v>
      </c>
      <c r="X1063" s="119">
        <v>0.30787575244903564</v>
      </c>
      <c r="Y1063" s="119">
        <v>0</v>
      </c>
      <c r="Z1063" s="117">
        <v>318746</v>
      </c>
      <c r="AA1063" s="119">
        <v>98.484687805175781</v>
      </c>
      <c r="AB1063" s="116">
        <v>318578</v>
      </c>
      <c r="AC1063" s="120">
        <v>98.456268310546875</v>
      </c>
      <c r="AD1063" s="116">
        <v>5.32818603515625</v>
      </c>
      <c r="AE1063" s="116">
        <v>29.220237731933594</v>
      </c>
      <c r="AF1063" s="116">
        <v>1658.1888427734375</v>
      </c>
      <c r="AG1063" s="116">
        <v>6169.7158203125</v>
      </c>
      <c r="AH1063" s="121">
        <v>4533.0341796875</v>
      </c>
      <c r="AI1063" s="116">
        <v>73.472335815429687</v>
      </c>
      <c r="AJ1063" s="121">
        <v>5470.95361328125</v>
      </c>
      <c r="AK1063" s="121">
        <v>698.76300048828125</v>
      </c>
      <c r="AL1063" s="116">
        <v>3925.091064453125</v>
      </c>
      <c r="AM1063" s="116">
        <v>607.94195556640625</v>
      </c>
      <c r="AN1063" s="116">
        <v>98.939041137695312</v>
      </c>
      <c r="AO1063" s="116">
        <v>94.931129455566406</v>
      </c>
      <c r="AP1063" s="116">
        <v>147.79248046875</v>
      </c>
      <c r="AQ1063" s="116">
        <v>3.8999467890723767</v>
      </c>
      <c r="AR1063" s="118">
        <v>163</v>
      </c>
      <c r="AS1063" s="118">
        <v>7</v>
      </c>
      <c r="AT1063" s="118">
        <v>3</v>
      </c>
      <c r="AU1063" s="118">
        <v>2</v>
      </c>
      <c r="AV1063" s="118">
        <v>0</v>
      </c>
      <c r="AW1063" s="118">
        <v>0</v>
      </c>
      <c r="AX1063" s="118">
        <v>3</v>
      </c>
      <c r="AY1063" s="118">
        <v>0</v>
      </c>
      <c r="AZ1063" s="118">
        <v>1</v>
      </c>
      <c r="BA1063" s="118">
        <v>0</v>
      </c>
      <c r="BB1063" s="118">
        <v>15</v>
      </c>
      <c r="BC1063" s="118">
        <v>3</v>
      </c>
      <c r="BD1063" s="116">
        <v>21</v>
      </c>
      <c r="BE1063" s="118">
        <v>42</v>
      </c>
      <c r="BF1063" s="118">
        <v>0</v>
      </c>
      <c r="BG1063" s="112">
        <v>48.975440979003906</v>
      </c>
      <c r="BH1063" s="244">
        <v>40</v>
      </c>
      <c r="BI1063" s="240">
        <v>9.6385542168674707</v>
      </c>
      <c r="BJ1063" s="129"/>
      <c r="BK1063" s="129"/>
    </row>
    <row r="1064" spans="1:63">
      <c r="A1064" s="352">
        <v>41853</v>
      </c>
      <c r="B1064" s="114" t="s">
        <v>126</v>
      </c>
      <c r="C1064" s="114" t="s">
        <v>122</v>
      </c>
      <c r="D1064" s="114">
        <v>108</v>
      </c>
      <c r="E1064" s="114">
        <v>103</v>
      </c>
      <c r="F1064" s="114">
        <v>5</v>
      </c>
      <c r="G1064" s="114">
        <v>317</v>
      </c>
      <c r="H1064" s="114">
        <v>302</v>
      </c>
      <c r="I1064" s="114">
        <v>15</v>
      </c>
      <c r="J1064" s="114">
        <v>978</v>
      </c>
      <c r="K1064" s="115">
        <v>916</v>
      </c>
      <c r="L1064" s="115">
        <v>62</v>
      </c>
      <c r="M1064" s="115">
        <v>607984</v>
      </c>
      <c r="N1064" s="116">
        <v>0.36711493134498596</v>
      </c>
      <c r="O1064" s="115">
        <v>1118</v>
      </c>
      <c r="P1064" s="116">
        <v>0.18459536135196686</v>
      </c>
      <c r="Q1064" s="116">
        <v>0</v>
      </c>
      <c r="R1064" s="117">
        <v>234880</v>
      </c>
      <c r="S1064" s="116">
        <v>99.049484252929688</v>
      </c>
      <c r="T1064" s="116">
        <v>98.866645812988281</v>
      </c>
      <c r="U1064" s="118">
        <v>237134</v>
      </c>
      <c r="V1064" s="119">
        <v>0.5283932089805603</v>
      </c>
      <c r="W1064" s="117">
        <v>722</v>
      </c>
      <c r="X1064" s="119">
        <v>0.30739101767539978</v>
      </c>
      <c r="Y1064" s="119">
        <v>0</v>
      </c>
      <c r="Z1064" s="117">
        <v>128674</v>
      </c>
      <c r="AA1064" s="119">
        <v>98.778305053710938</v>
      </c>
      <c r="AB1064" s="116">
        <v>128395</v>
      </c>
      <c r="AC1064" s="120">
        <v>98.640914916992188</v>
      </c>
      <c r="AD1064" s="116">
        <v>5.7365026473999023</v>
      </c>
      <c r="AE1064" s="116">
        <v>34.255561828613281</v>
      </c>
      <c r="AF1064" s="116">
        <v>980.14813232421875</v>
      </c>
      <c r="AG1064" s="116">
        <v>3527.78271484375</v>
      </c>
      <c r="AH1064" s="121">
        <v>2545.38037109375</v>
      </c>
      <c r="AI1064" s="116">
        <v>72.152412414550781</v>
      </c>
      <c r="AJ1064" s="121">
        <v>3402.697998046875</v>
      </c>
      <c r="AK1064" s="121">
        <v>125.08499145507812</v>
      </c>
      <c r="AL1064" s="116">
        <v>2477.747314453125</v>
      </c>
      <c r="AM1064" s="116">
        <v>67.63299560546875</v>
      </c>
      <c r="AN1064" s="116">
        <v>99.252334594726563</v>
      </c>
      <c r="AO1064" s="116">
        <v>102.88516235351562</v>
      </c>
      <c r="AP1064" s="116">
        <v>50.62530517578125</v>
      </c>
      <c r="AQ1064" s="116">
        <v>3.6071397902287834</v>
      </c>
      <c r="AR1064" s="118">
        <v>156</v>
      </c>
      <c r="AS1064" s="118">
        <v>3</v>
      </c>
      <c r="AT1064" s="118">
        <v>2</v>
      </c>
      <c r="AU1064" s="118">
        <v>1</v>
      </c>
      <c r="AV1064" s="118">
        <v>1</v>
      </c>
      <c r="AW1064" s="118">
        <v>1</v>
      </c>
      <c r="AX1064" s="118">
        <v>2</v>
      </c>
      <c r="AY1064" s="118">
        <v>0</v>
      </c>
      <c r="AZ1064" s="118">
        <v>7</v>
      </c>
      <c r="BA1064" s="118">
        <v>3</v>
      </c>
      <c r="BB1064" s="118">
        <v>15</v>
      </c>
      <c r="BC1064" s="118">
        <v>9</v>
      </c>
      <c r="BD1064" s="116">
        <v>6</v>
      </c>
      <c r="BE1064" s="118">
        <v>36</v>
      </c>
      <c r="BF1064" s="118">
        <v>0</v>
      </c>
      <c r="BG1064" s="112">
        <v>48.583450317382813</v>
      </c>
      <c r="BH1064" s="244">
        <v>32</v>
      </c>
      <c r="BI1064" s="240">
        <v>10.094637223974763</v>
      </c>
      <c r="BJ1064" s="129"/>
      <c r="BK1064" s="129"/>
    </row>
    <row r="1065" spans="1:63">
      <c r="A1065" s="352">
        <v>41853</v>
      </c>
      <c r="B1065" s="114" t="s">
        <v>184</v>
      </c>
      <c r="C1065" s="114" t="s">
        <v>122</v>
      </c>
      <c r="D1065" s="114">
        <v>112</v>
      </c>
      <c r="E1065" s="114">
        <v>95</v>
      </c>
      <c r="F1065" s="114">
        <v>17</v>
      </c>
      <c r="G1065" s="114">
        <v>334</v>
      </c>
      <c r="H1065" s="114">
        <v>283</v>
      </c>
      <c r="I1065" s="114">
        <v>51</v>
      </c>
      <c r="J1065" s="114">
        <v>679</v>
      </c>
      <c r="K1065" s="115">
        <v>580</v>
      </c>
      <c r="L1065" s="115">
        <v>99</v>
      </c>
      <c r="M1065" s="115">
        <v>553082</v>
      </c>
      <c r="N1065" s="116">
        <v>0.23143042623996735</v>
      </c>
      <c r="O1065" s="115">
        <v>1433</v>
      </c>
      <c r="P1065" s="116">
        <v>0.25972002744674683</v>
      </c>
      <c r="Q1065" s="116">
        <v>0</v>
      </c>
      <c r="R1065" s="117">
        <v>221082</v>
      </c>
      <c r="S1065" s="116">
        <v>99.337249755859375</v>
      </c>
      <c r="T1065" s="116">
        <v>99.079254150390625</v>
      </c>
      <c r="U1065" s="118">
        <v>222557</v>
      </c>
      <c r="V1065" s="119">
        <v>3.4597877413034439E-2</v>
      </c>
      <c r="W1065" s="117">
        <v>763</v>
      </c>
      <c r="X1065" s="119">
        <v>0.34512081742286682</v>
      </c>
      <c r="Y1065" s="119">
        <v>0</v>
      </c>
      <c r="Z1065" s="117">
        <v>139595</v>
      </c>
      <c r="AA1065" s="119">
        <v>97.703353881835938</v>
      </c>
      <c r="AB1065" s="116">
        <v>139446</v>
      </c>
      <c r="AC1065" s="120">
        <v>97.758270263671875</v>
      </c>
      <c r="AD1065" s="116">
        <v>6.579704761505127</v>
      </c>
      <c r="AE1065" s="116">
        <v>32.995777130126953</v>
      </c>
      <c r="AF1065" s="116">
        <v>948.48974609375</v>
      </c>
      <c r="AG1065" s="116">
        <v>2537.9267578125</v>
      </c>
      <c r="AH1065" s="121">
        <v>2021.8743896484375</v>
      </c>
      <c r="AI1065" s="116">
        <v>79.6663818359375</v>
      </c>
      <c r="AJ1065" s="121">
        <v>2172.450439453125</v>
      </c>
      <c r="AK1065" s="121">
        <v>365.47604370117187</v>
      </c>
      <c r="AL1065" s="116">
        <v>1745.4459228515625</v>
      </c>
      <c r="AM1065" s="116">
        <v>276.427978515625</v>
      </c>
      <c r="AN1065" s="116">
        <v>98.798973083496094</v>
      </c>
      <c r="AO1065" s="116">
        <v>99.862655639648438</v>
      </c>
      <c r="AP1065" s="116">
        <v>92.916053771972656</v>
      </c>
      <c r="AQ1065" s="116">
        <v>3.7377419113586154</v>
      </c>
      <c r="AR1065" s="118">
        <v>86</v>
      </c>
      <c r="AS1065" s="118">
        <v>8</v>
      </c>
      <c r="AT1065" s="118">
        <v>24</v>
      </c>
      <c r="AU1065" s="118">
        <v>24</v>
      </c>
      <c r="AV1065" s="118">
        <v>0</v>
      </c>
      <c r="AW1065" s="118">
        <v>0</v>
      </c>
      <c r="AX1065" s="118">
        <v>3</v>
      </c>
      <c r="AY1065" s="118">
        <v>0</v>
      </c>
      <c r="AZ1065" s="118">
        <v>3</v>
      </c>
      <c r="BA1065" s="118">
        <v>0</v>
      </c>
      <c r="BB1065" s="118">
        <v>13</v>
      </c>
      <c r="BC1065" s="118">
        <v>6</v>
      </c>
      <c r="BD1065" s="116">
        <v>5</v>
      </c>
      <c r="BE1065" s="118">
        <v>30</v>
      </c>
      <c r="BF1065" s="118">
        <v>0</v>
      </c>
      <c r="BG1065" s="112">
        <v>48.645832061767578</v>
      </c>
      <c r="BH1065" s="244">
        <v>54</v>
      </c>
      <c r="BI1065" s="240">
        <v>16.167664670658681</v>
      </c>
      <c r="BJ1065" s="129"/>
      <c r="BK1065" s="129"/>
    </row>
    <row r="1066" spans="1:63">
      <c r="A1066" s="352">
        <v>41853</v>
      </c>
      <c r="B1066" s="114" t="s">
        <v>131</v>
      </c>
      <c r="C1066" s="114" t="s">
        <v>176</v>
      </c>
      <c r="D1066" s="114">
        <v>188</v>
      </c>
      <c r="E1066" s="114">
        <v>168</v>
      </c>
      <c r="F1066" s="114">
        <v>20</v>
      </c>
      <c r="G1066" s="114">
        <v>539</v>
      </c>
      <c r="H1066" s="114">
        <v>489</v>
      </c>
      <c r="I1066" s="114">
        <v>50</v>
      </c>
      <c r="J1066" s="114">
        <v>1689</v>
      </c>
      <c r="K1066" s="115">
        <v>1513</v>
      </c>
      <c r="L1066" s="115">
        <v>176</v>
      </c>
      <c r="M1066" s="115">
        <v>1046598</v>
      </c>
      <c r="N1066" s="116">
        <v>1.6816390678286552E-2</v>
      </c>
      <c r="O1066" s="115">
        <v>37</v>
      </c>
      <c r="P1066" s="116">
        <v>3.6801930982619524E-3</v>
      </c>
      <c r="Q1066" s="116">
        <v>0</v>
      </c>
      <c r="R1066" s="117">
        <v>393382</v>
      </c>
      <c r="S1066" s="116">
        <v>99.594413757324219</v>
      </c>
      <c r="T1066" s="116">
        <v>99.590751647949219</v>
      </c>
      <c r="U1066" s="118">
        <v>394984</v>
      </c>
      <c r="V1066" s="119">
        <v>7.3420695960521698E-2</v>
      </c>
      <c r="W1066" s="117">
        <v>1277</v>
      </c>
      <c r="X1066" s="119">
        <v>0.32462084293365479</v>
      </c>
      <c r="Y1066" s="119">
        <v>0</v>
      </c>
      <c r="Z1066" s="117">
        <v>150321</v>
      </c>
      <c r="AA1066" s="119">
        <v>94.888275146484375</v>
      </c>
      <c r="AB1066" s="116">
        <v>149818</v>
      </c>
      <c r="AC1066" s="120">
        <v>95.254241943359375</v>
      </c>
      <c r="AD1066" s="116">
        <v>5.1609907150268555</v>
      </c>
      <c r="AE1066" s="116">
        <v>28.904247283935547</v>
      </c>
      <c r="AF1066" s="116">
        <v>1538.677978515625</v>
      </c>
      <c r="AG1066" s="116">
        <v>4744.65185546875</v>
      </c>
      <c r="AH1066" s="121">
        <v>2903.9052734375</v>
      </c>
      <c r="AI1066" s="116">
        <v>61.203758239746094</v>
      </c>
      <c r="AJ1066" s="121">
        <v>4151.8525390625</v>
      </c>
      <c r="AK1066" s="121">
        <v>592.79888916015625</v>
      </c>
      <c r="AL1066" s="116">
        <v>2476.544677734375</v>
      </c>
      <c r="AM1066" s="116">
        <v>427.36077880859375</v>
      </c>
      <c r="AN1066" s="116">
        <v>76.617073059082031</v>
      </c>
      <c r="AO1066" s="116">
        <v>75.8497314453125</v>
      </c>
      <c r="AP1066" s="116">
        <v>82.459724426269531</v>
      </c>
      <c r="AQ1066" s="116">
        <v>2.8091485230720843</v>
      </c>
      <c r="AR1066" s="118">
        <v>321</v>
      </c>
      <c r="AS1066" s="118">
        <v>1</v>
      </c>
      <c r="AT1066" s="118">
        <v>3</v>
      </c>
      <c r="AU1066" s="118">
        <v>0</v>
      </c>
      <c r="AV1066" s="118">
        <v>4</v>
      </c>
      <c r="AW1066" s="118">
        <v>2</v>
      </c>
      <c r="AX1066" s="118">
        <v>9</v>
      </c>
      <c r="AY1066" s="118">
        <v>0</v>
      </c>
      <c r="AZ1066" s="118">
        <v>8</v>
      </c>
      <c r="BA1066" s="118">
        <v>3</v>
      </c>
      <c r="BB1066" s="118">
        <v>129</v>
      </c>
      <c r="BC1066" s="118">
        <v>69</v>
      </c>
      <c r="BD1066" s="116">
        <v>33</v>
      </c>
      <c r="BE1066" s="118">
        <v>30</v>
      </c>
      <c r="BF1066" s="118">
        <v>0</v>
      </c>
      <c r="BG1066" s="112">
        <v>37.207736968994141</v>
      </c>
      <c r="BH1066" s="244">
        <v>113</v>
      </c>
      <c r="BI1066" s="240">
        <v>20.964749536178108</v>
      </c>
      <c r="BJ1066" s="129"/>
      <c r="BK1066" s="129"/>
    </row>
    <row r="1067" spans="1:63">
      <c r="A1067" s="352">
        <v>41853</v>
      </c>
      <c r="B1067" s="114" t="s">
        <v>124</v>
      </c>
      <c r="C1067" s="114" t="s">
        <v>176</v>
      </c>
      <c r="D1067" s="114">
        <v>149</v>
      </c>
      <c r="E1067" s="114">
        <v>113</v>
      </c>
      <c r="F1067" s="114">
        <v>36</v>
      </c>
      <c r="G1067" s="114">
        <v>430</v>
      </c>
      <c r="H1067" s="114">
        <v>332</v>
      </c>
      <c r="I1067" s="114">
        <v>98</v>
      </c>
      <c r="J1067" s="114">
        <v>1587</v>
      </c>
      <c r="K1067" s="115">
        <v>1261</v>
      </c>
      <c r="L1067" s="115">
        <v>326</v>
      </c>
      <c r="M1067" s="115">
        <v>1087716</v>
      </c>
      <c r="N1067" s="116">
        <v>3.0338801443576813E-3</v>
      </c>
      <c r="O1067" s="115">
        <v>113</v>
      </c>
      <c r="P1067" s="116">
        <v>1.0759425349533558E-2</v>
      </c>
      <c r="Q1067" s="116">
        <v>0</v>
      </c>
      <c r="R1067" s="117">
        <v>464963</v>
      </c>
      <c r="S1067" s="116">
        <v>99.384834289550781</v>
      </c>
      <c r="T1067" s="116">
        <v>99.374137878417969</v>
      </c>
      <c r="U1067" s="118">
        <v>467841</v>
      </c>
      <c r="V1067" s="119">
        <v>0.31741553544998169</v>
      </c>
      <c r="W1067" s="117">
        <v>1414</v>
      </c>
      <c r="X1067" s="119">
        <v>0.30411022901535034</v>
      </c>
      <c r="Y1067" s="119">
        <v>0</v>
      </c>
      <c r="Z1067" s="117">
        <v>114534</v>
      </c>
      <c r="AA1067" s="119">
        <v>94.9718017578125</v>
      </c>
      <c r="AB1067" s="116">
        <v>114015</v>
      </c>
      <c r="AC1067" s="120">
        <v>95.152389526367188</v>
      </c>
      <c r="AD1067" s="116">
        <v>5.0192956924438477</v>
      </c>
      <c r="AE1067" s="116">
        <v>28.819492340087891</v>
      </c>
      <c r="AF1067" s="116">
        <v>1597.2833251953125</v>
      </c>
      <c r="AG1067" s="116">
        <v>5576.93310546875</v>
      </c>
      <c r="AH1067" s="121">
        <v>3430.3212890625</v>
      </c>
      <c r="AI1067" s="116">
        <v>61.509098052978516</v>
      </c>
      <c r="AJ1067" s="121">
        <v>4275.90380859375</v>
      </c>
      <c r="AK1067" s="121">
        <v>1301.029052734375</v>
      </c>
      <c r="AL1067" s="116">
        <v>2414.06591796875</v>
      </c>
      <c r="AM1067" s="116">
        <v>1016.2562866210937</v>
      </c>
      <c r="AN1067" s="116">
        <v>85.973838806152344</v>
      </c>
      <c r="AO1067" s="116">
        <v>82.24810791015625</v>
      </c>
      <c r="AP1067" s="116">
        <v>101.01217651367187</v>
      </c>
      <c r="AQ1067" s="116">
        <v>3.5141355421983302</v>
      </c>
      <c r="AR1067" s="118">
        <v>196</v>
      </c>
      <c r="AS1067" s="118">
        <v>1</v>
      </c>
      <c r="AT1067" s="118">
        <v>0</v>
      </c>
      <c r="AU1067" s="118">
        <v>0</v>
      </c>
      <c r="AV1067" s="118">
        <v>6</v>
      </c>
      <c r="AW1067" s="118">
        <v>2</v>
      </c>
      <c r="AX1067" s="118">
        <v>2</v>
      </c>
      <c r="AY1067" s="118">
        <v>0</v>
      </c>
      <c r="AZ1067" s="118">
        <v>5</v>
      </c>
      <c r="BA1067" s="118">
        <v>1</v>
      </c>
      <c r="BB1067" s="118">
        <v>77</v>
      </c>
      <c r="BC1067" s="118">
        <v>34</v>
      </c>
      <c r="BD1067" s="116">
        <v>15</v>
      </c>
      <c r="BE1067" s="118">
        <v>35</v>
      </c>
      <c r="BF1067" s="118">
        <v>0</v>
      </c>
      <c r="BG1067" s="112">
        <v>42.481414794921875</v>
      </c>
      <c r="BH1067" s="244">
        <v>59</v>
      </c>
      <c r="BI1067" s="240">
        <v>13.720930232558141</v>
      </c>
      <c r="BJ1067" s="129"/>
      <c r="BK1067" s="129"/>
    </row>
    <row r="1068" spans="1:63">
      <c r="A1068" s="352">
        <v>41853</v>
      </c>
      <c r="B1068" s="206" t="s">
        <v>133</v>
      </c>
      <c r="C1068" s="206" t="s">
        <v>176</v>
      </c>
      <c r="D1068" s="206">
        <v>172</v>
      </c>
      <c r="E1068" s="206">
        <v>163</v>
      </c>
      <c r="F1068" s="206">
        <v>9</v>
      </c>
      <c r="G1068" s="206">
        <v>508</v>
      </c>
      <c r="H1068" s="206">
        <v>482</v>
      </c>
      <c r="I1068" s="206">
        <v>26</v>
      </c>
      <c r="J1068" s="206">
        <v>1607</v>
      </c>
      <c r="K1068" s="245">
        <v>1515</v>
      </c>
      <c r="L1068" s="245">
        <v>92</v>
      </c>
      <c r="M1068" s="245">
        <v>828706</v>
      </c>
      <c r="N1068" s="246">
        <v>2.2565301507711411E-2</v>
      </c>
      <c r="O1068" s="245">
        <v>54</v>
      </c>
      <c r="P1068" s="246">
        <v>6.8069570697844028E-3</v>
      </c>
      <c r="Q1068" s="246">
        <v>0</v>
      </c>
      <c r="R1068" s="247">
        <v>298060</v>
      </c>
      <c r="S1068" s="246">
        <v>99.39276123046875</v>
      </c>
      <c r="T1068" s="246">
        <v>99.385993957519531</v>
      </c>
      <c r="U1068" s="248">
        <v>299881</v>
      </c>
      <c r="V1068" s="249">
        <v>0.2797776460647583</v>
      </c>
      <c r="W1068" s="248">
        <v>932</v>
      </c>
      <c r="X1068" s="246">
        <v>0.31268870830535889</v>
      </c>
      <c r="Y1068" s="246">
        <v>0</v>
      </c>
      <c r="Z1068" s="247">
        <v>67433</v>
      </c>
      <c r="AA1068" s="249">
        <v>93.526908874511719</v>
      </c>
      <c r="AB1068" s="246">
        <v>66902</v>
      </c>
      <c r="AC1068" s="250">
        <v>93.795402526855469</v>
      </c>
      <c r="AD1068" s="246">
        <v>5.3154697418212891</v>
      </c>
      <c r="AE1068" s="246">
        <v>36.623035430908203</v>
      </c>
      <c r="AF1068" s="246">
        <v>1267.2149658203125</v>
      </c>
      <c r="AG1068" s="246">
        <v>4436.5615234375</v>
      </c>
      <c r="AH1068" s="251">
        <v>2661.77685546875</v>
      </c>
      <c r="AI1068" s="246">
        <v>59.996391296386719</v>
      </c>
      <c r="AJ1068" s="251">
        <v>4277.26416015625</v>
      </c>
      <c r="AK1068" s="251">
        <v>159.29710388183594</v>
      </c>
      <c r="AL1068" s="246">
        <v>2567.122314453125</v>
      </c>
      <c r="AM1068" s="246">
        <v>94.654296875</v>
      </c>
      <c r="AN1068" s="246">
        <v>75.51055908203125</v>
      </c>
      <c r="AO1068" s="246">
        <v>77.896141052246094</v>
      </c>
      <c r="AP1068" s="246">
        <v>41.436676025390625</v>
      </c>
      <c r="AQ1068" s="246">
        <v>2.7607725721453016</v>
      </c>
      <c r="AR1068" s="248">
        <v>341</v>
      </c>
      <c r="AS1068" s="248">
        <v>3</v>
      </c>
      <c r="AT1068" s="248">
        <v>4</v>
      </c>
      <c r="AU1068" s="248">
        <v>3</v>
      </c>
      <c r="AV1068" s="248">
        <v>5</v>
      </c>
      <c r="AW1068" s="248">
        <v>3</v>
      </c>
      <c r="AX1068" s="248">
        <v>3</v>
      </c>
      <c r="AY1068" s="248">
        <v>0</v>
      </c>
      <c r="AZ1068" s="248">
        <v>9</v>
      </c>
      <c r="BA1068" s="248">
        <v>3</v>
      </c>
      <c r="BB1068" s="248">
        <v>76</v>
      </c>
      <c r="BC1068" s="248">
        <v>34</v>
      </c>
      <c r="BD1068" s="246">
        <v>15</v>
      </c>
      <c r="BE1068" s="248">
        <v>31</v>
      </c>
      <c r="BF1068" s="248">
        <v>0</v>
      </c>
      <c r="BG1068" s="249">
        <v>36.594860076904297</v>
      </c>
      <c r="BH1068" s="252">
        <v>145</v>
      </c>
      <c r="BI1068" s="253">
        <v>28.543307086614174</v>
      </c>
      <c r="BJ1068" s="129"/>
      <c r="BK1068" s="129"/>
    </row>
    <row r="1069" spans="1:63">
      <c r="A1069" s="352">
        <v>41853</v>
      </c>
      <c r="B1069" s="206" t="s">
        <v>125</v>
      </c>
      <c r="C1069" s="206" t="s">
        <v>176</v>
      </c>
      <c r="D1069" s="206">
        <v>173</v>
      </c>
      <c r="E1069" s="206">
        <v>164</v>
      </c>
      <c r="F1069" s="206">
        <v>9</v>
      </c>
      <c r="G1069" s="206">
        <v>495</v>
      </c>
      <c r="H1069" s="206">
        <v>468</v>
      </c>
      <c r="I1069" s="206">
        <v>27</v>
      </c>
      <c r="J1069" s="206">
        <v>1620</v>
      </c>
      <c r="K1069" s="245">
        <v>1514</v>
      </c>
      <c r="L1069" s="245">
        <v>106</v>
      </c>
      <c r="M1069" s="245">
        <v>833544</v>
      </c>
      <c r="N1069" s="246">
        <v>4.9187564291059971E-3</v>
      </c>
      <c r="O1069" s="245">
        <v>18</v>
      </c>
      <c r="P1069" s="246">
        <v>2.2628188598901033E-3</v>
      </c>
      <c r="Q1069" s="246">
        <v>0</v>
      </c>
      <c r="R1069" s="247">
        <v>313428</v>
      </c>
      <c r="S1069" s="246">
        <v>99.507270812988281</v>
      </c>
      <c r="T1069" s="246">
        <v>99.505020141601563</v>
      </c>
      <c r="U1069" s="248">
        <v>314980</v>
      </c>
      <c r="V1069" s="249">
        <v>0.23747539520263672</v>
      </c>
      <c r="W1069" s="248">
        <v>771</v>
      </c>
      <c r="X1069" s="246">
        <v>0.24598951637744904</v>
      </c>
      <c r="Y1069" s="246">
        <v>0</v>
      </c>
      <c r="Z1069" s="247">
        <v>76091</v>
      </c>
      <c r="AA1069" s="249">
        <v>96.406936645507813</v>
      </c>
      <c r="AB1069" s="246">
        <v>76406</v>
      </c>
      <c r="AC1069" s="250">
        <v>96.319664001464844</v>
      </c>
      <c r="AD1069" s="246">
        <v>4.3600902557373047</v>
      </c>
      <c r="AE1069" s="246">
        <v>33.099693298339844</v>
      </c>
      <c r="AF1069" s="246">
        <v>1056.95068359375</v>
      </c>
      <c r="AG1069" s="246">
        <v>4140.3056640625</v>
      </c>
      <c r="AH1069" s="251">
        <v>2393.01708984375</v>
      </c>
      <c r="AI1069" s="246">
        <v>57.798076629638672</v>
      </c>
      <c r="AJ1069" s="251">
        <v>3866.387451171875</v>
      </c>
      <c r="AK1069" s="251">
        <v>273.91921997070312</v>
      </c>
      <c r="AL1069" s="246">
        <v>2205.45166015625</v>
      </c>
      <c r="AM1069" s="246">
        <v>187.5653076171875</v>
      </c>
      <c r="AN1069" s="246">
        <v>67.039085388183594</v>
      </c>
      <c r="AO1069" s="246">
        <v>67.487998962402344</v>
      </c>
      <c r="AP1069" s="246">
        <v>61.285079956054688</v>
      </c>
      <c r="AQ1069" s="246">
        <v>2.5557442370756172</v>
      </c>
      <c r="AR1069" s="248">
        <v>347</v>
      </c>
      <c r="AS1069" s="248">
        <v>1</v>
      </c>
      <c r="AT1069" s="248">
        <v>0</v>
      </c>
      <c r="AU1069" s="248">
        <v>0</v>
      </c>
      <c r="AV1069" s="248">
        <v>4</v>
      </c>
      <c r="AW1069" s="248">
        <v>4</v>
      </c>
      <c r="AX1069" s="248">
        <v>1</v>
      </c>
      <c r="AY1069" s="248">
        <v>0</v>
      </c>
      <c r="AZ1069" s="248">
        <v>5</v>
      </c>
      <c r="BA1069" s="248">
        <v>2</v>
      </c>
      <c r="BB1069" s="248">
        <v>76</v>
      </c>
      <c r="BC1069" s="248">
        <v>40</v>
      </c>
      <c r="BD1069" s="246">
        <v>10</v>
      </c>
      <c r="BE1069" s="248">
        <v>19</v>
      </c>
      <c r="BF1069" s="248">
        <v>0</v>
      </c>
      <c r="BG1069" s="249">
        <v>32.625675201416016</v>
      </c>
      <c r="BH1069" s="252">
        <v>151</v>
      </c>
      <c r="BI1069" s="253">
        <v>30.505050505050509</v>
      </c>
      <c r="BJ1069" s="129"/>
      <c r="BK1069" s="129"/>
    </row>
    <row r="1070" spans="1:63">
      <c r="A1070" s="352">
        <v>41853</v>
      </c>
      <c r="B1070" s="107" t="s">
        <v>127</v>
      </c>
      <c r="C1070" s="107" t="s">
        <v>128</v>
      </c>
      <c r="D1070" s="107">
        <v>161</v>
      </c>
      <c r="E1070" s="107">
        <v>149</v>
      </c>
      <c r="F1070" s="107">
        <v>12</v>
      </c>
      <c r="G1070" s="107">
        <v>483</v>
      </c>
      <c r="H1070" s="107">
        <v>447</v>
      </c>
      <c r="I1070" s="107">
        <v>36</v>
      </c>
      <c r="J1070" s="107">
        <v>1562</v>
      </c>
      <c r="K1070" s="108">
        <v>1440</v>
      </c>
      <c r="L1070" s="108">
        <v>122</v>
      </c>
      <c r="M1070" s="108">
        <v>884796</v>
      </c>
      <c r="N1070" s="109">
        <v>1.1641101911664009E-2</v>
      </c>
      <c r="O1070" s="108">
        <v>4658</v>
      </c>
      <c r="P1070" s="109">
        <v>0.52651745080947876</v>
      </c>
      <c r="Q1070" s="109">
        <v>0</v>
      </c>
      <c r="R1070" s="110">
        <v>323810</v>
      </c>
      <c r="S1070" s="109">
        <v>99.162445068359375</v>
      </c>
      <c r="T1070" s="109">
        <v>98.640335083007813</v>
      </c>
      <c r="U1070" s="111">
        <v>326545</v>
      </c>
      <c r="V1070" s="112">
        <v>0.38738918304443359</v>
      </c>
      <c r="W1070" s="111">
        <v>2654</v>
      </c>
      <c r="X1070" s="109">
        <v>0.81961643695831299</v>
      </c>
      <c r="Y1070" s="109">
        <v>0</v>
      </c>
      <c r="Z1070" s="110">
        <v>639658</v>
      </c>
      <c r="AA1070" s="112">
        <v>99.173568725585937</v>
      </c>
      <c r="AB1070" s="109">
        <v>638794</v>
      </c>
      <c r="AC1070" s="182">
        <v>99.339752197265625</v>
      </c>
      <c r="AD1070" s="109">
        <v>3.2261083126068115</v>
      </c>
      <c r="AE1070" s="109">
        <v>17.485746383666992</v>
      </c>
      <c r="AF1070" s="109">
        <v>786.5330810546875</v>
      </c>
      <c r="AG1070" s="109">
        <v>4137.59814453125</v>
      </c>
      <c r="AH1070" s="113">
        <v>2523.89013671875</v>
      </c>
      <c r="AI1070" s="109">
        <v>60.998920440673828</v>
      </c>
      <c r="AJ1070" s="113">
        <v>3818.35400390625</v>
      </c>
      <c r="AK1070" s="113">
        <v>319.24441528320312</v>
      </c>
      <c r="AL1070" s="109">
        <v>447</v>
      </c>
      <c r="AM1070" s="109">
        <v>36</v>
      </c>
      <c r="AN1070" s="109">
        <v>74.485206604003906</v>
      </c>
      <c r="AO1070" s="109">
        <v>77.187881469726563</v>
      </c>
      <c r="AP1070" s="109">
        <v>52.499088287353516</v>
      </c>
      <c r="AQ1070" s="109">
        <v>2.6489104638484315</v>
      </c>
      <c r="AR1070" s="111">
        <v>322</v>
      </c>
      <c r="AS1070" s="111">
        <v>2</v>
      </c>
      <c r="AT1070" s="111">
        <v>2</v>
      </c>
      <c r="AU1070" s="111">
        <v>2</v>
      </c>
      <c r="AV1070" s="111">
        <v>7</v>
      </c>
      <c r="AW1070" s="111">
        <v>4</v>
      </c>
      <c r="AX1070" s="111">
        <v>25</v>
      </c>
      <c r="AY1070" s="111">
        <v>0</v>
      </c>
      <c r="AZ1070" s="111">
        <v>19</v>
      </c>
      <c r="BA1070" s="111">
        <v>2</v>
      </c>
      <c r="BB1070" s="111">
        <v>39</v>
      </c>
      <c r="BC1070" s="111">
        <v>7</v>
      </c>
      <c r="BD1070" s="109">
        <v>92</v>
      </c>
      <c r="BE1070" s="111">
        <v>119</v>
      </c>
      <c r="BF1070" s="111">
        <v>0</v>
      </c>
      <c r="BG1070" s="112">
        <v>36.35919189453125</v>
      </c>
      <c r="BH1070" s="244">
        <v>157</v>
      </c>
      <c r="BI1070" s="240">
        <v>32.50517598343685</v>
      </c>
      <c r="BJ1070" s="129"/>
      <c r="BK1070" s="129"/>
    </row>
    <row r="1071" spans="1:63">
      <c r="A1071" s="352">
        <v>41853</v>
      </c>
      <c r="B1071" s="107" t="s">
        <v>129</v>
      </c>
      <c r="C1071" s="107" t="s">
        <v>128</v>
      </c>
      <c r="D1071" s="107">
        <v>154</v>
      </c>
      <c r="E1071" s="107">
        <v>151</v>
      </c>
      <c r="F1071" s="107">
        <v>3</v>
      </c>
      <c r="G1071" s="107">
        <v>457</v>
      </c>
      <c r="H1071" s="107">
        <v>449</v>
      </c>
      <c r="I1071" s="107">
        <v>8</v>
      </c>
      <c r="J1071" s="107">
        <v>1289</v>
      </c>
      <c r="K1071" s="108">
        <v>1263</v>
      </c>
      <c r="L1071" s="108">
        <v>26</v>
      </c>
      <c r="M1071" s="108">
        <v>620282</v>
      </c>
      <c r="N1071" s="109">
        <v>1.5638047829270363E-2</v>
      </c>
      <c r="O1071" s="108">
        <v>3123</v>
      </c>
      <c r="P1071" s="109">
        <v>0.50356918573379517</v>
      </c>
      <c r="Q1071" s="109">
        <v>0</v>
      </c>
      <c r="R1071" s="110">
        <v>196613</v>
      </c>
      <c r="S1071" s="109">
        <v>99.486915588378906</v>
      </c>
      <c r="T1071" s="109">
        <v>98.985931396484375</v>
      </c>
      <c r="U1071" s="111">
        <v>197627</v>
      </c>
      <c r="V1071" s="112">
        <v>1.3662100769579411E-2</v>
      </c>
      <c r="W1071" s="111">
        <v>1465</v>
      </c>
      <c r="X1071" s="109">
        <v>0.74511855840682983</v>
      </c>
      <c r="Y1071" s="109">
        <v>0</v>
      </c>
      <c r="Z1071" s="110">
        <v>156864</v>
      </c>
      <c r="AA1071" s="112">
        <v>98.801239013671875</v>
      </c>
      <c r="AB1071" s="109">
        <v>157552</v>
      </c>
      <c r="AC1071" s="182">
        <v>98.868331909179688</v>
      </c>
      <c r="AD1071" s="109">
        <v>3.0391910076141357</v>
      </c>
      <c r="AE1071" s="109">
        <v>25.014780044555664</v>
      </c>
      <c r="AF1071" s="109">
        <v>554.64996337890625</v>
      </c>
      <c r="AG1071" s="109">
        <v>2321.03857421875</v>
      </c>
      <c r="AH1071" s="113">
        <v>955.38360595703125</v>
      </c>
      <c r="AI1071" s="109">
        <v>41.161899566650391</v>
      </c>
      <c r="AJ1071" s="113">
        <v>2293.055419921875</v>
      </c>
      <c r="AK1071" s="113">
        <v>27.983333587646484</v>
      </c>
      <c r="AL1071" s="109">
        <v>449</v>
      </c>
      <c r="AM1071" s="109">
        <v>6</v>
      </c>
      <c r="AN1071" s="109">
        <v>54.499431610107422</v>
      </c>
      <c r="AO1071" s="109">
        <v>55.195686340332031</v>
      </c>
      <c r="AP1071" s="109">
        <v>26.798824310302734</v>
      </c>
      <c r="AQ1071" s="109">
        <v>1.8006505618454227</v>
      </c>
      <c r="AR1071" s="111">
        <v>363</v>
      </c>
      <c r="AS1071" s="111">
        <v>1</v>
      </c>
      <c r="AT1071" s="111">
        <v>2</v>
      </c>
      <c r="AU1071" s="111">
        <v>0</v>
      </c>
      <c r="AV1071" s="111">
        <v>0</v>
      </c>
      <c r="AW1071" s="111">
        <v>0</v>
      </c>
      <c r="AX1071" s="111">
        <v>20</v>
      </c>
      <c r="AY1071" s="111">
        <v>0</v>
      </c>
      <c r="AZ1071" s="111">
        <v>11</v>
      </c>
      <c r="BA1071" s="111">
        <v>0</v>
      </c>
      <c r="BB1071" s="111">
        <v>29</v>
      </c>
      <c r="BC1071" s="111">
        <v>14</v>
      </c>
      <c r="BD1071" s="109">
        <v>64</v>
      </c>
      <c r="BE1071" s="111">
        <v>89</v>
      </c>
      <c r="BF1071" s="111">
        <v>0</v>
      </c>
      <c r="BG1071" s="112">
        <v>26.334074020385742</v>
      </c>
      <c r="BH1071" s="244">
        <v>204</v>
      </c>
      <c r="BI1071" s="240">
        <v>44.63894967177243</v>
      </c>
      <c r="BJ1071" s="129"/>
      <c r="BK1071" s="129"/>
    </row>
    <row r="1072" spans="1:63">
      <c r="A1072" s="352">
        <v>41853</v>
      </c>
      <c r="B1072" s="126" t="s">
        <v>130</v>
      </c>
      <c r="C1072" s="126" t="s">
        <v>128</v>
      </c>
      <c r="D1072" s="233">
        <v>181</v>
      </c>
      <c r="E1072" s="233">
        <v>176</v>
      </c>
      <c r="F1072" s="233">
        <v>5</v>
      </c>
      <c r="G1072" s="233">
        <v>543</v>
      </c>
      <c r="H1072" s="233">
        <v>528</v>
      </c>
      <c r="I1072" s="233">
        <v>15</v>
      </c>
      <c r="J1072" s="233">
        <v>936</v>
      </c>
      <c r="K1072" s="233">
        <v>902</v>
      </c>
      <c r="L1072" s="233">
        <v>34</v>
      </c>
      <c r="M1072" s="233">
        <v>318233</v>
      </c>
      <c r="N1072" s="195">
        <v>3.048081137239933E-2</v>
      </c>
      <c r="O1072" s="233">
        <v>640</v>
      </c>
      <c r="P1072" s="230">
        <v>0.20117245614528656</v>
      </c>
      <c r="Q1072" s="234">
        <v>0</v>
      </c>
      <c r="R1072" s="233">
        <v>63692</v>
      </c>
      <c r="S1072" s="230">
        <v>99.813514709472656</v>
      </c>
      <c r="T1072" s="195">
        <v>99.612716674804687</v>
      </c>
      <c r="U1072" s="233">
        <v>63811</v>
      </c>
      <c r="V1072" s="195">
        <v>0</v>
      </c>
      <c r="W1072" s="233">
        <v>298</v>
      </c>
      <c r="X1072" s="195">
        <v>0.46787664294242859</v>
      </c>
      <c r="Y1072" s="234">
        <v>0</v>
      </c>
      <c r="Z1072" s="233">
        <v>131786</v>
      </c>
      <c r="AA1072" s="195">
        <v>98.880859375</v>
      </c>
      <c r="AB1072" s="233">
        <v>133321</v>
      </c>
      <c r="AC1072" s="195">
        <v>98.816825866699219</v>
      </c>
      <c r="AD1072" s="234">
        <v>4.2005610466003418</v>
      </c>
      <c r="AE1072" s="234">
        <v>27.058181762695312</v>
      </c>
      <c r="AF1072" s="233">
        <v>401.15557861328125</v>
      </c>
      <c r="AG1072" s="234">
        <v>1150.8443603515625</v>
      </c>
      <c r="AH1072" s="234">
        <v>647.9525146484375</v>
      </c>
      <c r="AI1072" s="234">
        <v>56.302356719970703</v>
      </c>
      <c r="AJ1072" s="234">
        <v>1114.250244140625</v>
      </c>
      <c r="AK1072" s="234">
        <v>36.594448089599609</v>
      </c>
      <c r="AL1072" s="234">
        <v>528</v>
      </c>
      <c r="AM1072" s="234">
        <v>15</v>
      </c>
      <c r="AN1072" s="235">
        <v>44.894969940185547</v>
      </c>
      <c r="AO1072" s="235">
        <v>44.631801605224609</v>
      </c>
      <c r="AP1072" s="235">
        <v>54.719852447509766</v>
      </c>
      <c r="AQ1072" s="213">
        <v>1.2295345730251737</v>
      </c>
      <c r="AR1072" s="234">
        <v>457</v>
      </c>
      <c r="AS1072" s="236">
        <v>0</v>
      </c>
      <c r="AT1072" s="236">
        <v>2</v>
      </c>
      <c r="AU1072" s="236">
        <v>2</v>
      </c>
      <c r="AV1072" s="236">
        <v>0</v>
      </c>
      <c r="AW1072" s="236">
        <v>0</v>
      </c>
      <c r="AX1072" s="236">
        <v>6</v>
      </c>
      <c r="AY1072" s="236">
        <v>1</v>
      </c>
      <c r="AZ1072" s="236">
        <v>1</v>
      </c>
      <c r="BA1072" s="236">
        <v>0</v>
      </c>
      <c r="BB1072" s="236">
        <v>27</v>
      </c>
      <c r="BC1072" s="236">
        <v>4</v>
      </c>
      <c r="BD1072" s="236">
        <v>6</v>
      </c>
      <c r="BE1072" s="236">
        <v>2</v>
      </c>
      <c r="BF1072" s="236">
        <v>0</v>
      </c>
      <c r="BG1072" s="235">
        <v>20.565244674682617</v>
      </c>
      <c r="BH1072" s="236">
        <v>295</v>
      </c>
      <c r="BI1072" s="235">
        <v>54.327808471454873</v>
      </c>
      <c r="BJ1072" s="129"/>
      <c r="BK1072" s="129"/>
    </row>
    <row r="1073" spans="1:63">
      <c r="A1073" s="352">
        <v>41853</v>
      </c>
      <c r="B1073" s="127" t="s">
        <v>132</v>
      </c>
      <c r="C1073" s="127" t="s">
        <v>128</v>
      </c>
      <c r="D1073" s="199">
        <v>183</v>
      </c>
      <c r="E1073" s="199">
        <v>178</v>
      </c>
      <c r="F1073" s="199">
        <v>5</v>
      </c>
      <c r="G1073" s="199">
        <v>542</v>
      </c>
      <c r="H1073" s="199">
        <v>527</v>
      </c>
      <c r="I1073" s="199">
        <v>15</v>
      </c>
      <c r="J1073" s="199">
        <v>1039</v>
      </c>
      <c r="K1073" s="199">
        <v>1006</v>
      </c>
      <c r="L1073" s="199">
        <v>33</v>
      </c>
      <c r="M1073" s="199">
        <v>391852</v>
      </c>
      <c r="N1073" s="200">
        <v>7.3241941630840302E-2</v>
      </c>
      <c r="O1073" s="199">
        <v>1336</v>
      </c>
      <c r="P1073" s="194">
        <v>0.34121325612068176</v>
      </c>
      <c r="Q1073" s="200">
        <v>0</v>
      </c>
      <c r="R1073" s="199">
        <v>96270</v>
      </c>
      <c r="S1073" s="194">
        <v>99.728584289550781</v>
      </c>
      <c r="T1073" s="200">
        <v>99.388298034667969</v>
      </c>
      <c r="U1073" s="199">
        <v>96532</v>
      </c>
      <c r="V1073" s="201">
        <v>0</v>
      </c>
      <c r="W1073" s="199">
        <v>571</v>
      </c>
      <c r="X1073" s="200">
        <v>0.59312349557876587</v>
      </c>
      <c r="Y1073" s="200">
        <v>0</v>
      </c>
      <c r="Z1073" s="199">
        <v>143152</v>
      </c>
      <c r="AA1073" s="201">
        <v>98.181556701660156</v>
      </c>
      <c r="AB1073" s="199">
        <v>144404</v>
      </c>
      <c r="AC1073" s="201">
        <v>98.178863525390625</v>
      </c>
      <c r="AD1073" s="200">
        <v>4.2411332130432129</v>
      </c>
      <c r="AE1073" s="200">
        <v>25.794061660766602</v>
      </c>
      <c r="AF1073" s="199">
        <v>458.06109619140625</v>
      </c>
      <c r="AG1073" s="200">
        <v>1510.6881103515625</v>
      </c>
      <c r="AH1073" s="200">
        <v>760.31842041015625</v>
      </c>
      <c r="AI1073" s="237">
        <v>50.329277038574219</v>
      </c>
      <c r="AJ1073" s="200">
        <v>1460.021728515625</v>
      </c>
      <c r="AK1073" s="200">
        <v>50.666667938232422</v>
      </c>
      <c r="AL1073" s="200">
        <v>527</v>
      </c>
      <c r="AM1073" s="200">
        <v>15</v>
      </c>
      <c r="AN1073" s="200">
        <v>45.929328918457031</v>
      </c>
      <c r="AO1073" s="200">
        <v>45.811405181884766</v>
      </c>
      <c r="AP1073" s="200">
        <v>49.609489440917969</v>
      </c>
      <c r="AQ1073" s="200">
        <v>1.4539827818590592</v>
      </c>
      <c r="AR1073" s="200">
        <v>480</v>
      </c>
      <c r="AS1073" s="202">
        <v>0</v>
      </c>
      <c r="AT1073" s="202">
        <v>1</v>
      </c>
      <c r="AU1073" s="202">
        <v>1</v>
      </c>
      <c r="AV1073" s="202">
        <v>0</v>
      </c>
      <c r="AW1073" s="202">
        <v>0</v>
      </c>
      <c r="AX1073" s="202">
        <v>10</v>
      </c>
      <c r="AY1073" s="202">
        <v>1</v>
      </c>
      <c r="AZ1073" s="202">
        <v>5</v>
      </c>
      <c r="BA1073" s="202">
        <v>0</v>
      </c>
      <c r="BB1073" s="202">
        <v>29</v>
      </c>
      <c r="BC1073" s="202">
        <v>13</v>
      </c>
      <c r="BD1073" s="202">
        <v>20</v>
      </c>
      <c r="BE1073" s="202">
        <v>20</v>
      </c>
      <c r="BF1073" s="202">
        <v>0</v>
      </c>
      <c r="BG1073" s="200">
        <v>21.333097457885742</v>
      </c>
      <c r="BH1073" s="202">
        <v>298</v>
      </c>
      <c r="BI1073" s="238">
        <v>54.981549815498155</v>
      </c>
      <c r="BJ1073" s="129"/>
      <c r="BK1073" s="129"/>
    </row>
    <row r="1074" spans="1:63">
      <c r="A1074" s="352">
        <v>41852</v>
      </c>
      <c r="B1074" s="126" t="s">
        <v>6</v>
      </c>
      <c r="C1074" s="126"/>
      <c r="D1074" s="233">
        <v>2113</v>
      </c>
      <c r="E1074" s="233">
        <v>1916</v>
      </c>
      <c r="F1074" s="233">
        <v>197</v>
      </c>
      <c r="G1074" s="233">
        <v>6240</v>
      </c>
      <c r="H1074" s="233">
        <v>5670</v>
      </c>
      <c r="I1074" s="233">
        <v>570</v>
      </c>
      <c r="J1074" s="233">
        <v>19357</v>
      </c>
      <c r="K1074" s="233">
        <v>17153</v>
      </c>
      <c r="L1074" s="233">
        <v>2204</v>
      </c>
      <c r="M1074" s="233">
        <v>11294748</v>
      </c>
      <c r="N1074" s="195">
        <v>2.7534921326368735E-2</v>
      </c>
      <c r="O1074" s="233">
        <v>17175</v>
      </c>
      <c r="P1074" s="230">
        <v>0.15443460691064195</v>
      </c>
      <c r="Q1074" s="234"/>
      <c r="R1074" s="233">
        <v>4401134</v>
      </c>
      <c r="S1074" s="230">
        <v>99.567414838596306</v>
      </c>
      <c r="T1074" s="195">
        <v>99.41364829287923</v>
      </c>
      <c r="U1074" s="233">
        <v>4420266</v>
      </c>
      <c r="V1074" s="195">
        <v>0.10587598060561533</v>
      </c>
      <c r="W1074" s="233">
        <v>15358</v>
      </c>
      <c r="X1074" s="195">
        <v>0.34895551919119028</v>
      </c>
      <c r="Y1074" s="234"/>
      <c r="Z1074" s="233">
        <v>3459110</v>
      </c>
      <c r="AA1074" s="195">
        <v>98.225583212578229</v>
      </c>
      <c r="AB1074" s="233">
        <v>3460639</v>
      </c>
      <c r="AC1074" s="195">
        <v>98.165369237386443</v>
      </c>
      <c r="AD1074" s="234">
        <v>9.4246715675737729</v>
      </c>
      <c r="AE1074" s="234">
        <v>29.086473537477403</v>
      </c>
      <c r="AF1074" s="233">
        <v>15753.250915527344</v>
      </c>
      <c r="AG1074" s="234">
        <v>60060.93896484375</v>
      </c>
      <c r="AH1074" s="234">
        <v>39619.180786132813</v>
      </c>
      <c r="AI1074" s="234">
        <v>65.964970693054966</v>
      </c>
      <c r="AJ1074" s="234">
        <v>50542.005249023437</v>
      </c>
      <c r="AK1074" s="234">
        <v>9518.9271583557129</v>
      </c>
      <c r="AL1074" s="234">
        <v>29377.32470703125</v>
      </c>
      <c r="AM1074" s="234">
        <v>7489.7068557739258</v>
      </c>
      <c r="AN1074" s="235">
        <v>83.214789505188293</v>
      </c>
      <c r="AO1074" s="235">
        <v>80.079058088539924</v>
      </c>
      <c r="AP1074" s="235">
        <v>106.3284633629352</v>
      </c>
      <c r="AQ1074" s="213">
        <v>3.1028020336231723</v>
      </c>
      <c r="AR1074" s="234">
        <v>3871</v>
      </c>
      <c r="AS1074" s="236">
        <v>97</v>
      </c>
      <c r="AT1074" s="236">
        <v>23</v>
      </c>
      <c r="AU1074" s="236">
        <v>18</v>
      </c>
      <c r="AV1074" s="236">
        <v>21</v>
      </c>
      <c r="AW1074" s="236">
        <v>13</v>
      </c>
      <c r="AX1074" s="236">
        <v>95</v>
      </c>
      <c r="AY1074" s="236">
        <v>4</v>
      </c>
      <c r="AZ1074" s="236">
        <v>79</v>
      </c>
      <c r="BA1074" s="236">
        <v>14</v>
      </c>
      <c r="BB1074" s="236">
        <v>625</v>
      </c>
      <c r="BC1074" s="236">
        <v>281</v>
      </c>
      <c r="BD1074" s="236">
        <v>293</v>
      </c>
      <c r="BE1074" s="236">
        <v>475</v>
      </c>
      <c r="BF1074" s="236">
        <v>0</v>
      </c>
      <c r="BG1074" s="235">
        <v>40.611536020685236</v>
      </c>
      <c r="BH1074" s="236">
        <v>1703</v>
      </c>
      <c r="BI1074" s="235">
        <v>27.291666666666664</v>
      </c>
      <c r="BJ1074" s="129"/>
      <c r="BK1074" s="129"/>
    </row>
    <row r="1075" spans="1:63">
      <c r="A1075" s="352">
        <v>41852</v>
      </c>
      <c r="B1075" s="127" t="s">
        <v>134</v>
      </c>
      <c r="C1075" s="127"/>
      <c r="D1075" s="199">
        <v>750</v>
      </c>
      <c r="E1075" s="199">
        <v>653</v>
      </c>
      <c r="F1075" s="199">
        <v>97</v>
      </c>
      <c r="G1075" s="199">
        <v>2237</v>
      </c>
      <c r="H1075" s="199">
        <v>1945</v>
      </c>
      <c r="I1075" s="199">
        <v>292</v>
      </c>
      <c r="J1075" s="199">
        <v>7967</v>
      </c>
      <c r="K1075" s="199">
        <v>6729</v>
      </c>
      <c r="L1075" s="199">
        <v>1238</v>
      </c>
      <c r="M1075" s="199">
        <v>5370945</v>
      </c>
      <c r="N1075" s="200">
        <v>1.698025222328468E-2</v>
      </c>
      <c r="O1075" s="199">
        <v>9061</v>
      </c>
      <c r="P1075" s="194">
        <v>0.16877189202147247</v>
      </c>
      <c r="Q1075" s="200"/>
      <c r="R1075" s="199">
        <v>2267787</v>
      </c>
      <c r="S1075" s="194">
        <v>99.624550786405905</v>
      </c>
      <c r="T1075" s="200">
        <v>99.456412547125794</v>
      </c>
      <c r="U1075" s="199">
        <v>2276336</v>
      </c>
      <c r="V1075" s="201">
        <v>4.6302479400419434E-2</v>
      </c>
      <c r="W1075" s="199">
        <v>6626</v>
      </c>
      <c r="X1075" s="200">
        <v>0.29217911558713405</v>
      </c>
      <c r="Y1075" s="200"/>
      <c r="Z1075" s="199">
        <v>1976093</v>
      </c>
      <c r="AA1075" s="201">
        <v>98.558518014661473</v>
      </c>
      <c r="AB1075" s="199">
        <v>1976930</v>
      </c>
      <c r="AC1075" s="201">
        <v>98.372829684484785</v>
      </c>
      <c r="AD1075" s="200">
        <v>5.3179505356305619</v>
      </c>
      <c r="AE1075" s="200">
        <v>30.115328121568989</v>
      </c>
      <c r="AF1075" s="199">
        <v>8096.6253662109375</v>
      </c>
      <c r="AG1075" s="200">
        <v>32063.93017578125</v>
      </c>
      <c r="AH1075" s="200">
        <v>23500.996337890625</v>
      </c>
      <c r="AI1075" s="237">
        <v>73.294185114092969</v>
      </c>
      <c r="AJ1075" s="200">
        <v>25368.20751953125</v>
      </c>
      <c r="AK1075" s="200">
        <v>6695.7182540893555</v>
      </c>
      <c r="AL1075" s="200">
        <v>17847.233154296875</v>
      </c>
      <c r="AM1075" s="200">
        <v>5653.763313293457</v>
      </c>
      <c r="AN1075" s="200">
        <v>104.18712377474624</v>
      </c>
      <c r="AO1075" s="200">
        <v>98.546306721286911</v>
      </c>
      <c r="AP1075" s="200">
        <v>133.0389286339778</v>
      </c>
      <c r="AQ1075" s="200">
        <v>4.0245927169299929</v>
      </c>
      <c r="AR1075" s="200">
        <v>962</v>
      </c>
      <c r="AS1075" s="202">
        <v>89</v>
      </c>
      <c r="AT1075" s="202">
        <v>11</v>
      </c>
      <c r="AU1075" s="202">
        <v>8</v>
      </c>
      <c r="AV1075" s="202">
        <v>5</v>
      </c>
      <c r="AW1075" s="202">
        <v>2</v>
      </c>
      <c r="AX1075" s="202">
        <v>32</v>
      </c>
      <c r="AY1075" s="202">
        <v>1</v>
      </c>
      <c r="AZ1075" s="202">
        <v>28</v>
      </c>
      <c r="BA1075" s="202">
        <v>4</v>
      </c>
      <c r="BB1075" s="202">
        <v>131</v>
      </c>
      <c r="BC1075" s="202">
        <v>45</v>
      </c>
      <c r="BD1075" s="202">
        <v>94</v>
      </c>
      <c r="BE1075" s="202">
        <v>179</v>
      </c>
      <c r="BF1075" s="202">
        <v>0</v>
      </c>
      <c r="BG1075" s="200">
        <v>51.456532252829525</v>
      </c>
      <c r="BH1075" s="202">
        <v>215</v>
      </c>
      <c r="BI1075" s="238">
        <v>9.6110862762628528</v>
      </c>
      <c r="BJ1075" s="129"/>
      <c r="BK1075" s="129"/>
    </row>
    <row r="1076" spans="1:63">
      <c r="A1076" s="352">
        <v>41852</v>
      </c>
      <c r="B1076" s="127" t="s">
        <v>175</v>
      </c>
      <c r="C1076" s="127"/>
      <c r="D1076" s="199">
        <v>683</v>
      </c>
      <c r="E1076" s="199">
        <v>608</v>
      </c>
      <c r="F1076" s="199">
        <v>75</v>
      </c>
      <c r="G1076" s="199">
        <v>1975</v>
      </c>
      <c r="H1076" s="199">
        <v>1771</v>
      </c>
      <c r="I1076" s="199">
        <v>204</v>
      </c>
      <c r="J1076" s="199">
        <v>6602</v>
      </c>
      <c r="K1076" s="199">
        <v>5848</v>
      </c>
      <c r="L1076" s="199">
        <v>754</v>
      </c>
      <c r="M1076" s="199">
        <v>3887020</v>
      </c>
      <c r="N1076" s="200">
        <v>1.1834258202207825E-2</v>
      </c>
      <c r="O1076" s="199">
        <v>244</v>
      </c>
      <c r="P1076" s="194">
        <v>6.5636796315076198E-3</v>
      </c>
      <c r="Q1076" s="200"/>
      <c r="R1076" s="199">
        <v>1468917</v>
      </c>
      <c r="S1076" s="194">
        <v>99.478563642769998</v>
      </c>
      <c r="T1076" s="243">
        <v>99.472034188550452</v>
      </c>
      <c r="U1076" s="199">
        <v>1476622</v>
      </c>
      <c r="V1076" s="201">
        <v>0.22531155352816001</v>
      </c>
      <c r="W1076" s="199">
        <v>4209</v>
      </c>
      <c r="X1076" s="200">
        <v>0.28653763282745043</v>
      </c>
      <c r="Y1076" s="200"/>
      <c r="Z1076" s="199">
        <v>416157</v>
      </c>
      <c r="AA1076" s="201">
        <v>94.677969215125088</v>
      </c>
      <c r="AB1076" s="199">
        <v>413598</v>
      </c>
      <c r="AC1076" s="201">
        <v>94.873523282892009</v>
      </c>
      <c r="AD1076" s="200">
        <v>19.964306799062935</v>
      </c>
      <c r="AE1076" s="200">
        <v>31.835045459862027</v>
      </c>
      <c r="AF1076" s="199">
        <v>5648.0535888671875</v>
      </c>
      <c r="AG1076" s="200">
        <v>19035.12744140625</v>
      </c>
      <c r="AH1076" s="200">
        <v>11338.035400390625</v>
      </c>
      <c r="AI1076" s="237">
        <v>59.563748313696664</v>
      </c>
      <c r="AJ1076" s="200">
        <v>16663.033447265625</v>
      </c>
      <c r="AK1076" s="200">
        <v>2372.0922393798828</v>
      </c>
      <c r="AL1076" s="200">
        <v>9576.091552734375</v>
      </c>
      <c r="AM1076" s="200">
        <v>1761.9435424804687</v>
      </c>
      <c r="AN1076" s="200">
        <v>74.218399978467545</v>
      </c>
      <c r="AO1076" s="200">
        <v>74.19796924435272</v>
      </c>
      <c r="AP1076" s="200">
        <v>76.975083191114265</v>
      </c>
      <c r="AQ1076" s="200">
        <v>2.8832365103614435</v>
      </c>
      <c r="AR1076" s="200">
        <v>1242</v>
      </c>
      <c r="AS1076" s="202">
        <v>7</v>
      </c>
      <c r="AT1076" s="202">
        <v>7</v>
      </c>
      <c r="AU1076" s="202">
        <v>5</v>
      </c>
      <c r="AV1076" s="202">
        <v>13</v>
      </c>
      <c r="AW1076" s="202">
        <v>9</v>
      </c>
      <c r="AX1076" s="202">
        <v>19</v>
      </c>
      <c r="AY1076" s="202">
        <v>1</v>
      </c>
      <c r="AZ1076" s="202">
        <v>24</v>
      </c>
      <c r="BA1076" s="202">
        <v>8</v>
      </c>
      <c r="BB1076" s="202">
        <v>367</v>
      </c>
      <c r="BC1076" s="202">
        <v>196</v>
      </c>
      <c r="BD1076" s="202">
        <v>63</v>
      </c>
      <c r="BE1076" s="202">
        <v>105</v>
      </c>
      <c r="BF1076" s="202">
        <v>0</v>
      </c>
      <c r="BG1076" s="200">
        <v>36.258297079977162</v>
      </c>
      <c r="BH1076" s="202">
        <v>502</v>
      </c>
      <c r="BI1076" s="238">
        <v>25.417721518987342</v>
      </c>
      <c r="BJ1076" s="129"/>
      <c r="BK1076" s="129"/>
    </row>
    <row r="1077" spans="1:63">
      <c r="A1077" s="352">
        <v>41852</v>
      </c>
      <c r="B1077" s="126" t="s">
        <v>135</v>
      </c>
      <c r="C1077" s="126"/>
      <c r="D1077" s="189">
        <v>680</v>
      </c>
      <c r="E1077" s="189">
        <v>655</v>
      </c>
      <c r="F1077" s="189">
        <v>25</v>
      </c>
      <c r="G1077" s="189">
        <v>2028</v>
      </c>
      <c r="H1077" s="189">
        <v>1954</v>
      </c>
      <c r="I1077" s="189">
        <v>74</v>
      </c>
      <c r="J1077" s="189">
        <v>4788</v>
      </c>
      <c r="K1077" s="189">
        <v>4576</v>
      </c>
      <c r="L1077" s="189">
        <v>212</v>
      </c>
      <c r="M1077" s="189">
        <v>2036783</v>
      </c>
      <c r="N1077" s="203">
        <v>8.5330640763706805E-2</v>
      </c>
      <c r="O1077" s="189">
        <v>7870</v>
      </c>
      <c r="P1077" s="192">
        <v>0.38673219198310438</v>
      </c>
      <c r="Q1077" s="203"/>
      <c r="R1077" s="204">
        <v>664430</v>
      </c>
      <c r="S1077" s="192">
        <v>99.568833908090923</v>
      </c>
      <c r="T1077" s="203">
        <v>99.183769174186139</v>
      </c>
      <c r="U1077" s="204">
        <v>667308</v>
      </c>
      <c r="V1077" s="205">
        <v>4.480689538469336E-2</v>
      </c>
      <c r="W1077" s="204">
        <v>4523</v>
      </c>
      <c r="X1077" s="203">
        <v>0.68073386210737019</v>
      </c>
      <c r="Y1077" s="203"/>
      <c r="Z1077" s="204">
        <v>1066860</v>
      </c>
      <c r="AA1077" s="205">
        <v>98.992745039326863</v>
      </c>
      <c r="AB1077" s="204">
        <v>1070111</v>
      </c>
      <c r="AC1077" s="205">
        <v>99.054404226658491</v>
      </c>
      <c r="AD1077" s="203">
        <v>3.6904286515313021</v>
      </c>
      <c r="AE1077" s="203">
        <v>25.274847673906152</v>
      </c>
      <c r="AF1077" s="204">
        <v>2008.5719604492187</v>
      </c>
      <c r="AG1077" s="205">
        <v>8961.88134765625</v>
      </c>
      <c r="AH1077" s="205">
        <v>4780.1490478515625</v>
      </c>
      <c r="AI1077" s="232">
        <v>53.338678145986471</v>
      </c>
      <c r="AJ1077" s="205">
        <v>8510.7642822265625</v>
      </c>
      <c r="AK1077" s="205">
        <v>451.11666488647461</v>
      </c>
      <c r="AL1077" s="205">
        <v>1954</v>
      </c>
      <c r="AM1077" s="205">
        <v>74</v>
      </c>
      <c r="AN1077" s="203">
        <v>56.889928833993586</v>
      </c>
      <c r="AO1077" s="203">
        <v>57.061097207395761</v>
      </c>
      <c r="AP1077" s="203">
        <v>53.842744761501464</v>
      </c>
      <c r="AQ1077" s="203">
        <v>1.8717379589925334</v>
      </c>
      <c r="AR1077" s="205">
        <v>1667</v>
      </c>
      <c r="AS1077" s="204">
        <v>1</v>
      </c>
      <c r="AT1077" s="204">
        <v>5</v>
      </c>
      <c r="AU1077" s="204">
        <v>5</v>
      </c>
      <c r="AV1077" s="204">
        <v>3</v>
      </c>
      <c r="AW1077" s="204">
        <v>2</v>
      </c>
      <c r="AX1077" s="204">
        <v>44</v>
      </c>
      <c r="AY1077" s="204">
        <v>2</v>
      </c>
      <c r="AZ1077" s="204">
        <v>27</v>
      </c>
      <c r="BA1077" s="204">
        <v>2</v>
      </c>
      <c r="BB1077" s="204">
        <v>127</v>
      </c>
      <c r="BC1077" s="204">
        <v>40</v>
      </c>
      <c r="BD1077" s="204">
        <v>136</v>
      </c>
      <c r="BE1077" s="204">
        <v>191</v>
      </c>
      <c r="BF1077" s="204">
        <v>0</v>
      </c>
      <c r="BG1077" s="203">
        <v>27.091545661771185</v>
      </c>
      <c r="BH1077" s="204">
        <v>986</v>
      </c>
      <c r="BI1077" s="239">
        <v>48.619329388560153</v>
      </c>
      <c r="BJ1077" s="129"/>
      <c r="BK1077" s="129"/>
    </row>
    <row r="1078" spans="1:63">
      <c r="A1078" s="352">
        <v>41852</v>
      </c>
      <c r="B1078" s="114" t="s">
        <v>121</v>
      </c>
      <c r="C1078" s="114" t="s">
        <v>122</v>
      </c>
      <c r="D1078" s="114">
        <v>223</v>
      </c>
      <c r="E1078" s="114">
        <v>168</v>
      </c>
      <c r="F1078" s="114">
        <v>55</v>
      </c>
      <c r="G1078" s="114">
        <v>657</v>
      </c>
      <c r="H1078" s="114">
        <v>492</v>
      </c>
      <c r="I1078" s="114">
        <v>165</v>
      </c>
      <c r="J1078" s="114">
        <v>2606</v>
      </c>
      <c r="K1078" s="115">
        <v>1890</v>
      </c>
      <c r="L1078" s="115">
        <v>716</v>
      </c>
      <c r="M1078" s="115">
        <v>1717628</v>
      </c>
      <c r="N1078" s="116">
        <v>1.5253594145178795E-2</v>
      </c>
      <c r="O1078" s="115">
        <v>2331</v>
      </c>
      <c r="P1078" s="116">
        <v>0.13574044406414032</v>
      </c>
      <c r="Q1078" s="116">
        <v>0</v>
      </c>
      <c r="R1078" s="117">
        <v>840775</v>
      </c>
      <c r="S1078" s="116">
        <v>99.671623229980469</v>
      </c>
      <c r="T1078" s="116">
        <v>99.536331176757812</v>
      </c>
      <c r="U1078" s="118">
        <v>843545</v>
      </c>
      <c r="V1078" s="119">
        <v>7.172112911939621E-2</v>
      </c>
      <c r="W1078" s="117">
        <v>2504</v>
      </c>
      <c r="X1078" s="119">
        <v>0.29782044887542725</v>
      </c>
      <c r="Y1078" s="119">
        <v>0</v>
      </c>
      <c r="Z1078" s="117">
        <v>998634</v>
      </c>
      <c r="AA1078" s="119">
        <v>98.561332702636719</v>
      </c>
      <c r="AB1078" s="116">
        <v>1000995</v>
      </c>
      <c r="AC1078" s="120">
        <v>98.264823913574219</v>
      </c>
      <c r="AD1078" s="116">
        <v>5.0727615356445313</v>
      </c>
      <c r="AE1078" s="116">
        <v>29.449058532714844</v>
      </c>
      <c r="AF1078" s="116">
        <v>2485.559326171875</v>
      </c>
      <c r="AG1078" s="116">
        <v>12721.4228515625</v>
      </c>
      <c r="AH1078" s="121">
        <v>10079.16015625</v>
      </c>
      <c r="AI1078" s="116">
        <v>79.229820251464844</v>
      </c>
      <c r="AJ1078" s="121">
        <v>8345.884765625</v>
      </c>
      <c r="AK1078" s="121">
        <v>4375.53515625</v>
      </c>
      <c r="AL1078" s="116">
        <v>6221.63720703125</v>
      </c>
      <c r="AM1078" s="116">
        <v>3857.522216796875</v>
      </c>
      <c r="AN1078" s="116">
        <v>120.79100036621094</v>
      </c>
      <c r="AO1078" s="116">
        <v>110.24427795410156</v>
      </c>
      <c r="AP1078" s="116">
        <v>147.75199890136719</v>
      </c>
      <c r="AQ1078" s="122">
        <v>4.8815897358259788</v>
      </c>
      <c r="AR1078" s="118">
        <v>207</v>
      </c>
      <c r="AS1078" s="118">
        <v>62</v>
      </c>
      <c r="AT1078" s="118">
        <v>3</v>
      </c>
      <c r="AU1078" s="118">
        <v>3</v>
      </c>
      <c r="AV1078" s="118">
        <v>2</v>
      </c>
      <c r="AW1078" s="118">
        <v>1</v>
      </c>
      <c r="AX1078" s="118">
        <v>12</v>
      </c>
      <c r="AY1078" s="118">
        <v>0</v>
      </c>
      <c r="AZ1078" s="118">
        <v>9</v>
      </c>
      <c r="BA1078" s="118">
        <v>1</v>
      </c>
      <c r="BB1078" s="118">
        <v>31</v>
      </c>
      <c r="BC1078" s="118">
        <v>12</v>
      </c>
      <c r="BD1078" s="116">
        <v>45</v>
      </c>
      <c r="BE1078" s="118">
        <v>37</v>
      </c>
      <c r="BF1078" s="118">
        <v>0</v>
      </c>
      <c r="BG1078" s="112">
        <v>60.054264068603516</v>
      </c>
      <c r="BH1078" s="244">
        <v>49</v>
      </c>
      <c r="BI1078" s="240">
        <v>7.4581430745814306</v>
      </c>
      <c r="BJ1078" s="129"/>
      <c r="BK1078" s="129"/>
    </row>
    <row r="1079" spans="1:63">
      <c r="A1079" s="352">
        <v>41852</v>
      </c>
      <c r="B1079" s="114" t="s">
        <v>123</v>
      </c>
      <c r="C1079" s="114" t="s">
        <v>122</v>
      </c>
      <c r="D1079" s="114">
        <v>169</v>
      </c>
      <c r="E1079" s="114">
        <v>158</v>
      </c>
      <c r="F1079" s="114">
        <v>11</v>
      </c>
      <c r="G1079" s="114">
        <v>518</v>
      </c>
      <c r="H1079" s="114">
        <v>484</v>
      </c>
      <c r="I1079" s="114">
        <v>34</v>
      </c>
      <c r="J1079" s="114">
        <v>1648</v>
      </c>
      <c r="K1079" s="115">
        <v>1515</v>
      </c>
      <c r="L1079" s="115">
        <v>133</v>
      </c>
      <c r="M1079" s="115">
        <v>985975</v>
      </c>
      <c r="N1079" s="116">
        <v>1.5517635270953178E-2</v>
      </c>
      <c r="O1079" s="115">
        <v>1523</v>
      </c>
      <c r="P1079" s="116">
        <v>0.15452265739440918</v>
      </c>
      <c r="Q1079" s="116">
        <v>0</v>
      </c>
      <c r="R1079" s="117">
        <v>376255</v>
      </c>
      <c r="S1079" s="116">
        <v>99.736251831054687</v>
      </c>
      <c r="T1079" s="116">
        <v>99.582138061523438</v>
      </c>
      <c r="U1079" s="118">
        <v>377250</v>
      </c>
      <c r="V1079" s="119">
        <v>1.6964877024292946E-2</v>
      </c>
      <c r="W1079" s="117">
        <v>1125</v>
      </c>
      <c r="X1079" s="119">
        <v>0.29899933934211731</v>
      </c>
      <c r="Y1079" s="119">
        <v>0</v>
      </c>
      <c r="Z1079" s="117">
        <v>301540</v>
      </c>
      <c r="AA1079" s="119">
        <v>98.617759704589844</v>
      </c>
      <c r="AB1079" s="116">
        <v>302031</v>
      </c>
      <c r="AC1079" s="120">
        <v>98.633583068847656</v>
      </c>
      <c r="AD1079" s="116">
        <v>5.013277530670166</v>
      </c>
      <c r="AE1079" s="116">
        <v>29.717073440551758</v>
      </c>
      <c r="AF1079" s="116">
        <v>1385.0142822265625</v>
      </c>
      <c r="AG1079" s="116">
        <v>5518.44287109375</v>
      </c>
      <c r="AH1079" s="121">
        <v>3782.38427734375</v>
      </c>
      <c r="AI1079" s="116">
        <v>68.540786743164062</v>
      </c>
      <c r="AJ1079" s="121">
        <v>4762.697265625</v>
      </c>
      <c r="AK1079" s="121">
        <v>755.74407958984375</v>
      </c>
      <c r="AL1079" s="116">
        <v>3131.19775390625</v>
      </c>
      <c r="AM1079" s="116">
        <v>651.18798828125</v>
      </c>
      <c r="AN1079" s="116">
        <v>91.079124450683594</v>
      </c>
      <c r="AO1079" s="116">
        <v>85.89520263671875</v>
      </c>
      <c r="AP1079" s="116">
        <v>146.9815673828125</v>
      </c>
      <c r="AQ1079" s="116">
        <v>3.3485697033335859</v>
      </c>
      <c r="AR1079" s="118">
        <v>286</v>
      </c>
      <c r="AS1079" s="118">
        <v>12</v>
      </c>
      <c r="AT1079" s="118">
        <v>5</v>
      </c>
      <c r="AU1079" s="118">
        <v>3</v>
      </c>
      <c r="AV1079" s="118">
        <v>0</v>
      </c>
      <c r="AW1079" s="118">
        <v>0</v>
      </c>
      <c r="AX1079" s="118">
        <v>10</v>
      </c>
      <c r="AY1079" s="118">
        <v>1</v>
      </c>
      <c r="AZ1079" s="118">
        <v>6</v>
      </c>
      <c r="BA1079" s="118">
        <v>1</v>
      </c>
      <c r="BB1079" s="118">
        <v>36</v>
      </c>
      <c r="BC1079" s="118">
        <v>9</v>
      </c>
      <c r="BD1079" s="116">
        <v>23</v>
      </c>
      <c r="BE1079" s="118">
        <v>24</v>
      </c>
      <c r="BF1079" s="118">
        <v>0</v>
      </c>
      <c r="BG1079" s="112">
        <v>44.654991149902344</v>
      </c>
      <c r="BH1079" s="244">
        <v>77</v>
      </c>
      <c r="BI1079" s="240">
        <v>14.864864864864865</v>
      </c>
      <c r="BJ1079" s="129"/>
      <c r="BK1079" s="129"/>
    </row>
    <row r="1080" spans="1:63">
      <c r="A1080" s="352">
        <v>41852</v>
      </c>
      <c r="B1080" s="114" t="s">
        <v>183</v>
      </c>
      <c r="C1080" s="114" t="s">
        <v>122</v>
      </c>
      <c r="D1080" s="114">
        <v>139</v>
      </c>
      <c r="E1080" s="114">
        <v>129</v>
      </c>
      <c r="F1080" s="114">
        <v>10</v>
      </c>
      <c r="G1080" s="114">
        <v>415</v>
      </c>
      <c r="H1080" s="114">
        <v>385</v>
      </c>
      <c r="I1080" s="114">
        <v>30</v>
      </c>
      <c r="J1080" s="114">
        <v>1582</v>
      </c>
      <c r="K1080" s="115">
        <v>1462</v>
      </c>
      <c r="L1080" s="115">
        <v>120</v>
      </c>
      <c r="M1080" s="115">
        <v>1096369</v>
      </c>
      <c r="N1080" s="116">
        <v>4.2595148086547852E-2</v>
      </c>
      <c r="O1080" s="115">
        <v>1951</v>
      </c>
      <c r="P1080" s="116">
        <v>0.1781497597694397</v>
      </c>
      <c r="Q1080" s="116">
        <v>0</v>
      </c>
      <c r="R1080" s="117">
        <v>444146</v>
      </c>
      <c r="S1080" s="116">
        <v>99.670120239257813</v>
      </c>
      <c r="T1080" s="116">
        <v>99.492561340332031</v>
      </c>
      <c r="U1080" s="118">
        <v>445616</v>
      </c>
      <c r="V1080" s="119">
        <v>1.2791282497346401E-2</v>
      </c>
      <c r="W1080" s="117">
        <v>1246</v>
      </c>
      <c r="X1080" s="119">
        <v>0.28053838014602661</v>
      </c>
      <c r="Y1080" s="119">
        <v>0</v>
      </c>
      <c r="Z1080" s="117">
        <v>297253</v>
      </c>
      <c r="AA1080" s="119">
        <v>98.570579528808594</v>
      </c>
      <c r="AB1080" s="116">
        <v>296695</v>
      </c>
      <c r="AC1080" s="120">
        <v>98.49407958984375</v>
      </c>
      <c r="AD1080" s="116">
        <v>5.4279756546020508</v>
      </c>
      <c r="AE1080" s="116">
        <v>28.829402923583984</v>
      </c>
      <c r="AF1080" s="116">
        <v>1652.4329833984375</v>
      </c>
      <c r="AG1080" s="116">
        <v>5816.384765625</v>
      </c>
      <c r="AH1080" s="121">
        <v>3933.5849609375</v>
      </c>
      <c r="AI1080" s="116">
        <v>67.629379272460938</v>
      </c>
      <c r="AJ1080" s="121">
        <v>5151.0234375</v>
      </c>
      <c r="AK1080" s="121">
        <v>665.3599853515625</v>
      </c>
      <c r="AL1080" s="116">
        <v>3362.79833984375</v>
      </c>
      <c r="AM1080" s="116">
        <v>570.7860107421875</v>
      </c>
      <c r="AN1080" s="116">
        <v>93.272903442382812</v>
      </c>
      <c r="AO1080" s="116">
        <v>89.379745483398438</v>
      </c>
      <c r="AP1080" s="116">
        <v>140.7275390625</v>
      </c>
      <c r="AQ1080" s="116">
        <v>3.6766022538716814</v>
      </c>
      <c r="AR1080" s="118">
        <v>181</v>
      </c>
      <c r="AS1080" s="118">
        <v>7</v>
      </c>
      <c r="AT1080" s="118">
        <v>3</v>
      </c>
      <c r="AU1080" s="118">
        <v>2</v>
      </c>
      <c r="AV1080" s="118">
        <v>2</v>
      </c>
      <c r="AW1080" s="118">
        <v>0</v>
      </c>
      <c r="AX1080" s="118">
        <v>6</v>
      </c>
      <c r="AY1080" s="118">
        <v>0</v>
      </c>
      <c r="AZ1080" s="118">
        <v>3</v>
      </c>
      <c r="BA1080" s="118">
        <v>0</v>
      </c>
      <c r="BB1080" s="118">
        <v>20</v>
      </c>
      <c r="BC1080" s="118">
        <v>2</v>
      </c>
      <c r="BD1080" s="116">
        <v>11</v>
      </c>
      <c r="BE1080" s="118">
        <v>33</v>
      </c>
      <c r="BF1080" s="118">
        <v>0</v>
      </c>
      <c r="BG1080" s="112">
        <v>46.170688629150391</v>
      </c>
      <c r="BH1080" s="244">
        <v>36</v>
      </c>
      <c r="BI1080" s="240">
        <v>8.6746987951807224</v>
      </c>
      <c r="BJ1080" s="129"/>
      <c r="BK1080" s="129"/>
    </row>
    <row r="1081" spans="1:63">
      <c r="A1081" s="352">
        <v>41852</v>
      </c>
      <c r="B1081" s="114" t="s">
        <v>126</v>
      </c>
      <c r="C1081" s="114" t="s">
        <v>122</v>
      </c>
      <c r="D1081" s="114">
        <v>107</v>
      </c>
      <c r="E1081" s="114">
        <v>103</v>
      </c>
      <c r="F1081" s="114">
        <v>4</v>
      </c>
      <c r="G1081" s="114">
        <v>314</v>
      </c>
      <c r="H1081" s="114">
        <v>302</v>
      </c>
      <c r="I1081" s="114">
        <v>12</v>
      </c>
      <c r="J1081" s="114">
        <v>966</v>
      </c>
      <c r="K1081" s="115">
        <v>916</v>
      </c>
      <c r="L1081" s="115">
        <v>50</v>
      </c>
      <c r="M1081" s="115">
        <v>606496</v>
      </c>
      <c r="N1081" s="116">
        <v>3.6273940932005644E-3</v>
      </c>
      <c r="O1081" s="115">
        <v>1142</v>
      </c>
      <c r="P1081" s="116">
        <v>0.18832795321941376</v>
      </c>
      <c r="Q1081" s="116">
        <v>0</v>
      </c>
      <c r="R1081" s="117">
        <v>230959</v>
      </c>
      <c r="S1081" s="116">
        <v>99.426582336425781</v>
      </c>
      <c r="T1081" s="116">
        <v>99.239334106445313</v>
      </c>
      <c r="U1081" s="118">
        <v>232291</v>
      </c>
      <c r="V1081" s="119">
        <v>0.12096896022558212</v>
      </c>
      <c r="W1081" s="117">
        <v>736</v>
      </c>
      <c r="X1081" s="119">
        <v>0.31867128610610962</v>
      </c>
      <c r="Y1081" s="119">
        <v>0</v>
      </c>
      <c r="Z1081" s="117">
        <v>118851</v>
      </c>
      <c r="AA1081" s="119">
        <v>98.846458435058594</v>
      </c>
      <c r="AB1081" s="116">
        <v>118556</v>
      </c>
      <c r="AC1081" s="120">
        <v>98.663078308105469</v>
      </c>
      <c r="AD1081" s="116">
        <v>5.738807201385498</v>
      </c>
      <c r="AE1081" s="116">
        <v>34.737861633300781</v>
      </c>
      <c r="AF1081" s="116">
        <v>978.09375</v>
      </c>
      <c r="AG1081" s="116">
        <v>3425.82177734375</v>
      </c>
      <c r="AH1081" s="121">
        <v>2392.404296875</v>
      </c>
      <c r="AI1081" s="116">
        <v>69.834465026855469</v>
      </c>
      <c r="AJ1081" s="121">
        <v>3318.56201171875</v>
      </c>
      <c r="AK1081" s="121">
        <v>107.26000213623047</v>
      </c>
      <c r="AL1081" s="116">
        <v>2339.895751953125</v>
      </c>
      <c r="AM1081" s="116">
        <v>52.508003234863281</v>
      </c>
      <c r="AN1081" s="116">
        <v>97.846084594726563</v>
      </c>
      <c r="AO1081" s="116">
        <v>100.51876068115234</v>
      </c>
      <c r="AP1081" s="116">
        <v>53.683689117431641</v>
      </c>
      <c r="AQ1081" s="116">
        <v>3.5463993554283126</v>
      </c>
      <c r="AR1081" s="118">
        <v>156</v>
      </c>
      <c r="AS1081" s="118">
        <v>2</v>
      </c>
      <c r="AT1081" s="118">
        <v>0</v>
      </c>
      <c r="AU1081" s="118">
        <v>0</v>
      </c>
      <c r="AV1081" s="118">
        <v>1</v>
      </c>
      <c r="AW1081" s="118">
        <v>1</v>
      </c>
      <c r="AX1081" s="118">
        <v>3</v>
      </c>
      <c r="AY1081" s="118">
        <v>0</v>
      </c>
      <c r="AZ1081" s="118">
        <v>6</v>
      </c>
      <c r="BA1081" s="118">
        <v>1</v>
      </c>
      <c r="BB1081" s="118">
        <v>19</v>
      </c>
      <c r="BC1081" s="118">
        <v>14</v>
      </c>
      <c r="BD1081" s="116">
        <v>11</v>
      </c>
      <c r="BE1081" s="118">
        <v>43</v>
      </c>
      <c r="BF1081" s="118">
        <v>0</v>
      </c>
      <c r="BG1081" s="112">
        <v>47.892192840576172</v>
      </c>
      <c r="BH1081" s="244">
        <v>25</v>
      </c>
      <c r="BI1081" s="240">
        <v>7.9617834394904454</v>
      </c>
      <c r="BJ1081" s="129"/>
      <c r="BK1081" s="129"/>
    </row>
    <row r="1082" spans="1:63">
      <c r="A1082" s="352">
        <v>41852</v>
      </c>
      <c r="B1082" s="114" t="s">
        <v>184</v>
      </c>
      <c r="C1082" s="114" t="s">
        <v>122</v>
      </c>
      <c r="D1082" s="114">
        <v>112</v>
      </c>
      <c r="E1082" s="114">
        <v>95</v>
      </c>
      <c r="F1082" s="114">
        <v>17</v>
      </c>
      <c r="G1082" s="114">
        <v>333</v>
      </c>
      <c r="H1082" s="114">
        <v>282</v>
      </c>
      <c r="I1082" s="114">
        <v>51</v>
      </c>
      <c r="J1082" s="114">
        <v>1165</v>
      </c>
      <c r="K1082" s="115">
        <v>946</v>
      </c>
      <c r="L1082" s="115">
        <v>219</v>
      </c>
      <c r="M1082" s="115">
        <v>964477</v>
      </c>
      <c r="N1082" s="116">
        <v>8.2946510519832373E-4</v>
      </c>
      <c r="O1082" s="115">
        <v>2114</v>
      </c>
      <c r="P1082" s="116">
        <v>0.21920682489871979</v>
      </c>
      <c r="Q1082" s="116">
        <v>0</v>
      </c>
      <c r="R1082" s="117">
        <v>375652</v>
      </c>
      <c r="S1082" s="116">
        <v>99.475151062011719</v>
      </c>
      <c r="T1082" s="116">
        <v>99.257095336914062</v>
      </c>
      <c r="U1082" s="118">
        <v>377634</v>
      </c>
      <c r="V1082" s="119">
        <v>1.2445913627743721E-2</v>
      </c>
      <c r="W1082" s="117">
        <v>1015</v>
      </c>
      <c r="X1082" s="119">
        <v>0.27019688487052917</v>
      </c>
      <c r="Y1082" s="119">
        <v>0</v>
      </c>
      <c r="Z1082" s="117">
        <v>259815</v>
      </c>
      <c r="AA1082" s="119">
        <v>98.333427429199219</v>
      </c>
      <c r="AB1082" s="116">
        <v>258653</v>
      </c>
      <c r="AC1082" s="120">
        <v>98.214210510253906</v>
      </c>
      <c r="AD1082" s="116">
        <v>5.7416753768920898</v>
      </c>
      <c r="AE1082" s="116">
        <v>29.293161392211914</v>
      </c>
      <c r="AF1082" s="116">
        <v>1595.5250244140625</v>
      </c>
      <c r="AG1082" s="116">
        <v>4581.85791015625</v>
      </c>
      <c r="AH1082" s="121">
        <v>3313.462646484375</v>
      </c>
      <c r="AI1082" s="116">
        <v>72.317008972167969</v>
      </c>
      <c r="AJ1082" s="121">
        <v>3790.0400390625</v>
      </c>
      <c r="AK1082" s="121">
        <v>791.81903076171875</v>
      </c>
      <c r="AL1082" s="116">
        <v>2791.7041015625</v>
      </c>
      <c r="AM1082" s="116">
        <v>521.75909423828125</v>
      </c>
      <c r="AN1082" s="116">
        <v>103.02104949951172</v>
      </c>
      <c r="AO1082" s="116">
        <v>106.37879180908203</v>
      </c>
      <c r="AP1082" s="116">
        <v>89.499366760253906</v>
      </c>
      <c r="AQ1082" s="116">
        <v>3.9329252447693133</v>
      </c>
      <c r="AR1082" s="118">
        <v>132</v>
      </c>
      <c r="AS1082" s="118">
        <v>6</v>
      </c>
      <c r="AT1082" s="118">
        <v>0</v>
      </c>
      <c r="AU1082" s="118">
        <v>0</v>
      </c>
      <c r="AV1082" s="118">
        <v>0</v>
      </c>
      <c r="AW1082" s="118">
        <v>0</v>
      </c>
      <c r="AX1082" s="118">
        <v>1</v>
      </c>
      <c r="AY1082" s="118">
        <v>0</v>
      </c>
      <c r="AZ1082" s="118">
        <v>4</v>
      </c>
      <c r="BA1082" s="118">
        <v>1</v>
      </c>
      <c r="BB1082" s="118">
        <v>25</v>
      </c>
      <c r="BC1082" s="118">
        <v>8</v>
      </c>
      <c r="BD1082" s="116">
        <v>4</v>
      </c>
      <c r="BE1082" s="118">
        <v>42</v>
      </c>
      <c r="BF1082" s="118">
        <v>0</v>
      </c>
      <c r="BG1082" s="112">
        <v>50.792587280273438</v>
      </c>
      <c r="BH1082" s="244">
        <v>28</v>
      </c>
      <c r="BI1082" s="240">
        <v>8.408408408408409</v>
      </c>
      <c r="BJ1082" s="129"/>
      <c r="BK1082" s="129"/>
    </row>
    <row r="1083" spans="1:63">
      <c r="A1083" s="352">
        <v>41852</v>
      </c>
      <c r="B1083" s="114" t="s">
        <v>131</v>
      </c>
      <c r="C1083" s="114" t="s">
        <v>176</v>
      </c>
      <c r="D1083" s="114">
        <v>188</v>
      </c>
      <c r="E1083" s="114">
        <v>168</v>
      </c>
      <c r="F1083" s="114">
        <v>20</v>
      </c>
      <c r="G1083" s="114">
        <v>539</v>
      </c>
      <c r="H1083" s="114">
        <v>489</v>
      </c>
      <c r="I1083" s="114">
        <v>50</v>
      </c>
      <c r="J1083" s="114">
        <v>1734</v>
      </c>
      <c r="K1083" s="115">
        <v>1558</v>
      </c>
      <c r="L1083" s="115">
        <v>176</v>
      </c>
      <c r="M1083" s="115">
        <v>1073325</v>
      </c>
      <c r="N1083" s="116">
        <v>7.4534740997478366E-4</v>
      </c>
      <c r="O1083" s="115">
        <v>38</v>
      </c>
      <c r="P1083" s="116">
        <v>3.6840552929788828E-3</v>
      </c>
      <c r="Q1083" s="116">
        <v>0</v>
      </c>
      <c r="R1083" s="117">
        <v>399449</v>
      </c>
      <c r="S1083" s="116">
        <v>99.68157958984375</v>
      </c>
      <c r="T1083" s="116">
        <v>99.677909851074219</v>
      </c>
      <c r="U1083" s="118">
        <v>400725</v>
      </c>
      <c r="V1083" s="119">
        <v>1.8965624272823334E-2</v>
      </c>
      <c r="W1083" s="117">
        <v>1077</v>
      </c>
      <c r="X1083" s="119">
        <v>0.26962140202522278</v>
      </c>
      <c r="Y1083" s="119">
        <v>0</v>
      </c>
      <c r="Z1083" s="117">
        <v>155739</v>
      </c>
      <c r="AA1083" s="119">
        <v>94.723861694335938</v>
      </c>
      <c r="AB1083" s="116">
        <v>154592</v>
      </c>
      <c r="AC1083" s="120">
        <v>95.253959655761719</v>
      </c>
      <c r="AD1083" s="116">
        <v>5.21331787109375</v>
      </c>
      <c r="AE1083" s="116">
        <v>29.582342147827148</v>
      </c>
      <c r="AF1083" s="116">
        <v>1586.27490234375</v>
      </c>
      <c r="AG1083" s="116">
        <v>4823.81689453125</v>
      </c>
      <c r="AH1083" s="121">
        <v>2822.29638671875</v>
      </c>
      <c r="AI1083" s="116">
        <v>58.507534027099609</v>
      </c>
      <c r="AJ1083" s="121">
        <v>4222.5078125</v>
      </c>
      <c r="AK1083" s="121">
        <v>601.30767822265625</v>
      </c>
      <c r="AL1083" s="116">
        <v>2390.150390625</v>
      </c>
      <c r="AM1083" s="116">
        <v>432.14605712890625</v>
      </c>
      <c r="AN1083" s="116">
        <v>71.720001220703125</v>
      </c>
      <c r="AO1083" s="116">
        <v>70.410453796386719</v>
      </c>
      <c r="AP1083" s="116">
        <v>82.49407958984375</v>
      </c>
      <c r="AQ1083" s="116">
        <v>2.781901323259083</v>
      </c>
      <c r="AR1083" s="118">
        <v>355</v>
      </c>
      <c r="AS1083" s="118">
        <v>0</v>
      </c>
      <c r="AT1083" s="118">
        <v>1</v>
      </c>
      <c r="AU1083" s="118">
        <v>0</v>
      </c>
      <c r="AV1083" s="118">
        <v>1</v>
      </c>
      <c r="AW1083" s="118">
        <v>1</v>
      </c>
      <c r="AX1083" s="118">
        <v>3</v>
      </c>
      <c r="AY1083" s="118">
        <v>1</v>
      </c>
      <c r="AZ1083" s="118">
        <v>6</v>
      </c>
      <c r="BA1083" s="118">
        <v>3</v>
      </c>
      <c r="BB1083" s="118">
        <v>125</v>
      </c>
      <c r="BC1083" s="118">
        <v>61</v>
      </c>
      <c r="BD1083" s="116">
        <v>18</v>
      </c>
      <c r="BE1083" s="118">
        <v>23</v>
      </c>
      <c r="BF1083" s="118">
        <v>0</v>
      </c>
      <c r="BG1083" s="112">
        <v>34.999061584472656</v>
      </c>
      <c r="BH1083" s="244">
        <v>120</v>
      </c>
      <c r="BI1083" s="240">
        <v>22.263450834879407</v>
      </c>
      <c r="BJ1083" s="129"/>
      <c r="BK1083" s="129"/>
    </row>
    <row r="1084" spans="1:63">
      <c r="A1084" s="352">
        <v>41852</v>
      </c>
      <c r="B1084" s="114" t="s">
        <v>124</v>
      </c>
      <c r="C1084" s="114" t="s">
        <v>176</v>
      </c>
      <c r="D1084" s="114">
        <v>149</v>
      </c>
      <c r="E1084" s="114">
        <v>113</v>
      </c>
      <c r="F1084" s="114">
        <v>36</v>
      </c>
      <c r="G1084" s="114">
        <v>430</v>
      </c>
      <c r="H1084" s="114">
        <v>332</v>
      </c>
      <c r="I1084" s="114">
        <v>98</v>
      </c>
      <c r="J1084" s="114">
        <v>1629</v>
      </c>
      <c r="K1084" s="115">
        <v>1261</v>
      </c>
      <c r="L1084" s="115">
        <v>368</v>
      </c>
      <c r="M1084" s="115">
        <v>1071915</v>
      </c>
      <c r="N1084" s="116">
        <v>5.5974588030949235E-4</v>
      </c>
      <c r="O1084" s="115">
        <v>132</v>
      </c>
      <c r="P1084" s="116">
        <v>1.2767785228788853E-2</v>
      </c>
      <c r="Q1084" s="116">
        <v>0</v>
      </c>
      <c r="R1084" s="117">
        <v>449742</v>
      </c>
      <c r="S1084" s="116">
        <v>99.600044250488281</v>
      </c>
      <c r="T1084" s="116">
        <v>99.587326049804688</v>
      </c>
      <c r="U1084" s="118">
        <v>451548</v>
      </c>
      <c r="V1084" s="119">
        <v>0.10607953369617462</v>
      </c>
      <c r="W1084" s="117">
        <v>1326</v>
      </c>
      <c r="X1084" s="119">
        <v>0.29483571648597717</v>
      </c>
      <c r="Y1084" s="119">
        <v>0</v>
      </c>
      <c r="Z1084" s="117">
        <v>114447</v>
      </c>
      <c r="AA1084" s="119">
        <v>95.055351257324219</v>
      </c>
      <c r="AB1084" s="116">
        <v>113097</v>
      </c>
      <c r="AC1084" s="120">
        <v>95.425163269042969</v>
      </c>
      <c r="AD1084" s="116">
        <v>5.0953211784362793</v>
      </c>
      <c r="AE1084" s="116">
        <v>29.272459030151367</v>
      </c>
      <c r="AF1084" s="116">
        <v>1595.0203857421875</v>
      </c>
      <c r="AG1084" s="116">
        <v>5496.56103515625</v>
      </c>
      <c r="AH1084" s="121">
        <v>3378.42626953125</v>
      </c>
      <c r="AI1084" s="116">
        <v>61.464363098144531</v>
      </c>
      <c r="AJ1084" s="121">
        <v>4193.1396484375</v>
      </c>
      <c r="AK1084" s="121">
        <v>1303.4219970703125</v>
      </c>
      <c r="AL1084" s="116">
        <v>2360.069580078125</v>
      </c>
      <c r="AM1084" s="116">
        <v>1018.3560791015625</v>
      </c>
      <c r="AN1084" s="116">
        <v>82.437019348144531</v>
      </c>
      <c r="AO1084" s="116">
        <v>80.656120300292969</v>
      </c>
      <c r="AP1084" s="116">
        <v>88.740470886230469</v>
      </c>
      <c r="AQ1084" s="116">
        <v>3.3741933917472378</v>
      </c>
      <c r="AR1084" s="118">
        <v>205</v>
      </c>
      <c r="AS1084" s="118">
        <v>2</v>
      </c>
      <c r="AT1084" s="118">
        <v>0</v>
      </c>
      <c r="AU1084" s="118">
        <v>0</v>
      </c>
      <c r="AV1084" s="118">
        <v>1</v>
      </c>
      <c r="AW1084" s="118">
        <v>1</v>
      </c>
      <c r="AX1084" s="118">
        <v>3</v>
      </c>
      <c r="AY1084" s="118">
        <v>0</v>
      </c>
      <c r="AZ1084" s="118">
        <v>2</v>
      </c>
      <c r="BA1084" s="118">
        <v>1</v>
      </c>
      <c r="BB1084" s="118">
        <v>57</v>
      </c>
      <c r="BC1084" s="118">
        <v>35</v>
      </c>
      <c r="BD1084" s="116">
        <v>14</v>
      </c>
      <c r="BE1084" s="118">
        <v>28</v>
      </c>
      <c r="BF1084" s="118">
        <v>0</v>
      </c>
      <c r="BG1084" s="112">
        <v>40.697933197021484</v>
      </c>
      <c r="BH1084" s="244">
        <v>83</v>
      </c>
      <c r="BI1084" s="240">
        <v>19.302325581395348</v>
      </c>
      <c r="BJ1084" s="129"/>
      <c r="BK1084" s="129"/>
    </row>
    <row r="1085" spans="1:63">
      <c r="A1085" s="352">
        <v>41852</v>
      </c>
      <c r="B1085" s="206" t="s">
        <v>133</v>
      </c>
      <c r="C1085" s="206" t="s">
        <v>176</v>
      </c>
      <c r="D1085" s="206">
        <v>173</v>
      </c>
      <c r="E1085" s="206">
        <v>163</v>
      </c>
      <c r="F1085" s="206">
        <v>10</v>
      </c>
      <c r="G1085" s="206">
        <v>511</v>
      </c>
      <c r="H1085" s="206">
        <v>482</v>
      </c>
      <c r="I1085" s="206">
        <v>29</v>
      </c>
      <c r="J1085" s="206">
        <v>1619</v>
      </c>
      <c r="K1085" s="245">
        <v>1515</v>
      </c>
      <c r="L1085" s="245">
        <v>104</v>
      </c>
      <c r="M1085" s="245">
        <v>899989</v>
      </c>
      <c r="N1085" s="246">
        <v>4.0000487118959427E-2</v>
      </c>
      <c r="O1085" s="245">
        <v>56</v>
      </c>
      <c r="P1085" s="246">
        <v>6.614405196160078E-3</v>
      </c>
      <c r="Q1085" s="246">
        <v>0</v>
      </c>
      <c r="R1085" s="247">
        <v>300748</v>
      </c>
      <c r="S1085" s="246">
        <v>99.265281677246094</v>
      </c>
      <c r="T1085" s="246">
        <v>99.258712768554687</v>
      </c>
      <c r="U1085" s="248">
        <v>302974</v>
      </c>
      <c r="V1085" s="249">
        <v>0.36504781246185303</v>
      </c>
      <c r="W1085" s="248">
        <v>1072</v>
      </c>
      <c r="X1085" s="246">
        <v>0.3564445972442627</v>
      </c>
      <c r="Y1085" s="246">
        <v>0</v>
      </c>
      <c r="Z1085" s="247">
        <v>70276</v>
      </c>
      <c r="AA1085" s="249">
        <v>92.401390075683594</v>
      </c>
      <c r="AB1085" s="246">
        <v>69867</v>
      </c>
      <c r="AC1085" s="250">
        <v>92.303947448730469</v>
      </c>
      <c r="AD1085" s="246">
        <v>5.3308010101318359</v>
      </c>
      <c r="AE1085" s="246">
        <v>35.019111633300781</v>
      </c>
      <c r="AF1085" s="246">
        <v>1391.6121826171875</v>
      </c>
      <c r="AG1085" s="246">
        <v>4455.77197265625</v>
      </c>
      <c r="AH1085" s="251">
        <v>2665.5947265625</v>
      </c>
      <c r="AI1085" s="246">
        <v>59.823410034179688</v>
      </c>
      <c r="AJ1085" s="251">
        <v>4295.16357421875</v>
      </c>
      <c r="AK1085" s="251">
        <v>160.60829162597656</v>
      </c>
      <c r="AL1085" s="246">
        <v>2574.50390625</v>
      </c>
      <c r="AM1085" s="246">
        <v>91.090591430664062</v>
      </c>
      <c r="AN1085" s="246">
        <v>73.309837341308594</v>
      </c>
      <c r="AO1085" s="246">
        <v>76.141410827636719</v>
      </c>
      <c r="AP1085" s="246">
        <v>36.755405426025391</v>
      </c>
      <c r="AQ1085" s="246">
        <v>2.7521754000347438</v>
      </c>
      <c r="AR1085" s="248">
        <v>336</v>
      </c>
      <c r="AS1085" s="248">
        <v>4</v>
      </c>
      <c r="AT1085" s="248">
        <v>5</v>
      </c>
      <c r="AU1085" s="248">
        <v>4</v>
      </c>
      <c r="AV1085" s="248">
        <v>5</v>
      </c>
      <c r="AW1085" s="248">
        <v>3</v>
      </c>
      <c r="AX1085" s="248">
        <v>12</v>
      </c>
      <c r="AY1085" s="248">
        <v>0</v>
      </c>
      <c r="AZ1085" s="248">
        <v>9</v>
      </c>
      <c r="BA1085" s="248">
        <v>2</v>
      </c>
      <c r="BB1085" s="248">
        <v>120</v>
      </c>
      <c r="BC1085" s="248">
        <v>57</v>
      </c>
      <c r="BD1085" s="246">
        <v>24</v>
      </c>
      <c r="BE1085" s="248">
        <v>34</v>
      </c>
      <c r="BF1085" s="248">
        <v>0</v>
      </c>
      <c r="BG1085" s="249">
        <v>35.589542388916016</v>
      </c>
      <c r="BH1085" s="252">
        <v>155</v>
      </c>
      <c r="BI1085" s="253">
        <v>30.332681017612522</v>
      </c>
      <c r="BJ1085" s="129"/>
      <c r="BK1085" s="129"/>
    </row>
    <row r="1086" spans="1:63">
      <c r="A1086" s="352">
        <v>41852</v>
      </c>
      <c r="B1086" s="206" t="s">
        <v>125</v>
      </c>
      <c r="C1086" s="206" t="s">
        <v>176</v>
      </c>
      <c r="D1086" s="206">
        <v>173</v>
      </c>
      <c r="E1086" s="206">
        <v>164</v>
      </c>
      <c r="F1086" s="206">
        <v>9</v>
      </c>
      <c r="G1086" s="206">
        <v>495</v>
      </c>
      <c r="H1086" s="206">
        <v>468</v>
      </c>
      <c r="I1086" s="206">
        <v>27</v>
      </c>
      <c r="J1086" s="206">
        <v>1620</v>
      </c>
      <c r="K1086" s="245">
        <v>1514</v>
      </c>
      <c r="L1086" s="245">
        <v>106</v>
      </c>
      <c r="M1086" s="245">
        <v>841791</v>
      </c>
      <c r="N1086" s="246">
        <v>1.0216312482953072E-2</v>
      </c>
      <c r="O1086" s="245">
        <v>18</v>
      </c>
      <c r="P1086" s="246">
        <v>2.2347311023622751E-3</v>
      </c>
      <c r="Q1086" s="246">
        <v>0</v>
      </c>
      <c r="R1086" s="247">
        <v>318978</v>
      </c>
      <c r="S1086" s="246">
        <v>99.254142761230469</v>
      </c>
      <c r="T1086" s="246">
        <v>99.251922607421875</v>
      </c>
      <c r="U1086" s="248">
        <v>321375</v>
      </c>
      <c r="V1086" s="249">
        <v>0.51839751005172729</v>
      </c>
      <c r="W1086" s="248">
        <v>734</v>
      </c>
      <c r="X1086" s="246">
        <v>0.23010991513729095</v>
      </c>
      <c r="Y1086" s="246">
        <v>0</v>
      </c>
      <c r="Z1086" s="247">
        <v>75695</v>
      </c>
      <c r="AA1086" s="249">
        <v>96.126564025878906</v>
      </c>
      <c r="AB1086" s="246">
        <v>76042</v>
      </c>
      <c r="AC1086" s="250">
        <v>95.64056396484375</v>
      </c>
      <c r="AD1086" s="246">
        <v>4.383277416229248</v>
      </c>
      <c r="AE1086" s="246">
        <v>33.196613311767578</v>
      </c>
      <c r="AF1086" s="246">
        <v>1075.1461181640625</v>
      </c>
      <c r="AG1086" s="246">
        <v>4258.9775390625</v>
      </c>
      <c r="AH1086" s="251">
        <v>2471.718017578125</v>
      </c>
      <c r="AI1086" s="246">
        <v>58.035480499267578</v>
      </c>
      <c r="AJ1086" s="251">
        <v>3952.222412109375</v>
      </c>
      <c r="AK1086" s="251">
        <v>306.7542724609375</v>
      </c>
      <c r="AL1086" s="246">
        <v>2251.36767578125</v>
      </c>
      <c r="AM1086" s="246">
        <v>220.35081481933594</v>
      </c>
      <c r="AN1086" s="246">
        <v>68.9605712890625</v>
      </c>
      <c r="AO1086" s="246">
        <v>68.986251831054687</v>
      </c>
      <c r="AP1086" s="246">
        <v>68.631401062011719</v>
      </c>
      <c r="AQ1086" s="246">
        <v>2.6289984809027778</v>
      </c>
      <c r="AR1086" s="248">
        <v>346</v>
      </c>
      <c r="AS1086" s="248">
        <v>1</v>
      </c>
      <c r="AT1086" s="248">
        <v>1</v>
      </c>
      <c r="AU1086" s="248">
        <v>1</v>
      </c>
      <c r="AV1086" s="248">
        <v>6</v>
      </c>
      <c r="AW1086" s="248">
        <v>4</v>
      </c>
      <c r="AX1086" s="248">
        <v>1</v>
      </c>
      <c r="AY1086" s="248">
        <v>0</v>
      </c>
      <c r="AZ1086" s="248">
        <v>7</v>
      </c>
      <c r="BA1086" s="248">
        <v>2</v>
      </c>
      <c r="BB1086" s="248">
        <v>65</v>
      </c>
      <c r="BC1086" s="248">
        <v>43</v>
      </c>
      <c r="BD1086" s="246">
        <v>7</v>
      </c>
      <c r="BE1086" s="248">
        <v>20</v>
      </c>
      <c r="BF1086" s="248">
        <v>0</v>
      </c>
      <c r="BG1086" s="249">
        <v>33.560794830322266</v>
      </c>
      <c r="BH1086" s="252">
        <v>144</v>
      </c>
      <c r="BI1086" s="253">
        <v>29.09090909090909</v>
      </c>
      <c r="BJ1086" s="129"/>
      <c r="BK1086" s="129"/>
    </row>
    <row r="1087" spans="1:63">
      <c r="A1087" s="352">
        <v>41852</v>
      </c>
      <c r="B1087" s="107" t="s">
        <v>127</v>
      </c>
      <c r="C1087" s="107" t="s">
        <v>128</v>
      </c>
      <c r="D1087" s="107">
        <v>162</v>
      </c>
      <c r="E1087" s="107">
        <v>150</v>
      </c>
      <c r="F1087" s="107">
        <v>12</v>
      </c>
      <c r="G1087" s="107">
        <v>486</v>
      </c>
      <c r="H1087" s="107">
        <v>450</v>
      </c>
      <c r="I1087" s="107">
        <v>36</v>
      </c>
      <c r="J1087" s="107">
        <v>1554</v>
      </c>
      <c r="K1087" s="108">
        <v>1432</v>
      </c>
      <c r="L1087" s="108">
        <v>122</v>
      </c>
      <c r="M1087" s="108">
        <v>781013</v>
      </c>
      <c r="N1087" s="109">
        <v>8.4121517837047577E-2</v>
      </c>
      <c r="O1087" s="108">
        <v>3292</v>
      </c>
      <c r="P1087" s="109">
        <v>0.42186740040779114</v>
      </c>
      <c r="Q1087" s="109">
        <v>0</v>
      </c>
      <c r="R1087" s="110">
        <v>313471</v>
      </c>
      <c r="S1087" s="109">
        <v>99.499443054199219</v>
      </c>
      <c r="T1087" s="109">
        <v>99.079689025878906</v>
      </c>
      <c r="U1087" s="111">
        <v>315048</v>
      </c>
      <c r="V1087" s="112">
        <v>8.284451812505722E-2</v>
      </c>
      <c r="W1087" s="111">
        <v>2363</v>
      </c>
      <c r="X1087" s="109">
        <v>0.75381773710250854</v>
      </c>
      <c r="Y1087" s="109">
        <v>0</v>
      </c>
      <c r="Z1087" s="110">
        <v>646825</v>
      </c>
      <c r="AA1087" s="112">
        <v>99.284194946289063</v>
      </c>
      <c r="AB1087" s="109">
        <v>646813</v>
      </c>
      <c r="AC1087" s="182">
        <v>99.408340454101563</v>
      </c>
      <c r="AD1087" s="109">
        <v>3.1513121128082275</v>
      </c>
      <c r="AE1087" s="109">
        <v>17.630857467651367</v>
      </c>
      <c r="AF1087" s="109">
        <v>681.9107666015625</v>
      </c>
      <c r="AG1087" s="109">
        <v>4040.829833984375</v>
      </c>
      <c r="AH1087" s="113">
        <v>2467.376220703125</v>
      </c>
      <c r="AI1087" s="109">
        <v>61.061126708984375</v>
      </c>
      <c r="AJ1087" s="113">
        <v>3721.929443359375</v>
      </c>
      <c r="AK1087" s="113">
        <v>318.89999389648437</v>
      </c>
      <c r="AL1087" s="109">
        <v>450</v>
      </c>
      <c r="AM1087" s="109">
        <v>36</v>
      </c>
      <c r="AN1087" s="109">
        <v>71.953094482421875</v>
      </c>
      <c r="AO1087" s="109">
        <v>73.593948364257813</v>
      </c>
      <c r="AP1087" s="109">
        <v>57.095577239990234</v>
      </c>
      <c r="AQ1087" s="109">
        <v>2.6002765984455438</v>
      </c>
      <c r="AR1087" s="111">
        <v>332</v>
      </c>
      <c r="AS1087" s="111">
        <v>1</v>
      </c>
      <c r="AT1087" s="111">
        <v>3</v>
      </c>
      <c r="AU1087" s="111">
        <v>3</v>
      </c>
      <c r="AV1087" s="111">
        <v>3</v>
      </c>
      <c r="AW1087" s="111">
        <v>2</v>
      </c>
      <c r="AX1087" s="111">
        <v>19</v>
      </c>
      <c r="AY1087" s="111">
        <v>0</v>
      </c>
      <c r="AZ1087" s="111">
        <v>12</v>
      </c>
      <c r="BA1087" s="111">
        <v>2</v>
      </c>
      <c r="BB1087" s="111">
        <v>28</v>
      </c>
      <c r="BC1087" s="111">
        <v>5</v>
      </c>
      <c r="BD1087" s="109">
        <v>66</v>
      </c>
      <c r="BE1087" s="111">
        <v>87</v>
      </c>
      <c r="BF1087" s="111">
        <v>0</v>
      </c>
      <c r="BG1087" s="112">
        <v>35.124290466308594</v>
      </c>
      <c r="BH1087" s="244">
        <v>170</v>
      </c>
      <c r="BI1087" s="240">
        <v>34.979423868312757</v>
      </c>
      <c r="BJ1087" s="129"/>
      <c r="BK1087" s="129"/>
    </row>
    <row r="1088" spans="1:63">
      <c r="A1088" s="352">
        <v>41852</v>
      </c>
      <c r="B1088" s="107" t="s">
        <v>129</v>
      </c>
      <c r="C1088" s="107" t="s">
        <v>128</v>
      </c>
      <c r="D1088" s="107">
        <v>154</v>
      </c>
      <c r="E1088" s="107">
        <v>151</v>
      </c>
      <c r="F1088" s="107">
        <v>3</v>
      </c>
      <c r="G1088" s="107">
        <v>457</v>
      </c>
      <c r="H1088" s="107">
        <v>449</v>
      </c>
      <c r="I1088" s="107">
        <v>8</v>
      </c>
      <c r="J1088" s="107">
        <v>1290</v>
      </c>
      <c r="K1088" s="108">
        <v>1264</v>
      </c>
      <c r="L1088" s="108">
        <v>26</v>
      </c>
      <c r="M1088" s="108">
        <v>616199</v>
      </c>
      <c r="N1088" s="109">
        <v>3.1158765777945518E-2</v>
      </c>
      <c r="O1088" s="108">
        <v>2874</v>
      </c>
      <c r="P1088" s="109">
        <v>0.46655920147895813</v>
      </c>
      <c r="Q1088" s="109">
        <v>0</v>
      </c>
      <c r="R1088" s="110">
        <v>199610</v>
      </c>
      <c r="S1088" s="109">
        <v>99.529304504394531</v>
      </c>
      <c r="T1088" s="109">
        <v>99.06494140625</v>
      </c>
      <c r="U1088" s="111">
        <v>200554</v>
      </c>
      <c r="V1088" s="112">
        <v>1.7950277775526047E-2</v>
      </c>
      <c r="W1088" s="111">
        <v>1298</v>
      </c>
      <c r="X1088" s="109">
        <v>0.65026801824569702</v>
      </c>
      <c r="Y1088" s="109">
        <v>0</v>
      </c>
      <c r="Z1088" s="110">
        <v>161983</v>
      </c>
      <c r="AA1088" s="112">
        <v>98.625167846679688</v>
      </c>
      <c r="AB1088" s="109">
        <v>162727</v>
      </c>
      <c r="AC1088" s="182">
        <v>98.729156494140625</v>
      </c>
      <c r="AD1088" s="109">
        <v>3.0675358772277832</v>
      </c>
      <c r="AE1088" s="109">
        <v>25.132001876831055</v>
      </c>
      <c r="AF1088" s="109">
        <v>551.46148681640625</v>
      </c>
      <c r="AG1088" s="109">
        <v>2351.783447265625</v>
      </c>
      <c r="AH1088" s="113">
        <v>972.2109375</v>
      </c>
      <c r="AI1088" s="109">
        <v>41.339305877685547</v>
      </c>
      <c r="AJ1088" s="113">
        <v>2316.894287109375</v>
      </c>
      <c r="AK1088" s="113">
        <v>34.888893127441406</v>
      </c>
      <c r="AL1088" s="109">
        <v>449</v>
      </c>
      <c r="AM1088" s="109">
        <v>8</v>
      </c>
      <c r="AN1088" s="109">
        <v>54.784160614013672</v>
      </c>
      <c r="AO1088" s="109">
        <v>55.241298675537109</v>
      </c>
      <c r="AP1088" s="109">
        <v>35.354866027832031</v>
      </c>
      <c r="AQ1088" s="109">
        <v>1.8230879436167635</v>
      </c>
      <c r="AR1088" s="111">
        <v>370</v>
      </c>
      <c r="AS1088" s="111">
        <v>0</v>
      </c>
      <c r="AT1088" s="111">
        <v>1</v>
      </c>
      <c r="AU1088" s="111">
        <v>1</v>
      </c>
      <c r="AV1088" s="111">
        <v>0</v>
      </c>
      <c r="AW1088" s="111">
        <v>0</v>
      </c>
      <c r="AX1088" s="111">
        <v>12</v>
      </c>
      <c r="AY1088" s="111">
        <v>0</v>
      </c>
      <c r="AZ1088" s="111">
        <v>10</v>
      </c>
      <c r="BA1088" s="111">
        <v>0</v>
      </c>
      <c r="BB1088" s="111">
        <v>29</v>
      </c>
      <c r="BC1088" s="111">
        <v>15</v>
      </c>
      <c r="BD1088" s="109">
        <v>49</v>
      </c>
      <c r="BE1088" s="111">
        <v>87</v>
      </c>
      <c r="BF1088" s="111">
        <v>0</v>
      </c>
      <c r="BG1088" s="112">
        <v>26.494300842285156</v>
      </c>
      <c r="BH1088" s="244">
        <v>203</v>
      </c>
      <c r="BI1088" s="240">
        <v>44.420131291028447</v>
      </c>
      <c r="BJ1088" s="129"/>
      <c r="BK1088" s="129"/>
    </row>
    <row r="1089" spans="1:63">
      <c r="A1089" s="352">
        <v>41852</v>
      </c>
      <c r="B1089" s="126" t="s">
        <v>130</v>
      </c>
      <c r="C1089" s="126" t="s">
        <v>128</v>
      </c>
      <c r="D1089" s="233">
        <v>181</v>
      </c>
      <c r="E1089" s="233">
        <v>176</v>
      </c>
      <c r="F1089" s="233">
        <v>5</v>
      </c>
      <c r="G1089" s="233">
        <v>543</v>
      </c>
      <c r="H1089" s="233">
        <v>528</v>
      </c>
      <c r="I1089" s="233">
        <v>15</v>
      </c>
      <c r="J1089" s="233">
        <v>906</v>
      </c>
      <c r="K1089" s="233">
        <v>874</v>
      </c>
      <c r="L1089" s="233">
        <v>32</v>
      </c>
      <c r="M1089" s="233">
        <v>282900</v>
      </c>
      <c r="N1089" s="195">
        <v>0.3142453134059906</v>
      </c>
      <c r="O1089" s="233">
        <v>585</v>
      </c>
      <c r="P1089" s="230">
        <v>0.20743872225284576</v>
      </c>
      <c r="Q1089" s="234">
        <v>0</v>
      </c>
      <c r="R1089" s="233">
        <v>60107</v>
      </c>
      <c r="S1089" s="230">
        <v>99.804069519042969</v>
      </c>
      <c r="T1089" s="195">
        <v>99.597038269042969</v>
      </c>
      <c r="U1089" s="233">
        <v>60225</v>
      </c>
      <c r="V1089" s="195">
        <v>0</v>
      </c>
      <c r="W1089" s="233">
        <v>290</v>
      </c>
      <c r="X1089" s="195">
        <v>0.48247292637825012</v>
      </c>
      <c r="Y1089" s="234">
        <v>0</v>
      </c>
      <c r="Z1089" s="233">
        <v>124779</v>
      </c>
      <c r="AA1089" s="195">
        <v>98.804283142089844</v>
      </c>
      <c r="AB1089" s="233">
        <v>126265</v>
      </c>
      <c r="AC1089" s="195">
        <v>98.842124938964844</v>
      </c>
      <c r="AD1089" s="234">
        <v>4.1802892684936523</v>
      </c>
      <c r="AE1089" s="234">
        <v>27.159919738769531</v>
      </c>
      <c r="AF1089" s="233">
        <v>356.42767333984375</v>
      </c>
      <c r="AG1089" s="234">
        <v>1116.2003173828125</v>
      </c>
      <c r="AH1089" s="234">
        <v>633.75531005859375</v>
      </c>
      <c r="AI1089" s="234">
        <v>56.777919769287109</v>
      </c>
      <c r="AJ1089" s="234">
        <v>1066.9783935546875</v>
      </c>
      <c r="AK1089" s="234">
        <v>49.222221374511719</v>
      </c>
      <c r="AL1089" s="234">
        <v>528</v>
      </c>
      <c r="AM1089" s="234">
        <v>15</v>
      </c>
      <c r="AN1089" s="235">
        <v>43.343326568603516</v>
      </c>
      <c r="AO1089" s="235">
        <v>42.603080749511719</v>
      </c>
      <c r="AP1089" s="235">
        <v>69.532730102539063</v>
      </c>
      <c r="AQ1089" s="213">
        <v>1.2320091803342301</v>
      </c>
      <c r="AR1089" s="234">
        <v>474</v>
      </c>
      <c r="AS1089" s="236">
        <v>0</v>
      </c>
      <c r="AT1089" s="236">
        <v>1</v>
      </c>
      <c r="AU1089" s="236">
        <v>1</v>
      </c>
      <c r="AV1089" s="236">
        <v>0</v>
      </c>
      <c r="AW1089" s="236">
        <v>0</v>
      </c>
      <c r="AX1089" s="236">
        <v>4</v>
      </c>
      <c r="AY1089" s="236">
        <v>1</v>
      </c>
      <c r="AZ1089" s="236">
        <v>2</v>
      </c>
      <c r="BA1089" s="236">
        <v>0</v>
      </c>
      <c r="BB1089" s="236">
        <v>33</v>
      </c>
      <c r="BC1089" s="236">
        <v>10</v>
      </c>
      <c r="BD1089" s="236">
        <v>4</v>
      </c>
      <c r="BE1089" s="236">
        <v>3</v>
      </c>
      <c r="BF1089" s="236">
        <v>0</v>
      </c>
      <c r="BG1089" s="235">
        <v>19.731847763061523</v>
      </c>
      <c r="BH1089" s="236">
        <v>299</v>
      </c>
      <c r="BI1089" s="235">
        <v>55.064456721915292</v>
      </c>
      <c r="BJ1089" s="129"/>
      <c r="BK1089" s="129"/>
    </row>
    <row r="1090" spans="1:63">
      <c r="A1090" s="352">
        <v>41852</v>
      </c>
      <c r="B1090" s="127" t="s">
        <v>132</v>
      </c>
      <c r="C1090" s="127" t="s">
        <v>128</v>
      </c>
      <c r="D1090" s="199">
        <v>183</v>
      </c>
      <c r="E1090" s="199">
        <v>178</v>
      </c>
      <c r="F1090" s="199">
        <v>5</v>
      </c>
      <c r="G1090" s="199">
        <v>542</v>
      </c>
      <c r="H1090" s="199">
        <v>527</v>
      </c>
      <c r="I1090" s="199">
        <v>15</v>
      </c>
      <c r="J1090" s="199">
        <v>1038</v>
      </c>
      <c r="K1090" s="199">
        <v>1006</v>
      </c>
      <c r="L1090" s="199">
        <v>32</v>
      </c>
      <c r="M1090" s="199">
        <v>356671</v>
      </c>
      <c r="N1090" s="200">
        <v>0</v>
      </c>
      <c r="O1090" s="199">
        <v>1119</v>
      </c>
      <c r="P1090" s="194">
        <v>0.31375297904014587</v>
      </c>
      <c r="Q1090" s="200">
        <v>0</v>
      </c>
      <c r="R1090" s="199">
        <v>91242</v>
      </c>
      <c r="S1090" s="194">
        <v>99.738746643066406</v>
      </c>
      <c r="T1090" s="200">
        <v>99.425811767578125</v>
      </c>
      <c r="U1090" s="199">
        <v>91481</v>
      </c>
      <c r="V1090" s="201">
        <v>2.1862462162971497E-3</v>
      </c>
      <c r="W1090" s="199">
        <v>572</v>
      </c>
      <c r="X1090" s="200">
        <v>0.62690424919128418</v>
      </c>
      <c r="Y1090" s="200">
        <v>0</v>
      </c>
      <c r="Z1090" s="199">
        <v>133273</v>
      </c>
      <c r="AA1090" s="201">
        <v>98.201438903808594</v>
      </c>
      <c r="AB1090" s="199">
        <v>134306</v>
      </c>
      <c r="AC1090" s="201">
        <v>97.943504333496094</v>
      </c>
      <c r="AD1090" s="200">
        <v>4.2082853317260742</v>
      </c>
      <c r="AE1090" s="200">
        <v>26.910137176513672</v>
      </c>
      <c r="AF1090" s="199">
        <v>418.77203369140625</v>
      </c>
      <c r="AG1090" s="200">
        <v>1453.0677490234375</v>
      </c>
      <c r="AH1090" s="200">
        <v>706.80657958984375</v>
      </c>
      <c r="AI1090" s="237">
        <v>48.642368316650391</v>
      </c>
      <c r="AJ1090" s="200">
        <v>1404.962158203125</v>
      </c>
      <c r="AK1090" s="200">
        <v>48.105556488037109</v>
      </c>
      <c r="AL1090" s="200">
        <v>527</v>
      </c>
      <c r="AM1090" s="200">
        <v>15</v>
      </c>
      <c r="AN1090" s="200">
        <v>44.449542999267578</v>
      </c>
      <c r="AO1090" s="200">
        <v>44.472148895263672</v>
      </c>
      <c r="AP1090" s="200">
        <v>43.799217224121094</v>
      </c>
      <c r="AQ1090" s="200">
        <v>1.3998725905813463</v>
      </c>
      <c r="AR1090" s="200">
        <v>491</v>
      </c>
      <c r="AS1090" s="202">
        <v>0</v>
      </c>
      <c r="AT1090" s="202">
        <v>0</v>
      </c>
      <c r="AU1090" s="202">
        <v>0</v>
      </c>
      <c r="AV1090" s="202">
        <v>0</v>
      </c>
      <c r="AW1090" s="202">
        <v>0</v>
      </c>
      <c r="AX1090" s="202">
        <v>9</v>
      </c>
      <c r="AY1090" s="202">
        <v>1</v>
      </c>
      <c r="AZ1090" s="202">
        <v>3</v>
      </c>
      <c r="BA1090" s="202">
        <v>0</v>
      </c>
      <c r="BB1090" s="202">
        <v>37</v>
      </c>
      <c r="BC1090" s="202">
        <v>10</v>
      </c>
      <c r="BD1090" s="202">
        <v>17</v>
      </c>
      <c r="BE1090" s="202">
        <v>14</v>
      </c>
      <c r="BF1090" s="202">
        <v>0</v>
      </c>
      <c r="BG1090" s="200">
        <v>20.633693695068359</v>
      </c>
      <c r="BH1090" s="202">
        <v>314</v>
      </c>
      <c r="BI1090" s="238">
        <v>57.933579335793361</v>
      </c>
      <c r="BJ1090" s="129"/>
      <c r="BK1090" s="129"/>
    </row>
    <row r="1091" spans="1:63">
      <c r="A1091" s="352">
        <v>41851</v>
      </c>
      <c r="B1091" s="126" t="s">
        <v>6</v>
      </c>
      <c r="C1091" s="126"/>
      <c r="D1091" s="233">
        <v>2115</v>
      </c>
      <c r="E1091" s="233">
        <v>1916</v>
      </c>
      <c r="F1091" s="233">
        <v>199</v>
      </c>
      <c r="G1091" s="233">
        <v>6247</v>
      </c>
      <c r="H1091" s="233">
        <v>5670</v>
      </c>
      <c r="I1091" s="233">
        <v>577</v>
      </c>
      <c r="J1091" s="233">
        <v>19356</v>
      </c>
      <c r="K1091" s="233">
        <v>17128</v>
      </c>
      <c r="L1091" s="233">
        <v>2228</v>
      </c>
      <c r="M1091" s="233">
        <v>11689046</v>
      </c>
      <c r="N1091" s="195">
        <v>6.3392684030951088E-3</v>
      </c>
      <c r="O1091" s="233">
        <v>17103</v>
      </c>
      <c r="P1091" s="230">
        <v>0.14832433112135043</v>
      </c>
      <c r="Q1091" s="234"/>
      <c r="R1091" s="233">
        <v>4306199</v>
      </c>
      <c r="S1091" s="230">
        <v>99.60897965961567</v>
      </c>
      <c r="T1091" s="195">
        <v>99.461235306798741</v>
      </c>
      <c r="U1091" s="233">
        <v>4323109</v>
      </c>
      <c r="V1091" s="195">
        <v>8.5262713126899564E-2</v>
      </c>
      <c r="W1091" s="233">
        <v>15188</v>
      </c>
      <c r="X1091" s="195">
        <v>0.35270083895333215</v>
      </c>
      <c r="Y1091" s="234"/>
      <c r="Z1091" s="233">
        <v>3389733</v>
      </c>
      <c r="AA1091" s="195">
        <v>98.069405517193346</v>
      </c>
      <c r="AB1091" s="233">
        <v>3394418</v>
      </c>
      <c r="AC1091" s="195">
        <v>97.984957158285169</v>
      </c>
      <c r="AD1091" s="234">
        <v>9.2583738264119422</v>
      </c>
      <c r="AE1091" s="234">
        <v>29.352417947968345</v>
      </c>
      <c r="AF1091" s="233">
        <v>15935.015502929688</v>
      </c>
      <c r="AG1091" s="234">
        <v>58613.231689453125</v>
      </c>
      <c r="AH1091" s="234">
        <v>37990.840087890625</v>
      </c>
      <c r="AI1091" s="234">
        <v>64.816149857041069</v>
      </c>
      <c r="AJ1091" s="234">
        <v>49267.626220703125</v>
      </c>
      <c r="AK1091" s="234">
        <v>9345.6090049743652</v>
      </c>
      <c r="AL1091" s="234">
        <v>28046.15283203125</v>
      </c>
      <c r="AM1091" s="234">
        <v>7329.316089630127</v>
      </c>
      <c r="AN1091" s="235">
        <v>81.173448014212795</v>
      </c>
      <c r="AO1091" s="235">
        <v>78.190809406526398</v>
      </c>
      <c r="AP1091" s="235">
        <v>103.28194972881528</v>
      </c>
      <c r="AQ1091" s="213">
        <v>3.0281686138382478</v>
      </c>
      <c r="AR1091" s="234">
        <v>3985</v>
      </c>
      <c r="AS1091" s="236">
        <v>88</v>
      </c>
      <c r="AT1091" s="236">
        <v>18</v>
      </c>
      <c r="AU1091" s="236">
        <v>7</v>
      </c>
      <c r="AV1091" s="236">
        <v>20</v>
      </c>
      <c r="AW1091" s="236">
        <v>10</v>
      </c>
      <c r="AX1091" s="236">
        <v>98</v>
      </c>
      <c r="AY1091" s="236">
        <v>4</v>
      </c>
      <c r="AZ1091" s="236">
        <v>72</v>
      </c>
      <c r="BA1091" s="236">
        <v>14</v>
      </c>
      <c r="BB1091" s="236">
        <v>595</v>
      </c>
      <c r="BC1091" s="236">
        <v>272</v>
      </c>
      <c r="BD1091" s="236">
        <v>290</v>
      </c>
      <c r="BE1091" s="236">
        <v>419</v>
      </c>
      <c r="BF1091" s="236">
        <v>0</v>
      </c>
      <c r="BG1091" s="235">
        <v>39.624874290154352</v>
      </c>
      <c r="BH1091" s="236">
        <v>1764</v>
      </c>
      <c r="BI1091" s="235">
        <v>28.23755402593245</v>
      </c>
      <c r="BJ1091" s="129"/>
      <c r="BK1091" s="129"/>
    </row>
    <row r="1092" spans="1:63">
      <c r="A1092" s="352">
        <v>41851</v>
      </c>
      <c r="B1092" s="127" t="s">
        <v>134</v>
      </c>
      <c r="C1092" s="127"/>
      <c r="D1092" s="199">
        <v>752</v>
      </c>
      <c r="E1092" s="199">
        <v>653</v>
      </c>
      <c r="F1092" s="199">
        <v>99</v>
      </c>
      <c r="G1092" s="199">
        <v>2244</v>
      </c>
      <c r="H1092" s="199">
        <v>1945</v>
      </c>
      <c r="I1092" s="199">
        <v>299</v>
      </c>
      <c r="J1092" s="199">
        <v>7989</v>
      </c>
      <c r="K1092" s="199">
        <v>6729</v>
      </c>
      <c r="L1092" s="199">
        <v>1260</v>
      </c>
      <c r="M1092" s="199">
        <v>5589832</v>
      </c>
      <c r="N1092" s="200">
        <v>6.2792584075521069E-3</v>
      </c>
      <c r="O1092" s="199">
        <v>8688</v>
      </c>
      <c r="P1092" s="194">
        <v>0.15545270518174797</v>
      </c>
      <c r="Q1092" s="200"/>
      <c r="R1092" s="199">
        <v>2208192</v>
      </c>
      <c r="S1092" s="194">
        <v>99.641123534979883</v>
      </c>
      <c r="T1092" s="200">
        <v>99.486228712971268</v>
      </c>
      <c r="U1092" s="199">
        <v>2216147</v>
      </c>
      <c r="V1092" s="201">
        <v>5.4373649507056171E-2</v>
      </c>
      <c r="W1092" s="199">
        <v>6553</v>
      </c>
      <c r="X1092" s="200">
        <v>0.29675861519288182</v>
      </c>
      <c r="Y1092" s="200"/>
      <c r="Z1092" s="199">
        <v>1934644</v>
      </c>
      <c r="AA1092" s="201">
        <v>98.203597237257696</v>
      </c>
      <c r="AB1092" s="199">
        <v>1938812</v>
      </c>
      <c r="AC1092" s="201">
        <v>97.962361918176839</v>
      </c>
      <c r="AD1092" s="200">
        <v>5.1724743770830557</v>
      </c>
      <c r="AE1092" s="200">
        <v>30.391759469547374</v>
      </c>
      <c r="AF1092" s="199">
        <v>8160.8287963867187</v>
      </c>
      <c r="AG1092" s="200">
        <v>31267.464111328125</v>
      </c>
      <c r="AH1092" s="200">
        <v>22612.94091796875</v>
      </c>
      <c r="AI1092" s="237">
        <v>72.320994236869169</v>
      </c>
      <c r="AJ1092" s="200">
        <v>24708.73681640625</v>
      </c>
      <c r="AK1092" s="200">
        <v>6558.7303237915039</v>
      </c>
      <c r="AL1092" s="200">
        <v>17072.53759765625</v>
      </c>
      <c r="AM1092" s="200">
        <v>5540.4010429382324</v>
      </c>
      <c r="AN1092" s="200">
        <v>101.40490874252345</v>
      </c>
      <c r="AO1092" s="200">
        <v>96.006288435811229</v>
      </c>
      <c r="AP1092" s="200">
        <v>128.66078862611732</v>
      </c>
      <c r="AQ1092" s="200">
        <v>3.9138145088657059</v>
      </c>
      <c r="AR1092" s="200">
        <v>1028</v>
      </c>
      <c r="AS1092" s="202">
        <v>80</v>
      </c>
      <c r="AT1092" s="202">
        <v>12</v>
      </c>
      <c r="AU1092" s="202">
        <v>4</v>
      </c>
      <c r="AV1092" s="202">
        <v>5</v>
      </c>
      <c r="AW1092" s="202">
        <v>3</v>
      </c>
      <c r="AX1092" s="202">
        <v>27</v>
      </c>
      <c r="AY1092" s="202">
        <v>1</v>
      </c>
      <c r="AZ1092" s="202">
        <v>28</v>
      </c>
      <c r="BA1092" s="202">
        <v>3</v>
      </c>
      <c r="BB1092" s="202">
        <v>137</v>
      </c>
      <c r="BC1092" s="202">
        <v>59</v>
      </c>
      <c r="BD1092" s="202">
        <v>90</v>
      </c>
      <c r="BE1092" s="202">
        <v>159</v>
      </c>
      <c r="BF1092" s="202">
        <v>0</v>
      </c>
      <c r="BG1092" s="200">
        <v>50.082679793807614</v>
      </c>
      <c r="BH1092" s="202">
        <v>240</v>
      </c>
      <c r="BI1092" s="238">
        <v>10.695187165775401</v>
      </c>
      <c r="BJ1092" s="129"/>
      <c r="BK1092" s="129"/>
    </row>
    <row r="1093" spans="1:63">
      <c r="A1093" s="352">
        <v>41851</v>
      </c>
      <c r="B1093" s="127" t="s">
        <v>175</v>
      </c>
      <c r="C1093" s="127"/>
      <c r="D1093" s="199">
        <v>683</v>
      </c>
      <c r="E1093" s="199">
        <v>608</v>
      </c>
      <c r="F1093" s="199">
        <v>75</v>
      </c>
      <c r="G1093" s="199">
        <v>1975</v>
      </c>
      <c r="H1093" s="199">
        <v>1771</v>
      </c>
      <c r="I1093" s="199">
        <v>204</v>
      </c>
      <c r="J1093" s="199">
        <v>6602</v>
      </c>
      <c r="K1093" s="199">
        <v>5848</v>
      </c>
      <c r="L1093" s="199">
        <v>754</v>
      </c>
      <c r="M1093" s="199">
        <v>4002661</v>
      </c>
      <c r="N1093" s="200">
        <v>7.6698977480295725E-3</v>
      </c>
      <c r="O1093" s="199">
        <v>226</v>
      </c>
      <c r="P1093" s="194">
        <v>5.8769195326621422E-3</v>
      </c>
      <c r="Q1093" s="200"/>
      <c r="R1093" s="199">
        <v>1449173</v>
      </c>
      <c r="S1093" s="194">
        <v>99.576669407489661</v>
      </c>
      <c r="T1093" s="243">
        <v>99.570817366755278</v>
      </c>
      <c r="U1093" s="199">
        <v>1455337</v>
      </c>
      <c r="V1093" s="201">
        <v>0.15494693103609367</v>
      </c>
      <c r="W1093" s="199">
        <v>3965</v>
      </c>
      <c r="X1093" s="200">
        <v>0.27360432467345169</v>
      </c>
      <c r="Y1093" s="200"/>
      <c r="Z1093" s="199">
        <v>402316</v>
      </c>
      <c r="AA1093" s="201">
        <v>95.108323882998846</v>
      </c>
      <c r="AB1093" s="199">
        <v>400845</v>
      </c>
      <c r="AC1093" s="201">
        <v>95.340844581985721</v>
      </c>
      <c r="AD1093" s="200">
        <v>19.497248831395542</v>
      </c>
      <c r="AE1093" s="200">
        <v>31.921682522335779</v>
      </c>
      <c r="AF1093" s="199">
        <v>5649.775390625</v>
      </c>
      <c r="AG1093" s="200">
        <v>18484.255126953125</v>
      </c>
      <c r="AH1093" s="200">
        <v>10734.531494140625</v>
      </c>
      <c r="AI1093" s="237">
        <v>58.073919778827808</v>
      </c>
      <c r="AJ1093" s="200">
        <v>16175.359375</v>
      </c>
      <c r="AK1093" s="200">
        <v>2308.8953552246094</v>
      </c>
      <c r="AL1093" s="200">
        <v>9019.615234375</v>
      </c>
      <c r="AM1093" s="200">
        <v>1714.9150466918945</v>
      </c>
      <c r="AN1093" s="200">
        <v>72.070542833175551</v>
      </c>
      <c r="AO1093" s="200">
        <v>72.158153362140581</v>
      </c>
      <c r="AP1093" s="200">
        <v>74.924324618474387</v>
      </c>
      <c r="AQ1093" s="200">
        <v>2.7997962930859019</v>
      </c>
      <c r="AR1093" s="200">
        <v>1267</v>
      </c>
      <c r="AS1093" s="202">
        <v>5</v>
      </c>
      <c r="AT1093" s="202">
        <v>2</v>
      </c>
      <c r="AU1093" s="202">
        <v>2</v>
      </c>
      <c r="AV1093" s="202">
        <v>12</v>
      </c>
      <c r="AW1093" s="202">
        <v>6</v>
      </c>
      <c r="AX1093" s="202">
        <v>14</v>
      </c>
      <c r="AY1093" s="202">
        <v>1</v>
      </c>
      <c r="AZ1093" s="202">
        <v>19</v>
      </c>
      <c r="BA1093" s="202">
        <v>10</v>
      </c>
      <c r="BB1093" s="202">
        <v>321</v>
      </c>
      <c r="BC1093" s="202">
        <v>169</v>
      </c>
      <c r="BD1093" s="202">
        <v>47</v>
      </c>
      <c r="BE1093" s="202">
        <v>93</v>
      </c>
      <c r="BF1093" s="202">
        <v>0</v>
      </c>
      <c r="BG1093" s="200">
        <v>35.208994120205659</v>
      </c>
      <c r="BH1093" s="202">
        <v>523</v>
      </c>
      <c r="BI1093" s="238">
        <v>26.481012658227847</v>
      </c>
      <c r="BJ1093" s="129"/>
      <c r="BK1093" s="129"/>
    </row>
    <row r="1094" spans="1:63">
      <c r="A1094" s="352">
        <v>41851</v>
      </c>
      <c r="B1094" s="126" t="s">
        <v>135</v>
      </c>
      <c r="C1094" s="126"/>
      <c r="D1094" s="189">
        <v>680</v>
      </c>
      <c r="E1094" s="189">
        <v>655</v>
      </c>
      <c r="F1094" s="189">
        <v>25</v>
      </c>
      <c r="G1094" s="189">
        <v>2028</v>
      </c>
      <c r="H1094" s="189">
        <v>1954</v>
      </c>
      <c r="I1094" s="189">
        <v>74</v>
      </c>
      <c r="J1094" s="189">
        <v>4765</v>
      </c>
      <c r="K1094" s="189">
        <v>4551</v>
      </c>
      <c r="L1094" s="189">
        <v>214</v>
      </c>
      <c r="M1094" s="189">
        <v>2096553</v>
      </c>
      <c r="N1094" s="203">
        <v>3.9588790730764557E-3</v>
      </c>
      <c r="O1094" s="189">
        <v>8189</v>
      </c>
      <c r="P1094" s="192">
        <v>0.39061791839300203</v>
      </c>
      <c r="Q1094" s="203"/>
      <c r="R1094" s="204">
        <v>648834</v>
      </c>
      <c r="S1094" s="192">
        <v>99.57174871391301</v>
      </c>
      <c r="T1094" s="203">
        <v>99.182803621779215</v>
      </c>
      <c r="U1094" s="204">
        <v>651625</v>
      </c>
      <c r="V1094" s="205">
        <v>3.4682525188456839E-2</v>
      </c>
      <c r="W1094" s="204">
        <v>4670</v>
      </c>
      <c r="X1094" s="203">
        <v>0.71975266400959259</v>
      </c>
      <c r="Y1094" s="203"/>
      <c r="Z1094" s="204">
        <v>1052773</v>
      </c>
      <c r="AA1094" s="205">
        <v>98.954380067899336</v>
      </c>
      <c r="AB1094" s="204">
        <v>1054761</v>
      </c>
      <c r="AC1094" s="205">
        <v>99.031343238460366</v>
      </c>
      <c r="AD1094" s="203">
        <v>3.8081668389619456</v>
      </c>
      <c r="AE1094" s="203">
        <v>25.700258229625629</v>
      </c>
      <c r="AF1094" s="204">
        <v>2124.4113159179687</v>
      </c>
      <c r="AG1094" s="205">
        <v>8861.512451171875</v>
      </c>
      <c r="AH1094" s="205">
        <v>4643.36767578125</v>
      </c>
      <c r="AI1094" s="232">
        <v>52.399268199044236</v>
      </c>
      <c r="AJ1094" s="205">
        <v>8383.530029296875</v>
      </c>
      <c r="AK1094" s="205">
        <v>477.98332595825195</v>
      </c>
      <c r="AL1094" s="205">
        <v>1954</v>
      </c>
      <c r="AM1094" s="205">
        <v>74</v>
      </c>
      <c r="AN1094" s="203">
        <v>56.35060008946791</v>
      </c>
      <c r="AO1094" s="203">
        <v>56.43055702392256</v>
      </c>
      <c r="AP1094" s="203">
        <v>54.984279428980649</v>
      </c>
      <c r="AQ1094" s="203">
        <v>1.8597088040234784</v>
      </c>
      <c r="AR1094" s="205">
        <v>1690</v>
      </c>
      <c r="AS1094" s="204">
        <v>3</v>
      </c>
      <c r="AT1094" s="204">
        <v>4</v>
      </c>
      <c r="AU1094" s="204">
        <v>1</v>
      </c>
      <c r="AV1094" s="204">
        <v>3</v>
      </c>
      <c r="AW1094" s="204">
        <v>1</v>
      </c>
      <c r="AX1094" s="204">
        <v>57</v>
      </c>
      <c r="AY1094" s="204">
        <v>2</v>
      </c>
      <c r="AZ1094" s="204">
        <v>25</v>
      </c>
      <c r="BA1094" s="204">
        <v>1</v>
      </c>
      <c r="BB1094" s="204">
        <v>137</v>
      </c>
      <c r="BC1094" s="204">
        <v>44</v>
      </c>
      <c r="BD1094" s="204">
        <v>153</v>
      </c>
      <c r="BE1094" s="204">
        <v>167</v>
      </c>
      <c r="BF1094" s="204">
        <v>0</v>
      </c>
      <c r="BG1094" s="203">
        <v>26.861263807568058</v>
      </c>
      <c r="BH1094" s="204">
        <v>1001</v>
      </c>
      <c r="BI1094" s="239">
        <v>49.358974358974365</v>
      </c>
      <c r="BJ1094" s="129"/>
      <c r="BK1094" s="129"/>
    </row>
    <row r="1095" spans="1:63">
      <c r="A1095" s="352">
        <v>41851</v>
      </c>
      <c r="B1095" s="114" t="s">
        <v>121</v>
      </c>
      <c r="C1095" s="114" t="s">
        <v>122</v>
      </c>
      <c r="D1095" s="114">
        <v>224</v>
      </c>
      <c r="E1095" s="114">
        <v>168</v>
      </c>
      <c r="F1095" s="114">
        <v>56</v>
      </c>
      <c r="G1095" s="114">
        <v>661</v>
      </c>
      <c r="H1095" s="114">
        <v>492</v>
      </c>
      <c r="I1095" s="114">
        <v>169</v>
      </c>
      <c r="J1095" s="114">
        <v>2622</v>
      </c>
      <c r="K1095" s="115">
        <v>1890</v>
      </c>
      <c r="L1095" s="115">
        <v>732</v>
      </c>
      <c r="M1095" s="115">
        <v>1772824</v>
      </c>
      <c r="N1095" s="116">
        <v>1.0040477849543095E-2</v>
      </c>
      <c r="O1095" s="115">
        <v>2246</v>
      </c>
      <c r="P1095" s="116">
        <v>0.12672632932662964</v>
      </c>
      <c r="Q1095" s="116">
        <v>0</v>
      </c>
      <c r="R1095" s="117">
        <v>809955</v>
      </c>
      <c r="S1095" s="116">
        <v>99.644584655761719</v>
      </c>
      <c r="T1095" s="116">
        <v>99.518310546875</v>
      </c>
      <c r="U1095" s="118">
        <v>812844</v>
      </c>
      <c r="V1095" s="119">
        <v>0.1251162588596344</v>
      </c>
      <c r="W1095" s="117">
        <v>2645</v>
      </c>
      <c r="X1095" s="119">
        <v>0.32656136155128479</v>
      </c>
      <c r="Y1095" s="119">
        <v>0</v>
      </c>
      <c r="Z1095" s="117">
        <v>979687</v>
      </c>
      <c r="AA1095" s="119">
        <v>97.869010925292969</v>
      </c>
      <c r="AB1095" s="116">
        <v>980603</v>
      </c>
      <c r="AC1095" s="120">
        <v>97.833580017089844</v>
      </c>
      <c r="AD1095" s="116">
        <v>4.9282364845275879</v>
      </c>
      <c r="AE1095" s="116">
        <v>30.157756805419922</v>
      </c>
      <c r="AF1095" s="116">
        <v>2486.260986328125</v>
      </c>
      <c r="AG1095" s="116">
        <v>12357.8359375</v>
      </c>
      <c r="AH1095" s="121">
        <v>9875.2529296875</v>
      </c>
      <c r="AI1095" s="116">
        <v>79.910858154296875</v>
      </c>
      <c r="AJ1095" s="121">
        <v>8078.85595703125</v>
      </c>
      <c r="AK1095" s="121">
        <v>4278.9853515625</v>
      </c>
      <c r="AL1095" s="116">
        <v>6066.9990234375</v>
      </c>
      <c r="AM1095" s="116">
        <v>3808.251953125</v>
      </c>
      <c r="AN1095" s="116">
        <v>116.68567657470703</v>
      </c>
      <c r="AO1095" s="116">
        <v>106.79939270019531</v>
      </c>
      <c r="AP1095" s="116">
        <v>141.398193359375</v>
      </c>
      <c r="AQ1095" s="122">
        <v>4.7131334620518688</v>
      </c>
      <c r="AR1095" s="118">
        <v>222</v>
      </c>
      <c r="AS1095" s="118">
        <v>56</v>
      </c>
      <c r="AT1095" s="118">
        <v>7</v>
      </c>
      <c r="AU1095" s="118">
        <v>3</v>
      </c>
      <c r="AV1095" s="118">
        <v>4</v>
      </c>
      <c r="AW1095" s="118">
        <v>3</v>
      </c>
      <c r="AX1095" s="118">
        <v>14</v>
      </c>
      <c r="AY1095" s="118">
        <v>0</v>
      </c>
      <c r="AZ1095" s="118">
        <v>11</v>
      </c>
      <c r="BA1095" s="118">
        <v>1</v>
      </c>
      <c r="BB1095" s="118">
        <v>39</v>
      </c>
      <c r="BC1095" s="118">
        <v>23</v>
      </c>
      <c r="BD1095" s="116">
        <v>36</v>
      </c>
      <c r="BE1095" s="118">
        <v>39</v>
      </c>
      <c r="BF1095" s="118">
        <v>0</v>
      </c>
      <c r="BG1095" s="112">
        <v>58.011875152587891</v>
      </c>
      <c r="BH1095" s="244">
        <v>59</v>
      </c>
      <c r="BI1095" s="240">
        <v>8.9258698940998489</v>
      </c>
      <c r="BJ1095" s="129"/>
      <c r="BK1095" s="129"/>
    </row>
    <row r="1096" spans="1:63">
      <c r="A1096" s="352">
        <v>41851</v>
      </c>
      <c r="B1096" s="114" t="s">
        <v>123</v>
      </c>
      <c r="C1096" s="114" t="s">
        <v>122</v>
      </c>
      <c r="D1096" s="114">
        <v>170</v>
      </c>
      <c r="E1096" s="114">
        <v>158</v>
      </c>
      <c r="F1096" s="114">
        <v>12</v>
      </c>
      <c r="G1096" s="114">
        <v>521</v>
      </c>
      <c r="H1096" s="114">
        <v>484</v>
      </c>
      <c r="I1096" s="114">
        <v>37</v>
      </c>
      <c r="J1096" s="114">
        <v>1654</v>
      </c>
      <c r="K1096" s="115">
        <v>1515</v>
      </c>
      <c r="L1096" s="115">
        <v>139</v>
      </c>
      <c r="M1096" s="115">
        <v>1053391</v>
      </c>
      <c r="N1096" s="116">
        <v>8.2590412348508835E-3</v>
      </c>
      <c r="O1096" s="115">
        <v>1332</v>
      </c>
      <c r="P1096" s="116">
        <v>0.12647423148155212</v>
      </c>
      <c r="Q1096" s="116">
        <v>0</v>
      </c>
      <c r="R1096" s="117">
        <v>369353</v>
      </c>
      <c r="S1096" s="116">
        <v>99.752883911132813</v>
      </c>
      <c r="T1096" s="116">
        <v>99.626724243164063</v>
      </c>
      <c r="U1096" s="118">
        <v>370268</v>
      </c>
      <c r="V1096" s="119">
        <v>3.2679032534360886E-2</v>
      </c>
      <c r="W1096" s="117">
        <v>1070</v>
      </c>
      <c r="X1096" s="119">
        <v>0.28969576954841614</v>
      </c>
      <c r="Y1096" s="119">
        <v>0</v>
      </c>
      <c r="Z1096" s="117">
        <v>294414</v>
      </c>
      <c r="AA1096" s="119">
        <v>98.642730712890625</v>
      </c>
      <c r="AB1096" s="116">
        <v>295211</v>
      </c>
      <c r="AC1096" s="120">
        <v>98.5684814453125</v>
      </c>
      <c r="AD1096" s="116">
        <v>4.8738269805908203</v>
      </c>
      <c r="AE1096" s="116">
        <v>29.948516845703125</v>
      </c>
      <c r="AF1096" s="116">
        <v>1428.372314453125</v>
      </c>
      <c r="AG1096" s="116">
        <v>5406.95361328125</v>
      </c>
      <c r="AH1096" s="121">
        <v>3640.215087890625</v>
      </c>
      <c r="AI1096" s="116">
        <v>67.324699401855469</v>
      </c>
      <c r="AJ1096" s="121">
        <v>4628.9345703125</v>
      </c>
      <c r="AK1096" s="121">
        <v>778.01702880859375</v>
      </c>
      <c r="AL1096" s="116">
        <v>2972.0126953125</v>
      </c>
      <c r="AM1096" s="116">
        <v>668.20208740234375</v>
      </c>
      <c r="AN1096" s="116">
        <v>89.325172424316406</v>
      </c>
      <c r="AO1096" s="116">
        <v>83.570846557617188</v>
      </c>
      <c r="AP1096" s="116">
        <v>151.31333923339844</v>
      </c>
      <c r="AQ1096" s="116">
        <v>3.2690166948496069</v>
      </c>
      <c r="AR1096" s="118">
        <v>301</v>
      </c>
      <c r="AS1096" s="118">
        <v>12</v>
      </c>
      <c r="AT1096" s="118">
        <v>2</v>
      </c>
      <c r="AU1096" s="118">
        <v>1</v>
      </c>
      <c r="AV1096" s="118">
        <v>1</v>
      </c>
      <c r="AW1096" s="118">
        <v>0</v>
      </c>
      <c r="AX1096" s="118">
        <v>6</v>
      </c>
      <c r="AY1096" s="118">
        <v>1</v>
      </c>
      <c r="AZ1096" s="118">
        <v>7</v>
      </c>
      <c r="BA1096" s="118">
        <v>1</v>
      </c>
      <c r="BB1096" s="118">
        <v>27</v>
      </c>
      <c r="BC1096" s="118">
        <v>7</v>
      </c>
      <c r="BD1096" s="116">
        <v>21</v>
      </c>
      <c r="BE1096" s="118">
        <v>22</v>
      </c>
      <c r="BF1096" s="118">
        <v>0</v>
      </c>
      <c r="BG1096" s="112">
        <v>43.796524047851563</v>
      </c>
      <c r="BH1096" s="244">
        <v>85</v>
      </c>
      <c r="BI1096" s="240">
        <v>16.314779270633398</v>
      </c>
      <c r="BJ1096" s="129"/>
      <c r="BK1096" s="129"/>
    </row>
    <row r="1097" spans="1:63">
      <c r="A1097" s="352">
        <v>41851</v>
      </c>
      <c r="B1097" s="114" t="s">
        <v>183</v>
      </c>
      <c r="C1097" s="114" t="s">
        <v>122</v>
      </c>
      <c r="D1097" s="114">
        <v>139</v>
      </c>
      <c r="E1097" s="114">
        <v>129</v>
      </c>
      <c r="F1097" s="114">
        <v>10</v>
      </c>
      <c r="G1097" s="114">
        <v>415</v>
      </c>
      <c r="H1097" s="114">
        <v>385</v>
      </c>
      <c r="I1097" s="114">
        <v>30</v>
      </c>
      <c r="J1097" s="114">
        <v>1582</v>
      </c>
      <c r="K1097" s="115">
        <v>1462</v>
      </c>
      <c r="L1097" s="115">
        <v>120</v>
      </c>
      <c r="M1097" s="115">
        <v>1161643</v>
      </c>
      <c r="N1097" s="116">
        <v>6.1981175094842911E-3</v>
      </c>
      <c r="O1097" s="115">
        <v>1974</v>
      </c>
      <c r="P1097" s="116">
        <v>0.16995483636856079</v>
      </c>
      <c r="Q1097" s="116">
        <v>0</v>
      </c>
      <c r="R1097" s="117">
        <v>439748</v>
      </c>
      <c r="S1097" s="116">
        <v>99.7027587890625</v>
      </c>
      <c r="T1097" s="116">
        <v>99.533309936523438</v>
      </c>
      <c r="U1097" s="118">
        <v>441059</v>
      </c>
      <c r="V1097" s="119">
        <v>7.0285382680594921E-3</v>
      </c>
      <c r="W1097" s="117">
        <v>1166</v>
      </c>
      <c r="X1097" s="119">
        <v>0.26515185832977295</v>
      </c>
      <c r="Y1097" s="119">
        <v>0</v>
      </c>
      <c r="Z1097" s="117">
        <v>292618</v>
      </c>
      <c r="AA1097" s="119">
        <v>98.609794616699219</v>
      </c>
      <c r="AB1097" s="116">
        <v>296043</v>
      </c>
      <c r="AC1097" s="120">
        <v>97.446319580078125</v>
      </c>
      <c r="AD1097" s="116">
        <v>5.2776970863342285</v>
      </c>
      <c r="AE1097" s="116">
        <v>28.772481918334961</v>
      </c>
      <c r="AF1097" s="116">
        <v>1698.918212890625</v>
      </c>
      <c r="AG1097" s="116">
        <v>5703.9033203125</v>
      </c>
      <c r="AH1097" s="121">
        <v>3902.301513671875</v>
      </c>
      <c r="AI1097" s="116">
        <v>68.414581298828125</v>
      </c>
      <c r="AJ1097" s="121">
        <v>5048.21728515625</v>
      </c>
      <c r="AK1097" s="121">
        <v>655.68695068359375</v>
      </c>
      <c r="AL1097" s="116">
        <v>3348.088134765625</v>
      </c>
      <c r="AM1097" s="116">
        <v>554.21295166015625</v>
      </c>
      <c r="AN1097" s="116">
        <v>91.469161987304688</v>
      </c>
      <c r="AO1097" s="116">
        <v>87.595870971679688</v>
      </c>
      <c r="AP1097" s="116">
        <v>138.681640625</v>
      </c>
      <c r="AQ1097" s="116">
        <v>3.6055014666956384</v>
      </c>
      <c r="AR1097" s="118">
        <v>190</v>
      </c>
      <c r="AS1097" s="118">
        <v>6</v>
      </c>
      <c r="AT1097" s="118">
        <v>2</v>
      </c>
      <c r="AU1097" s="118">
        <v>0</v>
      </c>
      <c r="AV1097" s="118">
        <v>0</v>
      </c>
      <c r="AW1097" s="118">
        <v>0</v>
      </c>
      <c r="AX1097" s="118">
        <v>2</v>
      </c>
      <c r="AY1097" s="118">
        <v>0</v>
      </c>
      <c r="AZ1097" s="118">
        <v>0</v>
      </c>
      <c r="BA1097" s="118">
        <v>0</v>
      </c>
      <c r="BB1097" s="118">
        <v>23</v>
      </c>
      <c r="BC1097" s="118">
        <v>7</v>
      </c>
      <c r="BD1097" s="116">
        <v>11</v>
      </c>
      <c r="BE1097" s="118">
        <v>34</v>
      </c>
      <c r="BF1097" s="118">
        <v>0</v>
      </c>
      <c r="BG1097" s="112">
        <v>45.277805328369141</v>
      </c>
      <c r="BH1097" s="244">
        <v>45</v>
      </c>
      <c r="BI1097" s="240">
        <v>10.843373493975903</v>
      </c>
      <c r="BJ1097" s="129"/>
      <c r="BK1097" s="129"/>
    </row>
    <row r="1098" spans="1:63">
      <c r="A1098" s="352">
        <v>41851</v>
      </c>
      <c r="B1098" s="114" t="s">
        <v>126</v>
      </c>
      <c r="C1098" s="114" t="s">
        <v>122</v>
      </c>
      <c r="D1098" s="114">
        <v>107</v>
      </c>
      <c r="E1098" s="114">
        <v>103</v>
      </c>
      <c r="F1098" s="114">
        <v>4</v>
      </c>
      <c r="G1098" s="114">
        <v>314</v>
      </c>
      <c r="H1098" s="114">
        <v>302</v>
      </c>
      <c r="I1098" s="114">
        <v>12</v>
      </c>
      <c r="J1098" s="114">
        <v>966</v>
      </c>
      <c r="K1098" s="115">
        <v>916</v>
      </c>
      <c r="L1098" s="115">
        <v>50</v>
      </c>
      <c r="M1098" s="115">
        <v>630548</v>
      </c>
      <c r="N1098" s="116">
        <v>0</v>
      </c>
      <c r="O1098" s="115">
        <v>1081</v>
      </c>
      <c r="P1098" s="116">
        <v>0.17145149409770966</v>
      </c>
      <c r="Q1098" s="116">
        <v>0</v>
      </c>
      <c r="R1098" s="117">
        <v>232344</v>
      </c>
      <c r="S1098" s="116">
        <v>99.596206665039063</v>
      </c>
      <c r="T1098" s="116">
        <v>99.425445556640625</v>
      </c>
      <c r="U1098" s="118">
        <v>233286</v>
      </c>
      <c r="V1098" s="119">
        <v>1.2859751004725695E-3</v>
      </c>
      <c r="W1098" s="117">
        <v>701</v>
      </c>
      <c r="X1098" s="119">
        <v>0.30170780420303345</v>
      </c>
      <c r="Y1098" s="119">
        <v>0</v>
      </c>
      <c r="Z1098" s="117">
        <v>120187</v>
      </c>
      <c r="AA1098" s="119">
        <v>98.622978210449219</v>
      </c>
      <c r="AB1098" s="116">
        <v>120358</v>
      </c>
      <c r="AC1098" s="120">
        <v>98.329978942871094</v>
      </c>
      <c r="AD1098" s="116">
        <v>5.6013879776000977</v>
      </c>
      <c r="AE1098" s="116">
        <v>33.853809356689453</v>
      </c>
      <c r="AF1098" s="116">
        <v>985.98431396484375</v>
      </c>
      <c r="AG1098" s="116">
        <v>3372.417724609375</v>
      </c>
      <c r="AH1098" s="121">
        <v>2244.0908203125</v>
      </c>
      <c r="AI1098" s="116">
        <v>66.542495727539063</v>
      </c>
      <c r="AJ1098" s="121">
        <v>3268.076904296875</v>
      </c>
      <c r="AK1098" s="121">
        <v>104.34000396728516</v>
      </c>
      <c r="AL1098" s="116">
        <v>2197.298828125</v>
      </c>
      <c r="AM1098" s="116">
        <v>46.792003631591797</v>
      </c>
      <c r="AN1098" s="116">
        <v>96.160316467285156</v>
      </c>
      <c r="AO1098" s="116">
        <v>98.814712524414063</v>
      </c>
      <c r="AP1098" s="116">
        <v>52.22222900390625</v>
      </c>
      <c r="AQ1098" s="116">
        <v>3.4911156569455226</v>
      </c>
      <c r="AR1098" s="118">
        <v>165</v>
      </c>
      <c r="AS1098" s="118">
        <v>1</v>
      </c>
      <c r="AT1098" s="118">
        <v>0</v>
      </c>
      <c r="AU1098" s="118">
        <v>0</v>
      </c>
      <c r="AV1098" s="118">
        <v>0</v>
      </c>
      <c r="AW1098" s="118">
        <v>0</v>
      </c>
      <c r="AX1098" s="118">
        <v>2</v>
      </c>
      <c r="AY1098" s="118">
        <v>0</v>
      </c>
      <c r="AZ1098" s="118">
        <v>7</v>
      </c>
      <c r="BA1098" s="118">
        <v>1</v>
      </c>
      <c r="BB1098" s="118">
        <v>21</v>
      </c>
      <c r="BC1098" s="118">
        <v>12</v>
      </c>
      <c r="BD1098" s="116">
        <v>14</v>
      </c>
      <c r="BE1098" s="118">
        <v>26</v>
      </c>
      <c r="BF1098" s="118">
        <v>0</v>
      </c>
      <c r="BG1098" s="112">
        <v>47.064491271972656</v>
      </c>
      <c r="BH1098" s="244">
        <v>23</v>
      </c>
      <c r="BI1098" s="240">
        <v>7.3248407643312099</v>
      </c>
      <c r="BJ1098" s="129"/>
      <c r="BK1098" s="129"/>
    </row>
    <row r="1099" spans="1:63">
      <c r="A1099" s="352">
        <v>41851</v>
      </c>
      <c r="B1099" s="114" t="s">
        <v>184</v>
      </c>
      <c r="C1099" s="114" t="s">
        <v>122</v>
      </c>
      <c r="D1099" s="114">
        <v>112</v>
      </c>
      <c r="E1099" s="114">
        <v>95</v>
      </c>
      <c r="F1099" s="114">
        <v>17</v>
      </c>
      <c r="G1099" s="114">
        <v>333</v>
      </c>
      <c r="H1099" s="114">
        <v>282</v>
      </c>
      <c r="I1099" s="114">
        <v>51</v>
      </c>
      <c r="J1099" s="114">
        <v>1165</v>
      </c>
      <c r="K1099" s="115">
        <v>946</v>
      </c>
      <c r="L1099" s="115">
        <v>219</v>
      </c>
      <c r="M1099" s="115">
        <v>971426</v>
      </c>
      <c r="N1099" s="116">
        <v>1.4411802403628826E-3</v>
      </c>
      <c r="O1099" s="115">
        <v>2055</v>
      </c>
      <c r="P1099" s="116">
        <v>0.21156080067157745</v>
      </c>
      <c r="Q1099" s="116">
        <v>0</v>
      </c>
      <c r="R1099" s="117">
        <v>356792</v>
      </c>
      <c r="S1099" s="116">
        <v>99.470855712890625</v>
      </c>
      <c r="T1099" s="116">
        <v>99.260414123535156</v>
      </c>
      <c r="U1099" s="118">
        <v>358690</v>
      </c>
      <c r="V1099" s="119">
        <v>9.2001445591449738E-3</v>
      </c>
      <c r="W1099" s="117">
        <v>971</v>
      </c>
      <c r="X1099" s="119">
        <v>0.27214735746383667</v>
      </c>
      <c r="Y1099" s="119">
        <v>0</v>
      </c>
      <c r="Z1099" s="117">
        <v>247738</v>
      </c>
      <c r="AA1099" s="119">
        <v>98.321617126464844</v>
      </c>
      <c r="AB1099" s="116">
        <v>246597</v>
      </c>
      <c r="AC1099" s="120">
        <v>98.188949584960938</v>
      </c>
      <c r="AD1099" s="116">
        <v>5.5889616012573242</v>
      </c>
      <c r="AE1099" s="116">
        <v>30.30323600769043</v>
      </c>
      <c r="AF1099" s="116">
        <v>1561.29296875</v>
      </c>
      <c r="AG1099" s="116">
        <v>4426.353515625</v>
      </c>
      <c r="AH1099" s="121">
        <v>2951.08056640625</v>
      </c>
      <c r="AI1099" s="116">
        <v>66.670692443847656</v>
      </c>
      <c r="AJ1099" s="121">
        <v>3684.652099609375</v>
      </c>
      <c r="AK1099" s="121">
        <v>741.70098876953125</v>
      </c>
      <c r="AL1099" s="116">
        <v>2488.138916015625</v>
      </c>
      <c r="AM1099" s="116">
        <v>462.94204711914062</v>
      </c>
      <c r="AN1099" s="116">
        <v>99.524566650390625</v>
      </c>
      <c r="AO1099" s="116">
        <v>103.42076873779297</v>
      </c>
      <c r="AP1099" s="116">
        <v>83.834518432617188</v>
      </c>
      <c r="AQ1099" s="116">
        <v>3.7994450777896995</v>
      </c>
      <c r="AR1099" s="118">
        <v>150</v>
      </c>
      <c r="AS1099" s="118">
        <v>5</v>
      </c>
      <c r="AT1099" s="118">
        <v>1</v>
      </c>
      <c r="AU1099" s="118">
        <v>0</v>
      </c>
      <c r="AV1099" s="118">
        <v>0</v>
      </c>
      <c r="AW1099" s="118">
        <v>0</v>
      </c>
      <c r="AX1099" s="118">
        <v>3</v>
      </c>
      <c r="AY1099" s="118">
        <v>0</v>
      </c>
      <c r="AZ1099" s="118">
        <v>3</v>
      </c>
      <c r="BA1099" s="118">
        <v>0</v>
      </c>
      <c r="BB1099" s="118">
        <v>27</v>
      </c>
      <c r="BC1099" s="118">
        <v>10</v>
      </c>
      <c r="BD1099" s="116">
        <v>8</v>
      </c>
      <c r="BE1099" s="118">
        <v>38</v>
      </c>
      <c r="BF1099" s="118">
        <v>0</v>
      </c>
      <c r="BG1099" s="112">
        <v>49.068729400634766</v>
      </c>
      <c r="BH1099" s="244">
        <v>28</v>
      </c>
      <c r="BI1099" s="240">
        <v>8.408408408408409</v>
      </c>
      <c r="BJ1099" s="129"/>
      <c r="BK1099" s="129"/>
    </row>
    <row r="1100" spans="1:63">
      <c r="A1100" s="352">
        <v>41851</v>
      </c>
      <c r="B1100" s="114" t="s">
        <v>131</v>
      </c>
      <c r="C1100" s="114" t="s">
        <v>176</v>
      </c>
      <c r="D1100" s="114">
        <v>188</v>
      </c>
      <c r="E1100" s="114">
        <v>168</v>
      </c>
      <c r="F1100" s="114">
        <v>20</v>
      </c>
      <c r="G1100" s="114">
        <v>539</v>
      </c>
      <c r="H1100" s="114">
        <v>489</v>
      </c>
      <c r="I1100" s="114">
        <v>50</v>
      </c>
      <c r="J1100" s="114">
        <v>1734</v>
      </c>
      <c r="K1100" s="115">
        <v>1558</v>
      </c>
      <c r="L1100" s="115">
        <v>176</v>
      </c>
      <c r="M1100" s="115">
        <v>1094009</v>
      </c>
      <c r="N1100" s="116">
        <v>1.2796969385817647E-3</v>
      </c>
      <c r="O1100" s="115">
        <v>19</v>
      </c>
      <c r="P1100" s="116">
        <v>1.8055103719234467E-3</v>
      </c>
      <c r="Q1100" s="116">
        <v>0</v>
      </c>
      <c r="R1100" s="117">
        <v>387453</v>
      </c>
      <c r="S1100" s="116">
        <v>99.718437194824219</v>
      </c>
      <c r="T1100" s="116">
        <v>99.716636657714844</v>
      </c>
      <c r="U1100" s="118">
        <v>388547</v>
      </c>
      <c r="V1100" s="119">
        <v>5.1473826169967651E-4</v>
      </c>
      <c r="W1100" s="117">
        <v>1082</v>
      </c>
      <c r="X1100" s="119">
        <v>0.27925968170166016</v>
      </c>
      <c r="Y1100" s="119">
        <v>0</v>
      </c>
      <c r="Z1100" s="117">
        <v>151987</v>
      </c>
      <c r="AA1100" s="119">
        <v>95.140373229980469</v>
      </c>
      <c r="AB1100" s="116">
        <v>150949</v>
      </c>
      <c r="AC1100" s="120">
        <v>95.818458557128906</v>
      </c>
      <c r="AD1100" s="116">
        <v>5.0713400840759277</v>
      </c>
      <c r="AE1100" s="116">
        <v>29.482505798339844</v>
      </c>
      <c r="AF1100" s="116">
        <v>1571.886474609375</v>
      </c>
      <c r="AG1100" s="116">
        <v>4719.2158203125</v>
      </c>
      <c r="AH1100" s="121">
        <v>2686.921630859375</v>
      </c>
      <c r="AI1100" s="116">
        <v>56.935764312744141</v>
      </c>
      <c r="AJ1100" s="121">
        <v>4116.9248046875</v>
      </c>
      <c r="AK1100" s="121">
        <v>602.2921142578125</v>
      </c>
      <c r="AL1100" s="116">
        <v>2271.0166015625</v>
      </c>
      <c r="AM1100" s="116">
        <v>415.90487670898437</v>
      </c>
      <c r="AN1100" s="116">
        <v>70.164840698242188</v>
      </c>
      <c r="AO1100" s="116">
        <v>68.649856567382813</v>
      </c>
      <c r="AP1100" s="116">
        <v>82.629135131835938</v>
      </c>
      <c r="AQ1100" s="116">
        <v>2.7215777510452712</v>
      </c>
      <c r="AR1100" s="118">
        <v>362</v>
      </c>
      <c r="AS1100" s="118">
        <v>0</v>
      </c>
      <c r="AT1100" s="118">
        <v>0</v>
      </c>
      <c r="AU1100" s="118">
        <v>0</v>
      </c>
      <c r="AV1100" s="118">
        <v>0</v>
      </c>
      <c r="AW1100" s="118">
        <v>0</v>
      </c>
      <c r="AX1100" s="118">
        <v>3</v>
      </c>
      <c r="AY1100" s="118">
        <v>1</v>
      </c>
      <c r="AZ1100" s="118">
        <v>4</v>
      </c>
      <c r="BA1100" s="118">
        <v>3</v>
      </c>
      <c r="BB1100" s="118">
        <v>109</v>
      </c>
      <c r="BC1100" s="118">
        <v>64</v>
      </c>
      <c r="BD1100" s="116">
        <v>13</v>
      </c>
      <c r="BE1100" s="118">
        <v>22</v>
      </c>
      <c r="BF1100" s="118">
        <v>0</v>
      </c>
      <c r="BG1100" s="112">
        <v>34.240150451660156</v>
      </c>
      <c r="BH1100" s="244">
        <v>114</v>
      </c>
      <c r="BI1100" s="240">
        <v>21.150278293135436</v>
      </c>
      <c r="BJ1100" s="129"/>
      <c r="BK1100" s="129"/>
    </row>
    <row r="1101" spans="1:63">
      <c r="A1101" s="352">
        <v>41851</v>
      </c>
      <c r="B1101" s="114" t="s">
        <v>124</v>
      </c>
      <c r="C1101" s="114" t="s">
        <v>176</v>
      </c>
      <c r="D1101" s="114">
        <v>149</v>
      </c>
      <c r="E1101" s="114">
        <v>113</v>
      </c>
      <c r="F1101" s="114">
        <v>36</v>
      </c>
      <c r="G1101" s="114">
        <v>430</v>
      </c>
      <c r="H1101" s="114">
        <v>332</v>
      </c>
      <c r="I1101" s="114">
        <v>98</v>
      </c>
      <c r="J1101" s="114">
        <v>1629</v>
      </c>
      <c r="K1101" s="115">
        <v>1261</v>
      </c>
      <c r="L1101" s="115">
        <v>368</v>
      </c>
      <c r="M1101" s="115">
        <v>1124166</v>
      </c>
      <c r="N1101" s="116">
        <v>1.3343225000426173E-3</v>
      </c>
      <c r="O1101" s="115">
        <v>158</v>
      </c>
      <c r="P1101" s="116">
        <v>1.4572701416909695E-2</v>
      </c>
      <c r="Q1101" s="116">
        <v>0</v>
      </c>
      <c r="R1101" s="117">
        <v>444394</v>
      </c>
      <c r="S1101" s="116">
        <v>99.632316589355469</v>
      </c>
      <c r="T1101" s="116">
        <v>99.6177978515625</v>
      </c>
      <c r="U1101" s="118">
        <v>446034</v>
      </c>
      <c r="V1101" s="119">
        <v>9.3266434967517853E-2</v>
      </c>
      <c r="W1101" s="117">
        <v>1275</v>
      </c>
      <c r="X1101" s="119">
        <v>0.28690755367279053</v>
      </c>
      <c r="Y1101" s="119">
        <v>0</v>
      </c>
      <c r="Z1101" s="117">
        <v>110385</v>
      </c>
      <c r="AA1101" s="119">
        <v>95.496673583984375</v>
      </c>
      <c r="AB1101" s="116">
        <v>110111</v>
      </c>
      <c r="AC1101" s="120">
        <v>95.486373901367188</v>
      </c>
      <c r="AD1101" s="116">
        <v>4.8966188430786133</v>
      </c>
      <c r="AE1101" s="116">
        <v>29.211492538452148</v>
      </c>
      <c r="AF1101" s="116">
        <v>1606.8560791015625</v>
      </c>
      <c r="AG1101" s="116">
        <v>5383.13427734375</v>
      </c>
      <c r="AH1101" s="121">
        <v>3236.62060546875</v>
      </c>
      <c r="AI1101" s="116">
        <v>60.125205993652344</v>
      </c>
      <c r="AJ1101" s="121">
        <v>4123.59814453125</v>
      </c>
      <c r="AK1101" s="121">
        <v>1259.534912109375</v>
      </c>
      <c r="AL1101" s="116">
        <v>2245.31640625</v>
      </c>
      <c r="AM1101" s="116">
        <v>991.30389404296875</v>
      </c>
      <c r="AN1101" s="116">
        <v>80.735824584960938</v>
      </c>
      <c r="AO1101" s="116">
        <v>79.318473815917969</v>
      </c>
      <c r="AP1101" s="116">
        <v>85.752517700195313</v>
      </c>
      <c r="AQ1101" s="116">
        <v>3.3045637061655926</v>
      </c>
      <c r="AR1101" s="118">
        <v>212</v>
      </c>
      <c r="AS1101" s="118">
        <v>1</v>
      </c>
      <c r="AT1101" s="118">
        <v>0</v>
      </c>
      <c r="AU1101" s="118">
        <v>0</v>
      </c>
      <c r="AV1101" s="118">
        <v>1</v>
      </c>
      <c r="AW1101" s="118">
        <v>1</v>
      </c>
      <c r="AX1101" s="118">
        <v>3</v>
      </c>
      <c r="AY1101" s="118">
        <v>0</v>
      </c>
      <c r="AZ1101" s="118">
        <v>1</v>
      </c>
      <c r="BA1101" s="118">
        <v>2</v>
      </c>
      <c r="BB1101" s="118">
        <v>69</v>
      </c>
      <c r="BC1101" s="118">
        <v>34</v>
      </c>
      <c r="BD1101" s="116">
        <v>10</v>
      </c>
      <c r="BE1101" s="118">
        <v>30</v>
      </c>
      <c r="BF1101" s="118">
        <v>0</v>
      </c>
      <c r="BG1101" s="112">
        <v>39.858081817626953</v>
      </c>
      <c r="BH1101" s="244">
        <v>86</v>
      </c>
      <c r="BI1101" s="240">
        <v>20</v>
      </c>
      <c r="BJ1101" s="129"/>
      <c r="BK1101" s="129"/>
    </row>
    <row r="1102" spans="1:63">
      <c r="A1102" s="352">
        <v>41851</v>
      </c>
      <c r="B1102" s="206" t="s">
        <v>133</v>
      </c>
      <c r="C1102" s="206" t="s">
        <v>176</v>
      </c>
      <c r="D1102" s="206">
        <v>173</v>
      </c>
      <c r="E1102" s="206">
        <v>163</v>
      </c>
      <c r="F1102" s="206">
        <v>10</v>
      </c>
      <c r="G1102" s="206">
        <v>511</v>
      </c>
      <c r="H1102" s="206">
        <v>482</v>
      </c>
      <c r="I1102" s="206">
        <v>29</v>
      </c>
      <c r="J1102" s="206">
        <v>1619</v>
      </c>
      <c r="K1102" s="245">
        <v>1515</v>
      </c>
      <c r="L1102" s="245">
        <v>104</v>
      </c>
      <c r="M1102" s="245">
        <v>880071</v>
      </c>
      <c r="N1102" s="246">
        <v>5.4541053250432014E-3</v>
      </c>
      <c r="O1102" s="245">
        <v>41</v>
      </c>
      <c r="P1102" s="246">
        <v>4.8641189932823181E-3</v>
      </c>
      <c r="Q1102" s="246">
        <v>0</v>
      </c>
      <c r="R1102" s="247">
        <v>299821</v>
      </c>
      <c r="S1102" s="246">
        <v>99.3077392578125</v>
      </c>
      <c r="T1102" s="246">
        <v>99.302909851074219</v>
      </c>
      <c r="U1102" s="248">
        <v>301911</v>
      </c>
      <c r="V1102" s="249">
        <v>0.39150610566139221</v>
      </c>
      <c r="W1102" s="248">
        <v>916</v>
      </c>
      <c r="X1102" s="246">
        <v>0.30551561713218689</v>
      </c>
      <c r="Y1102" s="246">
        <v>0</v>
      </c>
      <c r="Z1102" s="247">
        <v>65785</v>
      </c>
      <c r="AA1102" s="249">
        <v>93.199058532714844</v>
      </c>
      <c r="AB1102" s="246">
        <v>65565</v>
      </c>
      <c r="AC1102" s="250">
        <v>92.955085754394531</v>
      </c>
      <c r="AD1102" s="246">
        <v>5.2261977195739746</v>
      </c>
      <c r="AE1102" s="246">
        <v>37.826740264892578</v>
      </c>
      <c r="AF1102" s="246">
        <v>1330.186279296875</v>
      </c>
      <c r="AG1102" s="246">
        <v>4442.6474609375</v>
      </c>
      <c r="AH1102" s="251">
        <v>2642.316650390625</v>
      </c>
      <c r="AI1102" s="246">
        <v>59.476173400878906</v>
      </c>
      <c r="AJ1102" s="251">
        <v>4279.26904296875</v>
      </c>
      <c r="AK1102" s="251">
        <v>163.37811279296875</v>
      </c>
      <c r="AL1102" s="246">
        <v>2549.365966796875</v>
      </c>
      <c r="AM1102" s="246">
        <v>92.950294494628906</v>
      </c>
      <c r="AN1102" s="246">
        <v>73.093902587890625</v>
      </c>
      <c r="AO1102" s="246">
        <v>75.859649658203125</v>
      </c>
      <c r="AP1102" s="246">
        <v>37.3892822265625</v>
      </c>
      <c r="AQ1102" s="246">
        <v>2.7440688455450895</v>
      </c>
      <c r="AR1102" s="248">
        <v>336</v>
      </c>
      <c r="AS1102" s="248">
        <v>3</v>
      </c>
      <c r="AT1102" s="248">
        <v>0</v>
      </c>
      <c r="AU1102" s="248">
        <v>0</v>
      </c>
      <c r="AV1102" s="248">
        <v>7</v>
      </c>
      <c r="AW1102" s="248">
        <v>3</v>
      </c>
      <c r="AX1102" s="248">
        <v>5</v>
      </c>
      <c r="AY1102" s="248">
        <v>0</v>
      </c>
      <c r="AZ1102" s="248">
        <v>10</v>
      </c>
      <c r="BA1102" s="248">
        <v>2</v>
      </c>
      <c r="BB1102" s="248">
        <v>78</v>
      </c>
      <c r="BC1102" s="248">
        <v>32</v>
      </c>
      <c r="BD1102" s="246">
        <v>12</v>
      </c>
      <c r="BE1102" s="248">
        <v>21</v>
      </c>
      <c r="BF1102" s="248">
        <v>0</v>
      </c>
      <c r="BG1102" s="249">
        <v>35.484710693359375</v>
      </c>
      <c r="BH1102" s="252">
        <v>149</v>
      </c>
      <c r="BI1102" s="253">
        <v>29.158512720156555</v>
      </c>
      <c r="BJ1102" s="129"/>
      <c r="BK1102" s="129"/>
    </row>
    <row r="1103" spans="1:63">
      <c r="A1103" s="352">
        <v>41851</v>
      </c>
      <c r="B1103" s="206" t="s">
        <v>125</v>
      </c>
      <c r="C1103" s="206" t="s">
        <v>176</v>
      </c>
      <c r="D1103" s="206">
        <v>173</v>
      </c>
      <c r="E1103" s="206">
        <v>164</v>
      </c>
      <c r="F1103" s="206">
        <v>9</v>
      </c>
      <c r="G1103" s="206">
        <v>495</v>
      </c>
      <c r="H1103" s="206">
        <v>468</v>
      </c>
      <c r="I1103" s="206">
        <v>27</v>
      </c>
      <c r="J1103" s="206">
        <v>1620</v>
      </c>
      <c r="K1103" s="245">
        <v>1514</v>
      </c>
      <c r="L1103" s="245">
        <v>106</v>
      </c>
      <c r="M1103" s="245">
        <v>904415</v>
      </c>
      <c r="N1103" s="246">
        <v>2.5430804118514061E-2</v>
      </c>
      <c r="O1103" s="245">
        <v>8</v>
      </c>
      <c r="P1103" s="246">
        <v>9.2368939658626914E-4</v>
      </c>
      <c r="Q1103" s="246">
        <v>0</v>
      </c>
      <c r="R1103" s="247">
        <v>317505</v>
      </c>
      <c r="S1103" s="246">
        <v>99.579734802246094</v>
      </c>
      <c r="T1103" s="246">
        <v>99.578811645507813</v>
      </c>
      <c r="U1103" s="248">
        <v>318845</v>
      </c>
      <c r="V1103" s="249">
        <v>0.20542897284030914</v>
      </c>
      <c r="W1103" s="248">
        <v>692</v>
      </c>
      <c r="X1103" s="246">
        <v>0.21794933080673218</v>
      </c>
      <c r="Y1103" s="246">
        <v>0</v>
      </c>
      <c r="Z1103" s="247">
        <v>74159</v>
      </c>
      <c r="AA1103" s="249">
        <v>96.158256530761719</v>
      </c>
      <c r="AB1103" s="246">
        <v>74220</v>
      </c>
      <c r="AC1103" s="250">
        <v>96.261116027832031</v>
      </c>
      <c r="AD1103" s="246">
        <v>4.3589162826538086</v>
      </c>
      <c r="AE1103" s="246">
        <v>30.315242767333984</v>
      </c>
      <c r="AF1103" s="246">
        <v>1140.8465576171875</v>
      </c>
      <c r="AG1103" s="246">
        <v>3939.257568359375</v>
      </c>
      <c r="AH1103" s="251">
        <v>2168.672607421875</v>
      </c>
      <c r="AI1103" s="246">
        <v>55.052825927734375</v>
      </c>
      <c r="AJ1103" s="251">
        <v>3655.5673828125</v>
      </c>
      <c r="AK1103" s="251">
        <v>283.69021606445313</v>
      </c>
      <c r="AL1103" s="246">
        <v>1953.916259765625</v>
      </c>
      <c r="AM1103" s="246">
        <v>214.7559814453125</v>
      </c>
      <c r="AN1103" s="246">
        <v>63.783737182617188</v>
      </c>
      <c r="AO1103" s="246">
        <v>63.808124542236328</v>
      </c>
      <c r="AP1103" s="246">
        <v>63.471183776855469</v>
      </c>
      <c r="AQ1103" s="246">
        <v>2.4316404742959103</v>
      </c>
      <c r="AR1103" s="248">
        <v>357</v>
      </c>
      <c r="AS1103" s="248">
        <v>1</v>
      </c>
      <c r="AT1103" s="248">
        <v>2</v>
      </c>
      <c r="AU1103" s="248">
        <v>2</v>
      </c>
      <c r="AV1103" s="248">
        <v>4</v>
      </c>
      <c r="AW1103" s="248">
        <v>2</v>
      </c>
      <c r="AX1103" s="248">
        <v>3</v>
      </c>
      <c r="AY1103" s="248">
        <v>0</v>
      </c>
      <c r="AZ1103" s="248">
        <v>4</v>
      </c>
      <c r="BA1103" s="248">
        <v>3</v>
      </c>
      <c r="BB1103" s="248">
        <v>65</v>
      </c>
      <c r="BC1103" s="248">
        <v>39</v>
      </c>
      <c r="BD1103" s="246">
        <v>12</v>
      </c>
      <c r="BE1103" s="248">
        <v>20</v>
      </c>
      <c r="BF1103" s="248">
        <v>0</v>
      </c>
      <c r="BG1103" s="249">
        <v>31.041404724121094</v>
      </c>
      <c r="BH1103" s="252">
        <v>174</v>
      </c>
      <c r="BI1103" s="253">
        <v>35.151515151515149</v>
      </c>
      <c r="BJ1103" s="129"/>
      <c r="BK1103" s="129"/>
    </row>
    <row r="1104" spans="1:63">
      <c r="A1104" s="352">
        <v>41851</v>
      </c>
      <c r="B1104" s="107" t="s">
        <v>127</v>
      </c>
      <c r="C1104" s="107" t="s">
        <v>128</v>
      </c>
      <c r="D1104" s="107">
        <v>162</v>
      </c>
      <c r="E1104" s="107">
        <v>150</v>
      </c>
      <c r="F1104" s="107">
        <v>12</v>
      </c>
      <c r="G1104" s="107">
        <v>486</v>
      </c>
      <c r="H1104" s="107">
        <v>450</v>
      </c>
      <c r="I1104" s="107">
        <v>36</v>
      </c>
      <c r="J1104" s="107">
        <v>1555</v>
      </c>
      <c r="K1104" s="108">
        <v>1433</v>
      </c>
      <c r="L1104" s="108">
        <v>122</v>
      </c>
      <c r="M1104" s="108">
        <v>822845</v>
      </c>
      <c r="N1104" s="109">
        <v>1.2152957497164607E-3</v>
      </c>
      <c r="O1104" s="108">
        <v>3513</v>
      </c>
      <c r="P1104" s="109">
        <v>0.42694947123527527</v>
      </c>
      <c r="Q1104" s="109">
        <v>0</v>
      </c>
      <c r="R1104" s="110">
        <v>309676</v>
      </c>
      <c r="S1104" s="109">
        <v>99.531394958496094</v>
      </c>
      <c r="T1104" s="109">
        <v>99.1064453125</v>
      </c>
      <c r="U1104" s="111">
        <v>311134</v>
      </c>
      <c r="V1104" s="112">
        <v>6.1709746718406677E-2</v>
      </c>
      <c r="W1104" s="111">
        <v>2346</v>
      </c>
      <c r="X1104" s="109">
        <v>0.75756597518920898</v>
      </c>
      <c r="Y1104" s="109">
        <v>0</v>
      </c>
      <c r="Z1104" s="110">
        <v>653294</v>
      </c>
      <c r="AA1104" s="112">
        <v>99.303375244140625</v>
      </c>
      <c r="AB1104" s="109">
        <v>653078</v>
      </c>
      <c r="AC1104" s="182">
        <v>99.452896118164062</v>
      </c>
      <c r="AD1104" s="109">
        <v>3.2646105289459229</v>
      </c>
      <c r="AE1104" s="109">
        <v>18.09783935546875</v>
      </c>
      <c r="AF1104" s="109">
        <v>741.09979248046875</v>
      </c>
      <c r="AG1104" s="109">
        <v>4054.130859375</v>
      </c>
      <c r="AH1104" s="113">
        <v>2434.9912109375</v>
      </c>
      <c r="AI1104" s="109">
        <v>60.061977386474609</v>
      </c>
      <c r="AJ1104" s="113">
        <v>3705.741943359375</v>
      </c>
      <c r="AK1104" s="113">
        <v>348.38888549804687</v>
      </c>
      <c r="AL1104" s="109">
        <v>450</v>
      </c>
      <c r="AM1104" s="109">
        <v>36</v>
      </c>
      <c r="AN1104" s="109">
        <v>72.427810668945313</v>
      </c>
      <c r="AO1104" s="109">
        <v>74.116928100585937</v>
      </c>
      <c r="AP1104" s="109">
        <v>58.296146392822266</v>
      </c>
      <c r="AQ1104" s="109">
        <v>2.6071581089228295</v>
      </c>
      <c r="AR1104" s="111">
        <v>348</v>
      </c>
      <c r="AS1104" s="111">
        <v>2</v>
      </c>
      <c r="AT1104" s="111">
        <v>1</v>
      </c>
      <c r="AU1104" s="111">
        <v>0</v>
      </c>
      <c r="AV1104" s="111">
        <v>3</v>
      </c>
      <c r="AW1104" s="111">
        <v>1</v>
      </c>
      <c r="AX1104" s="111">
        <v>19</v>
      </c>
      <c r="AY1104" s="111">
        <v>0</v>
      </c>
      <c r="AZ1104" s="111">
        <v>7</v>
      </c>
      <c r="BA1104" s="111">
        <v>1</v>
      </c>
      <c r="BB1104" s="111">
        <v>18</v>
      </c>
      <c r="BC1104" s="111">
        <v>4</v>
      </c>
      <c r="BD1104" s="109">
        <v>65</v>
      </c>
      <c r="BE1104" s="111">
        <v>80</v>
      </c>
      <c r="BF1104" s="111">
        <v>0</v>
      </c>
      <c r="BG1104" s="112">
        <v>35.381027221679688</v>
      </c>
      <c r="BH1104" s="244">
        <v>176</v>
      </c>
      <c r="BI1104" s="240">
        <v>36.213991769547327</v>
      </c>
      <c r="BJ1104" s="129"/>
      <c r="BK1104" s="129"/>
    </row>
    <row r="1105" spans="1:63">
      <c r="A1105" s="352">
        <v>41851</v>
      </c>
      <c r="B1105" s="107" t="s">
        <v>129</v>
      </c>
      <c r="C1105" s="107" t="s">
        <v>128</v>
      </c>
      <c r="D1105" s="107">
        <v>154</v>
      </c>
      <c r="E1105" s="107">
        <v>151</v>
      </c>
      <c r="F1105" s="107">
        <v>3</v>
      </c>
      <c r="G1105" s="107">
        <v>457</v>
      </c>
      <c r="H1105" s="107">
        <v>449</v>
      </c>
      <c r="I1105" s="107">
        <v>8</v>
      </c>
      <c r="J1105" s="107">
        <v>1287</v>
      </c>
      <c r="K1105" s="108">
        <v>1259</v>
      </c>
      <c r="L1105" s="108">
        <v>28</v>
      </c>
      <c r="M1105" s="108">
        <v>616132</v>
      </c>
      <c r="N1105" s="109">
        <v>0</v>
      </c>
      <c r="O1105" s="108">
        <v>2836</v>
      </c>
      <c r="P1105" s="109">
        <v>0.46029695868492126</v>
      </c>
      <c r="Q1105" s="109">
        <v>0</v>
      </c>
      <c r="R1105" s="110">
        <v>194165</v>
      </c>
      <c r="S1105" s="109">
        <v>99.527900695800781</v>
      </c>
      <c r="T1105" s="109">
        <v>99.069778442382813</v>
      </c>
      <c r="U1105" s="111">
        <v>195086</v>
      </c>
      <c r="V1105" s="112">
        <v>1.7428211867809296E-2</v>
      </c>
      <c r="W1105" s="111">
        <v>1397</v>
      </c>
      <c r="X1105" s="109">
        <v>0.71949118375778198</v>
      </c>
      <c r="Y1105" s="109">
        <v>0</v>
      </c>
      <c r="Z1105" s="110">
        <v>150430</v>
      </c>
      <c r="AA1105" s="112">
        <v>98.7755126953125</v>
      </c>
      <c r="AB1105" s="109">
        <v>150818</v>
      </c>
      <c r="AC1105" s="182">
        <v>98.816452026367188</v>
      </c>
      <c r="AD1105" s="109">
        <v>3.1746945381164551</v>
      </c>
      <c r="AE1105" s="109">
        <v>25.182147979736328</v>
      </c>
      <c r="AF1105" s="109">
        <v>570.63372802734375</v>
      </c>
      <c r="AG1105" s="109">
        <v>2284.832763671875</v>
      </c>
      <c r="AH1105" s="113">
        <v>916.991943359375</v>
      </c>
      <c r="AI1105" s="109">
        <v>40.133876800537109</v>
      </c>
      <c r="AJ1105" s="113">
        <v>2252.32763671875</v>
      </c>
      <c r="AK1105" s="113">
        <v>32.50555419921875</v>
      </c>
      <c r="AL1105" s="109">
        <v>449</v>
      </c>
      <c r="AM1105" s="109">
        <v>8</v>
      </c>
      <c r="AN1105" s="109">
        <v>53.320472717285156</v>
      </c>
      <c r="AO1105" s="109">
        <v>53.738849639892578</v>
      </c>
      <c r="AP1105" s="109">
        <v>34.636383056640625</v>
      </c>
      <c r="AQ1105" s="109">
        <v>1.7753168326898796</v>
      </c>
      <c r="AR1105" s="111">
        <v>369</v>
      </c>
      <c r="AS1105" s="111">
        <v>1</v>
      </c>
      <c r="AT1105" s="111">
        <v>0</v>
      </c>
      <c r="AU1105" s="111">
        <v>0</v>
      </c>
      <c r="AV1105" s="111">
        <v>0</v>
      </c>
      <c r="AW1105" s="111">
        <v>0</v>
      </c>
      <c r="AX1105" s="111">
        <v>18</v>
      </c>
      <c r="AY1105" s="111">
        <v>0</v>
      </c>
      <c r="AZ1105" s="111">
        <v>11</v>
      </c>
      <c r="BA1105" s="111">
        <v>0</v>
      </c>
      <c r="BB1105" s="111">
        <v>36</v>
      </c>
      <c r="BC1105" s="111">
        <v>15</v>
      </c>
      <c r="BD1105" s="109">
        <v>60</v>
      </c>
      <c r="BE1105" s="111">
        <v>71</v>
      </c>
      <c r="BF1105" s="111">
        <v>0</v>
      </c>
      <c r="BG1105" s="112">
        <v>25.79374885559082</v>
      </c>
      <c r="BH1105" s="244">
        <v>213</v>
      </c>
      <c r="BI1105" s="240">
        <v>46.608315098468275</v>
      </c>
      <c r="BJ1105" s="129"/>
      <c r="BK1105" s="129"/>
    </row>
    <row r="1106" spans="1:63">
      <c r="A1106" s="352">
        <v>41851</v>
      </c>
      <c r="B1106" s="126" t="s">
        <v>130</v>
      </c>
      <c r="C1106" s="126" t="s">
        <v>128</v>
      </c>
      <c r="D1106" s="233">
        <v>181</v>
      </c>
      <c r="E1106" s="233">
        <v>176</v>
      </c>
      <c r="F1106" s="233">
        <v>5</v>
      </c>
      <c r="G1106" s="233">
        <v>543</v>
      </c>
      <c r="H1106" s="233">
        <v>528</v>
      </c>
      <c r="I1106" s="233">
        <v>15</v>
      </c>
      <c r="J1106" s="233">
        <v>901</v>
      </c>
      <c r="K1106" s="233">
        <v>868</v>
      </c>
      <c r="L1106" s="233">
        <v>33</v>
      </c>
      <c r="M1106" s="233">
        <v>294837</v>
      </c>
      <c r="N1106" s="195">
        <v>3.052534069865942E-3</v>
      </c>
      <c r="O1106" s="233">
        <v>646</v>
      </c>
      <c r="P1106" s="230">
        <v>0.21911080181598663</v>
      </c>
      <c r="Q1106" s="234">
        <v>0</v>
      </c>
      <c r="R1106" s="233">
        <v>58104</v>
      </c>
      <c r="S1106" s="230">
        <v>99.715118408203125</v>
      </c>
      <c r="T1106" s="195">
        <v>99.496635437011719</v>
      </c>
      <c r="U1106" s="233">
        <v>58270</v>
      </c>
      <c r="V1106" s="195">
        <v>0</v>
      </c>
      <c r="W1106" s="233">
        <v>323</v>
      </c>
      <c r="X1106" s="195">
        <v>0.55589973926544189</v>
      </c>
      <c r="Y1106" s="234">
        <v>0</v>
      </c>
      <c r="Z1106" s="233">
        <v>121360</v>
      </c>
      <c r="AA1106" s="195">
        <v>98.815093994140625</v>
      </c>
      <c r="AB1106" s="233">
        <v>122643</v>
      </c>
      <c r="AC1106" s="195">
        <v>98.558418273925781</v>
      </c>
      <c r="AD1106" s="234">
        <v>4.3437724113464355</v>
      </c>
      <c r="AE1106" s="234">
        <v>28.124736785888672</v>
      </c>
      <c r="AF1106" s="233">
        <v>383.5167236328125</v>
      </c>
      <c r="AG1106" s="234">
        <v>1102.75537109375</v>
      </c>
      <c r="AH1106" s="234">
        <v>619.17620849609375</v>
      </c>
      <c r="AI1106" s="234">
        <v>56.148101806640625</v>
      </c>
      <c r="AJ1106" s="234">
        <v>1054.1500244140625</v>
      </c>
      <c r="AK1106" s="234">
        <v>48.605556488037109</v>
      </c>
      <c r="AL1106" s="234">
        <v>528</v>
      </c>
      <c r="AM1106" s="234">
        <v>15</v>
      </c>
      <c r="AN1106" s="235">
        <v>42.229560852050781</v>
      </c>
      <c r="AO1106" s="235">
        <v>41.755756378173828</v>
      </c>
      <c r="AP1106" s="235">
        <v>56.014610290527344</v>
      </c>
      <c r="AQ1106" s="213">
        <v>1.2239238302927302</v>
      </c>
      <c r="AR1106" s="234">
        <v>479</v>
      </c>
      <c r="AS1106" s="236">
        <v>0</v>
      </c>
      <c r="AT1106" s="236">
        <v>1</v>
      </c>
      <c r="AU1106" s="236">
        <v>0</v>
      </c>
      <c r="AV1106" s="236">
        <v>0</v>
      </c>
      <c r="AW1106" s="236">
        <v>0</v>
      </c>
      <c r="AX1106" s="236">
        <v>7</v>
      </c>
      <c r="AY1106" s="236">
        <v>1</v>
      </c>
      <c r="AZ1106" s="236">
        <v>3</v>
      </c>
      <c r="BA1106" s="236">
        <v>0</v>
      </c>
      <c r="BB1106" s="236">
        <v>35</v>
      </c>
      <c r="BC1106" s="236">
        <v>10</v>
      </c>
      <c r="BD1106" s="236">
        <v>9</v>
      </c>
      <c r="BE1106" s="236">
        <v>6</v>
      </c>
      <c r="BF1106" s="236">
        <v>0</v>
      </c>
      <c r="BG1106" s="235">
        <v>19.396018981933594</v>
      </c>
      <c r="BH1106" s="236">
        <v>307</v>
      </c>
      <c r="BI1106" s="235">
        <v>56.537753222836095</v>
      </c>
      <c r="BJ1106" s="129"/>
      <c r="BK1106" s="129"/>
    </row>
    <row r="1107" spans="1:63">
      <c r="A1107" s="352">
        <v>41851</v>
      </c>
      <c r="B1107" s="127" t="s">
        <v>132</v>
      </c>
      <c r="C1107" s="127" t="s">
        <v>128</v>
      </c>
      <c r="D1107" s="199">
        <v>183</v>
      </c>
      <c r="E1107" s="199">
        <v>178</v>
      </c>
      <c r="F1107" s="199">
        <v>5</v>
      </c>
      <c r="G1107" s="199">
        <v>542</v>
      </c>
      <c r="H1107" s="199">
        <v>527</v>
      </c>
      <c r="I1107" s="199">
        <v>15</v>
      </c>
      <c r="J1107" s="199">
        <v>1022</v>
      </c>
      <c r="K1107" s="199">
        <v>991</v>
      </c>
      <c r="L1107" s="199">
        <v>31</v>
      </c>
      <c r="M1107" s="199">
        <v>362739</v>
      </c>
      <c r="N1107" s="200">
        <v>1.7643539234995842E-2</v>
      </c>
      <c r="O1107" s="199">
        <v>1194</v>
      </c>
      <c r="P1107" s="194">
        <v>0.32923761010169983</v>
      </c>
      <c r="Q1107" s="200">
        <v>0</v>
      </c>
      <c r="R1107" s="199">
        <v>86889</v>
      </c>
      <c r="S1107" s="194">
        <v>99.717681884765625</v>
      </c>
      <c r="T1107" s="200">
        <v>99.389373779296875</v>
      </c>
      <c r="U1107" s="199">
        <v>87135</v>
      </c>
      <c r="V1107" s="201">
        <v>0</v>
      </c>
      <c r="W1107" s="199">
        <v>604</v>
      </c>
      <c r="X1107" s="200">
        <v>0.69513976573944092</v>
      </c>
      <c r="Y1107" s="200">
        <v>0</v>
      </c>
      <c r="Z1107" s="199">
        <v>127689</v>
      </c>
      <c r="AA1107" s="201">
        <v>97.511924743652344</v>
      </c>
      <c r="AB1107" s="199">
        <v>128222</v>
      </c>
      <c r="AC1107" s="201">
        <v>97.589340209960938</v>
      </c>
      <c r="AD1107" s="200">
        <v>4.293095588684082</v>
      </c>
      <c r="AE1107" s="200">
        <v>27.016201019287109</v>
      </c>
      <c r="AF1107" s="199">
        <v>429.16107177734375</v>
      </c>
      <c r="AG1107" s="200">
        <v>1419.79345703125</v>
      </c>
      <c r="AH1107" s="200">
        <v>672.20831298828125</v>
      </c>
      <c r="AI1107" s="237">
        <v>47.345500946044922</v>
      </c>
      <c r="AJ1107" s="200">
        <v>1371.3104248046875</v>
      </c>
      <c r="AK1107" s="200">
        <v>48.483329772949219</v>
      </c>
      <c r="AL1107" s="200">
        <v>527</v>
      </c>
      <c r="AM1107" s="200">
        <v>15</v>
      </c>
      <c r="AN1107" s="200">
        <v>43.932415008544922</v>
      </c>
      <c r="AO1107" s="200">
        <v>43.66259765625</v>
      </c>
      <c r="AP1107" s="200">
        <v>53.238018035888672</v>
      </c>
      <c r="AQ1107" s="200">
        <v>1.3892303884845891</v>
      </c>
      <c r="AR1107" s="200">
        <v>494</v>
      </c>
      <c r="AS1107" s="202">
        <v>0</v>
      </c>
      <c r="AT1107" s="202">
        <v>2</v>
      </c>
      <c r="AU1107" s="202">
        <v>1</v>
      </c>
      <c r="AV1107" s="202">
        <v>0</v>
      </c>
      <c r="AW1107" s="202">
        <v>0</v>
      </c>
      <c r="AX1107" s="202">
        <v>13</v>
      </c>
      <c r="AY1107" s="202">
        <v>1</v>
      </c>
      <c r="AZ1107" s="202">
        <v>4</v>
      </c>
      <c r="BA1107" s="202">
        <v>0</v>
      </c>
      <c r="BB1107" s="202">
        <v>48</v>
      </c>
      <c r="BC1107" s="202">
        <v>15</v>
      </c>
      <c r="BD1107" s="202">
        <v>19</v>
      </c>
      <c r="BE1107" s="202">
        <v>10</v>
      </c>
      <c r="BF1107" s="202">
        <v>0</v>
      </c>
      <c r="BG1107" s="200">
        <v>20.317934036254883</v>
      </c>
      <c r="BH1107" s="202">
        <v>305</v>
      </c>
      <c r="BI1107" s="238">
        <v>56.273062730627309</v>
      </c>
      <c r="BJ1107" s="129"/>
      <c r="BK1107" s="129"/>
    </row>
    <row r="1108" spans="1:63">
      <c r="A1108" s="352">
        <v>41850</v>
      </c>
      <c r="B1108" s="126" t="s">
        <v>6</v>
      </c>
      <c r="C1108" s="126"/>
      <c r="D1108" s="233">
        <v>2115</v>
      </c>
      <c r="E1108" s="233">
        <v>1916</v>
      </c>
      <c r="F1108" s="233">
        <v>199</v>
      </c>
      <c r="G1108" s="233">
        <v>6247</v>
      </c>
      <c r="H1108" s="233">
        <v>5670</v>
      </c>
      <c r="I1108" s="233">
        <v>577</v>
      </c>
      <c r="J1108" s="233">
        <v>19371</v>
      </c>
      <c r="K1108" s="233">
        <v>17148</v>
      </c>
      <c r="L1108" s="233">
        <v>2223</v>
      </c>
      <c r="M1108" s="233">
        <v>10950126</v>
      </c>
      <c r="N1108" s="195">
        <v>2.0255474980313479E-2</v>
      </c>
      <c r="O1108" s="233">
        <v>17127</v>
      </c>
      <c r="P1108" s="230">
        <v>0.15860885709552283</v>
      </c>
      <c r="Q1108" s="234"/>
      <c r="R1108" s="233">
        <v>4163618</v>
      </c>
      <c r="S1108" s="230">
        <v>99.600005961446342</v>
      </c>
      <c r="T1108" s="195">
        <v>99.442031530323817</v>
      </c>
      <c r="U1108" s="233">
        <v>4180343</v>
      </c>
      <c r="V1108" s="195">
        <v>8.5136553770674431E-2</v>
      </c>
      <c r="W1108" s="233">
        <v>14709</v>
      </c>
      <c r="X1108" s="195">
        <v>0.35327448387436117</v>
      </c>
      <c r="Y1108" s="234"/>
      <c r="Z1108" s="233">
        <v>3283321</v>
      </c>
      <c r="AA1108" s="195">
        <v>98.121566086170702</v>
      </c>
      <c r="AB1108" s="233">
        <v>3283937</v>
      </c>
      <c r="AC1108" s="195">
        <v>98.0857739679372</v>
      </c>
      <c r="AD1108" s="234">
        <v>9.0761248349157846</v>
      </c>
      <c r="AE1108" s="234">
        <v>29.625477237890735</v>
      </c>
      <c r="AF1108" s="233">
        <v>14630.820526123047</v>
      </c>
      <c r="AG1108" s="234">
        <v>57075.91796875</v>
      </c>
      <c r="AH1108" s="234">
        <v>36507.778137207031</v>
      </c>
      <c r="AI1108" s="234">
        <v>63.963540905633153</v>
      </c>
      <c r="AJ1108" s="234">
        <v>47910.809448242188</v>
      </c>
      <c r="AK1108" s="234">
        <v>9165.0992221832275</v>
      </c>
      <c r="AL1108" s="234">
        <v>26924.026733398438</v>
      </c>
      <c r="AM1108" s="234">
        <v>7183.544994354248</v>
      </c>
      <c r="AN1108" s="235">
        <v>78.784616626052852</v>
      </c>
      <c r="AO1108" s="235">
        <v>75.76048035310923</v>
      </c>
      <c r="AP1108" s="235">
        <v>101.22814747820352</v>
      </c>
      <c r="AQ1108" s="213">
        <v>2.9464621325047751</v>
      </c>
      <c r="AR1108" s="234">
        <v>4117</v>
      </c>
      <c r="AS1108" s="236">
        <v>93</v>
      </c>
      <c r="AT1108" s="236">
        <v>15</v>
      </c>
      <c r="AU1108" s="236">
        <v>8</v>
      </c>
      <c r="AV1108" s="236">
        <v>19</v>
      </c>
      <c r="AW1108" s="236">
        <v>11</v>
      </c>
      <c r="AX1108" s="236">
        <v>85</v>
      </c>
      <c r="AY1108" s="236">
        <v>2</v>
      </c>
      <c r="AZ1108" s="236">
        <v>75</v>
      </c>
      <c r="BA1108" s="236">
        <v>14</v>
      </c>
      <c r="BB1108" s="236">
        <v>581</v>
      </c>
      <c r="BC1108" s="236">
        <v>261</v>
      </c>
      <c r="BD1108" s="236">
        <v>274</v>
      </c>
      <c r="BE1108" s="236">
        <v>407</v>
      </c>
      <c r="BF1108" s="236">
        <v>0</v>
      </c>
      <c r="BG1108" s="235">
        <v>38.462744494851243</v>
      </c>
      <c r="BH1108" s="236">
        <v>1871</v>
      </c>
      <c r="BI1108" s="235">
        <v>29.950376180566675</v>
      </c>
      <c r="BJ1108" s="129"/>
      <c r="BK1108" s="129"/>
    </row>
    <row r="1109" spans="1:63">
      <c r="A1109" s="352">
        <v>41850</v>
      </c>
      <c r="B1109" s="127" t="s">
        <v>134</v>
      </c>
      <c r="C1109" s="127"/>
      <c r="D1109" s="199">
        <v>752</v>
      </c>
      <c r="E1109" s="199">
        <v>653</v>
      </c>
      <c r="F1109" s="199">
        <v>99</v>
      </c>
      <c r="G1109" s="199">
        <v>2244</v>
      </c>
      <c r="H1109" s="199">
        <v>1945</v>
      </c>
      <c r="I1109" s="199">
        <v>299</v>
      </c>
      <c r="J1109" s="199">
        <v>7989</v>
      </c>
      <c r="K1109" s="199">
        <v>6729</v>
      </c>
      <c r="L1109" s="199">
        <v>1260</v>
      </c>
      <c r="M1109" s="199">
        <v>5262449</v>
      </c>
      <c r="N1109" s="200">
        <v>2.7534708897070333E-2</v>
      </c>
      <c r="O1109" s="199">
        <v>9264</v>
      </c>
      <c r="P1109" s="194">
        <v>0.17611259976777627</v>
      </c>
      <c r="Q1109" s="200"/>
      <c r="R1109" s="199">
        <v>2163218</v>
      </c>
      <c r="S1109" s="194">
        <v>99.63105043443079</v>
      </c>
      <c r="T1109" s="200">
        <v>99.45558760133477</v>
      </c>
      <c r="U1109" s="199">
        <v>2171230</v>
      </c>
      <c r="V1109" s="201">
        <v>4.7807001624181195E-2</v>
      </c>
      <c r="W1109" s="199">
        <v>6502</v>
      </c>
      <c r="X1109" s="200">
        <v>0.30057072380129973</v>
      </c>
      <c r="Y1109" s="200"/>
      <c r="Z1109" s="199">
        <v>1891576</v>
      </c>
      <c r="AA1109" s="201">
        <v>98.208582630404393</v>
      </c>
      <c r="AB1109" s="199">
        <v>1891152</v>
      </c>
      <c r="AC1109" s="201">
        <v>98.112207992805637</v>
      </c>
      <c r="AD1109" s="200">
        <v>5.0886414824535073</v>
      </c>
      <c r="AE1109" s="200">
        <v>30.466928718349301</v>
      </c>
      <c r="AF1109" s="199">
        <v>7534.1956787109375</v>
      </c>
      <c r="AG1109" s="200">
        <v>30685.322509765625</v>
      </c>
      <c r="AH1109" s="200">
        <v>21882.752075195313</v>
      </c>
      <c r="AI1109" s="237">
        <v>71.313417247712195</v>
      </c>
      <c r="AJ1109" s="200">
        <v>24178.919677734375</v>
      </c>
      <c r="AK1109" s="200">
        <v>6506.3894882202148</v>
      </c>
      <c r="AL1109" s="200">
        <v>16410.99951171875</v>
      </c>
      <c r="AM1109" s="200">
        <v>5471.7536354064941</v>
      </c>
      <c r="AN1109" s="200">
        <v>98.775065432636424</v>
      </c>
      <c r="AO1109" s="200">
        <v>93.28803072615149</v>
      </c>
      <c r="AP1109" s="200">
        <v>126.40438609793267</v>
      </c>
      <c r="AQ1109" s="200">
        <v>3.8409466153167635</v>
      </c>
      <c r="AR1109" s="200">
        <v>1090</v>
      </c>
      <c r="AS1109" s="202">
        <v>85</v>
      </c>
      <c r="AT1109" s="202">
        <v>10</v>
      </c>
      <c r="AU1109" s="202">
        <v>5</v>
      </c>
      <c r="AV1109" s="202">
        <v>7</v>
      </c>
      <c r="AW1109" s="202">
        <v>5</v>
      </c>
      <c r="AX1109" s="202">
        <v>21</v>
      </c>
      <c r="AY1109" s="202">
        <v>1</v>
      </c>
      <c r="AZ1109" s="202">
        <v>31</v>
      </c>
      <c r="BA1109" s="202">
        <v>4</v>
      </c>
      <c r="BB1109" s="202">
        <v>137</v>
      </c>
      <c r="BC1109" s="202">
        <v>54</v>
      </c>
      <c r="BD1109" s="202">
        <v>78</v>
      </c>
      <c r="BE1109" s="202">
        <v>160</v>
      </c>
      <c r="BF1109" s="202">
        <v>0</v>
      </c>
      <c r="BG1109" s="200">
        <v>48.792847526261369</v>
      </c>
      <c r="BH1109" s="202">
        <v>254</v>
      </c>
      <c r="BI1109" s="238">
        <v>11.319073083778965</v>
      </c>
      <c r="BJ1109" s="129"/>
      <c r="BK1109" s="129"/>
    </row>
    <row r="1110" spans="1:63">
      <c r="A1110" s="352">
        <v>41850</v>
      </c>
      <c r="B1110" s="127" t="s">
        <v>175</v>
      </c>
      <c r="C1110" s="127"/>
      <c r="D1110" s="199">
        <v>683</v>
      </c>
      <c r="E1110" s="199">
        <v>608</v>
      </c>
      <c r="F1110" s="199">
        <v>75</v>
      </c>
      <c r="G1110" s="199">
        <v>1975</v>
      </c>
      <c r="H1110" s="199">
        <v>1771</v>
      </c>
      <c r="I1110" s="199">
        <v>204</v>
      </c>
      <c r="J1110" s="199">
        <v>6596</v>
      </c>
      <c r="K1110" s="199">
        <v>5848</v>
      </c>
      <c r="L1110" s="199">
        <v>748</v>
      </c>
      <c r="M1110" s="199">
        <v>3700092</v>
      </c>
      <c r="N1110" s="200">
        <v>2.0431924911957638E-2</v>
      </c>
      <c r="O1110" s="199">
        <v>185</v>
      </c>
      <c r="P1110" s="194">
        <v>5.2105894140531406E-3</v>
      </c>
      <c r="Q1110" s="200"/>
      <c r="R1110" s="199">
        <v>1371136</v>
      </c>
      <c r="S1110" s="194">
        <v>99.552072127055467</v>
      </c>
      <c r="T1110" s="243">
        <v>99.546884877323748</v>
      </c>
      <c r="U1110" s="199">
        <v>1377307</v>
      </c>
      <c r="V1110" s="201">
        <v>0.17345443008870362</v>
      </c>
      <c r="W1110" s="199">
        <v>3858</v>
      </c>
      <c r="X1110" s="200">
        <v>0.28137252613890962</v>
      </c>
      <c r="Y1110" s="200"/>
      <c r="Z1110" s="199">
        <v>376142</v>
      </c>
      <c r="AA1110" s="201">
        <v>95.287681902803953</v>
      </c>
      <c r="AB1110" s="199">
        <v>374209</v>
      </c>
      <c r="AC1110" s="201">
        <v>95.51908091528766</v>
      </c>
      <c r="AD1110" s="200">
        <v>19.11468294859748</v>
      </c>
      <c r="AE1110" s="200">
        <v>31.85722421432018</v>
      </c>
      <c r="AF1110" s="199">
        <v>5148.6024780273437</v>
      </c>
      <c r="AG1110" s="200">
        <v>17784.0712890625</v>
      </c>
      <c r="AH1110" s="200">
        <v>10196.818359375</v>
      </c>
      <c r="AI1110" s="237">
        <v>57.336805468420572</v>
      </c>
      <c r="AJ1110" s="200">
        <v>15557.836669921875</v>
      </c>
      <c r="AK1110" s="200">
        <v>2226.2375183105469</v>
      </c>
      <c r="AL1110" s="200">
        <v>8559.0272216796875</v>
      </c>
      <c r="AM1110" s="200">
        <v>1637.7913589477539</v>
      </c>
      <c r="AN1110" s="200">
        <v>69.412592992712064</v>
      </c>
      <c r="AO1110" s="200">
        <v>69.404384322356506</v>
      </c>
      <c r="AP1110" s="200">
        <v>72.923340112704267</v>
      </c>
      <c r="AQ1110" s="200">
        <v>2.6961903106522893</v>
      </c>
      <c r="AR1110" s="200">
        <v>1319</v>
      </c>
      <c r="AS1110" s="202">
        <v>6</v>
      </c>
      <c r="AT1110" s="202">
        <v>4</v>
      </c>
      <c r="AU1110" s="202">
        <v>3</v>
      </c>
      <c r="AV1110" s="202">
        <v>10</v>
      </c>
      <c r="AW1110" s="202">
        <v>5</v>
      </c>
      <c r="AX1110" s="202">
        <v>12</v>
      </c>
      <c r="AY1110" s="202">
        <v>0</v>
      </c>
      <c r="AZ1110" s="202">
        <v>22</v>
      </c>
      <c r="BA1110" s="202">
        <v>10</v>
      </c>
      <c r="BB1110" s="202">
        <v>323</v>
      </c>
      <c r="BC1110" s="202">
        <v>168</v>
      </c>
      <c r="BD1110" s="202">
        <v>44</v>
      </c>
      <c r="BE1110" s="202">
        <v>90</v>
      </c>
      <c r="BF1110" s="202">
        <v>0</v>
      </c>
      <c r="BG1110" s="200">
        <v>33.908230824053831</v>
      </c>
      <c r="BH1110" s="202">
        <v>578</v>
      </c>
      <c r="BI1110" s="238">
        <v>29.265822784810126</v>
      </c>
      <c r="BJ1110" s="129"/>
      <c r="BK1110" s="129"/>
    </row>
    <row r="1111" spans="1:63">
      <c r="A1111" s="352">
        <v>41850</v>
      </c>
      <c r="B1111" s="126" t="s">
        <v>135</v>
      </c>
      <c r="C1111" s="126"/>
      <c r="D1111" s="189">
        <v>680</v>
      </c>
      <c r="E1111" s="189">
        <v>655</v>
      </c>
      <c r="F1111" s="189">
        <v>25</v>
      </c>
      <c r="G1111" s="189">
        <v>2028</v>
      </c>
      <c r="H1111" s="189">
        <v>1954</v>
      </c>
      <c r="I1111" s="189">
        <v>74</v>
      </c>
      <c r="J1111" s="189">
        <v>4786</v>
      </c>
      <c r="K1111" s="189">
        <v>4571</v>
      </c>
      <c r="L1111" s="189">
        <v>215</v>
      </c>
      <c r="M1111" s="189">
        <v>1987585</v>
      </c>
      <c r="N1111" s="203">
        <v>6.540600841051182E-4</v>
      </c>
      <c r="O1111" s="189">
        <v>7678</v>
      </c>
      <c r="P1111" s="192">
        <v>0.38630883119404646</v>
      </c>
      <c r="Q1111" s="203"/>
      <c r="R1111" s="204">
        <v>629264</v>
      </c>
      <c r="S1111" s="192">
        <v>99.597730037813164</v>
      </c>
      <c r="T1111" s="203">
        <v>99.212975211008285</v>
      </c>
      <c r="U1111" s="204">
        <v>631806</v>
      </c>
      <c r="V1111" s="205">
        <v>2.0892488708099319E-2</v>
      </c>
      <c r="W1111" s="204">
        <v>4349</v>
      </c>
      <c r="X1111" s="203">
        <v>0.69112486968903353</v>
      </c>
      <c r="Y1111" s="203"/>
      <c r="Z1111" s="204">
        <v>1015603</v>
      </c>
      <c r="AA1111" s="205">
        <v>99.009062930729584</v>
      </c>
      <c r="AB1111" s="204">
        <v>1018576</v>
      </c>
      <c r="AC1111" s="205">
        <v>98.9796580586098</v>
      </c>
      <c r="AD1111" s="203">
        <v>3.7121013479355054</v>
      </c>
      <c r="AE1111" s="203">
        <v>26.520981478227441</v>
      </c>
      <c r="AF1111" s="204">
        <v>1948.0223693847656</v>
      </c>
      <c r="AG1111" s="205">
        <v>8606.524169921875</v>
      </c>
      <c r="AH1111" s="205">
        <v>4428.2077026367187</v>
      </c>
      <c r="AI1111" s="232">
        <v>51.451754682946707</v>
      </c>
      <c r="AJ1111" s="205">
        <v>8174.0531005859375</v>
      </c>
      <c r="AK1111" s="205">
        <v>432.47221565246582</v>
      </c>
      <c r="AL1111" s="205">
        <v>1954</v>
      </c>
      <c r="AM1111" s="205">
        <v>74</v>
      </c>
      <c r="AN1111" s="203">
        <v>54.613951843608774</v>
      </c>
      <c r="AO1111" s="203">
        <v>54.840785607948767</v>
      </c>
      <c r="AP1111" s="203">
        <v>50.654051220294562</v>
      </c>
      <c r="AQ1111" s="203">
        <v>1.7982708253075377</v>
      </c>
      <c r="AR1111" s="205">
        <v>1708</v>
      </c>
      <c r="AS1111" s="204">
        <v>2</v>
      </c>
      <c r="AT1111" s="204">
        <v>1</v>
      </c>
      <c r="AU1111" s="204">
        <v>0</v>
      </c>
      <c r="AV1111" s="204">
        <v>2</v>
      </c>
      <c r="AW1111" s="204">
        <v>1</v>
      </c>
      <c r="AX1111" s="204">
        <v>52</v>
      </c>
      <c r="AY1111" s="204">
        <v>1</v>
      </c>
      <c r="AZ1111" s="204">
        <v>22</v>
      </c>
      <c r="BA1111" s="204">
        <v>0</v>
      </c>
      <c r="BB1111" s="204">
        <v>121</v>
      </c>
      <c r="BC1111" s="204">
        <v>39</v>
      </c>
      <c r="BD1111" s="204">
        <v>152</v>
      </c>
      <c r="BE1111" s="204">
        <v>157</v>
      </c>
      <c r="BF1111" s="204">
        <v>0</v>
      </c>
      <c r="BG1111" s="203">
        <v>26.036111922991967</v>
      </c>
      <c r="BH1111" s="204">
        <v>1039</v>
      </c>
      <c r="BI1111" s="239">
        <v>51.232741617357</v>
      </c>
      <c r="BJ1111" s="129"/>
      <c r="BK1111" s="129"/>
    </row>
    <row r="1112" spans="1:63">
      <c r="A1112" s="352">
        <v>41850</v>
      </c>
      <c r="B1112" s="114" t="s">
        <v>121</v>
      </c>
      <c r="C1112" s="114" t="s">
        <v>122</v>
      </c>
      <c r="D1112" s="114">
        <v>224</v>
      </c>
      <c r="E1112" s="114">
        <v>168</v>
      </c>
      <c r="F1112" s="114">
        <v>56</v>
      </c>
      <c r="G1112" s="114">
        <v>661</v>
      </c>
      <c r="H1112" s="114">
        <v>492</v>
      </c>
      <c r="I1112" s="114">
        <v>169</v>
      </c>
      <c r="J1112" s="114">
        <v>2622</v>
      </c>
      <c r="K1112" s="115">
        <v>1890</v>
      </c>
      <c r="L1112" s="115">
        <v>732</v>
      </c>
      <c r="M1112" s="115">
        <v>1724687</v>
      </c>
      <c r="N1112" s="116">
        <v>1.1886214837431908E-2</v>
      </c>
      <c r="O1112" s="115">
        <v>2582</v>
      </c>
      <c r="P1112" s="116">
        <v>0.14973635971546173</v>
      </c>
      <c r="Q1112" s="116">
        <v>0</v>
      </c>
      <c r="R1112" s="117">
        <v>819624</v>
      </c>
      <c r="S1112" s="116">
        <v>99.666450500488281</v>
      </c>
      <c r="T1112" s="116">
        <v>99.5172119140625</v>
      </c>
      <c r="U1112" s="118">
        <v>822367</v>
      </c>
      <c r="V1112" s="119">
        <v>8.4268942475318909E-2</v>
      </c>
      <c r="W1112" s="117">
        <v>2435</v>
      </c>
      <c r="X1112" s="119">
        <v>0.29708743095397949</v>
      </c>
      <c r="Y1112" s="119">
        <v>0</v>
      </c>
      <c r="Z1112" s="117">
        <v>969147</v>
      </c>
      <c r="AA1112" s="119">
        <v>97.903617858886719</v>
      </c>
      <c r="AB1112" s="116">
        <v>970373</v>
      </c>
      <c r="AC1112" s="120">
        <v>97.845054626464844</v>
      </c>
      <c r="AD1112" s="116">
        <v>4.8237872123718262</v>
      </c>
      <c r="AE1112" s="116">
        <v>30.195796966552734</v>
      </c>
      <c r="AF1112" s="116">
        <v>2363.013427734375</v>
      </c>
      <c r="AG1112" s="116">
        <v>12451.123046875</v>
      </c>
      <c r="AH1112" s="121">
        <v>9821.82421875</v>
      </c>
      <c r="AI1112" s="116">
        <v>78.883041381835938</v>
      </c>
      <c r="AJ1112" s="121">
        <v>8166.4443359375</v>
      </c>
      <c r="AK1112" s="121">
        <v>4284.66943359375</v>
      </c>
      <c r="AL1112" s="116">
        <v>6036.2158203125</v>
      </c>
      <c r="AM1112" s="116">
        <v>3785.607666015625</v>
      </c>
      <c r="AN1112" s="116">
        <v>115.11284637451172</v>
      </c>
      <c r="AO1112" s="116">
        <v>105.50066375732422</v>
      </c>
      <c r="AP1112" s="116">
        <v>139.30328369140625</v>
      </c>
      <c r="AQ1112" s="122">
        <v>4.7487120697463769</v>
      </c>
      <c r="AR1112" s="118">
        <v>231</v>
      </c>
      <c r="AS1112" s="118">
        <v>61</v>
      </c>
      <c r="AT1112" s="118">
        <v>3</v>
      </c>
      <c r="AU1112" s="118">
        <v>1</v>
      </c>
      <c r="AV1112" s="118">
        <v>3</v>
      </c>
      <c r="AW1112" s="118">
        <v>2</v>
      </c>
      <c r="AX1112" s="118">
        <v>8</v>
      </c>
      <c r="AY1112" s="118">
        <v>0</v>
      </c>
      <c r="AZ1112" s="118">
        <v>8</v>
      </c>
      <c r="BA1112" s="118">
        <v>2</v>
      </c>
      <c r="BB1112" s="118">
        <v>42</v>
      </c>
      <c r="BC1112" s="118">
        <v>22</v>
      </c>
      <c r="BD1112" s="116">
        <v>34</v>
      </c>
      <c r="BE1112" s="118">
        <v>39</v>
      </c>
      <c r="BF1112" s="118">
        <v>0</v>
      </c>
      <c r="BG1112" s="112">
        <v>57.253894805908203</v>
      </c>
      <c r="BH1112" s="244">
        <v>62</v>
      </c>
      <c r="BI1112" s="240">
        <v>9.379727685325264</v>
      </c>
      <c r="BJ1112" s="129"/>
      <c r="BK1112" s="129"/>
    </row>
    <row r="1113" spans="1:63">
      <c r="A1113" s="352">
        <v>41850</v>
      </c>
      <c r="B1113" s="114" t="s">
        <v>123</v>
      </c>
      <c r="C1113" s="114" t="s">
        <v>122</v>
      </c>
      <c r="D1113" s="114">
        <v>170</v>
      </c>
      <c r="E1113" s="114">
        <v>158</v>
      </c>
      <c r="F1113" s="114">
        <v>12</v>
      </c>
      <c r="G1113" s="114">
        <v>521</v>
      </c>
      <c r="H1113" s="114">
        <v>484</v>
      </c>
      <c r="I1113" s="114">
        <v>37</v>
      </c>
      <c r="J1113" s="114">
        <v>1654</v>
      </c>
      <c r="K1113" s="115">
        <v>1515</v>
      </c>
      <c r="L1113" s="115">
        <v>139</v>
      </c>
      <c r="M1113" s="115">
        <v>986214</v>
      </c>
      <c r="N1113" s="116">
        <v>4.664301872253418E-3</v>
      </c>
      <c r="O1113" s="115">
        <v>1398</v>
      </c>
      <c r="P1113" s="116">
        <v>0.14178039133548737</v>
      </c>
      <c r="Q1113" s="116">
        <v>0</v>
      </c>
      <c r="R1113" s="117">
        <v>372247</v>
      </c>
      <c r="S1113" s="116">
        <v>99.745979309082031</v>
      </c>
      <c r="T1113" s="116">
        <v>99.604560852050781</v>
      </c>
      <c r="U1113" s="118">
        <v>373195</v>
      </c>
      <c r="V1113" s="119">
        <v>7.5027798302471638E-3</v>
      </c>
      <c r="W1113" s="117">
        <v>999</v>
      </c>
      <c r="X1113" s="119">
        <v>0.26837018132209778</v>
      </c>
      <c r="Y1113" s="119">
        <v>0</v>
      </c>
      <c r="Z1113" s="117">
        <v>300766</v>
      </c>
      <c r="AA1113" s="119">
        <v>98.625511169433594</v>
      </c>
      <c r="AB1113" s="116">
        <v>300156</v>
      </c>
      <c r="AC1113" s="120">
        <v>98.645706176757812</v>
      </c>
      <c r="AD1113" s="116">
        <v>4.7530097961425781</v>
      </c>
      <c r="AE1113" s="116">
        <v>29.568719863891602</v>
      </c>
      <c r="AF1113" s="116">
        <v>1302.3721923828125</v>
      </c>
      <c r="AG1113" s="116">
        <v>5401.49658203125</v>
      </c>
      <c r="AH1113" s="121">
        <v>3650.988525390625</v>
      </c>
      <c r="AI1113" s="116">
        <v>67.5921630859375</v>
      </c>
      <c r="AJ1113" s="121">
        <v>4589.333984375</v>
      </c>
      <c r="AK1113" s="121">
        <v>812.1610107421875</v>
      </c>
      <c r="AL1113" s="116">
        <v>2943.96826171875</v>
      </c>
      <c r="AM1113" s="116">
        <v>707.02197265625</v>
      </c>
      <c r="AN1113" s="116">
        <v>89.14898681640625</v>
      </c>
      <c r="AO1113" s="116">
        <v>82.768592834472656</v>
      </c>
      <c r="AP1113" s="116">
        <v>157.95387268066406</v>
      </c>
      <c r="AQ1113" s="116">
        <v>3.2657174014699213</v>
      </c>
      <c r="AR1113" s="118">
        <v>314</v>
      </c>
      <c r="AS1113" s="118">
        <v>13</v>
      </c>
      <c r="AT1113" s="118">
        <v>2</v>
      </c>
      <c r="AU1113" s="118">
        <v>1</v>
      </c>
      <c r="AV1113" s="118">
        <v>0</v>
      </c>
      <c r="AW1113" s="118">
        <v>0</v>
      </c>
      <c r="AX1113" s="118">
        <v>3</v>
      </c>
      <c r="AY1113" s="118">
        <v>1</v>
      </c>
      <c r="AZ1113" s="118">
        <v>8</v>
      </c>
      <c r="BA1113" s="118">
        <v>1</v>
      </c>
      <c r="BB1113" s="118">
        <v>32</v>
      </c>
      <c r="BC1113" s="118">
        <v>11</v>
      </c>
      <c r="BD1113" s="116">
        <v>10</v>
      </c>
      <c r="BE1113" s="118">
        <v>22</v>
      </c>
      <c r="BF1113" s="118">
        <v>0</v>
      </c>
      <c r="BG1113" s="112">
        <v>43.708667755126953</v>
      </c>
      <c r="BH1113" s="244">
        <v>78</v>
      </c>
      <c r="BI1113" s="240">
        <v>14.971209213051823</v>
      </c>
      <c r="BJ1113" s="129"/>
      <c r="BK1113" s="129"/>
    </row>
    <row r="1114" spans="1:63">
      <c r="A1114" s="352">
        <v>41850</v>
      </c>
      <c r="B1114" s="114" t="s">
        <v>183</v>
      </c>
      <c r="C1114" s="114" t="s">
        <v>122</v>
      </c>
      <c r="D1114" s="114">
        <v>139</v>
      </c>
      <c r="E1114" s="114">
        <v>129</v>
      </c>
      <c r="F1114" s="114">
        <v>10</v>
      </c>
      <c r="G1114" s="114">
        <v>415</v>
      </c>
      <c r="H1114" s="114">
        <v>385</v>
      </c>
      <c r="I1114" s="114">
        <v>30</v>
      </c>
      <c r="J1114" s="114">
        <v>1582</v>
      </c>
      <c r="K1114" s="115">
        <v>1462</v>
      </c>
      <c r="L1114" s="115">
        <v>120</v>
      </c>
      <c r="M1114" s="115">
        <v>1119563</v>
      </c>
      <c r="N1114" s="116">
        <v>0.10271865129470825</v>
      </c>
      <c r="O1114" s="115">
        <v>2196</v>
      </c>
      <c r="P1114" s="116">
        <v>0.1964213103055954</v>
      </c>
      <c r="Q1114" s="116">
        <v>0</v>
      </c>
      <c r="R1114" s="117">
        <v>442522</v>
      </c>
      <c r="S1114" s="116">
        <v>99.56060791015625</v>
      </c>
      <c r="T1114" s="116">
        <v>99.36505126953125</v>
      </c>
      <c r="U1114" s="118">
        <v>444475</v>
      </c>
      <c r="V1114" s="119">
        <v>6.6145449876785278E-2</v>
      </c>
      <c r="W1114" s="117">
        <v>1630</v>
      </c>
      <c r="X1114" s="119">
        <v>0.36834326386451721</v>
      </c>
      <c r="Y1114" s="119">
        <v>0</v>
      </c>
      <c r="Z1114" s="117">
        <v>299941</v>
      </c>
      <c r="AA1114" s="119">
        <v>98.400352478027344</v>
      </c>
      <c r="AB1114" s="116">
        <v>300192</v>
      </c>
      <c r="AC1114" s="120">
        <v>98.102210998535156</v>
      </c>
      <c r="AD1114" s="116">
        <v>5.2066464424133301</v>
      </c>
      <c r="AE1114" s="116">
        <v>29.149042129516602</v>
      </c>
      <c r="AF1114" s="116">
        <v>1628.1116943359375</v>
      </c>
      <c r="AG1114" s="116">
        <v>5757.6826171875</v>
      </c>
      <c r="AH1114" s="121">
        <v>3939.015380859375</v>
      </c>
      <c r="AI1114" s="116">
        <v>68.4132080078125</v>
      </c>
      <c r="AJ1114" s="121">
        <v>5099.6552734375</v>
      </c>
      <c r="AK1114" s="121">
        <v>658.0240478515625</v>
      </c>
      <c r="AL1114" s="116">
        <v>3382.40283203125</v>
      </c>
      <c r="AM1114" s="116">
        <v>556.613037109375</v>
      </c>
      <c r="AN1114" s="116">
        <v>92.331512451171875</v>
      </c>
      <c r="AO1114" s="116">
        <v>88.488418579101563</v>
      </c>
      <c r="AP1114" s="116">
        <v>139.17594909667969</v>
      </c>
      <c r="AQ1114" s="116">
        <v>3.6394959653524022</v>
      </c>
      <c r="AR1114" s="118">
        <v>185</v>
      </c>
      <c r="AS1114" s="118">
        <v>7</v>
      </c>
      <c r="AT1114" s="118">
        <v>3</v>
      </c>
      <c r="AU1114" s="118">
        <v>2</v>
      </c>
      <c r="AV1114" s="118">
        <v>4</v>
      </c>
      <c r="AW1114" s="118">
        <v>3</v>
      </c>
      <c r="AX1114" s="118">
        <v>6</v>
      </c>
      <c r="AY1114" s="118">
        <v>0</v>
      </c>
      <c r="AZ1114" s="118">
        <v>7</v>
      </c>
      <c r="BA1114" s="118">
        <v>0</v>
      </c>
      <c r="BB1114" s="118">
        <v>27</v>
      </c>
      <c r="BC1114" s="118">
        <v>7</v>
      </c>
      <c r="BD1114" s="116">
        <v>14</v>
      </c>
      <c r="BE1114" s="118">
        <v>34</v>
      </c>
      <c r="BF1114" s="118">
        <v>0</v>
      </c>
      <c r="BG1114" s="112">
        <v>45.704708099365234</v>
      </c>
      <c r="BH1114" s="244">
        <v>39</v>
      </c>
      <c r="BI1114" s="240">
        <v>9.3975903614457827</v>
      </c>
      <c r="BJ1114" s="129"/>
      <c r="BK1114" s="129"/>
    </row>
    <row r="1115" spans="1:63">
      <c r="A1115" s="352">
        <v>41850</v>
      </c>
      <c r="B1115" s="114" t="s">
        <v>126</v>
      </c>
      <c r="C1115" s="114" t="s">
        <v>122</v>
      </c>
      <c r="D1115" s="114">
        <v>107</v>
      </c>
      <c r="E1115" s="114">
        <v>103</v>
      </c>
      <c r="F1115" s="114">
        <v>4</v>
      </c>
      <c r="G1115" s="114">
        <v>314</v>
      </c>
      <c r="H1115" s="114">
        <v>302</v>
      </c>
      <c r="I1115" s="114">
        <v>12</v>
      </c>
      <c r="J1115" s="114">
        <v>966</v>
      </c>
      <c r="K1115" s="115">
        <v>916</v>
      </c>
      <c r="L1115" s="115">
        <v>50</v>
      </c>
      <c r="M1115" s="115">
        <v>579976</v>
      </c>
      <c r="N1115" s="116">
        <v>7.5865206308662891E-3</v>
      </c>
      <c r="O1115" s="115">
        <v>1146</v>
      </c>
      <c r="P1115" s="116">
        <v>0.19762744009494781</v>
      </c>
      <c r="Q1115" s="116">
        <v>0</v>
      </c>
      <c r="R1115" s="117">
        <v>216505</v>
      </c>
      <c r="S1115" s="116">
        <v>99.608016967773438</v>
      </c>
      <c r="T1115" s="116">
        <v>99.411163330078125</v>
      </c>
      <c r="U1115" s="118">
        <v>217357</v>
      </c>
      <c r="V1115" s="119">
        <v>1.840290380641818E-3</v>
      </c>
      <c r="W1115" s="117">
        <v>630</v>
      </c>
      <c r="X1115" s="119">
        <v>0.29098635911941528</v>
      </c>
      <c r="Y1115" s="119">
        <v>0</v>
      </c>
      <c r="Z1115" s="117">
        <v>109478</v>
      </c>
      <c r="AA1115" s="119">
        <v>98.766876220703125</v>
      </c>
      <c r="AB1115" s="116">
        <v>109332</v>
      </c>
      <c r="AC1115" s="120">
        <v>98.689315795898438</v>
      </c>
      <c r="AD1115" s="116">
        <v>5.5380511283874512</v>
      </c>
      <c r="AE1115" s="116">
        <v>34.136222839355469</v>
      </c>
      <c r="AF1115" s="116">
        <v>894.914794921875</v>
      </c>
      <c r="AG1115" s="116">
        <v>3154.971435546875</v>
      </c>
      <c r="AH1115" s="121">
        <v>2022.4608154296875</v>
      </c>
      <c r="AI1115" s="116">
        <v>64.103935241699219</v>
      </c>
      <c r="AJ1115" s="121">
        <v>3061.431640625</v>
      </c>
      <c r="AK1115" s="121">
        <v>93.540000915527344</v>
      </c>
      <c r="AL1115" s="116">
        <v>1984.427001953125</v>
      </c>
      <c r="AM1115" s="116">
        <v>38.034000396728516</v>
      </c>
      <c r="AN1115" s="116">
        <v>89.960136413574219</v>
      </c>
      <c r="AO1115" s="116">
        <v>92.566513061523438</v>
      </c>
      <c r="AP1115" s="116">
        <v>46.816818237304688</v>
      </c>
      <c r="AQ1115" s="116">
        <v>3.2660159788269927</v>
      </c>
      <c r="AR1115" s="118">
        <v>173</v>
      </c>
      <c r="AS1115" s="118">
        <v>1</v>
      </c>
      <c r="AT1115" s="118">
        <v>2</v>
      </c>
      <c r="AU1115" s="118">
        <v>1</v>
      </c>
      <c r="AV1115" s="118">
        <v>0</v>
      </c>
      <c r="AW1115" s="118">
        <v>0</v>
      </c>
      <c r="AX1115" s="118">
        <v>1</v>
      </c>
      <c r="AY1115" s="118">
        <v>0</v>
      </c>
      <c r="AZ1115" s="118">
        <v>5</v>
      </c>
      <c r="BA1115" s="118">
        <v>1</v>
      </c>
      <c r="BB1115" s="118">
        <v>16</v>
      </c>
      <c r="BC1115" s="118">
        <v>8</v>
      </c>
      <c r="BD1115" s="116">
        <v>12</v>
      </c>
      <c r="BE1115" s="118">
        <v>27</v>
      </c>
      <c r="BF1115" s="118">
        <v>0</v>
      </c>
      <c r="BG1115" s="112">
        <v>44.029872894287109</v>
      </c>
      <c r="BH1115" s="244">
        <v>32</v>
      </c>
      <c r="BI1115" s="240">
        <v>10.191082802547772</v>
      </c>
      <c r="BJ1115" s="129"/>
      <c r="BK1115" s="129"/>
    </row>
    <row r="1116" spans="1:63">
      <c r="A1116" s="352">
        <v>41850</v>
      </c>
      <c r="B1116" s="114" t="s">
        <v>184</v>
      </c>
      <c r="C1116" s="114" t="s">
        <v>122</v>
      </c>
      <c r="D1116" s="114">
        <v>112</v>
      </c>
      <c r="E1116" s="114">
        <v>95</v>
      </c>
      <c r="F1116" s="114">
        <v>17</v>
      </c>
      <c r="G1116" s="114">
        <v>333</v>
      </c>
      <c r="H1116" s="114">
        <v>282</v>
      </c>
      <c r="I1116" s="114">
        <v>51</v>
      </c>
      <c r="J1116" s="114">
        <v>1165</v>
      </c>
      <c r="K1116" s="115">
        <v>946</v>
      </c>
      <c r="L1116" s="115">
        <v>219</v>
      </c>
      <c r="M1116" s="115">
        <v>852009</v>
      </c>
      <c r="N1116" s="116">
        <v>4.6947860391810536E-4</v>
      </c>
      <c r="O1116" s="115">
        <v>1942</v>
      </c>
      <c r="P1116" s="116">
        <v>0.22793668508529663</v>
      </c>
      <c r="Q1116" s="116">
        <v>0</v>
      </c>
      <c r="R1116" s="117">
        <v>312320</v>
      </c>
      <c r="S1116" s="116">
        <v>99.516944885253906</v>
      </c>
      <c r="T1116" s="116">
        <v>99.290107727050781</v>
      </c>
      <c r="U1116" s="118">
        <v>313836</v>
      </c>
      <c r="V1116" s="119">
        <v>6.0541173443198204E-3</v>
      </c>
      <c r="W1116" s="117">
        <v>808</v>
      </c>
      <c r="X1116" s="119">
        <v>0.25870901346206665</v>
      </c>
      <c r="Y1116" s="119">
        <v>0</v>
      </c>
      <c r="Z1116" s="117">
        <v>212244</v>
      </c>
      <c r="AA1116" s="119">
        <v>98.451309204101563</v>
      </c>
      <c r="AB1116" s="116">
        <v>211099</v>
      </c>
      <c r="AC1116" s="120">
        <v>98.297004699707031</v>
      </c>
      <c r="AD1116" s="116">
        <v>5.568659782409668</v>
      </c>
      <c r="AE1116" s="116">
        <v>30.592903137207031</v>
      </c>
      <c r="AF1116" s="116">
        <v>1345.7835693359375</v>
      </c>
      <c r="AG1116" s="116">
        <v>3920.048828125</v>
      </c>
      <c r="AH1116" s="121">
        <v>2448.463134765625</v>
      </c>
      <c r="AI1116" s="116">
        <v>62.460014343261719</v>
      </c>
      <c r="AJ1116" s="121">
        <v>3262.054443359375</v>
      </c>
      <c r="AK1116" s="121">
        <v>657.9949951171875</v>
      </c>
      <c r="AL1116" s="116">
        <v>2063.985595703125</v>
      </c>
      <c r="AM1116" s="116">
        <v>384.47695922851562</v>
      </c>
      <c r="AN1116" s="116">
        <v>88.140556335449219</v>
      </c>
      <c r="AO1116" s="116">
        <v>91.559303283691406</v>
      </c>
      <c r="AP1116" s="116">
        <v>74.373222351074219</v>
      </c>
      <c r="AQ1116" s="116">
        <v>3.3648487795064379</v>
      </c>
      <c r="AR1116" s="118">
        <v>187</v>
      </c>
      <c r="AS1116" s="118">
        <v>3</v>
      </c>
      <c r="AT1116" s="118">
        <v>0</v>
      </c>
      <c r="AU1116" s="118">
        <v>0</v>
      </c>
      <c r="AV1116" s="118">
        <v>0</v>
      </c>
      <c r="AW1116" s="118">
        <v>0</v>
      </c>
      <c r="AX1116" s="118">
        <v>3</v>
      </c>
      <c r="AY1116" s="118">
        <v>0</v>
      </c>
      <c r="AZ1116" s="118">
        <v>3</v>
      </c>
      <c r="BA1116" s="118">
        <v>0</v>
      </c>
      <c r="BB1116" s="118">
        <v>20</v>
      </c>
      <c r="BC1116" s="118">
        <v>6</v>
      </c>
      <c r="BD1116" s="116">
        <v>8</v>
      </c>
      <c r="BE1116" s="118">
        <v>38</v>
      </c>
      <c r="BF1116" s="118">
        <v>0</v>
      </c>
      <c r="BG1116" s="112">
        <v>43.456043243408203</v>
      </c>
      <c r="BH1116" s="244">
        <v>43</v>
      </c>
      <c r="BI1116" s="240">
        <v>12.912912912912914</v>
      </c>
      <c r="BJ1116" s="129"/>
      <c r="BK1116" s="129"/>
    </row>
    <row r="1117" spans="1:63">
      <c r="A1117" s="352">
        <v>41850</v>
      </c>
      <c r="B1117" s="114" t="s">
        <v>131</v>
      </c>
      <c r="C1117" s="114" t="s">
        <v>176</v>
      </c>
      <c r="D1117" s="114">
        <v>188</v>
      </c>
      <c r="E1117" s="114">
        <v>168</v>
      </c>
      <c r="F1117" s="114">
        <v>20</v>
      </c>
      <c r="G1117" s="114">
        <v>539</v>
      </c>
      <c r="H1117" s="114">
        <v>489</v>
      </c>
      <c r="I1117" s="114">
        <v>50</v>
      </c>
      <c r="J1117" s="114">
        <v>1734</v>
      </c>
      <c r="K1117" s="115">
        <v>1558</v>
      </c>
      <c r="L1117" s="115">
        <v>176</v>
      </c>
      <c r="M1117" s="115">
        <v>997502</v>
      </c>
      <c r="N1117" s="116">
        <v>0</v>
      </c>
      <c r="O1117" s="115">
        <v>19</v>
      </c>
      <c r="P1117" s="116">
        <v>1.9857008010149002E-3</v>
      </c>
      <c r="Q1117" s="116">
        <v>0</v>
      </c>
      <c r="R1117" s="117">
        <v>355525</v>
      </c>
      <c r="S1117" s="116">
        <v>99.727066040039063</v>
      </c>
      <c r="T1117" s="116">
        <v>99.725082397460938</v>
      </c>
      <c r="U1117" s="118">
        <v>356498</v>
      </c>
      <c r="V1117" s="119">
        <v>0</v>
      </c>
      <c r="W1117" s="117">
        <v>1031</v>
      </c>
      <c r="X1117" s="119">
        <v>0.28999367356300354</v>
      </c>
      <c r="Y1117" s="119">
        <v>0</v>
      </c>
      <c r="Z1117" s="117">
        <v>141519</v>
      </c>
      <c r="AA1117" s="119">
        <v>95.1292724609375</v>
      </c>
      <c r="AB1117" s="116">
        <v>140316</v>
      </c>
      <c r="AC1117" s="120">
        <v>95.733200073242188</v>
      </c>
      <c r="AD1117" s="116">
        <v>5.0101923942565918</v>
      </c>
      <c r="AE1117" s="116">
        <v>30.266683578491211</v>
      </c>
      <c r="AF1117" s="116">
        <v>1418.344482421875</v>
      </c>
      <c r="AG1117" s="116">
        <v>4364.044921875</v>
      </c>
      <c r="AH1117" s="121">
        <v>2407.080322265625</v>
      </c>
      <c r="AI1117" s="116">
        <v>55.157093048095703</v>
      </c>
      <c r="AJ1117" s="121">
        <v>3802.6416015625</v>
      </c>
      <c r="AK1117" s="121">
        <v>561.405517578125</v>
      </c>
      <c r="AL1117" s="116">
        <v>2033.81884765625</v>
      </c>
      <c r="AM1117" s="116">
        <v>373.26174926757812</v>
      </c>
      <c r="AN1117" s="116">
        <v>64.884208679199219</v>
      </c>
      <c r="AO1117" s="116">
        <v>63.409172058105469</v>
      </c>
      <c r="AP1117" s="116">
        <v>77.019859313964844</v>
      </c>
      <c r="AQ1117" s="116">
        <v>2.516750243295848</v>
      </c>
      <c r="AR1117" s="118">
        <v>391</v>
      </c>
      <c r="AS1117" s="118">
        <v>0</v>
      </c>
      <c r="AT1117" s="118">
        <v>0</v>
      </c>
      <c r="AU1117" s="118">
        <v>0</v>
      </c>
      <c r="AV1117" s="118">
        <v>0</v>
      </c>
      <c r="AW1117" s="118">
        <v>0</v>
      </c>
      <c r="AX1117" s="118">
        <v>4</v>
      </c>
      <c r="AY1117" s="118">
        <v>0</v>
      </c>
      <c r="AZ1117" s="118">
        <v>4</v>
      </c>
      <c r="BA1117" s="118">
        <v>3</v>
      </c>
      <c r="BB1117" s="118">
        <v>109</v>
      </c>
      <c r="BC1117" s="118">
        <v>62</v>
      </c>
      <c r="BD1117" s="116">
        <v>13</v>
      </c>
      <c r="BE1117" s="118">
        <v>19</v>
      </c>
      <c r="BF1117" s="118">
        <v>0</v>
      </c>
      <c r="BG1117" s="112">
        <v>31.663225173950195</v>
      </c>
      <c r="BH1117" s="244">
        <v>156</v>
      </c>
      <c r="BI1117" s="240">
        <v>28.942486085343226</v>
      </c>
      <c r="BJ1117" s="129"/>
      <c r="BK1117" s="129"/>
    </row>
    <row r="1118" spans="1:63">
      <c r="A1118" s="352">
        <v>41850</v>
      </c>
      <c r="B1118" s="114" t="s">
        <v>124</v>
      </c>
      <c r="C1118" s="114" t="s">
        <v>176</v>
      </c>
      <c r="D1118" s="114">
        <v>149</v>
      </c>
      <c r="E1118" s="114">
        <v>113</v>
      </c>
      <c r="F1118" s="114">
        <v>36</v>
      </c>
      <c r="G1118" s="114">
        <v>430</v>
      </c>
      <c r="H1118" s="114">
        <v>332</v>
      </c>
      <c r="I1118" s="114">
        <v>98</v>
      </c>
      <c r="J1118" s="114">
        <v>1623</v>
      </c>
      <c r="K1118" s="115">
        <v>1261</v>
      </c>
      <c r="L1118" s="115">
        <v>362</v>
      </c>
      <c r="M1118" s="115">
        <v>1053315</v>
      </c>
      <c r="N1118" s="116">
        <v>3.7120901048183441E-2</v>
      </c>
      <c r="O1118" s="115">
        <v>119</v>
      </c>
      <c r="P1118" s="116">
        <v>1.1707724072039127E-2</v>
      </c>
      <c r="Q1118" s="116">
        <v>0</v>
      </c>
      <c r="R1118" s="117">
        <v>429249</v>
      </c>
      <c r="S1118" s="116">
        <v>99.503929138183594</v>
      </c>
      <c r="T1118" s="116">
        <v>99.492279052734375</v>
      </c>
      <c r="U1118" s="118">
        <v>431389</v>
      </c>
      <c r="V1118" s="119">
        <v>0.23366381227970123</v>
      </c>
      <c r="W1118" s="117">
        <v>1309</v>
      </c>
      <c r="X1118" s="119">
        <v>0.30495119094848633</v>
      </c>
      <c r="Y1118" s="119">
        <v>0</v>
      </c>
      <c r="Z1118" s="117">
        <v>104721</v>
      </c>
      <c r="AA1118" s="119">
        <v>95.462226867675781</v>
      </c>
      <c r="AB1118" s="116">
        <v>104378</v>
      </c>
      <c r="AC1118" s="120">
        <v>95.422409057617188</v>
      </c>
      <c r="AD1118" s="116">
        <v>4.8418240547180176</v>
      </c>
      <c r="AE1118" s="116">
        <v>29.429441452026367</v>
      </c>
      <c r="AF1118" s="116">
        <v>1487.6920166015625</v>
      </c>
      <c r="AG1118" s="116">
        <v>5277.296875</v>
      </c>
      <c r="AH1118" s="121">
        <v>3130.827880859375</v>
      </c>
      <c r="AI1118" s="116">
        <v>59.32635498046875</v>
      </c>
      <c r="AJ1118" s="121">
        <v>4042.572509765625</v>
      </c>
      <c r="AK1118" s="121">
        <v>1234.72509765625</v>
      </c>
      <c r="AL1118" s="116">
        <v>2171.258544921875</v>
      </c>
      <c r="AM1118" s="116">
        <v>959.56939697265625</v>
      </c>
      <c r="AN1118" s="116">
        <v>79.491752624511719</v>
      </c>
      <c r="AO1118" s="116">
        <v>77.759925842285156</v>
      </c>
      <c r="AP1118" s="116">
        <v>85.74407958984375</v>
      </c>
      <c r="AQ1118" s="116">
        <v>3.2515692390634627</v>
      </c>
      <c r="AR1118" s="118">
        <v>222</v>
      </c>
      <c r="AS1118" s="118">
        <v>2</v>
      </c>
      <c r="AT1118" s="118">
        <v>1</v>
      </c>
      <c r="AU1118" s="118">
        <v>1</v>
      </c>
      <c r="AV1118" s="118">
        <v>2</v>
      </c>
      <c r="AW1118" s="118">
        <v>1</v>
      </c>
      <c r="AX1118" s="118">
        <v>4</v>
      </c>
      <c r="AY1118" s="118">
        <v>0</v>
      </c>
      <c r="AZ1118" s="118">
        <v>2</v>
      </c>
      <c r="BA1118" s="118">
        <v>2</v>
      </c>
      <c r="BB1118" s="118">
        <v>79</v>
      </c>
      <c r="BC1118" s="118">
        <v>44</v>
      </c>
      <c r="BD1118" s="116">
        <v>15</v>
      </c>
      <c r="BE1118" s="118">
        <v>26</v>
      </c>
      <c r="BF1118" s="118">
        <v>0</v>
      </c>
      <c r="BG1118" s="112">
        <v>39.232154846191406</v>
      </c>
      <c r="BH1118" s="244">
        <v>87</v>
      </c>
      <c r="BI1118" s="240">
        <v>20.232558139534884</v>
      </c>
      <c r="BJ1118" s="129"/>
      <c r="BK1118" s="129"/>
    </row>
    <row r="1119" spans="1:63">
      <c r="A1119" s="352">
        <v>41850</v>
      </c>
      <c r="B1119" s="206" t="s">
        <v>133</v>
      </c>
      <c r="C1119" s="206" t="s">
        <v>176</v>
      </c>
      <c r="D1119" s="206">
        <v>173</v>
      </c>
      <c r="E1119" s="206">
        <v>163</v>
      </c>
      <c r="F1119" s="206">
        <v>10</v>
      </c>
      <c r="G1119" s="206">
        <v>511</v>
      </c>
      <c r="H1119" s="206">
        <v>482</v>
      </c>
      <c r="I1119" s="206">
        <v>29</v>
      </c>
      <c r="J1119" s="206">
        <v>1619</v>
      </c>
      <c r="K1119" s="245">
        <v>1515</v>
      </c>
      <c r="L1119" s="245">
        <v>104</v>
      </c>
      <c r="M1119" s="245">
        <v>822933</v>
      </c>
      <c r="N1119" s="246">
        <v>4.6176300384104252E-3</v>
      </c>
      <c r="O1119" s="245">
        <v>37</v>
      </c>
      <c r="P1119" s="246">
        <v>4.7037345357239246E-3</v>
      </c>
      <c r="Q1119" s="246">
        <v>0</v>
      </c>
      <c r="R1119" s="247">
        <v>281469</v>
      </c>
      <c r="S1119" s="246">
        <v>99.427391052246094</v>
      </c>
      <c r="T1119" s="246">
        <v>99.422714233398438</v>
      </c>
      <c r="U1119" s="248">
        <v>283090</v>
      </c>
      <c r="V1119" s="249">
        <v>0.21477268636226654</v>
      </c>
      <c r="W1119" s="248">
        <v>850</v>
      </c>
      <c r="X1119" s="246">
        <v>0.30198708176612854</v>
      </c>
      <c r="Y1119" s="246">
        <v>0</v>
      </c>
      <c r="Z1119" s="247">
        <v>60239</v>
      </c>
      <c r="AA1119" s="249">
        <v>93.759857177734375</v>
      </c>
      <c r="AB1119" s="246">
        <v>59861</v>
      </c>
      <c r="AC1119" s="250">
        <v>93.59014892578125</v>
      </c>
      <c r="AD1119" s="246">
        <v>5.0943150520324707</v>
      </c>
      <c r="AE1119" s="246">
        <v>34.801673889160156</v>
      </c>
      <c r="AF1119" s="246">
        <v>1228.624267578125</v>
      </c>
      <c r="AG1119" s="246">
        <v>4151.1494140625</v>
      </c>
      <c r="AH1119" s="251">
        <v>2416.52001953125</v>
      </c>
      <c r="AI1119" s="246">
        <v>58.213275909423828</v>
      </c>
      <c r="AJ1119" s="251">
        <v>4000.315185546875</v>
      </c>
      <c r="AK1119" s="251">
        <v>150.83428955078125</v>
      </c>
      <c r="AL1119" s="246">
        <v>2325.222412109375</v>
      </c>
      <c r="AM1119" s="246">
        <v>91.297492980957031</v>
      </c>
      <c r="AN1119" s="246">
        <v>68.297950744628906</v>
      </c>
      <c r="AO1119" s="246">
        <v>70.914566040039062</v>
      </c>
      <c r="AP1119" s="246">
        <v>34.518611907958984</v>
      </c>
      <c r="AQ1119" s="246">
        <v>2.5640206387044473</v>
      </c>
      <c r="AR1119" s="248">
        <v>350</v>
      </c>
      <c r="AS1119" s="248">
        <v>3</v>
      </c>
      <c r="AT1119" s="248">
        <v>1</v>
      </c>
      <c r="AU1119" s="248">
        <v>0</v>
      </c>
      <c r="AV1119" s="248">
        <v>5</v>
      </c>
      <c r="AW1119" s="248">
        <v>1</v>
      </c>
      <c r="AX1119" s="248">
        <v>3</v>
      </c>
      <c r="AY1119" s="248">
        <v>0</v>
      </c>
      <c r="AZ1119" s="248">
        <v>11</v>
      </c>
      <c r="BA1119" s="248">
        <v>2</v>
      </c>
      <c r="BB1119" s="248">
        <v>78</v>
      </c>
      <c r="BC1119" s="248">
        <v>32</v>
      </c>
      <c r="BD1119" s="246">
        <v>11</v>
      </c>
      <c r="BE1119" s="248">
        <v>27</v>
      </c>
      <c r="BF1119" s="248">
        <v>0</v>
      </c>
      <c r="BG1119" s="249">
        <v>33.156436920166016</v>
      </c>
      <c r="BH1119" s="252">
        <v>172</v>
      </c>
      <c r="BI1119" s="253">
        <v>33.659491193737765</v>
      </c>
      <c r="BJ1119" s="129"/>
      <c r="BK1119" s="129"/>
    </row>
    <row r="1120" spans="1:63">
      <c r="A1120" s="352">
        <v>41850</v>
      </c>
      <c r="B1120" s="206" t="s">
        <v>125</v>
      </c>
      <c r="C1120" s="206" t="s">
        <v>176</v>
      </c>
      <c r="D1120" s="206">
        <v>173</v>
      </c>
      <c r="E1120" s="206">
        <v>164</v>
      </c>
      <c r="F1120" s="206">
        <v>9</v>
      </c>
      <c r="G1120" s="206">
        <v>495</v>
      </c>
      <c r="H1120" s="206">
        <v>468</v>
      </c>
      <c r="I1120" s="206">
        <v>27</v>
      </c>
      <c r="J1120" s="206">
        <v>1620</v>
      </c>
      <c r="K1120" s="245">
        <v>1514</v>
      </c>
      <c r="L1120" s="245">
        <v>106</v>
      </c>
      <c r="M1120" s="245">
        <v>826342</v>
      </c>
      <c r="N1120" s="246">
        <v>3.9571993052959442E-2</v>
      </c>
      <c r="O1120" s="245">
        <v>10</v>
      </c>
      <c r="P1120" s="246">
        <v>1.2648797128349543E-3</v>
      </c>
      <c r="Q1120" s="246">
        <v>0</v>
      </c>
      <c r="R1120" s="247">
        <v>304893</v>
      </c>
      <c r="S1120" s="246">
        <v>99.530899047851562</v>
      </c>
      <c r="T1120" s="246">
        <v>99.529640197753906</v>
      </c>
      <c r="U1120" s="248">
        <v>306330</v>
      </c>
      <c r="V1120" s="249">
        <v>0.25234225392341614</v>
      </c>
      <c r="W1120" s="248">
        <v>668</v>
      </c>
      <c r="X1120" s="246">
        <v>0.21909324824810028</v>
      </c>
      <c r="Y1120" s="246">
        <v>0</v>
      </c>
      <c r="Z1120" s="247">
        <v>69663</v>
      </c>
      <c r="AA1120" s="249">
        <v>96.668243408203125</v>
      </c>
      <c r="AB1120" s="246">
        <v>69654</v>
      </c>
      <c r="AC1120" s="250">
        <v>96.890342712402344</v>
      </c>
      <c r="AD1120" s="246">
        <v>4.2045364379882812</v>
      </c>
      <c r="AE1120" s="246">
        <v>32.706569671630859</v>
      </c>
      <c r="AF1120" s="246">
        <v>1013.9417114257812</v>
      </c>
      <c r="AG1120" s="246">
        <v>3991.580078125</v>
      </c>
      <c r="AH1120" s="251">
        <v>2242.39013671875</v>
      </c>
      <c r="AI1120" s="246">
        <v>56.178005218505859</v>
      </c>
      <c r="AJ1120" s="251">
        <v>3712.307373046875</v>
      </c>
      <c r="AK1120" s="251">
        <v>279.27261352539062</v>
      </c>
      <c r="AL1120" s="246">
        <v>2028.7274169921875</v>
      </c>
      <c r="AM1120" s="246">
        <v>213.6627197265625</v>
      </c>
      <c r="AN1120" s="246">
        <v>64.60833740234375</v>
      </c>
      <c r="AO1120" s="246">
        <v>64.774101257324219</v>
      </c>
      <c r="AP1120" s="246">
        <v>62.482814788818359</v>
      </c>
      <c r="AQ1120" s="246">
        <v>2.4639383198302469</v>
      </c>
      <c r="AR1120" s="248">
        <v>356</v>
      </c>
      <c r="AS1120" s="248">
        <v>1</v>
      </c>
      <c r="AT1120" s="248">
        <v>2</v>
      </c>
      <c r="AU1120" s="248">
        <v>2</v>
      </c>
      <c r="AV1120" s="248">
        <v>3</v>
      </c>
      <c r="AW1120" s="248">
        <v>3</v>
      </c>
      <c r="AX1120" s="248">
        <v>1</v>
      </c>
      <c r="AY1120" s="248">
        <v>0</v>
      </c>
      <c r="AZ1120" s="248">
        <v>5</v>
      </c>
      <c r="BA1120" s="248">
        <v>3</v>
      </c>
      <c r="BB1120" s="248">
        <v>57</v>
      </c>
      <c r="BC1120" s="248">
        <v>30</v>
      </c>
      <c r="BD1120" s="246">
        <v>5</v>
      </c>
      <c r="BE1120" s="248">
        <v>18</v>
      </c>
      <c r="BF1120" s="248">
        <v>0</v>
      </c>
      <c r="BG1120" s="249">
        <v>31.445579528808594</v>
      </c>
      <c r="BH1120" s="252">
        <v>163</v>
      </c>
      <c r="BI1120" s="253">
        <v>32.929292929292927</v>
      </c>
      <c r="BJ1120" s="129"/>
      <c r="BK1120" s="129"/>
    </row>
    <row r="1121" spans="1:63">
      <c r="A1121" s="352">
        <v>41850</v>
      </c>
      <c r="B1121" s="107" t="s">
        <v>127</v>
      </c>
      <c r="C1121" s="107" t="s">
        <v>128</v>
      </c>
      <c r="D1121" s="107">
        <v>162</v>
      </c>
      <c r="E1121" s="107">
        <v>150</v>
      </c>
      <c r="F1121" s="107">
        <v>12</v>
      </c>
      <c r="G1121" s="107">
        <v>486</v>
      </c>
      <c r="H1121" s="107">
        <v>450</v>
      </c>
      <c r="I1121" s="107">
        <v>36</v>
      </c>
      <c r="J1121" s="107">
        <v>1559</v>
      </c>
      <c r="K1121" s="108">
        <v>1437</v>
      </c>
      <c r="L1121" s="108">
        <v>122</v>
      </c>
      <c r="M1121" s="108">
        <v>752738</v>
      </c>
      <c r="N1121" s="109">
        <v>0</v>
      </c>
      <c r="O1121" s="108">
        <v>3211</v>
      </c>
      <c r="P1121" s="109">
        <v>0.42658567428588867</v>
      </c>
      <c r="Q1121" s="109">
        <v>0</v>
      </c>
      <c r="R1121" s="110">
        <v>296902</v>
      </c>
      <c r="S1121" s="109">
        <v>99.589767456054687</v>
      </c>
      <c r="T1121" s="109">
        <v>99.164932250976563</v>
      </c>
      <c r="U1121" s="111">
        <v>298125</v>
      </c>
      <c r="V1121" s="112">
        <v>3.7568133324384689E-2</v>
      </c>
      <c r="W1121" s="111">
        <v>2112</v>
      </c>
      <c r="X1121" s="109">
        <v>0.7113458514213562</v>
      </c>
      <c r="Y1121" s="109">
        <v>0</v>
      </c>
      <c r="Z1121" s="110">
        <v>615443</v>
      </c>
      <c r="AA1121" s="112">
        <v>99.3546142578125</v>
      </c>
      <c r="AB1121" s="109">
        <v>614573</v>
      </c>
      <c r="AC1121" s="182">
        <v>99.512672424316406</v>
      </c>
      <c r="AD1121" s="109">
        <v>3.1241676807403564</v>
      </c>
      <c r="AE1121" s="109">
        <v>18.512371063232422</v>
      </c>
      <c r="AF1121" s="109">
        <v>648.3057861328125</v>
      </c>
      <c r="AG1121" s="109">
        <v>3890.086669921875</v>
      </c>
      <c r="AH1121" s="113">
        <v>2307.499755859375</v>
      </c>
      <c r="AI1121" s="109">
        <v>59.317440032958984</v>
      </c>
      <c r="AJ1121" s="113">
        <v>3575.57666015625</v>
      </c>
      <c r="AK1121" s="113">
        <v>314.5111083984375</v>
      </c>
      <c r="AL1121" s="109">
        <v>450</v>
      </c>
      <c r="AM1121" s="109">
        <v>36</v>
      </c>
      <c r="AN1121" s="109">
        <v>69.272445678710937</v>
      </c>
      <c r="AO1121" s="109">
        <v>70.510238647460938</v>
      </c>
      <c r="AP1121" s="109">
        <v>57.747650146484375</v>
      </c>
      <c r="AQ1121" s="109">
        <v>2.4952448171403945</v>
      </c>
      <c r="AR1121" s="111">
        <v>348</v>
      </c>
      <c r="AS1121" s="111">
        <v>1</v>
      </c>
      <c r="AT1121" s="111">
        <v>0</v>
      </c>
      <c r="AU1121" s="111">
        <v>0</v>
      </c>
      <c r="AV1121" s="111">
        <v>2</v>
      </c>
      <c r="AW1121" s="111">
        <v>1</v>
      </c>
      <c r="AX1121" s="111">
        <v>16</v>
      </c>
      <c r="AY1121" s="111">
        <v>0</v>
      </c>
      <c r="AZ1121" s="111">
        <v>7</v>
      </c>
      <c r="BA1121" s="111">
        <v>0</v>
      </c>
      <c r="BB1121" s="111">
        <v>16</v>
      </c>
      <c r="BC1121" s="111">
        <v>4</v>
      </c>
      <c r="BD1121" s="109">
        <v>67</v>
      </c>
      <c r="BE1121" s="111">
        <v>71</v>
      </c>
      <c r="BF1121" s="111">
        <v>0</v>
      </c>
      <c r="BG1121" s="112">
        <v>33.897510528564453</v>
      </c>
      <c r="BH1121" s="244">
        <v>177</v>
      </c>
      <c r="BI1121" s="240">
        <v>36.419753086419753</v>
      </c>
      <c r="BJ1121" s="129"/>
      <c r="BK1121" s="129"/>
    </row>
    <row r="1122" spans="1:63">
      <c r="A1122" s="352">
        <v>41850</v>
      </c>
      <c r="B1122" s="107" t="s">
        <v>129</v>
      </c>
      <c r="C1122" s="107" t="s">
        <v>128</v>
      </c>
      <c r="D1122" s="107">
        <v>154</v>
      </c>
      <c r="E1122" s="107">
        <v>151</v>
      </c>
      <c r="F1122" s="107">
        <v>3</v>
      </c>
      <c r="G1122" s="107">
        <v>457</v>
      </c>
      <c r="H1122" s="107">
        <v>449</v>
      </c>
      <c r="I1122" s="107">
        <v>8</v>
      </c>
      <c r="J1122" s="107">
        <v>1291</v>
      </c>
      <c r="K1122" s="108">
        <v>1261</v>
      </c>
      <c r="L1122" s="108">
        <v>30</v>
      </c>
      <c r="M1122" s="108">
        <v>596078</v>
      </c>
      <c r="N1122" s="109">
        <v>0</v>
      </c>
      <c r="O1122" s="108">
        <v>2762</v>
      </c>
      <c r="P1122" s="109">
        <v>0.46337074041366577</v>
      </c>
      <c r="Q1122" s="109">
        <v>0</v>
      </c>
      <c r="R1122" s="110">
        <v>190197</v>
      </c>
      <c r="S1122" s="109">
        <v>99.505599975585938</v>
      </c>
      <c r="T1122" s="109">
        <v>99.044517517089844</v>
      </c>
      <c r="U1122" s="111">
        <v>191142</v>
      </c>
      <c r="V1122" s="112">
        <v>1.046342495828867E-2</v>
      </c>
      <c r="W1122" s="111">
        <v>1374</v>
      </c>
      <c r="X1122" s="109">
        <v>0.72240889072418213</v>
      </c>
      <c r="Y1122" s="109">
        <v>0</v>
      </c>
      <c r="Z1122" s="110">
        <v>155055</v>
      </c>
      <c r="AA1122" s="112">
        <v>98.822349548339844</v>
      </c>
      <c r="AB1122" s="109">
        <v>156136</v>
      </c>
      <c r="AC1122" s="182">
        <v>98.658218383789063</v>
      </c>
      <c r="AD1122" s="109">
        <v>3.0326302051544189</v>
      </c>
      <c r="AE1122" s="109">
        <v>25.364908218383789</v>
      </c>
      <c r="AF1122" s="109">
        <v>525.32220458984375</v>
      </c>
      <c r="AG1122" s="109">
        <v>2268.855224609375</v>
      </c>
      <c r="AH1122" s="113">
        <v>901.0609130859375</v>
      </c>
      <c r="AI1122" s="109">
        <v>39.714340209960937</v>
      </c>
      <c r="AJ1122" s="113">
        <v>2242.44384765625</v>
      </c>
      <c r="AK1122" s="113">
        <v>26.411111831665039</v>
      </c>
      <c r="AL1122" s="109">
        <v>449</v>
      </c>
      <c r="AM1122" s="109">
        <v>8</v>
      </c>
      <c r="AN1122" s="109">
        <v>53.024932861328125</v>
      </c>
      <c r="AO1122" s="109">
        <v>53.592029571533203</v>
      </c>
      <c r="AP1122" s="109">
        <v>27.930530548095703</v>
      </c>
      <c r="AQ1122" s="109">
        <v>1.7574401429971922</v>
      </c>
      <c r="AR1122" s="111">
        <v>372</v>
      </c>
      <c r="AS1122" s="111">
        <v>1</v>
      </c>
      <c r="AT1122" s="111">
        <v>0</v>
      </c>
      <c r="AU1122" s="111">
        <v>0</v>
      </c>
      <c r="AV1122" s="111">
        <v>0</v>
      </c>
      <c r="AW1122" s="111">
        <v>0</v>
      </c>
      <c r="AX1122" s="111">
        <v>20</v>
      </c>
      <c r="AY1122" s="111">
        <v>0</v>
      </c>
      <c r="AZ1122" s="111">
        <v>9</v>
      </c>
      <c r="BA1122" s="111">
        <v>0</v>
      </c>
      <c r="BB1122" s="111">
        <v>30</v>
      </c>
      <c r="BC1122" s="111">
        <v>13</v>
      </c>
      <c r="BD1122" s="109">
        <v>63</v>
      </c>
      <c r="BE1122" s="111">
        <v>71</v>
      </c>
      <c r="BF1122" s="111">
        <v>0</v>
      </c>
      <c r="BG1122" s="112">
        <v>25.654689788818359</v>
      </c>
      <c r="BH1122" s="244">
        <v>208</v>
      </c>
      <c r="BI1122" s="240">
        <v>45.514223194748361</v>
      </c>
      <c r="BJ1122" s="129"/>
      <c r="BK1122" s="129"/>
    </row>
    <row r="1123" spans="1:63">
      <c r="A1123" s="352">
        <v>41850</v>
      </c>
      <c r="B1123" s="126" t="s">
        <v>130</v>
      </c>
      <c r="C1123" s="126" t="s">
        <v>128</v>
      </c>
      <c r="D1123" s="233">
        <v>181</v>
      </c>
      <c r="E1123" s="233">
        <v>176</v>
      </c>
      <c r="F1123" s="233">
        <v>5</v>
      </c>
      <c r="G1123" s="233">
        <v>543</v>
      </c>
      <c r="H1123" s="233">
        <v>528</v>
      </c>
      <c r="I1123" s="233">
        <v>15</v>
      </c>
      <c r="J1123" s="233">
        <v>902</v>
      </c>
      <c r="K1123" s="233">
        <v>869</v>
      </c>
      <c r="L1123" s="233">
        <v>33</v>
      </c>
      <c r="M1123" s="233">
        <v>276600</v>
      </c>
      <c r="N1123" s="195">
        <v>4.3383948504924774E-3</v>
      </c>
      <c r="O1123" s="233">
        <v>588</v>
      </c>
      <c r="P1123" s="230">
        <v>0.21259057521820068</v>
      </c>
      <c r="Q1123" s="234">
        <v>0</v>
      </c>
      <c r="R1123" s="233">
        <v>57101</v>
      </c>
      <c r="S1123" s="230">
        <v>99.757164001464844</v>
      </c>
      <c r="T1123" s="195">
        <v>99.545089721679688</v>
      </c>
      <c r="U1123" s="233">
        <v>57240</v>
      </c>
      <c r="V1123" s="195">
        <v>0</v>
      </c>
      <c r="W1123" s="233">
        <v>295</v>
      </c>
      <c r="X1123" s="195">
        <v>0.5166284441947937</v>
      </c>
      <c r="Y1123" s="234">
        <v>0</v>
      </c>
      <c r="Z1123" s="233">
        <v>117690</v>
      </c>
      <c r="AA1123" s="195">
        <v>98.894554138183594</v>
      </c>
      <c r="AB1123" s="233">
        <v>119155</v>
      </c>
      <c r="AC1123" s="195">
        <v>98.719337463378906</v>
      </c>
      <c r="AD1123" s="234">
        <v>4.2439727783203125</v>
      </c>
      <c r="AE1123" s="234">
        <v>29.934196472167969</v>
      </c>
      <c r="AF1123" s="233">
        <v>347.72210693359375</v>
      </c>
      <c r="AG1123" s="234">
        <v>1074.0999755859375</v>
      </c>
      <c r="AH1123" s="234">
        <v>591.90496826171875</v>
      </c>
      <c r="AI1123" s="234">
        <v>55.107063293457031</v>
      </c>
      <c r="AJ1123" s="234">
        <v>1026.3778076171875</v>
      </c>
      <c r="AK1123" s="234">
        <v>47.722217559814453</v>
      </c>
      <c r="AL1123" s="234">
        <v>528</v>
      </c>
      <c r="AM1123" s="234">
        <v>15</v>
      </c>
      <c r="AN1123" s="235">
        <v>41.160999298095703</v>
      </c>
      <c r="AO1123" s="235">
        <v>40.904045104980469</v>
      </c>
      <c r="AP1123" s="235">
        <v>47.590862274169922</v>
      </c>
      <c r="AQ1123" s="213">
        <v>1.1907981990974916</v>
      </c>
      <c r="AR1123" s="234">
        <v>483</v>
      </c>
      <c r="AS1123" s="236">
        <v>0</v>
      </c>
      <c r="AT1123" s="236">
        <v>1</v>
      </c>
      <c r="AU1123" s="236">
        <v>0</v>
      </c>
      <c r="AV1123" s="236">
        <v>0</v>
      </c>
      <c r="AW1123" s="236">
        <v>0</v>
      </c>
      <c r="AX1123" s="236">
        <v>5</v>
      </c>
      <c r="AY1123" s="236">
        <v>1</v>
      </c>
      <c r="AZ1123" s="236">
        <v>2</v>
      </c>
      <c r="BA1123" s="236">
        <v>0</v>
      </c>
      <c r="BB1123" s="236">
        <v>33</v>
      </c>
      <c r="BC1123" s="236">
        <v>8</v>
      </c>
      <c r="BD1123" s="236">
        <v>6</v>
      </c>
      <c r="BE1123" s="236">
        <v>4</v>
      </c>
      <c r="BF1123" s="236">
        <v>0</v>
      </c>
      <c r="BG1123" s="235">
        <v>18.845762252807617</v>
      </c>
      <c r="BH1123" s="236">
        <v>312</v>
      </c>
      <c r="BI1123" s="235">
        <v>57.458563535911601</v>
      </c>
      <c r="BJ1123" s="129"/>
      <c r="BK1123" s="129"/>
    </row>
    <row r="1124" spans="1:63">
      <c r="A1124" s="352">
        <v>41850</v>
      </c>
      <c r="B1124" s="127" t="s">
        <v>132</v>
      </c>
      <c r="C1124" s="127" t="s">
        <v>128</v>
      </c>
      <c r="D1124" s="199">
        <v>183</v>
      </c>
      <c r="E1124" s="199">
        <v>178</v>
      </c>
      <c r="F1124" s="199">
        <v>5</v>
      </c>
      <c r="G1124" s="199">
        <v>542</v>
      </c>
      <c r="H1124" s="199">
        <v>527</v>
      </c>
      <c r="I1124" s="199">
        <v>15</v>
      </c>
      <c r="J1124" s="199">
        <v>1034</v>
      </c>
      <c r="K1124" s="199">
        <v>1004</v>
      </c>
      <c r="L1124" s="199">
        <v>30</v>
      </c>
      <c r="M1124" s="199">
        <v>362169</v>
      </c>
      <c r="N1124" s="200">
        <v>2.7611418045125902E-4</v>
      </c>
      <c r="O1124" s="199">
        <v>1117</v>
      </c>
      <c r="P1124" s="194">
        <v>0.3084331750869751</v>
      </c>
      <c r="Q1124" s="200">
        <v>0</v>
      </c>
      <c r="R1124" s="199">
        <v>85064</v>
      </c>
      <c r="S1124" s="194">
        <v>99.724494934082031</v>
      </c>
      <c r="T1124" s="200">
        <v>99.416908264160156</v>
      </c>
      <c r="U1124" s="199">
        <v>85299</v>
      </c>
      <c r="V1124" s="201">
        <v>0</v>
      </c>
      <c r="W1124" s="199">
        <v>568</v>
      </c>
      <c r="X1124" s="200">
        <v>0.66773253679275513</v>
      </c>
      <c r="Y1124" s="200">
        <v>0</v>
      </c>
      <c r="Z1124" s="199">
        <v>127415</v>
      </c>
      <c r="AA1124" s="201">
        <v>97.672958374023437</v>
      </c>
      <c r="AB1124" s="199">
        <v>128712</v>
      </c>
      <c r="AC1124" s="201">
        <v>97.065544128417969</v>
      </c>
      <c r="AD1124" s="200">
        <v>4.2793483734130859</v>
      </c>
      <c r="AE1124" s="200">
        <v>27.636445999145508</v>
      </c>
      <c r="AF1124" s="199">
        <v>426.67227172851562</v>
      </c>
      <c r="AG1124" s="200">
        <v>1373.4822998046875</v>
      </c>
      <c r="AH1124" s="200">
        <v>627.7420654296875</v>
      </c>
      <c r="AI1124" s="237">
        <v>45.704414367675781</v>
      </c>
      <c r="AJ1124" s="200">
        <v>1329.65478515625</v>
      </c>
      <c r="AK1124" s="200">
        <v>43.827777862548828</v>
      </c>
      <c r="AL1124" s="200">
        <v>527</v>
      </c>
      <c r="AM1124" s="200">
        <v>15</v>
      </c>
      <c r="AN1124" s="200">
        <v>42.198028564453125</v>
      </c>
      <c r="AO1124" s="200">
        <v>42.338420867919922</v>
      </c>
      <c r="AP1124" s="200">
        <v>38.341156005859375</v>
      </c>
      <c r="AQ1124" s="200">
        <v>1.3283194388826765</v>
      </c>
      <c r="AR1124" s="200">
        <v>505</v>
      </c>
      <c r="AS1124" s="202">
        <v>0</v>
      </c>
      <c r="AT1124" s="202">
        <v>0</v>
      </c>
      <c r="AU1124" s="202">
        <v>0</v>
      </c>
      <c r="AV1124" s="202">
        <v>0</v>
      </c>
      <c r="AW1124" s="202">
        <v>0</v>
      </c>
      <c r="AX1124" s="202">
        <v>11</v>
      </c>
      <c r="AY1124" s="202">
        <v>0</v>
      </c>
      <c r="AZ1124" s="202">
        <v>4</v>
      </c>
      <c r="BA1124" s="202">
        <v>0</v>
      </c>
      <c r="BB1124" s="202">
        <v>42</v>
      </c>
      <c r="BC1124" s="202">
        <v>14</v>
      </c>
      <c r="BD1124" s="202">
        <v>16</v>
      </c>
      <c r="BE1124" s="202">
        <v>11</v>
      </c>
      <c r="BF1124" s="202">
        <v>0</v>
      </c>
      <c r="BG1124" s="200">
        <v>19.518474578857422</v>
      </c>
      <c r="BH1124" s="202">
        <v>342</v>
      </c>
      <c r="BI1124" s="238">
        <v>63.099630996309962</v>
      </c>
      <c r="BJ1124" s="129"/>
      <c r="BK1124" s="129"/>
    </row>
    <row r="1125" spans="1:63">
      <c r="A1125" s="352">
        <v>41849</v>
      </c>
      <c r="B1125" s="126" t="s">
        <v>6</v>
      </c>
      <c r="C1125" s="126"/>
      <c r="D1125" s="233">
        <v>2114</v>
      </c>
      <c r="E1125" s="233">
        <v>1915</v>
      </c>
      <c r="F1125" s="233">
        <v>199</v>
      </c>
      <c r="G1125" s="233">
        <v>6247</v>
      </c>
      <c r="H1125" s="233">
        <v>5670</v>
      </c>
      <c r="I1125" s="233">
        <v>577</v>
      </c>
      <c r="J1125" s="233">
        <v>19407</v>
      </c>
      <c r="K1125" s="233">
        <v>17173</v>
      </c>
      <c r="L1125" s="233">
        <v>2234</v>
      </c>
      <c r="M1125" s="233">
        <v>10970641</v>
      </c>
      <c r="N1125" s="195">
        <v>4.6679131080229717E-2</v>
      </c>
      <c r="O1125" s="233">
        <v>16666</v>
      </c>
      <c r="P1125" s="230">
        <v>0.15397616675531761</v>
      </c>
      <c r="Q1125" s="234"/>
      <c r="R1125" s="233">
        <v>4019059</v>
      </c>
      <c r="S1125" s="230">
        <v>99.503555449408339</v>
      </c>
      <c r="T1125" s="195">
        <v>99.35034368894209</v>
      </c>
      <c r="U1125" s="233">
        <v>4039132</v>
      </c>
      <c r="V1125" s="195">
        <v>0.19769098788852194</v>
      </c>
      <c r="W1125" s="233">
        <v>13999</v>
      </c>
      <c r="X1125" s="195">
        <v>0.34831536436762933</v>
      </c>
      <c r="Y1125" s="234"/>
      <c r="Z1125" s="233">
        <v>3107079</v>
      </c>
      <c r="AA1125" s="195">
        <v>98.236119427710733</v>
      </c>
      <c r="AB1125" s="233">
        <v>3110810</v>
      </c>
      <c r="AC1125" s="195">
        <v>98.126894563336123</v>
      </c>
      <c r="AD1125" s="234">
        <v>9.6149575673186387</v>
      </c>
      <c r="AE1125" s="234">
        <v>29.988486007116609</v>
      </c>
      <c r="AF1125" s="233">
        <v>15622.946716308594</v>
      </c>
      <c r="AG1125" s="234">
        <v>54434.088500976563</v>
      </c>
      <c r="AH1125" s="234">
        <v>34771.011169433594</v>
      </c>
      <c r="AI1125" s="234">
        <v>63.877272729219655</v>
      </c>
      <c r="AJ1125" s="234">
        <v>45535.171325683594</v>
      </c>
      <c r="AK1125" s="234">
        <v>8898.9182910919189</v>
      </c>
      <c r="AL1125" s="234">
        <v>25567.854248046875</v>
      </c>
      <c r="AM1125" s="234">
        <v>7063.7958030700684</v>
      </c>
      <c r="AN1125" s="235">
        <v>75.146631504488582</v>
      </c>
      <c r="AO1125" s="235">
        <v>72.001203280109948</v>
      </c>
      <c r="AP1125" s="235">
        <v>98.90190658167117</v>
      </c>
      <c r="AQ1125" s="213">
        <v>2.8048687845095359</v>
      </c>
      <c r="AR1125" s="234">
        <v>4286</v>
      </c>
      <c r="AS1125" s="236">
        <v>81</v>
      </c>
      <c r="AT1125" s="236">
        <v>20</v>
      </c>
      <c r="AU1125" s="236">
        <v>12</v>
      </c>
      <c r="AV1125" s="236">
        <v>19</v>
      </c>
      <c r="AW1125" s="236">
        <v>10</v>
      </c>
      <c r="AX1125" s="236">
        <v>91</v>
      </c>
      <c r="AY1125" s="236">
        <v>-2</v>
      </c>
      <c r="AZ1125" s="236">
        <v>62</v>
      </c>
      <c r="BA1125" s="236">
        <v>0</v>
      </c>
      <c r="BB1125" s="236">
        <v>585</v>
      </c>
      <c r="BC1125" s="236">
        <v>255</v>
      </c>
      <c r="BD1125" s="236">
        <v>285</v>
      </c>
      <c r="BE1125" s="236">
        <v>395</v>
      </c>
      <c r="BF1125" s="236">
        <v>0</v>
      </c>
      <c r="BG1125" s="235">
        <v>36.693997876939413</v>
      </c>
      <c r="BH1125" s="236">
        <v>1997</v>
      </c>
      <c r="BI1125" s="235">
        <v>31.96734432527613</v>
      </c>
      <c r="BJ1125" s="129"/>
      <c r="BK1125" s="129"/>
    </row>
    <row r="1126" spans="1:63">
      <c r="A1126" s="352">
        <v>41849</v>
      </c>
      <c r="B1126" s="127" t="s">
        <v>134</v>
      </c>
      <c r="C1126" s="127"/>
      <c r="D1126" s="199">
        <v>752</v>
      </c>
      <c r="E1126" s="199">
        <v>653</v>
      </c>
      <c r="F1126" s="199">
        <v>99</v>
      </c>
      <c r="G1126" s="199">
        <v>2244</v>
      </c>
      <c r="H1126" s="199">
        <v>1945</v>
      </c>
      <c r="I1126" s="199">
        <v>299</v>
      </c>
      <c r="J1126" s="199">
        <v>8033</v>
      </c>
      <c r="K1126" s="199">
        <v>6763</v>
      </c>
      <c r="L1126" s="199">
        <v>1270</v>
      </c>
      <c r="M1126" s="199">
        <v>5387790</v>
      </c>
      <c r="N1126" s="200">
        <v>7.8325248738172024E-2</v>
      </c>
      <c r="O1126" s="199">
        <v>8880</v>
      </c>
      <c r="P1126" s="194">
        <v>0.16496349877008704</v>
      </c>
      <c r="Q1126" s="200"/>
      <c r="R1126" s="199">
        <v>2128164</v>
      </c>
      <c r="S1126" s="194">
        <v>99.477892664819848</v>
      </c>
      <c r="T1126" s="200">
        <v>99.313790452577209</v>
      </c>
      <c r="U1126" s="199">
        <v>2139347</v>
      </c>
      <c r="V1126" s="201">
        <v>0.21866485182294515</v>
      </c>
      <c r="W1126" s="199">
        <v>6136</v>
      </c>
      <c r="X1126" s="200">
        <v>0.28832364423042589</v>
      </c>
      <c r="Y1126" s="200"/>
      <c r="Z1126" s="199">
        <v>1808648</v>
      </c>
      <c r="AA1126" s="201">
        <v>98.464543364719461</v>
      </c>
      <c r="AB1126" s="199">
        <v>1812595</v>
      </c>
      <c r="AC1126" s="201">
        <v>98.145694708785683</v>
      </c>
      <c r="AD1126" s="200">
        <v>5.427416162057356</v>
      </c>
      <c r="AE1126" s="200">
        <v>30.449789278434984</v>
      </c>
      <c r="AF1126" s="199">
        <v>8257.7566528320313</v>
      </c>
      <c r="AG1126" s="200">
        <v>29664.383056640625</v>
      </c>
      <c r="AH1126" s="200">
        <v>21397.845581054688</v>
      </c>
      <c r="AI1126" s="237">
        <v>72.133121866037257</v>
      </c>
      <c r="AJ1126" s="200">
        <v>23273.803466796875</v>
      </c>
      <c r="AK1126" s="200">
        <v>6390.5810165405273</v>
      </c>
      <c r="AL1126" s="200">
        <v>15939.809326171875</v>
      </c>
      <c r="AM1126" s="200">
        <v>5458.0313529968262</v>
      </c>
      <c r="AN1126" s="200">
        <v>95.555181325941405</v>
      </c>
      <c r="AO1126" s="200">
        <v>89.816122892323833</v>
      </c>
      <c r="AP1126" s="200">
        <v>124.53579750451411</v>
      </c>
      <c r="AQ1126" s="200">
        <v>3.6928150201220746</v>
      </c>
      <c r="AR1126" s="200">
        <v>1157</v>
      </c>
      <c r="AS1126" s="202">
        <v>76</v>
      </c>
      <c r="AT1126" s="202">
        <v>12</v>
      </c>
      <c r="AU1126" s="202">
        <v>5</v>
      </c>
      <c r="AV1126" s="202">
        <v>9</v>
      </c>
      <c r="AW1126" s="202">
        <v>6</v>
      </c>
      <c r="AX1126" s="202">
        <v>20</v>
      </c>
      <c r="AY1126" s="202">
        <v>0</v>
      </c>
      <c r="AZ1126" s="202">
        <v>28</v>
      </c>
      <c r="BA1126" s="202">
        <v>0</v>
      </c>
      <c r="BB1126" s="202">
        <v>144</v>
      </c>
      <c r="BC1126" s="202">
        <v>53</v>
      </c>
      <c r="BD1126" s="202">
        <v>87</v>
      </c>
      <c r="BE1126" s="202">
        <v>160</v>
      </c>
      <c r="BF1126" s="202">
        <v>0</v>
      </c>
      <c r="BG1126" s="200">
        <v>47.202659326055638</v>
      </c>
      <c r="BH1126" s="202">
        <v>283</v>
      </c>
      <c r="BI1126" s="238">
        <v>12.611408199643495</v>
      </c>
      <c r="BJ1126" s="129"/>
      <c r="BK1126" s="129"/>
    </row>
    <row r="1127" spans="1:63">
      <c r="A1127" s="352">
        <v>41849</v>
      </c>
      <c r="B1127" s="127" t="s">
        <v>175</v>
      </c>
      <c r="C1127" s="127"/>
      <c r="D1127" s="199">
        <v>682</v>
      </c>
      <c r="E1127" s="199">
        <v>607</v>
      </c>
      <c r="F1127" s="199">
        <v>75</v>
      </c>
      <c r="G1127" s="199">
        <v>1975</v>
      </c>
      <c r="H1127" s="199">
        <v>1771</v>
      </c>
      <c r="I1127" s="199">
        <v>204</v>
      </c>
      <c r="J1127" s="199">
        <v>6596</v>
      </c>
      <c r="K1127" s="199">
        <v>5848</v>
      </c>
      <c r="L1127" s="199">
        <v>748</v>
      </c>
      <c r="M1127" s="199">
        <v>3607643</v>
      </c>
      <c r="N1127" s="200">
        <v>2.4337218894259993E-2</v>
      </c>
      <c r="O1127" s="199">
        <v>238</v>
      </c>
      <c r="P1127" s="194">
        <v>6.867384686800251E-3</v>
      </c>
      <c r="Q1127" s="200"/>
      <c r="R1127" s="199">
        <v>1283842</v>
      </c>
      <c r="S1127" s="194">
        <v>99.498294436516233</v>
      </c>
      <c r="T1127" s="243">
        <v>99.491461505880466</v>
      </c>
      <c r="U1127" s="199">
        <v>1290322</v>
      </c>
      <c r="V1127" s="201">
        <v>0.25148761358604366</v>
      </c>
      <c r="W1127" s="199">
        <v>3554</v>
      </c>
      <c r="X1127" s="200">
        <v>0.27682534143609572</v>
      </c>
      <c r="Y1127" s="200"/>
      <c r="Z1127" s="199">
        <v>353617</v>
      </c>
      <c r="AA1127" s="201">
        <v>95.195932107303506</v>
      </c>
      <c r="AB1127" s="199">
        <v>352271</v>
      </c>
      <c r="AC1127" s="201">
        <v>95.486144779780048</v>
      </c>
      <c r="AD1127" s="200">
        <v>20.290246993772822</v>
      </c>
      <c r="AE1127" s="200">
        <v>32.163451942630893</v>
      </c>
      <c r="AF1127" s="199">
        <v>5331.8619995117187</v>
      </c>
      <c r="AG1127" s="200">
        <v>16489.739013671875</v>
      </c>
      <c r="AH1127" s="200">
        <v>9205.8095703125</v>
      </c>
      <c r="AI1127" s="237">
        <v>55.827503168363265</v>
      </c>
      <c r="AJ1127" s="200">
        <v>14383.32421875</v>
      </c>
      <c r="AK1127" s="200">
        <v>2106.4150543212891</v>
      </c>
      <c r="AL1127" s="200">
        <v>7674.044921875</v>
      </c>
      <c r="AM1127" s="200">
        <v>1531.7644500732422</v>
      </c>
      <c r="AN1127" s="200">
        <v>64.36070435599899</v>
      </c>
      <c r="AO1127" s="200">
        <v>64.295181884502711</v>
      </c>
      <c r="AP1127" s="200">
        <v>68.998399660854545</v>
      </c>
      <c r="AQ1127" s="200">
        <v>2.4999604326367306</v>
      </c>
      <c r="AR1127" s="200">
        <v>1397</v>
      </c>
      <c r="AS1127" s="202">
        <v>4</v>
      </c>
      <c r="AT1127" s="202">
        <v>7</v>
      </c>
      <c r="AU1127" s="202">
        <v>7</v>
      </c>
      <c r="AV1127" s="202">
        <v>9</v>
      </c>
      <c r="AW1127" s="202">
        <v>4</v>
      </c>
      <c r="AX1127" s="202">
        <v>19</v>
      </c>
      <c r="AY1127" s="202">
        <v>0</v>
      </c>
      <c r="AZ1127" s="202">
        <v>16</v>
      </c>
      <c r="BA1127" s="202">
        <v>0</v>
      </c>
      <c r="BB1127" s="202">
        <v>314</v>
      </c>
      <c r="BC1127" s="202">
        <v>162</v>
      </c>
      <c r="BD1127" s="202">
        <v>48</v>
      </c>
      <c r="BE1127" s="202">
        <v>70</v>
      </c>
      <c r="BF1127" s="202">
        <v>0</v>
      </c>
      <c r="BG1127" s="200">
        <v>31.440370111131287</v>
      </c>
      <c r="BH1127" s="202">
        <v>675</v>
      </c>
      <c r="BI1127" s="238">
        <v>34.177215189873415</v>
      </c>
      <c r="BJ1127" s="129"/>
      <c r="BK1127" s="129"/>
    </row>
    <row r="1128" spans="1:63">
      <c r="A1128" s="352">
        <v>41849</v>
      </c>
      <c r="B1128" s="126" t="s">
        <v>135</v>
      </c>
      <c r="C1128" s="126"/>
      <c r="D1128" s="189">
        <v>680</v>
      </c>
      <c r="E1128" s="189">
        <v>655</v>
      </c>
      <c r="F1128" s="189">
        <v>25</v>
      </c>
      <c r="G1128" s="189">
        <v>2028</v>
      </c>
      <c r="H1128" s="189">
        <v>1954</v>
      </c>
      <c r="I1128" s="189">
        <v>74</v>
      </c>
      <c r="J1128" s="189">
        <v>4778</v>
      </c>
      <c r="K1128" s="189">
        <v>4562</v>
      </c>
      <c r="L1128" s="189">
        <v>216</v>
      </c>
      <c r="M1128" s="189">
        <v>1975208</v>
      </c>
      <c r="N1128" s="203">
        <v>1.1644343232519035E-3</v>
      </c>
      <c r="O1128" s="189">
        <v>7548</v>
      </c>
      <c r="P1128" s="192">
        <v>0.38216038383100087</v>
      </c>
      <c r="Q1128" s="203"/>
      <c r="R1128" s="204">
        <v>607053</v>
      </c>
      <c r="S1128" s="192">
        <v>99.604648638329863</v>
      </c>
      <c r="T1128" s="203">
        <v>99.223999130780101</v>
      </c>
      <c r="U1128" s="204">
        <v>609463</v>
      </c>
      <c r="V1128" s="205">
        <v>1.0172889907521942E-2</v>
      </c>
      <c r="W1128" s="204">
        <v>4309</v>
      </c>
      <c r="X1128" s="203">
        <v>0.70982270081854471</v>
      </c>
      <c r="Y1128" s="203"/>
      <c r="Z1128" s="204">
        <v>944814</v>
      </c>
      <c r="AA1128" s="205">
        <v>98.93670538733609</v>
      </c>
      <c r="AB1128" s="204">
        <v>945944</v>
      </c>
      <c r="AC1128" s="205">
        <v>99.07428945918825</v>
      </c>
      <c r="AD1128" s="203">
        <v>3.8522091926437394</v>
      </c>
      <c r="AE1128" s="203">
        <v>27.359924733211709</v>
      </c>
      <c r="AF1128" s="204">
        <v>2033.3280639648437</v>
      </c>
      <c r="AG1128" s="205">
        <v>8279.9664306640625</v>
      </c>
      <c r="AH1128" s="205">
        <v>4167.3560180664062</v>
      </c>
      <c r="AI1128" s="232">
        <v>50.330590745307887</v>
      </c>
      <c r="AJ1128" s="205">
        <v>7878.0436401367187</v>
      </c>
      <c r="AK1128" s="205">
        <v>401.92222023010254</v>
      </c>
      <c r="AL1128" s="205">
        <v>1954</v>
      </c>
      <c r="AM1128" s="205">
        <v>74</v>
      </c>
      <c r="AN1128" s="203">
        <v>52.497544839706933</v>
      </c>
      <c r="AO1128" s="203">
        <v>52.665127230684661</v>
      </c>
      <c r="AP1128" s="203">
        <v>49.415404667554782</v>
      </c>
      <c r="AQ1128" s="203">
        <v>1.7329356280167565</v>
      </c>
      <c r="AR1128" s="205">
        <v>1732</v>
      </c>
      <c r="AS1128" s="204">
        <v>1</v>
      </c>
      <c r="AT1128" s="204">
        <v>1</v>
      </c>
      <c r="AU1128" s="204">
        <v>0</v>
      </c>
      <c r="AV1128" s="204">
        <v>1</v>
      </c>
      <c r="AW1128" s="204">
        <v>0</v>
      </c>
      <c r="AX1128" s="204">
        <v>52</v>
      </c>
      <c r="AY1128" s="204">
        <v>-2</v>
      </c>
      <c r="AZ1128" s="204">
        <v>18</v>
      </c>
      <c r="BA1128" s="204">
        <v>0</v>
      </c>
      <c r="BB1128" s="204">
        <v>127</v>
      </c>
      <c r="BC1128" s="204">
        <v>40</v>
      </c>
      <c r="BD1128" s="204">
        <v>150</v>
      </c>
      <c r="BE1128" s="204">
        <v>165</v>
      </c>
      <c r="BF1128" s="204">
        <v>0</v>
      </c>
      <c r="BG1128" s="203">
        <v>25.050091048988293</v>
      </c>
      <c r="BH1128" s="204">
        <v>1039</v>
      </c>
      <c r="BI1128" s="239">
        <v>51.232741617357</v>
      </c>
      <c r="BJ1128" s="129"/>
      <c r="BK1128" s="129"/>
    </row>
    <row r="1129" spans="1:63">
      <c r="A1129" s="352">
        <v>41849</v>
      </c>
      <c r="B1129" s="114" t="s">
        <v>121</v>
      </c>
      <c r="C1129" s="114" t="s">
        <v>122</v>
      </c>
      <c r="D1129" s="114">
        <v>224</v>
      </c>
      <c r="E1129" s="114">
        <v>168</v>
      </c>
      <c r="F1129" s="114">
        <v>56</v>
      </c>
      <c r="G1129" s="114">
        <v>661</v>
      </c>
      <c r="H1129" s="114">
        <v>492</v>
      </c>
      <c r="I1129" s="114">
        <v>169</v>
      </c>
      <c r="J1129" s="114">
        <v>2666</v>
      </c>
      <c r="K1129" s="115">
        <v>1924</v>
      </c>
      <c r="L1129" s="115">
        <v>742</v>
      </c>
      <c r="M1129" s="115">
        <v>1832014</v>
      </c>
      <c r="N1129" s="116">
        <v>0.21735641360282898</v>
      </c>
      <c r="O1129" s="115">
        <v>2609</v>
      </c>
      <c r="P1129" s="116">
        <v>0.14274021983146667</v>
      </c>
      <c r="Q1129" s="116">
        <v>0</v>
      </c>
      <c r="R1129" s="117">
        <v>841333</v>
      </c>
      <c r="S1129" s="116">
        <v>99.18841552734375</v>
      </c>
      <c r="T1129" s="116">
        <v>99.046836853027344</v>
      </c>
      <c r="U1129" s="118">
        <v>848217</v>
      </c>
      <c r="V1129" s="119">
        <v>0.54797297716140747</v>
      </c>
      <c r="W1129" s="117">
        <v>2579</v>
      </c>
      <c r="X1129" s="119">
        <v>0.30653735995292664</v>
      </c>
      <c r="Y1129" s="119">
        <v>0</v>
      </c>
      <c r="Z1129" s="117">
        <v>934139</v>
      </c>
      <c r="AA1129" s="119">
        <v>98.268028259277344</v>
      </c>
      <c r="AB1129" s="116">
        <v>942250</v>
      </c>
      <c r="AC1129" s="120">
        <v>97.683944702148438</v>
      </c>
      <c r="AD1129" s="116">
        <v>5.2056879997253418</v>
      </c>
      <c r="AE1129" s="116">
        <v>30.812118530273438</v>
      </c>
      <c r="AF1129" s="116">
        <v>2765.45947265625</v>
      </c>
      <c r="AG1129" s="116">
        <v>12398.40234375</v>
      </c>
      <c r="AH1129" s="121">
        <v>9881.88671875</v>
      </c>
      <c r="AI1129" s="116">
        <v>79.702903747558594</v>
      </c>
      <c r="AJ1129" s="121">
        <v>8163.52978515625</v>
      </c>
      <c r="AK1129" s="121">
        <v>4234.873046875</v>
      </c>
      <c r="AL1129" s="116">
        <v>6102.73779296875</v>
      </c>
      <c r="AM1129" s="116">
        <v>3779.143310546875</v>
      </c>
      <c r="AN1129" s="116">
        <v>114.73072814941406</v>
      </c>
      <c r="AO1129" s="116">
        <v>105.38348388671875</v>
      </c>
      <c r="AP1129" s="116">
        <v>138.39341735839844</v>
      </c>
      <c r="AQ1129" s="122">
        <v>4.6505635197861963</v>
      </c>
      <c r="AR1129" s="118">
        <v>231</v>
      </c>
      <c r="AS1129" s="118">
        <v>56</v>
      </c>
      <c r="AT1129" s="118">
        <v>9</v>
      </c>
      <c r="AU1129" s="118">
        <v>4</v>
      </c>
      <c r="AV1129" s="118">
        <v>9</v>
      </c>
      <c r="AW1129" s="118">
        <v>6</v>
      </c>
      <c r="AX1129" s="118">
        <v>13</v>
      </c>
      <c r="AY1129" s="118">
        <v>0</v>
      </c>
      <c r="AZ1129" s="118">
        <v>15</v>
      </c>
      <c r="BA1129" s="118">
        <v>0</v>
      </c>
      <c r="BB1129" s="118">
        <v>56</v>
      </c>
      <c r="BC1129" s="118">
        <v>29</v>
      </c>
      <c r="BD1129" s="116">
        <v>45</v>
      </c>
      <c r="BE1129" s="118">
        <v>38</v>
      </c>
      <c r="BF1129" s="118">
        <v>0</v>
      </c>
      <c r="BG1129" s="112">
        <v>57.0628662109375</v>
      </c>
      <c r="BH1129" s="244">
        <v>67</v>
      </c>
      <c r="BI1129" s="240">
        <v>10.136157337367626</v>
      </c>
      <c r="BJ1129" s="129"/>
      <c r="BK1129" s="129"/>
    </row>
    <row r="1130" spans="1:63">
      <c r="A1130" s="352">
        <v>41849</v>
      </c>
      <c r="B1130" s="114" t="s">
        <v>123</v>
      </c>
      <c r="C1130" s="114" t="s">
        <v>122</v>
      </c>
      <c r="D1130" s="114">
        <v>170</v>
      </c>
      <c r="E1130" s="114">
        <v>158</v>
      </c>
      <c r="F1130" s="114">
        <v>12</v>
      </c>
      <c r="G1130" s="114">
        <v>521</v>
      </c>
      <c r="H1130" s="114">
        <v>484</v>
      </c>
      <c r="I1130" s="114">
        <v>37</v>
      </c>
      <c r="J1130" s="114">
        <v>1654</v>
      </c>
      <c r="K1130" s="115">
        <v>1515</v>
      </c>
      <c r="L1130" s="115">
        <v>139</v>
      </c>
      <c r="M1130" s="115">
        <v>1001318</v>
      </c>
      <c r="N1130" s="116">
        <v>3.9947350160218775E-4</v>
      </c>
      <c r="O1130" s="115">
        <v>1461</v>
      </c>
      <c r="P1130" s="116">
        <v>0.14591978490352631</v>
      </c>
      <c r="Q1130" s="116">
        <v>0</v>
      </c>
      <c r="R1130" s="117">
        <v>357341</v>
      </c>
      <c r="S1130" s="116">
        <v>99.795852661132813</v>
      </c>
      <c r="T1130" s="116">
        <v>99.650230407714844</v>
      </c>
      <c r="U1130" s="118">
        <v>358072</v>
      </c>
      <c r="V1130" s="119">
        <v>4.1891015134751797E-3</v>
      </c>
      <c r="W1130" s="117">
        <v>999</v>
      </c>
      <c r="X1130" s="119">
        <v>0.27956488728523254</v>
      </c>
      <c r="Y1130" s="119">
        <v>0</v>
      </c>
      <c r="Z1130" s="117">
        <v>286140</v>
      </c>
      <c r="AA1130" s="119">
        <v>98.768089294433594</v>
      </c>
      <c r="AB1130" s="116">
        <v>285119</v>
      </c>
      <c r="AC1130" s="120">
        <v>98.740875244140625</v>
      </c>
      <c r="AD1130" s="116">
        <v>5.1011228561401367</v>
      </c>
      <c r="AE1130" s="116">
        <v>29.334564208984375</v>
      </c>
      <c r="AF1130" s="116">
        <v>1422.7352294921875</v>
      </c>
      <c r="AG1130" s="116">
        <v>5164.45068359375</v>
      </c>
      <c r="AH1130" s="121">
        <v>3504.57373046875</v>
      </c>
      <c r="AI1130" s="116">
        <v>67.859565734863281</v>
      </c>
      <c r="AJ1130" s="121">
        <v>4369.166015625</v>
      </c>
      <c r="AK1130" s="121">
        <v>795.284912109375</v>
      </c>
      <c r="AL1130" s="116">
        <v>2817.636474609375</v>
      </c>
      <c r="AM1130" s="116">
        <v>686.93798828125</v>
      </c>
      <c r="AN1130" s="116">
        <v>85.318954467773437</v>
      </c>
      <c r="AO1130" s="116">
        <v>78.880973815917969</v>
      </c>
      <c r="AP1130" s="116">
        <v>154.67170715332031</v>
      </c>
      <c r="AQ1130" s="116">
        <v>3.1224006551352783</v>
      </c>
      <c r="AR1130" s="118">
        <v>326</v>
      </c>
      <c r="AS1130" s="118">
        <v>12</v>
      </c>
      <c r="AT1130" s="118">
        <v>0</v>
      </c>
      <c r="AU1130" s="118">
        <v>0</v>
      </c>
      <c r="AV1130" s="118">
        <v>0</v>
      </c>
      <c r="AW1130" s="118">
        <v>0</v>
      </c>
      <c r="AX1130" s="118">
        <v>4</v>
      </c>
      <c r="AY1130" s="118">
        <v>0</v>
      </c>
      <c r="AZ1130" s="118">
        <v>3</v>
      </c>
      <c r="BA1130" s="118">
        <v>0</v>
      </c>
      <c r="BB1130" s="118">
        <v>27</v>
      </c>
      <c r="BC1130" s="118">
        <v>7</v>
      </c>
      <c r="BD1130" s="116">
        <v>18</v>
      </c>
      <c r="BE1130" s="118">
        <v>26</v>
      </c>
      <c r="BF1130" s="118">
        <v>0</v>
      </c>
      <c r="BG1130" s="112">
        <v>41.832241058349609</v>
      </c>
      <c r="BH1130" s="244">
        <v>91</v>
      </c>
      <c r="BI1130" s="240">
        <v>17.46641074856046</v>
      </c>
      <c r="BJ1130" s="129"/>
      <c r="BK1130" s="129"/>
    </row>
    <row r="1131" spans="1:63">
      <c r="A1131" s="352">
        <v>41849</v>
      </c>
      <c r="B1131" s="114" t="s">
        <v>183</v>
      </c>
      <c r="C1131" s="114" t="s">
        <v>122</v>
      </c>
      <c r="D1131" s="114">
        <v>139</v>
      </c>
      <c r="E1131" s="114">
        <v>129</v>
      </c>
      <c r="F1131" s="114">
        <v>10</v>
      </c>
      <c r="G1131" s="114">
        <v>415</v>
      </c>
      <c r="H1131" s="114">
        <v>385</v>
      </c>
      <c r="I1131" s="114">
        <v>30</v>
      </c>
      <c r="J1131" s="114">
        <v>1582</v>
      </c>
      <c r="K1131" s="115">
        <v>1462</v>
      </c>
      <c r="L1131" s="115">
        <v>120</v>
      </c>
      <c r="M1131" s="115">
        <v>1133944</v>
      </c>
      <c r="N1131" s="116">
        <v>1.5873799100518227E-2</v>
      </c>
      <c r="O1131" s="115">
        <v>1942</v>
      </c>
      <c r="P1131" s="116">
        <v>0.17129752039909363</v>
      </c>
      <c r="Q1131" s="116">
        <v>0</v>
      </c>
      <c r="R1131" s="117">
        <v>434864</v>
      </c>
      <c r="S1131" s="116">
        <v>99.707664489746094</v>
      </c>
      <c r="T1131" s="116">
        <v>99.536865234375</v>
      </c>
      <c r="U1131" s="118">
        <v>436139</v>
      </c>
      <c r="V1131" s="119">
        <v>2.0635623950511217E-3</v>
      </c>
      <c r="W1131" s="117">
        <v>1176</v>
      </c>
      <c r="X1131" s="119">
        <v>0.27042937278747559</v>
      </c>
      <c r="Y1131" s="119">
        <v>0</v>
      </c>
      <c r="Z1131" s="117">
        <v>285356</v>
      </c>
      <c r="AA1131" s="119">
        <v>98.624526977539062</v>
      </c>
      <c r="AB1131" s="116">
        <v>284579</v>
      </c>
      <c r="AC1131" s="120">
        <v>98.588790893554688</v>
      </c>
      <c r="AD1131" s="116">
        <v>5.5772280693054199</v>
      </c>
      <c r="AE1131" s="116">
        <v>28.536972045898438</v>
      </c>
      <c r="AF1131" s="116">
        <v>1744.8121337890625</v>
      </c>
      <c r="AG1131" s="116">
        <v>5534.1845703125</v>
      </c>
      <c r="AH1131" s="121">
        <v>3812.362548828125</v>
      </c>
      <c r="AI1131" s="116">
        <v>68.887519836425781</v>
      </c>
      <c r="AJ1131" s="121">
        <v>4900.35400390625</v>
      </c>
      <c r="AK1131" s="121">
        <v>633.83099365234375</v>
      </c>
      <c r="AL1131" s="116">
        <v>3253.83740234375</v>
      </c>
      <c r="AM1131" s="116">
        <v>558.5250244140625</v>
      </c>
      <c r="AN1131" s="116">
        <v>88.747505187988281</v>
      </c>
      <c r="AO1131" s="116">
        <v>85.030174255371094</v>
      </c>
      <c r="AP1131" s="116">
        <v>134.05897521972656</v>
      </c>
      <c r="AQ1131" s="116">
        <v>3.498220335216498</v>
      </c>
      <c r="AR1131" s="118">
        <v>202</v>
      </c>
      <c r="AS1131" s="118">
        <v>5</v>
      </c>
      <c r="AT1131" s="118">
        <v>1</v>
      </c>
      <c r="AU1131" s="118">
        <v>1</v>
      </c>
      <c r="AV1131" s="118">
        <v>0</v>
      </c>
      <c r="AW1131" s="118">
        <v>0</v>
      </c>
      <c r="AX1131" s="118">
        <v>1</v>
      </c>
      <c r="AY1131" s="118">
        <v>0</v>
      </c>
      <c r="AZ1131" s="118">
        <v>0</v>
      </c>
      <c r="BA1131" s="118">
        <v>0</v>
      </c>
      <c r="BB1131" s="118">
        <v>20</v>
      </c>
      <c r="BC1131" s="118">
        <v>1</v>
      </c>
      <c r="BD1131" s="116">
        <v>12</v>
      </c>
      <c r="BE1131" s="118">
        <v>27</v>
      </c>
      <c r="BF1131" s="118">
        <v>0</v>
      </c>
      <c r="BG1131" s="112">
        <v>43.930572509765625</v>
      </c>
      <c r="BH1131" s="244">
        <v>45</v>
      </c>
      <c r="BI1131" s="240">
        <v>10.843373493975903</v>
      </c>
      <c r="BJ1131" s="129"/>
      <c r="BK1131" s="129"/>
    </row>
    <row r="1132" spans="1:63">
      <c r="A1132" s="352">
        <v>41849</v>
      </c>
      <c r="B1132" s="114" t="s">
        <v>126</v>
      </c>
      <c r="C1132" s="114" t="s">
        <v>122</v>
      </c>
      <c r="D1132" s="114">
        <v>107</v>
      </c>
      <c r="E1132" s="114">
        <v>103</v>
      </c>
      <c r="F1132" s="114">
        <v>4</v>
      </c>
      <c r="G1132" s="114">
        <v>314</v>
      </c>
      <c r="H1132" s="114">
        <v>302</v>
      </c>
      <c r="I1132" s="114">
        <v>12</v>
      </c>
      <c r="J1132" s="114">
        <v>966</v>
      </c>
      <c r="K1132" s="115">
        <v>916</v>
      </c>
      <c r="L1132" s="115">
        <v>50</v>
      </c>
      <c r="M1132" s="115">
        <v>588843</v>
      </c>
      <c r="N1132" s="116">
        <v>3.3964910544455051E-3</v>
      </c>
      <c r="O1132" s="115">
        <v>1163</v>
      </c>
      <c r="P1132" s="116">
        <v>0.19754822552204132</v>
      </c>
      <c r="Q1132" s="116">
        <v>0</v>
      </c>
      <c r="R1132" s="117">
        <v>208143</v>
      </c>
      <c r="S1132" s="116">
        <v>99.526618957519531</v>
      </c>
      <c r="T1132" s="116">
        <v>99.330009460449219</v>
      </c>
      <c r="U1132" s="118">
        <v>209133</v>
      </c>
      <c r="V1132" s="119">
        <v>4.7816461301408708E-4</v>
      </c>
      <c r="W1132" s="117">
        <v>666</v>
      </c>
      <c r="X1132" s="119">
        <v>0.31997233629226685</v>
      </c>
      <c r="Y1132" s="119">
        <v>0</v>
      </c>
      <c r="Z1132" s="117">
        <v>104346</v>
      </c>
      <c r="AA1132" s="119">
        <v>98.783851623535156</v>
      </c>
      <c r="AB1132" s="116">
        <v>103985</v>
      </c>
      <c r="AC1132" s="120">
        <v>98.744049072265625</v>
      </c>
      <c r="AD1132" s="116">
        <v>5.9148349761962891</v>
      </c>
      <c r="AE1132" s="116">
        <v>33.997730255126953</v>
      </c>
      <c r="AF1132" s="116">
        <v>963.25518798828125</v>
      </c>
      <c r="AG1132" s="116">
        <v>2993.56689453125</v>
      </c>
      <c r="AH1132" s="121">
        <v>1915.6837158203125</v>
      </c>
      <c r="AI1132" s="116">
        <v>63.993350982666016</v>
      </c>
      <c r="AJ1132" s="121">
        <v>2899.064453125</v>
      </c>
      <c r="AK1132" s="121">
        <v>94.503013610839844</v>
      </c>
      <c r="AL1132" s="116">
        <v>1863.728759765625</v>
      </c>
      <c r="AM1132" s="116">
        <v>51.954998016357422</v>
      </c>
      <c r="AN1132" s="116">
        <v>85.500312805175781</v>
      </c>
      <c r="AO1132" s="116">
        <v>87.812240600585937</v>
      </c>
      <c r="AP1132" s="116">
        <v>47.298809051513672</v>
      </c>
      <c r="AQ1132" s="116">
        <v>3.0989305326410457</v>
      </c>
      <c r="AR1132" s="118">
        <v>193</v>
      </c>
      <c r="AS1132" s="118">
        <v>0</v>
      </c>
      <c r="AT1132" s="118">
        <v>1</v>
      </c>
      <c r="AU1132" s="118">
        <v>0</v>
      </c>
      <c r="AV1132" s="118">
        <v>0</v>
      </c>
      <c r="AW1132" s="118">
        <v>0</v>
      </c>
      <c r="AX1132" s="118">
        <v>1</v>
      </c>
      <c r="AY1132" s="118">
        <v>0</v>
      </c>
      <c r="AZ1132" s="118">
        <v>7</v>
      </c>
      <c r="BA1132" s="118">
        <v>0</v>
      </c>
      <c r="BB1132" s="118">
        <v>18</v>
      </c>
      <c r="BC1132" s="118">
        <v>9</v>
      </c>
      <c r="BD1132" s="116">
        <v>8</v>
      </c>
      <c r="BE1132" s="118">
        <v>34</v>
      </c>
      <c r="BF1132" s="118">
        <v>0</v>
      </c>
      <c r="BG1132" s="112">
        <v>41.849369049072266</v>
      </c>
      <c r="BH1132" s="244">
        <v>35</v>
      </c>
      <c r="BI1132" s="240">
        <v>11.146496815286625</v>
      </c>
      <c r="BJ1132" s="129"/>
      <c r="BK1132" s="129"/>
    </row>
    <row r="1133" spans="1:63">
      <c r="A1133" s="352">
        <v>41849</v>
      </c>
      <c r="B1133" s="114" t="s">
        <v>184</v>
      </c>
      <c r="C1133" s="114" t="s">
        <v>122</v>
      </c>
      <c r="D1133" s="114">
        <v>112</v>
      </c>
      <c r="E1133" s="114">
        <v>95</v>
      </c>
      <c r="F1133" s="114">
        <v>17</v>
      </c>
      <c r="G1133" s="114">
        <v>333</v>
      </c>
      <c r="H1133" s="114">
        <v>282</v>
      </c>
      <c r="I1133" s="114">
        <v>51</v>
      </c>
      <c r="J1133" s="114">
        <v>1165</v>
      </c>
      <c r="K1133" s="115">
        <v>946</v>
      </c>
      <c r="L1133" s="115">
        <v>219</v>
      </c>
      <c r="M1133" s="115">
        <v>831671</v>
      </c>
      <c r="N1133" s="116">
        <v>4.0881549939513206E-3</v>
      </c>
      <c r="O1133" s="115">
        <v>1705</v>
      </c>
      <c r="P1133" s="116">
        <v>0.20503607392311096</v>
      </c>
      <c r="Q1133" s="116">
        <v>0</v>
      </c>
      <c r="R1133" s="117">
        <v>286483</v>
      </c>
      <c r="S1133" s="116">
        <v>99.547233581542969</v>
      </c>
      <c r="T1133" s="116">
        <v>99.343124389648437</v>
      </c>
      <c r="U1133" s="118">
        <v>287786</v>
      </c>
      <c r="V1133" s="119">
        <v>1.7374020535498857E-3</v>
      </c>
      <c r="W1133" s="117">
        <v>716</v>
      </c>
      <c r="X1133" s="119">
        <v>0.24992756545543671</v>
      </c>
      <c r="Y1133" s="119">
        <v>0</v>
      </c>
      <c r="Z1133" s="117">
        <v>198667</v>
      </c>
      <c r="AA1133" s="119">
        <v>98.553863525390625</v>
      </c>
      <c r="AB1133" s="116">
        <v>196662</v>
      </c>
      <c r="AC1133" s="120">
        <v>98.537590026855469</v>
      </c>
      <c r="AD1133" s="116">
        <v>5.7317395210266113</v>
      </c>
      <c r="AE1133" s="116">
        <v>30.513748168945313</v>
      </c>
      <c r="AF1133" s="116">
        <v>1361.49462890625</v>
      </c>
      <c r="AG1133" s="116">
        <v>3573.778564453125</v>
      </c>
      <c r="AH1133" s="121">
        <v>2283.3388671875</v>
      </c>
      <c r="AI1133" s="116">
        <v>63.891448974609375</v>
      </c>
      <c r="AJ1133" s="121">
        <v>2941.689208984375</v>
      </c>
      <c r="AK1133" s="121">
        <v>632.08905029296875</v>
      </c>
      <c r="AL1133" s="116">
        <v>1901.868896484375</v>
      </c>
      <c r="AM1133" s="116">
        <v>381.47003173828125</v>
      </c>
      <c r="AN1133" s="116">
        <v>80.35479736328125</v>
      </c>
      <c r="AO1133" s="116">
        <v>82.567291259765625</v>
      </c>
      <c r="AP1133" s="116">
        <v>71.445075988769531</v>
      </c>
      <c r="AQ1133" s="116">
        <v>3.0676210853674895</v>
      </c>
      <c r="AR1133" s="118">
        <v>205</v>
      </c>
      <c r="AS1133" s="118">
        <v>3</v>
      </c>
      <c r="AT1133" s="118">
        <v>1</v>
      </c>
      <c r="AU1133" s="118">
        <v>0</v>
      </c>
      <c r="AV1133" s="118">
        <v>0</v>
      </c>
      <c r="AW1133" s="118">
        <v>0</v>
      </c>
      <c r="AX1133" s="118">
        <v>1</v>
      </c>
      <c r="AY1133" s="118">
        <v>0</v>
      </c>
      <c r="AZ1133" s="118">
        <v>3</v>
      </c>
      <c r="BA1133" s="118">
        <v>0</v>
      </c>
      <c r="BB1133" s="118">
        <v>23</v>
      </c>
      <c r="BC1133" s="118">
        <v>7</v>
      </c>
      <c r="BD1133" s="116">
        <v>4</v>
      </c>
      <c r="BE1133" s="118">
        <v>35</v>
      </c>
      <c r="BF1133" s="118">
        <v>0</v>
      </c>
      <c r="BG1133" s="112">
        <v>39.617435455322266</v>
      </c>
      <c r="BH1133" s="244">
        <v>45</v>
      </c>
      <c r="BI1133" s="240">
        <v>13.513513513513514</v>
      </c>
      <c r="BJ1133" s="129"/>
      <c r="BK1133" s="129"/>
    </row>
    <row r="1134" spans="1:63">
      <c r="A1134" s="352">
        <v>41849</v>
      </c>
      <c r="B1134" s="114" t="s">
        <v>131</v>
      </c>
      <c r="C1134" s="114" t="s">
        <v>176</v>
      </c>
      <c r="D1134" s="114">
        <v>187</v>
      </c>
      <c r="E1134" s="114">
        <v>167</v>
      </c>
      <c r="F1134" s="114">
        <v>20</v>
      </c>
      <c r="G1134" s="114">
        <v>539</v>
      </c>
      <c r="H1134" s="114">
        <v>489</v>
      </c>
      <c r="I1134" s="114">
        <v>50</v>
      </c>
      <c r="J1134" s="114">
        <v>1734</v>
      </c>
      <c r="K1134" s="115">
        <v>1558</v>
      </c>
      <c r="L1134" s="115">
        <v>176</v>
      </c>
      <c r="M1134" s="115">
        <v>1005931</v>
      </c>
      <c r="N1134" s="116">
        <v>3.5887151956558228E-2</v>
      </c>
      <c r="O1134" s="115">
        <v>31</v>
      </c>
      <c r="P1134" s="116">
        <v>3.2099536620080471E-3</v>
      </c>
      <c r="Q1134" s="116">
        <v>0</v>
      </c>
      <c r="R1134" s="117">
        <v>342716</v>
      </c>
      <c r="S1134" s="116">
        <v>99.749107360839844</v>
      </c>
      <c r="T1134" s="116">
        <v>99.745903015136719</v>
      </c>
      <c r="U1134" s="118">
        <v>343578</v>
      </c>
      <c r="V1134" s="119">
        <v>5.8210943825542927E-4</v>
      </c>
      <c r="W1134" s="117">
        <v>963</v>
      </c>
      <c r="X1134" s="119">
        <v>0.28099066019058228</v>
      </c>
      <c r="Y1134" s="119">
        <v>0</v>
      </c>
      <c r="Z1134" s="117">
        <v>139853</v>
      </c>
      <c r="AA1134" s="119">
        <v>95.092704772949219</v>
      </c>
      <c r="AB1134" s="116">
        <v>138892</v>
      </c>
      <c r="AC1134" s="120">
        <v>95.522422790527344</v>
      </c>
      <c r="AD1134" s="116">
        <v>5.3053069114685059</v>
      </c>
      <c r="AE1134" s="116">
        <v>30.013629913330078</v>
      </c>
      <c r="AF1134" s="116">
        <v>1515.8341064453125</v>
      </c>
      <c r="AG1134" s="116">
        <v>4127.15478515625</v>
      </c>
      <c r="AH1134" s="121">
        <v>2233.542724609375</v>
      </c>
      <c r="AI1134" s="116">
        <v>54.118221282958984</v>
      </c>
      <c r="AJ1134" s="121">
        <v>3588.0390625</v>
      </c>
      <c r="AK1134" s="121">
        <v>539.11529541015625</v>
      </c>
      <c r="AL1134" s="116">
        <v>1867.201416015625</v>
      </c>
      <c r="AM1134" s="116">
        <v>366.3411865234375</v>
      </c>
      <c r="AN1134" s="116">
        <v>61.362113952636719</v>
      </c>
      <c r="AO1134" s="116">
        <v>59.830669403076172</v>
      </c>
      <c r="AP1134" s="116">
        <v>73.961837768554687</v>
      </c>
      <c r="AQ1134" s="116">
        <v>2.3801354008974913</v>
      </c>
      <c r="AR1134" s="118">
        <v>409</v>
      </c>
      <c r="AS1134" s="118">
        <v>0</v>
      </c>
      <c r="AT1134" s="118">
        <v>3</v>
      </c>
      <c r="AU1134" s="118">
        <v>3</v>
      </c>
      <c r="AV1134" s="118">
        <v>0</v>
      </c>
      <c r="AW1134" s="118">
        <v>0</v>
      </c>
      <c r="AX1134" s="118">
        <v>5</v>
      </c>
      <c r="AY1134" s="118">
        <v>0</v>
      </c>
      <c r="AZ1134" s="118">
        <v>3</v>
      </c>
      <c r="BA1134" s="118">
        <v>0</v>
      </c>
      <c r="BB1134" s="118">
        <v>116</v>
      </c>
      <c r="BC1134" s="118">
        <v>57</v>
      </c>
      <c r="BD1134" s="116">
        <v>16</v>
      </c>
      <c r="BE1134" s="118">
        <v>20</v>
      </c>
      <c r="BF1134" s="118">
        <v>0</v>
      </c>
      <c r="BG1134" s="112">
        <v>29.944456100463867</v>
      </c>
      <c r="BH1134" s="244">
        <v>175</v>
      </c>
      <c r="BI1134" s="240">
        <v>32.467532467532465</v>
      </c>
      <c r="BJ1134" s="129"/>
      <c r="BK1134" s="129"/>
    </row>
    <row r="1135" spans="1:63">
      <c r="A1135" s="352">
        <v>41849</v>
      </c>
      <c r="B1135" s="114" t="s">
        <v>124</v>
      </c>
      <c r="C1135" s="114" t="s">
        <v>176</v>
      </c>
      <c r="D1135" s="114">
        <v>149</v>
      </c>
      <c r="E1135" s="114">
        <v>113</v>
      </c>
      <c r="F1135" s="114">
        <v>36</v>
      </c>
      <c r="G1135" s="114">
        <v>430</v>
      </c>
      <c r="H1135" s="114">
        <v>332</v>
      </c>
      <c r="I1135" s="114">
        <v>98</v>
      </c>
      <c r="J1135" s="114">
        <v>1623</v>
      </c>
      <c r="K1135" s="115">
        <v>1261</v>
      </c>
      <c r="L1135" s="115">
        <v>362</v>
      </c>
      <c r="M1135" s="115">
        <v>1047600</v>
      </c>
      <c r="N1135" s="116">
        <v>1.3363879173994064E-2</v>
      </c>
      <c r="O1135" s="115">
        <v>160</v>
      </c>
      <c r="P1135" s="116">
        <v>1.5812652185559273E-2</v>
      </c>
      <c r="Q1135" s="116">
        <v>0</v>
      </c>
      <c r="R1135" s="117">
        <v>412493</v>
      </c>
      <c r="S1135" s="116">
        <v>99.191780090332031</v>
      </c>
      <c r="T1135" s="116">
        <v>99.176094055175781</v>
      </c>
      <c r="U1135" s="118">
        <v>415854</v>
      </c>
      <c r="V1135" s="119">
        <v>0.53432214260101318</v>
      </c>
      <c r="W1135" s="117">
        <v>1116</v>
      </c>
      <c r="X1135" s="119">
        <v>0.27055004239082336</v>
      </c>
      <c r="Y1135" s="119">
        <v>0</v>
      </c>
      <c r="Z1135" s="117">
        <v>98228</v>
      </c>
      <c r="AA1135" s="119">
        <v>95.536911010742187</v>
      </c>
      <c r="AB1135" s="116">
        <v>98343</v>
      </c>
      <c r="AC1135" s="120">
        <v>95.542129516601563</v>
      </c>
      <c r="AD1135" s="116">
        <v>5.1558609008789062</v>
      </c>
      <c r="AE1135" s="116">
        <v>29.539915084838867</v>
      </c>
      <c r="AF1135" s="116">
        <v>1575.3831787109375</v>
      </c>
      <c r="AG1135" s="116">
        <v>4967.34228515625</v>
      </c>
      <c r="AH1135" s="121">
        <v>2901.813232421875</v>
      </c>
      <c r="AI1135" s="116">
        <v>58.417823791503906</v>
      </c>
      <c r="AJ1135" s="121">
        <v>3769.913330078125</v>
      </c>
      <c r="AK1135" s="121">
        <v>1197.4295654296875</v>
      </c>
      <c r="AL1135" s="116">
        <v>1976.909423828125</v>
      </c>
      <c r="AM1135" s="116">
        <v>924.90374755859375</v>
      </c>
      <c r="AN1135" s="116">
        <v>74.822914123535156</v>
      </c>
      <c r="AO1135" s="116">
        <v>72.515251159667969</v>
      </c>
      <c r="AP1135" s="116">
        <v>83.154136657714844</v>
      </c>
      <c r="AQ1135" s="116">
        <v>3.060592905210259</v>
      </c>
      <c r="AR1135" s="118">
        <v>239</v>
      </c>
      <c r="AS1135" s="118">
        <v>2</v>
      </c>
      <c r="AT1135" s="118">
        <v>1</v>
      </c>
      <c r="AU1135" s="118">
        <v>1</v>
      </c>
      <c r="AV1135" s="118">
        <v>4</v>
      </c>
      <c r="AW1135" s="118">
        <v>2</v>
      </c>
      <c r="AX1135" s="118">
        <v>1</v>
      </c>
      <c r="AY1135" s="118">
        <v>0</v>
      </c>
      <c r="AZ1135" s="118">
        <v>4</v>
      </c>
      <c r="BA1135" s="118">
        <v>0</v>
      </c>
      <c r="BB1135" s="118">
        <v>74</v>
      </c>
      <c r="BC1135" s="118">
        <v>40</v>
      </c>
      <c r="BD1135" s="116">
        <v>7</v>
      </c>
      <c r="BE1135" s="118">
        <v>22</v>
      </c>
      <c r="BF1135" s="118">
        <v>0</v>
      </c>
      <c r="BG1135" s="112">
        <v>36.927909851074219</v>
      </c>
      <c r="BH1135" s="244">
        <v>95</v>
      </c>
      <c r="BI1135" s="240">
        <v>22.093023255813954</v>
      </c>
      <c r="BJ1135" s="129"/>
      <c r="BK1135" s="129"/>
    </row>
    <row r="1136" spans="1:63">
      <c r="A1136" s="352">
        <v>41849</v>
      </c>
      <c r="B1136" s="206" t="s">
        <v>133</v>
      </c>
      <c r="C1136" s="206" t="s">
        <v>176</v>
      </c>
      <c r="D1136" s="206">
        <v>173</v>
      </c>
      <c r="E1136" s="206">
        <v>163</v>
      </c>
      <c r="F1136" s="206">
        <v>10</v>
      </c>
      <c r="G1136" s="206">
        <v>511</v>
      </c>
      <c r="H1136" s="206">
        <v>482</v>
      </c>
      <c r="I1136" s="206">
        <v>29</v>
      </c>
      <c r="J1136" s="206">
        <v>1619</v>
      </c>
      <c r="K1136" s="245">
        <v>1515</v>
      </c>
      <c r="L1136" s="245">
        <v>104</v>
      </c>
      <c r="M1136" s="245">
        <v>810271</v>
      </c>
      <c r="N1136" s="246">
        <v>4.5540317893028259E-2</v>
      </c>
      <c r="O1136" s="245">
        <v>36</v>
      </c>
      <c r="P1136" s="246">
        <v>4.6476139687001705E-3</v>
      </c>
      <c r="Q1136" s="246">
        <v>0</v>
      </c>
      <c r="R1136" s="247">
        <v>269946</v>
      </c>
      <c r="S1136" s="246">
        <v>99.571754455566406</v>
      </c>
      <c r="T1136" s="246">
        <v>99.567123413085938</v>
      </c>
      <c r="U1136" s="248">
        <v>271107</v>
      </c>
      <c r="V1136" s="249">
        <v>0.11582142859697342</v>
      </c>
      <c r="W1136" s="248">
        <v>894</v>
      </c>
      <c r="X1136" s="246">
        <v>0.33117735385894775</v>
      </c>
      <c r="Y1136" s="246">
        <v>0</v>
      </c>
      <c r="Z1136" s="247">
        <v>54934</v>
      </c>
      <c r="AA1136" s="249">
        <v>93.548622131347656</v>
      </c>
      <c r="AB1136" s="246">
        <v>54614</v>
      </c>
      <c r="AC1136" s="250">
        <v>94.098579406738281</v>
      </c>
      <c r="AD1136" s="246">
        <v>5.3666520118713379</v>
      </c>
      <c r="AE1136" s="246">
        <v>35.733329772949219</v>
      </c>
      <c r="AF1136" s="246">
        <v>1268.55419921875</v>
      </c>
      <c r="AG1136" s="246">
        <v>3961.468505859375</v>
      </c>
      <c r="AH1136" s="251">
        <v>2236.036376953125</v>
      </c>
      <c r="AI1136" s="246">
        <v>56.444633483886719</v>
      </c>
      <c r="AJ1136" s="251">
        <v>3828.45703125</v>
      </c>
      <c r="AK1136" s="251">
        <v>133.01177978515625</v>
      </c>
      <c r="AL1136" s="246">
        <v>2158.38232421875</v>
      </c>
      <c r="AM1136" s="246">
        <v>77.654006958007812</v>
      </c>
      <c r="AN1136" s="246">
        <v>65.177177429199219</v>
      </c>
      <c r="AO1136" s="246">
        <v>67.867996215820313</v>
      </c>
      <c r="AP1136" s="246">
        <v>30.439910888671875</v>
      </c>
      <c r="AQ1136" s="246">
        <v>2.4468613377760193</v>
      </c>
      <c r="AR1136" s="248">
        <v>367</v>
      </c>
      <c r="AS1136" s="248">
        <v>1</v>
      </c>
      <c r="AT1136" s="248">
        <v>3</v>
      </c>
      <c r="AU1136" s="248">
        <v>3</v>
      </c>
      <c r="AV1136" s="248">
        <v>3</v>
      </c>
      <c r="AW1136" s="248">
        <v>0</v>
      </c>
      <c r="AX1136" s="248">
        <v>9</v>
      </c>
      <c r="AY1136" s="248">
        <v>0</v>
      </c>
      <c r="AZ1136" s="248">
        <v>6</v>
      </c>
      <c r="BA1136" s="248">
        <v>0</v>
      </c>
      <c r="BB1136" s="248">
        <v>69</v>
      </c>
      <c r="BC1136" s="248">
        <v>32</v>
      </c>
      <c r="BD1136" s="246">
        <v>16</v>
      </c>
      <c r="BE1136" s="248">
        <v>20</v>
      </c>
      <c r="BF1136" s="248">
        <v>0</v>
      </c>
      <c r="BG1136" s="249">
        <v>31.641401290893555</v>
      </c>
      <c r="BH1136" s="252">
        <v>186</v>
      </c>
      <c r="BI1136" s="253">
        <v>36.399217221135025</v>
      </c>
      <c r="BJ1136" s="129"/>
      <c r="BK1136" s="129"/>
    </row>
    <row r="1137" spans="1:63">
      <c r="A1137" s="352">
        <v>41849</v>
      </c>
      <c r="B1137" s="206" t="s">
        <v>125</v>
      </c>
      <c r="C1137" s="206" t="s">
        <v>176</v>
      </c>
      <c r="D1137" s="206">
        <v>173</v>
      </c>
      <c r="E1137" s="206">
        <v>164</v>
      </c>
      <c r="F1137" s="206">
        <v>9</v>
      </c>
      <c r="G1137" s="206">
        <v>495</v>
      </c>
      <c r="H1137" s="206">
        <v>468</v>
      </c>
      <c r="I1137" s="206">
        <v>27</v>
      </c>
      <c r="J1137" s="206">
        <v>1620</v>
      </c>
      <c r="K1137" s="245">
        <v>1514</v>
      </c>
      <c r="L1137" s="245">
        <v>106</v>
      </c>
      <c r="M1137" s="245">
        <v>743841</v>
      </c>
      <c r="N1137" s="246">
        <v>1.0754986433312297E-3</v>
      </c>
      <c r="O1137" s="245">
        <v>11</v>
      </c>
      <c r="P1137" s="246">
        <v>1.5417563263326883E-3</v>
      </c>
      <c r="Q1137" s="246">
        <v>0</v>
      </c>
      <c r="R1137" s="247">
        <v>258687</v>
      </c>
      <c r="S1137" s="246">
        <v>99.578109741210937</v>
      </c>
      <c r="T1137" s="246">
        <v>99.576576232910156</v>
      </c>
      <c r="U1137" s="248">
        <v>259783</v>
      </c>
      <c r="V1137" s="249">
        <v>0.27215021848678589</v>
      </c>
      <c r="W1137" s="248">
        <v>581</v>
      </c>
      <c r="X1137" s="246">
        <v>0.22459574043750763</v>
      </c>
      <c r="Y1137" s="246">
        <v>0</v>
      </c>
      <c r="Z1137" s="247">
        <v>60602</v>
      </c>
      <c r="AA1137" s="249">
        <v>96.374710083007812</v>
      </c>
      <c r="AB1137" s="246">
        <v>60422</v>
      </c>
      <c r="AC1137" s="250">
        <v>96.565818786621094</v>
      </c>
      <c r="AD1137" s="246">
        <v>4.4846658706665039</v>
      </c>
      <c r="AE1137" s="246">
        <v>33.291404724121094</v>
      </c>
      <c r="AF1137" s="246">
        <v>972.09051513671875</v>
      </c>
      <c r="AG1137" s="246">
        <v>3433.7734375</v>
      </c>
      <c r="AH1137" s="251">
        <v>1834.417236328125</v>
      </c>
      <c r="AI1137" s="246">
        <v>53.422779083251953</v>
      </c>
      <c r="AJ1137" s="251">
        <v>3196.914794921875</v>
      </c>
      <c r="AK1137" s="251">
        <v>236.85841369628906</v>
      </c>
      <c r="AL1137" s="246">
        <v>1671.5517578125</v>
      </c>
      <c r="AM1137" s="246">
        <v>162.86550903320312</v>
      </c>
      <c r="AN1137" s="246">
        <v>55.579586029052734</v>
      </c>
      <c r="AO1137" s="246">
        <v>55.781284332275391</v>
      </c>
      <c r="AP1137" s="246">
        <v>52.993312835693359</v>
      </c>
      <c r="AQ1137" s="246">
        <v>2.1196132330246913</v>
      </c>
      <c r="AR1137" s="248">
        <v>382</v>
      </c>
      <c r="AS1137" s="248">
        <v>1</v>
      </c>
      <c r="AT1137" s="248">
        <v>0</v>
      </c>
      <c r="AU1137" s="248">
        <v>0</v>
      </c>
      <c r="AV1137" s="248">
        <v>2</v>
      </c>
      <c r="AW1137" s="248">
        <v>2</v>
      </c>
      <c r="AX1137" s="248">
        <v>4</v>
      </c>
      <c r="AY1137" s="248">
        <v>0</v>
      </c>
      <c r="AZ1137" s="248">
        <v>3</v>
      </c>
      <c r="BA1137" s="248">
        <v>0</v>
      </c>
      <c r="BB1137" s="248">
        <v>55</v>
      </c>
      <c r="BC1137" s="248">
        <v>33</v>
      </c>
      <c r="BD1137" s="246">
        <v>9</v>
      </c>
      <c r="BE1137" s="248">
        <v>8</v>
      </c>
      <c r="BF1137" s="248">
        <v>0</v>
      </c>
      <c r="BG1137" s="249">
        <v>27.051189422607422</v>
      </c>
      <c r="BH1137" s="252">
        <v>219</v>
      </c>
      <c r="BI1137" s="253">
        <v>44.242424242424242</v>
      </c>
      <c r="BJ1137" s="129"/>
      <c r="BK1137" s="129"/>
    </row>
    <row r="1138" spans="1:63">
      <c r="A1138" s="352">
        <v>41849</v>
      </c>
      <c r="B1138" s="107" t="s">
        <v>127</v>
      </c>
      <c r="C1138" s="107" t="s">
        <v>128</v>
      </c>
      <c r="D1138" s="107">
        <v>162</v>
      </c>
      <c r="E1138" s="107">
        <v>150</v>
      </c>
      <c r="F1138" s="107">
        <v>12</v>
      </c>
      <c r="G1138" s="107">
        <v>486</v>
      </c>
      <c r="H1138" s="107">
        <v>450</v>
      </c>
      <c r="I1138" s="107">
        <v>36</v>
      </c>
      <c r="J1138" s="107">
        <v>1554</v>
      </c>
      <c r="K1138" s="108">
        <v>1432</v>
      </c>
      <c r="L1138" s="108">
        <v>122</v>
      </c>
      <c r="M1138" s="108">
        <v>752759</v>
      </c>
      <c r="N1138" s="109">
        <v>3.0554267577826977E-3</v>
      </c>
      <c r="O1138" s="108">
        <v>3122</v>
      </c>
      <c r="P1138" s="109">
        <v>0.41476687788963318</v>
      </c>
      <c r="Q1138" s="109">
        <v>0</v>
      </c>
      <c r="R1138" s="110">
        <v>282881</v>
      </c>
      <c r="S1138" s="109">
        <v>99.576179504394531</v>
      </c>
      <c r="T1138" s="109">
        <v>99.163169860839844</v>
      </c>
      <c r="U1138" s="111">
        <v>284085</v>
      </c>
      <c r="V1138" s="112">
        <v>2.0064417272806168E-2</v>
      </c>
      <c r="W1138" s="111">
        <v>2015</v>
      </c>
      <c r="X1138" s="109">
        <v>0.71231365203857422</v>
      </c>
      <c r="Y1138" s="109">
        <v>0</v>
      </c>
      <c r="Z1138" s="110">
        <v>574232</v>
      </c>
      <c r="AA1138" s="112">
        <v>99.4029541015625</v>
      </c>
      <c r="AB1138" s="109">
        <v>573133</v>
      </c>
      <c r="AC1138" s="182">
        <v>99.557205200195313</v>
      </c>
      <c r="AD1138" s="109">
        <v>3.3103067874908447</v>
      </c>
      <c r="AE1138" s="109">
        <v>18.943141937255859</v>
      </c>
      <c r="AF1138" s="109">
        <v>687.35552978515625</v>
      </c>
      <c r="AG1138" s="109">
        <v>3712.56591796875</v>
      </c>
      <c r="AH1138" s="113">
        <v>2161.83984375</v>
      </c>
      <c r="AI1138" s="109">
        <v>58.230342864990234</v>
      </c>
      <c r="AJ1138" s="113">
        <v>3427.97119140625</v>
      </c>
      <c r="AK1138" s="113">
        <v>284.59445190429687</v>
      </c>
      <c r="AL1138" s="109">
        <v>450</v>
      </c>
      <c r="AM1138" s="109">
        <v>36</v>
      </c>
      <c r="AN1138" s="109">
        <v>66.335380554199219</v>
      </c>
      <c r="AO1138" s="109">
        <v>67.70880126953125</v>
      </c>
      <c r="AP1138" s="109">
        <v>53.310306549072266</v>
      </c>
      <c r="AQ1138" s="109">
        <v>2.3890385572514479</v>
      </c>
      <c r="AR1138" s="111">
        <v>365</v>
      </c>
      <c r="AS1138" s="111">
        <v>1</v>
      </c>
      <c r="AT1138" s="111">
        <v>1</v>
      </c>
      <c r="AU1138" s="111">
        <v>0</v>
      </c>
      <c r="AV1138" s="111">
        <v>1</v>
      </c>
      <c r="AW1138" s="111">
        <v>0</v>
      </c>
      <c r="AX1138" s="111">
        <v>18</v>
      </c>
      <c r="AY1138" s="111">
        <v>0</v>
      </c>
      <c r="AZ1138" s="111">
        <v>8</v>
      </c>
      <c r="BA1138" s="111">
        <v>0</v>
      </c>
      <c r="BB1138" s="111">
        <v>12</v>
      </c>
      <c r="BC1138" s="111">
        <v>4</v>
      </c>
      <c r="BD1138" s="109">
        <v>55</v>
      </c>
      <c r="BE1138" s="111">
        <v>81</v>
      </c>
      <c r="BF1138" s="111">
        <v>0</v>
      </c>
      <c r="BG1138" s="112">
        <v>32.447288513183594</v>
      </c>
      <c r="BH1138" s="244">
        <v>176</v>
      </c>
      <c r="BI1138" s="240">
        <v>36.213991769547327</v>
      </c>
      <c r="BJ1138" s="129"/>
      <c r="BK1138" s="129"/>
    </row>
    <row r="1139" spans="1:63">
      <c r="A1139" s="352">
        <v>41849</v>
      </c>
      <c r="B1139" s="107" t="s">
        <v>129</v>
      </c>
      <c r="C1139" s="107" t="s">
        <v>128</v>
      </c>
      <c r="D1139" s="107">
        <v>154</v>
      </c>
      <c r="E1139" s="107">
        <v>151</v>
      </c>
      <c r="F1139" s="107">
        <v>3</v>
      </c>
      <c r="G1139" s="107">
        <v>457</v>
      </c>
      <c r="H1139" s="107">
        <v>449</v>
      </c>
      <c r="I1139" s="107">
        <v>8</v>
      </c>
      <c r="J1139" s="107">
        <v>1288</v>
      </c>
      <c r="K1139" s="108">
        <v>1258</v>
      </c>
      <c r="L1139" s="108">
        <v>30</v>
      </c>
      <c r="M1139" s="108">
        <v>589440</v>
      </c>
      <c r="N1139" s="109">
        <v>0</v>
      </c>
      <c r="O1139" s="108">
        <v>2794</v>
      </c>
      <c r="P1139" s="109">
        <v>0.47403818368911743</v>
      </c>
      <c r="Q1139" s="109">
        <v>0</v>
      </c>
      <c r="R1139" s="110">
        <v>184432</v>
      </c>
      <c r="S1139" s="109">
        <v>99.5267333984375</v>
      </c>
      <c r="T1139" s="109">
        <v>99.054939270019531</v>
      </c>
      <c r="U1139" s="111">
        <v>185309</v>
      </c>
      <c r="V1139" s="112">
        <v>2.6981960982084274E-3</v>
      </c>
      <c r="W1139" s="111">
        <v>1444</v>
      </c>
      <c r="X1139" s="109">
        <v>0.78294438123703003</v>
      </c>
      <c r="Y1139" s="109">
        <v>0</v>
      </c>
      <c r="Z1139" s="110">
        <v>141052</v>
      </c>
      <c r="AA1139" s="112">
        <v>98.681404113769531</v>
      </c>
      <c r="AB1139" s="109">
        <v>141470</v>
      </c>
      <c r="AC1139" s="182">
        <v>98.807586669921875</v>
      </c>
      <c r="AD1139" s="109">
        <v>3.1683309078216553</v>
      </c>
      <c r="AE1139" s="109">
        <v>26.610376358032227</v>
      </c>
      <c r="AF1139" s="109">
        <v>545.20025634765625</v>
      </c>
      <c r="AG1139" s="109">
        <v>2171.1943359375</v>
      </c>
      <c r="AH1139" s="113">
        <v>831.69415283203125</v>
      </c>
      <c r="AI1139" s="109">
        <v>38.305835723876953</v>
      </c>
      <c r="AJ1139" s="113">
        <v>2147.72802734375</v>
      </c>
      <c r="AK1139" s="113">
        <v>23.466665267944336</v>
      </c>
      <c r="AL1139" s="109">
        <v>449</v>
      </c>
      <c r="AM1139" s="109">
        <v>8</v>
      </c>
      <c r="AN1139" s="109">
        <v>50.462638854980469</v>
      </c>
      <c r="AO1139" s="109">
        <v>50.890495300292969</v>
      </c>
      <c r="AP1139" s="109">
        <v>28.518762588500977</v>
      </c>
      <c r="AQ1139" s="109">
        <v>1.6857098881502328</v>
      </c>
      <c r="AR1139" s="111">
        <v>381</v>
      </c>
      <c r="AS1139" s="111">
        <v>0</v>
      </c>
      <c r="AT1139" s="111">
        <v>0</v>
      </c>
      <c r="AU1139" s="111">
        <v>0</v>
      </c>
      <c r="AV1139" s="111">
        <v>0</v>
      </c>
      <c r="AW1139" s="111">
        <v>0</v>
      </c>
      <c r="AX1139" s="111">
        <v>21</v>
      </c>
      <c r="AY1139" s="111">
        <v>0</v>
      </c>
      <c r="AZ1139" s="111">
        <v>6</v>
      </c>
      <c r="BA1139" s="111">
        <v>0</v>
      </c>
      <c r="BB1139" s="111">
        <v>34</v>
      </c>
      <c r="BC1139" s="111">
        <v>12</v>
      </c>
      <c r="BD1139" s="109">
        <v>71</v>
      </c>
      <c r="BE1139" s="111">
        <v>70</v>
      </c>
      <c r="BF1139" s="111">
        <v>0</v>
      </c>
      <c r="BG1139" s="112">
        <v>24.430397033691406</v>
      </c>
      <c r="BH1139" s="244">
        <v>227</v>
      </c>
      <c r="BI1139" s="240">
        <v>49.671772428884026</v>
      </c>
      <c r="BJ1139" s="129"/>
      <c r="BK1139" s="129"/>
    </row>
    <row r="1140" spans="1:63">
      <c r="A1140" s="352">
        <v>41849</v>
      </c>
      <c r="B1140" s="126" t="s">
        <v>130</v>
      </c>
      <c r="C1140" s="126" t="s">
        <v>128</v>
      </c>
      <c r="D1140" s="233">
        <v>181</v>
      </c>
      <c r="E1140" s="233">
        <v>176</v>
      </c>
      <c r="F1140" s="233">
        <v>5</v>
      </c>
      <c r="G1140" s="233">
        <v>543</v>
      </c>
      <c r="H1140" s="233">
        <v>528</v>
      </c>
      <c r="I1140" s="233">
        <v>15</v>
      </c>
      <c r="J1140" s="233">
        <v>898</v>
      </c>
      <c r="K1140" s="233">
        <v>866</v>
      </c>
      <c r="L1140" s="233">
        <v>32</v>
      </c>
      <c r="M1140" s="233">
        <v>286920</v>
      </c>
      <c r="N1140" s="195">
        <v>0</v>
      </c>
      <c r="O1140" s="233">
        <v>591</v>
      </c>
      <c r="P1140" s="230">
        <v>0.20598147809505463</v>
      </c>
      <c r="Q1140" s="234">
        <v>0</v>
      </c>
      <c r="R1140" s="233">
        <v>57695</v>
      </c>
      <c r="S1140" s="230">
        <v>99.763107299804688</v>
      </c>
      <c r="T1140" s="195">
        <v>99.5576171875</v>
      </c>
      <c r="U1140" s="233">
        <v>57832</v>
      </c>
      <c r="V1140" s="195">
        <v>0</v>
      </c>
      <c r="W1140" s="233">
        <v>293</v>
      </c>
      <c r="X1140" s="195">
        <v>0.50784295797348022</v>
      </c>
      <c r="Y1140" s="234">
        <v>0</v>
      </c>
      <c r="Z1140" s="233">
        <v>112680</v>
      </c>
      <c r="AA1140" s="195">
        <v>98.889030456542969</v>
      </c>
      <c r="AB1140" s="233">
        <v>114061</v>
      </c>
      <c r="AC1140" s="195">
        <v>98.687454223632813</v>
      </c>
      <c r="AD1140" s="234">
        <v>4.3981337547302246</v>
      </c>
      <c r="AE1140" s="234">
        <v>29.857425689697266</v>
      </c>
      <c r="AF1140" s="233">
        <v>380.79458618164062</v>
      </c>
      <c r="AG1140" s="234">
        <v>1072.17822265625</v>
      </c>
      <c r="AH1140" s="234">
        <v>585.99969482421875</v>
      </c>
      <c r="AI1140" s="234">
        <v>54.655063629150391</v>
      </c>
      <c r="AJ1140" s="234">
        <v>1020.9445190429687</v>
      </c>
      <c r="AK1140" s="234">
        <v>51.233325958251953</v>
      </c>
      <c r="AL1140" s="234">
        <v>528</v>
      </c>
      <c r="AM1140" s="234">
        <v>15</v>
      </c>
      <c r="AN1140" s="235">
        <v>41.3076171875</v>
      </c>
      <c r="AO1140" s="235">
        <v>40.678962707519531</v>
      </c>
      <c r="AP1140" s="235">
        <v>59.6888427734375</v>
      </c>
      <c r="AQ1140" s="213">
        <v>1.1939623860314588</v>
      </c>
      <c r="AR1140" s="234">
        <v>484</v>
      </c>
      <c r="AS1140" s="236">
        <v>0</v>
      </c>
      <c r="AT1140" s="236">
        <v>0</v>
      </c>
      <c r="AU1140" s="236">
        <v>0</v>
      </c>
      <c r="AV1140" s="236">
        <v>0</v>
      </c>
      <c r="AW1140" s="236">
        <v>0</v>
      </c>
      <c r="AX1140" s="236">
        <v>3</v>
      </c>
      <c r="AY1140" s="236">
        <v>0</v>
      </c>
      <c r="AZ1140" s="236">
        <v>2</v>
      </c>
      <c r="BA1140" s="236">
        <v>0</v>
      </c>
      <c r="BB1140" s="236">
        <v>34</v>
      </c>
      <c r="BC1140" s="236">
        <v>8</v>
      </c>
      <c r="BD1140" s="236">
        <v>3</v>
      </c>
      <c r="BE1140" s="236">
        <v>4</v>
      </c>
      <c r="BF1140" s="236">
        <v>0</v>
      </c>
      <c r="BG1140" s="235">
        <v>18.862981796264648</v>
      </c>
      <c r="BH1140" s="236">
        <v>307</v>
      </c>
      <c r="BI1140" s="235">
        <v>56.537753222836095</v>
      </c>
      <c r="BJ1140" s="129"/>
      <c r="BK1140" s="129"/>
    </row>
    <row r="1141" spans="1:63">
      <c r="A1141" s="352">
        <v>41849</v>
      </c>
      <c r="B1141" s="127" t="s">
        <v>132</v>
      </c>
      <c r="C1141" s="127" t="s">
        <v>128</v>
      </c>
      <c r="D1141" s="199">
        <v>183</v>
      </c>
      <c r="E1141" s="199">
        <v>178</v>
      </c>
      <c r="F1141" s="199">
        <v>5</v>
      </c>
      <c r="G1141" s="199">
        <v>542</v>
      </c>
      <c r="H1141" s="199">
        <v>527</v>
      </c>
      <c r="I1141" s="199">
        <v>15</v>
      </c>
      <c r="J1141" s="199">
        <v>1038</v>
      </c>
      <c r="K1141" s="199">
        <v>1006</v>
      </c>
      <c r="L1141" s="199">
        <v>32</v>
      </c>
      <c r="M1141" s="199">
        <v>346089</v>
      </c>
      <c r="N1141" s="200">
        <v>0</v>
      </c>
      <c r="O1141" s="199">
        <v>1041</v>
      </c>
      <c r="P1141" s="194">
        <v>0.30082184076309204</v>
      </c>
      <c r="Q1141" s="200">
        <v>0</v>
      </c>
      <c r="R1141" s="199">
        <v>82045</v>
      </c>
      <c r="S1141" s="194">
        <v>99.766525268554688</v>
      </c>
      <c r="T1141" s="200">
        <v>99.466407775878906</v>
      </c>
      <c r="U1141" s="199">
        <v>82237</v>
      </c>
      <c r="V1141" s="201">
        <v>0</v>
      </c>
      <c r="W1141" s="199">
        <v>557</v>
      </c>
      <c r="X1141" s="200">
        <v>0.67889571189880371</v>
      </c>
      <c r="Y1141" s="200">
        <v>0</v>
      </c>
      <c r="Z1141" s="199">
        <v>116850</v>
      </c>
      <c r="AA1141" s="201">
        <v>96.999588012695313</v>
      </c>
      <c r="AB1141" s="199">
        <v>117280</v>
      </c>
      <c r="AC1141" s="201">
        <v>97.412269592285156</v>
      </c>
      <c r="AD1141" s="200">
        <v>4.3678178787231445</v>
      </c>
      <c r="AE1141" s="200">
        <v>29.301479339599609</v>
      </c>
      <c r="AF1141" s="199">
        <v>419.97769165039062</v>
      </c>
      <c r="AG1141" s="200">
        <v>1324.0279541015625</v>
      </c>
      <c r="AH1141" s="200">
        <v>587.82232666015625</v>
      </c>
      <c r="AI1141" s="237">
        <v>44.396518707275391</v>
      </c>
      <c r="AJ1141" s="200">
        <v>1281.39990234375</v>
      </c>
      <c r="AK1141" s="200">
        <v>42.627777099609375</v>
      </c>
      <c r="AL1141" s="200">
        <v>527</v>
      </c>
      <c r="AM1141" s="200">
        <v>15</v>
      </c>
      <c r="AN1141" s="200">
        <v>40.400337219238281</v>
      </c>
      <c r="AO1141" s="200">
        <v>40.475318908691406</v>
      </c>
      <c r="AP1141" s="200">
        <v>38.268943786621094</v>
      </c>
      <c r="AQ1141" s="200">
        <v>1.2755567958589233</v>
      </c>
      <c r="AR1141" s="200">
        <v>502</v>
      </c>
      <c r="AS1141" s="202">
        <v>0</v>
      </c>
      <c r="AT1141" s="202">
        <v>0</v>
      </c>
      <c r="AU1141" s="202">
        <v>0</v>
      </c>
      <c r="AV1141" s="202">
        <v>0</v>
      </c>
      <c r="AW1141" s="202">
        <v>0</v>
      </c>
      <c r="AX1141" s="202">
        <v>10</v>
      </c>
      <c r="AY1141" s="202">
        <v>-2</v>
      </c>
      <c r="AZ1141" s="202">
        <v>2</v>
      </c>
      <c r="BA1141" s="202">
        <v>0</v>
      </c>
      <c r="BB1141" s="202">
        <v>47</v>
      </c>
      <c r="BC1141" s="202">
        <v>16</v>
      </c>
      <c r="BD1141" s="202">
        <v>21</v>
      </c>
      <c r="BE1141" s="202">
        <v>10</v>
      </c>
      <c r="BF1141" s="202">
        <v>0</v>
      </c>
      <c r="BG1141" s="200">
        <v>18.805875778198242</v>
      </c>
      <c r="BH1141" s="202">
        <v>329</v>
      </c>
      <c r="BI1141" s="238">
        <v>60.701107011070107</v>
      </c>
      <c r="BJ1141" s="129"/>
      <c r="BK1141" s="129"/>
    </row>
    <row r="1142" spans="1:63">
      <c r="A1142" s="352">
        <v>41848</v>
      </c>
      <c r="B1142" s="126" t="s">
        <v>6</v>
      </c>
      <c r="C1142" s="126"/>
      <c r="D1142" s="233">
        <v>2115</v>
      </c>
      <c r="E1142" s="233">
        <v>1916</v>
      </c>
      <c r="F1142" s="233">
        <v>199</v>
      </c>
      <c r="G1142" s="233">
        <v>6247</v>
      </c>
      <c r="H1142" s="233">
        <v>5670</v>
      </c>
      <c r="I1142" s="233">
        <v>577</v>
      </c>
      <c r="J1142" s="233">
        <v>19382</v>
      </c>
      <c r="K1142" s="233">
        <v>17154</v>
      </c>
      <c r="L1142" s="233">
        <v>2228</v>
      </c>
      <c r="M1142" s="233">
        <v>11250078</v>
      </c>
      <c r="N1142" s="195">
        <v>5.1021868149766968E-2</v>
      </c>
      <c r="O1142" s="233">
        <v>17668</v>
      </c>
      <c r="P1142" s="230">
        <v>0.1592037707369226</v>
      </c>
      <c r="Q1142" s="234"/>
      <c r="R1142" s="233">
        <v>4220324</v>
      </c>
      <c r="S1142" s="230">
        <v>99.574115992317104</v>
      </c>
      <c r="T1142" s="195">
        <v>99.41559024497937</v>
      </c>
      <c r="U1142" s="233">
        <v>4238384</v>
      </c>
      <c r="V1142" s="195">
        <v>0.10827239753992035</v>
      </c>
      <c r="W1142" s="233">
        <v>14489</v>
      </c>
      <c r="X1142" s="195">
        <v>0.34331487345521339</v>
      </c>
      <c r="Y1142" s="234"/>
      <c r="Z1142" s="233">
        <v>3369285</v>
      </c>
      <c r="AA1142" s="195">
        <v>98.226686027014111</v>
      </c>
      <c r="AB1142" s="233">
        <v>3369278</v>
      </c>
      <c r="AC1142" s="195">
        <v>98.249122880798055</v>
      </c>
      <c r="AD1142" s="234">
        <v>9.2479317360579323</v>
      </c>
      <c r="AE1142" s="234">
        <v>29.821221785093694</v>
      </c>
      <c r="AF1142" s="233">
        <v>15375.578460693359</v>
      </c>
      <c r="AG1142" s="234">
        <v>57821.0703125</v>
      </c>
      <c r="AH1142" s="234">
        <v>37899.910583496094</v>
      </c>
      <c r="AI1142" s="234">
        <v>65.546885207523957</v>
      </c>
      <c r="AJ1142" s="234">
        <v>48291.412841796875</v>
      </c>
      <c r="AK1142" s="234">
        <v>9529.6591854095459</v>
      </c>
      <c r="AL1142" s="234">
        <v>27968.983276367188</v>
      </c>
      <c r="AM1142" s="234">
        <v>7553.4126510620117</v>
      </c>
      <c r="AN1142" s="235">
        <v>79.79848394053684</v>
      </c>
      <c r="AO1142" s="235">
        <v>76.367687689403823</v>
      </c>
      <c r="AP1142" s="235">
        <v>105.79568451081963</v>
      </c>
      <c r="AQ1142" s="213">
        <v>2.983235492338252</v>
      </c>
      <c r="AR1142" s="234">
        <v>4075</v>
      </c>
      <c r="AS1142" s="236">
        <v>96</v>
      </c>
      <c r="AT1142" s="236">
        <v>15</v>
      </c>
      <c r="AU1142" s="236">
        <v>13</v>
      </c>
      <c r="AV1142" s="236">
        <v>17</v>
      </c>
      <c r="AW1142" s="236">
        <v>8</v>
      </c>
      <c r="AX1142" s="236">
        <v>85</v>
      </c>
      <c r="AY1142" s="236">
        <v>0</v>
      </c>
      <c r="AZ1142" s="236">
        <v>70</v>
      </c>
      <c r="BA1142" s="236">
        <v>13</v>
      </c>
      <c r="BB1142" s="236">
        <v>553</v>
      </c>
      <c r="BC1142" s="236">
        <v>247</v>
      </c>
      <c r="BD1142" s="236">
        <v>262</v>
      </c>
      <c r="BE1142" s="236">
        <v>460</v>
      </c>
      <c r="BF1142" s="236">
        <v>0</v>
      </c>
      <c r="BG1142" s="235">
        <v>39.057764213832563</v>
      </c>
      <c r="BH1142" s="236">
        <v>1884</v>
      </c>
      <c r="BI1142" s="235">
        <v>30.158476068512886</v>
      </c>
      <c r="BJ1142" s="129"/>
      <c r="BK1142" s="129"/>
    </row>
    <row r="1143" spans="1:63">
      <c r="A1143" s="352">
        <v>41848</v>
      </c>
      <c r="B1143" s="127" t="s">
        <v>134</v>
      </c>
      <c r="C1143" s="127"/>
      <c r="D1143" s="199">
        <v>752</v>
      </c>
      <c r="E1143" s="199">
        <v>653</v>
      </c>
      <c r="F1143" s="199">
        <v>99</v>
      </c>
      <c r="G1143" s="199">
        <v>2244</v>
      </c>
      <c r="H1143" s="199">
        <v>1945</v>
      </c>
      <c r="I1143" s="199">
        <v>299</v>
      </c>
      <c r="J1143" s="199">
        <v>8027</v>
      </c>
      <c r="K1143" s="199">
        <v>6763</v>
      </c>
      <c r="L1143" s="199">
        <v>1264</v>
      </c>
      <c r="M1143" s="199">
        <v>5517079</v>
      </c>
      <c r="N1143" s="200">
        <v>1.4971690206347423E-2</v>
      </c>
      <c r="O1143" s="199">
        <v>9819</v>
      </c>
      <c r="P1143" s="194">
        <v>0.17801478282531499</v>
      </c>
      <c r="Q1143" s="200"/>
      <c r="R1143" s="199">
        <v>2241710</v>
      </c>
      <c r="S1143" s="194">
        <v>99.628396812608557</v>
      </c>
      <c r="T1143" s="200">
        <v>99.451043538390238</v>
      </c>
      <c r="U1143" s="199">
        <v>2250072</v>
      </c>
      <c r="V1143" s="201">
        <v>5.9331433694349948E-2</v>
      </c>
      <c r="W1143" s="199">
        <v>6514</v>
      </c>
      <c r="X1143" s="200">
        <v>0.29058174340124282</v>
      </c>
      <c r="Y1143" s="200"/>
      <c r="Z1143" s="199">
        <v>2002748</v>
      </c>
      <c r="AA1143" s="201">
        <v>98.363297873959681</v>
      </c>
      <c r="AB1143" s="199">
        <v>2002550</v>
      </c>
      <c r="AC1143" s="201">
        <v>98.318543182770796</v>
      </c>
      <c r="AD1143" s="200">
        <v>5.2083817739537697</v>
      </c>
      <c r="AE1143" s="200">
        <v>30.263047688360096</v>
      </c>
      <c r="AF1143" s="199">
        <v>8125.4051513671875</v>
      </c>
      <c r="AG1143" s="200">
        <v>31915.326416015625</v>
      </c>
      <c r="AH1143" s="200">
        <v>23378.42431640625</v>
      </c>
      <c r="AI1143" s="237">
        <v>73.251402826557282</v>
      </c>
      <c r="AJ1143" s="200">
        <v>25045.352294921875</v>
      </c>
      <c r="AK1143" s="200">
        <v>6869.9756164550781</v>
      </c>
      <c r="AL1143" s="200">
        <v>17526.062133789063</v>
      </c>
      <c r="AM1143" s="200">
        <v>5852.3606948852539</v>
      </c>
      <c r="AN1143" s="200">
        <v>103.11740798534437</v>
      </c>
      <c r="AO1143" s="200">
        <v>96.839659475388061</v>
      </c>
      <c r="AP1143" s="200">
        <v>135.02912159761007</v>
      </c>
      <c r="AQ1143" s="200">
        <v>3.9759968127588921</v>
      </c>
      <c r="AR1143" s="200">
        <v>1041</v>
      </c>
      <c r="AS1143" s="202">
        <v>88</v>
      </c>
      <c r="AT1143" s="202">
        <v>6</v>
      </c>
      <c r="AU1143" s="202">
        <v>5</v>
      </c>
      <c r="AV1143" s="202">
        <v>4</v>
      </c>
      <c r="AW1143" s="202">
        <v>3</v>
      </c>
      <c r="AX1143" s="202">
        <v>23</v>
      </c>
      <c r="AY1143" s="202">
        <v>2</v>
      </c>
      <c r="AZ1143" s="202">
        <v>29</v>
      </c>
      <c r="BA1143" s="202">
        <v>3</v>
      </c>
      <c r="BB1143" s="202">
        <v>125</v>
      </c>
      <c r="BC1143" s="202">
        <v>42</v>
      </c>
      <c r="BD1143" s="202">
        <v>81</v>
      </c>
      <c r="BE1143" s="202">
        <v>192</v>
      </c>
      <c r="BF1143" s="202">
        <v>0</v>
      </c>
      <c r="BG1143" s="200">
        <v>50.93289668901842</v>
      </c>
      <c r="BH1143" s="202">
        <v>245</v>
      </c>
      <c r="BI1143" s="238">
        <v>10.918003565062389</v>
      </c>
      <c r="BJ1143" s="129"/>
      <c r="BK1143" s="129"/>
    </row>
    <row r="1144" spans="1:63">
      <c r="A1144" s="352">
        <v>41848</v>
      </c>
      <c r="B1144" s="127" t="s">
        <v>175</v>
      </c>
      <c r="C1144" s="127"/>
      <c r="D1144" s="199">
        <v>683</v>
      </c>
      <c r="E1144" s="199">
        <v>608</v>
      </c>
      <c r="F1144" s="199">
        <v>75</v>
      </c>
      <c r="G1144" s="199">
        <v>1975</v>
      </c>
      <c r="H1144" s="199">
        <v>1771</v>
      </c>
      <c r="I1144" s="199">
        <v>204</v>
      </c>
      <c r="J1144" s="199">
        <v>6596</v>
      </c>
      <c r="K1144" s="199">
        <v>5848</v>
      </c>
      <c r="L1144" s="199">
        <v>748</v>
      </c>
      <c r="M1144" s="199">
        <v>3712465</v>
      </c>
      <c r="N1144" s="200">
        <v>6.9145434860873281E-2</v>
      </c>
      <c r="O1144" s="199">
        <v>180</v>
      </c>
      <c r="P1144" s="194">
        <v>5.050857912405473E-3</v>
      </c>
      <c r="Q1144" s="200"/>
      <c r="R1144" s="199">
        <v>1350437</v>
      </c>
      <c r="S1144" s="194">
        <v>99.496542799711563</v>
      </c>
      <c r="T1144" s="243">
        <v>99.491517370707001</v>
      </c>
      <c r="U1144" s="199">
        <v>1357277</v>
      </c>
      <c r="V1144" s="201">
        <v>0.22162019922677634</v>
      </c>
      <c r="W1144" s="199">
        <v>3690</v>
      </c>
      <c r="X1144" s="200">
        <v>0.27324488295270344</v>
      </c>
      <c r="Y1144" s="200"/>
      <c r="Z1144" s="199">
        <v>376254</v>
      </c>
      <c r="AA1144" s="201">
        <v>95.436860790105783</v>
      </c>
      <c r="AB1144" s="199">
        <v>373968</v>
      </c>
      <c r="AC1144" s="201">
        <v>95.647488424133613</v>
      </c>
      <c r="AD1144" s="200">
        <v>19.472403760318546</v>
      </c>
      <c r="AE1144" s="200">
        <v>32.353720372508015</v>
      </c>
      <c r="AF1144" s="199">
        <v>5232.273681640625</v>
      </c>
      <c r="AG1144" s="200">
        <v>17376.997314453125</v>
      </c>
      <c r="AH1144" s="200">
        <v>10115.97265625</v>
      </c>
      <c r="AI1144" s="237">
        <v>58.21473338110119</v>
      </c>
      <c r="AJ1144" s="200">
        <v>15146.00244140625</v>
      </c>
      <c r="AK1144" s="200">
        <v>2230.9946365356445</v>
      </c>
      <c r="AL1144" s="200">
        <v>8488.921142578125</v>
      </c>
      <c r="AM1144" s="200">
        <v>1627.0519561767578</v>
      </c>
      <c r="AN1144" s="200">
        <v>67.823742733913676</v>
      </c>
      <c r="AO1144" s="200">
        <v>67.760924456641817</v>
      </c>
      <c r="AP1144" s="200">
        <v>73.079165896983739</v>
      </c>
      <c r="AQ1144" s="200">
        <v>2.6344750325126025</v>
      </c>
      <c r="AR1144" s="200">
        <v>1334</v>
      </c>
      <c r="AS1144" s="202">
        <v>5</v>
      </c>
      <c r="AT1144" s="202">
        <v>6</v>
      </c>
      <c r="AU1144" s="202">
        <v>5</v>
      </c>
      <c r="AV1144" s="202">
        <v>10</v>
      </c>
      <c r="AW1144" s="202">
        <v>5</v>
      </c>
      <c r="AX1144" s="202">
        <v>12</v>
      </c>
      <c r="AY1144" s="202">
        <v>0</v>
      </c>
      <c r="AZ1144" s="202">
        <v>15</v>
      </c>
      <c r="BA1144" s="202">
        <v>10</v>
      </c>
      <c r="BB1144" s="202">
        <v>298</v>
      </c>
      <c r="BC1144" s="202">
        <v>164</v>
      </c>
      <c r="BD1144" s="202">
        <v>54</v>
      </c>
      <c r="BE1144" s="202">
        <v>93</v>
      </c>
      <c r="BF1144" s="202">
        <v>0</v>
      </c>
      <c r="BG1144" s="200">
        <v>33.13207227932601</v>
      </c>
      <c r="BH1144" s="202">
        <v>603</v>
      </c>
      <c r="BI1144" s="238">
        <v>30.531645569620252</v>
      </c>
      <c r="BJ1144" s="129"/>
      <c r="BK1144" s="129"/>
    </row>
    <row r="1145" spans="1:63">
      <c r="A1145" s="352">
        <v>41848</v>
      </c>
      <c r="B1145" s="126" t="s">
        <v>135</v>
      </c>
      <c r="C1145" s="126"/>
      <c r="D1145" s="189">
        <v>680</v>
      </c>
      <c r="E1145" s="189">
        <v>655</v>
      </c>
      <c r="F1145" s="189">
        <v>25</v>
      </c>
      <c r="G1145" s="189">
        <v>2028</v>
      </c>
      <c r="H1145" s="189">
        <v>1954</v>
      </c>
      <c r="I1145" s="189">
        <v>74</v>
      </c>
      <c r="J1145" s="189">
        <v>4759</v>
      </c>
      <c r="K1145" s="189">
        <v>4543</v>
      </c>
      <c r="L1145" s="189">
        <v>216</v>
      </c>
      <c r="M1145" s="189">
        <v>2020534</v>
      </c>
      <c r="N1145" s="203">
        <v>0.11615740785746594</v>
      </c>
      <c r="O1145" s="189">
        <v>7669</v>
      </c>
      <c r="P1145" s="192">
        <v>0.38000298637425789</v>
      </c>
      <c r="Q1145" s="203"/>
      <c r="R1145" s="204">
        <v>628177</v>
      </c>
      <c r="S1145" s="192">
        <v>99.547174305256092</v>
      </c>
      <c r="T1145" s="203">
        <v>99.168892070044933</v>
      </c>
      <c r="U1145" s="204">
        <v>631035</v>
      </c>
      <c r="V1145" s="205">
        <v>3.8983575480604167E-2</v>
      </c>
      <c r="W1145" s="204">
        <v>4285</v>
      </c>
      <c r="X1145" s="203">
        <v>0.68213258365078633</v>
      </c>
      <c r="Y1145" s="203"/>
      <c r="Z1145" s="204">
        <v>990283</v>
      </c>
      <c r="AA1145" s="205">
        <v>99.010385031683683</v>
      </c>
      <c r="AB1145" s="204">
        <v>992760</v>
      </c>
      <c r="AC1145" s="205">
        <v>99.08911483129404</v>
      </c>
      <c r="AD1145" s="203">
        <v>3.7604652010712631</v>
      </c>
      <c r="AE1145" s="203">
        <v>26.866023541961013</v>
      </c>
      <c r="AF1145" s="204">
        <v>2017.8996276855469</v>
      </c>
      <c r="AG1145" s="205">
        <v>8528.74658203125</v>
      </c>
      <c r="AH1145" s="205">
        <v>4405.5136108398437</v>
      </c>
      <c r="AI1145" s="232">
        <v>51.654877636082887</v>
      </c>
      <c r="AJ1145" s="205">
        <v>8100.05810546875</v>
      </c>
      <c r="AK1145" s="205">
        <v>428.68893241882324</v>
      </c>
      <c r="AL1145" s="205">
        <v>1954</v>
      </c>
      <c r="AM1145" s="205">
        <v>74</v>
      </c>
      <c r="AN1145" s="203">
        <v>53.681892615078624</v>
      </c>
      <c r="AO1145" s="203">
        <v>53.926402563791136</v>
      </c>
      <c r="AP1145" s="203">
        <v>49.445827685862497</v>
      </c>
      <c r="AQ1145" s="203">
        <v>1.7921299815152869</v>
      </c>
      <c r="AR1145" s="205">
        <v>1700</v>
      </c>
      <c r="AS1145" s="204">
        <v>3</v>
      </c>
      <c r="AT1145" s="204">
        <v>3</v>
      </c>
      <c r="AU1145" s="204">
        <v>3</v>
      </c>
      <c r="AV1145" s="204">
        <v>3</v>
      </c>
      <c r="AW1145" s="204">
        <v>0</v>
      </c>
      <c r="AX1145" s="204">
        <v>50</v>
      </c>
      <c r="AY1145" s="204">
        <v>-2</v>
      </c>
      <c r="AZ1145" s="204">
        <v>26</v>
      </c>
      <c r="BA1145" s="204">
        <v>0</v>
      </c>
      <c r="BB1145" s="204">
        <v>130</v>
      </c>
      <c r="BC1145" s="204">
        <v>41</v>
      </c>
      <c r="BD1145" s="204">
        <v>127</v>
      </c>
      <c r="BE1145" s="204">
        <v>175</v>
      </c>
      <c r="BF1145" s="204">
        <v>0</v>
      </c>
      <c r="BG1145" s="203">
        <v>25.899068916115095</v>
      </c>
      <c r="BH1145" s="204">
        <v>1036</v>
      </c>
      <c r="BI1145" s="239">
        <v>51.084812623274168</v>
      </c>
      <c r="BJ1145" s="129"/>
      <c r="BK1145" s="129"/>
    </row>
    <row r="1146" spans="1:63">
      <c r="A1146" s="352">
        <v>41848</v>
      </c>
      <c r="B1146" s="114" t="s">
        <v>121</v>
      </c>
      <c r="C1146" s="114" t="s">
        <v>122</v>
      </c>
      <c r="D1146" s="114">
        <v>224</v>
      </c>
      <c r="E1146" s="114">
        <v>168</v>
      </c>
      <c r="F1146" s="114">
        <v>56</v>
      </c>
      <c r="G1146" s="114">
        <v>661</v>
      </c>
      <c r="H1146" s="114">
        <v>492</v>
      </c>
      <c r="I1146" s="114">
        <v>169</v>
      </c>
      <c r="J1146" s="114">
        <v>2666</v>
      </c>
      <c r="K1146" s="115">
        <v>1924</v>
      </c>
      <c r="L1146" s="115">
        <v>742</v>
      </c>
      <c r="M1146" s="115">
        <v>1815121</v>
      </c>
      <c r="N1146" s="116">
        <v>3.8950569927692413E-2</v>
      </c>
      <c r="O1146" s="115">
        <v>2643</v>
      </c>
      <c r="P1146" s="116">
        <v>0.14567561447620392</v>
      </c>
      <c r="Q1146" s="116">
        <v>0</v>
      </c>
      <c r="R1146" s="117">
        <v>863549</v>
      </c>
      <c r="S1146" s="116">
        <v>99.64471435546875</v>
      </c>
      <c r="T1146" s="116">
        <v>99.499557495117188</v>
      </c>
      <c r="U1146" s="118">
        <v>866628</v>
      </c>
      <c r="V1146" s="119">
        <v>0.11515898257493973</v>
      </c>
      <c r="W1146" s="117">
        <v>2756</v>
      </c>
      <c r="X1146" s="119">
        <v>0.31914806365966797</v>
      </c>
      <c r="Y1146" s="119">
        <v>0</v>
      </c>
      <c r="Z1146" s="117">
        <v>1027057</v>
      </c>
      <c r="AA1146" s="119">
        <v>98.161346435546875</v>
      </c>
      <c r="AB1146" s="116">
        <v>1025953</v>
      </c>
      <c r="AC1146" s="120">
        <v>98.127105712890625</v>
      </c>
      <c r="AD1146" s="116">
        <v>4.9607410430908203</v>
      </c>
      <c r="AE1146" s="116">
        <v>29.677276611328125</v>
      </c>
      <c r="AF1146" s="116">
        <v>2574.042724609375</v>
      </c>
      <c r="AG1146" s="116">
        <v>13050.6796875</v>
      </c>
      <c r="AH1146" s="121">
        <v>10347.099609375</v>
      </c>
      <c r="AI1146" s="116">
        <v>79.283988952636719</v>
      </c>
      <c r="AJ1146" s="121">
        <v>8551.08984375</v>
      </c>
      <c r="AK1146" s="121">
        <v>4499.58984375</v>
      </c>
      <c r="AL1146" s="116">
        <v>6354.52294921875</v>
      </c>
      <c r="AM1146" s="116">
        <v>3992.57470703125</v>
      </c>
      <c r="AN1146" s="116">
        <v>120.79084777832031</v>
      </c>
      <c r="AO1146" s="116">
        <v>110.21817016601562</v>
      </c>
      <c r="AP1146" s="116">
        <v>147.71977233886719</v>
      </c>
      <c r="AQ1146" s="122">
        <v>4.8952286899849966</v>
      </c>
      <c r="AR1146" s="118">
        <v>214</v>
      </c>
      <c r="AS1146" s="118">
        <v>63</v>
      </c>
      <c r="AT1146" s="118">
        <v>5</v>
      </c>
      <c r="AU1146" s="118">
        <v>4</v>
      </c>
      <c r="AV1146" s="118">
        <v>3</v>
      </c>
      <c r="AW1146" s="118">
        <v>2</v>
      </c>
      <c r="AX1146" s="118">
        <v>15</v>
      </c>
      <c r="AY1146" s="118">
        <v>1</v>
      </c>
      <c r="AZ1146" s="118">
        <v>10</v>
      </c>
      <c r="BA1146" s="118">
        <v>1</v>
      </c>
      <c r="BB1146" s="118">
        <v>40</v>
      </c>
      <c r="BC1146" s="118">
        <v>18</v>
      </c>
      <c r="BD1146" s="116">
        <v>35</v>
      </c>
      <c r="BE1146" s="118">
        <v>42</v>
      </c>
      <c r="BF1146" s="118">
        <v>0</v>
      </c>
      <c r="BG1146" s="112">
        <v>60.078289031982422</v>
      </c>
      <c r="BH1146" s="244">
        <v>49</v>
      </c>
      <c r="BI1146" s="240">
        <v>7.4130105900151291</v>
      </c>
      <c r="BJ1146" s="129"/>
      <c r="BK1146" s="129"/>
    </row>
    <row r="1147" spans="1:63">
      <c r="A1147" s="352">
        <v>41848</v>
      </c>
      <c r="B1147" s="114" t="s">
        <v>123</v>
      </c>
      <c r="C1147" s="114" t="s">
        <v>122</v>
      </c>
      <c r="D1147" s="114">
        <v>170</v>
      </c>
      <c r="E1147" s="114">
        <v>158</v>
      </c>
      <c r="F1147" s="114">
        <v>12</v>
      </c>
      <c r="G1147" s="114">
        <v>521</v>
      </c>
      <c r="H1147" s="114">
        <v>484</v>
      </c>
      <c r="I1147" s="114">
        <v>37</v>
      </c>
      <c r="J1147" s="114">
        <v>1654</v>
      </c>
      <c r="K1147" s="115">
        <v>1515</v>
      </c>
      <c r="L1147" s="115">
        <v>139</v>
      </c>
      <c r="M1147" s="115">
        <v>1034147</v>
      </c>
      <c r="N1147" s="116">
        <v>2.3207531776279211E-3</v>
      </c>
      <c r="O1147" s="115">
        <v>1550</v>
      </c>
      <c r="P1147" s="116">
        <v>0.14990401268005371</v>
      </c>
      <c r="Q1147" s="116">
        <v>0</v>
      </c>
      <c r="R1147" s="117">
        <v>377805</v>
      </c>
      <c r="S1147" s="116">
        <v>99.686798095703125</v>
      </c>
      <c r="T1147" s="116">
        <v>99.537361145019531</v>
      </c>
      <c r="U1147" s="118">
        <v>378992</v>
      </c>
      <c r="V1147" s="119">
        <v>7.0186175405979156E-2</v>
      </c>
      <c r="W1147" s="117">
        <v>1051</v>
      </c>
      <c r="X1147" s="119">
        <v>0.27818584442138672</v>
      </c>
      <c r="Y1147" s="119">
        <v>0</v>
      </c>
      <c r="Z1147" s="117">
        <v>312869</v>
      </c>
      <c r="AA1147" s="119">
        <v>98.584709167480469</v>
      </c>
      <c r="AB1147" s="116">
        <v>315169</v>
      </c>
      <c r="AC1147" s="120">
        <v>98.536338806152344</v>
      </c>
      <c r="AD1147" s="116">
        <v>4.8761425018310547</v>
      </c>
      <c r="AE1147" s="116">
        <v>29.668113708496094</v>
      </c>
      <c r="AF1147" s="116">
        <v>1415.5164794921875</v>
      </c>
      <c r="AG1147" s="116">
        <v>5491.03759765625</v>
      </c>
      <c r="AH1147" s="121">
        <v>3733.869384765625</v>
      </c>
      <c r="AI1147" s="116">
        <v>67.999343872070313</v>
      </c>
      <c r="AJ1147" s="121">
        <v>4666.4443359375</v>
      </c>
      <c r="AK1147" s="121">
        <v>824.5948486328125</v>
      </c>
      <c r="AL1147" s="116">
        <v>3019.134033203125</v>
      </c>
      <c r="AM1147" s="116">
        <v>714.7349853515625</v>
      </c>
      <c r="AN1147" s="116">
        <v>90.936912536621094</v>
      </c>
      <c r="AO1147" s="116">
        <v>84.4739990234375</v>
      </c>
      <c r="AP1147" s="116">
        <v>160.3720703125</v>
      </c>
      <c r="AQ1147" s="116">
        <v>3.3198534447740324</v>
      </c>
      <c r="AR1147" s="118">
        <v>307</v>
      </c>
      <c r="AS1147" s="118">
        <v>13</v>
      </c>
      <c r="AT1147" s="118">
        <v>0</v>
      </c>
      <c r="AU1147" s="118">
        <v>0</v>
      </c>
      <c r="AV1147" s="118">
        <v>1</v>
      </c>
      <c r="AW1147" s="118">
        <v>1</v>
      </c>
      <c r="AX1147" s="118">
        <v>2</v>
      </c>
      <c r="AY1147" s="118">
        <v>1</v>
      </c>
      <c r="AZ1147" s="118">
        <v>8</v>
      </c>
      <c r="BA1147" s="118">
        <v>1</v>
      </c>
      <c r="BB1147" s="118">
        <v>29</v>
      </c>
      <c r="BC1147" s="118">
        <v>7</v>
      </c>
      <c r="BD1147" s="116">
        <v>20</v>
      </c>
      <c r="BE1147" s="118">
        <v>31</v>
      </c>
      <c r="BF1147" s="118">
        <v>0</v>
      </c>
      <c r="BG1147" s="112">
        <v>44.575019836425781</v>
      </c>
      <c r="BH1147" s="244">
        <v>86</v>
      </c>
      <c r="BI1147" s="240">
        <v>16.506717850287909</v>
      </c>
      <c r="BJ1147" s="129"/>
      <c r="BK1147" s="129"/>
    </row>
    <row r="1148" spans="1:63">
      <c r="A1148" s="352">
        <v>41848</v>
      </c>
      <c r="B1148" s="114" t="s">
        <v>183</v>
      </c>
      <c r="C1148" s="114" t="s">
        <v>122</v>
      </c>
      <c r="D1148" s="114">
        <v>139</v>
      </c>
      <c r="E1148" s="114">
        <v>129</v>
      </c>
      <c r="F1148" s="114">
        <v>10</v>
      </c>
      <c r="G1148" s="114">
        <v>415</v>
      </c>
      <c r="H1148" s="114">
        <v>385</v>
      </c>
      <c r="I1148" s="114">
        <v>30</v>
      </c>
      <c r="J1148" s="114">
        <v>1576</v>
      </c>
      <c r="K1148" s="115">
        <v>1462</v>
      </c>
      <c r="L1148" s="115">
        <v>114</v>
      </c>
      <c r="M1148" s="115">
        <v>1157682</v>
      </c>
      <c r="N1148" s="116">
        <v>5.0100116059184074E-3</v>
      </c>
      <c r="O1148" s="115">
        <v>2245</v>
      </c>
      <c r="P1148" s="116">
        <v>0.193942591547966</v>
      </c>
      <c r="Q1148" s="116">
        <v>0</v>
      </c>
      <c r="R1148" s="117">
        <v>457204</v>
      </c>
      <c r="S1148" s="116">
        <v>99.660171508789063</v>
      </c>
      <c r="T1148" s="116">
        <v>99.466888427734375</v>
      </c>
      <c r="U1148" s="118">
        <v>458763</v>
      </c>
      <c r="V1148" s="119">
        <v>6.3213468529284E-3</v>
      </c>
      <c r="W1148" s="117">
        <v>1243</v>
      </c>
      <c r="X1148" s="119">
        <v>0.27186989784240723</v>
      </c>
      <c r="Y1148" s="119">
        <v>0</v>
      </c>
      <c r="Z1148" s="117">
        <v>313188</v>
      </c>
      <c r="AA1148" s="119">
        <v>98.545921325683594</v>
      </c>
      <c r="AB1148" s="116">
        <v>313460</v>
      </c>
      <c r="AC1148" s="120">
        <v>98.457221984863281</v>
      </c>
      <c r="AD1148" s="116">
        <v>5.3227176666259766</v>
      </c>
      <c r="AE1148" s="116">
        <v>28.984186172485352</v>
      </c>
      <c r="AF1148" s="116">
        <v>1717.1793212890625</v>
      </c>
      <c r="AG1148" s="116">
        <v>6078.76025390625</v>
      </c>
      <c r="AH1148" s="121">
        <v>4286.185546875</v>
      </c>
      <c r="AI1148" s="116">
        <v>70.510848999023438</v>
      </c>
      <c r="AJ1148" s="121">
        <v>5392.91552734375</v>
      </c>
      <c r="AK1148" s="121">
        <v>685.84490966796875</v>
      </c>
      <c r="AL1148" s="116">
        <v>3691.64013671875</v>
      </c>
      <c r="AM1148" s="116">
        <v>594.5460205078125</v>
      </c>
      <c r="AN1148" s="116">
        <v>98.273956298828125</v>
      </c>
      <c r="AO1148" s="116">
        <v>93.912673950195313</v>
      </c>
      <c r="AP1148" s="116">
        <v>154.80215454101562</v>
      </c>
      <c r="AQ1148" s="116">
        <v>3.8570813793821381</v>
      </c>
      <c r="AR1148" s="118">
        <v>173</v>
      </c>
      <c r="AS1148" s="118">
        <v>8</v>
      </c>
      <c r="AT1148" s="118">
        <v>0</v>
      </c>
      <c r="AU1148" s="118">
        <v>0</v>
      </c>
      <c r="AV1148" s="118">
        <v>0</v>
      </c>
      <c r="AW1148" s="118">
        <v>0</v>
      </c>
      <c r="AX1148" s="118">
        <v>4</v>
      </c>
      <c r="AY1148" s="118">
        <v>0</v>
      </c>
      <c r="AZ1148" s="118">
        <v>2</v>
      </c>
      <c r="BA1148" s="118">
        <v>0</v>
      </c>
      <c r="BB1148" s="118">
        <v>19</v>
      </c>
      <c r="BC1148" s="118">
        <v>2</v>
      </c>
      <c r="BD1148" s="116">
        <v>12</v>
      </c>
      <c r="BE1148" s="118">
        <v>36</v>
      </c>
      <c r="BF1148" s="118">
        <v>0</v>
      </c>
      <c r="BG1148" s="112">
        <v>48.635334014892578</v>
      </c>
      <c r="BH1148" s="244">
        <v>35</v>
      </c>
      <c r="BI1148" s="240">
        <v>8.4337349397590362</v>
      </c>
      <c r="BJ1148" s="129"/>
      <c r="BK1148" s="129"/>
    </row>
    <row r="1149" spans="1:63">
      <c r="A1149" s="352">
        <v>41848</v>
      </c>
      <c r="B1149" s="114" t="s">
        <v>126</v>
      </c>
      <c r="C1149" s="114" t="s">
        <v>122</v>
      </c>
      <c r="D1149" s="114">
        <v>107</v>
      </c>
      <c r="E1149" s="114">
        <v>103</v>
      </c>
      <c r="F1149" s="114">
        <v>4</v>
      </c>
      <c r="G1149" s="114">
        <v>314</v>
      </c>
      <c r="H1149" s="114">
        <v>302</v>
      </c>
      <c r="I1149" s="114">
        <v>12</v>
      </c>
      <c r="J1149" s="114">
        <v>966</v>
      </c>
      <c r="K1149" s="115">
        <v>916</v>
      </c>
      <c r="L1149" s="115">
        <v>50</v>
      </c>
      <c r="M1149" s="115">
        <v>591767</v>
      </c>
      <c r="N1149" s="116">
        <v>6.0834754258394241E-3</v>
      </c>
      <c r="O1149" s="115">
        <v>1240</v>
      </c>
      <c r="P1149" s="116">
        <v>0.20957912504673004</v>
      </c>
      <c r="Q1149" s="116">
        <v>0</v>
      </c>
      <c r="R1149" s="117">
        <v>211806</v>
      </c>
      <c r="S1149" s="116">
        <v>99.549736022949219</v>
      </c>
      <c r="T1149" s="116">
        <v>99.341102600097656</v>
      </c>
      <c r="U1149" s="118">
        <v>212764</v>
      </c>
      <c r="V1149" s="119">
        <v>2.3500216193497181E-3</v>
      </c>
      <c r="W1149" s="117">
        <v>640</v>
      </c>
      <c r="X1149" s="119">
        <v>0.30216330289840698</v>
      </c>
      <c r="Y1149" s="119">
        <v>0</v>
      </c>
      <c r="Z1149" s="117">
        <v>110192</v>
      </c>
      <c r="AA1149" s="119">
        <v>99.080696105957031</v>
      </c>
      <c r="AB1149" s="116">
        <v>110023</v>
      </c>
      <c r="AC1149" s="120">
        <v>98.977485656738281</v>
      </c>
      <c r="AD1149" s="116">
        <v>5.6550936698913574</v>
      </c>
      <c r="AE1149" s="116">
        <v>34.413921356201172</v>
      </c>
      <c r="AF1149" s="116">
        <v>934.027099609375</v>
      </c>
      <c r="AG1149" s="116">
        <v>3131.496826171875</v>
      </c>
      <c r="AH1149" s="121">
        <v>2093.1474609375</v>
      </c>
      <c r="AI1149" s="116">
        <v>66.841758728027344</v>
      </c>
      <c r="AJ1149" s="121">
        <v>3017.0888671875</v>
      </c>
      <c r="AK1149" s="121">
        <v>114.40798950195312</v>
      </c>
      <c r="AL1149" s="116">
        <v>2026.5411376953125</v>
      </c>
      <c r="AM1149" s="116">
        <v>66.605995178222656</v>
      </c>
      <c r="AN1149" s="116">
        <v>90.120315551757813</v>
      </c>
      <c r="AO1149" s="116">
        <v>92.124977111816406</v>
      </c>
      <c r="AP1149" s="116">
        <v>57.261260986328125</v>
      </c>
      <c r="AQ1149" s="116">
        <v>3.2417151409646738</v>
      </c>
      <c r="AR1149" s="118">
        <v>186</v>
      </c>
      <c r="AS1149" s="118">
        <v>1</v>
      </c>
      <c r="AT1149" s="118">
        <v>1</v>
      </c>
      <c r="AU1149" s="118">
        <v>1</v>
      </c>
      <c r="AV1149" s="118">
        <v>0</v>
      </c>
      <c r="AW1149" s="118">
        <v>0</v>
      </c>
      <c r="AX1149" s="118">
        <v>1</v>
      </c>
      <c r="AY1149" s="118">
        <v>0</v>
      </c>
      <c r="AZ1149" s="118">
        <v>4</v>
      </c>
      <c r="BA1149" s="118">
        <v>1</v>
      </c>
      <c r="BB1149" s="118">
        <v>16</v>
      </c>
      <c r="BC1149" s="118">
        <v>8</v>
      </c>
      <c r="BD1149" s="116">
        <v>7</v>
      </c>
      <c r="BE1149" s="118">
        <v>41</v>
      </c>
      <c r="BF1149" s="118">
        <v>0</v>
      </c>
      <c r="BG1149" s="112">
        <v>44.101150512695312</v>
      </c>
      <c r="BH1149" s="244">
        <v>35</v>
      </c>
      <c r="BI1149" s="240">
        <v>11.146496815286625</v>
      </c>
      <c r="BJ1149" s="129"/>
      <c r="BK1149" s="129"/>
    </row>
    <row r="1150" spans="1:63">
      <c r="A1150" s="352">
        <v>41848</v>
      </c>
      <c r="B1150" s="114" t="s">
        <v>184</v>
      </c>
      <c r="C1150" s="114" t="s">
        <v>122</v>
      </c>
      <c r="D1150" s="114">
        <v>112</v>
      </c>
      <c r="E1150" s="114">
        <v>95</v>
      </c>
      <c r="F1150" s="114">
        <v>17</v>
      </c>
      <c r="G1150" s="114">
        <v>333</v>
      </c>
      <c r="H1150" s="114">
        <v>282</v>
      </c>
      <c r="I1150" s="114">
        <v>51</v>
      </c>
      <c r="J1150" s="114">
        <v>1165</v>
      </c>
      <c r="K1150" s="115">
        <v>946</v>
      </c>
      <c r="L1150" s="115">
        <v>219</v>
      </c>
      <c r="M1150" s="115">
        <v>918362</v>
      </c>
      <c r="N1150" s="116">
        <v>1.0888952238019556E-4</v>
      </c>
      <c r="O1150" s="115">
        <v>2141</v>
      </c>
      <c r="P1150" s="116">
        <v>0.23314490914344788</v>
      </c>
      <c r="Q1150" s="116">
        <v>0</v>
      </c>
      <c r="R1150" s="117">
        <v>331346</v>
      </c>
      <c r="S1150" s="116">
        <v>99.525718688964844</v>
      </c>
      <c r="T1150" s="116">
        <v>99.293678283691406</v>
      </c>
      <c r="U1150" s="118">
        <v>332925</v>
      </c>
      <c r="V1150" s="119">
        <v>1.1113613843917847E-2</v>
      </c>
      <c r="W1150" s="117">
        <v>824</v>
      </c>
      <c r="X1150" s="119">
        <v>0.2486826479434967</v>
      </c>
      <c r="Y1150" s="119">
        <v>0</v>
      </c>
      <c r="Z1150" s="117">
        <v>239442</v>
      </c>
      <c r="AA1150" s="119">
        <v>98.3712158203125</v>
      </c>
      <c r="AB1150" s="116">
        <v>237945</v>
      </c>
      <c r="AC1150" s="120">
        <v>98.368110656738281</v>
      </c>
      <c r="AD1150" s="116">
        <v>5.6560401916503906</v>
      </c>
      <c r="AE1150" s="116">
        <v>30.036346435546875</v>
      </c>
      <c r="AF1150" s="116">
        <v>1484.6395263671875</v>
      </c>
      <c r="AG1150" s="116">
        <v>4163.35205078125</v>
      </c>
      <c r="AH1150" s="121">
        <v>2918.122314453125</v>
      </c>
      <c r="AI1150" s="116">
        <v>70.090690612792969</v>
      </c>
      <c r="AJ1150" s="121">
        <v>3417.813720703125</v>
      </c>
      <c r="AK1150" s="121">
        <v>745.53802490234375</v>
      </c>
      <c r="AL1150" s="116">
        <v>2434.223876953125</v>
      </c>
      <c r="AM1150" s="116">
        <v>483.89898681640625</v>
      </c>
      <c r="AN1150" s="116">
        <v>93.611099243164063</v>
      </c>
      <c r="AO1150" s="116">
        <v>95.93115234375</v>
      </c>
      <c r="AP1150" s="116">
        <v>84.268218994140625</v>
      </c>
      <c r="AQ1150" s="116">
        <v>3.5736927474517168</v>
      </c>
      <c r="AR1150" s="118">
        <v>161</v>
      </c>
      <c r="AS1150" s="118">
        <v>3</v>
      </c>
      <c r="AT1150" s="118">
        <v>0</v>
      </c>
      <c r="AU1150" s="118">
        <v>0</v>
      </c>
      <c r="AV1150" s="118">
        <v>0</v>
      </c>
      <c r="AW1150" s="118">
        <v>0</v>
      </c>
      <c r="AX1150" s="118">
        <v>1</v>
      </c>
      <c r="AY1150" s="118">
        <v>0</v>
      </c>
      <c r="AZ1150" s="118">
        <v>5</v>
      </c>
      <c r="BA1150" s="118">
        <v>0</v>
      </c>
      <c r="BB1150" s="118">
        <v>21</v>
      </c>
      <c r="BC1150" s="118">
        <v>7</v>
      </c>
      <c r="BD1150" s="116">
        <v>7</v>
      </c>
      <c r="BE1150" s="118">
        <v>42</v>
      </c>
      <c r="BF1150" s="118">
        <v>0</v>
      </c>
      <c r="BG1150" s="112">
        <v>46.153202056884766</v>
      </c>
      <c r="BH1150" s="244">
        <v>40</v>
      </c>
      <c r="BI1150" s="240">
        <v>12.012012012012011</v>
      </c>
      <c r="BJ1150" s="129"/>
      <c r="BK1150" s="129"/>
    </row>
    <row r="1151" spans="1:63">
      <c r="A1151" s="352">
        <v>41848</v>
      </c>
      <c r="B1151" s="114" t="s">
        <v>131</v>
      </c>
      <c r="C1151" s="114" t="s">
        <v>176</v>
      </c>
      <c r="D1151" s="114">
        <v>188</v>
      </c>
      <c r="E1151" s="114">
        <v>168</v>
      </c>
      <c r="F1151" s="114">
        <v>20</v>
      </c>
      <c r="G1151" s="114">
        <v>539</v>
      </c>
      <c r="H1151" s="114">
        <v>489</v>
      </c>
      <c r="I1151" s="114">
        <v>50</v>
      </c>
      <c r="J1151" s="114">
        <v>1734</v>
      </c>
      <c r="K1151" s="115">
        <v>1558</v>
      </c>
      <c r="L1151" s="115">
        <v>176</v>
      </c>
      <c r="M1151" s="115">
        <v>1018212</v>
      </c>
      <c r="N1151" s="116">
        <v>1.1981788091361523E-2</v>
      </c>
      <c r="O1151" s="115">
        <v>23</v>
      </c>
      <c r="P1151" s="116">
        <v>2.3501978721469641E-3</v>
      </c>
      <c r="Q1151" s="116">
        <v>0</v>
      </c>
      <c r="R1151" s="117">
        <v>356605</v>
      </c>
      <c r="S1151" s="116">
        <v>99.688858032226563</v>
      </c>
      <c r="T1151" s="116">
        <v>99.686515808105469</v>
      </c>
      <c r="U1151" s="118">
        <v>357718</v>
      </c>
      <c r="V1151" s="119">
        <v>1.6772989183664322E-3</v>
      </c>
      <c r="W1151" s="117">
        <v>1010</v>
      </c>
      <c r="X1151" s="119">
        <v>0.28322654962539673</v>
      </c>
      <c r="Y1151" s="119">
        <v>0</v>
      </c>
      <c r="Z1151" s="117">
        <v>145206</v>
      </c>
      <c r="AA1151" s="119">
        <v>95.255706787109375</v>
      </c>
      <c r="AB1151" s="116">
        <v>144339</v>
      </c>
      <c r="AC1151" s="120">
        <v>95.670608520507812</v>
      </c>
      <c r="AD1151" s="116">
        <v>5.1153740882873535</v>
      </c>
      <c r="AE1151" s="116">
        <v>29.656204223632813</v>
      </c>
      <c r="AF1151" s="116">
        <v>1472.6812744140625</v>
      </c>
      <c r="AG1151" s="116">
        <v>4299.2333984375</v>
      </c>
      <c r="AH1151" s="121">
        <v>2436.13916015625</v>
      </c>
      <c r="AI1151" s="116">
        <v>56.664501190185547</v>
      </c>
      <c r="AJ1151" s="121">
        <v>3721.23828125</v>
      </c>
      <c r="AK1151" s="121">
        <v>577.9957275390625</v>
      </c>
      <c r="AL1151" s="116">
        <v>2027.6708984375</v>
      </c>
      <c r="AM1151" s="116">
        <v>408.46847534179687</v>
      </c>
      <c r="AN1151" s="116">
        <v>63.920578002929688</v>
      </c>
      <c r="AO1151" s="116">
        <v>62.051769256591797</v>
      </c>
      <c r="AP1151" s="116">
        <v>79.295890808105469</v>
      </c>
      <c r="AQ1151" s="116">
        <v>2.4793733555002881</v>
      </c>
      <c r="AR1151" s="118">
        <v>388</v>
      </c>
      <c r="AS1151" s="118">
        <v>0</v>
      </c>
      <c r="AT1151" s="118">
        <v>1</v>
      </c>
      <c r="AU1151" s="118">
        <v>1</v>
      </c>
      <c r="AV1151" s="118">
        <v>0</v>
      </c>
      <c r="AW1151" s="118">
        <v>0</v>
      </c>
      <c r="AX1151" s="118">
        <v>6</v>
      </c>
      <c r="AY1151" s="118">
        <v>0</v>
      </c>
      <c r="AZ1151" s="118">
        <v>4</v>
      </c>
      <c r="BA1151" s="118">
        <v>2</v>
      </c>
      <c r="BB1151" s="118">
        <v>99</v>
      </c>
      <c r="BC1151" s="118">
        <v>57</v>
      </c>
      <c r="BD1151" s="116">
        <v>19</v>
      </c>
      <c r="BE1151" s="118">
        <v>25</v>
      </c>
      <c r="BF1151" s="118">
        <v>0</v>
      </c>
      <c r="BG1151" s="112">
        <v>31.192975997924805</v>
      </c>
      <c r="BH1151" s="244">
        <v>164</v>
      </c>
      <c r="BI1151" s="240">
        <v>30.426716141001855</v>
      </c>
      <c r="BJ1151" s="129"/>
      <c r="BK1151" s="129"/>
    </row>
    <row r="1152" spans="1:63">
      <c r="A1152" s="352">
        <v>41848</v>
      </c>
      <c r="B1152" s="114" t="s">
        <v>124</v>
      </c>
      <c r="C1152" s="114" t="s">
        <v>176</v>
      </c>
      <c r="D1152" s="114">
        <v>149</v>
      </c>
      <c r="E1152" s="114">
        <v>113</v>
      </c>
      <c r="F1152" s="114">
        <v>36</v>
      </c>
      <c r="G1152" s="114">
        <v>430</v>
      </c>
      <c r="H1152" s="114">
        <v>332</v>
      </c>
      <c r="I1152" s="114">
        <v>98</v>
      </c>
      <c r="J1152" s="114">
        <v>1623</v>
      </c>
      <c r="K1152" s="115">
        <v>1261</v>
      </c>
      <c r="L1152" s="115">
        <v>362</v>
      </c>
      <c r="M1152" s="115">
        <v>1092393</v>
      </c>
      <c r="N1152" s="116">
        <v>0.20670217275619507</v>
      </c>
      <c r="O1152" s="115">
        <v>129</v>
      </c>
      <c r="P1152" s="116">
        <v>1.229755487293005E-2</v>
      </c>
      <c r="Q1152" s="116">
        <v>0</v>
      </c>
      <c r="R1152" s="117">
        <v>440036</v>
      </c>
      <c r="S1152" s="116">
        <v>99.182487487792969</v>
      </c>
      <c r="T1152" s="116">
        <v>99.1702880859375</v>
      </c>
      <c r="U1152" s="118">
        <v>443663</v>
      </c>
      <c r="V1152" s="119">
        <v>0.52765274047851563</v>
      </c>
      <c r="W1152" s="117">
        <v>1278</v>
      </c>
      <c r="X1152" s="119">
        <v>0.29043078422546387</v>
      </c>
      <c r="Y1152" s="119">
        <v>0</v>
      </c>
      <c r="Z1152" s="117">
        <v>108582</v>
      </c>
      <c r="AA1152" s="119">
        <v>95.321510314941406</v>
      </c>
      <c r="AB1152" s="116">
        <v>107878</v>
      </c>
      <c r="AC1152" s="120">
        <v>95.502326965332031</v>
      </c>
      <c r="AD1152" s="116">
        <v>4.9489383697509766</v>
      </c>
      <c r="AE1152" s="116">
        <v>29.609977722167969</v>
      </c>
      <c r="AF1152" s="116">
        <v>1573.5411376953125</v>
      </c>
      <c r="AG1152" s="116">
        <v>5362.6591796875</v>
      </c>
      <c r="AH1152" s="121">
        <v>3241.431396484375</v>
      </c>
      <c r="AI1152" s="116">
        <v>60.444477081298828</v>
      </c>
      <c r="AJ1152" s="121">
        <v>4089.486328125</v>
      </c>
      <c r="AK1152" s="121">
        <v>1273.171875</v>
      </c>
      <c r="AL1152" s="116">
        <v>2263.599609375</v>
      </c>
      <c r="AM1152" s="116">
        <v>977.8316650390625</v>
      </c>
      <c r="AN1152" s="116">
        <v>80.777542114257813</v>
      </c>
      <c r="AO1152" s="116">
        <v>78.662322998046875</v>
      </c>
      <c r="AP1152" s="116">
        <v>88.413970947265625</v>
      </c>
      <c r="AQ1152" s="116">
        <v>3.3041646208795439</v>
      </c>
      <c r="AR1152" s="118">
        <v>215</v>
      </c>
      <c r="AS1152" s="118">
        <v>2</v>
      </c>
      <c r="AT1152" s="118">
        <v>3</v>
      </c>
      <c r="AU1152" s="118">
        <v>3</v>
      </c>
      <c r="AV1152" s="118">
        <v>5</v>
      </c>
      <c r="AW1152" s="118">
        <v>2</v>
      </c>
      <c r="AX1152" s="118">
        <v>3</v>
      </c>
      <c r="AY1152" s="118">
        <v>0</v>
      </c>
      <c r="AZ1152" s="118">
        <v>4</v>
      </c>
      <c r="BA1152" s="118">
        <v>3</v>
      </c>
      <c r="BB1152" s="118">
        <v>78</v>
      </c>
      <c r="BC1152" s="118">
        <v>40</v>
      </c>
      <c r="BD1152" s="116">
        <v>12</v>
      </c>
      <c r="BE1152" s="118">
        <v>30</v>
      </c>
      <c r="BF1152" s="118">
        <v>0</v>
      </c>
      <c r="BG1152" s="112">
        <v>39.866737365722656</v>
      </c>
      <c r="BH1152" s="244">
        <v>81</v>
      </c>
      <c r="BI1152" s="240">
        <v>18.837209302325579</v>
      </c>
      <c r="BJ1152" s="129"/>
      <c r="BK1152" s="129"/>
    </row>
    <row r="1153" spans="1:63">
      <c r="A1153" s="352">
        <v>41848</v>
      </c>
      <c r="B1153" s="206" t="s">
        <v>133</v>
      </c>
      <c r="C1153" s="206" t="s">
        <v>176</v>
      </c>
      <c r="D1153" s="206">
        <v>173</v>
      </c>
      <c r="E1153" s="206">
        <v>163</v>
      </c>
      <c r="F1153" s="206">
        <v>10</v>
      </c>
      <c r="G1153" s="206">
        <v>511</v>
      </c>
      <c r="H1153" s="206">
        <v>482</v>
      </c>
      <c r="I1153" s="206">
        <v>29</v>
      </c>
      <c r="J1153" s="206">
        <v>1619</v>
      </c>
      <c r="K1153" s="245">
        <v>1515</v>
      </c>
      <c r="L1153" s="245">
        <v>104</v>
      </c>
      <c r="M1153" s="245">
        <v>773446</v>
      </c>
      <c r="N1153" s="246">
        <v>2.1462390199303627E-2</v>
      </c>
      <c r="O1153" s="245">
        <v>20</v>
      </c>
      <c r="P1153" s="246">
        <v>2.6939220260828733E-3</v>
      </c>
      <c r="Q1153" s="246">
        <v>0</v>
      </c>
      <c r="R1153" s="247">
        <v>254892</v>
      </c>
      <c r="S1153" s="246">
        <v>99.667243957519531</v>
      </c>
      <c r="T1153" s="246">
        <v>99.664558410644531</v>
      </c>
      <c r="U1153" s="248">
        <v>255743</v>
      </c>
      <c r="V1153" s="249">
        <v>4.2620912194252014E-2</v>
      </c>
      <c r="W1153" s="248">
        <v>738</v>
      </c>
      <c r="X1153" s="246">
        <v>0.28953438997268677</v>
      </c>
      <c r="Y1153" s="246">
        <v>0</v>
      </c>
      <c r="Z1153" s="247">
        <v>52163</v>
      </c>
      <c r="AA1153" s="249">
        <v>95.0482177734375</v>
      </c>
      <c r="AB1153" s="246">
        <v>51355</v>
      </c>
      <c r="AC1153" s="250">
        <v>95.314964294433594</v>
      </c>
      <c r="AD1153" s="246">
        <v>5.1128048896789551</v>
      </c>
      <c r="AE1153" s="246">
        <v>37.490955352783203</v>
      </c>
      <c r="AF1153" s="246">
        <v>1154.242919921875</v>
      </c>
      <c r="AG1153" s="246">
        <v>3790.243408203125</v>
      </c>
      <c r="AH1153" s="251">
        <v>2182.6728515625</v>
      </c>
      <c r="AI1153" s="246">
        <v>57.586612701416016</v>
      </c>
      <c r="AJ1153" s="251">
        <v>3673.890625</v>
      </c>
      <c r="AK1153" s="251">
        <v>116.35269927978516</v>
      </c>
      <c r="AL1153" s="246">
        <v>2117.927978515625</v>
      </c>
      <c r="AM1153" s="246">
        <v>64.744903564453125</v>
      </c>
      <c r="AN1153" s="246">
        <v>62.360042572021484</v>
      </c>
      <c r="AO1153" s="246">
        <v>65.127960205078125</v>
      </c>
      <c r="AP1153" s="246">
        <v>26.627458572387695</v>
      </c>
      <c r="AQ1153" s="246">
        <v>2.3411015492298488</v>
      </c>
      <c r="AR1153" s="248">
        <v>373</v>
      </c>
      <c r="AS1153" s="248">
        <v>2</v>
      </c>
      <c r="AT1153" s="248">
        <v>2</v>
      </c>
      <c r="AU1153" s="248">
        <v>1</v>
      </c>
      <c r="AV1153" s="248">
        <v>1</v>
      </c>
      <c r="AW1153" s="248">
        <v>0</v>
      </c>
      <c r="AX1153" s="248">
        <v>2</v>
      </c>
      <c r="AY1153" s="248">
        <v>0</v>
      </c>
      <c r="AZ1153" s="248">
        <v>3</v>
      </c>
      <c r="BA1153" s="248">
        <v>1</v>
      </c>
      <c r="BB1153" s="248">
        <v>58</v>
      </c>
      <c r="BC1153" s="248">
        <v>30</v>
      </c>
      <c r="BD1153" s="246">
        <v>15</v>
      </c>
      <c r="BE1153" s="248">
        <v>18</v>
      </c>
      <c r="BF1153" s="248">
        <v>0</v>
      </c>
      <c r="BG1153" s="249">
        <v>30.273773193359375</v>
      </c>
      <c r="BH1153" s="252">
        <v>186</v>
      </c>
      <c r="BI1153" s="253">
        <v>36.399217221135025</v>
      </c>
      <c r="BJ1153" s="129"/>
      <c r="BK1153" s="129"/>
    </row>
    <row r="1154" spans="1:63">
      <c r="A1154" s="352">
        <v>41848</v>
      </c>
      <c r="B1154" s="206" t="s">
        <v>125</v>
      </c>
      <c r="C1154" s="206" t="s">
        <v>176</v>
      </c>
      <c r="D1154" s="206">
        <v>173</v>
      </c>
      <c r="E1154" s="206">
        <v>164</v>
      </c>
      <c r="F1154" s="206">
        <v>9</v>
      </c>
      <c r="G1154" s="206">
        <v>495</v>
      </c>
      <c r="H1154" s="206">
        <v>468</v>
      </c>
      <c r="I1154" s="206">
        <v>27</v>
      </c>
      <c r="J1154" s="206">
        <v>1620</v>
      </c>
      <c r="K1154" s="245">
        <v>1514</v>
      </c>
      <c r="L1154" s="245">
        <v>106</v>
      </c>
      <c r="M1154" s="245">
        <v>828414</v>
      </c>
      <c r="N1154" s="246">
        <v>2.5349643547087908E-3</v>
      </c>
      <c r="O1154" s="245">
        <v>8</v>
      </c>
      <c r="P1154" s="246">
        <v>1.0079260682687163E-3</v>
      </c>
      <c r="Q1154" s="246">
        <v>0</v>
      </c>
      <c r="R1154" s="247">
        <v>298904</v>
      </c>
      <c r="S1154" s="246">
        <v>99.583877563476563</v>
      </c>
      <c r="T1154" s="246">
        <v>99.582870483398437</v>
      </c>
      <c r="U1154" s="248">
        <v>300153</v>
      </c>
      <c r="V1154" s="249">
        <v>0.18390621244907379</v>
      </c>
      <c r="W1154" s="248">
        <v>664</v>
      </c>
      <c r="X1154" s="246">
        <v>0.22214490175247192</v>
      </c>
      <c r="Y1154" s="246">
        <v>0</v>
      </c>
      <c r="Z1154" s="247">
        <v>70303</v>
      </c>
      <c r="AA1154" s="249">
        <v>96.277542114257813</v>
      </c>
      <c r="AB1154" s="246">
        <v>70396</v>
      </c>
      <c r="AC1154" s="250">
        <v>96.065116882324219</v>
      </c>
      <c r="AD1154" s="246">
        <v>4.3005580902099609</v>
      </c>
      <c r="AE1154" s="246">
        <v>32.57257080078125</v>
      </c>
      <c r="AF1154" s="246">
        <v>1031.808349609375</v>
      </c>
      <c r="AG1154" s="246">
        <v>3924.861328125</v>
      </c>
      <c r="AH1154" s="251">
        <v>2255.729248046875</v>
      </c>
      <c r="AI1154" s="246">
        <v>57.47283935546875</v>
      </c>
      <c r="AJ1154" s="251">
        <v>3661.38720703125</v>
      </c>
      <c r="AK1154" s="251">
        <v>263.47433471679687</v>
      </c>
      <c r="AL1154" s="246">
        <v>2079.72265625</v>
      </c>
      <c r="AM1154" s="246">
        <v>176.00691223144531</v>
      </c>
      <c r="AN1154" s="246">
        <v>63.528419494628906</v>
      </c>
      <c r="AO1154" s="246">
        <v>63.8856201171875</v>
      </c>
      <c r="AP1154" s="246">
        <v>58.948200225830078</v>
      </c>
      <c r="AQ1154" s="246">
        <v>2.4227539062500001</v>
      </c>
      <c r="AR1154" s="248">
        <v>358</v>
      </c>
      <c r="AS1154" s="248">
        <v>1</v>
      </c>
      <c r="AT1154" s="248">
        <v>0</v>
      </c>
      <c r="AU1154" s="248">
        <v>0</v>
      </c>
      <c r="AV1154" s="248">
        <v>4</v>
      </c>
      <c r="AW1154" s="248">
        <v>3</v>
      </c>
      <c r="AX1154" s="248">
        <v>1</v>
      </c>
      <c r="AY1154" s="248">
        <v>0</v>
      </c>
      <c r="AZ1154" s="248">
        <v>4</v>
      </c>
      <c r="BA1154" s="248">
        <v>4</v>
      </c>
      <c r="BB1154" s="248">
        <v>63</v>
      </c>
      <c r="BC1154" s="248">
        <v>37</v>
      </c>
      <c r="BD1154" s="246">
        <v>8</v>
      </c>
      <c r="BE1154" s="248">
        <v>20</v>
      </c>
      <c r="BF1154" s="248">
        <v>0</v>
      </c>
      <c r="BG1154" s="249">
        <v>30.919973373413086</v>
      </c>
      <c r="BH1154" s="252">
        <v>172</v>
      </c>
      <c r="BI1154" s="253">
        <v>34.747474747474747</v>
      </c>
      <c r="BJ1154" s="129"/>
      <c r="BK1154" s="129"/>
    </row>
    <row r="1155" spans="1:63">
      <c r="A1155" s="352">
        <v>41848</v>
      </c>
      <c r="B1155" s="107" t="s">
        <v>127</v>
      </c>
      <c r="C1155" s="107" t="s">
        <v>128</v>
      </c>
      <c r="D1155" s="107">
        <v>162</v>
      </c>
      <c r="E1155" s="107">
        <v>150</v>
      </c>
      <c r="F1155" s="107">
        <v>12</v>
      </c>
      <c r="G1155" s="107">
        <v>486</v>
      </c>
      <c r="H1155" s="107">
        <v>450</v>
      </c>
      <c r="I1155" s="107">
        <v>36</v>
      </c>
      <c r="J1155" s="107">
        <v>1549</v>
      </c>
      <c r="K1155" s="108">
        <v>1427</v>
      </c>
      <c r="L1155" s="108">
        <v>122</v>
      </c>
      <c r="M1155" s="108">
        <v>783175</v>
      </c>
      <c r="N1155" s="109">
        <v>0</v>
      </c>
      <c r="O1155" s="108">
        <v>3192</v>
      </c>
      <c r="P1155" s="109">
        <v>0.40758422017097473</v>
      </c>
      <c r="Q1155" s="109">
        <v>0</v>
      </c>
      <c r="R1155" s="110">
        <v>299484</v>
      </c>
      <c r="S1155" s="109">
        <v>99.496017456054687</v>
      </c>
      <c r="T1155" s="109">
        <v>99.090484619140625</v>
      </c>
      <c r="U1155" s="111">
        <v>301001</v>
      </c>
      <c r="V1155" s="112">
        <v>5.3820420056581497E-2</v>
      </c>
      <c r="W1155" s="111">
        <v>2110</v>
      </c>
      <c r="X1155" s="109">
        <v>0.70454514026641846</v>
      </c>
      <c r="Y1155" s="109">
        <v>0</v>
      </c>
      <c r="Z1155" s="110">
        <v>618360</v>
      </c>
      <c r="AA1155" s="112">
        <v>99.325798034667969</v>
      </c>
      <c r="AB1155" s="109">
        <v>618230</v>
      </c>
      <c r="AC1155" s="182">
        <v>99.489189147949219</v>
      </c>
      <c r="AD1155" s="109">
        <v>3.1915638446807861</v>
      </c>
      <c r="AE1155" s="109">
        <v>18.019388198852539</v>
      </c>
      <c r="AF1155" s="109">
        <v>694.3941650390625</v>
      </c>
      <c r="AG1155" s="109">
        <v>3873.333251953125</v>
      </c>
      <c r="AH1155" s="113">
        <v>2329.72216796875</v>
      </c>
      <c r="AI1155" s="109">
        <v>60.147731781005859</v>
      </c>
      <c r="AJ1155" s="113">
        <v>3560.500244140625</v>
      </c>
      <c r="AK1155" s="113">
        <v>312.8333740234375</v>
      </c>
      <c r="AL1155" s="109">
        <v>450</v>
      </c>
      <c r="AM1155" s="109">
        <v>36</v>
      </c>
      <c r="AN1155" s="109">
        <v>68.664108276367188</v>
      </c>
      <c r="AO1155" s="109">
        <v>70.180946350097656</v>
      </c>
      <c r="AP1155" s="109">
        <v>55.108116149902344</v>
      </c>
      <c r="AQ1155" s="109">
        <v>2.5005379289561813</v>
      </c>
      <c r="AR1155" s="111">
        <v>352</v>
      </c>
      <c r="AS1155" s="111">
        <v>1</v>
      </c>
      <c r="AT1155" s="111">
        <v>0</v>
      </c>
      <c r="AU1155" s="111">
        <v>0</v>
      </c>
      <c r="AV1155" s="111">
        <v>2</v>
      </c>
      <c r="AW1155" s="111">
        <v>0</v>
      </c>
      <c r="AX1155" s="111">
        <v>14</v>
      </c>
      <c r="AY1155" s="111">
        <v>0</v>
      </c>
      <c r="AZ1155" s="111">
        <v>9</v>
      </c>
      <c r="BA1155" s="111">
        <v>0</v>
      </c>
      <c r="BB1155" s="111">
        <v>14</v>
      </c>
      <c r="BC1155" s="111">
        <v>0</v>
      </c>
      <c r="BD1155" s="109">
        <v>50</v>
      </c>
      <c r="BE1155" s="111">
        <v>83</v>
      </c>
      <c r="BF1155" s="111">
        <v>0</v>
      </c>
      <c r="BG1155" s="112">
        <v>33.833847045898437</v>
      </c>
      <c r="BH1155" s="244">
        <v>174</v>
      </c>
      <c r="BI1155" s="240">
        <v>35.802469135802468</v>
      </c>
      <c r="BJ1155" s="129"/>
      <c r="BK1155" s="129"/>
    </row>
    <row r="1156" spans="1:63">
      <c r="A1156" s="352">
        <v>41848</v>
      </c>
      <c r="B1156" s="107" t="s">
        <v>129</v>
      </c>
      <c r="C1156" s="107" t="s">
        <v>128</v>
      </c>
      <c r="D1156" s="107">
        <v>154</v>
      </c>
      <c r="E1156" s="107">
        <v>151</v>
      </c>
      <c r="F1156" s="107">
        <v>3</v>
      </c>
      <c r="G1156" s="107">
        <v>457</v>
      </c>
      <c r="H1156" s="107">
        <v>449</v>
      </c>
      <c r="I1156" s="107">
        <v>8</v>
      </c>
      <c r="J1156" s="107">
        <v>1287</v>
      </c>
      <c r="K1156" s="108">
        <v>1257</v>
      </c>
      <c r="L1156" s="108">
        <v>30</v>
      </c>
      <c r="M1156" s="108">
        <v>603952</v>
      </c>
      <c r="N1156" s="109">
        <v>0</v>
      </c>
      <c r="O1156" s="108">
        <v>2739</v>
      </c>
      <c r="P1156" s="109">
        <v>0.45351886749267578</v>
      </c>
      <c r="Q1156" s="109">
        <v>0</v>
      </c>
      <c r="R1156" s="110">
        <v>187784</v>
      </c>
      <c r="S1156" s="109">
        <v>99.507194519042969</v>
      </c>
      <c r="T1156" s="109">
        <v>99.055908203125</v>
      </c>
      <c r="U1156" s="111">
        <v>188714</v>
      </c>
      <c r="V1156" s="112">
        <v>4.4511802494525909E-2</v>
      </c>
      <c r="W1156" s="111">
        <v>1340</v>
      </c>
      <c r="X1156" s="109">
        <v>0.71358579397201538</v>
      </c>
      <c r="Y1156" s="109">
        <v>0</v>
      </c>
      <c r="Z1156" s="110">
        <v>135947</v>
      </c>
      <c r="AA1156" s="112">
        <v>98.781143188476562</v>
      </c>
      <c r="AB1156" s="109">
        <v>136496</v>
      </c>
      <c r="AC1156" s="182">
        <v>98.87542724609375</v>
      </c>
      <c r="AD1156" s="109">
        <v>3.0715823173522949</v>
      </c>
      <c r="AE1156" s="109">
        <v>26.238870620727539</v>
      </c>
      <c r="AF1156" s="109">
        <v>542.96099853515625</v>
      </c>
      <c r="AG1156" s="109">
        <v>2219.57958984375</v>
      </c>
      <c r="AH1156" s="113">
        <v>877.49713134765625</v>
      </c>
      <c r="AI1156" s="109">
        <v>39.534385681152344</v>
      </c>
      <c r="AJ1156" s="113">
        <v>2191.296142578125</v>
      </c>
      <c r="AK1156" s="113">
        <v>28.283334732055664</v>
      </c>
      <c r="AL1156" s="109">
        <v>449</v>
      </c>
      <c r="AM1156" s="109">
        <v>8</v>
      </c>
      <c r="AN1156" s="109">
        <v>50.359336853027344</v>
      </c>
      <c r="AO1156" s="109">
        <v>50.904975891113281</v>
      </c>
      <c r="AP1156" s="109">
        <v>27.511898040771484</v>
      </c>
      <c r="AQ1156" s="109">
        <v>1.7246150659236597</v>
      </c>
      <c r="AR1156" s="111">
        <v>376</v>
      </c>
      <c r="AS1156" s="111">
        <v>1</v>
      </c>
      <c r="AT1156" s="111">
        <v>0</v>
      </c>
      <c r="AU1156" s="111">
        <v>0</v>
      </c>
      <c r="AV1156" s="111">
        <v>1</v>
      </c>
      <c r="AW1156" s="111">
        <v>0</v>
      </c>
      <c r="AX1156" s="111">
        <v>19</v>
      </c>
      <c r="AY1156" s="111">
        <v>0</v>
      </c>
      <c r="AZ1156" s="111">
        <v>10</v>
      </c>
      <c r="BA1156" s="111">
        <v>0</v>
      </c>
      <c r="BB1156" s="111">
        <v>33</v>
      </c>
      <c r="BC1156" s="111">
        <v>13</v>
      </c>
      <c r="BD1156" s="109">
        <v>52</v>
      </c>
      <c r="BE1156" s="111">
        <v>69</v>
      </c>
      <c r="BF1156" s="111">
        <v>0</v>
      </c>
      <c r="BG1156" s="112">
        <v>25.054025650024414</v>
      </c>
      <c r="BH1156" s="244">
        <v>221</v>
      </c>
      <c r="BI1156" s="240">
        <v>48.358862144420137</v>
      </c>
      <c r="BJ1156" s="129"/>
      <c r="BK1156" s="129"/>
    </row>
    <row r="1157" spans="1:63">
      <c r="A1157" s="352">
        <v>41848</v>
      </c>
      <c r="B1157" s="126" t="s">
        <v>130</v>
      </c>
      <c r="C1157" s="126" t="s">
        <v>128</v>
      </c>
      <c r="D1157" s="233">
        <v>181</v>
      </c>
      <c r="E1157" s="233">
        <v>176</v>
      </c>
      <c r="F1157" s="233">
        <v>5</v>
      </c>
      <c r="G1157" s="233">
        <v>543</v>
      </c>
      <c r="H1157" s="233">
        <v>528</v>
      </c>
      <c r="I1157" s="233">
        <v>15</v>
      </c>
      <c r="J1157" s="233">
        <v>887</v>
      </c>
      <c r="K1157" s="233">
        <v>855</v>
      </c>
      <c r="L1157" s="233">
        <v>32</v>
      </c>
      <c r="M1157" s="233">
        <v>287166</v>
      </c>
      <c r="N1157" s="195">
        <v>0.65258419513702393</v>
      </c>
      <c r="O1157" s="233">
        <v>624</v>
      </c>
      <c r="P1157" s="230">
        <v>0.2187248021364212</v>
      </c>
      <c r="Q1157" s="234">
        <v>0</v>
      </c>
      <c r="R1157" s="233">
        <v>57962</v>
      </c>
      <c r="S1157" s="230">
        <v>99.752174377441406</v>
      </c>
      <c r="T1157" s="195">
        <v>99.533988952636719</v>
      </c>
      <c r="U1157" s="233">
        <v>58106</v>
      </c>
      <c r="V1157" s="195">
        <v>0</v>
      </c>
      <c r="W1157" s="233">
        <v>279</v>
      </c>
      <c r="X1157" s="195">
        <v>0.48134985566139221</v>
      </c>
      <c r="Y1157" s="234">
        <v>0</v>
      </c>
      <c r="Z1157" s="233">
        <v>113859</v>
      </c>
      <c r="AA1157" s="195">
        <v>98.714202880859375</v>
      </c>
      <c r="AB1157" s="233">
        <v>115283</v>
      </c>
      <c r="AC1157" s="195">
        <v>98.601768493652344</v>
      </c>
      <c r="AD1157" s="234">
        <v>4.3505916595458984</v>
      </c>
      <c r="AE1157" s="234">
        <v>30.23291015625</v>
      </c>
      <c r="AF1157" s="233">
        <v>371.08331298828125</v>
      </c>
      <c r="AG1157" s="234">
        <v>1079.050048828125</v>
      </c>
      <c r="AH1157" s="234">
        <v>578.78326416015625</v>
      </c>
      <c r="AI1157" s="234">
        <v>53.638221740722656</v>
      </c>
      <c r="AJ1157" s="234">
        <v>1035.9832763671875</v>
      </c>
      <c r="AK1157" s="234">
        <v>43.066665649414063</v>
      </c>
      <c r="AL1157" s="234">
        <v>528</v>
      </c>
      <c r="AM1157" s="234">
        <v>15</v>
      </c>
      <c r="AN1157" s="235">
        <v>42.003452301025391</v>
      </c>
      <c r="AO1157" s="235">
        <v>41.770732879638672</v>
      </c>
      <c r="AP1157" s="235">
        <v>48.503955841064453</v>
      </c>
      <c r="AQ1157" s="213">
        <v>1.2165164022864994</v>
      </c>
      <c r="AR1157" s="234">
        <v>476</v>
      </c>
      <c r="AS1157" s="236">
        <v>1</v>
      </c>
      <c r="AT1157" s="236">
        <v>2</v>
      </c>
      <c r="AU1157" s="236">
        <v>2</v>
      </c>
      <c r="AV1157" s="236">
        <v>0</v>
      </c>
      <c r="AW1157" s="236">
        <v>0</v>
      </c>
      <c r="AX1157" s="236">
        <v>8</v>
      </c>
      <c r="AY1157" s="236">
        <v>0</v>
      </c>
      <c r="AZ1157" s="236">
        <v>2</v>
      </c>
      <c r="BA1157" s="236">
        <v>0</v>
      </c>
      <c r="BB1157" s="236">
        <v>34</v>
      </c>
      <c r="BC1157" s="236">
        <v>8</v>
      </c>
      <c r="BD1157" s="236">
        <v>9</v>
      </c>
      <c r="BE1157" s="236">
        <v>6</v>
      </c>
      <c r="BF1157" s="236">
        <v>0</v>
      </c>
      <c r="BG1157" s="235">
        <v>19.344081878662109</v>
      </c>
      <c r="BH1157" s="236">
        <v>309</v>
      </c>
      <c r="BI1157" s="235">
        <v>56.906077348066297</v>
      </c>
      <c r="BJ1157" s="129"/>
      <c r="BK1157" s="129"/>
    </row>
    <row r="1158" spans="1:63">
      <c r="A1158" s="352">
        <v>41848</v>
      </c>
      <c r="B1158" s="127" t="s">
        <v>132</v>
      </c>
      <c r="C1158" s="127" t="s">
        <v>128</v>
      </c>
      <c r="D1158" s="199">
        <v>183</v>
      </c>
      <c r="E1158" s="199">
        <v>178</v>
      </c>
      <c r="F1158" s="199">
        <v>5</v>
      </c>
      <c r="G1158" s="199">
        <v>542</v>
      </c>
      <c r="H1158" s="199">
        <v>527</v>
      </c>
      <c r="I1158" s="199">
        <v>15</v>
      </c>
      <c r="J1158" s="199">
        <v>1036</v>
      </c>
      <c r="K1158" s="199">
        <v>1004</v>
      </c>
      <c r="L1158" s="199">
        <v>32</v>
      </c>
      <c r="M1158" s="199">
        <v>346241</v>
      </c>
      <c r="N1158" s="200">
        <v>0.13661004602909088</v>
      </c>
      <c r="O1158" s="199">
        <v>1114</v>
      </c>
      <c r="P1158" s="194">
        <v>0.32219159603118896</v>
      </c>
      <c r="Q1158" s="200">
        <v>0</v>
      </c>
      <c r="R1158" s="199">
        <v>82947</v>
      </c>
      <c r="S1158" s="194">
        <v>99.67913818359375</v>
      </c>
      <c r="T1158" s="200">
        <v>99.357978820800781</v>
      </c>
      <c r="U1158" s="199">
        <v>83214</v>
      </c>
      <c r="V1158" s="201">
        <v>0</v>
      </c>
      <c r="W1158" s="199">
        <v>556</v>
      </c>
      <c r="X1158" s="200">
        <v>0.67030751705169678</v>
      </c>
      <c r="Y1158" s="200">
        <v>0</v>
      </c>
      <c r="Z1158" s="199">
        <v>122117</v>
      </c>
      <c r="AA1158" s="201">
        <v>97.944595336914063</v>
      </c>
      <c r="AB1158" s="199">
        <v>122751</v>
      </c>
      <c r="AC1158" s="201">
        <v>97.76947021484375</v>
      </c>
      <c r="AD1158" s="200">
        <v>4.2602195739746094</v>
      </c>
      <c r="AE1158" s="200">
        <v>28.286260604858398</v>
      </c>
      <c r="AF1158" s="199">
        <v>409.46115112304687</v>
      </c>
      <c r="AG1158" s="200">
        <v>1356.78369140625</v>
      </c>
      <c r="AH1158" s="200">
        <v>619.51104736328125</v>
      </c>
      <c r="AI1158" s="237">
        <v>45.660266876220703</v>
      </c>
      <c r="AJ1158" s="200">
        <v>1312.2784423828125</v>
      </c>
      <c r="AK1158" s="200">
        <v>44.505558013916016</v>
      </c>
      <c r="AL1158" s="200">
        <v>527</v>
      </c>
      <c r="AM1158" s="200">
        <v>15</v>
      </c>
      <c r="AN1158" s="200">
        <v>41.490070343017578</v>
      </c>
      <c r="AO1158" s="200">
        <v>41.496025085449219</v>
      </c>
      <c r="AP1158" s="200">
        <v>41.315582275390625</v>
      </c>
      <c r="AQ1158" s="200">
        <v>1.3096367677666505</v>
      </c>
      <c r="AR1158" s="200">
        <v>496</v>
      </c>
      <c r="AS1158" s="202">
        <v>0</v>
      </c>
      <c r="AT1158" s="202">
        <v>1</v>
      </c>
      <c r="AU1158" s="202">
        <v>1</v>
      </c>
      <c r="AV1158" s="202">
        <v>0</v>
      </c>
      <c r="AW1158" s="202">
        <v>0</v>
      </c>
      <c r="AX1158" s="202">
        <v>9</v>
      </c>
      <c r="AY1158" s="202">
        <v>-2</v>
      </c>
      <c r="AZ1158" s="202">
        <v>5</v>
      </c>
      <c r="BA1158" s="202">
        <v>0</v>
      </c>
      <c r="BB1158" s="202">
        <v>49</v>
      </c>
      <c r="BC1158" s="202">
        <v>20</v>
      </c>
      <c r="BD1158" s="202">
        <v>16</v>
      </c>
      <c r="BE1158" s="202">
        <v>17</v>
      </c>
      <c r="BF1158" s="202">
        <v>0</v>
      </c>
      <c r="BG1158" s="200">
        <v>19.258161544799805</v>
      </c>
      <c r="BH1158" s="202">
        <v>332</v>
      </c>
      <c r="BI1158" s="238">
        <v>61.254612546125465</v>
      </c>
      <c r="BJ1158" s="129"/>
      <c r="BK1158" s="129"/>
    </row>
    <row r="1159" spans="1:63">
      <c r="A1159" s="352">
        <v>41847</v>
      </c>
      <c r="B1159" s="126" t="s">
        <v>6</v>
      </c>
      <c r="C1159" s="126"/>
      <c r="D1159" s="233">
        <v>2054</v>
      </c>
      <c r="E1159" s="233">
        <v>1871</v>
      </c>
      <c r="F1159" s="233">
        <v>183</v>
      </c>
      <c r="G1159" s="233">
        <v>6070</v>
      </c>
      <c r="H1159" s="233">
        <v>5541</v>
      </c>
      <c r="I1159" s="233">
        <v>529</v>
      </c>
      <c r="J1159" s="233">
        <v>18696</v>
      </c>
      <c r="K1159" s="233">
        <v>16701</v>
      </c>
      <c r="L1159" s="233">
        <v>1995</v>
      </c>
      <c r="M1159" s="233">
        <v>11198810</v>
      </c>
      <c r="N1159" s="195">
        <v>0.17424172557430181</v>
      </c>
      <c r="O1159" s="233">
        <v>16871</v>
      </c>
      <c r="P1159" s="230">
        <v>0.15324231811123171</v>
      </c>
      <c r="Q1159" s="234"/>
      <c r="R1159" s="233">
        <v>4223159</v>
      </c>
      <c r="S1159" s="230">
        <v>99.511090178832191</v>
      </c>
      <c r="T1159" s="195">
        <v>99.358597077464381</v>
      </c>
      <c r="U1159" s="233">
        <v>4243920</v>
      </c>
      <c r="V1159" s="195">
        <v>0.1472695044789363</v>
      </c>
      <c r="W1159" s="233">
        <v>15288</v>
      </c>
      <c r="X1159" s="195">
        <v>0.36200389329409571</v>
      </c>
      <c r="Y1159" s="234"/>
      <c r="Z1159" s="233">
        <v>3162197</v>
      </c>
      <c r="AA1159" s="195">
        <v>98.143979938684453</v>
      </c>
      <c r="AB1159" s="233">
        <v>3158150</v>
      </c>
      <c r="AC1159" s="195">
        <v>98.181944669957204</v>
      </c>
      <c r="AD1159" s="234">
        <v>9.2325669030479833</v>
      </c>
      <c r="AE1159" s="234">
        <v>29.952572777994856</v>
      </c>
      <c r="AF1159" s="233">
        <v>15042.434051513672</v>
      </c>
      <c r="AG1159" s="234">
        <v>57540.817138671875</v>
      </c>
      <c r="AH1159" s="234">
        <v>37936.866027832031</v>
      </c>
      <c r="AI1159" s="234">
        <v>65.930356769882451</v>
      </c>
      <c r="AJ1159" s="234">
        <v>49334.479370117188</v>
      </c>
      <c r="AK1159" s="234">
        <v>8206.338586807251</v>
      </c>
      <c r="AL1159" s="234">
        <v>28966.074462890625</v>
      </c>
      <c r="AM1159" s="234">
        <v>6407.4673156738281</v>
      </c>
      <c r="AN1159" s="235">
        <v>82.826187168150327</v>
      </c>
      <c r="AO1159" s="235">
        <v>80.512813445816249</v>
      </c>
      <c r="AP1159" s="235">
        <v>102.14516937458023</v>
      </c>
      <c r="AQ1159" s="213">
        <v>3.0777073779777426</v>
      </c>
      <c r="AR1159" s="234">
        <v>3816</v>
      </c>
      <c r="AS1159" s="236">
        <v>82</v>
      </c>
      <c r="AT1159" s="236">
        <v>44</v>
      </c>
      <c r="AU1159" s="236">
        <v>32</v>
      </c>
      <c r="AV1159" s="236">
        <v>26</v>
      </c>
      <c r="AW1159" s="236">
        <v>14</v>
      </c>
      <c r="AX1159" s="236">
        <v>89</v>
      </c>
      <c r="AY1159" s="236">
        <v>7</v>
      </c>
      <c r="AZ1159" s="236">
        <v>80</v>
      </c>
      <c r="BA1159" s="236">
        <v>26</v>
      </c>
      <c r="BB1159" s="236">
        <v>590</v>
      </c>
      <c r="BC1159" s="236">
        <v>263</v>
      </c>
      <c r="BD1159" s="236">
        <v>290</v>
      </c>
      <c r="BE1159" s="236">
        <v>457</v>
      </c>
      <c r="BF1159" s="236">
        <v>0</v>
      </c>
      <c r="BG1159" s="235">
        <v>40.508956733664043</v>
      </c>
      <c r="BH1159" s="236">
        <v>1747</v>
      </c>
      <c r="BI1159" s="235">
        <v>28.780889621087312</v>
      </c>
      <c r="BJ1159" s="129"/>
      <c r="BK1159" s="129"/>
    </row>
    <row r="1160" spans="1:63">
      <c r="A1160" s="352">
        <v>41847</v>
      </c>
      <c r="B1160" s="127" t="s">
        <v>134</v>
      </c>
      <c r="C1160" s="127"/>
      <c r="D1160" s="199">
        <v>691</v>
      </c>
      <c r="E1160" s="199">
        <v>608</v>
      </c>
      <c r="F1160" s="199">
        <v>83</v>
      </c>
      <c r="G1160" s="199">
        <v>2067</v>
      </c>
      <c r="H1160" s="199">
        <v>1816</v>
      </c>
      <c r="I1160" s="199">
        <v>251</v>
      </c>
      <c r="J1160" s="199">
        <v>7322</v>
      </c>
      <c r="K1160" s="199">
        <v>6292</v>
      </c>
      <c r="L1160" s="199">
        <v>1030</v>
      </c>
      <c r="M1160" s="199">
        <v>5212703</v>
      </c>
      <c r="N1160" s="200">
        <v>5.3446360447927888E-2</v>
      </c>
      <c r="O1160" s="199">
        <v>9026</v>
      </c>
      <c r="P1160" s="194">
        <v>0.17326461383190075</v>
      </c>
      <c r="Q1160" s="200"/>
      <c r="R1160" s="199">
        <v>2117630</v>
      </c>
      <c r="S1160" s="194">
        <v>99.562451542264313</v>
      </c>
      <c r="T1160" s="200">
        <v>99.389945045078036</v>
      </c>
      <c r="U1160" s="199">
        <v>2126939</v>
      </c>
      <c r="V1160" s="201">
        <v>9.4643051270539139E-2</v>
      </c>
      <c r="W1160" s="199">
        <v>6502</v>
      </c>
      <c r="X1160" s="200">
        <v>0.30704136227764056</v>
      </c>
      <c r="Y1160" s="200"/>
      <c r="Z1160" s="199">
        <v>1707247</v>
      </c>
      <c r="AA1160" s="201">
        <v>98.332110573006844</v>
      </c>
      <c r="AB1160" s="199">
        <v>1704447</v>
      </c>
      <c r="AC1160" s="201">
        <v>98.25585614888999</v>
      </c>
      <c r="AD1160" s="200">
        <v>5.1266812212408368</v>
      </c>
      <c r="AE1160" s="200">
        <v>30.167636871337891</v>
      </c>
      <c r="AF1160" s="199">
        <v>7554.9173583984375</v>
      </c>
      <c r="AG1160" s="200">
        <v>29920.7685546875</v>
      </c>
      <c r="AH1160" s="200">
        <v>22097.353759765625</v>
      </c>
      <c r="AI1160" s="237">
        <v>73.852894919384582</v>
      </c>
      <c r="AJ1160" s="200">
        <v>24472.52001953125</v>
      </c>
      <c r="AK1160" s="200">
        <v>5448.2493286132812</v>
      </c>
      <c r="AL1160" s="200">
        <v>17492.81396484375</v>
      </c>
      <c r="AM1160" s="200">
        <v>4604.5409545898437</v>
      </c>
      <c r="AN1160" s="200">
        <v>107.15177521595655</v>
      </c>
      <c r="AO1160" s="200">
        <v>102.7676595044537</v>
      </c>
      <c r="AP1160" s="200">
        <v>132.55173588814483</v>
      </c>
      <c r="AQ1160" s="200">
        <v>4.086420179553059</v>
      </c>
      <c r="AR1160" s="200">
        <v>893</v>
      </c>
      <c r="AS1160" s="202">
        <v>72</v>
      </c>
      <c r="AT1160" s="202">
        <v>31</v>
      </c>
      <c r="AU1160" s="202">
        <v>22</v>
      </c>
      <c r="AV1160" s="202">
        <v>4</v>
      </c>
      <c r="AW1160" s="202">
        <v>4</v>
      </c>
      <c r="AX1160" s="202">
        <v>24</v>
      </c>
      <c r="AY1160" s="202">
        <v>2</v>
      </c>
      <c r="AZ1160" s="202">
        <v>32</v>
      </c>
      <c r="BA1160" s="202">
        <v>3</v>
      </c>
      <c r="BB1160" s="202">
        <v>128</v>
      </c>
      <c r="BC1160" s="202">
        <v>45</v>
      </c>
      <c r="BD1160" s="202">
        <v>77</v>
      </c>
      <c r="BE1160" s="202">
        <v>166</v>
      </c>
      <c r="BF1160" s="202">
        <v>0</v>
      </c>
      <c r="BG1160" s="200">
        <v>52.864977624374333</v>
      </c>
      <c r="BH1160" s="202">
        <v>188</v>
      </c>
      <c r="BI1160" s="238">
        <v>9.0953072085147557</v>
      </c>
      <c r="BJ1160" s="129"/>
      <c r="BK1160" s="129"/>
    </row>
    <row r="1161" spans="1:63">
      <c r="A1161" s="352">
        <v>41847</v>
      </c>
      <c r="B1161" s="127" t="s">
        <v>175</v>
      </c>
      <c r="C1161" s="127"/>
      <c r="D1161" s="199">
        <v>683</v>
      </c>
      <c r="E1161" s="199">
        <v>608</v>
      </c>
      <c r="F1161" s="199">
        <v>75</v>
      </c>
      <c r="G1161" s="199">
        <v>1975</v>
      </c>
      <c r="H1161" s="199">
        <v>1771</v>
      </c>
      <c r="I1161" s="199">
        <v>204</v>
      </c>
      <c r="J1161" s="199">
        <v>6596</v>
      </c>
      <c r="K1161" s="199">
        <v>5848</v>
      </c>
      <c r="L1161" s="199">
        <v>748</v>
      </c>
      <c r="M1161" s="199">
        <v>3959599</v>
      </c>
      <c r="N1161" s="200">
        <v>0.32844234536891698</v>
      </c>
      <c r="O1161" s="199">
        <v>197</v>
      </c>
      <c r="P1161" s="194">
        <v>5.2154220591851966E-3</v>
      </c>
      <c r="Q1161" s="200"/>
      <c r="R1161" s="199">
        <v>1465331</v>
      </c>
      <c r="S1161" s="194">
        <v>99.402101610110535</v>
      </c>
      <c r="T1161" s="243">
        <v>99.396917370975856</v>
      </c>
      <c r="U1161" s="199">
        <v>1474151</v>
      </c>
      <c r="V1161" s="201">
        <v>0.27297067827687332</v>
      </c>
      <c r="W1161" s="199">
        <v>4251</v>
      </c>
      <c r="X1161" s="200">
        <v>0.29010510253314781</v>
      </c>
      <c r="Y1161" s="200"/>
      <c r="Z1161" s="199">
        <v>406056</v>
      </c>
      <c r="AA1161" s="201">
        <v>95.262229623130736</v>
      </c>
      <c r="AB1161" s="199">
        <v>404290</v>
      </c>
      <c r="AC1161" s="201">
        <v>95.505452678885831</v>
      </c>
      <c r="AD1161" s="200">
        <v>19.178400970018497</v>
      </c>
      <c r="AE1161" s="200">
        <v>32.114731987830559</v>
      </c>
      <c r="AF1161" s="199">
        <v>5503.4559326171875</v>
      </c>
      <c r="AG1161" s="200">
        <v>18850.18701171875</v>
      </c>
      <c r="AH1161" s="200">
        <v>11248.187744140625</v>
      </c>
      <c r="AI1161" s="237">
        <v>59.671491519674959</v>
      </c>
      <c r="AJ1161" s="200">
        <v>16510.505126953125</v>
      </c>
      <c r="AK1161" s="200">
        <v>2339.6836853027344</v>
      </c>
      <c r="AL1161" s="200">
        <v>9519.260498046875</v>
      </c>
      <c r="AM1161" s="200">
        <v>1728.9263610839844</v>
      </c>
      <c r="AN1161" s="200">
        <v>73.573721435513477</v>
      </c>
      <c r="AO1161" s="200">
        <v>73.689485972723674</v>
      </c>
      <c r="AP1161" s="200">
        <v>76.639419934964863</v>
      </c>
      <c r="AQ1161" s="200">
        <v>2.857820953868822</v>
      </c>
      <c r="AR1161" s="200">
        <v>1232</v>
      </c>
      <c r="AS1161" s="202">
        <v>6</v>
      </c>
      <c r="AT1161" s="202">
        <v>7</v>
      </c>
      <c r="AU1161" s="202">
        <v>5</v>
      </c>
      <c r="AV1161" s="202">
        <v>19</v>
      </c>
      <c r="AW1161" s="202">
        <v>9</v>
      </c>
      <c r="AX1161" s="202">
        <v>11</v>
      </c>
      <c r="AY1161" s="202">
        <v>1</v>
      </c>
      <c r="AZ1161" s="202">
        <v>28</v>
      </c>
      <c r="BA1161" s="202">
        <v>12</v>
      </c>
      <c r="BB1161" s="202">
        <v>321</v>
      </c>
      <c r="BC1161" s="202">
        <v>169</v>
      </c>
      <c r="BD1161" s="202">
        <v>54</v>
      </c>
      <c r="BE1161" s="202">
        <v>125</v>
      </c>
      <c r="BF1161" s="202">
        <v>0</v>
      </c>
      <c r="BG1161" s="200">
        <v>35.940951115614318</v>
      </c>
      <c r="BH1161" s="202">
        <v>537</v>
      </c>
      <c r="BI1161" s="238">
        <v>27.189873417721515</v>
      </c>
      <c r="BJ1161" s="129"/>
      <c r="BK1161" s="129"/>
    </row>
    <row r="1162" spans="1:63">
      <c r="A1162" s="352">
        <v>41847</v>
      </c>
      <c r="B1162" s="126" t="s">
        <v>135</v>
      </c>
      <c r="C1162" s="126"/>
      <c r="D1162" s="189">
        <v>680</v>
      </c>
      <c r="E1162" s="189">
        <v>655</v>
      </c>
      <c r="F1162" s="189">
        <v>25</v>
      </c>
      <c r="G1162" s="189">
        <v>2028</v>
      </c>
      <c r="H1162" s="189">
        <v>1954</v>
      </c>
      <c r="I1162" s="189">
        <v>74</v>
      </c>
      <c r="J1162" s="189">
        <v>4778</v>
      </c>
      <c r="K1162" s="189">
        <v>4561</v>
      </c>
      <c r="L1162" s="189">
        <v>217</v>
      </c>
      <c r="M1162" s="189">
        <v>2026508</v>
      </c>
      <c r="N1162" s="203">
        <v>0.18366569145166642</v>
      </c>
      <c r="O1162" s="189">
        <v>7648</v>
      </c>
      <c r="P1162" s="192">
        <v>0.37810305051631266</v>
      </c>
      <c r="Q1162" s="203"/>
      <c r="R1162" s="204">
        <v>640198</v>
      </c>
      <c r="S1162" s="192">
        <v>99.590659256443601</v>
      </c>
      <c r="T1162" s="203">
        <v>99.214103935765678</v>
      </c>
      <c r="U1162" s="204">
        <v>642830</v>
      </c>
      <c r="V1162" s="205">
        <v>3.3134732774461273E-2</v>
      </c>
      <c r="W1162" s="204">
        <v>4535</v>
      </c>
      <c r="X1162" s="203">
        <v>0.70837459660917401</v>
      </c>
      <c r="Y1162" s="203"/>
      <c r="Z1162" s="204">
        <v>1048894</v>
      </c>
      <c r="AA1162" s="205">
        <v>98.953372065131433</v>
      </c>
      <c r="AB1162" s="204">
        <v>1049413</v>
      </c>
      <c r="AC1162" s="205">
        <v>99.093026149353491</v>
      </c>
      <c r="AD1162" s="203">
        <v>3.7315035016814164</v>
      </c>
      <c r="AE1162" s="203">
        <v>27.627719760063115</v>
      </c>
      <c r="AF1162" s="204">
        <v>1984.0607604980469</v>
      </c>
      <c r="AG1162" s="205">
        <v>8769.861572265625</v>
      </c>
      <c r="AH1162" s="205">
        <v>4591.3245239257812</v>
      </c>
      <c r="AI1162" s="232">
        <v>52.353443507542721</v>
      </c>
      <c r="AJ1162" s="205">
        <v>8351.4542236328125</v>
      </c>
      <c r="AK1162" s="205">
        <v>418.40557289123535</v>
      </c>
      <c r="AL1162" s="205">
        <v>1954</v>
      </c>
      <c r="AM1162" s="205">
        <v>74</v>
      </c>
      <c r="AN1162" s="203">
        <v>55.062073270404355</v>
      </c>
      <c r="AO1162" s="203">
        <v>55.467952741404289</v>
      </c>
      <c r="AP1162" s="203">
        <v>48.04465504683516</v>
      </c>
      <c r="AQ1162" s="203">
        <v>1.8354670515415707</v>
      </c>
      <c r="AR1162" s="205">
        <v>1691</v>
      </c>
      <c r="AS1162" s="204">
        <v>4</v>
      </c>
      <c r="AT1162" s="204">
        <v>6</v>
      </c>
      <c r="AU1162" s="204">
        <v>5</v>
      </c>
      <c r="AV1162" s="204">
        <v>3</v>
      </c>
      <c r="AW1162" s="204">
        <v>1</v>
      </c>
      <c r="AX1162" s="204">
        <v>54</v>
      </c>
      <c r="AY1162" s="204">
        <v>4</v>
      </c>
      <c r="AZ1162" s="204">
        <v>20</v>
      </c>
      <c r="BA1162" s="204">
        <v>11</v>
      </c>
      <c r="BB1162" s="204">
        <v>141</v>
      </c>
      <c r="BC1162" s="204">
        <v>49</v>
      </c>
      <c r="BD1162" s="204">
        <v>159</v>
      </c>
      <c r="BE1162" s="204">
        <v>166</v>
      </c>
      <c r="BF1162" s="204">
        <v>0</v>
      </c>
      <c r="BG1162" s="203">
        <v>26.57650571471935</v>
      </c>
      <c r="BH1162" s="204">
        <v>1022</v>
      </c>
      <c r="BI1162" s="239">
        <v>50.394477317554241</v>
      </c>
      <c r="BJ1162" s="129"/>
      <c r="BK1162" s="129"/>
    </row>
    <row r="1163" spans="1:63">
      <c r="A1163" s="352">
        <v>41847</v>
      </c>
      <c r="B1163" s="114" t="s">
        <v>121</v>
      </c>
      <c r="C1163" s="114" t="s">
        <v>122</v>
      </c>
      <c r="D1163" s="114">
        <v>163</v>
      </c>
      <c r="E1163" s="114">
        <v>123</v>
      </c>
      <c r="F1163" s="114">
        <v>40</v>
      </c>
      <c r="G1163" s="114">
        <v>484</v>
      </c>
      <c r="H1163" s="114">
        <v>363</v>
      </c>
      <c r="I1163" s="114">
        <v>121</v>
      </c>
      <c r="J1163" s="114">
        <v>1969</v>
      </c>
      <c r="K1163" s="115">
        <v>1461</v>
      </c>
      <c r="L1163" s="115">
        <v>508</v>
      </c>
      <c r="M1163" s="115">
        <v>1274567</v>
      </c>
      <c r="N1163" s="116">
        <v>7.9477973282337189E-2</v>
      </c>
      <c r="O1163" s="115">
        <v>1868</v>
      </c>
      <c r="P1163" s="116">
        <v>0.14668732881546021</v>
      </c>
      <c r="Q1163" s="116">
        <v>0</v>
      </c>
      <c r="R1163" s="117">
        <v>602425</v>
      </c>
      <c r="S1163" s="116">
        <v>99.656578063964844</v>
      </c>
      <c r="T1163" s="116">
        <v>99.510391235351562</v>
      </c>
      <c r="U1163" s="118">
        <v>604501</v>
      </c>
      <c r="V1163" s="119">
        <v>0.12522725760936737</v>
      </c>
      <c r="W1163" s="117">
        <v>1933</v>
      </c>
      <c r="X1163" s="119">
        <v>0.3208698034286499</v>
      </c>
      <c r="Y1163" s="119">
        <v>0</v>
      </c>
      <c r="Z1163" s="117">
        <v>691796</v>
      </c>
      <c r="AA1163" s="119">
        <v>98.196144104003906</v>
      </c>
      <c r="AB1163" s="116">
        <v>691634</v>
      </c>
      <c r="AC1163" s="120">
        <v>98.103187561035156</v>
      </c>
      <c r="AD1163" s="116">
        <v>4.86395263671875</v>
      </c>
      <c r="AE1163" s="116">
        <v>28.893287658691406</v>
      </c>
      <c r="AF1163" s="116">
        <v>1739.630859375</v>
      </c>
      <c r="AG1163" s="116">
        <v>9264.8837890625</v>
      </c>
      <c r="AH1163" s="121">
        <v>7264.1953125</v>
      </c>
      <c r="AI1163" s="116">
        <v>78.405685424804687</v>
      </c>
      <c r="AJ1163" s="121">
        <v>6268.99365234375</v>
      </c>
      <c r="AK1163" s="121">
        <v>2995.891357421875</v>
      </c>
      <c r="AL1163" s="116">
        <v>4615.12109375</v>
      </c>
      <c r="AM1163" s="116">
        <v>2649.074951171875</v>
      </c>
      <c r="AN1163" s="116">
        <v>119.1981201171875</v>
      </c>
      <c r="AO1163" s="116">
        <v>109.90255737304687</v>
      </c>
      <c r="AP1163" s="116">
        <v>144.83128356933594</v>
      </c>
      <c r="AQ1163" s="122">
        <v>4.7053752102907564</v>
      </c>
      <c r="AR1163" s="118">
        <v>159</v>
      </c>
      <c r="AS1163" s="118">
        <v>40</v>
      </c>
      <c r="AT1163" s="118">
        <v>3</v>
      </c>
      <c r="AU1163" s="118">
        <v>1</v>
      </c>
      <c r="AV1163" s="118">
        <v>2</v>
      </c>
      <c r="AW1163" s="118">
        <v>2</v>
      </c>
      <c r="AX1163" s="118">
        <v>6</v>
      </c>
      <c r="AY1163" s="118">
        <v>1</v>
      </c>
      <c r="AZ1163" s="118">
        <v>8</v>
      </c>
      <c r="BA1163" s="118">
        <v>1</v>
      </c>
      <c r="BB1163" s="118">
        <v>24</v>
      </c>
      <c r="BC1163" s="118">
        <v>7</v>
      </c>
      <c r="BD1163" s="116">
        <v>23</v>
      </c>
      <c r="BE1163" s="118">
        <v>27</v>
      </c>
      <c r="BF1163" s="118">
        <v>0</v>
      </c>
      <c r="BG1163" s="112">
        <v>59.206729888916016</v>
      </c>
      <c r="BH1163" s="244">
        <v>39</v>
      </c>
      <c r="BI1163" s="240">
        <v>8.0578512396694215</v>
      </c>
      <c r="BJ1163" s="129"/>
      <c r="BK1163" s="129"/>
    </row>
    <row r="1164" spans="1:63">
      <c r="A1164" s="352">
        <v>41847</v>
      </c>
      <c r="B1164" s="114" t="s">
        <v>123</v>
      </c>
      <c r="C1164" s="114" t="s">
        <v>122</v>
      </c>
      <c r="D1164" s="114">
        <v>170</v>
      </c>
      <c r="E1164" s="114">
        <v>158</v>
      </c>
      <c r="F1164" s="114">
        <v>12</v>
      </c>
      <c r="G1164" s="114">
        <v>521</v>
      </c>
      <c r="H1164" s="114">
        <v>484</v>
      </c>
      <c r="I1164" s="114">
        <v>37</v>
      </c>
      <c r="J1164" s="114">
        <v>1650</v>
      </c>
      <c r="K1164" s="115">
        <v>1511</v>
      </c>
      <c r="L1164" s="115">
        <v>139</v>
      </c>
      <c r="M1164" s="115">
        <v>1047115</v>
      </c>
      <c r="N1164" s="116">
        <v>1.2415064498782158E-2</v>
      </c>
      <c r="O1164" s="115">
        <v>1492</v>
      </c>
      <c r="P1164" s="116">
        <v>0.14253042638301849</v>
      </c>
      <c r="Q1164" s="116">
        <v>0</v>
      </c>
      <c r="R1164" s="117">
        <v>397552</v>
      </c>
      <c r="S1164" s="116">
        <v>99.460105895996094</v>
      </c>
      <c r="T1164" s="116">
        <v>99.318344116210937</v>
      </c>
      <c r="U1164" s="118">
        <v>399710</v>
      </c>
      <c r="V1164" s="119">
        <v>0.2621900737285614</v>
      </c>
      <c r="W1164" s="117">
        <v>1136</v>
      </c>
      <c r="X1164" s="119">
        <v>0.28574877977371216</v>
      </c>
      <c r="Y1164" s="119">
        <v>0</v>
      </c>
      <c r="Z1164" s="117">
        <v>300315</v>
      </c>
      <c r="AA1164" s="119">
        <v>98.432647705078125</v>
      </c>
      <c r="AB1164" s="116">
        <v>301191</v>
      </c>
      <c r="AC1164" s="120">
        <v>98.368476867675781</v>
      </c>
      <c r="AD1164" s="116">
        <v>4.7700762748718262</v>
      </c>
      <c r="AE1164" s="116">
        <v>29.76451301574707</v>
      </c>
      <c r="AF1164" s="116">
        <v>1401.107666015625</v>
      </c>
      <c r="AG1164" s="116">
        <v>5778.73095703125</v>
      </c>
      <c r="AH1164" s="121">
        <v>3985.341552734375</v>
      </c>
      <c r="AI1164" s="116">
        <v>68.965690612792969</v>
      </c>
      <c r="AJ1164" s="121">
        <v>4947.689453125</v>
      </c>
      <c r="AK1164" s="121">
        <v>831.0400390625</v>
      </c>
      <c r="AL1164" s="116">
        <v>3262.119873046875</v>
      </c>
      <c r="AM1164" s="116">
        <v>723.22198486328125</v>
      </c>
      <c r="AN1164" s="116">
        <v>95.701431274414063</v>
      </c>
      <c r="AO1164" s="116">
        <v>89.565315246582031</v>
      </c>
      <c r="AP1164" s="116">
        <v>161.62554931640625</v>
      </c>
      <c r="AQ1164" s="116">
        <v>3.5022611860795454</v>
      </c>
      <c r="AR1164" s="118">
        <v>286</v>
      </c>
      <c r="AS1164" s="118">
        <v>14</v>
      </c>
      <c r="AT1164" s="118">
        <v>1</v>
      </c>
      <c r="AU1164" s="118">
        <v>1</v>
      </c>
      <c r="AV1164" s="118">
        <v>2</v>
      </c>
      <c r="AW1164" s="118">
        <v>2</v>
      </c>
      <c r="AX1164" s="118">
        <v>4</v>
      </c>
      <c r="AY1164" s="118">
        <v>0</v>
      </c>
      <c r="AZ1164" s="118">
        <v>8</v>
      </c>
      <c r="BA1164" s="118">
        <v>1</v>
      </c>
      <c r="BB1164" s="118">
        <v>33</v>
      </c>
      <c r="BC1164" s="118">
        <v>15</v>
      </c>
      <c r="BD1164" s="116">
        <v>23</v>
      </c>
      <c r="BE1164" s="118">
        <v>27</v>
      </c>
      <c r="BF1164" s="118">
        <v>0</v>
      </c>
      <c r="BG1164" s="112">
        <v>46.910457611083984</v>
      </c>
      <c r="BH1164" s="244">
        <v>63</v>
      </c>
      <c r="BI1164" s="240">
        <v>12.092130518234164</v>
      </c>
      <c r="BJ1164" s="129"/>
      <c r="BK1164" s="129"/>
    </row>
    <row r="1165" spans="1:63">
      <c r="A1165" s="352">
        <v>41847</v>
      </c>
      <c r="B1165" s="114" t="s">
        <v>183</v>
      </c>
      <c r="C1165" s="114" t="s">
        <v>122</v>
      </c>
      <c r="D1165" s="114">
        <v>139</v>
      </c>
      <c r="E1165" s="114">
        <v>129</v>
      </c>
      <c r="F1165" s="114">
        <v>10</v>
      </c>
      <c r="G1165" s="114">
        <v>415</v>
      </c>
      <c r="H1165" s="114">
        <v>385</v>
      </c>
      <c r="I1165" s="114">
        <v>30</v>
      </c>
      <c r="J1165" s="114">
        <v>1572</v>
      </c>
      <c r="K1165" s="115">
        <v>1458</v>
      </c>
      <c r="L1165" s="115">
        <v>114</v>
      </c>
      <c r="M1165" s="115">
        <v>1207116</v>
      </c>
      <c r="N1165" s="116">
        <v>3.9764200337231159E-3</v>
      </c>
      <c r="O1165" s="115">
        <v>2195</v>
      </c>
      <c r="P1165" s="116">
        <v>0.18185192346572876</v>
      </c>
      <c r="Q1165" s="116">
        <v>0</v>
      </c>
      <c r="R1165" s="117">
        <v>503730</v>
      </c>
      <c r="S1165" s="116">
        <v>99.67193603515625</v>
      </c>
      <c r="T1165" s="116">
        <v>99.490684509277344</v>
      </c>
      <c r="U1165" s="118">
        <v>505388</v>
      </c>
      <c r="V1165" s="119">
        <v>1.1278463527560234E-2</v>
      </c>
      <c r="W1165" s="117">
        <v>1489</v>
      </c>
      <c r="X1165" s="119">
        <v>0.29559487104415894</v>
      </c>
      <c r="Y1165" s="119">
        <v>0</v>
      </c>
      <c r="Z1165" s="117">
        <v>332251</v>
      </c>
      <c r="AA1165" s="119">
        <v>98.340110778808594</v>
      </c>
      <c r="AB1165" s="116">
        <v>329684</v>
      </c>
      <c r="AC1165" s="120">
        <v>98.308380126953125</v>
      </c>
      <c r="AD1165" s="116">
        <v>5.2196745872497559</v>
      </c>
      <c r="AE1165" s="116">
        <v>29.165061950683594</v>
      </c>
      <c r="AF1165" s="116">
        <v>1751.3326416015625</v>
      </c>
      <c r="AG1165" s="116">
        <v>6659.56640625</v>
      </c>
      <c r="AH1165" s="121">
        <v>4933.57958984375</v>
      </c>
      <c r="AI1165" s="116">
        <v>74.082595825195313</v>
      </c>
      <c r="AJ1165" s="121">
        <v>5922.55078125</v>
      </c>
      <c r="AK1165" s="121">
        <v>737.014892578125</v>
      </c>
      <c r="AL1165" s="116">
        <v>4284.53515625</v>
      </c>
      <c r="AM1165" s="116">
        <v>649.0450439453125</v>
      </c>
      <c r="AN1165" s="116">
        <v>108.14170074462891</v>
      </c>
      <c r="AO1165" s="116">
        <v>103.62917327880859</v>
      </c>
      <c r="AP1165" s="116">
        <v>166.35174560546875</v>
      </c>
      <c r="AQ1165" s="116">
        <v>4.2363653983778624</v>
      </c>
      <c r="AR1165" s="118">
        <v>148</v>
      </c>
      <c r="AS1165" s="118">
        <v>10</v>
      </c>
      <c r="AT1165" s="118">
        <v>1</v>
      </c>
      <c r="AU1165" s="118">
        <v>0</v>
      </c>
      <c r="AV1165" s="118">
        <v>0</v>
      </c>
      <c r="AW1165" s="118">
        <v>0</v>
      </c>
      <c r="AX1165" s="118">
        <v>3</v>
      </c>
      <c r="AY1165" s="118">
        <v>0</v>
      </c>
      <c r="AZ1165" s="118">
        <v>4</v>
      </c>
      <c r="BA1165" s="118">
        <v>0</v>
      </c>
      <c r="BB1165" s="118">
        <v>25</v>
      </c>
      <c r="BC1165" s="118">
        <v>2</v>
      </c>
      <c r="BD1165" s="116">
        <v>8</v>
      </c>
      <c r="BE1165" s="118">
        <v>31</v>
      </c>
      <c r="BF1165" s="118">
        <v>0</v>
      </c>
      <c r="BG1165" s="112">
        <v>53.511043548583984</v>
      </c>
      <c r="BH1165" s="244">
        <v>32</v>
      </c>
      <c r="BI1165" s="240">
        <v>7.7108433734939767</v>
      </c>
      <c r="BJ1165" s="129"/>
      <c r="BK1165" s="129"/>
    </row>
    <row r="1166" spans="1:63">
      <c r="A1166" s="352">
        <v>41847</v>
      </c>
      <c r="B1166" s="114" t="s">
        <v>126</v>
      </c>
      <c r="C1166" s="114" t="s">
        <v>122</v>
      </c>
      <c r="D1166" s="114">
        <v>107</v>
      </c>
      <c r="E1166" s="114">
        <v>103</v>
      </c>
      <c r="F1166" s="114">
        <v>4</v>
      </c>
      <c r="G1166" s="114">
        <v>314</v>
      </c>
      <c r="H1166" s="114">
        <v>302</v>
      </c>
      <c r="I1166" s="114">
        <v>12</v>
      </c>
      <c r="J1166" s="114">
        <v>966</v>
      </c>
      <c r="K1166" s="115">
        <v>916</v>
      </c>
      <c r="L1166" s="115">
        <v>50</v>
      </c>
      <c r="M1166" s="115">
        <v>689699</v>
      </c>
      <c r="N1166" s="116">
        <v>0.22575065493583679</v>
      </c>
      <c r="O1166" s="115">
        <v>1208</v>
      </c>
      <c r="P1166" s="116">
        <v>0.1755584329366684</v>
      </c>
      <c r="Q1166" s="116">
        <v>0</v>
      </c>
      <c r="R1166" s="117">
        <v>244183</v>
      </c>
      <c r="S1166" s="116">
        <v>99.516242980957031</v>
      </c>
      <c r="T1166" s="116">
        <v>99.341537475585938</v>
      </c>
      <c r="U1166" s="118">
        <v>245370</v>
      </c>
      <c r="V1166" s="119">
        <v>3.2603822182863951E-3</v>
      </c>
      <c r="W1166" s="117">
        <v>844</v>
      </c>
      <c r="X1166" s="119">
        <v>0.34564241766929626</v>
      </c>
      <c r="Y1166" s="119">
        <v>0</v>
      </c>
      <c r="Z1166" s="117">
        <v>123127</v>
      </c>
      <c r="AA1166" s="119">
        <v>99.033515930175781</v>
      </c>
      <c r="AB1166" s="116">
        <v>122845</v>
      </c>
      <c r="AC1166" s="120">
        <v>98.854652404785156</v>
      </c>
      <c r="AD1166" s="116">
        <v>5.481907844543457</v>
      </c>
      <c r="AE1166" s="116">
        <v>34.377029418945313</v>
      </c>
      <c r="AF1166" s="116">
        <v>1041.7677001953125</v>
      </c>
      <c r="AG1166" s="116">
        <v>3603.107421875</v>
      </c>
      <c r="AH1166" s="121">
        <v>2548.253173828125</v>
      </c>
      <c r="AI1166" s="116">
        <v>70.723762512207031</v>
      </c>
      <c r="AJ1166" s="121">
        <v>3494.07373046875</v>
      </c>
      <c r="AK1166" s="121">
        <v>109.03399658203125</v>
      </c>
      <c r="AL1166" s="116">
        <v>2484.76611328125</v>
      </c>
      <c r="AM1166" s="116">
        <v>63.48699951171875</v>
      </c>
      <c r="AN1166" s="116">
        <v>102.73818206787109</v>
      </c>
      <c r="AO1166" s="116">
        <v>105.64803314208984</v>
      </c>
      <c r="AP1166" s="116">
        <v>54.571571350097656</v>
      </c>
      <c r="AQ1166" s="116">
        <v>3.7299248673654244</v>
      </c>
      <c r="AR1166" s="118">
        <v>160</v>
      </c>
      <c r="AS1166" s="118">
        <v>1</v>
      </c>
      <c r="AT1166" s="118">
        <v>23</v>
      </c>
      <c r="AU1166" s="118">
        <v>20</v>
      </c>
      <c r="AV1166" s="118">
        <v>0</v>
      </c>
      <c r="AW1166" s="118">
        <v>0</v>
      </c>
      <c r="AX1166" s="118">
        <v>6</v>
      </c>
      <c r="AY1166" s="118">
        <v>1</v>
      </c>
      <c r="AZ1166" s="118">
        <v>7</v>
      </c>
      <c r="BA1166" s="118">
        <v>1</v>
      </c>
      <c r="BB1166" s="118">
        <v>16</v>
      </c>
      <c r="BC1166" s="118">
        <v>10</v>
      </c>
      <c r="BD1166" s="116">
        <v>10</v>
      </c>
      <c r="BE1166" s="118">
        <v>38</v>
      </c>
      <c r="BF1166" s="118">
        <v>0</v>
      </c>
      <c r="BG1166" s="112">
        <v>50.283927917480469</v>
      </c>
      <c r="BH1166" s="244">
        <v>26</v>
      </c>
      <c r="BI1166" s="240">
        <v>8.2802547770700627</v>
      </c>
      <c r="BJ1166" s="129"/>
      <c r="BK1166" s="129"/>
    </row>
    <row r="1167" spans="1:63">
      <c r="A1167" s="352">
        <v>41847</v>
      </c>
      <c r="B1167" s="114" t="s">
        <v>184</v>
      </c>
      <c r="C1167" s="114" t="s">
        <v>122</v>
      </c>
      <c r="D1167" s="114">
        <v>112</v>
      </c>
      <c r="E1167" s="114">
        <v>95</v>
      </c>
      <c r="F1167" s="114">
        <v>17</v>
      </c>
      <c r="G1167" s="114">
        <v>333</v>
      </c>
      <c r="H1167" s="114">
        <v>282</v>
      </c>
      <c r="I1167" s="114">
        <v>51</v>
      </c>
      <c r="J1167" s="114">
        <v>1165</v>
      </c>
      <c r="K1167" s="115">
        <v>946</v>
      </c>
      <c r="L1167" s="115">
        <v>219</v>
      </c>
      <c r="M1167" s="115">
        <v>994206</v>
      </c>
      <c r="N1167" s="116">
        <v>3.8221455179154873E-3</v>
      </c>
      <c r="O1167" s="115">
        <v>2263</v>
      </c>
      <c r="P1167" s="116">
        <v>0.22766461968421936</v>
      </c>
      <c r="Q1167" s="116">
        <v>0</v>
      </c>
      <c r="R1167" s="117">
        <v>369740</v>
      </c>
      <c r="S1167" s="116">
        <v>99.400489807128906</v>
      </c>
      <c r="T1167" s="116">
        <v>99.174186706542969</v>
      </c>
      <c r="U1167" s="118">
        <v>371970</v>
      </c>
      <c r="V1167" s="119">
        <v>3.8443960249423981E-2</v>
      </c>
      <c r="W1167" s="117">
        <v>1100</v>
      </c>
      <c r="X1167" s="119">
        <v>0.29750636219978333</v>
      </c>
      <c r="Y1167" s="119">
        <v>0</v>
      </c>
      <c r="Z1167" s="117">
        <v>259758</v>
      </c>
      <c r="AA1167" s="119">
        <v>98.235282897949219</v>
      </c>
      <c r="AB1167" s="116">
        <v>259093</v>
      </c>
      <c r="AC1167" s="120">
        <v>98.181732177734375</v>
      </c>
      <c r="AD1167" s="116">
        <v>5.6156253814697266</v>
      </c>
      <c r="AE1167" s="116">
        <v>29.930795669555664</v>
      </c>
      <c r="AF1167" s="116">
        <v>1621.0784912109375</v>
      </c>
      <c r="AG1167" s="116">
        <v>4614.47998046875</v>
      </c>
      <c r="AH1167" s="121">
        <v>3365.984130859375</v>
      </c>
      <c r="AI1167" s="116">
        <v>72.943954467773438</v>
      </c>
      <c r="AJ1167" s="121">
        <v>3839.21240234375</v>
      </c>
      <c r="AK1167" s="121">
        <v>775.26904296875</v>
      </c>
      <c r="AL1167" s="116">
        <v>2846.271728515625</v>
      </c>
      <c r="AM1167" s="116">
        <v>519.71197509765625</v>
      </c>
      <c r="AN1167" s="116">
        <v>103.75454711914062</v>
      </c>
      <c r="AO1167" s="116">
        <v>107.75897216796875</v>
      </c>
      <c r="AP1167" s="116">
        <v>87.628715515136719</v>
      </c>
      <c r="AQ1167" s="116">
        <v>3.960927021861588</v>
      </c>
      <c r="AR1167" s="118">
        <v>140</v>
      </c>
      <c r="AS1167" s="118">
        <v>7</v>
      </c>
      <c r="AT1167" s="118">
        <v>3</v>
      </c>
      <c r="AU1167" s="118">
        <v>0</v>
      </c>
      <c r="AV1167" s="118">
        <v>0</v>
      </c>
      <c r="AW1167" s="118">
        <v>0</v>
      </c>
      <c r="AX1167" s="118">
        <v>5</v>
      </c>
      <c r="AY1167" s="118">
        <v>0</v>
      </c>
      <c r="AZ1167" s="118">
        <v>5</v>
      </c>
      <c r="BA1167" s="118">
        <v>0</v>
      </c>
      <c r="BB1167" s="118">
        <v>30</v>
      </c>
      <c r="BC1167" s="118">
        <v>11</v>
      </c>
      <c r="BD1167" s="116">
        <v>13</v>
      </c>
      <c r="BE1167" s="118">
        <v>43</v>
      </c>
      <c r="BF1167" s="118">
        <v>0</v>
      </c>
      <c r="BG1167" s="112">
        <v>51.154216766357422</v>
      </c>
      <c r="BH1167" s="244">
        <v>28</v>
      </c>
      <c r="BI1167" s="240">
        <v>8.408408408408409</v>
      </c>
      <c r="BJ1167" s="129"/>
      <c r="BK1167" s="129"/>
    </row>
    <row r="1168" spans="1:63">
      <c r="A1168" s="352">
        <v>41847</v>
      </c>
      <c r="B1168" s="114" t="s">
        <v>131</v>
      </c>
      <c r="C1168" s="114" t="s">
        <v>176</v>
      </c>
      <c r="D1168" s="114">
        <v>188</v>
      </c>
      <c r="E1168" s="114">
        <v>168</v>
      </c>
      <c r="F1168" s="114">
        <v>20</v>
      </c>
      <c r="G1168" s="114">
        <v>539</v>
      </c>
      <c r="H1168" s="114">
        <v>489</v>
      </c>
      <c r="I1168" s="114">
        <v>50</v>
      </c>
      <c r="J1168" s="114">
        <v>1734</v>
      </c>
      <c r="K1168" s="115">
        <v>1558</v>
      </c>
      <c r="L1168" s="115">
        <v>176</v>
      </c>
      <c r="M1168" s="115">
        <v>1053543</v>
      </c>
      <c r="N1168" s="116">
        <v>3.3221235498785973E-3</v>
      </c>
      <c r="O1168" s="115">
        <v>14</v>
      </c>
      <c r="P1168" s="116">
        <v>1.385096344165504E-3</v>
      </c>
      <c r="Q1168" s="116">
        <v>0</v>
      </c>
      <c r="R1168" s="117">
        <v>373671</v>
      </c>
      <c r="S1168" s="116">
        <v>99.694252014160156</v>
      </c>
      <c r="T1168" s="116">
        <v>99.69287109375</v>
      </c>
      <c r="U1168" s="118">
        <v>374817</v>
      </c>
      <c r="V1168" s="119">
        <v>1.0671874042600393E-3</v>
      </c>
      <c r="W1168" s="117">
        <v>1096</v>
      </c>
      <c r="X1168" s="119">
        <v>0.2933061420917511</v>
      </c>
      <c r="Y1168" s="119">
        <v>0</v>
      </c>
      <c r="Z1168" s="117">
        <v>149790</v>
      </c>
      <c r="AA1168" s="119">
        <v>95.1231689453125</v>
      </c>
      <c r="AB1168" s="116">
        <v>148959</v>
      </c>
      <c r="AC1168" s="120">
        <v>95.608184814453125</v>
      </c>
      <c r="AD1168" s="116">
        <v>5.0135583877563477</v>
      </c>
      <c r="AE1168" s="116">
        <v>31.123380661010742</v>
      </c>
      <c r="AF1168" s="116">
        <v>1498.6927490234375</v>
      </c>
      <c r="AG1168" s="116">
        <v>4538.486328125</v>
      </c>
      <c r="AH1168" s="121">
        <v>2574.754638671875</v>
      </c>
      <c r="AI1168" s="116">
        <v>56.731571197509766</v>
      </c>
      <c r="AJ1168" s="121">
        <v>3937.441650390625</v>
      </c>
      <c r="AK1168" s="121">
        <v>601.0457763671875</v>
      </c>
      <c r="AL1168" s="116">
        <v>2144.565185546875</v>
      </c>
      <c r="AM1168" s="116">
        <v>430.18942260742187</v>
      </c>
      <c r="AN1168" s="116">
        <v>67.477775573730469</v>
      </c>
      <c r="AO1168" s="116">
        <v>65.656967163085937</v>
      </c>
      <c r="AP1168" s="116">
        <v>82.458152770996094</v>
      </c>
      <c r="AQ1168" s="116">
        <v>2.6173508236014995</v>
      </c>
      <c r="AR1168" s="118">
        <v>372</v>
      </c>
      <c r="AS1168" s="118">
        <v>0</v>
      </c>
      <c r="AT1168" s="118">
        <v>2</v>
      </c>
      <c r="AU1168" s="118">
        <v>0</v>
      </c>
      <c r="AV1168" s="118">
        <v>0</v>
      </c>
      <c r="AW1168" s="118">
        <v>0</v>
      </c>
      <c r="AX1168" s="118">
        <v>8</v>
      </c>
      <c r="AY1168" s="118">
        <v>1</v>
      </c>
      <c r="AZ1168" s="118">
        <v>4</v>
      </c>
      <c r="BA1168" s="118">
        <v>2</v>
      </c>
      <c r="BB1168" s="118">
        <v>112</v>
      </c>
      <c r="BC1168" s="118">
        <v>63</v>
      </c>
      <c r="BD1168" s="116">
        <v>15</v>
      </c>
      <c r="BE1168" s="118">
        <v>29</v>
      </c>
      <c r="BF1168" s="118">
        <v>0</v>
      </c>
      <c r="BG1168" s="112">
        <v>32.928871154785156</v>
      </c>
      <c r="BH1168" s="244">
        <v>150</v>
      </c>
      <c r="BI1168" s="240">
        <v>27.829313543599259</v>
      </c>
      <c r="BJ1168" s="129"/>
      <c r="BK1168" s="129"/>
    </row>
    <row r="1169" spans="1:63">
      <c r="A1169" s="352">
        <v>41847</v>
      </c>
      <c r="B1169" s="114" t="s">
        <v>124</v>
      </c>
      <c r="C1169" s="114" t="s">
        <v>176</v>
      </c>
      <c r="D1169" s="114">
        <v>149</v>
      </c>
      <c r="E1169" s="114">
        <v>113</v>
      </c>
      <c r="F1169" s="114">
        <v>36</v>
      </c>
      <c r="G1169" s="114">
        <v>430</v>
      </c>
      <c r="H1169" s="114">
        <v>332</v>
      </c>
      <c r="I1169" s="114">
        <v>98</v>
      </c>
      <c r="J1169" s="114">
        <v>1623</v>
      </c>
      <c r="K1169" s="115">
        <v>1261</v>
      </c>
      <c r="L1169" s="115">
        <v>362</v>
      </c>
      <c r="M1169" s="115">
        <v>1149665</v>
      </c>
      <c r="N1169" s="116">
        <v>1.1072790622711182</v>
      </c>
      <c r="O1169" s="115">
        <v>146</v>
      </c>
      <c r="P1169" s="116">
        <v>1.3435788452625275E-2</v>
      </c>
      <c r="Q1169" s="116">
        <v>0</v>
      </c>
      <c r="R1169" s="117">
        <v>467076</v>
      </c>
      <c r="S1169" s="116">
        <v>99.172355651855469</v>
      </c>
      <c r="T1169" s="116">
        <v>99.159034729003906</v>
      </c>
      <c r="U1169" s="118">
        <v>470974</v>
      </c>
      <c r="V1169" s="119">
        <v>0.49344548583030701</v>
      </c>
      <c r="W1169" s="117">
        <v>1457</v>
      </c>
      <c r="X1169" s="119">
        <v>0.31194067001342773</v>
      </c>
      <c r="Y1169" s="119">
        <v>0</v>
      </c>
      <c r="Z1169" s="117">
        <v>114391</v>
      </c>
      <c r="AA1169" s="119">
        <v>94.955024719238281</v>
      </c>
      <c r="AB1169" s="116">
        <v>113492</v>
      </c>
      <c r="AC1169" s="120">
        <v>95.341522216796875</v>
      </c>
      <c r="AD1169" s="116">
        <v>4.8364715576171875</v>
      </c>
      <c r="AE1169" s="116">
        <v>29.058347702026367</v>
      </c>
      <c r="AF1169" s="116">
        <v>1626.5595703125</v>
      </c>
      <c r="AG1169" s="116">
        <v>5642.3505859375</v>
      </c>
      <c r="AH1169" s="121">
        <v>3488.363037109375</v>
      </c>
      <c r="AI1169" s="116">
        <v>61.824642181396484</v>
      </c>
      <c r="AJ1169" s="121">
        <v>4335.19287109375</v>
      </c>
      <c r="AK1169" s="121">
        <v>1307.158203125</v>
      </c>
      <c r="AL1169" s="116">
        <v>2475.23193359375</v>
      </c>
      <c r="AM1169" s="116">
        <v>1013.1302490234375</v>
      </c>
      <c r="AN1169" s="116">
        <v>84.99053955078125</v>
      </c>
      <c r="AO1169" s="116">
        <v>83.3885498046875</v>
      </c>
      <c r="AP1169" s="116">
        <v>90.774116516113281</v>
      </c>
      <c r="AQ1169" s="116">
        <v>3.4764945076632778</v>
      </c>
      <c r="AR1169" s="118">
        <v>192</v>
      </c>
      <c r="AS1169" s="118">
        <v>3</v>
      </c>
      <c r="AT1169" s="118">
        <v>3</v>
      </c>
      <c r="AU1169" s="118">
        <v>3</v>
      </c>
      <c r="AV1169" s="118">
        <v>9</v>
      </c>
      <c r="AW1169" s="118">
        <v>5</v>
      </c>
      <c r="AX1169" s="118">
        <v>0</v>
      </c>
      <c r="AY1169" s="118">
        <v>0</v>
      </c>
      <c r="AZ1169" s="118">
        <v>9</v>
      </c>
      <c r="BA1169" s="118">
        <v>5</v>
      </c>
      <c r="BB1169" s="118">
        <v>79</v>
      </c>
      <c r="BC1169" s="118">
        <v>37</v>
      </c>
      <c r="BD1169" s="116">
        <v>12</v>
      </c>
      <c r="BE1169" s="118">
        <v>39</v>
      </c>
      <c r="BF1169" s="118">
        <v>0</v>
      </c>
      <c r="BG1169" s="112">
        <v>41.946010589599609</v>
      </c>
      <c r="BH1169" s="244">
        <v>77</v>
      </c>
      <c r="BI1169" s="240">
        <v>17.906976744186046</v>
      </c>
      <c r="BJ1169" s="129"/>
      <c r="BK1169" s="129"/>
    </row>
    <row r="1170" spans="1:63">
      <c r="A1170" s="352">
        <v>41847</v>
      </c>
      <c r="B1170" s="206" t="s">
        <v>133</v>
      </c>
      <c r="C1170" s="206" t="s">
        <v>176</v>
      </c>
      <c r="D1170" s="206">
        <v>173</v>
      </c>
      <c r="E1170" s="206">
        <v>163</v>
      </c>
      <c r="F1170" s="206">
        <v>10</v>
      </c>
      <c r="G1170" s="206">
        <v>511</v>
      </c>
      <c r="H1170" s="206">
        <v>482</v>
      </c>
      <c r="I1170" s="206">
        <v>29</v>
      </c>
      <c r="J1170" s="206">
        <v>1619</v>
      </c>
      <c r="K1170" s="245">
        <v>1515</v>
      </c>
      <c r="L1170" s="245">
        <v>104</v>
      </c>
      <c r="M1170" s="245">
        <v>869220</v>
      </c>
      <c r="N1170" s="246">
        <v>2.3584362119436264E-2</v>
      </c>
      <c r="O1170" s="245">
        <v>25</v>
      </c>
      <c r="P1170" s="246">
        <v>3.0032664071768522E-3</v>
      </c>
      <c r="Q1170" s="246">
        <v>0</v>
      </c>
      <c r="R1170" s="247">
        <v>295081</v>
      </c>
      <c r="S1170" s="246">
        <v>99.478134155273438</v>
      </c>
      <c r="T1170" s="246">
        <v>99.475143432617188</v>
      </c>
      <c r="U1170" s="248">
        <v>296629</v>
      </c>
      <c r="V1170" s="249">
        <v>0.14024253189563751</v>
      </c>
      <c r="W1170" s="248">
        <v>918</v>
      </c>
      <c r="X1170" s="246">
        <v>0.31110101938247681</v>
      </c>
      <c r="Y1170" s="246">
        <v>0</v>
      </c>
      <c r="Z1170" s="247">
        <v>62407</v>
      </c>
      <c r="AA1170" s="249">
        <v>94.487800598144531</v>
      </c>
      <c r="AB1170" s="246">
        <v>61851</v>
      </c>
      <c r="AC1170" s="250">
        <v>94.514236450195313</v>
      </c>
      <c r="AD1170" s="246">
        <v>5.0850262641906738</v>
      </c>
      <c r="AE1170" s="246">
        <v>34.697723388671875</v>
      </c>
      <c r="AF1170" s="246">
        <v>1289.263671875</v>
      </c>
      <c r="AG1170" s="246">
        <v>4363.50830078125</v>
      </c>
      <c r="AH1170" s="251">
        <v>2633.374755859375</v>
      </c>
      <c r="AI1170" s="246">
        <v>60.349941253662109</v>
      </c>
      <c r="AJ1170" s="251">
        <v>4214.24267578125</v>
      </c>
      <c r="AK1170" s="251">
        <v>149.26519775390625</v>
      </c>
      <c r="AL1170" s="246">
        <v>2539.353515625</v>
      </c>
      <c r="AM1170" s="246">
        <v>94.021591186523438</v>
      </c>
      <c r="AN1170" s="246">
        <v>71.791839599609375</v>
      </c>
      <c r="AO1170" s="246">
        <v>74.7069091796875</v>
      </c>
      <c r="AP1170" s="246">
        <v>34.159523010253906</v>
      </c>
      <c r="AQ1170" s="246">
        <v>2.6951873383454292</v>
      </c>
      <c r="AR1170" s="248">
        <v>331</v>
      </c>
      <c r="AS1170" s="248">
        <v>1</v>
      </c>
      <c r="AT1170" s="248">
        <v>2</v>
      </c>
      <c r="AU1170" s="248">
        <v>2</v>
      </c>
      <c r="AV1170" s="248">
        <v>2</v>
      </c>
      <c r="AW1170" s="248">
        <v>0</v>
      </c>
      <c r="AX1170" s="248">
        <v>2</v>
      </c>
      <c r="AY1170" s="248">
        <v>0</v>
      </c>
      <c r="AZ1170" s="248">
        <v>7</v>
      </c>
      <c r="BA1170" s="248">
        <v>1</v>
      </c>
      <c r="BB1170" s="248">
        <v>60</v>
      </c>
      <c r="BC1170" s="248">
        <v>25</v>
      </c>
      <c r="BD1170" s="246">
        <v>18</v>
      </c>
      <c r="BE1170" s="248">
        <v>30</v>
      </c>
      <c r="BF1170" s="248">
        <v>0</v>
      </c>
      <c r="BG1170" s="249">
        <v>34.852603912353516</v>
      </c>
      <c r="BH1170" s="252">
        <v>160</v>
      </c>
      <c r="BI1170" s="253">
        <v>31.31115459882583</v>
      </c>
      <c r="BJ1170" s="129"/>
      <c r="BK1170" s="129"/>
    </row>
    <row r="1171" spans="1:63">
      <c r="A1171" s="352">
        <v>41847</v>
      </c>
      <c r="B1171" s="206" t="s">
        <v>125</v>
      </c>
      <c r="C1171" s="206" t="s">
        <v>176</v>
      </c>
      <c r="D1171" s="206">
        <v>173</v>
      </c>
      <c r="E1171" s="206">
        <v>164</v>
      </c>
      <c r="F1171" s="206">
        <v>9</v>
      </c>
      <c r="G1171" s="206">
        <v>495</v>
      </c>
      <c r="H1171" s="206">
        <v>468</v>
      </c>
      <c r="I1171" s="206">
        <v>27</v>
      </c>
      <c r="J1171" s="206">
        <v>1620</v>
      </c>
      <c r="K1171" s="245">
        <v>1514</v>
      </c>
      <c r="L1171" s="245">
        <v>106</v>
      </c>
      <c r="M1171" s="245">
        <v>887171</v>
      </c>
      <c r="N1171" s="246">
        <v>3.9451243355870247E-3</v>
      </c>
      <c r="O1171" s="245">
        <v>12</v>
      </c>
      <c r="P1171" s="246">
        <v>1.4160595601424575E-3</v>
      </c>
      <c r="Q1171" s="246">
        <v>0</v>
      </c>
      <c r="R1171" s="247">
        <v>329503</v>
      </c>
      <c r="S1171" s="246">
        <v>99.328369140625</v>
      </c>
      <c r="T1171" s="246">
        <v>99.32696533203125</v>
      </c>
      <c r="U1171" s="248">
        <v>331731</v>
      </c>
      <c r="V1171" s="249">
        <v>0.3858548104763031</v>
      </c>
      <c r="W1171" s="248">
        <v>780</v>
      </c>
      <c r="X1171" s="246">
        <v>0.23672014474868774</v>
      </c>
      <c r="Y1171" s="246">
        <v>0</v>
      </c>
      <c r="Z1171" s="247">
        <v>79468</v>
      </c>
      <c r="AA1171" s="249">
        <v>96.574722290039063</v>
      </c>
      <c r="AB1171" s="246">
        <v>79988</v>
      </c>
      <c r="AC1171" s="250">
        <v>96.313194274902344</v>
      </c>
      <c r="AD1171" s="246">
        <v>4.262974739074707</v>
      </c>
      <c r="AE1171" s="246">
        <v>33.51922607421875</v>
      </c>
      <c r="AF1171" s="246">
        <v>1088.93994140625</v>
      </c>
      <c r="AG1171" s="246">
        <v>4305.841796875</v>
      </c>
      <c r="AH1171" s="251">
        <v>2551.6953125</v>
      </c>
      <c r="AI1171" s="246">
        <v>59.261241912841797</v>
      </c>
      <c r="AJ1171" s="251">
        <v>4023.6279296875</v>
      </c>
      <c r="AK1171" s="251">
        <v>282.21450805664062</v>
      </c>
      <c r="AL1171" s="246">
        <v>2360.10986328125</v>
      </c>
      <c r="AM1171" s="246">
        <v>191.58509826660156</v>
      </c>
      <c r="AN1171" s="246">
        <v>69.695037841796875</v>
      </c>
      <c r="AO1171" s="246">
        <v>70.206169128417969</v>
      </c>
      <c r="AP1171" s="246">
        <v>63.141017913818359</v>
      </c>
      <c r="AQ1171" s="246">
        <v>2.6579270351080249</v>
      </c>
      <c r="AR1171" s="248">
        <v>337</v>
      </c>
      <c r="AS1171" s="248">
        <v>2</v>
      </c>
      <c r="AT1171" s="248">
        <v>0</v>
      </c>
      <c r="AU1171" s="248">
        <v>0</v>
      </c>
      <c r="AV1171" s="248">
        <v>8</v>
      </c>
      <c r="AW1171" s="248">
        <v>4</v>
      </c>
      <c r="AX1171" s="248">
        <v>1</v>
      </c>
      <c r="AY1171" s="248">
        <v>0</v>
      </c>
      <c r="AZ1171" s="248">
        <v>8</v>
      </c>
      <c r="BA1171" s="248">
        <v>4</v>
      </c>
      <c r="BB1171" s="248">
        <v>70</v>
      </c>
      <c r="BC1171" s="248">
        <v>44</v>
      </c>
      <c r="BD1171" s="246">
        <v>9</v>
      </c>
      <c r="BE1171" s="248">
        <v>27</v>
      </c>
      <c r="BF1171" s="248">
        <v>0</v>
      </c>
      <c r="BG1171" s="249">
        <v>33.921333312988281</v>
      </c>
      <c r="BH1171" s="252">
        <v>150</v>
      </c>
      <c r="BI1171" s="253">
        <v>30.303030303030305</v>
      </c>
      <c r="BJ1171" s="129"/>
      <c r="BK1171" s="129"/>
    </row>
    <row r="1172" spans="1:63">
      <c r="A1172" s="352">
        <v>41847</v>
      </c>
      <c r="B1172" s="107" t="s">
        <v>127</v>
      </c>
      <c r="C1172" s="107" t="s">
        <v>128</v>
      </c>
      <c r="D1172" s="107">
        <v>162</v>
      </c>
      <c r="E1172" s="107">
        <v>150</v>
      </c>
      <c r="F1172" s="107">
        <v>12</v>
      </c>
      <c r="G1172" s="107">
        <v>486</v>
      </c>
      <c r="H1172" s="107">
        <v>450</v>
      </c>
      <c r="I1172" s="107">
        <v>36</v>
      </c>
      <c r="J1172" s="107">
        <v>1561</v>
      </c>
      <c r="K1172" s="108">
        <v>1439</v>
      </c>
      <c r="L1172" s="108">
        <v>122</v>
      </c>
      <c r="M1172" s="108">
        <v>808657</v>
      </c>
      <c r="N1172" s="109">
        <v>0.46026930212974548</v>
      </c>
      <c r="O1172" s="108">
        <v>3012</v>
      </c>
      <c r="P1172" s="109">
        <v>0.37420332431793213</v>
      </c>
      <c r="Q1172" s="109">
        <v>0</v>
      </c>
      <c r="R1172" s="110">
        <v>305194</v>
      </c>
      <c r="S1172" s="109">
        <v>99.547592163085938</v>
      </c>
      <c r="T1172" s="109">
        <v>99.175079345703125</v>
      </c>
      <c r="U1172" s="111">
        <v>306581</v>
      </c>
      <c r="V1172" s="112">
        <v>6.5561793744564056E-2</v>
      </c>
      <c r="W1172" s="111">
        <v>2220</v>
      </c>
      <c r="X1172" s="109">
        <v>0.72740620374679565</v>
      </c>
      <c r="Y1172" s="109">
        <v>0</v>
      </c>
      <c r="Z1172" s="110">
        <v>632213</v>
      </c>
      <c r="AA1172" s="112">
        <v>99.37884521484375</v>
      </c>
      <c r="AB1172" s="109">
        <v>631227</v>
      </c>
      <c r="AC1172" s="182">
        <v>99.562126159667969</v>
      </c>
      <c r="AD1172" s="109">
        <v>3.1377277374267578</v>
      </c>
      <c r="AE1172" s="109">
        <v>18.419401168823242</v>
      </c>
      <c r="AF1172" s="109">
        <v>694.39398193359375</v>
      </c>
      <c r="AG1172" s="109">
        <v>3980.934326171875</v>
      </c>
      <c r="AH1172" s="113">
        <v>2424.0361328125</v>
      </c>
      <c r="AI1172" s="109">
        <v>60.891136169433594</v>
      </c>
      <c r="AJ1172" s="113">
        <v>3667.749267578125</v>
      </c>
      <c r="AK1172" s="113">
        <v>313.183349609375</v>
      </c>
      <c r="AL1172" s="109">
        <v>450</v>
      </c>
      <c r="AM1172" s="109">
        <v>36</v>
      </c>
      <c r="AN1172" s="109">
        <v>70.536033630371094</v>
      </c>
      <c r="AO1172" s="109">
        <v>72.269546508789063</v>
      </c>
      <c r="AP1172" s="109">
        <v>55.066745758056641</v>
      </c>
      <c r="AQ1172" s="109">
        <v>2.5502462051069026</v>
      </c>
      <c r="AR1172" s="111">
        <v>344</v>
      </c>
      <c r="AS1172" s="111">
        <v>2</v>
      </c>
      <c r="AT1172" s="111">
        <v>6</v>
      </c>
      <c r="AU1172" s="111">
        <v>5</v>
      </c>
      <c r="AV1172" s="111">
        <v>3</v>
      </c>
      <c r="AW1172" s="111">
        <v>1</v>
      </c>
      <c r="AX1172" s="111">
        <v>15</v>
      </c>
      <c r="AY1172" s="111">
        <v>1</v>
      </c>
      <c r="AZ1172" s="111">
        <v>7</v>
      </c>
      <c r="BA1172" s="111">
        <v>4</v>
      </c>
      <c r="BB1172" s="111">
        <v>26</v>
      </c>
      <c r="BC1172" s="111">
        <v>7</v>
      </c>
      <c r="BD1172" s="109">
        <v>66</v>
      </c>
      <c r="BE1172" s="111">
        <v>74</v>
      </c>
      <c r="BF1172" s="111">
        <v>0</v>
      </c>
      <c r="BG1172" s="112">
        <v>34.757892608642578</v>
      </c>
      <c r="BH1172" s="244">
        <v>174</v>
      </c>
      <c r="BI1172" s="240">
        <v>35.802469135802468</v>
      </c>
      <c r="BJ1172" s="129"/>
      <c r="BK1172" s="129"/>
    </row>
    <row r="1173" spans="1:63">
      <c r="A1173" s="352">
        <v>41847</v>
      </c>
      <c r="B1173" s="107" t="s">
        <v>129</v>
      </c>
      <c r="C1173" s="107" t="s">
        <v>128</v>
      </c>
      <c r="D1173" s="107">
        <v>154</v>
      </c>
      <c r="E1173" s="107">
        <v>151</v>
      </c>
      <c r="F1173" s="107">
        <v>3</v>
      </c>
      <c r="G1173" s="107">
        <v>457</v>
      </c>
      <c r="H1173" s="107">
        <v>449</v>
      </c>
      <c r="I1173" s="107">
        <v>8</v>
      </c>
      <c r="J1173" s="107">
        <v>1293</v>
      </c>
      <c r="K1173" s="108">
        <v>1263</v>
      </c>
      <c r="L1173" s="108">
        <v>30</v>
      </c>
      <c r="M1173" s="108">
        <v>596161</v>
      </c>
      <c r="N1173" s="109">
        <v>0</v>
      </c>
      <c r="O1173" s="108">
        <v>2914</v>
      </c>
      <c r="P1173" s="109">
        <v>0.48880234360694885</v>
      </c>
      <c r="Q1173" s="109">
        <v>0</v>
      </c>
      <c r="R1173" s="110">
        <v>188991</v>
      </c>
      <c r="S1173" s="109">
        <v>99.522895812988281</v>
      </c>
      <c r="T1173" s="109">
        <v>99.036422729492187</v>
      </c>
      <c r="U1173" s="111">
        <v>189897</v>
      </c>
      <c r="V1173" s="112">
        <v>6.3192150555551052E-3</v>
      </c>
      <c r="W1173" s="111">
        <v>1365</v>
      </c>
      <c r="X1173" s="109">
        <v>0.72225660085678101</v>
      </c>
      <c r="Y1173" s="109">
        <v>0</v>
      </c>
      <c r="Z1173" s="110">
        <v>158980</v>
      </c>
      <c r="AA1173" s="112">
        <v>98.829414367675781</v>
      </c>
      <c r="AB1173" s="109">
        <v>159176</v>
      </c>
      <c r="AC1173" s="182">
        <v>99.026863098144531</v>
      </c>
      <c r="AD1173" s="109">
        <v>3.0454387664794922</v>
      </c>
      <c r="AE1173" s="109">
        <v>26.885429382324219</v>
      </c>
      <c r="AF1173" s="109">
        <v>534.9554443359375</v>
      </c>
      <c r="AG1173" s="109">
        <v>2268.339111328125</v>
      </c>
      <c r="AH1173" s="113">
        <v>911.0887451171875</v>
      </c>
      <c r="AI1173" s="109">
        <v>40.165454864501953</v>
      </c>
      <c r="AJ1173" s="113">
        <v>2241.677734375</v>
      </c>
      <c r="AK1173" s="113">
        <v>26.661113739013672</v>
      </c>
      <c r="AL1173" s="109">
        <v>449</v>
      </c>
      <c r="AM1173" s="109">
        <v>8</v>
      </c>
      <c r="AN1173" s="109">
        <v>51.403217315673828</v>
      </c>
      <c r="AO1173" s="109">
        <v>52.031475067138672</v>
      </c>
      <c r="AP1173" s="109">
        <v>25.507167816162109</v>
      </c>
      <c r="AQ1173" s="109">
        <v>1.7543225919011021</v>
      </c>
      <c r="AR1173" s="111">
        <v>374</v>
      </c>
      <c r="AS1173" s="111">
        <v>1</v>
      </c>
      <c r="AT1173" s="111">
        <v>0</v>
      </c>
      <c r="AU1173" s="111">
        <v>0</v>
      </c>
      <c r="AV1173" s="111">
        <v>0</v>
      </c>
      <c r="AW1173" s="111">
        <v>0</v>
      </c>
      <c r="AX1173" s="111">
        <v>13</v>
      </c>
      <c r="AY1173" s="111">
        <v>1</v>
      </c>
      <c r="AZ1173" s="111">
        <v>11</v>
      </c>
      <c r="BA1173" s="111">
        <v>5</v>
      </c>
      <c r="BB1173" s="111">
        <v>29</v>
      </c>
      <c r="BC1173" s="111">
        <v>12</v>
      </c>
      <c r="BD1173" s="109">
        <v>62</v>
      </c>
      <c r="BE1173" s="111">
        <v>84</v>
      </c>
      <c r="BF1173" s="111">
        <v>0</v>
      </c>
      <c r="BG1173" s="112">
        <v>25.592842102050781</v>
      </c>
      <c r="BH1173" s="244">
        <v>217</v>
      </c>
      <c r="BI1173" s="240">
        <v>47.483588621444198</v>
      </c>
      <c r="BJ1173" s="129"/>
      <c r="BK1173" s="129"/>
    </row>
    <row r="1174" spans="1:63">
      <c r="A1174" s="352">
        <v>41847</v>
      </c>
      <c r="B1174" s="126" t="s">
        <v>130</v>
      </c>
      <c r="C1174" s="126" t="s">
        <v>128</v>
      </c>
      <c r="D1174" s="233">
        <v>181</v>
      </c>
      <c r="E1174" s="233">
        <v>176</v>
      </c>
      <c r="F1174" s="233">
        <v>5</v>
      </c>
      <c r="G1174" s="233">
        <v>543</v>
      </c>
      <c r="H1174" s="233">
        <v>528</v>
      </c>
      <c r="I1174" s="233">
        <v>15</v>
      </c>
      <c r="J1174" s="233">
        <v>895</v>
      </c>
      <c r="K1174" s="233">
        <v>862</v>
      </c>
      <c r="L1174" s="233">
        <v>33</v>
      </c>
      <c r="M1174" s="233">
        <v>265089</v>
      </c>
      <c r="N1174" s="195">
        <v>0</v>
      </c>
      <c r="O1174" s="233">
        <v>630</v>
      </c>
      <c r="P1174" s="230">
        <v>0.23765602707862854</v>
      </c>
      <c r="Q1174" s="234">
        <v>0</v>
      </c>
      <c r="R1174" s="233">
        <v>56786</v>
      </c>
      <c r="S1174" s="230">
        <v>99.820701599121094</v>
      </c>
      <c r="T1174" s="195">
        <v>99.583473205566406</v>
      </c>
      <c r="U1174" s="233">
        <v>56888</v>
      </c>
      <c r="V1174" s="195">
        <v>0</v>
      </c>
      <c r="W1174" s="233">
        <v>309</v>
      </c>
      <c r="X1174" s="195">
        <v>0.54414820671081543</v>
      </c>
      <c r="Y1174" s="234">
        <v>0</v>
      </c>
      <c r="Z1174" s="233">
        <v>121921</v>
      </c>
      <c r="AA1174" s="195">
        <v>98.561363220214844</v>
      </c>
      <c r="AB1174" s="233">
        <v>123242</v>
      </c>
      <c r="AC1174" s="195">
        <v>98.507064819335938</v>
      </c>
      <c r="AD1174" s="234">
        <v>4.2930021286010742</v>
      </c>
      <c r="AE1174" s="234">
        <v>33.279220581054688</v>
      </c>
      <c r="AF1174" s="233">
        <v>334.111328125</v>
      </c>
      <c r="AG1174" s="234">
        <v>1076.0047607421875</v>
      </c>
      <c r="AH1174" s="234">
        <v>579.40545654296875</v>
      </c>
      <c r="AI1174" s="234">
        <v>53.847850799560547</v>
      </c>
      <c r="AJ1174" s="234">
        <v>1046.3382568359375</v>
      </c>
      <c r="AK1174" s="234">
        <v>29.666666030883789</v>
      </c>
      <c r="AL1174" s="234">
        <v>528</v>
      </c>
      <c r="AM1174" s="234">
        <v>15</v>
      </c>
      <c r="AN1174" s="235">
        <v>41.038730621337891</v>
      </c>
      <c r="AO1174" s="235">
        <v>41.294353485107422</v>
      </c>
      <c r="AP1174" s="235">
        <v>33.684558868408203</v>
      </c>
      <c r="AQ1174" s="213">
        <v>1.2022399561365222</v>
      </c>
      <c r="AR1174" s="234">
        <v>477</v>
      </c>
      <c r="AS1174" s="236">
        <v>1</v>
      </c>
      <c r="AT1174" s="236">
        <v>0</v>
      </c>
      <c r="AU1174" s="236">
        <v>0</v>
      </c>
      <c r="AV1174" s="236">
        <v>0</v>
      </c>
      <c r="AW1174" s="236">
        <v>0</v>
      </c>
      <c r="AX1174" s="236">
        <v>9</v>
      </c>
      <c r="AY1174" s="236">
        <v>2</v>
      </c>
      <c r="AZ1174" s="236">
        <v>0</v>
      </c>
      <c r="BA1174" s="236">
        <v>1</v>
      </c>
      <c r="BB1174" s="236">
        <v>40</v>
      </c>
      <c r="BC1174" s="236">
        <v>12</v>
      </c>
      <c r="BD1174" s="236">
        <v>9</v>
      </c>
      <c r="BE1174" s="236">
        <v>1</v>
      </c>
      <c r="BF1174" s="236">
        <v>0</v>
      </c>
      <c r="BG1174" s="235">
        <v>18.913846969604492</v>
      </c>
      <c r="BH1174" s="236">
        <v>325</v>
      </c>
      <c r="BI1174" s="235">
        <v>59.852670349907925</v>
      </c>
      <c r="BJ1174" s="129"/>
      <c r="BK1174" s="129"/>
    </row>
    <row r="1175" spans="1:63">
      <c r="A1175" s="352">
        <v>41847</v>
      </c>
      <c r="B1175" s="127" t="s">
        <v>132</v>
      </c>
      <c r="C1175" s="127" t="s">
        <v>128</v>
      </c>
      <c r="D1175" s="199">
        <v>183</v>
      </c>
      <c r="E1175" s="199">
        <v>178</v>
      </c>
      <c r="F1175" s="199">
        <v>5</v>
      </c>
      <c r="G1175" s="199">
        <v>542</v>
      </c>
      <c r="H1175" s="199">
        <v>527</v>
      </c>
      <c r="I1175" s="199">
        <v>15</v>
      </c>
      <c r="J1175" s="199">
        <v>1029</v>
      </c>
      <c r="K1175" s="199">
        <v>997</v>
      </c>
      <c r="L1175" s="199">
        <v>32</v>
      </c>
      <c r="M1175" s="199">
        <v>356601</v>
      </c>
      <c r="N1175" s="200">
        <v>0</v>
      </c>
      <c r="O1175" s="199">
        <v>1092</v>
      </c>
      <c r="P1175" s="194">
        <v>0.30624350905418396</v>
      </c>
      <c r="Q1175" s="200">
        <v>0</v>
      </c>
      <c r="R1175" s="199">
        <v>89227</v>
      </c>
      <c r="S1175" s="194">
        <v>99.735092163085938</v>
      </c>
      <c r="T1175" s="200">
        <v>99.429656982421875</v>
      </c>
      <c r="U1175" s="199">
        <v>89464</v>
      </c>
      <c r="V1175" s="201">
        <v>0</v>
      </c>
      <c r="W1175" s="199">
        <v>641</v>
      </c>
      <c r="X1175" s="200">
        <v>0.71839243173599243</v>
      </c>
      <c r="Y1175" s="200">
        <v>0</v>
      </c>
      <c r="Z1175" s="199">
        <v>135780</v>
      </c>
      <c r="AA1175" s="201">
        <v>97.469436645507812</v>
      </c>
      <c r="AB1175" s="199">
        <v>135768</v>
      </c>
      <c r="AC1175" s="201">
        <v>97.521507263183594</v>
      </c>
      <c r="AD1175" s="200">
        <v>4.2798666954040527</v>
      </c>
      <c r="AE1175" s="200">
        <v>27.076526641845703</v>
      </c>
      <c r="AF1175" s="199">
        <v>420.60000610351562</v>
      </c>
      <c r="AG1175" s="200">
        <v>1444.5833740234375</v>
      </c>
      <c r="AH1175" s="200">
        <v>676.794189453125</v>
      </c>
      <c r="AI1175" s="237">
        <v>46.850475311279297</v>
      </c>
      <c r="AJ1175" s="200">
        <v>1395.68896484375</v>
      </c>
      <c r="AK1175" s="200">
        <v>48.894443511962891</v>
      </c>
      <c r="AL1175" s="200">
        <v>527</v>
      </c>
      <c r="AM1175" s="200">
        <v>15</v>
      </c>
      <c r="AN1175" s="200">
        <v>44.467372894287109</v>
      </c>
      <c r="AO1175" s="200">
        <v>44.461456298828125</v>
      </c>
      <c r="AP1175" s="200">
        <v>44.636966705322266</v>
      </c>
      <c r="AQ1175" s="200">
        <v>1.4038711117817664</v>
      </c>
      <c r="AR1175" s="200">
        <v>496</v>
      </c>
      <c r="AS1175" s="202">
        <v>0</v>
      </c>
      <c r="AT1175" s="202">
        <v>0</v>
      </c>
      <c r="AU1175" s="202">
        <v>0</v>
      </c>
      <c r="AV1175" s="202">
        <v>0</v>
      </c>
      <c r="AW1175" s="202">
        <v>0</v>
      </c>
      <c r="AX1175" s="202">
        <v>17</v>
      </c>
      <c r="AY1175" s="202">
        <v>0</v>
      </c>
      <c r="AZ1175" s="202">
        <v>2</v>
      </c>
      <c r="BA1175" s="202">
        <v>1</v>
      </c>
      <c r="BB1175" s="202">
        <v>46</v>
      </c>
      <c r="BC1175" s="202">
        <v>18</v>
      </c>
      <c r="BD1175" s="202">
        <v>22</v>
      </c>
      <c r="BE1175" s="202">
        <v>7</v>
      </c>
      <c r="BF1175" s="202">
        <v>0</v>
      </c>
      <c r="BG1175" s="200">
        <v>20.657360076904297</v>
      </c>
      <c r="BH1175" s="202">
        <v>306</v>
      </c>
      <c r="BI1175" s="238">
        <v>56.457564575645755</v>
      </c>
      <c r="BJ1175" s="129"/>
      <c r="BK1175" s="129"/>
    </row>
    <row r="1176" spans="1:63">
      <c r="A1176" s="352">
        <v>41846</v>
      </c>
      <c r="B1176" s="126" t="s">
        <v>6</v>
      </c>
      <c r="C1176" s="126"/>
      <c r="D1176" s="233">
        <v>2054</v>
      </c>
      <c r="E1176" s="233">
        <v>1871</v>
      </c>
      <c r="F1176" s="233">
        <v>183</v>
      </c>
      <c r="G1176" s="233">
        <v>6070</v>
      </c>
      <c r="H1176" s="233">
        <v>5541</v>
      </c>
      <c r="I1176" s="233">
        <v>529</v>
      </c>
      <c r="J1176" s="233">
        <v>18689</v>
      </c>
      <c r="K1176" s="233">
        <v>16694</v>
      </c>
      <c r="L1176" s="233">
        <v>1995</v>
      </c>
      <c r="M1176" s="233">
        <v>11337502</v>
      </c>
      <c r="N1176" s="195">
        <v>2.4599775116282793E-2</v>
      </c>
      <c r="O1176" s="233">
        <v>17682</v>
      </c>
      <c r="P1176" s="230">
        <v>0.15833703251949818</v>
      </c>
      <c r="Q1176" s="234"/>
      <c r="R1176" s="233">
        <v>4375901</v>
      </c>
      <c r="S1176" s="230">
        <v>99.556725010415093</v>
      </c>
      <c r="T1176" s="195">
        <v>99.399089846360013</v>
      </c>
      <c r="U1176" s="233">
        <v>4395396</v>
      </c>
      <c r="V1176" s="195">
        <v>0.11375539248698111</v>
      </c>
      <c r="W1176" s="233">
        <v>15327</v>
      </c>
      <c r="X1176" s="195">
        <v>0.35025929517144017</v>
      </c>
      <c r="Y1176" s="234"/>
      <c r="Z1176" s="233">
        <v>3422658</v>
      </c>
      <c r="AA1176" s="195">
        <v>98.23000143693379</v>
      </c>
      <c r="AB1176" s="233">
        <v>3424693</v>
      </c>
      <c r="AC1176" s="195">
        <v>98.248982889694759</v>
      </c>
      <c r="AD1176" s="234">
        <v>9.164170809830404</v>
      </c>
      <c r="AE1176" s="234">
        <v>29.380308454243956</v>
      </c>
      <c r="AF1176" s="233">
        <v>15162.161041259766</v>
      </c>
      <c r="AG1176" s="234">
        <v>59775.05322265625</v>
      </c>
      <c r="AH1176" s="234">
        <v>39445.748596191406</v>
      </c>
      <c r="AI1176" s="234">
        <v>65.99031948873359</v>
      </c>
      <c r="AJ1176" s="234">
        <v>50148.147705078125</v>
      </c>
      <c r="AK1176" s="234">
        <v>9626.9063529968262</v>
      </c>
      <c r="AL1176" s="234">
        <v>29108.1015625</v>
      </c>
      <c r="AM1176" s="234">
        <v>7644.2918014526367</v>
      </c>
      <c r="AN1176" s="235">
        <v>82.416165671800627</v>
      </c>
      <c r="AO1176" s="235">
        <v>79.117644592435013</v>
      </c>
      <c r="AP1176" s="235">
        <v>106.96841739019668</v>
      </c>
      <c r="AQ1176" s="213">
        <v>3.198408326965394</v>
      </c>
      <c r="AR1176" s="234">
        <v>3930</v>
      </c>
      <c r="AS1176" s="236">
        <v>96</v>
      </c>
      <c r="AT1176" s="236">
        <v>21</v>
      </c>
      <c r="AU1176" s="236">
        <v>16</v>
      </c>
      <c r="AV1176" s="236">
        <v>23</v>
      </c>
      <c r="AW1176" s="236">
        <v>10</v>
      </c>
      <c r="AX1176" s="236">
        <v>93</v>
      </c>
      <c r="AY1176" s="236">
        <v>7</v>
      </c>
      <c r="AZ1176" s="236">
        <v>69</v>
      </c>
      <c r="BA1176" s="236">
        <v>28</v>
      </c>
      <c r="BB1176" s="236">
        <v>640</v>
      </c>
      <c r="BC1176" s="236">
        <v>270</v>
      </c>
      <c r="BD1176" s="236">
        <v>302</v>
      </c>
      <c r="BE1176" s="236">
        <v>476</v>
      </c>
      <c r="BF1176" s="236">
        <v>0</v>
      </c>
      <c r="BG1176" s="235">
        <v>40.337800732844755</v>
      </c>
      <c r="BH1176" s="236">
        <v>1782</v>
      </c>
      <c r="BI1176" s="235">
        <v>29.357495881383855</v>
      </c>
      <c r="BJ1176" s="129"/>
      <c r="BK1176" s="129"/>
    </row>
    <row r="1177" spans="1:63">
      <c r="A1177" s="352">
        <v>41846</v>
      </c>
      <c r="B1177" s="127" t="s">
        <v>134</v>
      </c>
      <c r="C1177" s="127"/>
      <c r="D1177" s="199">
        <v>691</v>
      </c>
      <c r="E1177" s="199">
        <v>608</v>
      </c>
      <c r="F1177" s="199">
        <v>83</v>
      </c>
      <c r="G1177" s="199">
        <v>2067</v>
      </c>
      <c r="H1177" s="199">
        <v>1816</v>
      </c>
      <c r="I1177" s="199">
        <v>251</v>
      </c>
      <c r="J1177" s="199">
        <v>7322</v>
      </c>
      <c r="K1177" s="199">
        <v>6292</v>
      </c>
      <c r="L1177" s="199">
        <v>1030</v>
      </c>
      <c r="M1177" s="199">
        <v>5409445</v>
      </c>
      <c r="N1177" s="200">
        <v>2.1314571127751342E-2</v>
      </c>
      <c r="O1177" s="199">
        <v>9303</v>
      </c>
      <c r="P1177" s="194">
        <v>0.17205662002962085</v>
      </c>
      <c r="Q1177" s="200"/>
      <c r="R1177" s="199">
        <v>2246919</v>
      </c>
      <c r="S1177" s="194">
        <v>99.632214152756546</v>
      </c>
      <c r="T1177" s="200">
        <v>99.46079033262464</v>
      </c>
      <c r="U1177" s="199">
        <v>2255216</v>
      </c>
      <c r="V1177" s="201">
        <v>4.1016027935192781E-2</v>
      </c>
      <c r="W1177" s="199">
        <v>6709</v>
      </c>
      <c r="X1177" s="200">
        <v>0.29858664242013178</v>
      </c>
      <c r="Y1177" s="200"/>
      <c r="Z1177" s="199">
        <v>1917692</v>
      </c>
      <c r="AA1177" s="201">
        <v>98.471756910308173</v>
      </c>
      <c r="AB1177" s="199">
        <v>1918293</v>
      </c>
      <c r="AC1177" s="201">
        <v>98.418853450110433</v>
      </c>
      <c r="AD1177" s="200">
        <v>5.1135885220653607</v>
      </c>
      <c r="AE1177" s="200">
        <v>30.350285133764139</v>
      </c>
      <c r="AF1177" s="199">
        <v>7793.1043701171875</v>
      </c>
      <c r="AG1177" s="200">
        <v>32034.599853515625</v>
      </c>
      <c r="AH1177" s="200">
        <v>23499.085205078125</v>
      </c>
      <c r="AI1177" s="237">
        <v>73.355326155257799</v>
      </c>
      <c r="AJ1177" s="200">
        <v>25256.018798828125</v>
      </c>
      <c r="AK1177" s="200">
        <v>6778.5810394287109</v>
      </c>
      <c r="AL1177" s="200">
        <v>17723.15283203125</v>
      </c>
      <c r="AM1177" s="200">
        <v>5775.9322357177734</v>
      </c>
      <c r="AN1177" s="200">
        <v>103.54488829735334</v>
      </c>
      <c r="AO1177" s="200">
        <v>97.635580230012962</v>
      </c>
      <c r="AP1177" s="200">
        <v>133.69329111371175</v>
      </c>
      <c r="AQ1177" s="200">
        <v>4.3751160684943491</v>
      </c>
      <c r="AR1177" s="200">
        <v>997</v>
      </c>
      <c r="AS1177" s="202">
        <v>82</v>
      </c>
      <c r="AT1177" s="202">
        <v>12</v>
      </c>
      <c r="AU1177" s="202">
        <v>8</v>
      </c>
      <c r="AV1177" s="202">
        <v>5</v>
      </c>
      <c r="AW1177" s="202">
        <v>1</v>
      </c>
      <c r="AX1177" s="202">
        <v>25</v>
      </c>
      <c r="AY1177" s="202">
        <v>2</v>
      </c>
      <c r="AZ1177" s="202">
        <v>25</v>
      </c>
      <c r="BA1177" s="202">
        <v>4</v>
      </c>
      <c r="BB1177" s="202">
        <v>136</v>
      </c>
      <c r="BC1177" s="202">
        <v>43</v>
      </c>
      <c r="BD1177" s="202">
        <v>91</v>
      </c>
      <c r="BE1177" s="202">
        <v>170</v>
      </c>
      <c r="BF1177" s="202">
        <v>0</v>
      </c>
      <c r="BG1177" s="200">
        <v>51.144146688604636</v>
      </c>
      <c r="BH1177" s="202">
        <v>227</v>
      </c>
      <c r="BI1177" s="238">
        <v>10.982099661344945</v>
      </c>
      <c r="BJ1177" s="129"/>
      <c r="BK1177" s="129"/>
    </row>
    <row r="1178" spans="1:63">
      <c r="A1178" s="352">
        <v>41846</v>
      </c>
      <c r="B1178" s="127" t="s">
        <v>175</v>
      </c>
      <c r="C1178" s="127"/>
      <c r="D1178" s="199">
        <v>683</v>
      </c>
      <c r="E1178" s="199">
        <v>608</v>
      </c>
      <c r="F1178" s="199">
        <v>75</v>
      </c>
      <c r="G1178" s="199">
        <v>1975</v>
      </c>
      <c r="H1178" s="199">
        <v>1771</v>
      </c>
      <c r="I1178" s="199">
        <v>204</v>
      </c>
      <c r="J1178" s="199">
        <v>6594</v>
      </c>
      <c r="K1178" s="199">
        <v>5846</v>
      </c>
      <c r="L1178" s="199">
        <v>748</v>
      </c>
      <c r="M1178" s="199">
        <v>3868046</v>
      </c>
      <c r="N1178" s="200">
        <v>4.3691311794804436E-3</v>
      </c>
      <c r="O1178" s="199">
        <v>152</v>
      </c>
      <c r="P1178" s="194">
        <v>4.106037272269423E-3</v>
      </c>
      <c r="Q1178" s="200"/>
      <c r="R1178" s="199">
        <v>1459836</v>
      </c>
      <c r="S1178" s="194">
        <v>99.431032252243966</v>
      </c>
      <c r="T1178" s="243">
        <v>99.42694957699949</v>
      </c>
      <c r="U1178" s="199">
        <v>1468194</v>
      </c>
      <c r="V1178" s="201">
        <v>0.25957059773292374</v>
      </c>
      <c r="W1178" s="199">
        <v>4058</v>
      </c>
      <c r="X1178" s="200">
        <v>0.27797643022914903</v>
      </c>
      <c r="Y1178" s="200"/>
      <c r="Z1178" s="199">
        <v>410762</v>
      </c>
      <c r="AA1178" s="201">
        <v>95.115178432991442</v>
      </c>
      <c r="AB1178" s="199">
        <v>410010</v>
      </c>
      <c r="AC1178" s="201">
        <v>95.206457483357639</v>
      </c>
      <c r="AD1178" s="200">
        <v>19.04524045751478</v>
      </c>
      <c r="AE1178" s="200">
        <v>31.707309038637892</v>
      </c>
      <c r="AF1178" s="199">
        <v>5382.934814453125</v>
      </c>
      <c r="AG1178" s="200">
        <v>18793.26220703125</v>
      </c>
      <c r="AH1178" s="200">
        <v>11225.30859375</v>
      </c>
      <c r="AI1178" s="237">
        <v>59.730495270534774</v>
      </c>
      <c r="AJ1178" s="200">
        <v>16388.704833984375</v>
      </c>
      <c r="AK1178" s="200">
        <v>2404.5586395263672</v>
      </c>
      <c r="AL1178" s="200">
        <v>9430.94873046875</v>
      </c>
      <c r="AM1178" s="200">
        <v>1794.3595657348633</v>
      </c>
      <c r="AN1178" s="200">
        <v>73.35153785999168</v>
      </c>
      <c r="AO1178" s="200">
        <v>73.086528035853092</v>
      </c>
      <c r="AP1178" s="200">
        <v>78.76448148082649</v>
      </c>
      <c r="AQ1178" s="200">
        <v>2.8500549297893918</v>
      </c>
      <c r="AR1178" s="200">
        <v>1245</v>
      </c>
      <c r="AS1178" s="202">
        <v>8</v>
      </c>
      <c r="AT1178" s="202">
        <v>4</v>
      </c>
      <c r="AU1178" s="202">
        <v>3</v>
      </c>
      <c r="AV1178" s="202">
        <v>14</v>
      </c>
      <c r="AW1178" s="202">
        <v>8</v>
      </c>
      <c r="AX1178" s="202">
        <v>10</v>
      </c>
      <c r="AY1178" s="202">
        <v>1</v>
      </c>
      <c r="AZ1178" s="202">
        <v>22</v>
      </c>
      <c r="BA1178" s="202">
        <v>13</v>
      </c>
      <c r="BB1178" s="202">
        <v>357</v>
      </c>
      <c r="BC1178" s="202">
        <v>180</v>
      </c>
      <c r="BD1178" s="202">
        <v>51</v>
      </c>
      <c r="BE1178" s="202">
        <v>115</v>
      </c>
      <c r="BF1178" s="202">
        <v>0</v>
      </c>
      <c r="BG1178" s="200">
        <v>35.832413536026692</v>
      </c>
      <c r="BH1178" s="202">
        <v>540</v>
      </c>
      <c r="BI1178" s="238">
        <v>27.341772151898734</v>
      </c>
      <c r="BJ1178" s="129"/>
      <c r="BK1178" s="129"/>
    </row>
    <row r="1179" spans="1:63">
      <c r="A1179" s="352">
        <v>41846</v>
      </c>
      <c r="B1179" s="126" t="s">
        <v>135</v>
      </c>
      <c r="C1179" s="126"/>
      <c r="D1179" s="189">
        <v>680</v>
      </c>
      <c r="E1179" s="189">
        <v>655</v>
      </c>
      <c r="F1179" s="189">
        <v>25</v>
      </c>
      <c r="G1179" s="189">
        <v>2028</v>
      </c>
      <c r="H1179" s="189">
        <v>1954</v>
      </c>
      <c r="I1179" s="189">
        <v>74</v>
      </c>
      <c r="J1179" s="189">
        <v>4773</v>
      </c>
      <c r="K1179" s="189">
        <v>4556</v>
      </c>
      <c r="L1179" s="189">
        <v>217</v>
      </c>
      <c r="M1179" s="189">
        <v>2060011</v>
      </c>
      <c r="N1179" s="203">
        <v>7.1213211475076074E-2</v>
      </c>
      <c r="O1179" s="189">
        <v>8227</v>
      </c>
      <c r="P1179" s="192">
        <v>0.39965782117859444</v>
      </c>
      <c r="Q1179" s="203"/>
      <c r="R1179" s="204">
        <v>669146</v>
      </c>
      <c r="S1179" s="192">
        <v>99.577457145250833</v>
      </c>
      <c r="T1179" s="203">
        <v>99.179488049639076</v>
      </c>
      <c r="U1179" s="204">
        <v>671986</v>
      </c>
      <c r="V1179" s="205">
        <v>3.9286533487187025E-2</v>
      </c>
      <c r="W1179" s="204">
        <v>4560</v>
      </c>
      <c r="X1179" s="203">
        <v>0.68146562932454202</v>
      </c>
      <c r="Y1179" s="203"/>
      <c r="Z1179" s="204">
        <v>1094204</v>
      </c>
      <c r="AA1179" s="205">
        <v>98.975601333752934</v>
      </c>
      <c r="AB1179" s="204">
        <v>1096390</v>
      </c>
      <c r="AC1179" s="205">
        <v>99.089563645539684</v>
      </c>
      <c r="AD1179" s="203">
        <v>3.6698123456458367</v>
      </c>
      <c r="AE1179" s="203">
        <v>26.125491910483479</v>
      </c>
      <c r="AF1179" s="204">
        <v>1986.1218566894531</v>
      </c>
      <c r="AG1179" s="205">
        <v>8947.191162109375</v>
      </c>
      <c r="AH1179" s="205">
        <v>4721.3547973632812</v>
      </c>
      <c r="AI1179" s="232">
        <v>52.769128454054204</v>
      </c>
      <c r="AJ1179" s="205">
        <v>8503.424072265625</v>
      </c>
      <c r="AK1179" s="205">
        <v>443.76667404174805</v>
      </c>
      <c r="AL1179" s="205">
        <v>1954</v>
      </c>
      <c r="AM1179" s="205">
        <v>74</v>
      </c>
      <c r="AN1179" s="203">
        <v>56.026361754370818</v>
      </c>
      <c r="AO1179" s="203">
        <v>56.340415738281244</v>
      </c>
      <c r="AP1179" s="203">
        <v>50.619520528415961</v>
      </c>
      <c r="AQ1179" s="203">
        <v>1.8745424601109104</v>
      </c>
      <c r="AR1179" s="205">
        <v>1688</v>
      </c>
      <c r="AS1179" s="204">
        <v>6</v>
      </c>
      <c r="AT1179" s="204">
        <v>5</v>
      </c>
      <c r="AU1179" s="204">
        <v>5</v>
      </c>
      <c r="AV1179" s="204">
        <v>4</v>
      </c>
      <c r="AW1179" s="204">
        <v>1</v>
      </c>
      <c r="AX1179" s="204">
        <v>58</v>
      </c>
      <c r="AY1179" s="204">
        <v>4</v>
      </c>
      <c r="AZ1179" s="204">
        <v>22</v>
      </c>
      <c r="BA1179" s="204">
        <v>11</v>
      </c>
      <c r="BB1179" s="204">
        <v>147</v>
      </c>
      <c r="BC1179" s="204">
        <v>47</v>
      </c>
      <c r="BD1179" s="204">
        <v>160</v>
      </c>
      <c r="BE1179" s="204">
        <v>191</v>
      </c>
      <c r="BF1179" s="204">
        <v>0</v>
      </c>
      <c r="BG1179" s="203">
        <v>27.028639710644573</v>
      </c>
      <c r="BH1179" s="204">
        <v>1015</v>
      </c>
      <c r="BI1179" s="239">
        <v>50.049309664694277</v>
      </c>
      <c r="BJ1179" s="129"/>
      <c r="BK1179" s="129"/>
    </row>
    <row r="1180" spans="1:63">
      <c r="A1180" s="352">
        <v>41846</v>
      </c>
      <c r="B1180" s="114" t="s">
        <v>121</v>
      </c>
      <c r="C1180" s="114" t="s">
        <v>122</v>
      </c>
      <c r="D1180" s="114">
        <v>163</v>
      </c>
      <c r="E1180" s="114">
        <v>123</v>
      </c>
      <c r="F1180" s="114">
        <v>40</v>
      </c>
      <c r="G1180" s="114">
        <v>484</v>
      </c>
      <c r="H1180" s="114">
        <v>363</v>
      </c>
      <c r="I1180" s="114">
        <v>121</v>
      </c>
      <c r="J1180" s="114">
        <v>1969</v>
      </c>
      <c r="K1180" s="115">
        <v>1461</v>
      </c>
      <c r="L1180" s="115">
        <v>508</v>
      </c>
      <c r="M1180" s="115">
        <v>1753084</v>
      </c>
      <c r="N1180" s="116">
        <v>2.3102143779397011E-2</v>
      </c>
      <c r="O1180" s="115">
        <v>2461</v>
      </c>
      <c r="P1180" s="116">
        <v>0.14042435586452484</v>
      </c>
      <c r="Q1180" s="116">
        <v>0</v>
      </c>
      <c r="R1180" s="117">
        <v>845469</v>
      </c>
      <c r="S1180" s="116">
        <v>99.676734924316406</v>
      </c>
      <c r="T1180" s="116">
        <v>99.536766052246094</v>
      </c>
      <c r="U1180" s="118">
        <v>848211</v>
      </c>
      <c r="V1180" s="119">
        <v>6.9911852478981018E-2</v>
      </c>
      <c r="W1180" s="117">
        <v>2641</v>
      </c>
      <c r="X1180" s="119">
        <v>0.31237101554870605</v>
      </c>
      <c r="Y1180" s="119">
        <v>0</v>
      </c>
      <c r="Z1180" s="117">
        <v>971352</v>
      </c>
      <c r="AA1180" s="119">
        <v>98.449378967285156</v>
      </c>
      <c r="AB1180" s="116">
        <v>973025</v>
      </c>
      <c r="AC1180" s="120">
        <v>98.404457092285156</v>
      </c>
      <c r="AD1180" s="116">
        <v>4.7956428527832031</v>
      </c>
      <c r="AE1180" s="116">
        <v>29.521106719970703</v>
      </c>
      <c r="AF1180" s="116">
        <v>2400.021240234375</v>
      </c>
      <c r="AG1180" s="116">
        <v>12936.1748046875</v>
      </c>
      <c r="AH1180" s="121">
        <v>10199.712890625</v>
      </c>
      <c r="AI1180" s="116">
        <v>78.846435546875</v>
      </c>
      <c r="AJ1180" s="121">
        <v>8476.203125</v>
      </c>
      <c r="AK1180" s="121">
        <v>4459.97314453125</v>
      </c>
      <c r="AL1180" s="116">
        <v>6260.0546875</v>
      </c>
      <c r="AM1180" s="116">
        <v>3939.658203125</v>
      </c>
      <c r="AN1180" s="116">
        <v>119.73105621337891</v>
      </c>
      <c r="AO1180" s="116">
        <v>109.25292205810547</v>
      </c>
      <c r="AP1180" s="116">
        <v>146.41915893554687</v>
      </c>
      <c r="AQ1180" s="122">
        <v>6.5699211806437274</v>
      </c>
      <c r="AR1180" s="118">
        <v>210</v>
      </c>
      <c r="AS1180" s="118">
        <v>59</v>
      </c>
      <c r="AT1180" s="118">
        <v>3</v>
      </c>
      <c r="AU1180" s="118">
        <v>1</v>
      </c>
      <c r="AV1180" s="118">
        <v>2</v>
      </c>
      <c r="AW1180" s="118">
        <v>1</v>
      </c>
      <c r="AX1180" s="118">
        <v>11</v>
      </c>
      <c r="AY1180" s="118">
        <v>1</v>
      </c>
      <c r="AZ1180" s="118">
        <v>7</v>
      </c>
      <c r="BA1180" s="118">
        <v>2</v>
      </c>
      <c r="BB1180" s="118">
        <v>35</v>
      </c>
      <c r="BC1180" s="118">
        <v>11</v>
      </c>
      <c r="BD1180" s="116">
        <v>41</v>
      </c>
      <c r="BE1180" s="118">
        <v>34</v>
      </c>
      <c r="BF1180" s="118">
        <v>0</v>
      </c>
      <c r="BG1180" s="112">
        <v>59.551170349121094</v>
      </c>
      <c r="BH1180" s="244">
        <v>54</v>
      </c>
      <c r="BI1180" s="240">
        <v>11.15702479338843</v>
      </c>
      <c r="BJ1180" s="129"/>
      <c r="BK1180" s="129"/>
    </row>
    <row r="1181" spans="1:63">
      <c r="A1181" s="352">
        <v>41846</v>
      </c>
      <c r="B1181" s="114" t="s">
        <v>123</v>
      </c>
      <c r="C1181" s="114" t="s">
        <v>122</v>
      </c>
      <c r="D1181" s="114">
        <v>170</v>
      </c>
      <c r="E1181" s="114">
        <v>158</v>
      </c>
      <c r="F1181" s="114">
        <v>12</v>
      </c>
      <c r="G1181" s="114">
        <v>521</v>
      </c>
      <c r="H1181" s="114">
        <v>484</v>
      </c>
      <c r="I1181" s="114">
        <v>37</v>
      </c>
      <c r="J1181" s="114">
        <v>1650</v>
      </c>
      <c r="K1181" s="115">
        <v>1511</v>
      </c>
      <c r="L1181" s="115">
        <v>139</v>
      </c>
      <c r="M1181" s="115">
        <v>976509</v>
      </c>
      <c r="N1181" s="116">
        <v>3.0721683287993073E-4</v>
      </c>
      <c r="O1181" s="115">
        <v>1351</v>
      </c>
      <c r="P1181" s="116">
        <v>0.13836400210857391</v>
      </c>
      <c r="Q1181" s="116">
        <v>0</v>
      </c>
      <c r="R1181" s="117">
        <v>362424</v>
      </c>
      <c r="S1181" s="116">
        <v>99.758880615234375</v>
      </c>
      <c r="T1181" s="116">
        <v>99.620849609375</v>
      </c>
      <c r="U1181" s="118">
        <v>363300</v>
      </c>
      <c r="V1181" s="119">
        <v>2.6699697598814964E-2</v>
      </c>
      <c r="W1181" s="117">
        <v>989</v>
      </c>
      <c r="X1181" s="119">
        <v>0.2728847861289978</v>
      </c>
      <c r="Y1181" s="119">
        <v>0</v>
      </c>
      <c r="Z1181" s="117">
        <v>277857</v>
      </c>
      <c r="AA1181" s="119">
        <v>98.569770812988281</v>
      </c>
      <c r="AB1181" s="116">
        <v>278563</v>
      </c>
      <c r="AC1181" s="120">
        <v>98.548622131347656</v>
      </c>
      <c r="AD1181" s="116">
        <v>4.7419238090515137</v>
      </c>
      <c r="AE1181" s="116">
        <v>29.913356781005859</v>
      </c>
      <c r="AF1181" s="116">
        <v>1287.767822265625</v>
      </c>
      <c r="AG1181" s="116">
        <v>5292.21484375</v>
      </c>
      <c r="AH1181" s="121">
        <v>3552.527587890625</v>
      </c>
      <c r="AI1181" s="116">
        <v>67.127426147460937</v>
      </c>
      <c r="AJ1181" s="121">
        <v>4523.03271484375</v>
      </c>
      <c r="AK1181" s="121">
        <v>769.1790771484375</v>
      </c>
      <c r="AL1181" s="116">
        <v>2880.147705078125</v>
      </c>
      <c r="AM1181" s="116">
        <v>672.37994384765625</v>
      </c>
      <c r="AN1181" s="116">
        <v>87.644218444824219</v>
      </c>
      <c r="AO1181" s="116">
        <v>81.877983093261719</v>
      </c>
      <c r="AP1181" s="116">
        <v>149.59446716308594</v>
      </c>
      <c r="AQ1181" s="116">
        <v>3.2074029356060607</v>
      </c>
      <c r="AR1181" s="118">
        <v>306</v>
      </c>
      <c r="AS1181" s="118">
        <v>10</v>
      </c>
      <c r="AT1181" s="118">
        <v>0</v>
      </c>
      <c r="AU1181" s="118">
        <v>0</v>
      </c>
      <c r="AV1181" s="118">
        <v>1</v>
      </c>
      <c r="AW1181" s="118">
        <v>0</v>
      </c>
      <c r="AX1181" s="118">
        <v>3</v>
      </c>
      <c r="AY1181" s="118">
        <v>0</v>
      </c>
      <c r="AZ1181" s="118">
        <v>5</v>
      </c>
      <c r="BA1181" s="118">
        <v>1</v>
      </c>
      <c r="BB1181" s="118">
        <v>32</v>
      </c>
      <c r="BC1181" s="118">
        <v>12</v>
      </c>
      <c r="BD1181" s="116">
        <v>14</v>
      </c>
      <c r="BE1181" s="118">
        <v>23</v>
      </c>
      <c r="BF1181" s="118">
        <v>0</v>
      </c>
      <c r="BG1181" s="112">
        <v>42.961025238037109</v>
      </c>
      <c r="BH1181" s="244">
        <v>77</v>
      </c>
      <c r="BI1181" s="240">
        <v>14.779270633397312</v>
      </c>
      <c r="BJ1181" s="129"/>
      <c r="BK1181" s="129"/>
    </row>
    <row r="1182" spans="1:63">
      <c r="A1182" s="352">
        <v>41846</v>
      </c>
      <c r="B1182" s="114" t="s">
        <v>183</v>
      </c>
      <c r="C1182" s="114" t="s">
        <v>122</v>
      </c>
      <c r="D1182" s="114">
        <v>139</v>
      </c>
      <c r="E1182" s="114">
        <v>129</v>
      </c>
      <c r="F1182" s="114">
        <v>10</v>
      </c>
      <c r="G1182" s="114">
        <v>415</v>
      </c>
      <c r="H1182" s="114">
        <v>385</v>
      </c>
      <c r="I1182" s="114">
        <v>30</v>
      </c>
      <c r="J1182" s="114">
        <v>1572</v>
      </c>
      <c r="K1182" s="115">
        <v>1458</v>
      </c>
      <c r="L1182" s="115">
        <v>114</v>
      </c>
      <c r="M1182" s="115">
        <v>1087476</v>
      </c>
      <c r="N1182" s="116">
        <v>2.390857320278883E-3</v>
      </c>
      <c r="O1182" s="115">
        <v>2012</v>
      </c>
      <c r="P1182" s="116">
        <v>0.18503667414188385</v>
      </c>
      <c r="Q1182" s="116">
        <v>0</v>
      </c>
      <c r="R1182" s="117">
        <v>434431</v>
      </c>
      <c r="S1182" s="116">
        <v>99.66162109375</v>
      </c>
      <c r="T1182" s="116">
        <v>99.477210998535156</v>
      </c>
      <c r="U1182" s="118">
        <v>435906</v>
      </c>
      <c r="V1182" s="119">
        <v>1.5829101204872131E-2</v>
      </c>
      <c r="W1182" s="117">
        <v>1237</v>
      </c>
      <c r="X1182" s="119">
        <v>0.28474026918411255</v>
      </c>
      <c r="Y1182" s="119">
        <v>0</v>
      </c>
      <c r="Z1182" s="117">
        <v>283237</v>
      </c>
      <c r="AA1182" s="119">
        <v>98.644241333007813</v>
      </c>
      <c r="AB1182" s="116">
        <v>281539</v>
      </c>
      <c r="AC1182" s="120">
        <v>98.586700439453125</v>
      </c>
      <c r="AD1182" s="116">
        <v>5.160888671875</v>
      </c>
      <c r="AE1182" s="116">
        <v>29.288043975830078</v>
      </c>
      <c r="AF1182" s="116">
        <v>1563.9490966796875</v>
      </c>
      <c r="AG1182" s="116">
        <v>5746.91455078125</v>
      </c>
      <c r="AH1182" s="121">
        <v>3954.8232421875</v>
      </c>
      <c r="AI1182" s="116">
        <v>68.816459655761719</v>
      </c>
      <c r="AJ1182" s="121">
        <v>5096.91650390625</v>
      </c>
      <c r="AK1182" s="121">
        <v>649.99896240234375</v>
      </c>
      <c r="AL1182" s="116">
        <v>3388.50390625</v>
      </c>
      <c r="AM1182" s="116">
        <v>566.31903076171875</v>
      </c>
      <c r="AN1182" s="116">
        <v>93.587928771972656</v>
      </c>
      <c r="AO1182" s="116">
        <v>89.182723999023438</v>
      </c>
      <c r="AP1182" s="116">
        <v>152.75399780273437</v>
      </c>
      <c r="AQ1182" s="116">
        <v>3.6557980602934159</v>
      </c>
      <c r="AR1182" s="118">
        <v>180</v>
      </c>
      <c r="AS1182" s="118">
        <v>5</v>
      </c>
      <c r="AT1182" s="118">
        <v>1</v>
      </c>
      <c r="AU1182" s="118">
        <v>0</v>
      </c>
      <c r="AV1182" s="118">
        <v>1</v>
      </c>
      <c r="AW1182" s="118">
        <v>0</v>
      </c>
      <c r="AX1182" s="118">
        <v>4</v>
      </c>
      <c r="AY1182" s="118">
        <v>0</v>
      </c>
      <c r="AZ1182" s="118">
        <v>3</v>
      </c>
      <c r="BA1182" s="118">
        <v>0</v>
      </c>
      <c r="BB1182" s="118">
        <v>18</v>
      </c>
      <c r="BC1182" s="118">
        <v>2</v>
      </c>
      <c r="BD1182" s="116">
        <v>9</v>
      </c>
      <c r="BE1182" s="118">
        <v>37</v>
      </c>
      <c r="BF1182" s="118">
        <v>0</v>
      </c>
      <c r="BG1182" s="112">
        <v>46.315349578857422</v>
      </c>
      <c r="BH1182" s="244">
        <v>37</v>
      </c>
      <c r="BI1182" s="240">
        <v>8.9156626506024104</v>
      </c>
      <c r="BJ1182" s="129"/>
      <c r="BK1182" s="129"/>
    </row>
    <row r="1183" spans="1:63">
      <c r="A1183" s="352">
        <v>41846</v>
      </c>
      <c r="B1183" s="114" t="s">
        <v>126</v>
      </c>
      <c r="C1183" s="114" t="s">
        <v>122</v>
      </c>
      <c r="D1183" s="114">
        <v>107</v>
      </c>
      <c r="E1183" s="114">
        <v>103</v>
      </c>
      <c r="F1183" s="114">
        <v>4</v>
      </c>
      <c r="G1183" s="114">
        <v>314</v>
      </c>
      <c r="H1183" s="114">
        <v>302</v>
      </c>
      <c r="I1183" s="114">
        <v>12</v>
      </c>
      <c r="J1183" s="114">
        <v>966</v>
      </c>
      <c r="K1183" s="115">
        <v>916</v>
      </c>
      <c r="L1183" s="115">
        <v>50</v>
      </c>
      <c r="M1183" s="115">
        <v>608034</v>
      </c>
      <c r="N1183" s="116">
        <v>6.4470082521438599E-2</v>
      </c>
      <c r="O1183" s="115">
        <v>1259</v>
      </c>
      <c r="P1183" s="116">
        <v>0.20738787949085236</v>
      </c>
      <c r="Q1183" s="116">
        <v>0</v>
      </c>
      <c r="R1183" s="117">
        <v>228744</v>
      </c>
      <c r="S1183" s="116">
        <v>99.559097290039063</v>
      </c>
      <c r="T1183" s="116">
        <v>99.352622985839844</v>
      </c>
      <c r="U1183" s="118">
        <v>229757</v>
      </c>
      <c r="V1183" s="119">
        <v>8.7048491695895791E-4</v>
      </c>
      <c r="W1183" s="117">
        <v>726</v>
      </c>
      <c r="X1183" s="119">
        <v>0.31738537549972534</v>
      </c>
      <c r="Y1183" s="119">
        <v>0</v>
      </c>
      <c r="Z1183" s="117">
        <v>120203</v>
      </c>
      <c r="AA1183" s="119">
        <v>98.815338134765625</v>
      </c>
      <c r="AB1183" s="116">
        <v>119928</v>
      </c>
      <c r="AC1183" s="120">
        <v>98.725067138671875</v>
      </c>
      <c r="AD1183" s="116">
        <v>5.6281743049621582</v>
      </c>
      <c r="AE1183" s="116">
        <v>34.349960327148438</v>
      </c>
      <c r="AF1183" s="116">
        <v>950.5777587890625</v>
      </c>
      <c r="AG1183" s="116">
        <v>3413.192138671875</v>
      </c>
      <c r="AH1183" s="121">
        <v>2372.03515625</v>
      </c>
      <c r="AI1183" s="116">
        <v>69.49609375</v>
      </c>
      <c r="AJ1183" s="121">
        <v>3308.989013671875</v>
      </c>
      <c r="AK1183" s="121">
        <v>104.20298767089844</v>
      </c>
      <c r="AL1183" s="116">
        <v>2318.4033203125</v>
      </c>
      <c r="AM1183" s="116">
        <v>53.632003784179688</v>
      </c>
      <c r="AN1183" s="116">
        <v>97.322967529296875</v>
      </c>
      <c r="AO1183" s="116">
        <v>100.05175018310547</v>
      </c>
      <c r="AP1183" s="116">
        <v>52.153652191162109</v>
      </c>
      <c r="AQ1183" s="116">
        <v>3.5333251953125</v>
      </c>
      <c r="AR1183" s="118">
        <v>165</v>
      </c>
      <c r="AS1183" s="118">
        <v>1</v>
      </c>
      <c r="AT1183" s="118">
        <v>4</v>
      </c>
      <c r="AU1183" s="118">
        <v>4</v>
      </c>
      <c r="AV1183" s="118">
        <v>0</v>
      </c>
      <c r="AW1183" s="118">
        <v>0</v>
      </c>
      <c r="AX1183" s="118">
        <v>1</v>
      </c>
      <c r="AY1183" s="118">
        <v>1</v>
      </c>
      <c r="AZ1183" s="118">
        <v>5</v>
      </c>
      <c r="BA1183" s="118">
        <v>1</v>
      </c>
      <c r="BB1183" s="118">
        <v>20</v>
      </c>
      <c r="BC1183" s="118">
        <v>9</v>
      </c>
      <c r="BD1183" s="116">
        <v>12</v>
      </c>
      <c r="BE1183" s="118">
        <v>34</v>
      </c>
      <c r="BF1183" s="118">
        <v>0</v>
      </c>
      <c r="BG1183" s="112">
        <v>47.633525848388672</v>
      </c>
      <c r="BH1183" s="244">
        <v>26</v>
      </c>
      <c r="BI1183" s="240">
        <v>8.2802547770700627</v>
      </c>
      <c r="BJ1183" s="129"/>
      <c r="BK1183" s="129"/>
    </row>
    <row r="1184" spans="1:63">
      <c r="A1184" s="352">
        <v>41846</v>
      </c>
      <c r="B1184" s="114" t="s">
        <v>184</v>
      </c>
      <c r="C1184" s="114" t="s">
        <v>122</v>
      </c>
      <c r="D1184" s="114">
        <v>112</v>
      </c>
      <c r="E1184" s="114">
        <v>95</v>
      </c>
      <c r="F1184" s="114">
        <v>17</v>
      </c>
      <c r="G1184" s="114">
        <v>333</v>
      </c>
      <c r="H1184" s="114">
        <v>282</v>
      </c>
      <c r="I1184" s="114">
        <v>51</v>
      </c>
      <c r="J1184" s="114">
        <v>1165</v>
      </c>
      <c r="K1184" s="115">
        <v>946</v>
      </c>
      <c r="L1184" s="115">
        <v>219</v>
      </c>
      <c r="M1184" s="115">
        <v>984342</v>
      </c>
      <c r="N1184" s="116">
        <v>3.3220160752534866E-2</v>
      </c>
      <c r="O1184" s="115">
        <v>2220</v>
      </c>
      <c r="P1184" s="116">
        <v>0.2257109135389328</v>
      </c>
      <c r="Q1184" s="116">
        <v>0</v>
      </c>
      <c r="R1184" s="117">
        <v>375851</v>
      </c>
      <c r="S1184" s="116">
        <v>99.420433044433594</v>
      </c>
      <c r="T1184" s="116">
        <v>99.196029663085938</v>
      </c>
      <c r="U1184" s="118">
        <v>378042</v>
      </c>
      <c r="V1184" s="119">
        <v>4.3381422758102417E-2</v>
      </c>
      <c r="W1184" s="117">
        <v>1116</v>
      </c>
      <c r="X1184" s="119">
        <v>0.29692617058753967</v>
      </c>
      <c r="Y1184" s="119">
        <v>0</v>
      </c>
      <c r="Z1184" s="117">
        <v>265043</v>
      </c>
      <c r="AA1184" s="119">
        <v>98.110870361328125</v>
      </c>
      <c r="AB1184" s="116">
        <v>265238</v>
      </c>
      <c r="AC1184" s="120">
        <v>98.018760681152344</v>
      </c>
      <c r="AD1184" s="116">
        <v>5.6130285263061523</v>
      </c>
      <c r="AE1184" s="116">
        <v>29.791408538818359</v>
      </c>
      <c r="AF1184" s="116">
        <v>1590.7884521484375</v>
      </c>
      <c r="AG1184" s="116">
        <v>4646.103515625</v>
      </c>
      <c r="AH1184" s="121">
        <v>3419.986328125</v>
      </c>
      <c r="AI1184" s="116">
        <v>73.609771728515625</v>
      </c>
      <c r="AJ1184" s="121">
        <v>3850.87744140625</v>
      </c>
      <c r="AK1184" s="121">
        <v>795.22686767578125</v>
      </c>
      <c r="AL1184" s="116">
        <v>2876.043212890625</v>
      </c>
      <c r="AM1184" s="116">
        <v>543.94305419921875</v>
      </c>
      <c r="AN1184" s="116">
        <v>104.465576171875</v>
      </c>
      <c r="AO1184" s="116">
        <v>108.08638000488281</v>
      </c>
      <c r="AP1184" s="116">
        <v>89.884544372558594</v>
      </c>
      <c r="AQ1184" s="116">
        <v>3.9880716872317596</v>
      </c>
      <c r="AR1184" s="118">
        <v>136</v>
      </c>
      <c r="AS1184" s="118">
        <v>7</v>
      </c>
      <c r="AT1184" s="118">
        <v>4</v>
      </c>
      <c r="AU1184" s="118">
        <v>3</v>
      </c>
      <c r="AV1184" s="118">
        <v>1</v>
      </c>
      <c r="AW1184" s="118">
        <v>0</v>
      </c>
      <c r="AX1184" s="118">
        <v>6</v>
      </c>
      <c r="AY1184" s="118">
        <v>0</v>
      </c>
      <c r="AZ1184" s="118">
        <v>5</v>
      </c>
      <c r="BA1184" s="118">
        <v>0</v>
      </c>
      <c r="BB1184" s="118">
        <v>31</v>
      </c>
      <c r="BC1184" s="118">
        <v>9</v>
      </c>
      <c r="BD1184" s="116">
        <v>15</v>
      </c>
      <c r="BE1184" s="118">
        <v>42</v>
      </c>
      <c r="BF1184" s="118">
        <v>0</v>
      </c>
      <c r="BG1184" s="112">
        <v>51.504783630371094</v>
      </c>
      <c r="BH1184" s="244">
        <v>33</v>
      </c>
      <c r="BI1184" s="240">
        <v>9.9099099099099099</v>
      </c>
      <c r="BJ1184" s="129"/>
      <c r="BK1184" s="129"/>
    </row>
    <row r="1185" spans="1:63">
      <c r="A1185" s="352">
        <v>41846</v>
      </c>
      <c r="B1185" s="114" t="s">
        <v>131</v>
      </c>
      <c r="C1185" s="114" t="s">
        <v>176</v>
      </c>
      <c r="D1185" s="114">
        <v>188</v>
      </c>
      <c r="E1185" s="114">
        <v>168</v>
      </c>
      <c r="F1185" s="114">
        <v>20</v>
      </c>
      <c r="G1185" s="114">
        <v>539</v>
      </c>
      <c r="H1185" s="114">
        <v>489</v>
      </c>
      <c r="I1185" s="114">
        <v>50</v>
      </c>
      <c r="J1185" s="114">
        <v>1734</v>
      </c>
      <c r="K1185" s="115">
        <v>1558</v>
      </c>
      <c r="L1185" s="115">
        <v>176</v>
      </c>
      <c r="M1185" s="115">
        <v>1062903</v>
      </c>
      <c r="N1185" s="116">
        <v>0</v>
      </c>
      <c r="O1185" s="115">
        <v>17</v>
      </c>
      <c r="P1185" s="116">
        <v>1.6698410036042333E-3</v>
      </c>
      <c r="Q1185" s="116">
        <v>0</v>
      </c>
      <c r="R1185" s="117">
        <v>392156</v>
      </c>
      <c r="S1185" s="116">
        <v>99.65997314453125</v>
      </c>
      <c r="T1185" s="116">
        <v>99.658309936523438</v>
      </c>
      <c r="U1185" s="118">
        <v>393494</v>
      </c>
      <c r="V1185" s="119">
        <v>3.0496018007397652E-3</v>
      </c>
      <c r="W1185" s="117">
        <v>1152</v>
      </c>
      <c r="X1185" s="119">
        <v>0.29376065731048584</v>
      </c>
      <c r="Y1185" s="119">
        <v>0</v>
      </c>
      <c r="Z1185" s="117">
        <v>156363</v>
      </c>
      <c r="AA1185" s="119">
        <v>94.908004760742188</v>
      </c>
      <c r="AB1185" s="116">
        <v>155616</v>
      </c>
      <c r="AC1185" s="120">
        <v>95.357803344726562</v>
      </c>
      <c r="AD1185" s="116">
        <v>5.0373349189758301</v>
      </c>
      <c r="AE1185" s="116">
        <v>29.705419540405273</v>
      </c>
      <c r="AF1185" s="116">
        <v>1525.14501953125</v>
      </c>
      <c r="AG1185" s="116">
        <v>4715.80712890625</v>
      </c>
      <c r="AH1185" s="121">
        <v>2745.667236328125</v>
      </c>
      <c r="AI1185" s="116">
        <v>58.222637176513672</v>
      </c>
      <c r="AJ1185" s="121">
        <v>4084.98876953125</v>
      </c>
      <c r="AK1185" s="121">
        <v>630.817626953125</v>
      </c>
      <c r="AL1185" s="116">
        <v>2285.1025390625</v>
      </c>
      <c r="AM1185" s="116">
        <v>460.56427001953125</v>
      </c>
      <c r="AN1185" s="116">
        <v>70.1141357421875</v>
      </c>
      <c r="AO1185" s="116">
        <v>68.117324829101563</v>
      </c>
      <c r="AP1185" s="116">
        <v>86.542579650878906</v>
      </c>
      <c r="AQ1185" s="116">
        <v>2.7196119543865342</v>
      </c>
      <c r="AR1185" s="118">
        <v>361</v>
      </c>
      <c r="AS1185" s="118">
        <v>0</v>
      </c>
      <c r="AT1185" s="118">
        <v>0</v>
      </c>
      <c r="AU1185" s="118">
        <v>0</v>
      </c>
      <c r="AV1185" s="118">
        <v>0</v>
      </c>
      <c r="AW1185" s="118">
        <v>0</v>
      </c>
      <c r="AX1185" s="118">
        <v>5</v>
      </c>
      <c r="AY1185" s="118">
        <v>1</v>
      </c>
      <c r="AZ1185" s="118">
        <v>5</v>
      </c>
      <c r="BA1185" s="118">
        <v>2</v>
      </c>
      <c r="BB1185" s="118">
        <v>135</v>
      </c>
      <c r="BC1185" s="118">
        <v>71</v>
      </c>
      <c r="BD1185" s="116">
        <v>17</v>
      </c>
      <c r="BE1185" s="118">
        <v>30</v>
      </c>
      <c r="BF1185" s="118">
        <v>0</v>
      </c>
      <c r="BG1185" s="112">
        <v>34.215404510498047</v>
      </c>
      <c r="BH1185" s="244">
        <v>140</v>
      </c>
      <c r="BI1185" s="240">
        <v>25.97402597402597</v>
      </c>
      <c r="BJ1185" s="129"/>
      <c r="BK1185" s="129"/>
    </row>
    <row r="1186" spans="1:63">
      <c r="A1186" s="352">
        <v>41846</v>
      </c>
      <c r="B1186" s="114" t="s">
        <v>124</v>
      </c>
      <c r="C1186" s="114" t="s">
        <v>176</v>
      </c>
      <c r="D1186" s="114">
        <v>149</v>
      </c>
      <c r="E1186" s="114">
        <v>113</v>
      </c>
      <c r="F1186" s="114">
        <v>36</v>
      </c>
      <c r="G1186" s="114">
        <v>430</v>
      </c>
      <c r="H1186" s="114">
        <v>332</v>
      </c>
      <c r="I1186" s="114">
        <v>98</v>
      </c>
      <c r="J1186" s="114">
        <v>1622</v>
      </c>
      <c r="K1186" s="115">
        <v>1260</v>
      </c>
      <c r="L1186" s="115">
        <v>362</v>
      </c>
      <c r="M1186" s="115">
        <v>1094382</v>
      </c>
      <c r="N1186" s="116">
        <v>5.0256676040589809E-3</v>
      </c>
      <c r="O1186" s="115">
        <v>97</v>
      </c>
      <c r="P1186" s="116">
        <v>9.2022586613893509E-3</v>
      </c>
      <c r="Q1186" s="116">
        <v>0</v>
      </c>
      <c r="R1186" s="117">
        <v>456952</v>
      </c>
      <c r="S1186" s="116">
        <v>99.252166748046875</v>
      </c>
      <c r="T1186" s="116">
        <v>99.243034362792969</v>
      </c>
      <c r="U1186" s="118">
        <v>460395</v>
      </c>
      <c r="V1186" s="119">
        <v>0.45743328332901001</v>
      </c>
      <c r="W1186" s="117">
        <v>1254</v>
      </c>
      <c r="X1186" s="119">
        <v>0.27442708611488342</v>
      </c>
      <c r="Y1186" s="119">
        <v>0</v>
      </c>
      <c r="Z1186" s="117">
        <v>113198</v>
      </c>
      <c r="AA1186" s="119">
        <v>95.090904235839844</v>
      </c>
      <c r="AB1186" s="116">
        <v>113344</v>
      </c>
      <c r="AC1186" s="120">
        <v>95.015174865722656</v>
      </c>
      <c r="AD1186" s="116">
        <v>4.7775192260742187</v>
      </c>
      <c r="AE1186" s="116">
        <v>29.482494354248047</v>
      </c>
      <c r="AF1186" s="116">
        <v>1544.1114501953125</v>
      </c>
      <c r="AG1186" s="116">
        <v>5566.50390625</v>
      </c>
      <c r="AH1186" s="121">
        <v>3450.247802734375</v>
      </c>
      <c r="AI1186" s="116">
        <v>61.982311248779297</v>
      </c>
      <c r="AJ1186" s="121">
        <v>4218.12353515625</v>
      </c>
      <c r="AK1186" s="121">
        <v>1348.3818359375</v>
      </c>
      <c r="AL1186" s="116">
        <v>2392.7451171875</v>
      </c>
      <c r="AM1186" s="116">
        <v>1057.5028076171875</v>
      </c>
      <c r="AN1186" s="116">
        <v>83.84808349609375</v>
      </c>
      <c r="AO1186" s="116">
        <v>81.136695861816406</v>
      </c>
      <c r="AP1186" s="116">
        <v>93.6368408203125</v>
      </c>
      <c r="AQ1186" s="116">
        <v>3.4318766376387178</v>
      </c>
      <c r="AR1186" s="118">
        <v>199</v>
      </c>
      <c r="AS1186" s="118">
        <v>2</v>
      </c>
      <c r="AT1186" s="118">
        <v>0</v>
      </c>
      <c r="AU1186" s="118">
        <v>0</v>
      </c>
      <c r="AV1186" s="118">
        <v>6</v>
      </c>
      <c r="AW1186" s="118">
        <v>3</v>
      </c>
      <c r="AX1186" s="118">
        <v>1</v>
      </c>
      <c r="AY1186" s="118">
        <v>0</v>
      </c>
      <c r="AZ1186" s="118">
        <v>5</v>
      </c>
      <c r="BA1186" s="118">
        <v>5</v>
      </c>
      <c r="BB1186" s="118">
        <v>83</v>
      </c>
      <c r="BC1186" s="118">
        <v>41</v>
      </c>
      <c r="BD1186" s="116">
        <v>14</v>
      </c>
      <c r="BE1186" s="118">
        <v>35</v>
      </c>
      <c r="BF1186" s="118">
        <v>0</v>
      </c>
      <c r="BG1186" s="112">
        <v>41.382164001464844</v>
      </c>
      <c r="BH1186" s="244">
        <v>89</v>
      </c>
      <c r="BI1186" s="240">
        <v>20.697674418604649</v>
      </c>
      <c r="BJ1186" s="129"/>
      <c r="BK1186" s="129"/>
    </row>
    <row r="1187" spans="1:63">
      <c r="A1187" s="352">
        <v>41846</v>
      </c>
      <c r="B1187" s="206" t="s">
        <v>133</v>
      </c>
      <c r="C1187" s="206" t="s">
        <v>176</v>
      </c>
      <c r="D1187" s="206">
        <v>173</v>
      </c>
      <c r="E1187" s="206">
        <v>163</v>
      </c>
      <c r="F1187" s="206">
        <v>10</v>
      </c>
      <c r="G1187" s="206">
        <v>511</v>
      </c>
      <c r="H1187" s="206">
        <v>482</v>
      </c>
      <c r="I1187" s="206">
        <v>29</v>
      </c>
      <c r="J1187" s="206">
        <v>1619</v>
      </c>
      <c r="K1187" s="245">
        <v>1515</v>
      </c>
      <c r="L1187" s="245">
        <v>104</v>
      </c>
      <c r="M1187" s="245">
        <v>838549</v>
      </c>
      <c r="N1187" s="246">
        <v>5.1279054023325443E-3</v>
      </c>
      <c r="O1187" s="245">
        <v>35</v>
      </c>
      <c r="P1187" s="246">
        <v>4.3896338902413845E-3</v>
      </c>
      <c r="Q1187" s="246">
        <v>0</v>
      </c>
      <c r="R1187" s="247">
        <v>285729</v>
      </c>
      <c r="S1187" s="246">
        <v>99.543617248535156</v>
      </c>
      <c r="T1187" s="246">
        <v>99.53924560546875</v>
      </c>
      <c r="U1187" s="248">
        <v>287039</v>
      </c>
      <c r="V1187" s="249">
        <v>8.5354253649711609E-2</v>
      </c>
      <c r="W1187" s="248">
        <v>863</v>
      </c>
      <c r="X1187" s="246">
        <v>0.30203443765640259</v>
      </c>
      <c r="Y1187" s="246">
        <v>0</v>
      </c>
      <c r="Z1187" s="247">
        <v>63182</v>
      </c>
      <c r="AA1187" s="249">
        <v>93.849517822265625</v>
      </c>
      <c r="AB1187" s="246">
        <v>62656</v>
      </c>
      <c r="AC1187" s="250">
        <v>93.668601989746094</v>
      </c>
      <c r="AD1187" s="246">
        <v>5.0496325492858887</v>
      </c>
      <c r="AE1187" s="246">
        <v>34.345542907714844</v>
      </c>
      <c r="AF1187" s="246">
        <v>1247.6842041015625</v>
      </c>
      <c r="AG1187" s="246">
        <v>4225.94873046875</v>
      </c>
      <c r="AH1187" s="251">
        <v>2496.608154296875</v>
      </c>
      <c r="AI1187" s="246">
        <v>59.078052520751953</v>
      </c>
      <c r="AJ1187" s="251">
        <v>4080.673583984375</v>
      </c>
      <c r="AK1187" s="251">
        <v>145.27500915527344</v>
      </c>
      <c r="AL1187" s="246">
        <v>2409.828369140625</v>
      </c>
      <c r="AM1187" s="246">
        <v>86.779792785644531</v>
      </c>
      <c r="AN1187" s="246">
        <v>69.528610229492187</v>
      </c>
      <c r="AO1187" s="246">
        <v>72.339096069335938</v>
      </c>
      <c r="AP1187" s="246">
        <v>33.246364593505859</v>
      </c>
      <c r="AQ1187" s="246">
        <v>2.6102215753358555</v>
      </c>
      <c r="AR1187" s="248">
        <v>345</v>
      </c>
      <c r="AS1187" s="248">
        <v>5</v>
      </c>
      <c r="AT1187" s="248">
        <v>2</v>
      </c>
      <c r="AU1187" s="248">
        <v>2</v>
      </c>
      <c r="AV1187" s="248">
        <v>2</v>
      </c>
      <c r="AW1187" s="248">
        <v>0</v>
      </c>
      <c r="AX1187" s="248">
        <v>3</v>
      </c>
      <c r="AY1187" s="248">
        <v>0</v>
      </c>
      <c r="AZ1187" s="248">
        <v>6</v>
      </c>
      <c r="BA1187" s="248">
        <v>2</v>
      </c>
      <c r="BB1187" s="248">
        <v>70</v>
      </c>
      <c r="BC1187" s="248">
        <v>33</v>
      </c>
      <c r="BD1187" s="246">
        <v>13</v>
      </c>
      <c r="BE1187" s="248">
        <v>31</v>
      </c>
      <c r="BF1187" s="248">
        <v>0</v>
      </c>
      <c r="BG1187" s="249">
        <v>33.753879547119141</v>
      </c>
      <c r="BH1187" s="252">
        <v>167</v>
      </c>
      <c r="BI1187" s="253">
        <v>32.681017612524457</v>
      </c>
      <c r="BJ1187" s="129"/>
      <c r="BK1187" s="129"/>
    </row>
    <row r="1188" spans="1:63">
      <c r="A1188" s="352">
        <v>41846</v>
      </c>
      <c r="B1188" s="206" t="s">
        <v>125</v>
      </c>
      <c r="C1188" s="206" t="s">
        <v>176</v>
      </c>
      <c r="D1188" s="206">
        <v>173</v>
      </c>
      <c r="E1188" s="206">
        <v>164</v>
      </c>
      <c r="F1188" s="206">
        <v>9</v>
      </c>
      <c r="G1188" s="206">
        <v>495</v>
      </c>
      <c r="H1188" s="206">
        <v>468</v>
      </c>
      <c r="I1188" s="206">
        <v>27</v>
      </c>
      <c r="J1188" s="206">
        <v>1619</v>
      </c>
      <c r="K1188" s="245">
        <v>1513</v>
      </c>
      <c r="L1188" s="245">
        <v>106</v>
      </c>
      <c r="M1188" s="245">
        <v>872212</v>
      </c>
      <c r="N1188" s="246">
        <v>8.1402231007814407E-3</v>
      </c>
      <c r="O1188" s="245">
        <v>3</v>
      </c>
      <c r="P1188" s="246">
        <v>3.6041100975126028E-4</v>
      </c>
      <c r="Q1188" s="246">
        <v>0</v>
      </c>
      <c r="R1188" s="247">
        <v>324999</v>
      </c>
      <c r="S1188" s="246">
        <v>99.307289123535156</v>
      </c>
      <c r="T1188" s="246">
        <v>99.306930541992188</v>
      </c>
      <c r="U1188" s="248">
        <v>327266</v>
      </c>
      <c r="V1188" s="249">
        <v>0.442453533411026</v>
      </c>
      <c r="W1188" s="248">
        <v>789</v>
      </c>
      <c r="X1188" s="246">
        <v>0.24276997148990631</v>
      </c>
      <c r="Y1188" s="246">
        <v>0</v>
      </c>
      <c r="Z1188" s="247">
        <v>78019</v>
      </c>
      <c r="AA1188" s="249">
        <v>96.590576171875</v>
      </c>
      <c r="AB1188" s="246">
        <v>78394</v>
      </c>
      <c r="AC1188" s="250">
        <v>96.411712646484375</v>
      </c>
      <c r="AD1188" s="246">
        <v>4.2106070518493652</v>
      </c>
      <c r="AE1188" s="246">
        <v>33.237873077392578</v>
      </c>
      <c r="AF1188" s="246">
        <v>1065.994140625</v>
      </c>
      <c r="AG1188" s="246">
        <v>4285.00244140625</v>
      </c>
      <c r="AH1188" s="251">
        <v>2532.785400390625</v>
      </c>
      <c r="AI1188" s="246">
        <v>59.108142852783203</v>
      </c>
      <c r="AJ1188" s="251">
        <v>4004.9189453125</v>
      </c>
      <c r="AK1188" s="251">
        <v>280.08416748046875</v>
      </c>
      <c r="AL1188" s="246">
        <v>2343.272705078125</v>
      </c>
      <c r="AM1188" s="246">
        <v>189.5126953125</v>
      </c>
      <c r="AN1188" s="246">
        <v>69.35772705078125</v>
      </c>
      <c r="AO1188" s="246">
        <v>69.879722595214844</v>
      </c>
      <c r="AP1188" s="246">
        <v>62.664386749267578</v>
      </c>
      <c r="AQ1188" s="246">
        <v>2.646696999015596</v>
      </c>
      <c r="AR1188" s="248">
        <v>340</v>
      </c>
      <c r="AS1188" s="248">
        <v>1</v>
      </c>
      <c r="AT1188" s="248">
        <v>2</v>
      </c>
      <c r="AU1188" s="248">
        <v>1</v>
      </c>
      <c r="AV1188" s="248">
        <v>6</v>
      </c>
      <c r="AW1188" s="248">
        <v>5</v>
      </c>
      <c r="AX1188" s="248">
        <v>1</v>
      </c>
      <c r="AY1188" s="248">
        <v>0</v>
      </c>
      <c r="AZ1188" s="248">
        <v>6</v>
      </c>
      <c r="BA1188" s="248">
        <v>4</v>
      </c>
      <c r="BB1188" s="248">
        <v>69</v>
      </c>
      <c r="BC1188" s="248">
        <v>35</v>
      </c>
      <c r="BD1188" s="246">
        <v>7</v>
      </c>
      <c r="BE1188" s="248">
        <v>19</v>
      </c>
      <c r="BF1188" s="248">
        <v>0</v>
      </c>
      <c r="BG1188" s="249">
        <v>33.757160186767578</v>
      </c>
      <c r="BH1188" s="252">
        <v>144</v>
      </c>
      <c r="BI1188" s="253">
        <v>29.09090909090909</v>
      </c>
      <c r="BJ1188" s="129"/>
      <c r="BK1188" s="129"/>
    </row>
    <row r="1189" spans="1:63">
      <c r="A1189" s="352">
        <v>41846</v>
      </c>
      <c r="B1189" s="107" t="s">
        <v>127</v>
      </c>
      <c r="C1189" s="107" t="s">
        <v>128</v>
      </c>
      <c r="D1189" s="107">
        <v>162</v>
      </c>
      <c r="E1189" s="107">
        <v>150</v>
      </c>
      <c r="F1189" s="107">
        <v>12</v>
      </c>
      <c r="G1189" s="107">
        <v>486</v>
      </c>
      <c r="H1189" s="107">
        <v>450</v>
      </c>
      <c r="I1189" s="107">
        <v>36</v>
      </c>
      <c r="J1189" s="107">
        <v>1552</v>
      </c>
      <c r="K1189" s="108">
        <v>1430</v>
      </c>
      <c r="L1189" s="108">
        <v>122</v>
      </c>
      <c r="M1189" s="108">
        <v>817979</v>
      </c>
      <c r="N1189" s="109">
        <v>8.7899565696716309E-2</v>
      </c>
      <c r="O1189" s="108">
        <v>3288</v>
      </c>
      <c r="P1189" s="109">
        <v>0.40232685208320618</v>
      </c>
      <c r="Q1189" s="109">
        <v>0</v>
      </c>
      <c r="R1189" s="110">
        <v>322329</v>
      </c>
      <c r="S1189" s="109">
        <v>99.576148986816406</v>
      </c>
      <c r="T1189" s="109">
        <v>99.175529479980469</v>
      </c>
      <c r="U1189" s="111">
        <v>323701</v>
      </c>
      <c r="V1189" s="112">
        <v>4.5721206814050674E-2</v>
      </c>
      <c r="W1189" s="111">
        <v>2322</v>
      </c>
      <c r="X1189" s="109">
        <v>0.7203819751739502</v>
      </c>
      <c r="Y1189" s="109">
        <v>0</v>
      </c>
      <c r="Z1189" s="110">
        <v>678393</v>
      </c>
      <c r="AA1189" s="112">
        <v>99.335929870605469</v>
      </c>
      <c r="AB1189" s="109">
        <v>678241</v>
      </c>
      <c r="AC1189" s="182">
        <v>99.483673095703125</v>
      </c>
      <c r="AD1189" s="109">
        <v>3.0904662609100342</v>
      </c>
      <c r="AE1189" s="109">
        <v>18.005363464355469</v>
      </c>
      <c r="AF1189" s="109">
        <v>695.055419921875</v>
      </c>
      <c r="AG1189" s="109">
        <v>4135.2734375</v>
      </c>
      <c r="AH1189" s="113">
        <v>2541.705078125</v>
      </c>
      <c r="AI1189" s="109">
        <v>61.464015960693359</v>
      </c>
      <c r="AJ1189" s="113">
        <v>3801.690185546875</v>
      </c>
      <c r="AK1189" s="113">
        <v>333.58334350585937</v>
      </c>
      <c r="AL1189" s="109">
        <v>450</v>
      </c>
      <c r="AM1189" s="109">
        <v>36</v>
      </c>
      <c r="AN1189" s="109">
        <v>72.977134704589844</v>
      </c>
      <c r="AO1189" s="109">
        <v>74.686538696289062</v>
      </c>
      <c r="AP1189" s="109">
        <v>57.879810333251953</v>
      </c>
      <c r="AQ1189" s="109">
        <v>2.6644803076675259</v>
      </c>
      <c r="AR1189" s="111">
        <v>334</v>
      </c>
      <c r="AS1189" s="111">
        <v>4</v>
      </c>
      <c r="AT1189" s="111">
        <v>2</v>
      </c>
      <c r="AU1189" s="111">
        <v>2</v>
      </c>
      <c r="AV1189" s="111">
        <v>3</v>
      </c>
      <c r="AW1189" s="111">
        <v>1</v>
      </c>
      <c r="AX1189" s="111">
        <v>22</v>
      </c>
      <c r="AY1189" s="111">
        <v>1</v>
      </c>
      <c r="AZ1189" s="111">
        <v>6</v>
      </c>
      <c r="BA1189" s="111">
        <v>4</v>
      </c>
      <c r="BB1189" s="111">
        <v>20</v>
      </c>
      <c r="BC1189" s="111">
        <v>2</v>
      </c>
      <c r="BD1189" s="109">
        <v>72</v>
      </c>
      <c r="BE1189" s="111">
        <v>74</v>
      </c>
      <c r="BF1189" s="111">
        <v>0</v>
      </c>
      <c r="BG1189" s="112">
        <v>35.979251861572266</v>
      </c>
      <c r="BH1189" s="244">
        <v>162</v>
      </c>
      <c r="BI1189" s="240">
        <v>33.333333333333329</v>
      </c>
      <c r="BJ1189" s="129"/>
      <c r="BK1189" s="129"/>
    </row>
    <row r="1190" spans="1:63">
      <c r="A1190" s="352">
        <v>41846</v>
      </c>
      <c r="B1190" s="107" t="s">
        <v>129</v>
      </c>
      <c r="C1190" s="107" t="s">
        <v>128</v>
      </c>
      <c r="D1190" s="107">
        <v>154</v>
      </c>
      <c r="E1190" s="107">
        <v>151</v>
      </c>
      <c r="F1190" s="107">
        <v>3</v>
      </c>
      <c r="G1190" s="107">
        <v>457</v>
      </c>
      <c r="H1190" s="107">
        <v>449</v>
      </c>
      <c r="I1190" s="107">
        <v>8</v>
      </c>
      <c r="J1190" s="107">
        <v>1288</v>
      </c>
      <c r="K1190" s="108">
        <v>1258</v>
      </c>
      <c r="L1190" s="108">
        <v>30</v>
      </c>
      <c r="M1190" s="108">
        <v>630037</v>
      </c>
      <c r="N1190" s="109">
        <v>4.5076716691255569E-2</v>
      </c>
      <c r="O1190" s="108">
        <v>3227</v>
      </c>
      <c r="P1190" s="109">
        <v>0.51242721080780029</v>
      </c>
      <c r="Q1190" s="109">
        <v>0</v>
      </c>
      <c r="R1190" s="110">
        <v>198277</v>
      </c>
      <c r="S1190" s="109">
        <v>99.467735290527344</v>
      </c>
      <c r="T1190" s="109">
        <v>98.958038330078125</v>
      </c>
      <c r="U1190" s="111">
        <v>199338</v>
      </c>
      <c r="V1190" s="112">
        <v>5.8192618191242218E-2</v>
      </c>
      <c r="W1190" s="111">
        <v>1348</v>
      </c>
      <c r="X1190" s="109">
        <v>0.67985695600509644</v>
      </c>
      <c r="Y1190" s="109">
        <v>0</v>
      </c>
      <c r="Z1190" s="110">
        <v>164868</v>
      </c>
      <c r="AA1190" s="112">
        <v>98.671661376953125</v>
      </c>
      <c r="AB1190" s="109">
        <v>165406</v>
      </c>
      <c r="AC1190" s="182">
        <v>98.81866455078125</v>
      </c>
      <c r="AD1190" s="109">
        <v>3.0416140556335449</v>
      </c>
      <c r="AE1190" s="109">
        <v>25.221803665161133</v>
      </c>
      <c r="AF1190" s="109">
        <v>558.91650390625</v>
      </c>
      <c r="AG1190" s="109">
        <v>2333.61767578125</v>
      </c>
      <c r="AH1190" s="113">
        <v>956.98480224609375</v>
      </c>
      <c r="AI1190" s="109">
        <v>41.008636474609375</v>
      </c>
      <c r="AJ1190" s="113">
        <v>2308.606201171875</v>
      </c>
      <c r="AK1190" s="113">
        <v>25.011112213134766</v>
      </c>
      <c r="AL1190" s="109">
        <v>449</v>
      </c>
      <c r="AM1190" s="109">
        <v>8</v>
      </c>
      <c r="AN1190" s="109">
        <v>52.905994415283203</v>
      </c>
      <c r="AO1190" s="109">
        <v>53.587924957275391</v>
      </c>
      <c r="AP1190" s="109">
        <v>24.328926086425781</v>
      </c>
      <c r="AQ1190" s="109">
        <v>1.8118149656686724</v>
      </c>
      <c r="AR1190" s="111">
        <v>372</v>
      </c>
      <c r="AS1190" s="111">
        <v>1</v>
      </c>
      <c r="AT1190" s="111">
        <v>2</v>
      </c>
      <c r="AU1190" s="111">
        <v>2</v>
      </c>
      <c r="AV1190" s="111">
        <v>1</v>
      </c>
      <c r="AW1190" s="111">
        <v>0</v>
      </c>
      <c r="AX1190" s="111">
        <v>19</v>
      </c>
      <c r="AY1190" s="111">
        <v>1</v>
      </c>
      <c r="AZ1190" s="111">
        <v>7</v>
      </c>
      <c r="BA1190" s="111">
        <v>5</v>
      </c>
      <c r="BB1190" s="111">
        <v>42</v>
      </c>
      <c r="BC1190" s="111">
        <v>17</v>
      </c>
      <c r="BD1190" s="109">
        <v>63</v>
      </c>
      <c r="BE1190" s="111">
        <v>96</v>
      </c>
      <c r="BF1190" s="111">
        <v>0</v>
      </c>
      <c r="BG1190" s="112">
        <v>26.298395156860352</v>
      </c>
      <c r="BH1190" s="244">
        <v>210</v>
      </c>
      <c r="BI1190" s="240">
        <v>45.951859956236326</v>
      </c>
      <c r="BJ1190" s="129"/>
      <c r="BK1190" s="129"/>
    </row>
    <row r="1191" spans="1:63">
      <c r="A1191" s="352">
        <v>41846</v>
      </c>
      <c r="B1191" s="126" t="s">
        <v>130</v>
      </c>
      <c r="C1191" s="126" t="s">
        <v>128</v>
      </c>
      <c r="D1191" s="233">
        <v>181</v>
      </c>
      <c r="E1191" s="233">
        <v>176</v>
      </c>
      <c r="F1191" s="233">
        <v>5</v>
      </c>
      <c r="G1191" s="233">
        <v>543</v>
      </c>
      <c r="H1191" s="233">
        <v>528</v>
      </c>
      <c r="I1191" s="233">
        <v>15</v>
      </c>
      <c r="J1191" s="233">
        <v>896</v>
      </c>
      <c r="K1191" s="233">
        <v>862</v>
      </c>
      <c r="L1191" s="233">
        <v>34</v>
      </c>
      <c r="M1191" s="233">
        <v>258631</v>
      </c>
      <c r="N1191" s="195">
        <v>0</v>
      </c>
      <c r="O1191" s="233">
        <v>537</v>
      </c>
      <c r="P1191" s="230">
        <v>0.20763333141803741</v>
      </c>
      <c r="Q1191" s="234">
        <v>0</v>
      </c>
      <c r="R1191" s="233">
        <v>58252</v>
      </c>
      <c r="S1191" s="230">
        <v>99.755119323730469</v>
      </c>
      <c r="T1191" s="195">
        <v>99.547996520996094</v>
      </c>
      <c r="U1191" s="233">
        <v>58395</v>
      </c>
      <c r="V1191" s="195">
        <v>0</v>
      </c>
      <c r="W1191" s="233">
        <v>283</v>
      </c>
      <c r="X1191" s="195">
        <v>0.4858202338218689</v>
      </c>
      <c r="Y1191" s="234">
        <v>0</v>
      </c>
      <c r="Z1191" s="233">
        <v>119567</v>
      </c>
      <c r="AA1191" s="195">
        <v>98.791473388671875</v>
      </c>
      <c r="AB1191" s="233">
        <v>120797</v>
      </c>
      <c r="AC1191" s="195">
        <v>98.76239013671875</v>
      </c>
      <c r="AD1191" s="234">
        <v>4.1462416648864746</v>
      </c>
      <c r="AE1191" s="234">
        <v>29.729795455932617</v>
      </c>
      <c r="AF1191" s="233">
        <v>320.71112060546875</v>
      </c>
      <c r="AG1191" s="234">
        <v>1066.461181640625</v>
      </c>
      <c r="AH1191" s="234">
        <v>554.1922607421875</v>
      </c>
      <c r="AI1191" s="234">
        <v>51.965534210205078</v>
      </c>
      <c r="AJ1191" s="234">
        <v>1022.6722412109375</v>
      </c>
      <c r="AK1191" s="234">
        <v>43.788883209228516</v>
      </c>
      <c r="AL1191" s="234">
        <v>528</v>
      </c>
      <c r="AM1191" s="234">
        <v>15</v>
      </c>
      <c r="AN1191" s="235">
        <v>40.788692474365234</v>
      </c>
      <c r="AO1191" s="235">
        <v>40.489185333251953</v>
      </c>
      <c r="AP1191" s="235">
        <v>49.306800842285156</v>
      </c>
      <c r="AQ1191" s="213">
        <v>1.1902468545096261</v>
      </c>
      <c r="AR1191" s="234">
        <v>486</v>
      </c>
      <c r="AS1191" s="236">
        <v>1</v>
      </c>
      <c r="AT1191" s="236">
        <v>0</v>
      </c>
      <c r="AU1191" s="236">
        <v>0</v>
      </c>
      <c r="AV1191" s="236">
        <v>0</v>
      </c>
      <c r="AW1191" s="236">
        <v>0</v>
      </c>
      <c r="AX1191" s="236">
        <v>6</v>
      </c>
      <c r="AY1191" s="236">
        <v>2</v>
      </c>
      <c r="AZ1191" s="236">
        <v>1</v>
      </c>
      <c r="BA1191" s="236">
        <v>1</v>
      </c>
      <c r="BB1191" s="236">
        <v>32</v>
      </c>
      <c r="BC1191" s="236">
        <v>4</v>
      </c>
      <c r="BD1191" s="236">
        <v>6</v>
      </c>
      <c r="BE1191" s="236">
        <v>2</v>
      </c>
      <c r="BF1191" s="236">
        <v>0</v>
      </c>
      <c r="BG1191" s="235">
        <v>18.789913177490234</v>
      </c>
      <c r="BH1191" s="236">
        <v>321</v>
      </c>
      <c r="BI1191" s="235">
        <v>59.11602209944752</v>
      </c>
      <c r="BJ1191" s="129"/>
      <c r="BK1191" s="129"/>
    </row>
    <row r="1192" spans="1:63">
      <c r="A1192" s="352">
        <v>41846</v>
      </c>
      <c r="B1192" s="127" t="s">
        <v>132</v>
      </c>
      <c r="C1192" s="127" t="s">
        <v>128</v>
      </c>
      <c r="D1192" s="199">
        <v>183</v>
      </c>
      <c r="E1192" s="199">
        <v>178</v>
      </c>
      <c r="F1192" s="199">
        <v>5</v>
      </c>
      <c r="G1192" s="199">
        <v>542</v>
      </c>
      <c r="H1192" s="199">
        <v>527</v>
      </c>
      <c r="I1192" s="199">
        <v>15</v>
      </c>
      <c r="J1192" s="199">
        <v>1037</v>
      </c>
      <c r="K1192" s="199">
        <v>1006</v>
      </c>
      <c r="L1192" s="199">
        <v>31</v>
      </c>
      <c r="M1192" s="199">
        <v>353364</v>
      </c>
      <c r="N1192" s="200">
        <v>0.13130936026573181</v>
      </c>
      <c r="O1192" s="199">
        <v>1175</v>
      </c>
      <c r="P1192" s="194">
        <v>0.33296683430671692</v>
      </c>
      <c r="Q1192" s="200">
        <v>0</v>
      </c>
      <c r="R1192" s="199">
        <v>90288</v>
      </c>
      <c r="S1192" s="194">
        <v>99.708457946777344</v>
      </c>
      <c r="T1192" s="200">
        <v>99.37646484375</v>
      </c>
      <c r="U1192" s="199">
        <v>90552</v>
      </c>
      <c r="V1192" s="201">
        <v>0</v>
      </c>
      <c r="W1192" s="199">
        <v>607</v>
      </c>
      <c r="X1192" s="200">
        <v>0.67229312658309937</v>
      </c>
      <c r="Y1192" s="200">
        <v>0</v>
      </c>
      <c r="Z1192" s="199">
        <v>131376</v>
      </c>
      <c r="AA1192" s="201">
        <v>97.663955688476563</v>
      </c>
      <c r="AB1192" s="199">
        <v>131946</v>
      </c>
      <c r="AC1192" s="201">
        <v>97.702850341796875</v>
      </c>
      <c r="AD1192" s="200">
        <v>4.2416715621948242</v>
      </c>
      <c r="AE1192" s="200">
        <v>26.990703582763672</v>
      </c>
      <c r="AF1192" s="199">
        <v>411.43881225585937</v>
      </c>
      <c r="AG1192" s="200">
        <v>1411.8388671875</v>
      </c>
      <c r="AH1192" s="200">
        <v>668.47265625</v>
      </c>
      <c r="AI1192" s="237">
        <v>47.347660064697266</v>
      </c>
      <c r="AJ1192" s="200">
        <v>1370.4554443359375</v>
      </c>
      <c r="AK1192" s="200">
        <v>41.383335113525391</v>
      </c>
      <c r="AL1192" s="200">
        <v>527</v>
      </c>
      <c r="AM1192" s="200">
        <v>15</v>
      </c>
      <c r="AN1192" s="200">
        <v>43.07537841796875</v>
      </c>
      <c r="AO1192" s="200">
        <v>43.247303009033203</v>
      </c>
      <c r="AP1192" s="200">
        <v>38.064140319824219</v>
      </c>
      <c r="AQ1192" s="200">
        <v>1.3614646742405978</v>
      </c>
      <c r="AR1192" s="200">
        <v>496</v>
      </c>
      <c r="AS1192" s="202">
        <v>0</v>
      </c>
      <c r="AT1192" s="202">
        <v>1</v>
      </c>
      <c r="AU1192" s="202">
        <v>1</v>
      </c>
      <c r="AV1192" s="202">
        <v>0</v>
      </c>
      <c r="AW1192" s="202">
        <v>0</v>
      </c>
      <c r="AX1192" s="202">
        <v>11</v>
      </c>
      <c r="AY1192" s="202">
        <v>0</v>
      </c>
      <c r="AZ1192" s="202">
        <v>8</v>
      </c>
      <c r="BA1192" s="202">
        <v>1</v>
      </c>
      <c r="BB1192" s="202">
        <v>53</v>
      </c>
      <c r="BC1192" s="202">
        <v>24</v>
      </c>
      <c r="BD1192" s="202">
        <v>19</v>
      </c>
      <c r="BE1192" s="202">
        <v>19</v>
      </c>
      <c r="BF1192" s="202">
        <v>0</v>
      </c>
      <c r="BG1192" s="200">
        <v>19.998245239257812</v>
      </c>
      <c r="BH1192" s="202">
        <v>322</v>
      </c>
      <c r="BI1192" s="238">
        <v>59.409594095940953</v>
      </c>
      <c r="BJ1192" s="129"/>
      <c r="BK1192" s="129"/>
    </row>
    <row r="1193" spans="1:63">
      <c r="A1193" s="352">
        <v>41845</v>
      </c>
      <c r="B1193" s="126" t="s">
        <v>6</v>
      </c>
      <c r="C1193" s="126"/>
      <c r="D1193" s="233">
        <v>2054</v>
      </c>
      <c r="E1193" s="233">
        <v>1871</v>
      </c>
      <c r="F1193" s="233">
        <v>183</v>
      </c>
      <c r="G1193" s="233">
        <v>6070</v>
      </c>
      <c r="H1193" s="233">
        <v>5541</v>
      </c>
      <c r="I1193" s="233">
        <v>529</v>
      </c>
      <c r="J1193" s="233">
        <v>18680</v>
      </c>
      <c r="K1193" s="233">
        <v>16691</v>
      </c>
      <c r="L1193" s="233">
        <v>1989</v>
      </c>
      <c r="M1193" s="233">
        <v>11324513</v>
      </c>
      <c r="N1193" s="195">
        <v>8.0533263233495966E-3</v>
      </c>
      <c r="O1193" s="233">
        <v>18656</v>
      </c>
      <c r="P1193" s="230">
        <v>0.1667603872672172</v>
      </c>
      <c r="Q1193" s="234"/>
      <c r="R1193" s="233">
        <v>4233487</v>
      </c>
      <c r="S1193" s="230">
        <v>99.541906885382772</v>
      </c>
      <c r="T1193" s="195">
        <v>99.375910415967539</v>
      </c>
      <c r="U1193" s="233">
        <v>4252982</v>
      </c>
      <c r="V1193" s="195">
        <v>0.13943157855796937</v>
      </c>
      <c r="W1193" s="233">
        <v>15047</v>
      </c>
      <c r="X1193" s="195">
        <v>0.35542804312378895</v>
      </c>
      <c r="Y1193" s="234"/>
      <c r="Z1193" s="233">
        <v>3267474</v>
      </c>
      <c r="AA1193" s="195">
        <v>98.288648734234854</v>
      </c>
      <c r="AB1193" s="233">
        <v>3270308</v>
      </c>
      <c r="AC1193" s="195">
        <v>98.200813742548092</v>
      </c>
      <c r="AD1193" s="234">
        <v>9.4528484091226144</v>
      </c>
      <c r="AE1193" s="234">
        <v>29.685191618933676</v>
      </c>
      <c r="AF1193" s="233">
        <v>15719.665374755859</v>
      </c>
      <c r="AG1193" s="234">
        <v>58017.30810546875</v>
      </c>
      <c r="AH1193" s="234">
        <v>37696.504333496094</v>
      </c>
      <c r="AI1193" s="234">
        <v>64.974583558699777</v>
      </c>
      <c r="AJ1193" s="234">
        <v>48834.594177246094</v>
      </c>
      <c r="AK1193" s="234">
        <v>9182.7106342315674</v>
      </c>
      <c r="AL1193" s="234">
        <v>27932.313232421875</v>
      </c>
      <c r="AM1193" s="234">
        <v>7200.9322624206543</v>
      </c>
      <c r="AN1193" s="235">
        <v>80.263287447263025</v>
      </c>
      <c r="AO1193" s="235">
        <v>76.929728637894556</v>
      </c>
      <c r="AP1193" s="235">
        <v>105.48825824150312</v>
      </c>
      <c r="AQ1193" s="213">
        <v>3.1058516116417962</v>
      </c>
      <c r="AR1193" s="234">
        <v>4055</v>
      </c>
      <c r="AS1193" s="236">
        <v>90</v>
      </c>
      <c r="AT1193" s="236">
        <v>10</v>
      </c>
      <c r="AU1193" s="236">
        <v>3</v>
      </c>
      <c r="AV1193" s="236">
        <v>27</v>
      </c>
      <c r="AW1193" s="236">
        <v>14</v>
      </c>
      <c r="AX1193" s="236">
        <v>93</v>
      </c>
      <c r="AY1193" s="236">
        <v>6</v>
      </c>
      <c r="AZ1193" s="236">
        <v>78</v>
      </c>
      <c r="BA1193" s="236">
        <v>28</v>
      </c>
      <c r="BB1193" s="236">
        <v>583</v>
      </c>
      <c r="BC1193" s="236">
        <v>245</v>
      </c>
      <c r="BD1193" s="236">
        <v>287</v>
      </c>
      <c r="BE1193" s="236">
        <v>471</v>
      </c>
      <c r="BF1193" s="236">
        <v>0</v>
      </c>
      <c r="BG1193" s="235">
        <v>39.189822988425107</v>
      </c>
      <c r="BH1193" s="236">
        <v>1850</v>
      </c>
      <c r="BI1193" s="235">
        <v>30.477759472817134</v>
      </c>
      <c r="BJ1193" s="129"/>
      <c r="BK1193" s="129"/>
    </row>
    <row r="1194" spans="1:63">
      <c r="A1194" s="352">
        <v>41845</v>
      </c>
      <c r="B1194" s="127" t="s">
        <v>134</v>
      </c>
      <c r="C1194" s="127"/>
      <c r="D1194" s="199">
        <v>691</v>
      </c>
      <c r="E1194" s="199">
        <v>608</v>
      </c>
      <c r="F1194" s="199">
        <v>83</v>
      </c>
      <c r="G1194" s="199">
        <v>2067</v>
      </c>
      <c r="H1194" s="199">
        <v>1816</v>
      </c>
      <c r="I1194" s="199">
        <v>251</v>
      </c>
      <c r="J1194" s="199">
        <v>7322</v>
      </c>
      <c r="K1194" s="199">
        <v>6292</v>
      </c>
      <c r="L1194" s="199">
        <v>1030</v>
      </c>
      <c r="M1194" s="199">
        <v>5510449</v>
      </c>
      <c r="N1194" s="200">
        <v>6.8778424682741134E-3</v>
      </c>
      <c r="O1194" s="199">
        <v>9957</v>
      </c>
      <c r="P1194" s="194">
        <v>0.1807189825849071</v>
      </c>
      <c r="Q1194" s="200"/>
      <c r="R1194" s="199">
        <v>2178422</v>
      </c>
      <c r="S1194" s="194">
        <v>99.668657051000366</v>
      </c>
      <c r="T1194" s="200">
        <v>99.488536868021754</v>
      </c>
      <c r="U1194" s="199">
        <v>2185666</v>
      </c>
      <c r="V1194" s="201">
        <v>2.992222964392758E-2</v>
      </c>
      <c r="W1194" s="199">
        <v>6601</v>
      </c>
      <c r="X1194" s="200">
        <v>0.30301750533184113</v>
      </c>
      <c r="Y1194" s="200"/>
      <c r="Z1194" s="199">
        <v>1851704</v>
      </c>
      <c r="AA1194" s="201">
        <v>98.476269799794878</v>
      </c>
      <c r="AB1194" s="199">
        <v>1855389</v>
      </c>
      <c r="AC1194" s="201">
        <v>98.246461519960107</v>
      </c>
      <c r="AD1194" s="200">
        <v>5.3480933599559712</v>
      </c>
      <c r="AE1194" s="200">
        <v>30.397069090394275</v>
      </c>
      <c r="AF1194" s="199">
        <v>8258.3294677734375</v>
      </c>
      <c r="AG1194" s="200">
        <v>31118.3232421875</v>
      </c>
      <c r="AH1194" s="200">
        <v>22437.542724609375</v>
      </c>
      <c r="AI1194" s="237">
        <v>72.103958012077328</v>
      </c>
      <c r="AJ1194" s="200">
        <v>24481.83447265625</v>
      </c>
      <c r="AK1194" s="200">
        <v>6636.4834976196289</v>
      </c>
      <c r="AL1194" s="200">
        <v>16848.309326171875</v>
      </c>
      <c r="AM1194" s="200">
        <v>5589.2325401306152</v>
      </c>
      <c r="AN1194" s="200">
        <v>100.63462884681783</v>
      </c>
      <c r="AO1194" s="200">
        <v>94.6395655481967</v>
      </c>
      <c r="AP1194" s="200">
        <v>131.32243225447203</v>
      </c>
      <c r="AQ1194" s="200">
        <v>4.2499758593536603</v>
      </c>
      <c r="AR1194" s="200">
        <v>1058</v>
      </c>
      <c r="AS1194" s="202">
        <v>79</v>
      </c>
      <c r="AT1194" s="202">
        <v>9</v>
      </c>
      <c r="AU1194" s="202">
        <v>2</v>
      </c>
      <c r="AV1194" s="202">
        <v>4</v>
      </c>
      <c r="AW1194" s="202">
        <v>1</v>
      </c>
      <c r="AX1194" s="202">
        <v>22</v>
      </c>
      <c r="AY1194" s="202">
        <v>2</v>
      </c>
      <c r="AZ1194" s="202">
        <v>22</v>
      </c>
      <c r="BA1194" s="202">
        <v>3</v>
      </c>
      <c r="BB1194" s="202">
        <v>124</v>
      </c>
      <c r="BC1194" s="202">
        <v>46</v>
      </c>
      <c r="BD1194" s="202">
        <v>87</v>
      </c>
      <c r="BE1194" s="202">
        <v>177</v>
      </c>
      <c r="BF1194" s="202">
        <v>0</v>
      </c>
      <c r="BG1194" s="200">
        <v>49.705409904278007</v>
      </c>
      <c r="BH1194" s="202">
        <v>261</v>
      </c>
      <c r="BI1194" s="238">
        <v>12.62699564586357</v>
      </c>
      <c r="BJ1194" s="129"/>
      <c r="BK1194" s="129"/>
    </row>
    <row r="1195" spans="1:63">
      <c r="A1195" s="352">
        <v>41845</v>
      </c>
      <c r="B1195" s="127" t="s">
        <v>175</v>
      </c>
      <c r="C1195" s="127"/>
      <c r="D1195" s="199">
        <v>683</v>
      </c>
      <c r="E1195" s="199">
        <v>608</v>
      </c>
      <c r="F1195" s="199">
        <v>75</v>
      </c>
      <c r="G1195" s="199">
        <v>1975</v>
      </c>
      <c r="H1195" s="199">
        <v>1771</v>
      </c>
      <c r="I1195" s="199">
        <v>204</v>
      </c>
      <c r="J1195" s="199">
        <v>6586</v>
      </c>
      <c r="K1195" s="199">
        <v>5844</v>
      </c>
      <c r="L1195" s="199">
        <v>742</v>
      </c>
      <c r="M1195" s="199">
        <v>3777690</v>
      </c>
      <c r="N1195" s="200">
        <v>1.410915096012539E-2</v>
      </c>
      <c r="O1195" s="199">
        <v>236</v>
      </c>
      <c r="P1195" s="194">
        <v>6.5201998133671505E-3</v>
      </c>
      <c r="Q1195" s="200"/>
      <c r="R1195" s="199">
        <v>1399695</v>
      </c>
      <c r="S1195" s="194">
        <v>99.35134941426675</v>
      </c>
      <c r="T1195" s="243">
        <v>99.344871507767664</v>
      </c>
      <c r="U1195" s="199">
        <v>1408834</v>
      </c>
      <c r="V1195" s="201">
        <v>0.34063629328498951</v>
      </c>
      <c r="W1195" s="199">
        <v>3793</v>
      </c>
      <c r="X1195" s="200">
        <v>0.27098760801460314</v>
      </c>
      <c r="Y1195" s="200"/>
      <c r="Z1195" s="199">
        <v>368667</v>
      </c>
      <c r="AA1195" s="201">
        <v>95.24828548248405</v>
      </c>
      <c r="AB1195" s="199">
        <v>366640</v>
      </c>
      <c r="AC1195" s="201">
        <v>95.435577414073776</v>
      </c>
      <c r="AD1195" s="200">
        <v>19.641536265774505</v>
      </c>
      <c r="AE1195" s="200">
        <v>31.817583341875103</v>
      </c>
      <c r="AF1195" s="199">
        <v>5449.4635009765625</v>
      </c>
      <c r="AG1195" s="200">
        <v>18131.01806640625</v>
      </c>
      <c r="AH1195" s="200">
        <v>10667.704345703125</v>
      </c>
      <c r="AI1195" s="237">
        <v>58.836764194000779</v>
      </c>
      <c r="AJ1195" s="200">
        <v>16016.380615234375</v>
      </c>
      <c r="AK1195" s="200">
        <v>2114.6382446289062</v>
      </c>
      <c r="AL1195" s="200">
        <v>9130.00390625</v>
      </c>
      <c r="AM1195" s="200">
        <v>1537.6997222900391</v>
      </c>
      <c r="AN1195" s="200">
        <v>70.89392883614714</v>
      </c>
      <c r="AO1195" s="200">
        <v>71.335590321664128</v>
      </c>
      <c r="AP1195" s="200">
        <v>69.942428802843736</v>
      </c>
      <c r="AQ1195" s="200">
        <v>2.752963569147624</v>
      </c>
      <c r="AR1195" s="200">
        <v>1292</v>
      </c>
      <c r="AS1195" s="202">
        <v>8</v>
      </c>
      <c r="AT1195" s="202">
        <v>1</v>
      </c>
      <c r="AU1195" s="202">
        <v>1</v>
      </c>
      <c r="AV1195" s="202">
        <v>16</v>
      </c>
      <c r="AW1195" s="202">
        <v>11</v>
      </c>
      <c r="AX1195" s="202">
        <v>12</v>
      </c>
      <c r="AY1195" s="202">
        <v>0</v>
      </c>
      <c r="AZ1195" s="202">
        <v>28</v>
      </c>
      <c r="BA1195" s="202">
        <v>14</v>
      </c>
      <c r="BB1195" s="202">
        <v>325</v>
      </c>
      <c r="BC1195" s="202">
        <v>160</v>
      </c>
      <c r="BD1195" s="202">
        <v>45</v>
      </c>
      <c r="BE1195" s="202">
        <v>100</v>
      </c>
      <c r="BF1195" s="202">
        <v>0</v>
      </c>
      <c r="BG1195" s="200">
        <v>34.627130718776506</v>
      </c>
      <c r="BH1195" s="202">
        <v>565</v>
      </c>
      <c r="BI1195" s="238">
        <v>28.607594936708864</v>
      </c>
      <c r="BJ1195" s="129"/>
      <c r="BK1195" s="129"/>
    </row>
    <row r="1196" spans="1:63">
      <c r="A1196" s="352">
        <v>41845</v>
      </c>
      <c r="B1196" s="126" t="s">
        <v>135</v>
      </c>
      <c r="C1196" s="126"/>
      <c r="D1196" s="189">
        <v>680</v>
      </c>
      <c r="E1196" s="189">
        <v>655</v>
      </c>
      <c r="F1196" s="189">
        <v>25</v>
      </c>
      <c r="G1196" s="189">
        <v>2028</v>
      </c>
      <c r="H1196" s="189">
        <v>1954</v>
      </c>
      <c r="I1196" s="189">
        <v>74</v>
      </c>
      <c r="J1196" s="189">
        <v>4772</v>
      </c>
      <c r="K1196" s="189">
        <v>4555</v>
      </c>
      <c r="L1196" s="189">
        <v>217</v>
      </c>
      <c r="M1196" s="189">
        <v>2036374</v>
      </c>
      <c r="N1196" s="203">
        <v>0</v>
      </c>
      <c r="O1196" s="189">
        <v>8463</v>
      </c>
      <c r="P1196" s="192">
        <v>0.41119872242679256</v>
      </c>
      <c r="Q1196" s="203"/>
      <c r="R1196" s="204">
        <v>655370</v>
      </c>
      <c r="S1196" s="192">
        <v>99.52757450863183</v>
      </c>
      <c r="T1196" s="203">
        <v>99.118318393789963</v>
      </c>
      <c r="U1196" s="204">
        <v>658482</v>
      </c>
      <c r="V1196" s="205">
        <v>7.2439341163221121E-2</v>
      </c>
      <c r="W1196" s="204">
        <v>4653</v>
      </c>
      <c r="X1196" s="203">
        <v>0.70998062163358111</v>
      </c>
      <c r="Y1196" s="203"/>
      <c r="Z1196" s="204">
        <v>1047103</v>
      </c>
      <c r="AA1196" s="205">
        <v>99.027318111890594</v>
      </c>
      <c r="AB1196" s="204">
        <v>1048279</v>
      </c>
      <c r="AC1196" s="205">
        <v>99.087173064243103</v>
      </c>
      <c r="AD1196" s="203">
        <v>3.7141256131364044</v>
      </c>
      <c r="AE1196" s="203">
        <v>26.88296065921061</v>
      </c>
      <c r="AF1196" s="204">
        <v>2011.8724060058594</v>
      </c>
      <c r="AG1196" s="205">
        <v>8767.966796875</v>
      </c>
      <c r="AH1196" s="205">
        <v>4591.2572631835937</v>
      </c>
      <c r="AI1196" s="232">
        <v>52.363990073730307</v>
      </c>
      <c r="AJ1196" s="205">
        <v>8336.3790893554687</v>
      </c>
      <c r="AK1196" s="205">
        <v>431.58889198303223</v>
      </c>
      <c r="AL1196" s="205">
        <v>1954</v>
      </c>
      <c r="AM1196" s="205">
        <v>74</v>
      </c>
      <c r="AN1196" s="203">
        <v>55.539837036248194</v>
      </c>
      <c r="AO1196" s="203">
        <v>54.993569587358515</v>
      </c>
      <c r="AP1196" s="203">
        <v>68.726304035290042</v>
      </c>
      <c r="AQ1196" s="203">
        <v>1.8373777864365046</v>
      </c>
      <c r="AR1196" s="205">
        <v>1705</v>
      </c>
      <c r="AS1196" s="204">
        <v>3</v>
      </c>
      <c r="AT1196" s="204">
        <v>0</v>
      </c>
      <c r="AU1196" s="204">
        <v>0</v>
      </c>
      <c r="AV1196" s="204">
        <v>7</v>
      </c>
      <c r="AW1196" s="204">
        <v>2</v>
      </c>
      <c r="AX1196" s="204">
        <v>59</v>
      </c>
      <c r="AY1196" s="204">
        <v>4</v>
      </c>
      <c r="AZ1196" s="204">
        <v>28</v>
      </c>
      <c r="BA1196" s="204">
        <v>11</v>
      </c>
      <c r="BB1196" s="204">
        <v>134</v>
      </c>
      <c r="BC1196" s="204">
        <v>39</v>
      </c>
      <c r="BD1196" s="204">
        <v>155</v>
      </c>
      <c r="BE1196" s="204">
        <v>194</v>
      </c>
      <c r="BF1196" s="204">
        <v>0</v>
      </c>
      <c r="BG1196" s="203">
        <v>26.508917791102164</v>
      </c>
      <c r="BH1196" s="204">
        <v>1024</v>
      </c>
      <c r="BI1196" s="239">
        <v>50.493096646942803</v>
      </c>
      <c r="BJ1196" s="129"/>
      <c r="BK1196" s="129"/>
    </row>
    <row r="1197" spans="1:63">
      <c r="A1197" s="352">
        <v>41845</v>
      </c>
      <c r="B1197" s="114" t="s">
        <v>121</v>
      </c>
      <c r="C1197" s="114" t="s">
        <v>122</v>
      </c>
      <c r="D1197" s="114">
        <v>163</v>
      </c>
      <c r="E1197" s="114">
        <v>123</v>
      </c>
      <c r="F1197" s="114">
        <v>40</v>
      </c>
      <c r="G1197" s="114">
        <v>484</v>
      </c>
      <c r="H1197" s="114">
        <v>363</v>
      </c>
      <c r="I1197" s="114">
        <v>121</v>
      </c>
      <c r="J1197" s="114">
        <v>1969</v>
      </c>
      <c r="K1197" s="115">
        <v>1461</v>
      </c>
      <c r="L1197" s="115">
        <v>508</v>
      </c>
      <c r="M1197" s="115">
        <v>1720163</v>
      </c>
      <c r="N1197" s="116">
        <v>1.1801207438111305E-2</v>
      </c>
      <c r="O1197" s="115">
        <v>2459</v>
      </c>
      <c r="P1197" s="116">
        <v>0.14298032224178314</v>
      </c>
      <c r="Q1197" s="116">
        <v>0</v>
      </c>
      <c r="R1197" s="117">
        <v>819837</v>
      </c>
      <c r="S1197" s="116">
        <v>99.730796813964844</v>
      </c>
      <c r="T1197" s="116">
        <v>99.588203430175781</v>
      </c>
      <c r="U1197" s="118">
        <v>822050</v>
      </c>
      <c r="V1197" s="119">
        <v>5.4862841963768005E-2</v>
      </c>
      <c r="W1197" s="117">
        <v>2866</v>
      </c>
      <c r="X1197" s="119">
        <v>0.34958168864250183</v>
      </c>
      <c r="Y1197" s="119">
        <v>0</v>
      </c>
      <c r="Z1197" s="117">
        <v>926798</v>
      </c>
      <c r="AA1197" s="119">
        <v>98.4014892578125</v>
      </c>
      <c r="AB1197" s="116">
        <v>932482</v>
      </c>
      <c r="AC1197" s="120">
        <v>98.00103759765625</v>
      </c>
      <c r="AD1197" s="116">
        <v>5.0673785209655762</v>
      </c>
      <c r="AE1197" s="116">
        <v>29.599742889404297</v>
      </c>
      <c r="AF1197" s="116">
        <v>2457.937255859375</v>
      </c>
      <c r="AG1197" s="116">
        <v>12519.62890625</v>
      </c>
      <c r="AH1197" s="121">
        <v>9768.2666015625</v>
      </c>
      <c r="AI1197" s="116">
        <v>78.023612976074219</v>
      </c>
      <c r="AJ1197" s="121">
        <v>8165.66748046875</v>
      </c>
      <c r="AK1197" s="121">
        <v>4353.96142578125</v>
      </c>
      <c r="AL1197" s="116">
        <v>5947.97216796875</v>
      </c>
      <c r="AM1197" s="116">
        <v>3820.29345703125</v>
      </c>
      <c r="AN1197" s="116">
        <v>115.87569427490234</v>
      </c>
      <c r="AO1197" s="116">
        <v>105.25031280517578</v>
      </c>
      <c r="AP1197" s="116">
        <v>142.9388427734375</v>
      </c>
      <c r="AQ1197" s="122">
        <v>6.3583691753428138</v>
      </c>
      <c r="AR1197" s="118">
        <v>226</v>
      </c>
      <c r="AS1197" s="118">
        <v>56</v>
      </c>
      <c r="AT1197" s="118">
        <v>4</v>
      </c>
      <c r="AU1197" s="118">
        <v>2</v>
      </c>
      <c r="AV1197" s="118">
        <v>3</v>
      </c>
      <c r="AW1197" s="118">
        <v>1</v>
      </c>
      <c r="AX1197" s="118">
        <v>14</v>
      </c>
      <c r="AY1197" s="118">
        <v>1</v>
      </c>
      <c r="AZ1197" s="118">
        <v>8</v>
      </c>
      <c r="BA1197" s="118">
        <v>1</v>
      </c>
      <c r="BB1197" s="118">
        <v>35</v>
      </c>
      <c r="BC1197" s="118">
        <v>14</v>
      </c>
      <c r="BD1197" s="116">
        <v>48</v>
      </c>
      <c r="BE1197" s="118">
        <v>35</v>
      </c>
      <c r="BF1197" s="118">
        <v>0</v>
      </c>
      <c r="BG1197" s="112">
        <v>57.633617401123047</v>
      </c>
      <c r="BH1197" s="244">
        <v>66</v>
      </c>
      <c r="BI1197" s="240">
        <v>13.636363636363635</v>
      </c>
      <c r="BJ1197" s="129"/>
      <c r="BK1197" s="129"/>
    </row>
    <row r="1198" spans="1:63">
      <c r="A1198" s="352">
        <v>41845</v>
      </c>
      <c r="B1198" s="114" t="s">
        <v>123</v>
      </c>
      <c r="C1198" s="114" t="s">
        <v>122</v>
      </c>
      <c r="D1198" s="114">
        <v>170</v>
      </c>
      <c r="E1198" s="114">
        <v>158</v>
      </c>
      <c r="F1198" s="114">
        <v>12</v>
      </c>
      <c r="G1198" s="114">
        <v>521</v>
      </c>
      <c r="H1198" s="114">
        <v>484</v>
      </c>
      <c r="I1198" s="114">
        <v>37</v>
      </c>
      <c r="J1198" s="114">
        <v>1650</v>
      </c>
      <c r="K1198" s="115">
        <v>1511</v>
      </c>
      <c r="L1198" s="115">
        <v>139</v>
      </c>
      <c r="M1198" s="115">
        <v>1161125</v>
      </c>
      <c r="N1198" s="116">
        <v>1.1368284933269024E-2</v>
      </c>
      <c r="O1198" s="115">
        <v>1657</v>
      </c>
      <c r="P1198" s="116">
        <v>0.14274244010448456</v>
      </c>
      <c r="Q1198" s="116">
        <v>0</v>
      </c>
      <c r="R1198" s="117">
        <v>356056</v>
      </c>
      <c r="S1198" s="116">
        <v>99.754852294921875</v>
      </c>
      <c r="T1198" s="116">
        <v>99.612457275390625</v>
      </c>
      <c r="U1198" s="118">
        <v>356931</v>
      </c>
      <c r="V1198" s="119">
        <v>3.5020776093006134E-2</v>
      </c>
      <c r="W1198" s="117">
        <v>969</v>
      </c>
      <c r="X1198" s="119">
        <v>0.27214819192886353</v>
      </c>
      <c r="Y1198" s="119">
        <v>0</v>
      </c>
      <c r="Z1198" s="117">
        <v>276440</v>
      </c>
      <c r="AA1198" s="119">
        <v>98.588844299316406</v>
      </c>
      <c r="AB1198" s="116">
        <v>277094</v>
      </c>
      <c r="AC1198" s="120">
        <v>98.5679931640625</v>
      </c>
      <c r="AD1198" s="116">
        <v>5.0438394546508789</v>
      </c>
      <c r="AE1198" s="116">
        <v>29.830192565917969</v>
      </c>
      <c r="AF1198" s="116">
        <v>1634.394775390625</v>
      </c>
      <c r="AG1198" s="116">
        <v>5210.35693359375</v>
      </c>
      <c r="AH1198" s="121">
        <v>3463.4892578125</v>
      </c>
      <c r="AI1198" s="116">
        <v>66.473167419433594</v>
      </c>
      <c r="AJ1198" s="121">
        <v>4442.791015625</v>
      </c>
      <c r="AK1198" s="121">
        <v>767.56304931640625</v>
      </c>
      <c r="AL1198" s="116">
        <v>2797.803466796875</v>
      </c>
      <c r="AM1198" s="116">
        <v>665.68603515625</v>
      </c>
      <c r="AN1198" s="116">
        <v>86.276290893554688</v>
      </c>
      <c r="AO1198" s="116">
        <v>80.412895202636719</v>
      </c>
      <c r="AP1198" s="116">
        <v>149.28018188476562</v>
      </c>
      <c r="AQ1198" s="116">
        <v>3.1577920809659092</v>
      </c>
      <c r="AR1198" s="118">
        <v>320</v>
      </c>
      <c r="AS1198" s="118">
        <v>10</v>
      </c>
      <c r="AT1198" s="118">
        <v>3</v>
      </c>
      <c r="AU1198" s="118">
        <v>0</v>
      </c>
      <c r="AV1198" s="118">
        <v>1</v>
      </c>
      <c r="AW1198" s="118">
        <v>0</v>
      </c>
      <c r="AX1198" s="118">
        <v>2</v>
      </c>
      <c r="AY1198" s="118">
        <v>0</v>
      </c>
      <c r="AZ1198" s="118">
        <v>4</v>
      </c>
      <c r="BA1198" s="118">
        <v>1</v>
      </c>
      <c r="BB1198" s="118">
        <v>27</v>
      </c>
      <c r="BC1198" s="118">
        <v>8</v>
      </c>
      <c r="BD1198" s="116">
        <v>16</v>
      </c>
      <c r="BE1198" s="118">
        <v>23</v>
      </c>
      <c r="BF1198" s="118">
        <v>0</v>
      </c>
      <c r="BG1198" s="112">
        <v>42.290206909179688</v>
      </c>
      <c r="BH1198" s="244">
        <v>92</v>
      </c>
      <c r="BI1198" s="240">
        <v>17.658349328214971</v>
      </c>
      <c r="BJ1198" s="129"/>
      <c r="BK1198" s="129"/>
    </row>
    <row r="1199" spans="1:63">
      <c r="A1199" s="352">
        <v>41845</v>
      </c>
      <c r="B1199" s="114" t="s">
        <v>183</v>
      </c>
      <c r="C1199" s="114" t="s">
        <v>122</v>
      </c>
      <c r="D1199" s="114">
        <v>139</v>
      </c>
      <c r="E1199" s="114">
        <v>129</v>
      </c>
      <c r="F1199" s="114">
        <v>10</v>
      </c>
      <c r="G1199" s="114">
        <v>415</v>
      </c>
      <c r="H1199" s="114">
        <v>385</v>
      </c>
      <c r="I1199" s="114">
        <v>30</v>
      </c>
      <c r="J1199" s="114">
        <v>1572</v>
      </c>
      <c r="K1199" s="115">
        <v>1458</v>
      </c>
      <c r="L1199" s="115">
        <v>114</v>
      </c>
      <c r="M1199" s="115">
        <v>1092982</v>
      </c>
      <c r="N1199" s="116">
        <v>3.0192628037184477E-3</v>
      </c>
      <c r="O1199" s="115">
        <v>2222</v>
      </c>
      <c r="P1199" s="116">
        <v>0.20330372452735901</v>
      </c>
      <c r="Q1199" s="116">
        <v>0</v>
      </c>
      <c r="R1199" s="117">
        <v>432199</v>
      </c>
      <c r="S1199" s="116">
        <v>99.679191589355469</v>
      </c>
      <c r="T1199" s="116">
        <v>99.476539611816406</v>
      </c>
      <c r="U1199" s="118">
        <v>433590</v>
      </c>
      <c r="V1199" s="119">
        <v>5.0739175640046597E-3</v>
      </c>
      <c r="W1199" s="117">
        <v>1148</v>
      </c>
      <c r="X1199" s="119">
        <v>0.26561838388442993</v>
      </c>
      <c r="Y1199" s="119">
        <v>0</v>
      </c>
      <c r="Z1199" s="117">
        <v>286211</v>
      </c>
      <c r="AA1199" s="119">
        <v>98.522415161132813</v>
      </c>
      <c r="AB1199" s="116">
        <v>284344</v>
      </c>
      <c r="AC1199" s="120">
        <v>98.497596740722656</v>
      </c>
      <c r="AD1199" s="116">
        <v>5.4174108505249023</v>
      </c>
      <c r="AE1199" s="116">
        <v>29.390569686889648</v>
      </c>
      <c r="AF1199" s="116">
        <v>1642.569580078125</v>
      </c>
      <c r="AG1199" s="116">
        <v>5772.1748046875</v>
      </c>
      <c r="AH1199" s="121">
        <v>3900.10888671875</v>
      </c>
      <c r="AI1199" s="116">
        <v>67.567405700683594</v>
      </c>
      <c r="AJ1199" s="121">
        <v>5120.4482421875</v>
      </c>
      <c r="AK1199" s="121">
        <v>651.72698974609375</v>
      </c>
      <c r="AL1199" s="116">
        <v>3340.822021484375</v>
      </c>
      <c r="AM1199" s="116">
        <v>559.28704833984375</v>
      </c>
      <c r="AN1199" s="116">
        <v>93.999282836914063</v>
      </c>
      <c r="AO1199" s="116">
        <v>89.594467163085937</v>
      </c>
      <c r="AP1199" s="116">
        <v>153.16009521484375</v>
      </c>
      <c r="AQ1199" s="116">
        <v>3.671866924101463</v>
      </c>
      <c r="AR1199" s="118">
        <v>186</v>
      </c>
      <c r="AS1199" s="118">
        <v>7</v>
      </c>
      <c r="AT1199" s="118">
        <v>1</v>
      </c>
      <c r="AU1199" s="118">
        <v>0</v>
      </c>
      <c r="AV1199" s="118">
        <v>0</v>
      </c>
      <c r="AW1199" s="118">
        <v>0</v>
      </c>
      <c r="AX1199" s="118">
        <v>2</v>
      </c>
      <c r="AY1199" s="118">
        <v>0</v>
      </c>
      <c r="AZ1199" s="118">
        <v>0</v>
      </c>
      <c r="BA1199" s="118">
        <v>0</v>
      </c>
      <c r="BB1199" s="118">
        <v>17</v>
      </c>
      <c r="BC1199" s="118">
        <v>2</v>
      </c>
      <c r="BD1199" s="116">
        <v>10</v>
      </c>
      <c r="BE1199" s="118">
        <v>36</v>
      </c>
      <c r="BF1199" s="118">
        <v>0</v>
      </c>
      <c r="BG1199" s="112">
        <v>46.518928527832031</v>
      </c>
      <c r="BH1199" s="244">
        <v>42</v>
      </c>
      <c r="BI1199" s="240">
        <v>10.120481927710843</v>
      </c>
      <c r="BJ1199" s="129"/>
      <c r="BK1199" s="129"/>
    </row>
    <row r="1200" spans="1:63">
      <c r="A1200" s="352">
        <v>41845</v>
      </c>
      <c r="B1200" s="114" t="s">
        <v>126</v>
      </c>
      <c r="C1200" s="114" t="s">
        <v>122</v>
      </c>
      <c r="D1200" s="114">
        <v>107</v>
      </c>
      <c r="E1200" s="114">
        <v>103</v>
      </c>
      <c r="F1200" s="114">
        <v>4</v>
      </c>
      <c r="G1200" s="114">
        <v>314</v>
      </c>
      <c r="H1200" s="114">
        <v>302</v>
      </c>
      <c r="I1200" s="114">
        <v>12</v>
      </c>
      <c r="J1200" s="114">
        <v>966</v>
      </c>
      <c r="K1200" s="115">
        <v>916</v>
      </c>
      <c r="L1200" s="115">
        <v>50</v>
      </c>
      <c r="M1200" s="115">
        <v>596114</v>
      </c>
      <c r="N1200" s="116">
        <v>1.6775315161794424E-3</v>
      </c>
      <c r="O1200" s="115">
        <v>1194</v>
      </c>
      <c r="P1200" s="116">
        <v>0.2003164142370224</v>
      </c>
      <c r="Q1200" s="116">
        <v>0</v>
      </c>
      <c r="R1200" s="117">
        <v>219687</v>
      </c>
      <c r="S1200" s="116">
        <v>99.54461669921875</v>
      </c>
      <c r="T1200" s="116">
        <v>99.34521484375</v>
      </c>
      <c r="U1200" s="118">
        <v>220692</v>
      </c>
      <c r="V1200" s="119">
        <v>0</v>
      </c>
      <c r="W1200" s="117">
        <v>680</v>
      </c>
      <c r="X1200" s="119">
        <v>0.30953130125999451</v>
      </c>
      <c r="Y1200" s="119">
        <v>0</v>
      </c>
      <c r="Z1200" s="117">
        <v>111623</v>
      </c>
      <c r="AA1200" s="119">
        <v>98.815658569335938</v>
      </c>
      <c r="AB1200" s="116">
        <v>111336</v>
      </c>
      <c r="AC1200" s="120">
        <v>98.698532104492187</v>
      </c>
      <c r="AD1200" s="116">
        <v>5.7377357482910156</v>
      </c>
      <c r="AE1200" s="116">
        <v>34.433441162109375</v>
      </c>
      <c r="AF1200" s="116">
        <v>951.112060546875</v>
      </c>
      <c r="AG1200" s="116">
        <v>3245.83935546875</v>
      </c>
      <c r="AH1200" s="121">
        <v>2217.13427734375</v>
      </c>
      <c r="AI1200" s="116">
        <v>68.306961059570313</v>
      </c>
      <c r="AJ1200" s="121">
        <v>3141.74169921875</v>
      </c>
      <c r="AK1200" s="121">
        <v>104.09799957275391</v>
      </c>
      <c r="AL1200" s="116">
        <v>2162.848876953125</v>
      </c>
      <c r="AM1200" s="116">
        <v>54.284999847412109</v>
      </c>
      <c r="AN1200" s="116">
        <v>92.551124572753906</v>
      </c>
      <c r="AO1200" s="116">
        <v>94.994796752929688</v>
      </c>
      <c r="AP1200" s="116">
        <v>52.101104736328125</v>
      </c>
      <c r="AQ1200" s="116">
        <v>3.3600821485183747</v>
      </c>
      <c r="AR1200" s="118">
        <v>179</v>
      </c>
      <c r="AS1200" s="118">
        <v>1</v>
      </c>
      <c r="AT1200" s="118">
        <v>1</v>
      </c>
      <c r="AU1200" s="118">
        <v>0</v>
      </c>
      <c r="AV1200" s="118">
        <v>0</v>
      </c>
      <c r="AW1200" s="118">
        <v>0</v>
      </c>
      <c r="AX1200" s="118">
        <v>2</v>
      </c>
      <c r="AY1200" s="118">
        <v>1</v>
      </c>
      <c r="AZ1200" s="118">
        <v>6</v>
      </c>
      <c r="BA1200" s="118">
        <v>1</v>
      </c>
      <c r="BB1200" s="118">
        <v>20</v>
      </c>
      <c r="BC1200" s="118">
        <v>10</v>
      </c>
      <c r="BD1200" s="116">
        <v>5</v>
      </c>
      <c r="BE1200" s="118">
        <v>38</v>
      </c>
      <c r="BF1200" s="118">
        <v>0</v>
      </c>
      <c r="BG1200" s="112">
        <v>45.297996520996094</v>
      </c>
      <c r="BH1200" s="244">
        <v>31</v>
      </c>
      <c r="BI1200" s="240">
        <v>9.8726114649681538</v>
      </c>
      <c r="BJ1200" s="129"/>
      <c r="BK1200" s="129"/>
    </row>
    <row r="1201" spans="1:63">
      <c r="A1201" s="352">
        <v>41845</v>
      </c>
      <c r="B1201" s="114" t="s">
        <v>184</v>
      </c>
      <c r="C1201" s="114" t="s">
        <v>122</v>
      </c>
      <c r="D1201" s="114">
        <v>112</v>
      </c>
      <c r="E1201" s="114">
        <v>95</v>
      </c>
      <c r="F1201" s="114">
        <v>17</v>
      </c>
      <c r="G1201" s="114">
        <v>333</v>
      </c>
      <c r="H1201" s="114">
        <v>282</v>
      </c>
      <c r="I1201" s="114">
        <v>51</v>
      </c>
      <c r="J1201" s="114">
        <v>1165</v>
      </c>
      <c r="K1201" s="115">
        <v>946</v>
      </c>
      <c r="L1201" s="115">
        <v>219</v>
      </c>
      <c r="M1201" s="115">
        <v>940065</v>
      </c>
      <c r="N1201" s="116">
        <v>1.0637562081683427E-4</v>
      </c>
      <c r="O1201" s="115">
        <v>2425</v>
      </c>
      <c r="P1201" s="116">
        <v>0.25797680020332336</v>
      </c>
      <c r="Q1201" s="116">
        <v>0</v>
      </c>
      <c r="R1201" s="117">
        <v>350643</v>
      </c>
      <c r="S1201" s="116">
        <v>99.500572204589844</v>
      </c>
      <c r="T1201" s="116">
        <v>99.243881225585938</v>
      </c>
      <c r="U1201" s="118">
        <v>352403</v>
      </c>
      <c r="V1201" s="119">
        <v>1.5890898182988167E-2</v>
      </c>
      <c r="W1201" s="117">
        <v>938</v>
      </c>
      <c r="X1201" s="119">
        <v>0.26750853657722473</v>
      </c>
      <c r="Y1201" s="119">
        <v>0</v>
      </c>
      <c r="Z1201" s="117">
        <v>250632</v>
      </c>
      <c r="AA1201" s="119">
        <v>98.424781799316406</v>
      </c>
      <c r="AB1201" s="116">
        <v>250133</v>
      </c>
      <c r="AC1201" s="120">
        <v>98.318496704101563</v>
      </c>
      <c r="AD1201" s="116">
        <v>5.7783269882202148</v>
      </c>
      <c r="AE1201" s="116">
        <v>29.891138076782227</v>
      </c>
      <c r="AF1201" s="116">
        <v>1572.3157958984375</v>
      </c>
      <c r="AG1201" s="116">
        <v>4370.3232421875</v>
      </c>
      <c r="AH1201" s="121">
        <v>3088.543701171875</v>
      </c>
      <c r="AI1201" s="116">
        <v>70.670829772949219</v>
      </c>
      <c r="AJ1201" s="121">
        <v>3611.18603515625</v>
      </c>
      <c r="AK1201" s="121">
        <v>759.134033203125</v>
      </c>
      <c r="AL1201" s="116">
        <v>2598.86279296875</v>
      </c>
      <c r="AM1201" s="116">
        <v>489.68099975585937</v>
      </c>
      <c r="AN1201" s="116">
        <v>98.634346008300781</v>
      </c>
      <c r="AO1201" s="116">
        <v>101.35872650146484</v>
      </c>
      <c r="AP1201" s="116">
        <v>87.452568054199219</v>
      </c>
      <c r="AQ1201" s="116">
        <v>3.7513504224785406</v>
      </c>
      <c r="AR1201" s="118">
        <v>147</v>
      </c>
      <c r="AS1201" s="118">
        <v>5</v>
      </c>
      <c r="AT1201" s="118">
        <v>0</v>
      </c>
      <c r="AU1201" s="118">
        <v>0</v>
      </c>
      <c r="AV1201" s="118">
        <v>0</v>
      </c>
      <c r="AW1201" s="118">
        <v>0</v>
      </c>
      <c r="AX1201" s="118">
        <v>2</v>
      </c>
      <c r="AY1201" s="118">
        <v>0</v>
      </c>
      <c r="AZ1201" s="118">
        <v>4</v>
      </c>
      <c r="BA1201" s="118">
        <v>0</v>
      </c>
      <c r="BB1201" s="118">
        <v>25</v>
      </c>
      <c r="BC1201" s="118">
        <v>12</v>
      </c>
      <c r="BD1201" s="116">
        <v>8</v>
      </c>
      <c r="BE1201" s="118">
        <v>45</v>
      </c>
      <c r="BF1201" s="118">
        <v>0</v>
      </c>
      <c r="BG1201" s="112">
        <v>48.621368408203125</v>
      </c>
      <c r="BH1201" s="244">
        <v>30</v>
      </c>
      <c r="BI1201" s="240">
        <v>9.0090090090090094</v>
      </c>
      <c r="BJ1201" s="129"/>
      <c r="BK1201" s="129"/>
    </row>
    <row r="1202" spans="1:63">
      <c r="A1202" s="352">
        <v>41845</v>
      </c>
      <c r="B1202" s="114" t="s">
        <v>131</v>
      </c>
      <c r="C1202" s="114" t="s">
        <v>176</v>
      </c>
      <c r="D1202" s="114">
        <v>188</v>
      </c>
      <c r="E1202" s="114">
        <v>168</v>
      </c>
      <c r="F1202" s="114">
        <v>20</v>
      </c>
      <c r="G1202" s="114">
        <v>539</v>
      </c>
      <c r="H1202" s="114">
        <v>489</v>
      </c>
      <c r="I1202" s="114">
        <v>50</v>
      </c>
      <c r="J1202" s="114">
        <v>1734</v>
      </c>
      <c r="K1202" s="115">
        <v>1558</v>
      </c>
      <c r="L1202" s="115">
        <v>176</v>
      </c>
      <c r="M1202" s="115">
        <v>1050835</v>
      </c>
      <c r="N1202" s="116">
        <v>6.6613691160455346E-4</v>
      </c>
      <c r="O1202" s="115">
        <v>33</v>
      </c>
      <c r="P1202" s="116">
        <v>3.2682360615581274E-3</v>
      </c>
      <c r="Q1202" s="116">
        <v>0</v>
      </c>
      <c r="R1202" s="117">
        <v>375473</v>
      </c>
      <c r="S1202" s="116">
        <v>99.332008361816406</v>
      </c>
      <c r="T1202" s="116">
        <v>99.328758239746094</v>
      </c>
      <c r="U1202" s="118">
        <v>377998</v>
      </c>
      <c r="V1202" s="119">
        <v>0.33677425980567932</v>
      </c>
      <c r="W1202" s="117">
        <v>1113</v>
      </c>
      <c r="X1202" s="119">
        <v>0.29642611742019653</v>
      </c>
      <c r="Y1202" s="119">
        <v>0</v>
      </c>
      <c r="Z1202" s="117">
        <v>135775</v>
      </c>
      <c r="AA1202" s="119">
        <v>94.825996398925781</v>
      </c>
      <c r="AB1202" s="116">
        <v>135133</v>
      </c>
      <c r="AC1202" s="120">
        <v>95.115180969238281</v>
      </c>
      <c r="AD1202" s="116">
        <v>5.1493282318115234</v>
      </c>
      <c r="AE1202" s="116">
        <v>29.541584014892578</v>
      </c>
      <c r="AF1202" s="116">
        <v>1554.0421142578125</v>
      </c>
      <c r="AG1202" s="116">
        <v>4561.02783203125</v>
      </c>
      <c r="AH1202" s="121">
        <v>2624.55810546875</v>
      </c>
      <c r="AI1202" s="116">
        <v>57.543128967285156</v>
      </c>
      <c r="AJ1202" s="121">
        <v>4000.860107421875</v>
      </c>
      <c r="AK1202" s="121">
        <v>560.16802978515625</v>
      </c>
      <c r="AL1202" s="116">
        <v>2222.267578125</v>
      </c>
      <c r="AM1202" s="116">
        <v>402.2899169921875</v>
      </c>
      <c r="AN1202" s="116">
        <v>67.795463562011719</v>
      </c>
      <c r="AO1202" s="116">
        <v>66.695228576660156</v>
      </c>
      <c r="AP1202" s="116">
        <v>76.850082397460938</v>
      </c>
      <c r="AQ1202" s="116">
        <v>2.6303505375036043</v>
      </c>
      <c r="AR1202" s="118">
        <v>375</v>
      </c>
      <c r="AS1202" s="118">
        <v>1</v>
      </c>
      <c r="AT1202" s="118">
        <v>0</v>
      </c>
      <c r="AU1202" s="118">
        <v>0</v>
      </c>
      <c r="AV1202" s="118">
        <v>1</v>
      </c>
      <c r="AW1202" s="118">
        <v>1</v>
      </c>
      <c r="AX1202" s="118">
        <v>7</v>
      </c>
      <c r="AY1202" s="118">
        <v>0</v>
      </c>
      <c r="AZ1202" s="118">
        <v>9</v>
      </c>
      <c r="BA1202" s="118">
        <v>2</v>
      </c>
      <c r="BB1202" s="118">
        <v>112</v>
      </c>
      <c r="BC1202" s="118">
        <v>61</v>
      </c>
      <c r="BD1202" s="116">
        <v>19</v>
      </c>
      <c r="BE1202" s="118">
        <v>26</v>
      </c>
      <c r="BF1202" s="118">
        <v>0</v>
      </c>
      <c r="BG1202" s="112">
        <v>33.083583831787109</v>
      </c>
      <c r="BH1202" s="244">
        <v>150</v>
      </c>
      <c r="BI1202" s="240">
        <v>27.829313543599259</v>
      </c>
      <c r="BJ1202" s="129"/>
      <c r="BK1202" s="129"/>
    </row>
    <row r="1203" spans="1:63">
      <c r="A1203" s="352">
        <v>41845</v>
      </c>
      <c r="B1203" s="114" t="s">
        <v>124</v>
      </c>
      <c r="C1203" s="114" t="s">
        <v>176</v>
      </c>
      <c r="D1203" s="114">
        <v>149</v>
      </c>
      <c r="E1203" s="114">
        <v>113</v>
      </c>
      <c r="F1203" s="114">
        <v>36</v>
      </c>
      <c r="G1203" s="114">
        <v>430</v>
      </c>
      <c r="H1203" s="114">
        <v>332</v>
      </c>
      <c r="I1203" s="114">
        <v>98</v>
      </c>
      <c r="J1203" s="114">
        <v>1615</v>
      </c>
      <c r="K1203" s="115">
        <v>1259</v>
      </c>
      <c r="L1203" s="115">
        <v>356</v>
      </c>
      <c r="M1203" s="115">
        <v>1060136</v>
      </c>
      <c r="N1203" s="116">
        <v>4.4050950556993484E-2</v>
      </c>
      <c r="O1203" s="115">
        <v>169</v>
      </c>
      <c r="P1203" s="116">
        <v>1.6597021371126175E-2</v>
      </c>
      <c r="Q1203" s="116">
        <v>0</v>
      </c>
      <c r="R1203" s="117">
        <v>430861</v>
      </c>
      <c r="S1203" s="116">
        <v>99.434585571289063</v>
      </c>
      <c r="T1203" s="116">
        <v>99.418083190917969</v>
      </c>
      <c r="U1203" s="118">
        <v>433311</v>
      </c>
      <c r="V1203" s="119">
        <v>0.27186015248298645</v>
      </c>
      <c r="W1203" s="117">
        <v>1253</v>
      </c>
      <c r="X1203" s="119">
        <v>0.29081305861473083</v>
      </c>
      <c r="Y1203" s="119">
        <v>0</v>
      </c>
      <c r="Z1203" s="117">
        <v>101602</v>
      </c>
      <c r="AA1203" s="119">
        <v>95.599494934082031</v>
      </c>
      <c r="AB1203" s="116">
        <v>101155</v>
      </c>
      <c r="AC1203" s="120">
        <v>95.604766845703125</v>
      </c>
      <c r="AD1203" s="116">
        <v>5.008173942565918</v>
      </c>
      <c r="AE1203" s="116">
        <v>29.316337585449219</v>
      </c>
      <c r="AF1203" s="116">
        <v>1566.4381103515625</v>
      </c>
      <c r="AG1203" s="116">
        <v>5246.63818359375</v>
      </c>
      <c r="AH1203" s="121">
        <v>3131.302001953125</v>
      </c>
      <c r="AI1203" s="116">
        <v>59.682064056396484</v>
      </c>
      <c r="AJ1203" s="121">
        <v>4070.189697265625</v>
      </c>
      <c r="AK1203" s="121">
        <v>1176.4490966796875</v>
      </c>
      <c r="AL1203" s="116">
        <v>2249.25439453125</v>
      </c>
      <c r="AM1203" s="116">
        <v>882.047607421875</v>
      </c>
      <c r="AN1203" s="116">
        <v>79.481040954589844</v>
      </c>
      <c r="AO1203" s="116">
        <v>78.415298461914063</v>
      </c>
      <c r="AP1203" s="116">
        <v>83.402740478515625</v>
      </c>
      <c r="AQ1203" s="116">
        <v>3.2486923737422599</v>
      </c>
      <c r="AR1203" s="118">
        <v>217</v>
      </c>
      <c r="AS1203" s="118">
        <v>3</v>
      </c>
      <c r="AT1203" s="118">
        <v>1</v>
      </c>
      <c r="AU1203" s="118">
        <v>1</v>
      </c>
      <c r="AV1203" s="118">
        <v>7</v>
      </c>
      <c r="AW1203" s="118">
        <v>4</v>
      </c>
      <c r="AX1203" s="118">
        <v>0</v>
      </c>
      <c r="AY1203" s="118">
        <v>0</v>
      </c>
      <c r="AZ1203" s="118">
        <v>7</v>
      </c>
      <c r="BA1203" s="118">
        <v>6</v>
      </c>
      <c r="BB1203" s="118">
        <v>80</v>
      </c>
      <c r="BC1203" s="118">
        <v>38</v>
      </c>
      <c r="BD1203" s="116">
        <v>11</v>
      </c>
      <c r="BE1203" s="118">
        <v>32</v>
      </c>
      <c r="BF1203" s="118">
        <v>0</v>
      </c>
      <c r="BG1203" s="112">
        <v>39.210880279541016</v>
      </c>
      <c r="BH1203" s="244">
        <v>88</v>
      </c>
      <c r="BI1203" s="240">
        <v>20.465116279069768</v>
      </c>
      <c r="BJ1203" s="129"/>
      <c r="BK1203" s="129"/>
    </row>
    <row r="1204" spans="1:63">
      <c r="A1204" s="352">
        <v>41845</v>
      </c>
      <c r="B1204" s="206" t="s">
        <v>133</v>
      </c>
      <c r="C1204" s="206" t="s">
        <v>176</v>
      </c>
      <c r="D1204" s="206">
        <v>173</v>
      </c>
      <c r="E1204" s="206">
        <v>163</v>
      </c>
      <c r="F1204" s="206">
        <v>10</v>
      </c>
      <c r="G1204" s="206">
        <v>511</v>
      </c>
      <c r="H1204" s="206">
        <v>482</v>
      </c>
      <c r="I1204" s="206">
        <v>29</v>
      </c>
      <c r="J1204" s="206">
        <v>1619</v>
      </c>
      <c r="K1204" s="245">
        <v>1515</v>
      </c>
      <c r="L1204" s="245">
        <v>104</v>
      </c>
      <c r="M1204" s="245">
        <v>827822</v>
      </c>
      <c r="N1204" s="246">
        <v>3.6239675246179104E-3</v>
      </c>
      <c r="O1204" s="245">
        <v>20</v>
      </c>
      <c r="P1204" s="246">
        <v>2.5317994877696037E-3</v>
      </c>
      <c r="Q1204" s="246">
        <v>0</v>
      </c>
      <c r="R1204" s="247">
        <v>283142</v>
      </c>
      <c r="S1204" s="246">
        <v>99.353645324707031</v>
      </c>
      <c r="T1204" s="246">
        <v>99.351127624511719</v>
      </c>
      <c r="U1204" s="248">
        <v>284984</v>
      </c>
      <c r="V1204" s="249">
        <v>0.27615585923194885</v>
      </c>
      <c r="W1204" s="248">
        <v>771</v>
      </c>
      <c r="X1204" s="246">
        <v>0.27230152487754822</v>
      </c>
      <c r="Y1204" s="246">
        <v>0</v>
      </c>
      <c r="Z1204" s="247">
        <v>60259</v>
      </c>
      <c r="AA1204" s="249">
        <v>94.374282836914062</v>
      </c>
      <c r="AB1204" s="246">
        <v>59249</v>
      </c>
      <c r="AC1204" s="250">
        <v>94.904556274414063</v>
      </c>
      <c r="AD1204" s="246">
        <v>5.1875200271606445</v>
      </c>
      <c r="AE1204" s="246">
        <v>35.651107788085938</v>
      </c>
      <c r="AF1204" s="246">
        <v>1271.67333984375</v>
      </c>
      <c r="AG1204" s="246">
        <v>4190.02490234375</v>
      </c>
      <c r="AH1204" s="251">
        <v>2480.603271484375</v>
      </c>
      <c r="AI1204" s="246">
        <v>59.202590942382812</v>
      </c>
      <c r="AJ1204" s="251">
        <v>4049.375732421875</v>
      </c>
      <c r="AK1204" s="251">
        <v>140.64930725097656</v>
      </c>
      <c r="AL1204" s="246">
        <v>2396.84619140625</v>
      </c>
      <c r="AM1204" s="246">
        <v>83.757003784179688</v>
      </c>
      <c r="AN1204" s="246">
        <v>68.937568664550781</v>
      </c>
      <c r="AO1204" s="246">
        <v>71.784271240234375</v>
      </c>
      <c r="AP1204" s="246">
        <v>32.187767028808594</v>
      </c>
      <c r="AQ1204" s="246">
        <v>2.588032675938079</v>
      </c>
      <c r="AR1204" s="248">
        <v>356</v>
      </c>
      <c r="AS1204" s="248">
        <v>2</v>
      </c>
      <c r="AT1204" s="248">
        <v>0</v>
      </c>
      <c r="AU1204" s="248">
        <v>0</v>
      </c>
      <c r="AV1204" s="248">
        <v>3</v>
      </c>
      <c r="AW1204" s="248">
        <v>2</v>
      </c>
      <c r="AX1204" s="248">
        <v>4</v>
      </c>
      <c r="AY1204" s="248">
        <v>0</v>
      </c>
      <c r="AZ1204" s="248">
        <v>7</v>
      </c>
      <c r="BA1204" s="248">
        <v>2</v>
      </c>
      <c r="BB1204" s="248">
        <v>66</v>
      </c>
      <c r="BC1204" s="248">
        <v>29</v>
      </c>
      <c r="BD1204" s="246">
        <v>11</v>
      </c>
      <c r="BE1204" s="248">
        <v>26</v>
      </c>
      <c r="BF1204" s="248">
        <v>0</v>
      </c>
      <c r="BG1204" s="249">
        <v>33.466945648193359</v>
      </c>
      <c r="BH1204" s="252">
        <v>169</v>
      </c>
      <c r="BI1204" s="253">
        <v>33.072407045009783</v>
      </c>
      <c r="BJ1204" s="129"/>
      <c r="BK1204" s="129"/>
    </row>
    <row r="1205" spans="1:63">
      <c r="A1205" s="352">
        <v>41845</v>
      </c>
      <c r="B1205" s="206" t="s">
        <v>125</v>
      </c>
      <c r="C1205" s="206" t="s">
        <v>176</v>
      </c>
      <c r="D1205" s="206">
        <v>173</v>
      </c>
      <c r="E1205" s="206">
        <v>164</v>
      </c>
      <c r="F1205" s="206">
        <v>9</v>
      </c>
      <c r="G1205" s="206">
        <v>495</v>
      </c>
      <c r="H1205" s="206">
        <v>468</v>
      </c>
      <c r="I1205" s="206">
        <v>27</v>
      </c>
      <c r="J1205" s="206">
        <v>1618</v>
      </c>
      <c r="K1205" s="245">
        <v>1512</v>
      </c>
      <c r="L1205" s="245">
        <v>106</v>
      </c>
      <c r="M1205" s="245">
        <v>838897</v>
      </c>
      <c r="N1205" s="246">
        <v>3.4569201525300741E-3</v>
      </c>
      <c r="O1205" s="245">
        <v>14</v>
      </c>
      <c r="P1205" s="246">
        <v>1.7465178389102221E-3</v>
      </c>
      <c r="Q1205" s="246">
        <v>0</v>
      </c>
      <c r="R1205" s="247">
        <v>310219</v>
      </c>
      <c r="S1205" s="246">
        <v>99.257057189941406</v>
      </c>
      <c r="T1205" s="246">
        <v>99.255325317382813</v>
      </c>
      <c r="U1205" s="248">
        <v>312541</v>
      </c>
      <c r="V1205" s="249">
        <v>0.49945446848869324</v>
      </c>
      <c r="W1205" s="248">
        <v>656</v>
      </c>
      <c r="X1205" s="246">
        <v>0.21146351099014282</v>
      </c>
      <c r="Y1205" s="246">
        <v>0</v>
      </c>
      <c r="Z1205" s="247">
        <v>71031</v>
      </c>
      <c r="AA1205" s="249">
        <v>96.294578552246094</v>
      </c>
      <c r="AB1205" s="246">
        <v>71103</v>
      </c>
      <c r="AC1205" s="250">
        <v>96.246292114257813</v>
      </c>
      <c r="AD1205" s="246">
        <v>4.2972822189331055</v>
      </c>
      <c r="AE1205" s="246">
        <v>32.826503753662109</v>
      </c>
      <c r="AF1205" s="246">
        <v>1057.3099365234375</v>
      </c>
      <c r="AG1205" s="246">
        <v>4133.3271484375</v>
      </c>
      <c r="AH1205" s="251">
        <v>2431.240966796875</v>
      </c>
      <c r="AI1205" s="246">
        <v>58.8204345703125</v>
      </c>
      <c r="AJ1205" s="251">
        <v>3895.955078125</v>
      </c>
      <c r="AK1205" s="251">
        <v>237.37181091308594</v>
      </c>
      <c r="AL1205" s="246">
        <v>2261.6357421875</v>
      </c>
      <c r="AM1205" s="246">
        <v>169.60519409179687</v>
      </c>
      <c r="AN1205" s="246">
        <v>67.011299133300781</v>
      </c>
      <c r="AO1205" s="246">
        <v>68.09747314453125</v>
      </c>
      <c r="AP1205" s="246">
        <v>53.108177185058594</v>
      </c>
      <c r="AQ1205" s="246">
        <v>2.5545903265991967</v>
      </c>
      <c r="AR1205" s="248">
        <v>344</v>
      </c>
      <c r="AS1205" s="248">
        <v>2</v>
      </c>
      <c r="AT1205" s="248">
        <v>0</v>
      </c>
      <c r="AU1205" s="248">
        <v>0</v>
      </c>
      <c r="AV1205" s="248">
        <v>5</v>
      </c>
      <c r="AW1205" s="248">
        <v>4</v>
      </c>
      <c r="AX1205" s="248">
        <v>1</v>
      </c>
      <c r="AY1205" s="248">
        <v>0</v>
      </c>
      <c r="AZ1205" s="248">
        <v>5</v>
      </c>
      <c r="BA1205" s="248">
        <v>4</v>
      </c>
      <c r="BB1205" s="248">
        <v>67</v>
      </c>
      <c r="BC1205" s="248">
        <v>32</v>
      </c>
      <c r="BD1205" s="246">
        <v>4</v>
      </c>
      <c r="BE1205" s="248">
        <v>16</v>
      </c>
      <c r="BF1205" s="248">
        <v>0</v>
      </c>
      <c r="BG1205" s="249">
        <v>32.612922668457031</v>
      </c>
      <c r="BH1205" s="252">
        <v>158</v>
      </c>
      <c r="BI1205" s="253">
        <v>31.91919191919192</v>
      </c>
      <c r="BJ1205" s="129"/>
      <c r="BK1205" s="129"/>
    </row>
    <row r="1206" spans="1:63">
      <c r="A1206" s="352">
        <v>41845</v>
      </c>
      <c r="B1206" s="107" t="s">
        <v>127</v>
      </c>
      <c r="C1206" s="107" t="s">
        <v>128</v>
      </c>
      <c r="D1206" s="107">
        <v>162</v>
      </c>
      <c r="E1206" s="107">
        <v>150</v>
      </c>
      <c r="F1206" s="107">
        <v>12</v>
      </c>
      <c r="G1206" s="107">
        <v>486</v>
      </c>
      <c r="H1206" s="107">
        <v>450</v>
      </c>
      <c r="I1206" s="107">
        <v>36</v>
      </c>
      <c r="J1206" s="107">
        <v>1550</v>
      </c>
      <c r="K1206" s="108">
        <v>1428</v>
      </c>
      <c r="L1206" s="108">
        <v>122</v>
      </c>
      <c r="M1206" s="108">
        <v>797989</v>
      </c>
      <c r="N1206" s="109">
        <v>0</v>
      </c>
      <c r="O1206" s="108">
        <v>3447</v>
      </c>
      <c r="P1206" s="109">
        <v>0.42168852686882019</v>
      </c>
      <c r="Q1206" s="109">
        <v>0</v>
      </c>
      <c r="R1206" s="110">
        <v>313722</v>
      </c>
      <c r="S1206" s="109">
        <v>99.521621704101563</v>
      </c>
      <c r="T1206" s="109">
        <v>99.101951599121094</v>
      </c>
      <c r="U1206" s="111">
        <v>315230</v>
      </c>
      <c r="V1206" s="112">
        <v>7.0424772799015045E-2</v>
      </c>
      <c r="W1206" s="111">
        <v>2395</v>
      </c>
      <c r="X1206" s="109">
        <v>0.76341474056243896</v>
      </c>
      <c r="Y1206" s="109">
        <v>0</v>
      </c>
      <c r="Z1206" s="110">
        <v>658432</v>
      </c>
      <c r="AA1206" s="112">
        <v>99.227256774902344</v>
      </c>
      <c r="AB1206" s="109">
        <v>656638</v>
      </c>
      <c r="AC1206" s="182">
        <v>99.414596557617188</v>
      </c>
      <c r="AD1206" s="109">
        <v>3.2141044139862061</v>
      </c>
      <c r="AE1206" s="109">
        <v>17.732448577880859</v>
      </c>
      <c r="AF1206" s="109">
        <v>700.4111328125</v>
      </c>
      <c r="AG1206" s="109">
        <v>4057.6953125</v>
      </c>
      <c r="AH1206" s="113">
        <v>2456.423095703125</v>
      </c>
      <c r="AI1206" s="109">
        <v>60.537395477294922</v>
      </c>
      <c r="AJ1206" s="113">
        <v>3738.207275390625</v>
      </c>
      <c r="AK1206" s="113">
        <v>319.4888916015625</v>
      </c>
      <c r="AL1206" s="109">
        <v>450</v>
      </c>
      <c r="AM1206" s="109">
        <v>36</v>
      </c>
      <c r="AN1206" s="109">
        <v>72.311279296875</v>
      </c>
      <c r="AO1206" s="109">
        <v>71.686676025390625</v>
      </c>
      <c r="AP1206" s="109">
        <v>80.520187377929688</v>
      </c>
      <c r="AQ1206" s="109">
        <v>2.6178679435483869</v>
      </c>
      <c r="AR1206" s="111">
        <v>348</v>
      </c>
      <c r="AS1206" s="111">
        <v>1</v>
      </c>
      <c r="AT1206" s="111">
        <v>0</v>
      </c>
      <c r="AU1206" s="111">
        <v>0</v>
      </c>
      <c r="AV1206" s="111">
        <v>5</v>
      </c>
      <c r="AW1206" s="111">
        <v>1</v>
      </c>
      <c r="AX1206" s="111">
        <v>19</v>
      </c>
      <c r="AY1206" s="111">
        <v>1</v>
      </c>
      <c r="AZ1206" s="111">
        <v>11</v>
      </c>
      <c r="BA1206" s="111">
        <v>4</v>
      </c>
      <c r="BB1206" s="111">
        <v>15</v>
      </c>
      <c r="BC1206" s="111">
        <v>2</v>
      </c>
      <c r="BD1206" s="109">
        <v>68</v>
      </c>
      <c r="BE1206" s="111">
        <v>97</v>
      </c>
      <c r="BF1206" s="111">
        <v>0</v>
      </c>
      <c r="BG1206" s="112">
        <v>35.356338500976562</v>
      </c>
      <c r="BH1206" s="244">
        <v>167</v>
      </c>
      <c r="BI1206" s="240">
        <v>34.362139917695472</v>
      </c>
      <c r="BJ1206" s="129"/>
      <c r="BK1206" s="129"/>
    </row>
    <row r="1207" spans="1:63">
      <c r="A1207" s="352">
        <v>41845</v>
      </c>
      <c r="B1207" s="107" t="s">
        <v>129</v>
      </c>
      <c r="C1207" s="107" t="s">
        <v>128</v>
      </c>
      <c r="D1207" s="107">
        <v>154</v>
      </c>
      <c r="E1207" s="107">
        <v>151</v>
      </c>
      <c r="F1207" s="107">
        <v>3</v>
      </c>
      <c r="G1207" s="107">
        <v>457</v>
      </c>
      <c r="H1207" s="107">
        <v>449</v>
      </c>
      <c r="I1207" s="107">
        <v>8</v>
      </c>
      <c r="J1207" s="107">
        <v>1291</v>
      </c>
      <c r="K1207" s="108">
        <v>1261</v>
      </c>
      <c r="L1207" s="108">
        <v>30</v>
      </c>
      <c r="M1207" s="108">
        <v>619637</v>
      </c>
      <c r="N1207" s="109">
        <v>0</v>
      </c>
      <c r="O1207" s="108">
        <v>3043</v>
      </c>
      <c r="P1207" s="109">
        <v>0.49576491117477417</v>
      </c>
      <c r="Q1207" s="109">
        <v>0</v>
      </c>
      <c r="R1207" s="110">
        <v>198188</v>
      </c>
      <c r="S1207" s="109">
        <v>99.37872314453125</v>
      </c>
      <c r="T1207" s="109">
        <v>98.886039733886719</v>
      </c>
      <c r="U1207" s="111">
        <v>199427</v>
      </c>
      <c r="V1207" s="112">
        <v>0.12786634266376495</v>
      </c>
      <c r="W1207" s="111">
        <v>1308</v>
      </c>
      <c r="X1207" s="109">
        <v>0.65997940301895142</v>
      </c>
      <c r="Y1207" s="109">
        <v>0</v>
      </c>
      <c r="Z1207" s="110">
        <v>150943</v>
      </c>
      <c r="AA1207" s="112">
        <v>98.904884338378906</v>
      </c>
      <c r="AB1207" s="109">
        <v>151736</v>
      </c>
      <c r="AC1207" s="182">
        <v>98.965309143066406</v>
      </c>
      <c r="AD1207" s="109">
        <v>3.068065881729126</v>
      </c>
      <c r="AE1207" s="109">
        <v>25.563682556152344</v>
      </c>
      <c r="AF1207" s="109">
        <v>560.6279296875</v>
      </c>
      <c r="AG1207" s="109">
        <v>2273.443603515625</v>
      </c>
      <c r="AH1207" s="113">
        <v>919.5277099609375</v>
      </c>
      <c r="AI1207" s="109">
        <v>40.44647216796875</v>
      </c>
      <c r="AJ1207" s="113">
        <v>2246.527099609375</v>
      </c>
      <c r="AK1207" s="113">
        <v>26.916666030883789</v>
      </c>
      <c r="AL1207" s="109">
        <v>449</v>
      </c>
      <c r="AM1207" s="109">
        <v>8</v>
      </c>
      <c r="AN1207" s="109">
        <v>53.09149169921875</v>
      </c>
      <c r="AO1207" s="109">
        <v>53.2174072265625</v>
      </c>
      <c r="AP1207" s="109">
        <v>44.336463928222656</v>
      </c>
      <c r="AQ1207" s="109">
        <v>1.7609942707324748</v>
      </c>
      <c r="AR1207" s="111">
        <v>376</v>
      </c>
      <c r="AS1207" s="111">
        <v>1</v>
      </c>
      <c r="AT1207" s="111">
        <v>0</v>
      </c>
      <c r="AU1207" s="111">
        <v>0</v>
      </c>
      <c r="AV1207" s="111">
        <v>2</v>
      </c>
      <c r="AW1207" s="111">
        <v>1</v>
      </c>
      <c r="AX1207" s="111">
        <v>20</v>
      </c>
      <c r="AY1207" s="111">
        <v>1</v>
      </c>
      <c r="AZ1207" s="111">
        <v>11</v>
      </c>
      <c r="BA1207" s="111">
        <v>5</v>
      </c>
      <c r="BB1207" s="111">
        <v>29</v>
      </c>
      <c r="BC1207" s="111">
        <v>12</v>
      </c>
      <c r="BD1207" s="109">
        <v>55</v>
      </c>
      <c r="BE1207" s="111">
        <v>83</v>
      </c>
      <c r="BF1207" s="111">
        <v>0</v>
      </c>
      <c r="BG1207" s="112">
        <v>25.691558837890625</v>
      </c>
      <c r="BH1207" s="244">
        <v>216</v>
      </c>
      <c r="BI1207" s="240">
        <v>47.264770240700223</v>
      </c>
      <c r="BJ1207" s="129"/>
      <c r="BK1207" s="129"/>
    </row>
    <row r="1208" spans="1:63">
      <c r="A1208" s="352">
        <v>41845</v>
      </c>
      <c r="B1208" s="126" t="s">
        <v>130</v>
      </c>
      <c r="C1208" s="126" t="s">
        <v>128</v>
      </c>
      <c r="D1208" s="233">
        <v>181</v>
      </c>
      <c r="E1208" s="233">
        <v>176</v>
      </c>
      <c r="F1208" s="233">
        <v>5</v>
      </c>
      <c r="G1208" s="233">
        <v>543</v>
      </c>
      <c r="H1208" s="233">
        <v>528</v>
      </c>
      <c r="I1208" s="233">
        <v>15</v>
      </c>
      <c r="J1208" s="233">
        <v>894</v>
      </c>
      <c r="K1208" s="233">
        <v>861</v>
      </c>
      <c r="L1208" s="233">
        <v>33</v>
      </c>
      <c r="M1208" s="233">
        <v>271557</v>
      </c>
      <c r="N1208" s="195">
        <v>0</v>
      </c>
      <c r="O1208" s="233">
        <v>655</v>
      </c>
      <c r="P1208" s="230">
        <v>0.2377607673406601</v>
      </c>
      <c r="Q1208" s="234">
        <v>0</v>
      </c>
      <c r="R1208" s="233">
        <v>57301</v>
      </c>
      <c r="S1208" s="230">
        <v>99.782325744628906</v>
      </c>
      <c r="T1208" s="195">
        <v>99.545082092285156</v>
      </c>
      <c r="U1208" s="233">
        <v>57426</v>
      </c>
      <c r="V1208" s="195">
        <v>0</v>
      </c>
      <c r="W1208" s="233">
        <v>321</v>
      </c>
      <c r="X1208" s="195">
        <v>0.56019961833953857</v>
      </c>
      <c r="Y1208" s="234">
        <v>0</v>
      </c>
      <c r="Z1208" s="233">
        <v>113691</v>
      </c>
      <c r="AA1208" s="195">
        <v>98.788825988769531</v>
      </c>
      <c r="AB1208" s="233">
        <v>114979</v>
      </c>
      <c r="AC1208" s="195">
        <v>98.624969482421875</v>
      </c>
      <c r="AD1208" s="234">
        <v>4.2217764854431152</v>
      </c>
      <c r="AE1208" s="234">
        <v>31.381021499633789</v>
      </c>
      <c r="AF1208" s="233">
        <v>343.53326416015625</v>
      </c>
      <c r="AG1208" s="234">
        <v>1066.2110595703125</v>
      </c>
      <c r="AH1208" s="234">
        <v>575.726806640625</v>
      </c>
      <c r="AI1208" s="234">
        <v>53.997451782226563</v>
      </c>
      <c r="AJ1208" s="234">
        <v>1021.4057006835937</v>
      </c>
      <c r="AK1208" s="234">
        <v>44.805557250976563</v>
      </c>
      <c r="AL1208" s="234">
        <v>528</v>
      </c>
      <c r="AM1208" s="234">
        <v>15</v>
      </c>
      <c r="AN1208" s="235">
        <v>40.9716796875</v>
      </c>
      <c r="AO1208" s="235">
        <v>40.503902435302734</v>
      </c>
      <c r="AP1208" s="235">
        <v>55.613479614257813</v>
      </c>
      <c r="AQ1208" s="213">
        <v>1.192629820548448</v>
      </c>
      <c r="AR1208" s="234">
        <v>483</v>
      </c>
      <c r="AS1208" s="236">
        <v>1</v>
      </c>
      <c r="AT1208" s="236">
        <v>0</v>
      </c>
      <c r="AU1208" s="236">
        <v>0</v>
      </c>
      <c r="AV1208" s="236">
        <v>0</v>
      </c>
      <c r="AW1208" s="236">
        <v>0</v>
      </c>
      <c r="AX1208" s="236">
        <v>10</v>
      </c>
      <c r="AY1208" s="236">
        <v>2</v>
      </c>
      <c r="AZ1208" s="236">
        <v>1</v>
      </c>
      <c r="BA1208" s="236">
        <v>1</v>
      </c>
      <c r="BB1208" s="236">
        <v>46</v>
      </c>
      <c r="BC1208" s="236">
        <v>6</v>
      </c>
      <c r="BD1208" s="236">
        <v>11</v>
      </c>
      <c r="BE1208" s="236">
        <v>2</v>
      </c>
      <c r="BF1208" s="236">
        <v>0</v>
      </c>
      <c r="BG1208" s="235">
        <v>18.805564880371094</v>
      </c>
      <c r="BH1208" s="236">
        <v>319</v>
      </c>
      <c r="BI1208" s="235">
        <v>58.747697974217317</v>
      </c>
      <c r="BJ1208" s="129"/>
      <c r="BK1208" s="129"/>
    </row>
    <row r="1209" spans="1:63">
      <c r="A1209" s="352">
        <v>41845</v>
      </c>
      <c r="B1209" s="127" t="s">
        <v>132</v>
      </c>
      <c r="C1209" s="127" t="s">
        <v>128</v>
      </c>
      <c r="D1209" s="199">
        <v>183</v>
      </c>
      <c r="E1209" s="199">
        <v>178</v>
      </c>
      <c r="F1209" s="199">
        <v>5</v>
      </c>
      <c r="G1209" s="199">
        <v>542</v>
      </c>
      <c r="H1209" s="199">
        <v>527</v>
      </c>
      <c r="I1209" s="199">
        <v>15</v>
      </c>
      <c r="J1209" s="199">
        <v>1037</v>
      </c>
      <c r="K1209" s="199">
        <v>1005</v>
      </c>
      <c r="L1209" s="199">
        <v>32</v>
      </c>
      <c r="M1209" s="199">
        <v>347191</v>
      </c>
      <c r="N1209" s="200">
        <v>0</v>
      </c>
      <c r="O1209" s="199">
        <v>1318</v>
      </c>
      <c r="P1209" s="194">
        <v>0.37505513429641724</v>
      </c>
      <c r="Q1209" s="200">
        <v>0</v>
      </c>
      <c r="R1209" s="199">
        <v>86159</v>
      </c>
      <c r="S1209" s="194">
        <v>99.722221374511719</v>
      </c>
      <c r="T1209" s="200">
        <v>99.34820556640625</v>
      </c>
      <c r="U1209" s="199">
        <v>86399</v>
      </c>
      <c r="V1209" s="201">
        <v>0</v>
      </c>
      <c r="W1209" s="199">
        <v>629</v>
      </c>
      <c r="X1209" s="200">
        <v>0.7300456166267395</v>
      </c>
      <c r="Y1209" s="200">
        <v>0</v>
      </c>
      <c r="Z1209" s="199">
        <v>124037</v>
      </c>
      <c r="AA1209" s="201">
        <v>98.333564758300781</v>
      </c>
      <c r="AB1209" s="199">
        <v>124926</v>
      </c>
      <c r="AC1209" s="201">
        <v>97.939582824707031</v>
      </c>
      <c r="AD1209" s="200">
        <v>4.1986370086669922</v>
      </c>
      <c r="AE1209" s="200">
        <v>28.023685455322266</v>
      </c>
      <c r="AF1209" s="199">
        <v>407.30007934570312</v>
      </c>
      <c r="AG1209" s="200">
        <v>1370.6168212890625</v>
      </c>
      <c r="AH1209" s="200">
        <v>639.57965087890625</v>
      </c>
      <c r="AI1209" s="237">
        <v>46.66363525390625</v>
      </c>
      <c r="AJ1209" s="200">
        <v>1330.239013671875</v>
      </c>
      <c r="AK1209" s="200">
        <v>40.377777099609375</v>
      </c>
      <c r="AL1209" s="200">
        <v>527</v>
      </c>
      <c r="AM1209" s="200">
        <v>15</v>
      </c>
      <c r="AN1209" s="200">
        <v>41.648155212402344</v>
      </c>
      <c r="AO1209" s="200">
        <v>41.556755065917969</v>
      </c>
      <c r="AP1209" s="200">
        <v>44.901615142822266</v>
      </c>
      <c r="AQ1209" s="200">
        <v>1.3217134245796167</v>
      </c>
      <c r="AR1209" s="200">
        <v>498</v>
      </c>
      <c r="AS1209" s="202">
        <v>0</v>
      </c>
      <c r="AT1209" s="202">
        <v>0</v>
      </c>
      <c r="AU1209" s="202">
        <v>0</v>
      </c>
      <c r="AV1209" s="202">
        <v>0</v>
      </c>
      <c r="AW1209" s="202">
        <v>0</v>
      </c>
      <c r="AX1209" s="202">
        <v>10</v>
      </c>
      <c r="AY1209" s="202">
        <v>0</v>
      </c>
      <c r="AZ1209" s="202">
        <v>5</v>
      </c>
      <c r="BA1209" s="202">
        <v>1</v>
      </c>
      <c r="BB1209" s="202">
        <v>44</v>
      </c>
      <c r="BC1209" s="202">
        <v>19</v>
      </c>
      <c r="BD1209" s="202">
        <v>21</v>
      </c>
      <c r="BE1209" s="202">
        <v>12</v>
      </c>
      <c r="BF1209" s="202">
        <v>0</v>
      </c>
      <c r="BG1209" s="200">
        <v>19.358125686645508</v>
      </c>
      <c r="BH1209" s="202">
        <v>322</v>
      </c>
      <c r="BI1209" s="238">
        <v>59.409594095940953</v>
      </c>
      <c r="BJ1209" s="129"/>
      <c r="BK1209" s="129"/>
    </row>
    <row r="1210" spans="1:63">
      <c r="A1210" s="352">
        <v>41844</v>
      </c>
      <c r="B1210" s="126" t="s">
        <v>6</v>
      </c>
      <c r="C1210" s="126"/>
      <c r="D1210" s="233">
        <v>2048</v>
      </c>
      <c r="E1210" s="233">
        <v>1867</v>
      </c>
      <c r="F1210" s="233">
        <v>181</v>
      </c>
      <c r="G1210" s="233">
        <v>6054</v>
      </c>
      <c r="H1210" s="233">
        <v>5530</v>
      </c>
      <c r="I1210" s="233">
        <v>524</v>
      </c>
      <c r="J1210" s="233">
        <v>18575</v>
      </c>
      <c r="K1210" s="233">
        <v>16648</v>
      </c>
      <c r="L1210" s="233">
        <v>1927</v>
      </c>
      <c r="M1210" s="233">
        <v>10913468</v>
      </c>
      <c r="N1210" s="195">
        <v>9.6651220766095822E-2</v>
      </c>
      <c r="O1210" s="233">
        <v>17593</v>
      </c>
      <c r="P1210" s="230">
        <v>0.16354518012171043</v>
      </c>
      <c r="Q1210" s="234"/>
      <c r="R1210" s="233">
        <v>3972841</v>
      </c>
      <c r="S1210" s="230">
        <v>99.525479187614096</v>
      </c>
      <c r="T1210" s="195">
        <v>99.362710063409708</v>
      </c>
      <c r="U1210" s="233">
        <v>3991815</v>
      </c>
      <c r="V1210" s="195">
        <v>0.16726727228747995</v>
      </c>
      <c r="W1210" s="233">
        <v>14507</v>
      </c>
      <c r="X1210" s="195">
        <v>0.36515430645223407</v>
      </c>
      <c r="Y1210" s="234"/>
      <c r="Z1210" s="233">
        <v>3039885</v>
      </c>
      <c r="AA1210" s="195">
        <v>98.406716791629989</v>
      </c>
      <c r="AB1210" s="233">
        <v>3035983</v>
      </c>
      <c r="AC1210" s="195">
        <v>98.42222414821876</v>
      </c>
      <c r="AD1210" s="234">
        <v>9.588742850757038</v>
      </c>
      <c r="AE1210" s="234">
        <v>30.282614516079519</v>
      </c>
      <c r="AF1210" s="233">
        <v>15241.040832519531</v>
      </c>
      <c r="AG1210" s="234">
        <v>54712.892822265625</v>
      </c>
      <c r="AH1210" s="234">
        <v>34683.912139892578</v>
      </c>
      <c r="AI1210" s="234">
        <v>63.39257595565816</v>
      </c>
      <c r="AJ1210" s="234">
        <v>46122.726806640625</v>
      </c>
      <c r="AK1210" s="234">
        <v>8590.1660919189453</v>
      </c>
      <c r="AL1210" s="234">
        <v>25789.923583984375</v>
      </c>
      <c r="AM1210" s="234">
        <v>6659.0942268371582</v>
      </c>
      <c r="AN1210" s="235">
        <v>76.053312162501513</v>
      </c>
      <c r="AO1210" s="235">
        <v>73.001680849425767</v>
      </c>
      <c r="AP1210" s="235">
        <v>98.761315883114349</v>
      </c>
      <c r="AQ1210" s="213">
        <v>2.9455123995836137</v>
      </c>
      <c r="AR1210" s="234">
        <v>4263</v>
      </c>
      <c r="AS1210" s="236">
        <v>81</v>
      </c>
      <c r="AT1210" s="236">
        <v>22</v>
      </c>
      <c r="AU1210" s="236">
        <v>12</v>
      </c>
      <c r="AV1210" s="236">
        <v>20</v>
      </c>
      <c r="AW1210" s="236">
        <v>15</v>
      </c>
      <c r="AX1210" s="236">
        <v>79</v>
      </c>
      <c r="AY1210" s="236">
        <v>8</v>
      </c>
      <c r="AZ1210" s="236">
        <v>73</v>
      </c>
      <c r="BA1210" s="236">
        <v>27</v>
      </c>
      <c r="BB1210" s="236">
        <v>569</v>
      </c>
      <c r="BC1210" s="236">
        <v>256</v>
      </c>
      <c r="BD1210" s="236">
        <v>288</v>
      </c>
      <c r="BE1210" s="236">
        <v>450</v>
      </c>
      <c r="BF1210" s="236">
        <v>0</v>
      </c>
      <c r="BG1210" s="235">
        <v>37.221844161030162</v>
      </c>
      <c r="BH1210" s="236">
        <v>1978</v>
      </c>
      <c r="BI1210" s="235">
        <v>32.672613148331678</v>
      </c>
      <c r="BJ1210" s="129"/>
      <c r="BK1210" s="129"/>
    </row>
    <row r="1211" spans="1:63">
      <c r="A1211" s="352">
        <v>41844</v>
      </c>
      <c r="B1211" s="127" t="s">
        <v>134</v>
      </c>
      <c r="C1211" s="127"/>
      <c r="D1211" s="199">
        <v>691</v>
      </c>
      <c r="E1211" s="199">
        <v>608</v>
      </c>
      <c r="F1211" s="199">
        <v>83</v>
      </c>
      <c r="G1211" s="199">
        <v>2067</v>
      </c>
      <c r="H1211" s="199">
        <v>1816</v>
      </c>
      <c r="I1211" s="199">
        <v>251</v>
      </c>
      <c r="J1211" s="199">
        <v>7312</v>
      </c>
      <c r="K1211" s="199">
        <v>6285</v>
      </c>
      <c r="L1211" s="199">
        <v>1027</v>
      </c>
      <c r="M1211" s="199">
        <v>5313797</v>
      </c>
      <c r="N1211" s="200">
        <v>1.3210892485267264E-2</v>
      </c>
      <c r="O1211" s="199">
        <v>9534</v>
      </c>
      <c r="P1211" s="194">
        <v>0.17949437558788711</v>
      </c>
      <c r="Q1211" s="200"/>
      <c r="R1211" s="199">
        <v>2036405</v>
      </c>
      <c r="S1211" s="194">
        <v>99.664573802749103</v>
      </c>
      <c r="T1211" s="200">
        <v>99.485681498319536</v>
      </c>
      <c r="U1211" s="199">
        <v>2043261</v>
      </c>
      <c r="V1211" s="201">
        <v>2.9413765042902249E-2</v>
      </c>
      <c r="W1211" s="199">
        <v>6610</v>
      </c>
      <c r="X1211" s="200">
        <v>0.32459162101841232</v>
      </c>
      <c r="Y1211" s="200"/>
      <c r="Z1211" s="199">
        <v>1743490</v>
      </c>
      <c r="AA1211" s="201">
        <v>98.591676948609987</v>
      </c>
      <c r="AB1211" s="199">
        <v>1739569</v>
      </c>
      <c r="AC1211" s="201">
        <v>98.533372568767248</v>
      </c>
      <c r="AD1211" s="200">
        <v>5.3909775522173922</v>
      </c>
      <c r="AE1211" s="200">
        <v>30.673374455622216</v>
      </c>
      <c r="AF1211" s="199">
        <v>7999.68603515625</v>
      </c>
      <c r="AG1211" s="200">
        <v>29178.930908203125</v>
      </c>
      <c r="AH1211" s="200">
        <v>20474.737915039063</v>
      </c>
      <c r="AI1211" s="237">
        <v>70.169595930202377</v>
      </c>
      <c r="AJ1211" s="200">
        <v>22881.005615234375</v>
      </c>
      <c r="AK1211" s="200">
        <v>6297.9255294799805</v>
      </c>
      <c r="AL1211" s="200">
        <v>15199.39990234375</v>
      </c>
      <c r="AM1211" s="200">
        <v>5275.3366279602051</v>
      </c>
      <c r="AN1211" s="200">
        <v>94.621514491686938</v>
      </c>
      <c r="AO1211" s="200">
        <v>88.63992461300839</v>
      </c>
      <c r="AP1211" s="200">
        <v>125.35451879767858</v>
      </c>
      <c r="AQ1211" s="200">
        <v>3.990554008233469</v>
      </c>
      <c r="AR1211" s="200">
        <v>1186</v>
      </c>
      <c r="AS1211" s="202">
        <v>72</v>
      </c>
      <c r="AT1211" s="202">
        <v>10</v>
      </c>
      <c r="AU1211" s="202">
        <v>4</v>
      </c>
      <c r="AV1211" s="202">
        <v>3</v>
      </c>
      <c r="AW1211" s="202">
        <v>2</v>
      </c>
      <c r="AX1211" s="202">
        <v>28</v>
      </c>
      <c r="AY1211" s="202">
        <v>3</v>
      </c>
      <c r="AZ1211" s="202">
        <v>33</v>
      </c>
      <c r="BA1211" s="202">
        <v>5</v>
      </c>
      <c r="BB1211" s="202">
        <v>135</v>
      </c>
      <c r="BC1211" s="202">
        <v>50</v>
      </c>
      <c r="BD1211" s="202">
        <v>100</v>
      </c>
      <c r="BE1211" s="202">
        <v>175</v>
      </c>
      <c r="BF1211" s="202">
        <v>0</v>
      </c>
      <c r="BG1211" s="200">
        <v>46.73266655326843</v>
      </c>
      <c r="BH1211" s="202">
        <v>299</v>
      </c>
      <c r="BI1211" s="238">
        <v>14.465408805031446</v>
      </c>
      <c r="BJ1211" s="129"/>
      <c r="BK1211" s="129"/>
    </row>
    <row r="1212" spans="1:63">
      <c r="A1212" s="352">
        <v>41844</v>
      </c>
      <c r="B1212" s="127" t="s">
        <v>175</v>
      </c>
      <c r="C1212" s="127"/>
      <c r="D1212" s="199">
        <v>677</v>
      </c>
      <c r="E1212" s="199">
        <v>604</v>
      </c>
      <c r="F1212" s="199">
        <v>73</v>
      </c>
      <c r="G1212" s="199">
        <v>1959</v>
      </c>
      <c r="H1212" s="199">
        <v>1760</v>
      </c>
      <c r="I1212" s="199">
        <v>199</v>
      </c>
      <c r="J1212" s="199">
        <v>6496</v>
      </c>
      <c r="K1212" s="199">
        <v>5810</v>
      </c>
      <c r="L1212" s="199">
        <v>686</v>
      </c>
      <c r="M1212" s="199">
        <v>3627005</v>
      </c>
      <c r="N1212" s="200">
        <v>0.25817444515984522</v>
      </c>
      <c r="O1212" s="199">
        <v>239</v>
      </c>
      <c r="P1212" s="194">
        <v>6.8805787656861916E-3</v>
      </c>
      <c r="Q1212" s="200"/>
      <c r="R1212" s="199">
        <v>1323787</v>
      </c>
      <c r="S1212" s="194">
        <v>99.305253526909638</v>
      </c>
      <c r="T1212" s="243">
        <v>99.298420750722258</v>
      </c>
      <c r="U1212" s="199">
        <v>1333067</v>
      </c>
      <c r="V1212" s="201">
        <v>0.4242097415111189</v>
      </c>
      <c r="W1212" s="199">
        <v>3653</v>
      </c>
      <c r="X1212" s="200">
        <v>0.27595073829853295</v>
      </c>
      <c r="Y1212" s="200"/>
      <c r="Z1212" s="199">
        <v>339125</v>
      </c>
      <c r="AA1212" s="201">
        <v>95.672688084097217</v>
      </c>
      <c r="AB1212" s="199">
        <v>337995</v>
      </c>
      <c r="AC1212" s="201">
        <v>95.811474980760465</v>
      </c>
      <c r="AD1212" s="200">
        <v>20.067215852323706</v>
      </c>
      <c r="AE1212" s="200">
        <v>33.015444980010273</v>
      </c>
      <c r="AF1212" s="199">
        <v>5273.0050048828125</v>
      </c>
      <c r="AG1212" s="200">
        <v>17191.935302734375</v>
      </c>
      <c r="AH1212" s="200">
        <v>9946.28076171875</v>
      </c>
      <c r="AI1212" s="237">
        <v>57.854340343735444</v>
      </c>
      <c r="AJ1212" s="200">
        <v>15313.2734375</v>
      </c>
      <c r="AK1212" s="200">
        <v>1878.6627807617187</v>
      </c>
      <c r="AL1212" s="200">
        <v>8636.523681640625</v>
      </c>
      <c r="AM1212" s="200">
        <v>1309.7575988769531</v>
      </c>
      <c r="AN1212" s="200">
        <v>68.238977075247661</v>
      </c>
      <c r="AO1212" s="200">
        <v>68.579445341753342</v>
      </c>
      <c r="AP1212" s="200">
        <v>67.033902711250619</v>
      </c>
      <c r="AQ1212" s="200">
        <v>2.6465417645834939</v>
      </c>
      <c r="AR1212" s="200">
        <v>1348</v>
      </c>
      <c r="AS1212" s="202">
        <v>8</v>
      </c>
      <c r="AT1212" s="202">
        <v>8</v>
      </c>
      <c r="AU1212" s="202">
        <v>5</v>
      </c>
      <c r="AV1212" s="202">
        <v>14</v>
      </c>
      <c r="AW1212" s="202">
        <v>10</v>
      </c>
      <c r="AX1212" s="202">
        <v>7</v>
      </c>
      <c r="AY1212" s="202">
        <v>1</v>
      </c>
      <c r="AZ1212" s="202">
        <v>21</v>
      </c>
      <c r="BA1212" s="202">
        <v>11</v>
      </c>
      <c r="BB1212" s="202">
        <v>294</v>
      </c>
      <c r="BC1212" s="202">
        <v>157</v>
      </c>
      <c r="BD1212" s="202">
        <v>48</v>
      </c>
      <c r="BE1212" s="202">
        <v>100</v>
      </c>
      <c r="BF1212" s="202">
        <v>0</v>
      </c>
      <c r="BG1212" s="200">
        <v>33.319547033027682</v>
      </c>
      <c r="BH1212" s="202">
        <v>590</v>
      </c>
      <c r="BI1212" s="238">
        <v>30.117406840224604</v>
      </c>
      <c r="BJ1212" s="129"/>
      <c r="BK1212" s="129"/>
    </row>
    <row r="1213" spans="1:63">
      <c r="A1213" s="352">
        <v>41844</v>
      </c>
      <c r="B1213" s="126" t="s">
        <v>135</v>
      </c>
      <c r="C1213" s="126"/>
      <c r="D1213" s="189">
        <v>680</v>
      </c>
      <c r="E1213" s="189">
        <v>655</v>
      </c>
      <c r="F1213" s="189">
        <v>25</v>
      </c>
      <c r="G1213" s="189">
        <v>2028</v>
      </c>
      <c r="H1213" s="189">
        <v>1954</v>
      </c>
      <c r="I1213" s="189">
        <v>74</v>
      </c>
      <c r="J1213" s="189">
        <v>4767</v>
      </c>
      <c r="K1213" s="189">
        <v>4553</v>
      </c>
      <c r="L1213" s="189">
        <v>214</v>
      </c>
      <c r="M1213" s="189">
        <v>1972666</v>
      </c>
      <c r="N1213" s="203">
        <v>2.4433938978621977E-2</v>
      </c>
      <c r="O1213" s="189">
        <v>7820</v>
      </c>
      <c r="P1213" s="192">
        <v>0.396523567158655</v>
      </c>
      <c r="Q1213" s="203"/>
      <c r="R1213" s="204">
        <v>612649</v>
      </c>
      <c r="S1213" s="192">
        <v>99.538992466788528</v>
      </c>
      <c r="T1213" s="203">
        <v>99.144296903145431</v>
      </c>
      <c r="U1213" s="204">
        <v>615487</v>
      </c>
      <c r="V1213" s="205">
        <v>6.8401119867549653E-2</v>
      </c>
      <c r="W1213" s="204">
        <v>4244</v>
      </c>
      <c r="X1213" s="203">
        <v>0.69272944214387033</v>
      </c>
      <c r="Y1213" s="203"/>
      <c r="Z1213" s="204">
        <v>957270</v>
      </c>
      <c r="AA1213" s="205">
        <v>99.038410359117762</v>
      </c>
      <c r="AB1213" s="204">
        <v>958419</v>
      </c>
      <c r="AC1213" s="205">
        <v>99.14118925436749</v>
      </c>
      <c r="AD1213" s="203">
        <v>3.7452774967197366</v>
      </c>
      <c r="AE1213" s="203">
        <v>27.24449041653558</v>
      </c>
      <c r="AF1213" s="204">
        <v>1968.3497924804687</v>
      </c>
      <c r="AG1213" s="205">
        <v>8342.026611328125</v>
      </c>
      <c r="AH1213" s="205">
        <v>4262.8934631347656</v>
      </c>
      <c r="AI1213" s="232">
        <v>51.101412903022073</v>
      </c>
      <c r="AJ1213" s="205">
        <v>7928.44775390625</v>
      </c>
      <c r="AK1213" s="205">
        <v>413.57778167724609</v>
      </c>
      <c r="AL1213" s="205">
        <v>1954</v>
      </c>
      <c r="AM1213" s="205">
        <v>74</v>
      </c>
      <c r="AN1213" s="203">
        <v>52.436080793966468</v>
      </c>
      <c r="AO1213" s="203">
        <v>52.723856973182507</v>
      </c>
      <c r="AP1213" s="203">
        <v>47.469028938992288</v>
      </c>
      <c r="AQ1213" s="203">
        <v>1.749953138520689</v>
      </c>
      <c r="AR1213" s="205">
        <v>1729</v>
      </c>
      <c r="AS1213" s="204">
        <v>1</v>
      </c>
      <c r="AT1213" s="204">
        <v>4</v>
      </c>
      <c r="AU1213" s="204">
        <v>3</v>
      </c>
      <c r="AV1213" s="204">
        <v>3</v>
      </c>
      <c r="AW1213" s="204">
        <v>3</v>
      </c>
      <c r="AX1213" s="204">
        <v>44</v>
      </c>
      <c r="AY1213" s="204">
        <v>4</v>
      </c>
      <c r="AZ1213" s="204">
        <v>19</v>
      </c>
      <c r="BA1213" s="204">
        <v>11</v>
      </c>
      <c r="BB1213" s="204">
        <v>140</v>
      </c>
      <c r="BC1213" s="204">
        <v>49</v>
      </c>
      <c r="BD1213" s="204">
        <v>140</v>
      </c>
      <c r="BE1213" s="204">
        <v>175</v>
      </c>
      <c r="BF1213" s="204">
        <v>0</v>
      </c>
      <c r="BG1213" s="203">
        <v>25.312439846535586</v>
      </c>
      <c r="BH1213" s="204">
        <v>1089</v>
      </c>
      <c r="BI1213" s="239">
        <v>53.698224852071007</v>
      </c>
      <c r="BJ1213" s="129"/>
      <c r="BK1213" s="129"/>
    </row>
    <row r="1214" spans="1:63">
      <c r="A1214" s="352">
        <v>41844</v>
      </c>
      <c r="B1214" s="114" t="s">
        <v>121</v>
      </c>
      <c r="C1214" s="114" t="s">
        <v>122</v>
      </c>
      <c r="D1214" s="114">
        <v>163</v>
      </c>
      <c r="E1214" s="114">
        <v>123</v>
      </c>
      <c r="F1214" s="114">
        <v>40</v>
      </c>
      <c r="G1214" s="114">
        <v>484</v>
      </c>
      <c r="H1214" s="114">
        <v>363</v>
      </c>
      <c r="I1214" s="114">
        <v>121</v>
      </c>
      <c r="J1214" s="114">
        <v>1975</v>
      </c>
      <c r="K1214" s="115">
        <v>1464</v>
      </c>
      <c r="L1214" s="115">
        <v>511</v>
      </c>
      <c r="M1214" s="115">
        <v>1720208</v>
      </c>
      <c r="N1214" s="116">
        <v>2.5171374902129173E-2</v>
      </c>
      <c r="O1214" s="115">
        <v>2356</v>
      </c>
      <c r="P1214" s="116">
        <v>0.13703912496566772</v>
      </c>
      <c r="Q1214" s="116">
        <v>0</v>
      </c>
      <c r="R1214" s="117">
        <v>795145</v>
      </c>
      <c r="S1214" s="116">
        <v>99.736091613769531</v>
      </c>
      <c r="T1214" s="116">
        <v>99.599411010742188</v>
      </c>
      <c r="U1214" s="118">
        <v>797249</v>
      </c>
      <c r="V1214" s="119">
        <v>4.3775532394647598E-2</v>
      </c>
      <c r="W1214" s="117">
        <v>2451</v>
      </c>
      <c r="X1214" s="119">
        <v>0.30824565887451172</v>
      </c>
      <c r="Y1214" s="119">
        <v>0</v>
      </c>
      <c r="Z1214" s="117">
        <v>908438</v>
      </c>
      <c r="AA1214" s="119">
        <v>98.553672790527344</v>
      </c>
      <c r="AB1214" s="116">
        <v>909495</v>
      </c>
      <c r="AC1214" s="120">
        <v>98.492790222167969</v>
      </c>
      <c r="AD1214" s="116">
        <v>5.0651845932006836</v>
      </c>
      <c r="AE1214" s="116">
        <v>29.598981857299805</v>
      </c>
      <c r="AF1214" s="116">
        <v>2456.45556640625</v>
      </c>
      <c r="AG1214" s="116">
        <v>12232.5322265625</v>
      </c>
      <c r="AH1214" s="121">
        <v>9546.453125</v>
      </c>
      <c r="AI1214" s="116">
        <v>78.041511535644531</v>
      </c>
      <c r="AJ1214" s="121">
        <v>8030.89306640625</v>
      </c>
      <c r="AK1214" s="121">
        <v>4201.640625</v>
      </c>
      <c r="AL1214" s="116">
        <v>5855.05419921875</v>
      </c>
      <c r="AM1214" s="116">
        <v>3691.399658203125</v>
      </c>
      <c r="AN1214" s="116">
        <v>113.39061737060547</v>
      </c>
      <c r="AO1214" s="116">
        <v>103.51316070556641</v>
      </c>
      <c r="AP1214" s="116">
        <v>138.68499755859375</v>
      </c>
      <c r="AQ1214" s="122">
        <v>6.193687203322785</v>
      </c>
      <c r="AR1214" s="118">
        <v>236</v>
      </c>
      <c r="AS1214" s="118">
        <v>51</v>
      </c>
      <c r="AT1214" s="118">
        <v>2</v>
      </c>
      <c r="AU1214" s="118">
        <v>2</v>
      </c>
      <c r="AV1214" s="118">
        <v>2</v>
      </c>
      <c r="AW1214" s="118">
        <v>1</v>
      </c>
      <c r="AX1214" s="118">
        <v>12</v>
      </c>
      <c r="AY1214" s="118">
        <v>1</v>
      </c>
      <c r="AZ1214" s="118">
        <v>5</v>
      </c>
      <c r="BA1214" s="118">
        <v>2</v>
      </c>
      <c r="BB1214" s="118">
        <v>33</v>
      </c>
      <c r="BC1214" s="118">
        <v>14</v>
      </c>
      <c r="BD1214" s="116">
        <v>37</v>
      </c>
      <c r="BE1214" s="118">
        <v>33</v>
      </c>
      <c r="BF1214" s="118">
        <v>0</v>
      </c>
      <c r="BG1214" s="112">
        <v>56.396949768066406</v>
      </c>
      <c r="BH1214" s="244">
        <v>65</v>
      </c>
      <c r="BI1214" s="240">
        <v>13.429752066115702</v>
      </c>
      <c r="BJ1214" s="129"/>
      <c r="BK1214" s="129"/>
    </row>
    <row r="1215" spans="1:63">
      <c r="A1215" s="352">
        <v>41844</v>
      </c>
      <c r="B1215" s="114" t="s">
        <v>123</v>
      </c>
      <c r="C1215" s="114" t="s">
        <v>122</v>
      </c>
      <c r="D1215" s="114">
        <v>170</v>
      </c>
      <c r="E1215" s="114">
        <v>158</v>
      </c>
      <c r="F1215" s="114">
        <v>12</v>
      </c>
      <c r="G1215" s="114">
        <v>521</v>
      </c>
      <c r="H1215" s="114">
        <v>484</v>
      </c>
      <c r="I1215" s="114">
        <v>37</v>
      </c>
      <c r="J1215" s="114">
        <v>1646</v>
      </c>
      <c r="K1215" s="115">
        <v>1507</v>
      </c>
      <c r="L1215" s="115">
        <v>139</v>
      </c>
      <c r="M1215" s="115">
        <v>1149076</v>
      </c>
      <c r="N1215" s="116">
        <v>4.8734811134636402E-3</v>
      </c>
      <c r="O1215" s="115">
        <v>1549</v>
      </c>
      <c r="P1215" s="116">
        <v>0.13483470678329468</v>
      </c>
      <c r="Q1215" s="116">
        <v>0</v>
      </c>
      <c r="R1215" s="117">
        <v>343080</v>
      </c>
      <c r="S1215" s="116">
        <v>99.73748779296875</v>
      </c>
      <c r="T1215" s="116">
        <v>99.603004455566406</v>
      </c>
      <c r="U1215" s="118">
        <v>343983</v>
      </c>
      <c r="V1215" s="119">
        <v>4.3025381863117218E-2</v>
      </c>
      <c r="W1215" s="117">
        <v>1084</v>
      </c>
      <c r="X1215" s="119">
        <v>0.31596130132675171</v>
      </c>
      <c r="Y1215" s="119">
        <v>0</v>
      </c>
      <c r="Z1215" s="117">
        <v>263012</v>
      </c>
      <c r="AA1215" s="119">
        <v>98.758995056152344</v>
      </c>
      <c r="AB1215" s="116">
        <v>264113</v>
      </c>
      <c r="AC1215" s="120">
        <v>98.718727111816406</v>
      </c>
      <c r="AD1215" s="116">
        <v>5.0973248481750488</v>
      </c>
      <c r="AE1215" s="116">
        <v>30.264362335205078</v>
      </c>
      <c r="AF1215" s="116">
        <v>1655.5330810546875</v>
      </c>
      <c r="AG1215" s="116">
        <v>4935.6298828125</v>
      </c>
      <c r="AH1215" s="121">
        <v>3309.4794921875</v>
      </c>
      <c r="AI1215" s="116">
        <v>67.052825927734375</v>
      </c>
      <c r="AJ1215" s="121">
        <v>4190.93994140625</v>
      </c>
      <c r="AK1215" s="121">
        <v>744.69097900390625</v>
      </c>
      <c r="AL1215" s="116">
        <v>2658.330810546875</v>
      </c>
      <c r="AM1215" s="116">
        <v>651.14697265625</v>
      </c>
      <c r="AN1215" s="116">
        <v>82.438621520996094</v>
      </c>
      <c r="AO1215" s="116">
        <v>76.576766967773438</v>
      </c>
      <c r="AP1215" s="116">
        <v>144.83187866210937</v>
      </c>
      <c r="AQ1215" s="116">
        <v>2.9985600746126972</v>
      </c>
      <c r="AR1215" s="118">
        <v>341</v>
      </c>
      <c r="AS1215" s="118">
        <v>11</v>
      </c>
      <c r="AT1215" s="118">
        <v>3</v>
      </c>
      <c r="AU1215" s="118">
        <v>0</v>
      </c>
      <c r="AV1215" s="118">
        <v>0</v>
      </c>
      <c r="AW1215" s="118">
        <v>0</v>
      </c>
      <c r="AX1215" s="118">
        <v>6</v>
      </c>
      <c r="AY1215" s="118">
        <v>0</v>
      </c>
      <c r="AZ1215" s="118">
        <v>8</v>
      </c>
      <c r="BA1215" s="118">
        <v>1</v>
      </c>
      <c r="BB1215" s="118">
        <v>27</v>
      </c>
      <c r="BC1215" s="118">
        <v>8</v>
      </c>
      <c r="BD1215" s="116">
        <v>24</v>
      </c>
      <c r="BE1215" s="118">
        <v>25</v>
      </c>
      <c r="BF1215" s="118">
        <v>0</v>
      </c>
      <c r="BG1215" s="112">
        <v>40.398494720458984</v>
      </c>
      <c r="BH1215" s="244">
        <v>113</v>
      </c>
      <c r="BI1215" s="240">
        <v>21.689059500959694</v>
      </c>
      <c r="BJ1215" s="129"/>
      <c r="BK1215" s="129"/>
    </row>
    <row r="1216" spans="1:63">
      <c r="A1216" s="352">
        <v>41844</v>
      </c>
      <c r="B1216" s="114" t="s">
        <v>183</v>
      </c>
      <c r="C1216" s="114" t="s">
        <v>122</v>
      </c>
      <c r="D1216" s="114">
        <v>139</v>
      </c>
      <c r="E1216" s="114">
        <v>129</v>
      </c>
      <c r="F1216" s="114">
        <v>10</v>
      </c>
      <c r="G1216" s="114">
        <v>415</v>
      </c>
      <c r="H1216" s="114">
        <v>385</v>
      </c>
      <c r="I1216" s="114">
        <v>30</v>
      </c>
      <c r="J1216" s="114">
        <v>1568</v>
      </c>
      <c r="K1216" s="115">
        <v>1454</v>
      </c>
      <c r="L1216" s="115">
        <v>114</v>
      </c>
      <c r="M1216" s="115">
        <v>1074722</v>
      </c>
      <c r="N1216" s="116">
        <v>2.6053248438984156E-3</v>
      </c>
      <c r="O1216" s="115">
        <v>2206</v>
      </c>
      <c r="P1216" s="116">
        <v>0.20526926219463348</v>
      </c>
      <c r="Q1216" s="116">
        <v>0</v>
      </c>
      <c r="R1216" s="117">
        <v>413292</v>
      </c>
      <c r="S1216" s="116">
        <v>99.68499755859375</v>
      </c>
      <c r="T1216" s="116">
        <v>99.480377197265625</v>
      </c>
      <c r="U1216" s="118">
        <v>414598</v>
      </c>
      <c r="V1216" s="119">
        <v>1.7125021666288376E-2</v>
      </c>
      <c r="W1216" s="117">
        <v>1300</v>
      </c>
      <c r="X1216" s="119">
        <v>0.31454759836196899</v>
      </c>
      <c r="Y1216" s="119">
        <v>0</v>
      </c>
      <c r="Z1216" s="117">
        <v>264757</v>
      </c>
      <c r="AA1216" s="119">
        <v>98.634597778320313</v>
      </c>
      <c r="AB1216" s="116">
        <v>260607</v>
      </c>
      <c r="AC1216" s="120">
        <v>98.589065551757813</v>
      </c>
      <c r="AD1216" s="116">
        <v>5.4293856620788574</v>
      </c>
      <c r="AE1216" s="116">
        <v>29.634695053100586</v>
      </c>
      <c r="AF1216" s="116">
        <v>1623.43505859375</v>
      </c>
      <c r="AG1216" s="116">
        <v>5489.82861328125</v>
      </c>
      <c r="AH1216" s="121">
        <v>3654.876708984375</v>
      </c>
      <c r="AI1216" s="116">
        <v>66.575424194335938</v>
      </c>
      <c r="AJ1216" s="121">
        <v>4868.32666015625</v>
      </c>
      <c r="AK1216" s="121">
        <v>621.5009765625</v>
      </c>
      <c r="AL1216" s="116">
        <v>3128.3974609375</v>
      </c>
      <c r="AM1216" s="116">
        <v>526.47894287109375</v>
      </c>
      <c r="AN1216" s="116">
        <v>89.301498413085937</v>
      </c>
      <c r="AO1216" s="116">
        <v>85.080856323242188</v>
      </c>
      <c r="AP1216" s="116">
        <v>146.05679321289062</v>
      </c>
      <c r="AQ1216" s="116">
        <v>3.5011662074497769</v>
      </c>
      <c r="AR1216" s="118">
        <v>202</v>
      </c>
      <c r="AS1216" s="118">
        <v>7</v>
      </c>
      <c r="AT1216" s="118">
        <v>2</v>
      </c>
      <c r="AU1216" s="118">
        <v>0</v>
      </c>
      <c r="AV1216" s="118">
        <v>1</v>
      </c>
      <c r="AW1216" s="118">
        <v>1</v>
      </c>
      <c r="AX1216" s="118">
        <v>4</v>
      </c>
      <c r="AY1216" s="118">
        <v>0</v>
      </c>
      <c r="AZ1216" s="118">
        <v>2</v>
      </c>
      <c r="BA1216" s="118">
        <v>1</v>
      </c>
      <c r="BB1216" s="118">
        <v>19</v>
      </c>
      <c r="BC1216" s="118">
        <v>2</v>
      </c>
      <c r="BD1216" s="116">
        <v>11</v>
      </c>
      <c r="BE1216" s="118">
        <v>32</v>
      </c>
      <c r="BF1216" s="118">
        <v>0</v>
      </c>
      <c r="BG1216" s="112">
        <v>44.195583343505859</v>
      </c>
      <c r="BH1216" s="244">
        <v>36</v>
      </c>
      <c r="BI1216" s="240">
        <v>8.6746987951807224</v>
      </c>
      <c r="BJ1216" s="129"/>
      <c r="BK1216" s="129"/>
    </row>
    <row r="1217" spans="1:63">
      <c r="A1217" s="352">
        <v>41844</v>
      </c>
      <c r="B1217" s="114" t="s">
        <v>126</v>
      </c>
      <c r="C1217" s="114" t="s">
        <v>122</v>
      </c>
      <c r="D1217" s="114">
        <v>107</v>
      </c>
      <c r="E1217" s="114">
        <v>103</v>
      </c>
      <c r="F1217" s="114">
        <v>4</v>
      </c>
      <c r="G1217" s="114">
        <v>314</v>
      </c>
      <c r="H1217" s="114">
        <v>302</v>
      </c>
      <c r="I1217" s="114">
        <v>12</v>
      </c>
      <c r="J1217" s="114">
        <v>964</v>
      </c>
      <c r="K1217" s="115">
        <v>914</v>
      </c>
      <c r="L1217" s="115">
        <v>50</v>
      </c>
      <c r="M1217" s="115">
        <v>581975</v>
      </c>
      <c r="N1217" s="116">
        <v>1.6495553776621819E-2</v>
      </c>
      <c r="O1217" s="115">
        <v>1128</v>
      </c>
      <c r="P1217" s="116">
        <v>0.19392105937004089</v>
      </c>
      <c r="Q1217" s="116">
        <v>0</v>
      </c>
      <c r="R1217" s="117">
        <v>209245</v>
      </c>
      <c r="S1217" s="116">
        <v>99.517738342285156</v>
      </c>
      <c r="T1217" s="116">
        <v>99.324752807617188</v>
      </c>
      <c r="U1217" s="118">
        <v>210259</v>
      </c>
      <c r="V1217" s="119">
        <v>1.4268116792663932E-3</v>
      </c>
      <c r="W1217" s="117">
        <v>671</v>
      </c>
      <c r="X1217" s="119">
        <v>0.32067671418190002</v>
      </c>
      <c r="Y1217" s="119">
        <v>0</v>
      </c>
      <c r="Z1217" s="117">
        <v>106976</v>
      </c>
      <c r="AA1217" s="119">
        <v>98.778228759765625</v>
      </c>
      <c r="AB1217" s="116">
        <v>106700</v>
      </c>
      <c r="AC1217" s="120">
        <v>98.732894897460938</v>
      </c>
      <c r="AD1217" s="116">
        <v>5.8360333442687988</v>
      </c>
      <c r="AE1217" s="116">
        <v>34.038852691650391</v>
      </c>
      <c r="AF1217" s="116">
        <v>941.39208984375</v>
      </c>
      <c r="AG1217" s="116">
        <v>3054.466552734375</v>
      </c>
      <c r="AH1217" s="121">
        <v>1941.9923095703125</v>
      </c>
      <c r="AI1217" s="116">
        <v>63.578769683837891</v>
      </c>
      <c r="AJ1217" s="121">
        <v>2953.119873046875</v>
      </c>
      <c r="AK1217" s="121">
        <v>101.34600067138672</v>
      </c>
      <c r="AL1217" s="116">
        <v>1890.9002685546875</v>
      </c>
      <c r="AM1217" s="116">
        <v>51.091999053955078</v>
      </c>
      <c r="AN1217" s="116">
        <v>87.338783264160156</v>
      </c>
      <c r="AO1217" s="116">
        <v>89.557365417480469</v>
      </c>
      <c r="AP1217" s="116">
        <v>50.723728179931641</v>
      </c>
      <c r="AQ1217" s="116">
        <v>3.1685337683966543</v>
      </c>
      <c r="AR1217" s="118">
        <v>192</v>
      </c>
      <c r="AS1217" s="118">
        <v>0</v>
      </c>
      <c r="AT1217" s="118">
        <v>1</v>
      </c>
      <c r="AU1217" s="118">
        <v>1</v>
      </c>
      <c r="AV1217" s="118">
        <v>0</v>
      </c>
      <c r="AW1217" s="118">
        <v>0</v>
      </c>
      <c r="AX1217" s="118">
        <v>4</v>
      </c>
      <c r="AY1217" s="118">
        <v>1</v>
      </c>
      <c r="AZ1217" s="118">
        <v>9</v>
      </c>
      <c r="BA1217" s="118">
        <v>1</v>
      </c>
      <c r="BB1217" s="118">
        <v>26</v>
      </c>
      <c r="BC1217" s="118">
        <v>14</v>
      </c>
      <c r="BD1217" s="116">
        <v>11</v>
      </c>
      <c r="BE1217" s="118">
        <v>39</v>
      </c>
      <c r="BF1217" s="118">
        <v>0</v>
      </c>
      <c r="BG1217" s="112">
        <v>42.738136291503906</v>
      </c>
      <c r="BH1217" s="244">
        <v>36</v>
      </c>
      <c r="BI1217" s="240">
        <v>11.464968152866243</v>
      </c>
      <c r="BJ1217" s="129"/>
      <c r="BK1217" s="129"/>
    </row>
    <row r="1218" spans="1:63">
      <c r="A1218" s="352">
        <v>41844</v>
      </c>
      <c r="B1218" s="114" t="s">
        <v>184</v>
      </c>
      <c r="C1218" s="114" t="s">
        <v>122</v>
      </c>
      <c r="D1218" s="114">
        <v>112</v>
      </c>
      <c r="E1218" s="114">
        <v>95</v>
      </c>
      <c r="F1218" s="114">
        <v>17</v>
      </c>
      <c r="G1218" s="114">
        <v>333</v>
      </c>
      <c r="H1218" s="114">
        <v>282</v>
      </c>
      <c r="I1218" s="114">
        <v>51</v>
      </c>
      <c r="J1218" s="114">
        <v>1159</v>
      </c>
      <c r="K1218" s="115">
        <v>946</v>
      </c>
      <c r="L1218" s="115">
        <v>213</v>
      </c>
      <c r="M1218" s="115">
        <v>787816</v>
      </c>
      <c r="N1218" s="116">
        <v>1.1297054588794708E-2</v>
      </c>
      <c r="O1218" s="115">
        <v>2295</v>
      </c>
      <c r="P1218" s="116">
        <v>0.29154333472251892</v>
      </c>
      <c r="Q1218" s="116">
        <v>0</v>
      </c>
      <c r="R1218" s="117">
        <v>275643</v>
      </c>
      <c r="S1218" s="116">
        <v>99.448356628417969</v>
      </c>
      <c r="T1218" s="116">
        <v>99.158424377441406</v>
      </c>
      <c r="U1218" s="118">
        <v>277172</v>
      </c>
      <c r="V1218" s="119">
        <v>1.0823603719472885E-2</v>
      </c>
      <c r="W1218" s="117">
        <v>1104</v>
      </c>
      <c r="X1218" s="119">
        <v>0.40051805973052979</v>
      </c>
      <c r="Y1218" s="119">
        <v>0</v>
      </c>
      <c r="Z1218" s="117">
        <v>200307</v>
      </c>
      <c r="AA1218" s="119">
        <v>98.387977600097656</v>
      </c>
      <c r="AB1218" s="116">
        <v>198654</v>
      </c>
      <c r="AC1218" s="120">
        <v>98.292510986328125</v>
      </c>
      <c r="AD1218" s="116">
        <v>5.8564128875732422</v>
      </c>
      <c r="AE1218" s="116">
        <v>30.995876312255859</v>
      </c>
      <c r="AF1218" s="116">
        <v>1322.8702392578125</v>
      </c>
      <c r="AG1218" s="116">
        <v>3466.4736328125</v>
      </c>
      <c r="AH1218" s="121">
        <v>2021.936279296875</v>
      </c>
      <c r="AI1218" s="116">
        <v>58.328330993652344</v>
      </c>
      <c r="AJ1218" s="121">
        <v>2837.72607421875</v>
      </c>
      <c r="AK1218" s="121">
        <v>628.7469482421875</v>
      </c>
      <c r="AL1218" s="116">
        <v>1666.7171630859375</v>
      </c>
      <c r="AM1218" s="116">
        <v>355.21905517578125</v>
      </c>
      <c r="AN1218" s="116">
        <v>78.467041015625</v>
      </c>
      <c r="AO1218" s="116">
        <v>79.649261474609375</v>
      </c>
      <c r="AP1218" s="116">
        <v>73.540550231933594</v>
      </c>
      <c r="AQ1218" s="116">
        <v>2.9909177159728215</v>
      </c>
      <c r="AR1218" s="118">
        <v>215</v>
      </c>
      <c r="AS1218" s="118">
        <v>3</v>
      </c>
      <c r="AT1218" s="118">
        <v>2</v>
      </c>
      <c r="AU1218" s="118">
        <v>1</v>
      </c>
      <c r="AV1218" s="118">
        <v>0</v>
      </c>
      <c r="AW1218" s="118">
        <v>0</v>
      </c>
      <c r="AX1218" s="118">
        <v>2</v>
      </c>
      <c r="AY1218" s="118">
        <v>1</v>
      </c>
      <c r="AZ1218" s="118">
        <v>9</v>
      </c>
      <c r="BA1218" s="118">
        <v>0</v>
      </c>
      <c r="BB1218" s="118">
        <v>30</v>
      </c>
      <c r="BC1218" s="118">
        <v>12</v>
      </c>
      <c r="BD1218" s="116">
        <v>17</v>
      </c>
      <c r="BE1218" s="118">
        <v>46</v>
      </c>
      <c r="BF1218" s="118">
        <v>0</v>
      </c>
      <c r="BG1218" s="112">
        <v>38.679893493652344</v>
      </c>
      <c r="BH1218" s="244">
        <v>49</v>
      </c>
      <c r="BI1218" s="240">
        <v>14.714714714714713</v>
      </c>
      <c r="BJ1218" s="129"/>
      <c r="BK1218" s="129"/>
    </row>
    <row r="1219" spans="1:63">
      <c r="A1219" s="352">
        <v>41844</v>
      </c>
      <c r="B1219" s="114" t="s">
        <v>131</v>
      </c>
      <c r="C1219" s="114" t="s">
        <v>176</v>
      </c>
      <c r="D1219" s="114">
        <v>184</v>
      </c>
      <c r="E1219" s="114">
        <v>164</v>
      </c>
      <c r="F1219" s="114">
        <v>20</v>
      </c>
      <c r="G1219" s="114">
        <v>528</v>
      </c>
      <c r="H1219" s="114">
        <v>478</v>
      </c>
      <c r="I1219" s="114">
        <v>50</v>
      </c>
      <c r="J1219" s="114">
        <v>1700</v>
      </c>
      <c r="K1219" s="115">
        <v>1530</v>
      </c>
      <c r="L1219" s="115">
        <v>170</v>
      </c>
      <c r="M1219" s="115">
        <v>995426</v>
      </c>
      <c r="N1219" s="116">
        <v>0</v>
      </c>
      <c r="O1219" s="115">
        <v>36</v>
      </c>
      <c r="P1219" s="116">
        <v>3.7589981220662594E-3</v>
      </c>
      <c r="Q1219" s="116">
        <v>0</v>
      </c>
      <c r="R1219" s="117">
        <v>356297</v>
      </c>
      <c r="S1219" s="116">
        <v>99.691940307617188</v>
      </c>
      <c r="T1219" s="116">
        <v>99.688194274902344</v>
      </c>
      <c r="U1219" s="118">
        <v>357398</v>
      </c>
      <c r="V1219" s="119">
        <v>2.6581009849905968E-2</v>
      </c>
      <c r="W1219" s="117">
        <v>998</v>
      </c>
      <c r="X1219" s="119">
        <v>0.28010338544845581</v>
      </c>
      <c r="Y1219" s="119">
        <v>0</v>
      </c>
      <c r="Z1219" s="117">
        <v>133658</v>
      </c>
      <c r="AA1219" s="119">
        <v>95.215400695800781</v>
      </c>
      <c r="AB1219" s="116">
        <v>133261</v>
      </c>
      <c r="AC1219" s="120">
        <v>95.6453857421875</v>
      </c>
      <c r="AD1219" s="116">
        <v>5.3435196876525879</v>
      </c>
      <c r="AE1219" s="116">
        <v>32.478134155273438</v>
      </c>
      <c r="AF1219" s="116">
        <v>1487.0599365234375</v>
      </c>
      <c r="AG1219" s="116">
        <v>4341.609375</v>
      </c>
      <c r="AH1219" s="121">
        <v>2467.655029296875</v>
      </c>
      <c r="AI1219" s="116">
        <v>56.837333679199219</v>
      </c>
      <c r="AJ1219" s="121">
        <v>3800.421875</v>
      </c>
      <c r="AK1219" s="121">
        <v>541.18695068359375</v>
      </c>
      <c r="AL1219" s="116">
        <v>2096.6982421875</v>
      </c>
      <c r="AM1219" s="116">
        <v>370.95693969726562</v>
      </c>
      <c r="AN1219" s="116">
        <v>65.858444213867188</v>
      </c>
      <c r="AO1219" s="116">
        <v>64.456436157226563</v>
      </c>
      <c r="AP1219" s="116">
        <v>77.731613159179687</v>
      </c>
      <c r="AQ1219" s="116">
        <v>2.5538878676470587</v>
      </c>
      <c r="AR1219" s="118">
        <v>386</v>
      </c>
      <c r="AS1219" s="118">
        <v>2</v>
      </c>
      <c r="AT1219" s="118">
        <v>0</v>
      </c>
      <c r="AU1219" s="118">
        <v>0</v>
      </c>
      <c r="AV1219" s="118">
        <v>1</v>
      </c>
      <c r="AW1219" s="118">
        <v>1</v>
      </c>
      <c r="AX1219" s="118">
        <v>4</v>
      </c>
      <c r="AY1219" s="118">
        <v>1</v>
      </c>
      <c r="AZ1219" s="118">
        <v>5</v>
      </c>
      <c r="BA1219" s="118">
        <v>2</v>
      </c>
      <c r="BB1219" s="118">
        <v>108</v>
      </c>
      <c r="BC1219" s="118">
        <v>60</v>
      </c>
      <c r="BD1219" s="116">
        <v>15</v>
      </c>
      <c r="BE1219" s="118">
        <v>23</v>
      </c>
      <c r="BF1219" s="118">
        <v>0</v>
      </c>
      <c r="BG1219" s="112">
        <v>32.138168334960937</v>
      </c>
      <c r="BH1219" s="244">
        <v>148</v>
      </c>
      <c r="BI1219" s="240">
        <v>28.030303030303028</v>
      </c>
      <c r="BJ1219" s="129"/>
      <c r="BK1219" s="129"/>
    </row>
    <row r="1220" spans="1:63">
      <c r="A1220" s="352">
        <v>41844</v>
      </c>
      <c r="B1220" s="114" t="s">
        <v>124</v>
      </c>
      <c r="C1220" s="114" t="s">
        <v>176</v>
      </c>
      <c r="D1220" s="114">
        <v>149</v>
      </c>
      <c r="E1220" s="114">
        <v>113</v>
      </c>
      <c r="F1220" s="114">
        <v>36</v>
      </c>
      <c r="G1220" s="114">
        <v>430</v>
      </c>
      <c r="H1220" s="114">
        <v>332</v>
      </c>
      <c r="I1220" s="114">
        <v>98</v>
      </c>
      <c r="J1220" s="114">
        <v>1609</v>
      </c>
      <c r="K1220" s="115">
        <v>1257</v>
      </c>
      <c r="L1220" s="115">
        <v>352</v>
      </c>
      <c r="M1220" s="115">
        <v>1002470</v>
      </c>
      <c r="N1220" s="116">
        <v>0.63971990346908569</v>
      </c>
      <c r="O1220" s="115">
        <v>136</v>
      </c>
      <c r="P1220" s="116">
        <v>1.4137361198663712E-2</v>
      </c>
      <c r="Q1220" s="116">
        <v>0</v>
      </c>
      <c r="R1220" s="117">
        <v>395761</v>
      </c>
      <c r="S1220" s="116">
        <v>98.771598815917969</v>
      </c>
      <c r="T1220" s="116">
        <v>98.757637023925781</v>
      </c>
      <c r="U1220" s="118">
        <v>400683</v>
      </c>
      <c r="V1220" s="119">
        <v>0.97084230184555054</v>
      </c>
      <c r="W1220" s="117">
        <v>1125</v>
      </c>
      <c r="X1220" s="119">
        <v>0.28426247835159302</v>
      </c>
      <c r="Y1220" s="119">
        <v>0</v>
      </c>
      <c r="Z1220" s="117">
        <v>86008</v>
      </c>
      <c r="AA1220" s="119">
        <v>95.064414978027344</v>
      </c>
      <c r="AB1220" s="116">
        <v>85590</v>
      </c>
      <c r="AC1220" s="120">
        <v>94.854537963867188</v>
      </c>
      <c r="AD1220" s="116">
        <v>5.0211591720581055</v>
      </c>
      <c r="AE1220" s="116">
        <v>29.918783187866211</v>
      </c>
      <c r="AF1220" s="116">
        <v>1475.9739990234375</v>
      </c>
      <c r="AG1220" s="116">
        <v>4848.11962890625</v>
      </c>
      <c r="AH1220" s="121">
        <v>2817.087158203125</v>
      </c>
      <c r="AI1220" s="116">
        <v>58.106800079345703</v>
      </c>
      <c r="AJ1220" s="121">
        <v>3783.8798828125</v>
      </c>
      <c r="AK1220" s="121">
        <v>1064.24072265625</v>
      </c>
      <c r="AL1220" s="116">
        <v>2053.375</v>
      </c>
      <c r="AM1220" s="116">
        <v>763.71295166015625</v>
      </c>
      <c r="AN1220" s="116">
        <v>73.776260375976562</v>
      </c>
      <c r="AO1220" s="116">
        <v>73.437660217285156</v>
      </c>
      <c r="AP1220" s="116">
        <v>75.005844116210937</v>
      </c>
      <c r="AQ1220" s="116">
        <v>3.01312593468381</v>
      </c>
      <c r="AR1220" s="118">
        <v>241</v>
      </c>
      <c r="AS1220" s="118">
        <v>1</v>
      </c>
      <c r="AT1220" s="118">
        <v>3</v>
      </c>
      <c r="AU1220" s="118">
        <v>2</v>
      </c>
      <c r="AV1220" s="118">
        <v>5</v>
      </c>
      <c r="AW1220" s="118">
        <v>4</v>
      </c>
      <c r="AX1220" s="118">
        <v>1</v>
      </c>
      <c r="AY1220" s="118">
        <v>0</v>
      </c>
      <c r="AZ1220" s="118">
        <v>5</v>
      </c>
      <c r="BA1220" s="118">
        <v>4</v>
      </c>
      <c r="BB1220" s="118">
        <v>64</v>
      </c>
      <c r="BC1220" s="118">
        <v>35</v>
      </c>
      <c r="BD1220" s="116">
        <v>9</v>
      </c>
      <c r="BE1220" s="118">
        <v>31</v>
      </c>
      <c r="BF1220" s="118">
        <v>0</v>
      </c>
      <c r="BG1220" s="112">
        <v>36.383426666259766</v>
      </c>
      <c r="BH1220" s="244">
        <v>103</v>
      </c>
      <c r="BI1220" s="240">
        <v>23.953488372093023</v>
      </c>
      <c r="BJ1220" s="129"/>
      <c r="BK1220" s="129"/>
    </row>
    <row r="1221" spans="1:63">
      <c r="A1221" s="352">
        <v>41844</v>
      </c>
      <c r="B1221" s="206" t="s">
        <v>133</v>
      </c>
      <c r="C1221" s="206" t="s">
        <v>176</v>
      </c>
      <c r="D1221" s="206">
        <v>171</v>
      </c>
      <c r="E1221" s="206">
        <v>163</v>
      </c>
      <c r="F1221" s="206">
        <v>8</v>
      </c>
      <c r="G1221" s="206">
        <v>506</v>
      </c>
      <c r="H1221" s="206">
        <v>482</v>
      </c>
      <c r="I1221" s="206">
        <v>24</v>
      </c>
      <c r="J1221" s="206">
        <v>1589</v>
      </c>
      <c r="K1221" s="245">
        <v>1513</v>
      </c>
      <c r="L1221" s="245">
        <v>76</v>
      </c>
      <c r="M1221" s="245">
        <v>824814</v>
      </c>
      <c r="N1221" s="246">
        <v>0.35486787557601929</v>
      </c>
      <c r="O1221" s="245">
        <v>47</v>
      </c>
      <c r="P1221" s="246">
        <v>5.9995353221893311E-3</v>
      </c>
      <c r="Q1221" s="246">
        <v>0</v>
      </c>
      <c r="R1221" s="247">
        <v>279293</v>
      </c>
      <c r="S1221" s="246">
        <v>99.548049926757813</v>
      </c>
      <c r="T1221" s="246">
        <v>99.542076110839844</v>
      </c>
      <c r="U1221" s="248">
        <v>280561</v>
      </c>
      <c r="V1221" s="249">
        <v>0.13544291257858276</v>
      </c>
      <c r="W1221" s="248">
        <v>858</v>
      </c>
      <c r="X1221" s="246">
        <v>0.30720427632331848</v>
      </c>
      <c r="Y1221" s="246">
        <v>0</v>
      </c>
      <c r="Z1221" s="247">
        <v>56172</v>
      </c>
      <c r="AA1221" s="249">
        <v>96.3558349609375</v>
      </c>
      <c r="AB1221" s="246">
        <v>55493</v>
      </c>
      <c r="AC1221" s="250">
        <v>96.251777648925781</v>
      </c>
      <c r="AD1221" s="246">
        <v>5.2747068405151367</v>
      </c>
      <c r="AE1221" s="246">
        <v>35.493640899658203</v>
      </c>
      <c r="AF1221" s="246">
        <v>1268.3822021484375</v>
      </c>
      <c r="AG1221" s="246">
        <v>4116.90966796875</v>
      </c>
      <c r="AH1221" s="251">
        <v>2432.50830078125</v>
      </c>
      <c r="AI1221" s="246">
        <v>59.085781097412109</v>
      </c>
      <c r="AJ1221" s="251">
        <v>4005.851806640625</v>
      </c>
      <c r="AK1221" s="251">
        <v>111.05810546875</v>
      </c>
      <c r="AL1221" s="246">
        <v>2370.861328125</v>
      </c>
      <c r="AM1221" s="246">
        <v>61.646598815917969</v>
      </c>
      <c r="AN1221" s="246">
        <v>69.342643737792969</v>
      </c>
      <c r="AO1221" s="246">
        <v>71.136497497558594</v>
      </c>
      <c r="AP1221" s="246">
        <v>36.313076019287109</v>
      </c>
      <c r="AQ1221" s="246">
        <v>2.5908808483126178</v>
      </c>
      <c r="AR1221" s="248">
        <v>361</v>
      </c>
      <c r="AS1221" s="248">
        <v>1</v>
      </c>
      <c r="AT1221" s="248">
        <v>4</v>
      </c>
      <c r="AU1221" s="248">
        <v>3</v>
      </c>
      <c r="AV1221" s="248">
        <v>3</v>
      </c>
      <c r="AW1221" s="248">
        <v>2</v>
      </c>
      <c r="AX1221" s="248">
        <v>2</v>
      </c>
      <c r="AY1221" s="248">
        <v>0</v>
      </c>
      <c r="AZ1221" s="248">
        <v>6</v>
      </c>
      <c r="BA1221" s="248">
        <v>1</v>
      </c>
      <c r="BB1221" s="248">
        <v>71</v>
      </c>
      <c r="BC1221" s="248">
        <v>34</v>
      </c>
      <c r="BD1221" s="246">
        <v>16</v>
      </c>
      <c r="BE1221" s="248">
        <v>25</v>
      </c>
      <c r="BF1221" s="248">
        <v>0</v>
      </c>
      <c r="BG1221" s="249">
        <v>33.643218994140625</v>
      </c>
      <c r="BH1221" s="252">
        <v>166</v>
      </c>
      <c r="BI1221" s="253">
        <v>32.806324110671937</v>
      </c>
      <c r="BJ1221" s="129"/>
      <c r="BK1221" s="129"/>
    </row>
    <row r="1222" spans="1:63">
      <c r="A1222" s="352">
        <v>41844</v>
      </c>
      <c r="B1222" s="206" t="s">
        <v>125</v>
      </c>
      <c r="C1222" s="206" t="s">
        <v>176</v>
      </c>
      <c r="D1222" s="206">
        <v>173</v>
      </c>
      <c r="E1222" s="206">
        <v>164</v>
      </c>
      <c r="F1222" s="206">
        <v>9</v>
      </c>
      <c r="G1222" s="206">
        <v>495</v>
      </c>
      <c r="H1222" s="206">
        <v>468</v>
      </c>
      <c r="I1222" s="206">
        <v>27</v>
      </c>
      <c r="J1222" s="206">
        <v>1598</v>
      </c>
      <c r="K1222" s="245">
        <v>1510</v>
      </c>
      <c r="L1222" s="245">
        <v>88</v>
      </c>
      <c r="M1222" s="245">
        <v>804295</v>
      </c>
      <c r="N1222" s="246">
        <v>2.9839796479791403E-3</v>
      </c>
      <c r="O1222" s="245">
        <v>20</v>
      </c>
      <c r="P1222" s="246">
        <v>2.5958551559597254E-3</v>
      </c>
      <c r="Q1222" s="246">
        <v>0</v>
      </c>
      <c r="R1222" s="247">
        <v>292436</v>
      </c>
      <c r="S1222" s="246">
        <v>99.324447631835938</v>
      </c>
      <c r="T1222" s="246">
        <v>99.321868896484375</v>
      </c>
      <c r="U1222" s="248">
        <v>294425</v>
      </c>
      <c r="V1222" s="249">
        <v>0.43814215064048767</v>
      </c>
      <c r="W1222" s="248">
        <v>672</v>
      </c>
      <c r="X1222" s="246">
        <v>0.22979387640953064</v>
      </c>
      <c r="Y1222" s="246">
        <v>0</v>
      </c>
      <c r="Z1222" s="247">
        <v>63287</v>
      </c>
      <c r="AA1222" s="249">
        <v>96.858757019042969</v>
      </c>
      <c r="AB1222" s="246">
        <v>63651</v>
      </c>
      <c r="AC1222" s="250">
        <v>97.062103271484375</v>
      </c>
      <c r="AD1222" s="246">
        <v>4.4054980278015137</v>
      </c>
      <c r="AE1222" s="246">
        <v>34.39678955078125</v>
      </c>
      <c r="AF1222" s="246">
        <v>1041.5888671875</v>
      </c>
      <c r="AG1222" s="246">
        <v>3885.296630859375</v>
      </c>
      <c r="AH1222" s="251">
        <v>2229.0302734375</v>
      </c>
      <c r="AI1222" s="246">
        <v>57.370914459228516</v>
      </c>
      <c r="AJ1222" s="251">
        <v>3723.119873046875</v>
      </c>
      <c r="AK1222" s="251">
        <v>162.177001953125</v>
      </c>
      <c r="AL1222" s="246">
        <v>2115.589111328125</v>
      </c>
      <c r="AM1222" s="246">
        <v>113.44110870361328</v>
      </c>
      <c r="AN1222" s="246">
        <v>63.767108917236328</v>
      </c>
      <c r="AO1222" s="246">
        <v>65.188323974609375</v>
      </c>
      <c r="AP1222" s="246">
        <v>42.497093200683594</v>
      </c>
      <c r="AQ1222" s="246">
        <v>2.4313495812636892</v>
      </c>
      <c r="AR1222" s="248">
        <v>360</v>
      </c>
      <c r="AS1222" s="248">
        <v>4</v>
      </c>
      <c r="AT1222" s="248">
        <v>1</v>
      </c>
      <c r="AU1222" s="248">
        <v>0</v>
      </c>
      <c r="AV1222" s="248">
        <v>5</v>
      </c>
      <c r="AW1222" s="248">
        <v>3</v>
      </c>
      <c r="AX1222" s="248">
        <v>0</v>
      </c>
      <c r="AY1222" s="248">
        <v>0</v>
      </c>
      <c r="AZ1222" s="248">
        <v>5</v>
      </c>
      <c r="BA1222" s="248">
        <v>4</v>
      </c>
      <c r="BB1222" s="248">
        <v>51</v>
      </c>
      <c r="BC1222" s="248">
        <v>28</v>
      </c>
      <c r="BD1222" s="246">
        <v>8</v>
      </c>
      <c r="BE1222" s="248">
        <v>21</v>
      </c>
      <c r="BF1222" s="248">
        <v>0</v>
      </c>
      <c r="BG1222" s="249">
        <v>31.018098831176758</v>
      </c>
      <c r="BH1222" s="252">
        <v>173</v>
      </c>
      <c r="BI1222" s="253">
        <v>34.949494949494948</v>
      </c>
      <c r="BJ1222" s="129"/>
      <c r="BK1222" s="129"/>
    </row>
    <row r="1223" spans="1:63">
      <c r="A1223" s="352">
        <v>41844</v>
      </c>
      <c r="B1223" s="107" t="s">
        <v>127</v>
      </c>
      <c r="C1223" s="107" t="s">
        <v>128</v>
      </c>
      <c r="D1223" s="107">
        <v>162</v>
      </c>
      <c r="E1223" s="107">
        <v>150</v>
      </c>
      <c r="F1223" s="107">
        <v>12</v>
      </c>
      <c r="G1223" s="107">
        <v>486</v>
      </c>
      <c r="H1223" s="107">
        <v>450</v>
      </c>
      <c r="I1223" s="107">
        <v>36</v>
      </c>
      <c r="J1223" s="107">
        <v>1546</v>
      </c>
      <c r="K1223" s="108">
        <v>1424</v>
      </c>
      <c r="L1223" s="108">
        <v>122</v>
      </c>
      <c r="M1223" s="108">
        <v>760881</v>
      </c>
      <c r="N1223" s="109">
        <v>0</v>
      </c>
      <c r="O1223" s="108">
        <v>3064</v>
      </c>
      <c r="P1223" s="109">
        <v>0.40269955992698669</v>
      </c>
      <c r="Q1223" s="109">
        <v>0</v>
      </c>
      <c r="R1223" s="110">
        <v>291741</v>
      </c>
      <c r="S1223" s="109">
        <v>99.560791015625</v>
      </c>
      <c r="T1223" s="109">
        <v>99.159858703613281</v>
      </c>
      <c r="U1223" s="111">
        <v>293028</v>
      </c>
      <c r="V1223" s="112">
        <v>3.5491488873958588E-2</v>
      </c>
      <c r="W1223" s="111">
        <v>2079</v>
      </c>
      <c r="X1223" s="109">
        <v>0.71261841058731079</v>
      </c>
      <c r="Y1223" s="109">
        <v>0</v>
      </c>
      <c r="Z1223" s="110">
        <v>605909</v>
      </c>
      <c r="AA1223" s="112">
        <v>99.311447143554688</v>
      </c>
      <c r="AB1223" s="109">
        <v>604910</v>
      </c>
      <c r="AC1223" s="182">
        <v>99.507034301757813</v>
      </c>
      <c r="AD1223" s="109">
        <v>3.1864621639251709</v>
      </c>
      <c r="AE1223" s="109">
        <v>18.294015884399414</v>
      </c>
      <c r="AF1223" s="109">
        <v>670.13885498046875</v>
      </c>
      <c r="AG1223" s="109">
        <v>3819.858154296875</v>
      </c>
      <c r="AH1223" s="113">
        <v>2277.036865234375</v>
      </c>
      <c r="AI1223" s="109">
        <v>59.610507965087891</v>
      </c>
      <c r="AJ1223" s="113">
        <v>3513.7412109375</v>
      </c>
      <c r="AK1223" s="113">
        <v>306.11666870117187</v>
      </c>
      <c r="AL1223" s="109">
        <v>450</v>
      </c>
      <c r="AM1223" s="109">
        <v>36</v>
      </c>
      <c r="AN1223" s="109">
        <v>67.753433227539062</v>
      </c>
      <c r="AO1223" s="109">
        <v>69.364799499511719</v>
      </c>
      <c r="AP1223" s="109">
        <v>53.490329742431641</v>
      </c>
      <c r="AQ1223" s="109">
        <v>2.470800876000566</v>
      </c>
      <c r="AR1223" s="111">
        <v>348</v>
      </c>
      <c r="AS1223" s="111">
        <v>1</v>
      </c>
      <c r="AT1223" s="111">
        <v>0</v>
      </c>
      <c r="AU1223" s="111">
        <v>0</v>
      </c>
      <c r="AV1223" s="111">
        <v>1</v>
      </c>
      <c r="AW1223" s="111">
        <v>1</v>
      </c>
      <c r="AX1223" s="111">
        <v>17</v>
      </c>
      <c r="AY1223" s="111">
        <v>1</v>
      </c>
      <c r="AZ1223" s="111">
        <v>4</v>
      </c>
      <c r="BA1223" s="111">
        <v>4</v>
      </c>
      <c r="BB1223" s="111">
        <v>24</v>
      </c>
      <c r="BC1223" s="111">
        <v>5</v>
      </c>
      <c r="BD1223" s="109">
        <v>64</v>
      </c>
      <c r="BE1223" s="111">
        <v>72</v>
      </c>
      <c r="BF1223" s="111">
        <v>0</v>
      </c>
      <c r="BG1223" s="112">
        <v>33.453956604003906</v>
      </c>
      <c r="BH1223" s="244">
        <v>186</v>
      </c>
      <c r="BI1223" s="240">
        <v>38.271604938271601</v>
      </c>
      <c r="BJ1223" s="129"/>
      <c r="BK1223" s="129"/>
    </row>
    <row r="1224" spans="1:63">
      <c r="A1224" s="352">
        <v>41844</v>
      </c>
      <c r="B1224" s="107" t="s">
        <v>129</v>
      </c>
      <c r="C1224" s="107" t="s">
        <v>128</v>
      </c>
      <c r="D1224" s="107">
        <v>154</v>
      </c>
      <c r="E1224" s="107">
        <v>151</v>
      </c>
      <c r="F1224" s="107">
        <v>3</v>
      </c>
      <c r="G1224" s="107">
        <v>457</v>
      </c>
      <c r="H1224" s="107">
        <v>449</v>
      </c>
      <c r="I1224" s="107">
        <v>8</v>
      </c>
      <c r="J1224" s="107">
        <v>1284</v>
      </c>
      <c r="K1224" s="108">
        <v>1258</v>
      </c>
      <c r="L1224" s="108">
        <v>26</v>
      </c>
      <c r="M1224" s="108">
        <v>601759</v>
      </c>
      <c r="N1224" s="109">
        <v>5.1515637896955013E-3</v>
      </c>
      <c r="O1224" s="108">
        <v>3175</v>
      </c>
      <c r="P1224" s="109">
        <v>0.52765053510665894</v>
      </c>
      <c r="Q1224" s="109">
        <v>0</v>
      </c>
      <c r="R1224" s="110">
        <v>186936</v>
      </c>
      <c r="S1224" s="109">
        <v>99.419761657714844</v>
      </c>
      <c r="T1224" s="109">
        <v>98.895172119140625</v>
      </c>
      <c r="U1224" s="111">
        <v>188027</v>
      </c>
      <c r="V1224" s="112">
        <v>0.10583586245775223</v>
      </c>
      <c r="W1224" s="111">
        <v>1377</v>
      </c>
      <c r="X1224" s="109">
        <v>0.73661571741104126</v>
      </c>
      <c r="Y1224" s="109">
        <v>0</v>
      </c>
      <c r="Z1224" s="110">
        <v>147829</v>
      </c>
      <c r="AA1224" s="112">
        <v>98.823638916015625</v>
      </c>
      <c r="AB1224" s="109">
        <v>147556</v>
      </c>
      <c r="AC1224" s="182">
        <v>99.0579833984375</v>
      </c>
      <c r="AD1224" s="109">
        <v>3.1290569305419922</v>
      </c>
      <c r="AE1224" s="109">
        <v>25.268993377685547</v>
      </c>
      <c r="AF1224" s="109">
        <v>555.8997802734375</v>
      </c>
      <c r="AG1224" s="109">
        <v>2223.505859375</v>
      </c>
      <c r="AH1224" s="113">
        <v>892.0240478515625</v>
      </c>
      <c r="AI1224" s="109">
        <v>40.117908477783203</v>
      </c>
      <c r="AJ1224" s="113">
        <v>2198.73876953125</v>
      </c>
      <c r="AK1224" s="113">
        <v>24.766666412353516</v>
      </c>
      <c r="AL1224" s="109">
        <v>449</v>
      </c>
      <c r="AM1224" s="109">
        <v>8</v>
      </c>
      <c r="AN1224" s="109">
        <v>50.660320281982422</v>
      </c>
      <c r="AO1224" s="109">
        <v>51.328460693359375</v>
      </c>
      <c r="AP1224" s="109">
        <v>23.501350402832031</v>
      </c>
      <c r="AQ1224" s="109">
        <v>1.73170238269081</v>
      </c>
      <c r="AR1224" s="111">
        <v>377</v>
      </c>
      <c r="AS1224" s="111">
        <v>0</v>
      </c>
      <c r="AT1224" s="111">
        <v>2</v>
      </c>
      <c r="AU1224" s="111">
        <v>1</v>
      </c>
      <c r="AV1224" s="111">
        <v>1</v>
      </c>
      <c r="AW1224" s="111">
        <v>1</v>
      </c>
      <c r="AX1224" s="111">
        <v>17</v>
      </c>
      <c r="AY1224" s="111">
        <v>1</v>
      </c>
      <c r="AZ1224" s="111">
        <v>9</v>
      </c>
      <c r="BA1224" s="111">
        <v>5</v>
      </c>
      <c r="BB1224" s="111">
        <v>28</v>
      </c>
      <c r="BC1224" s="111">
        <v>10</v>
      </c>
      <c r="BD1224" s="109">
        <v>60</v>
      </c>
      <c r="BE1224" s="111">
        <v>88</v>
      </c>
      <c r="BF1224" s="111">
        <v>0</v>
      </c>
      <c r="BG1224" s="112">
        <v>25.200246810913086</v>
      </c>
      <c r="BH1224" s="244">
        <v>224</v>
      </c>
      <c r="BI1224" s="240">
        <v>49.015317286652078</v>
      </c>
      <c r="BJ1224" s="129"/>
      <c r="BK1224" s="129"/>
    </row>
    <row r="1225" spans="1:63">
      <c r="A1225" s="352">
        <v>41844</v>
      </c>
      <c r="B1225" s="126" t="s">
        <v>130</v>
      </c>
      <c r="C1225" s="126" t="s">
        <v>128</v>
      </c>
      <c r="D1225" s="233">
        <v>181</v>
      </c>
      <c r="E1225" s="233">
        <v>176</v>
      </c>
      <c r="F1225" s="233">
        <v>5</v>
      </c>
      <c r="G1225" s="233">
        <v>543</v>
      </c>
      <c r="H1225" s="233">
        <v>528</v>
      </c>
      <c r="I1225" s="233">
        <v>15</v>
      </c>
      <c r="J1225" s="233">
        <v>895</v>
      </c>
      <c r="K1225" s="233">
        <v>862</v>
      </c>
      <c r="L1225" s="233">
        <v>33</v>
      </c>
      <c r="M1225" s="233">
        <v>261699</v>
      </c>
      <c r="N1225" s="195">
        <v>0</v>
      </c>
      <c r="O1225" s="233">
        <v>571</v>
      </c>
      <c r="P1225" s="230">
        <v>0.21819043159484863</v>
      </c>
      <c r="Q1225" s="234">
        <v>0</v>
      </c>
      <c r="R1225" s="233">
        <v>52098</v>
      </c>
      <c r="S1225" s="230">
        <v>99.762550354003906</v>
      </c>
      <c r="T1225" s="195">
        <v>99.544876098632813</v>
      </c>
      <c r="U1225" s="233">
        <v>52222</v>
      </c>
      <c r="V1225" s="195">
        <v>0</v>
      </c>
      <c r="W1225" s="233">
        <v>254</v>
      </c>
      <c r="X1225" s="195">
        <v>0.48754271864891052</v>
      </c>
      <c r="Y1225" s="234">
        <v>0</v>
      </c>
      <c r="Z1225" s="233">
        <v>93795</v>
      </c>
      <c r="AA1225" s="195">
        <v>98.916786193847656</v>
      </c>
      <c r="AB1225" s="233">
        <v>95302</v>
      </c>
      <c r="AC1225" s="195">
        <v>98.704116821289063</v>
      </c>
      <c r="AD1225" s="234">
        <v>4.2885189056396484</v>
      </c>
      <c r="AE1225" s="234">
        <v>30.896013259887695</v>
      </c>
      <c r="AF1225" s="233">
        <v>332.41110229492187</v>
      </c>
      <c r="AG1225" s="234">
        <v>992.6170654296875</v>
      </c>
      <c r="AH1225" s="234">
        <v>511.53707885742187</v>
      </c>
      <c r="AI1225" s="234">
        <v>51.5341796875</v>
      </c>
      <c r="AJ1225" s="234">
        <v>952.689208984375</v>
      </c>
      <c r="AK1225" s="234">
        <v>39.927776336669922</v>
      </c>
      <c r="AL1225" s="234">
        <v>528</v>
      </c>
      <c r="AM1225" s="234">
        <v>15</v>
      </c>
      <c r="AN1225" s="235">
        <v>38.318916320800781</v>
      </c>
      <c r="AO1225" s="235">
        <v>38.025993347167969</v>
      </c>
      <c r="AP1225" s="235">
        <v>46.947891235351563</v>
      </c>
      <c r="AQ1225" s="213">
        <v>1.1090693468488129</v>
      </c>
      <c r="AR1225" s="234">
        <v>498</v>
      </c>
      <c r="AS1225" s="236">
        <v>0</v>
      </c>
      <c r="AT1225" s="236">
        <v>0</v>
      </c>
      <c r="AU1225" s="236">
        <v>0</v>
      </c>
      <c r="AV1225" s="236">
        <v>0</v>
      </c>
      <c r="AW1225" s="236">
        <v>0</v>
      </c>
      <c r="AX1225" s="236">
        <v>4</v>
      </c>
      <c r="AY1225" s="236">
        <v>2</v>
      </c>
      <c r="AZ1225" s="236">
        <v>2</v>
      </c>
      <c r="BA1225" s="236">
        <v>1</v>
      </c>
      <c r="BB1225" s="236">
        <v>37</v>
      </c>
      <c r="BC1225" s="236">
        <v>12</v>
      </c>
      <c r="BD1225" s="236">
        <v>4</v>
      </c>
      <c r="BE1225" s="236">
        <v>2</v>
      </c>
      <c r="BF1225" s="236">
        <v>0</v>
      </c>
      <c r="BG1225" s="235">
        <v>17.616931915283203</v>
      </c>
      <c r="BH1225" s="236">
        <v>332</v>
      </c>
      <c r="BI1225" s="235">
        <v>61.141804788213626</v>
      </c>
      <c r="BJ1225" s="129"/>
      <c r="BK1225" s="129"/>
    </row>
    <row r="1226" spans="1:63">
      <c r="A1226" s="443">
        <v>41844</v>
      </c>
      <c r="B1226" s="242" t="s">
        <v>132</v>
      </c>
      <c r="C1226" s="242" t="s">
        <v>128</v>
      </c>
      <c r="D1226" s="242">
        <v>183</v>
      </c>
      <c r="E1226" s="242">
        <v>178</v>
      </c>
      <c r="F1226" s="242">
        <v>5</v>
      </c>
      <c r="G1226" s="242">
        <v>542</v>
      </c>
      <c r="H1226" s="242">
        <v>527</v>
      </c>
      <c r="I1226" s="242">
        <v>15</v>
      </c>
      <c r="J1226" s="242">
        <v>1042</v>
      </c>
      <c r="K1226" s="242">
        <v>1009</v>
      </c>
      <c r="L1226" s="242">
        <v>33</v>
      </c>
      <c r="M1226" s="242">
        <v>348327</v>
      </c>
      <c r="N1226" s="445">
        <v>0.12947604060173035</v>
      </c>
      <c r="O1226" s="242">
        <v>1010</v>
      </c>
      <c r="P1226" s="445">
        <v>0.29035252332687378</v>
      </c>
      <c r="Q1226" s="445">
        <v>0</v>
      </c>
      <c r="R1226" s="242">
        <v>81874</v>
      </c>
      <c r="S1226" s="445">
        <v>99.591293334960938</v>
      </c>
      <c r="T1226" s="445">
        <v>99.3021240234375</v>
      </c>
      <c r="U1226" s="242">
        <v>82210</v>
      </c>
      <c r="V1226" s="449">
        <v>0.14353485405445099</v>
      </c>
      <c r="W1226" s="242">
        <v>534</v>
      </c>
      <c r="X1226" s="445">
        <v>0.6522216796875</v>
      </c>
      <c r="Y1226" s="445">
        <v>0</v>
      </c>
      <c r="Z1226" s="242">
        <v>109737</v>
      </c>
      <c r="AA1226" s="449">
        <v>97.924125671386719</v>
      </c>
      <c r="AB1226" s="242">
        <v>110651</v>
      </c>
      <c r="AC1226" s="449">
        <v>97.628578186035156</v>
      </c>
      <c r="AD1226" s="445">
        <v>4.2216925621032715</v>
      </c>
      <c r="AE1226" s="445">
        <v>29.557891845703125</v>
      </c>
      <c r="AF1226" s="242">
        <v>409.90005493164062</v>
      </c>
      <c r="AG1226" s="445">
        <v>1306.0455322265625</v>
      </c>
      <c r="AH1226" s="445">
        <v>582.29547119140625</v>
      </c>
      <c r="AI1226" s="295">
        <v>44.584621429443359</v>
      </c>
      <c r="AJ1226" s="445">
        <v>1263.278564453125</v>
      </c>
      <c r="AK1226" s="445">
        <v>42.766670227050781</v>
      </c>
      <c r="AL1226" s="445">
        <v>527</v>
      </c>
      <c r="AM1226" s="445">
        <v>15</v>
      </c>
      <c r="AN1226" s="445">
        <v>39.678085327148438</v>
      </c>
      <c r="AO1226" s="445">
        <v>39.687534332275391</v>
      </c>
      <c r="AP1226" s="445">
        <v>39.400672912597656</v>
      </c>
      <c r="AQ1226" s="445">
        <v>1.2534026220984285</v>
      </c>
      <c r="AR1226" s="445">
        <v>506</v>
      </c>
      <c r="AS1226" s="448">
        <v>0</v>
      </c>
      <c r="AT1226" s="448">
        <v>2</v>
      </c>
      <c r="AU1226" s="448">
        <v>2</v>
      </c>
      <c r="AV1226" s="448">
        <v>1</v>
      </c>
      <c r="AW1226" s="448">
        <v>1</v>
      </c>
      <c r="AX1226" s="448">
        <v>6</v>
      </c>
      <c r="AY1226" s="448">
        <v>0</v>
      </c>
      <c r="AZ1226" s="448">
        <v>4</v>
      </c>
      <c r="BA1226" s="448">
        <v>1</v>
      </c>
      <c r="BB1226" s="448">
        <v>51</v>
      </c>
      <c r="BC1226" s="448">
        <v>22</v>
      </c>
      <c r="BD1226" s="448">
        <v>12</v>
      </c>
      <c r="BE1226" s="448">
        <v>13</v>
      </c>
      <c r="BF1226" s="448">
        <v>0</v>
      </c>
      <c r="BG1226" s="445">
        <v>18.446504592895508</v>
      </c>
      <c r="BH1226" s="448">
        <v>347</v>
      </c>
      <c r="BI1226" s="450">
        <v>64.022140221402211</v>
      </c>
      <c r="BJ1226" s="129"/>
      <c r="BK1226" s="129"/>
    </row>
    <row r="1227" spans="1:63">
      <c r="A1227" s="352">
        <v>41843</v>
      </c>
      <c r="B1227" s="126" t="s">
        <v>6</v>
      </c>
      <c r="C1227" s="126"/>
      <c r="D1227" s="233">
        <v>2048</v>
      </c>
      <c r="E1227" s="233">
        <v>1867</v>
      </c>
      <c r="F1227" s="233">
        <v>181</v>
      </c>
      <c r="G1227" s="233">
        <v>6054</v>
      </c>
      <c r="H1227" s="233">
        <v>5530</v>
      </c>
      <c r="I1227" s="233">
        <v>524</v>
      </c>
      <c r="J1227" s="233">
        <v>18575</v>
      </c>
      <c r="K1227" s="233">
        <v>16648</v>
      </c>
      <c r="L1227" s="233">
        <v>1927</v>
      </c>
      <c r="M1227" s="233">
        <v>10913468</v>
      </c>
      <c r="N1227" s="195">
        <v>9.6651220766095822E-2</v>
      </c>
      <c r="O1227" s="233">
        <v>17593</v>
      </c>
      <c r="P1227" s="230">
        <v>0.16354518012171043</v>
      </c>
      <c r="Q1227" s="234"/>
      <c r="R1227" s="233">
        <v>3972841</v>
      </c>
      <c r="S1227" s="230">
        <v>99.525479187614096</v>
      </c>
      <c r="T1227" s="195">
        <v>99.362710063409708</v>
      </c>
      <c r="U1227" s="233">
        <v>3991815</v>
      </c>
      <c r="V1227" s="195">
        <v>0.16726727228747995</v>
      </c>
      <c r="W1227" s="233">
        <v>14507</v>
      </c>
      <c r="X1227" s="195">
        <v>0.36515430645223407</v>
      </c>
      <c r="Y1227" s="234"/>
      <c r="Z1227" s="233">
        <v>3039885</v>
      </c>
      <c r="AA1227" s="195">
        <v>98.406716791629989</v>
      </c>
      <c r="AB1227" s="233">
        <v>3035983</v>
      </c>
      <c r="AC1227" s="195">
        <v>98.42222414821876</v>
      </c>
      <c r="AD1227" s="234">
        <v>9.588742850757038</v>
      </c>
      <c r="AE1227" s="234">
        <v>30.282614516079519</v>
      </c>
      <c r="AF1227" s="233">
        <v>15241.040832519531</v>
      </c>
      <c r="AG1227" s="234">
        <v>54712.892822265625</v>
      </c>
      <c r="AH1227" s="234">
        <v>34683.912139892578</v>
      </c>
      <c r="AI1227" s="234">
        <v>63.39257595565816</v>
      </c>
      <c r="AJ1227" s="234">
        <v>46122.726806640625</v>
      </c>
      <c r="AK1227" s="234">
        <v>8590.1660919189453</v>
      </c>
      <c r="AL1227" s="234">
        <v>25789.923583984375</v>
      </c>
      <c r="AM1227" s="234">
        <v>6659.0942268371582</v>
      </c>
      <c r="AN1227" s="235">
        <v>76.053312162501513</v>
      </c>
      <c r="AO1227" s="235">
        <v>73.001680849425767</v>
      </c>
      <c r="AP1227" s="235">
        <v>98.761315883114349</v>
      </c>
      <c r="AQ1227" s="213">
        <v>2.9455123995836137</v>
      </c>
      <c r="AR1227" s="234">
        <v>4263</v>
      </c>
      <c r="AS1227" s="236">
        <v>81</v>
      </c>
      <c r="AT1227" s="236">
        <v>22</v>
      </c>
      <c r="AU1227" s="236">
        <v>12</v>
      </c>
      <c r="AV1227" s="236">
        <v>20</v>
      </c>
      <c r="AW1227" s="236">
        <v>15</v>
      </c>
      <c r="AX1227" s="236">
        <v>79</v>
      </c>
      <c r="AY1227" s="236">
        <v>8</v>
      </c>
      <c r="AZ1227" s="236">
        <v>73</v>
      </c>
      <c r="BA1227" s="236">
        <v>27</v>
      </c>
      <c r="BB1227" s="236">
        <v>569</v>
      </c>
      <c r="BC1227" s="236">
        <v>256</v>
      </c>
      <c r="BD1227" s="236">
        <v>288</v>
      </c>
      <c r="BE1227" s="236">
        <v>450</v>
      </c>
      <c r="BF1227" s="236">
        <v>0</v>
      </c>
      <c r="BG1227" s="235">
        <v>37.221844161030162</v>
      </c>
      <c r="BH1227" s="236">
        <v>1978</v>
      </c>
      <c r="BI1227" s="235">
        <v>32.672613148331678</v>
      </c>
      <c r="BJ1227" s="129"/>
      <c r="BK1227" s="129"/>
    </row>
    <row r="1228" spans="1:63">
      <c r="A1228" s="352">
        <v>41843</v>
      </c>
      <c r="B1228" s="127" t="s">
        <v>134</v>
      </c>
      <c r="C1228" s="127"/>
      <c r="D1228" s="199">
        <v>691</v>
      </c>
      <c r="E1228" s="199">
        <v>608</v>
      </c>
      <c r="F1228" s="199">
        <v>83</v>
      </c>
      <c r="G1228" s="199">
        <v>2067</v>
      </c>
      <c r="H1228" s="199">
        <v>1816</v>
      </c>
      <c r="I1228" s="199">
        <v>251</v>
      </c>
      <c r="J1228" s="199">
        <v>7312</v>
      </c>
      <c r="K1228" s="199">
        <v>6285</v>
      </c>
      <c r="L1228" s="199">
        <v>1027</v>
      </c>
      <c r="M1228" s="199">
        <v>5313797</v>
      </c>
      <c r="N1228" s="200">
        <v>1.3210892485267264E-2</v>
      </c>
      <c r="O1228" s="199">
        <v>9534</v>
      </c>
      <c r="P1228" s="194">
        <v>0.17949437558788711</v>
      </c>
      <c r="Q1228" s="200"/>
      <c r="R1228" s="199">
        <v>2036405</v>
      </c>
      <c r="S1228" s="194">
        <v>99.664573802749103</v>
      </c>
      <c r="T1228" s="200">
        <v>99.485681498319536</v>
      </c>
      <c r="U1228" s="199">
        <v>2043261</v>
      </c>
      <c r="V1228" s="201">
        <v>2.9413765042902249E-2</v>
      </c>
      <c r="W1228" s="199">
        <v>6610</v>
      </c>
      <c r="X1228" s="200">
        <v>0.32459162101841232</v>
      </c>
      <c r="Y1228" s="200"/>
      <c r="Z1228" s="199">
        <v>1743490</v>
      </c>
      <c r="AA1228" s="201">
        <v>98.591676948609987</v>
      </c>
      <c r="AB1228" s="199">
        <v>1739569</v>
      </c>
      <c r="AC1228" s="201">
        <v>98.533372568767248</v>
      </c>
      <c r="AD1228" s="200">
        <v>5.3909775522173922</v>
      </c>
      <c r="AE1228" s="200">
        <v>30.673374455622216</v>
      </c>
      <c r="AF1228" s="199">
        <v>7999.68603515625</v>
      </c>
      <c r="AG1228" s="200">
        <v>29178.930908203125</v>
      </c>
      <c r="AH1228" s="200">
        <v>20474.737915039063</v>
      </c>
      <c r="AI1228" s="237">
        <v>70.169595930202377</v>
      </c>
      <c r="AJ1228" s="200">
        <v>22881.005615234375</v>
      </c>
      <c r="AK1228" s="200">
        <v>6297.9255294799805</v>
      </c>
      <c r="AL1228" s="200">
        <v>15199.39990234375</v>
      </c>
      <c r="AM1228" s="200">
        <v>5275.3366279602051</v>
      </c>
      <c r="AN1228" s="200">
        <v>94.621514491686938</v>
      </c>
      <c r="AO1228" s="200">
        <v>88.63992461300839</v>
      </c>
      <c r="AP1228" s="200">
        <v>125.35451879767858</v>
      </c>
      <c r="AQ1228" s="200">
        <v>3.990554008233469</v>
      </c>
      <c r="AR1228" s="200">
        <v>1186</v>
      </c>
      <c r="AS1228" s="202">
        <v>72</v>
      </c>
      <c r="AT1228" s="202">
        <v>10</v>
      </c>
      <c r="AU1228" s="202">
        <v>4</v>
      </c>
      <c r="AV1228" s="202">
        <v>3</v>
      </c>
      <c r="AW1228" s="202">
        <v>2</v>
      </c>
      <c r="AX1228" s="202">
        <v>28</v>
      </c>
      <c r="AY1228" s="202">
        <v>3</v>
      </c>
      <c r="AZ1228" s="202">
        <v>33</v>
      </c>
      <c r="BA1228" s="202">
        <v>5</v>
      </c>
      <c r="BB1228" s="202">
        <v>135</v>
      </c>
      <c r="BC1228" s="202">
        <v>50</v>
      </c>
      <c r="BD1228" s="202">
        <v>100</v>
      </c>
      <c r="BE1228" s="202">
        <v>175</v>
      </c>
      <c r="BF1228" s="202">
        <v>0</v>
      </c>
      <c r="BG1228" s="200">
        <v>46.73266655326843</v>
      </c>
      <c r="BH1228" s="202">
        <v>299</v>
      </c>
      <c r="BI1228" s="238">
        <v>14.465408805031446</v>
      </c>
      <c r="BJ1228" s="129"/>
      <c r="BK1228" s="129"/>
    </row>
    <row r="1229" spans="1:63">
      <c r="A1229" s="352">
        <v>41843</v>
      </c>
      <c r="B1229" s="127" t="s">
        <v>175</v>
      </c>
      <c r="C1229" s="127"/>
      <c r="D1229" s="199">
        <v>677</v>
      </c>
      <c r="E1229" s="199">
        <v>604</v>
      </c>
      <c r="F1229" s="199">
        <v>73</v>
      </c>
      <c r="G1229" s="199">
        <v>1959</v>
      </c>
      <c r="H1229" s="199">
        <v>1760</v>
      </c>
      <c r="I1229" s="199">
        <v>199</v>
      </c>
      <c r="J1229" s="199">
        <v>6496</v>
      </c>
      <c r="K1229" s="199">
        <v>5810</v>
      </c>
      <c r="L1229" s="199">
        <v>686</v>
      </c>
      <c r="M1229" s="199">
        <v>3627005</v>
      </c>
      <c r="N1229" s="200">
        <v>0.25817444515984522</v>
      </c>
      <c r="O1229" s="199">
        <v>239</v>
      </c>
      <c r="P1229" s="194">
        <v>6.8805787656861916E-3</v>
      </c>
      <c r="Q1229" s="200"/>
      <c r="R1229" s="199">
        <v>1323787</v>
      </c>
      <c r="S1229" s="194">
        <v>99.305253526909638</v>
      </c>
      <c r="T1229" s="243">
        <v>99.298420750722258</v>
      </c>
      <c r="U1229" s="199">
        <v>1333067</v>
      </c>
      <c r="V1229" s="201">
        <v>0.4242097415111189</v>
      </c>
      <c r="W1229" s="199">
        <v>3653</v>
      </c>
      <c r="X1229" s="200">
        <v>0.27595073829853295</v>
      </c>
      <c r="Y1229" s="200"/>
      <c r="Z1229" s="199">
        <v>339125</v>
      </c>
      <c r="AA1229" s="201">
        <v>95.672688084097217</v>
      </c>
      <c r="AB1229" s="199">
        <v>337995</v>
      </c>
      <c r="AC1229" s="201">
        <v>95.811474980760465</v>
      </c>
      <c r="AD1229" s="200">
        <v>20.067215852323706</v>
      </c>
      <c r="AE1229" s="200">
        <v>33.015444980010273</v>
      </c>
      <c r="AF1229" s="199">
        <v>5273.0050048828125</v>
      </c>
      <c r="AG1229" s="200">
        <v>17191.935302734375</v>
      </c>
      <c r="AH1229" s="200">
        <v>9946.28076171875</v>
      </c>
      <c r="AI1229" s="237">
        <v>57.854340343735444</v>
      </c>
      <c r="AJ1229" s="200">
        <v>15313.2734375</v>
      </c>
      <c r="AK1229" s="200">
        <v>1878.6627807617187</v>
      </c>
      <c r="AL1229" s="200">
        <v>8636.523681640625</v>
      </c>
      <c r="AM1229" s="200">
        <v>1309.7575988769531</v>
      </c>
      <c r="AN1229" s="200">
        <v>68.238977075247661</v>
      </c>
      <c r="AO1229" s="200">
        <v>68.579445341753342</v>
      </c>
      <c r="AP1229" s="200">
        <v>67.033902711250619</v>
      </c>
      <c r="AQ1229" s="200">
        <v>2.6465417645834939</v>
      </c>
      <c r="AR1229" s="200">
        <v>1348</v>
      </c>
      <c r="AS1229" s="202">
        <v>8</v>
      </c>
      <c r="AT1229" s="202">
        <v>8</v>
      </c>
      <c r="AU1229" s="202">
        <v>5</v>
      </c>
      <c r="AV1229" s="202">
        <v>14</v>
      </c>
      <c r="AW1229" s="202">
        <v>10</v>
      </c>
      <c r="AX1229" s="202">
        <v>7</v>
      </c>
      <c r="AY1229" s="202">
        <v>1</v>
      </c>
      <c r="AZ1229" s="202">
        <v>21</v>
      </c>
      <c r="BA1229" s="202">
        <v>11</v>
      </c>
      <c r="BB1229" s="202">
        <v>294</v>
      </c>
      <c r="BC1229" s="202">
        <v>157</v>
      </c>
      <c r="BD1229" s="202">
        <v>48</v>
      </c>
      <c r="BE1229" s="202">
        <v>100</v>
      </c>
      <c r="BF1229" s="202">
        <v>0</v>
      </c>
      <c r="BG1229" s="200">
        <v>33.319547033027682</v>
      </c>
      <c r="BH1229" s="202">
        <v>590</v>
      </c>
      <c r="BI1229" s="238">
        <v>30.117406840224604</v>
      </c>
      <c r="BJ1229" s="129"/>
      <c r="BK1229" s="129"/>
    </row>
    <row r="1230" spans="1:63">
      <c r="A1230" s="352">
        <v>41843</v>
      </c>
      <c r="B1230" s="126" t="s">
        <v>135</v>
      </c>
      <c r="C1230" s="126"/>
      <c r="D1230" s="189">
        <v>680</v>
      </c>
      <c r="E1230" s="189">
        <v>655</v>
      </c>
      <c r="F1230" s="189">
        <v>25</v>
      </c>
      <c r="G1230" s="189">
        <v>2028</v>
      </c>
      <c r="H1230" s="189">
        <v>1954</v>
      </c>
      <c r="I1230" s="189">
        <v>74</v>
      </c>
      <c r="J1230" s="189">
        <v>4767</v>
      </c>
      <c r="K1230" s="189">
        <v>4553</v>
      </c>
      <c r="L1230" s="189">
        <v>214</v>
      </c>
      <c r="M1230" s="189">
        <v>1972666</v>
      </c>
      <c r="N1230" s="203">
        <v>2.4433938978621977E-2</v>
      </c>
      <c r="O1230" s="189">
        <v>7820</v>
      </c>
      <c r="P1230" s="192">
        <v>0.396523567158655</v>
      </c>
      <c r="Q1230" s="203"/>
      <c r="R1230" s="204">
        <v>612649</v>
      </c>
      <c r="S1230" s="192">
        <v>99.538992466788528</v>
      </c>
      <c r="T1230" s="203">
        <v>99.144296903145431</v>
      </c>
      <c r="U1230" s="204">
        <v>615487</v>
      </c>
      <c r="V1230" s="205">
        <v>6.8401119867549653E-2</v>
      </c>
      <c r="W1230" s="204">
        <v>4244</v>
      </c>
      <c r="X1230" s="203">
        <v>0.69272944214387033</v>
      </c>
      <c r="Y1230" s="203"/>
      <c r="Z1230" s="204">
        <v>957270</v>
      </c>
      <c r="AA1230" s="205">
        <v>99.038410359117762</v>
      </c>
      <c r="AB1230" s="204">
        <v>958419</v>
      </c>
      <c r="AC1230" s="205">
        <v>99.14118925436749</v>
      </c>
      <c r="AD1230" s="203">
        <v>3.7452774967197366</v>
      </c>
      <c r="AE1230" s="203">
        <v>27.24449041653558</v>
      </c>
      <c r="AF1230" s="204">
        <v>1968.3497924804687</v>
      </c>
      <c r="AG1230" s="205">
        <v>8342.026611328125</v>
      </c>
      <c r="AH1230" s="205">
        <v>4262.8934631347656</v>
      </c>
      <c r="AI1230" s="232">
        <v>51.101412903022073</v>
      </c>
      <c r="AJ1230" s="205">
        <v>7928.44775390625</v>
      </c>
      <c r="AK1230" s="205">
        <v>413.57778167724609</v>
      </c>
      <c r="AL1230" s="205">
        <v>1954</v>
      </c>
      <c r="AM1230" s="205">
        <v>74</v>
      </c>
      <c r="AN1230" s="203">
        <v>52.436080793966468</v>
      </c>
      <c r="AO1230" s="203">
        <v>52.723856973182507</v>
      </c>
      <c r="AP1230" s="203">
        <v>47.469028938992288</v>
      </c>
      <c r="AQ1230" s="203">
        <v>1.749953138520689</v>
      </c>
      <c r="AR1230" s="205">
        <v>1729</v>
      </c>
      <c r="AS1230" s="204">
        <v>1</v>
      </c>
      <c r="AT1230" s="204">
        <v>4</v>
      </c>
      <c r="AU1230" s="204">
        <v>3</v>
      </c>
      <c r="AV1230" s="204">
        <v>3</v>
      </c>
      <c r="AW1230" s="204">
        <v>3</v>
      </c>
      <c r="AX1230" s="204">
        <v>44</v>
      </c>
      <c r="AY1230" s="204">
        <v>4</v>
      </c>
      <c r="AZ1230" s="204">
        <v>19</v>
      </c>
      <c r="BA1230" s="204">
        <v>11</v>
      </c>
      <c r="BB1230" s="204">
        <v>140</v>
      </c>
      <c r="BC1230" s="204">
        <v>49</v>
      </c>
      <c r="BD1230" s="204">
        <v>140</v>
      </c>
      <c r="BE1230" s="204">
        <v>175</v>
      </c>
      <c r="BF1230" s="204">
        <v>0</v>
      </c>
      <c r="BG1230" s="203">
        <v>25.312439846535586</v>
      </c>
      <c r="BH1230" s="204">
        <v>1089</v>
      </c>
      <c r="BI1230" s="239">
        <v>53.698224852071007</v>
      </c>
      <c r="BJ1230" s="129"/>
      <c r="BK1230" s="129"/>
    </row>
    <row r="1231" spans="1:63">
      <c r="A1231" s="352">
        <v>41843</v>
      </c>
      <c r="B1231" s="114" t="s">
        <v>121</v>
      </c>
      <c r="C1231" s="114" t="s">
        <v>122</v>
      </c>
      <c r="D1231" s="114">
        <v>163</v>
      </c>
      <c r="E1231" s="114">
        <v>123</v>
      </c>
      <c r="F1231" s="114">
        <v>40</v>
      </c>
      <c r="G1231" s="114">
        <v>484</v>
      </c>
      <c r="H1231" s="114">
        <v>363</v>
      </c>
      <c r="I1231" s="114">
        <v>121</v>
      </c>
      <c r="J1231" s="114">
        <v>1975</v>
      </c>
      <c r="K1231" s="115">
        <v>1464</v>
      </c>
      <c r="L1231" s="115">
        <v>511</v>
      </c>
      <c r="M1231" s="115">
        <v>1720208</v>
      </c>
      <c r="N1231" s="116">
        <v>2.5171374902129173E-2</v>
      </c>
      <c r="O1231" s="115">
        <v>2356</v>
      </c>
      <c r="P1231" s="116">
        <v>0.13703912496566772</v>
      </c>
      <c r="Q1231" s="116">
        <v>0</v>
      </c>
      <c r="R1231" s="117">
        <v>795145</v>
      </c>
      <c r="S1231" s="116">
        <v>99.736091613769531</v>
      </c>
      <c r="T1231" s="116">
        <v>99.599411010742188</v>
      </c>
      <c r="U1231" s="118">
        <v>797249</v>
      </c>
      <c r="V1231" s="119">
        <v>4.3775532394647598E-2</v>
      </c>
      <c r="W1231" s="117">
        <v>2451</v>
      </c>
      <c r="X1231" s="119">
        <v>0.30824565887451172</v>
      </c>
      <c r="Y1231" s="119">
        <v>0</v>
      </c>
      <c r="Z1231" s="117">
        <v>908438</v>
      </c>
      <c r="AA1231" s="119">
        <v>98.553672790527344</v>
      </c>
      <c r="AB1231" s="116">
        <v>909495</v>
      </c>
      <c r="AC1231" s="120">
        <v>98.492790222167969</v>
      </c>
      <c r="AD1231" s="116">
        <v>5.0651845932006836</v>
      </c>
      <c r="AE1231" s="116">
        <v>29.598981857299805</v>
      </c>
      <c r="AF1231" s="116">
        <v>2456.45556640625</v>
      </c>
      <c r="AG1231" s="116">
        <v>12232.5322265625</v>
      </c>
      <c r="AH1231" s="121">
        <v>9546.453125</v>
      </c>
      <c r="AI1231" s="116">
        <v>78.041511535644531</v>
      </c>
      <c r="AJ1231" s="121">
        <v>8030.89306640625</v>
      </c>
      <c r="AK1231" s="121">
        <v>4201.640625</v>
      </c>
      <c r="AL1231" s="116">
        <v>5855.05419921875</v>
      </c>
      <c r="AM1231" s="116">
        <v>3691.399658203125</v>
      </c>
      <c r="AN1231" s="116">
        <v>113.39061737060547</v>
      </c>
      <c r="AO1231" s="116">
        <v>103.51316070556641</v>
      </c>
      <c r="AP1231" s="116">
        <v>138.68499755859375</v>
      </c>
      <c r="AQ1231" s="122">
        <v>6.193687203322785</v>
      </c>
      <c r="AR1231" s="118">
        <v>236</v>
      </c>
      <c r="AS1231" s="118">
        <v>51</v>
      </c>
      <c r="AT1231" s="118">
        <v>2</v>
      </c>
      <c r="AU1231" s="118">
        <v>2</v>
      </c>
      <c r="AV1231" s="118">
        <v>2</v>
      </c>
      <c r="AW1231" s="118">
        <v>1</v>
      </c>
      <c r="AX1231" s="118">
        <v>12</v>
      </c>
      <c r="AY1231" s="118">
        <v>1</v>
      </c>
      <c r="AZ1231" s="118">
        <v>5</v>
      </c>
      <c r="BA1231" s="118">
        <v>2</v>
      </c>
      <c r="BB1231" s="118">
        <v>33</v>
      </c>
      <c r="BC1231" s="118">
        <v>14</v>
      </c>
      <c r="BD1231" s="116">
        <v>37</v>
      </c>
      <c r="BE1231" s="118">
        <v>33</v>
      </c>
      <c r="BF1231" s="118">
        <v>0</v>
      </c>
      <c r="BG1231" s="112">
        <v>56.396949768066406</v>
      </c>
      <c r="BH1231" s="244">
        <v>65</v>
      </c>
      <c r="BI1231" s="240">
        <v>13.429752066115702</v>
      </c>
      <c r="BJ1231" s="129"/>
      <c r="BK1231" s="129"/>
    </row>
    <row r="1232" spans="1:63">
      <c r="A1232" s="352">
        <v>41843</v>
      </c>
      <c r="B1232" s="114" t="s">
        <v>123</v>
      </c>
      <c r="C1232" s="114" t="s">
        <v>122</v>
      </c>
      <c r="D1232" s="114">
        <v>170</v>
      </c>
      <c r="E1232" s="114">
        <v>158</v>
      </c>
      <c r="F1232" s="114">
        <v>12</v>
      </c>
      <c r="G1232" s="114">
        <v>521</v>
      </c>
      <c r="H1232" s="114">
        <v>484</v>
      </c>
      <c r="I1232" s="114">
        <v>37</v>
      </c>
      <c r="J1232" s="114">
        <v>1646</v>
      </c>
      <c r="K1232" s="115">
        <v>1507</v>
      </c>
      <c r="L1232" s="115">
        <v>139</v>
      </c>
      <c r="M1232" s="115">
        <v>1149076</v>
      </c>
      <c r="N1232" s="116">
        <v>4.8734811134636402E-3</v>
      </c>
      <c r="O1232" s="115">
        <v>1549</v>
      </c>
      <c r="P1232" s="116">
        <v>0.13483470678329468</v>
      </c>
      <c r="Q1232" s="116">
        <v>0</v>
      </c>
      <c r="R1232" s="117">
        <v>343080</v>
      </c>
      <c r="S1232" s="116">
        <v>99.73748779296875</v>
      </c>
      <c r="T1232" s="116">
        <v>99.603004455566406</v>
      </c>
      <c r="U1232" s="118">
        <v>343983</v>
      </c>
      <c r="V1232" s="119">
        <v>4.3025381863117218E-2</v>
      </c>
      <c r="W1232" s="117">
        <v>1084</v>
      </c>
      <c r="X1232" s="119">
        <v>0.31596130132675171</v>
      </c>
      <c r="Y1232" s="119">
        <v>0</v>
      </c>
      <c r="Z1232" s="117">
        <v>263012</v>
      </c>
      <c r="AA1232" s="119">
        <v>98.758995056152344</v>
      </c>
      <c r="AB1232" s="116">
        <v>264113</v>
      </c>
      <c r="AC1232" s="120">
        <v>98.718727111816406</v>
      </c>
      <c r="AD1232" s="116">
        <v>5.0973248481750488</v>
      </c>
      <c r="AE1232" s="116">
        <v>30.264362335205078</v>
      </c>
      <c r="AF1232" s="116">
        <v>1655.5330810546875</v>
      </c>
      <c r="AG1232" s="116">
        <v>4935.6298828125</v>
      </c>
      <c r="AH1232" s="121">
        <v>3309.4794921875</v>
      </c>
      <c r="AI1232" s="116">
        <v>67.052825927734375</v>
      </c>
      <c r="AJ1232" s="121">
        <v>4190.93994140625</v>
      </c>
      <c r="AK1232" s="121">
        <v>744.69097900390625</v>
      </c>
      <c r="AL1232" s="116">
        <v>2658.330810546875</v>
      </c>
      <c r="AM1232" s="116">
        <v>651.14697265625</v>
      </c>
      <c r="AN1232" s="116">
        <v>82.438621520996094</v>
      </c>
      <c r="AO1232" s="116">
        <v>76.576766967773438</v>
      </c>
      <c r="AP1232" s="116">
        <v>144.83187866210937</v>
      </c>
      <c r="AQ1232" s="116">
        <v>2.9985600746126972</v>
      </c>
      <c r="AR1232" s="118">
        <v>341</v>
      </c>
      <c r="AS1232" s="118">
        <v>11</v>
      </c>
      <c r="AT1232" s="118">
        <v>3</v>
      </c>
      <c r="AU1232" s="118">
        <v>0</v>
      </c>
      <c r="AV1232" s="118">
        <v>0</v>
      </c>
      <c r="AW1232" s="118">
        <v>0</v>
      </c>
      <c r="AX1232" s="118">
        <v>6</v>
      </c>
      <c r="AY1232" s="118">
        <v>0</v>
      </c>
      <c r="AZ1232" s="118">
        <v>8</v>
      </c>
      <c r="BA1232" s="118">
        <v>1</v>
      </c>
      <c r="BB1232" s="118">
        <v>27</v>
      </c>
      <c r="BC1232" s="118">
        <v>8</v>
      </c>
      <c r="BD1232" s="116">
        <v>24</v>
      </c>
      <c r="BE1232" s="118">
        <v>25</v>
      </c>
      <c r="BF1232" s="118">
        <v>0</v>
      </c>
      <c r="BG1232" s="112">
        <v>40.398494720458984</v>
      </c>
      <c r="BH1232" s="244">
        <v>113</v>
      </c>
      <c r="BI1232" s="240">
        <v>21.689059500959694</v>
      </c>
      <c r="BJ1232" s="129"/>
      <c r="BK1232" s="129"/>
    </row>
    <row r="1233" spans="1:63">
      <c r="A1233" s="352">
        <v>41843</v>
      </c>
      <c r="B1233" s="114" t="s">
        <v>183</v>
      </c>
      <c r="C1233" s="114" t="s">
        <v>122</v>
      </c>
      <c r="D1233" s="114">
        <v>139</v>
      </c>
      <c r="E1233" s="114">
        <v>129</v>
      </c>
      <c r="F1233" s="114">
        <v>10</v>
      </c>
      <c r="G1233" s="114">
        <v>415</v>
      </c>
      <c r="H1233" s="114">
        <v>385</v>
      </c>
      <c r="I1233" s="114">
        <v>30</v>
      </c>
      <c r="J1233" s="114">
        <v>1568</v>
      </c>
      <c r="K1233" s="115">
        <v>1454</v>
      </c>
      <c r="L1233" s="115">
        <v>114</v>
      </c>
      <c r="M1233" s="115">
        <v>1074722</v>
      </c>
      <c r="N1233" s="116">
        <v>2.6053248438984156E-3</v>
      </c>
      <c r="O1233" s="115">
        <v>2206</v>
      </c>
      <c r="P1233" s="116">
        <v>0.20526926219463348</v>
      </c>
      <c r="Q1233" s="116">
        <v>0</v>
      </c>
      <c r="R1233" s="117">
        <v>413292</v>
      </c>
      <c r="S1233" s="116">
        <v>99.68499755859375</v>
      </c>
      <c r="T1233" s="116">
        <v>99.480377197265625</v>
      </c>
      <c r="U1233" s="118">
        <v>414598</v>
      </c>
      <c r="V1233" s="119">
        <v>1.7125021666288376E-2</v>
      </c>
      <c r="W1233" s="117">
        <v>1300</v>
      </c>
      <c r="X1233" s="119">
        <v>0.31454759836196899</v>
      </c>
      <c r="Y1233" s="119">
        <v>0</v>
      </c>
      <c r="Z1233" s="117">
        <v>264757</v>
      </c>
      <c r="AA1233" s="119">
        <v>98.634597778320313</v>
      </c>
      <c r="AB1233" s="116">
        <v>260607</v>
      </c>
      <c r="AC1233" s="120">
        <v>98.589065551757813</v>
      </c>
      <c r="AD1233" s="116">
        <v>5.4293856620788574</v>
      </c>
      <c r="AE1233" s="116">
        <v>29.634695053100586</v>
      </c>
      <c r="AF1233" s="116">
        <v>1623.43505859375</v>
      </c>
      <c r="AG1233" s="116">
        <v>5489.82861328125</v>
      </c>
      <c r="AH1233" s="121">
        <v>3654.876708984375</v>
      </c>
      <c r="AI1233" s="116">
        <v>66.575424194335938</v>
      </c>
      <c r="AJ1233" s="121">
        <v>4868.32666015625</v>
      </c>
      <c r="AK1233" s="121">
        <v>621.5009765625</v>
      </c>
      <c r="AL1233" s="116">
        <v>3128.3974609375</v>
      </c>
      <c r="AM1233" s="116">
        <v>526.47894287109375</v>
      </c>
      <c r="AN1233" s="116">
        <v>89.301498413085937</v>
      </c>
      <c r="AO1233" s="116">
        <v>85.080856323242188</v>
      </c>
      <c r="AP1233" s="116">
        <v>146.05679321289062</v>
      </c>
      <c r="AQ1233" s="116">
        <v>3.5011662074497769</v>
      </c>
      <c r="AR1233" s="118">
        <v>202</v>
      </c>
      <c r="AS1233" s="118">
        <v>7</v>
      </c>
      <c r="AT1233" s="118">
        <v>2</v>
      </c>
      <c r="AU1233" s="118">
        <v>0</v>
      </c>
      <c r="AV1233" s="118">
        <v>1</v>
      </c>
      <c r="AW1233" s="118">
        <v>1</v>
      </c>
      <c r="AX1233" s="118">
        <v>4</v>
      </c>
      <c r="AY1233" s="118">
        <v>0</v>
      </c>
      <c r="AZ1233" s="118">
        <v>2</v>
      </c>
      <c r="BA1233" s="118">
        <v>1</v>
      </c>
      <c r="BB1233" s="118">
        <v>19</v>
      </c>
      <c r="BC1233" s="118">
        <v>2</v>
      </c>
      <c r="BD1233" s="116">
        <v>11</v>
      </c>
      <c r="BE1233" s="118">
        <v>32</v>
      </c>
      <c r="BF1233" s="118">
        <v>0</v>
      </c>
      <c r="BG1233" s="112">
        <v>44.195583343505859</v>
      </c>
      <c r="BH1233" s="244">
        <v>36</v>
      </c>
      <c r="BI1233" s="240">
        <v>8.6746987951807224</v>
      </c>
      <c r="BJ1233" s="129"/>
      <c r="BK1233" s="129"/>
    </row>
    <row r="1234" spans="1:63">
      <c r="A1234" s="352">
        <v>41843</v>
      </c>
      <c r="B1234" s="114" t="s">
        <v>126</v>
      </c>
      <c r="C1234" s="114" t="s">
        <v>122</v>
      </c>
      <c r="D1234" s="114">
        <v>107</v>
      </c>
      <c r="E1234" s="114">
        <v>103</v>
      </c>
      <c r="F1234" s="114">
        <v>4</v>
      </c>
      <c r="G1234" s="114">
        <v>314</v>
      </c>
      <c r="H1234" s="114">
        <v>302</v>
      </c>
      <c r="I1234" s="114">
        <v>12</v>
      </c>
      <c r="J1234" s="114">
        <v>964</v>
      </c>
      <c r="K1234" s="115">
        <v>914</v>
      </c>
      <c r="L1234" s="115">
        <v>50</v>
      </c>
      <c r="M1234" s="115">
        <v>581975</v>
      </c>
      <c r="N1234" s="116">
        <v>1.6495553776621819E-2</v>
      </c>
      <c r="O1234" s="115">
        <v>1128</v>
      </c>
      <c r="P1234" s="116">
        <v>0.19392105937004089</v>
      </c>
      <c r="Q1234" s="116">
        <v>0</v>
      </c>
      <c r="R1234" s="117">
        <v>209245</v>
      </c>
      <c r="S1234" s="116">
        <v>99.517738342285156</v>
      </c>
      <c r="T1234" s="116">
        <v>99.324752807617188</v>
      </c>
      <c r="U1234" s="118">
        <v>210259</v>
      </c>
      <c r="V1234" s="119">
        <v>1.4268116792663932E-3</v>
      </c>
      <c r="W1234" s="117">
        <v>671</v>
      </c>
      <c r="X1234" s="119">
        <v>0.32067671418190002</v>
      </c>
      <c r="Y1234" s="119">
        <v>0</v>
      </c>
      <c r="Z1234" s="117">
        <v>106976</v>
      </c>
      <c r="AA1234" s="119">
        <v>98.778228759765625</v>
      </c>
      <c r="AB1234" s="116">
        <v>106700</v>
      </c>
      <c r="AC1234" s="120">
        <v>98.732894897460938</v>
      </c>
      <c r="AD1234" s="116">
        <v>5.8360333442687988</v>
      </c>
      <c r="AE1234" s="116">
        <v>34.038852691650391</v>
      </c>
      <c r="AF1234" s="116">
        <v>941.39208984375</v>
      </c>
      <c r="AG1234" s="116">
        <v>3054.466552734375</v>
      </c>
      <c r="AH1234" s="121">
        <v>1941.9923095703125</v>
      </c>
      <c r="AI1234" s="116">
        <v>63.578769683837891</v>
      </c>
      <c r="AJ1234" s="121">
        <v>2953.119873046875</v>
      </c>
      <c r="AK1234" s="121">
        <v>101.34600067138672</v>
      </c>
      <c r="AL1234" s="116">
        <v>1890.9002685546875</v>
      </c>
      <c r="AM1234" s="116">
        <v>51.091999053955078</v>
      </c>
      <c r="AN1234" s="116">
        <v>87.338783264160156</v>
      </c>
      <c r="AO1234" s="116">
        <v>89.557365417480469</v>
      </c>
      <c r="AP1234" s="116">
        <v>50.723728179931641</v>
      </c>
      <c r="AQ1234" s="116">
        <v>3.1685337683966543</v>
      </c>
      <c r="AR1234" s="118">
        <v>192</v>
      </c>
      <c r="AS1234" s="118">
        <v>0</v>
      </c>
      <c r="AT1234" s="118">
        <v>1</v>
      </c>
      <c r="AU1234" s="118">
        <v>1</v>
      </c>
      <c r="AV1234" s="118">
        <v>0</v>
      </c>
      <c r="AW1234" s="118">
        <v>0</v>
      </c>
      <c r="AX1234" s="118">
        <v>4</v>
      </c>
      <c r="AY1234" s="118">
        <v>1</v>
      </c>
      <c r="AZ1234" s="118">
        <v>9</v>
      </c>
      <c r="BA1234" s="118">
        <v>1</v>
      </c>
      <c r="BB1234" s="118">
        <v>26</v>
      </c>
      <c r="BC1234" s="118">
        <v>14</v>
      </c>
      <c r="BD1234" s="116">
        <v>11</v>
      </c>
      <c r="BE1234" s="118">
        <v>39</v>
      </c>
      <c r="BF1234" s="118">
        <v>0</v>
      </c>
      <c r="BG1234" s="112">
        <v>42.738136291503906</v>
      </c>
      <c r="BH1234" s="244">
        <v>36</v>
      </c>
      <c r="BI1234" s="240">
        <v>11.464968152866243</v>
      </c>
      <c r="BJ1234" s="129"/>
      <c r="BK1234" s="129"/>
    </row>
    <row r="1235" spans="1:63">
      <c r="A1235" s="352">
        <v>41843</v>
      </c>
      <c r="B1235" s="114" t="s">
        <v>184</v>
      </c>
      <c r="C1235" s="114" t="s">
        <v>122</v>
      </c>
      <c r="D1235" s="114">
        <v>112</v>
      </c>
      <c r="E1235" s="114">
        <v>95</v>
      </c>
      <c r="F1235" s="114">
        <v>17</v>
      </c>
      <c r="G1235" s="114">
        <v>333</v>
      </c>
      <c r="H1235" s="114">
        <v>282</v>
      </c>
      <c r="I1235" s="114">
        <v>51</v>
      </c>
      <c r="J1235" s="114">
        <v>1159</v>
      </c>
      <c r="K1235" s="115">
        <v>946</v>
      </c>
      <c r="L1235" s="115">
        <v>213</v>
      </c>
      <c r="M1235" s="115">
        <v>787816</v>
      </c>
      <c r="N1235" s="116">
        <v>1.1297054588794708E-2</v>
      </c>
      <c r="O1235" s="115">
        <v>2295</v>
      </c>
      <c r="P1235" s="116">
        <v>0.29154333472251892</v>
      </c>
      <c r="Q1235" s="116">
        <v>0</v>
      </c>
      <c r="R1235" s="117">
        <v>275643</v>
      </c>
      <c r="S1235" s="116">
        <v>99.448356628417969</v>
      </c>
      <c r="T1235" s="116">
        <v>99.158424377441406</v>
      </c>
      <c r="U1235" s="118">
        <v>277172</v>
      </c>
      <c r="V1235" s="119">
        <v>1.0823603719472885E-2</v>
      </c>
      <c r="W1235" s="117">
        <v>1104</v>
      </c>
      <c r="X1235" s="119">
        <v>0.40051805973052979</v>
      </c>
      <c r="Y1235" s="119">
        <v>0</v>
      </c>
      <c r="Z1235" s="117">
        <v>200307</v>
      </c>
      <c r="AA1235" s="119">
        <v>98.387977600097656</v>
      </c>
      <c r="AB1235" s="116">
        <v>198654</v>
      </c>
      <c r="AC1235" s="120">
        <v>98.292510986328125</v>
      </c>
      <c r="AD1235" s="116">
        <v>5.8564128875732422</v>
      </c>
      <c r="AE1235" s="116">
        <v>30.995876312255859</v>
      </c>
      <c r="AF1235" s="116">
        <v>1322.8702392578125</v>
      </c>
      <c r="AG1235" s="116">
        <v>3466.4736328125</v>
      </c>
      <c r="AH1235" s="121">
        <v>2021.936279296875</v>
      </c>
      <c r="AI1235" s="116">
        <v>58.328330993652344</v>
      </c>
      <c r="AJ1235" s="121">
        <v>2837.72607421875</v>
      </c>
      <c r="AK1235" s="121">
        <v>628.7469482421875</v>
      </c>
      <c r="AL1235" s="116">
        <v>1666.7171630859375</v>
      </c>
      <c r="AM1235" s="116">
        <v>355.21905517578125</v>
      </c>
      <c r="AN1235" s="116">
        <v>78.467041015625</v>
      </c>
      <c r="AO1235" s="116">
        <v>79.649261474609375</v>
      </c>
      <c r="AP1235" s="116">
        <v>73.540550231933594</v>
      </c>
      <c r="AQ1235" s="116">
        <v>2.9909177159728215</v>
      </c>
      <c r="AR1235" s="118">
        <v>215</v>
      </c>
      <c r="AS1235" s="118">
        <v>3</v>
      </c>
      <c r="AT1235" s="118">
        <v>2</v>
      </c>
      <c r="AU1235" s="118">
        <v>1</v>
      </c>
      <c r="AV1235" s="118">
        <v>0</v>
      </c>
      <c r="AW1235" s="118">
        <v>0</v>
      </c>
      <c r="AX1235" s="118">
        <v>2</v>
      </c>
      <c r="AY1235" s="118">
        <v>1</v>
      </c>
      <c r="AZ1235" s="118">
        <v>9</v>
      </c>
      <c r="BA1235" s="118">
        <v>0</v>
      </c>
      <c r="BB1235" s="118">
        <v>30</v>
      </c>
      <c r="BC1235" s="118">
        <v>12</v>
      </c>
      <c r="BD1235" s="116">
        <v>17</v>
      </c>
      <c r="BE1235" s="118">
        <v>46</v>
      </c>
      <c r="BF1235" s="118">
        <v>0</v>
      </c>
      <c r="BG1235" s="112">
        <v>38.679893493652344</v>
      </c>
      <c r="BH1235" s="244">
        <v>49</v>
      </c>
      <c r="BI1235" s="240">
        <v>14.714714714714713</v>
      </c>
      <c r="BJ1235" s="129"/>
      <c r="BK1235" s="129"/>
    </row>
    <row r="1236" spans="1:63">
      <c r="A1236" s="352">
        <v>41843</v>
      </c>
      <c r="B1236" s="114" t="s">
        <v>131</v>
      </c>
      <c r="C1236" s="114" t="s">
        <v>176</v>
      </c>
      <c r="D1236" s="114">
        <v>184</v>
      </c>
      <c r="E1236" s="114">
        <v>164</v>
      </c>
      <c r="F1236" s="114">
        <v>20</v>
      </c>
      <c r="G1236" s="114">
        <v>528</v>
      </c>
      <c r="H1236" s="114">
        <v>478</v>
      </c>
      <c r="I1236" s="114">
        <v>50</v>
      </c>
      <c r="J1236" s="114">
        <v>1700</v>
      </c>
      <c r="K1236" s="115">
        <v>1530</v>
      </c>
      <c r="L1236" s="115">
        <v>170</v>
      </c>
      <c r="M1236" s="115">
        <v>995426</v>
      </c>
      <c r="N1236" s="116">
        <v>0</v>
      </c>
      <c r="O1236" s="115">
        <v>36</v>
      </c>
      <c r="P1236" s="116">
        <v>3.7589981220662594E-3</v>
      </c>
      <c r="Q1236" s="116">
        <v>0</v>
      </c>
      <c r="R1236" s="117">
        <v>356297</v>
      </c>
      <c r="S1236" s="116">
        <v>99.691940307617188</v>
      </c>
      <c r="T1236" s="116">
        <v>99.688194274902344</v>
      </c>
      <c r="U1236" s="118">
        <v>357398</v>
      </c>
      <c r="V1236" s="119">
        <v>2.6581009849905968E-2</v>
      </c>
      <c r="W1236" s="117">
        <v>998</v>
      </c>
      <c r="X1236" s="119">
        <v>0.28010338544845581</v>
      </c>
      <c r="Y1236" s="119">
        <v>0</v>
      </c>
      <c r="Z1236" s="117">
        <v>133658</v>
      </c>
      <c r="AA1236" s="119">
        <v>95.215400695800781</v>
      </c>
      <c r="AB1236" s="116">
        <v>133261</v>
      </c>
      <c r="AC1236" s="120">
        <v>95.6453857421875</v>
      </c>
      <c r="AD1236" s="116">
        <v>5.3435196876525879</v>
      </c>
      <c r="AE1236" s="116">
        <v>32.478134155273438</v>
      </c>
      <c r="AF1236" s="116">
        <v>1487.0599365234375</v>
      </c>
      <c r="AG1236" s="116">
        <v>4341.609375</v>
      </c>
      <c r="AH1236" s="121">
        <v>2467.655029296875</v>
      </c>
      <c r="AI1236" s="116">
        <v>56.837333679199219</v>
      </c>
      <c r="AJ1236" s="121">
        <v>3800.421875</v>
      </c>
      <c r="AK1236" s="121">
        <v>541.18695068359375</v>
      </c>
      <c r="AL1236" s="116">
        <v>2096.6982421875</v>
      </c>
      <c r="AM1236" s="116">
        <v>370.95693969726562</v>
      </c>
      <c r="AN1236" s="116">
        <v>65.858444213867188</v>
      </c>
      <c r="AO1236" s="116">
        <v>64.456436157226563</v>
      </c>
      <c r="AP1236" s="116">
        <v>77.731613159179687</v>
      </c>
      <c r="AQ1236" s="116">
        <v>2.5538878676470587</v>
      </c>
      <c r="AR1236" s="118">
        <v>386</v>
      </c>
      <c r="AS1236" s="118">
        <v>2</v>
      </c>
      <c r="AT1236" s="118">
        <v>0</v>
      </c>
      <c r="AU1236" s="118">
        <v>0</v>
      </c>
      <c r="AV1236" s="118">
        <v>1</v>
      </c>
      <c r="AW1236" s="118">
        <v>1</v>
      </c>
      <c r="AX1236" s="118">
        <v>4</v>
      </c>
      <c r="AY1236" s="118">
        <v>1</v>
      </c>
      <c r="AZ1236" s="118">
        <v>5</v>
      </c>
      <c r="BA1236" s="118">
        <v>2</v>
      </c>
      <c r="BB1236" s="118">
        <v>108</v>
      </c>
      <c r="BC1236" s="118">
        <v>60</v>
      </c>
      <c r="BD1236" s="116">
        <v>15</v>
      </c>
      <c r="BE1236" s="118">
        <v>23</v>
      </c>
      <c r="BF1236" s="118">
        <v>0</v>
      </c>
      <c r="BG1236" s="112">
        <v>32.138168334960937</v>
      </c>
      <c r="BH1236" s="244">
        <v>148</v>
      </c>
      <c r="BI1236" s="240">
        <v>28.030303030303028</v>
      </c>
      <c r="BJ1236" s="129"/>
      <c r="BK1236" s="129"/>
    </row>
    <row r="1237" spans="1:63">
      <c r="A1237" s="352">
        <v>41843</v>
      </c>
      <c r="B1237" s="114" t="s">
        <v>124</v>
      </c>
      <c r="C1237" s="114" t="s">
        <v>176</v>
      </c>
      <c r="D1237" s="114">
        <v>149</v>
      </c>
      <c r="E1237" s="114">
        <v>113</v>
      </c>
      <c r="F1237" s="114">
        <v>36</v>
      </c>
      <c r="G1237" s="114">
        <v>430</v>
      </c>
      <c r="H1237" s="114">
        <v>332</v>
      </c>
      <c r="I1237" s="114">
        <v>98</v>
      </c>
      <c r="J1237" s="114">
        <v>1609</v>
      </c>
      <c r="K1237" s="115">
        <v>1257</v>
      </c>
      <c r="L1237" s="115">
        <v>352</v>
      </c>
      <c r="M1237" s="115">
        <v>1002470</v>
      </c>
      <c r="N1237" s="116">
        <v>0.63971990346908569</v>
      </c>
      <c r="O1237" s="115">
        <v>136</v>
      </c>
      <c r="P1237" s="116">
        <v>1.4137361198663712E-2</v>
      </c>
      <c r="Q1237" s="116">
        <v>0</v>
      </c>
      <c r="R1237" s="117">
        <v>395761</v>
      </c>
      <c r="S1237" s="116">
        <v>98.771598815917969</v>
      </c>
      <c r="T1237" s="116">
        <v>98.757637023925781</v>
      </c>
      <c r="U1237" s="118">
        <v>400683</v>
      </c>
      <c r="V1237" s="119">
        <v>0.97084230184555054</v>
      </c>
      <c r="W1237" s="117">
        <v>1125</v>
      </c>
      <c r="X1237" s="119">
        <v>0.28426247835159302</v>
      </c>
      <c r="Y1237" s="119">
        <v>0</v>
      </c>
      <c r="Z1237" s="117">
        <v>86008</v>
      </c>
      <c r="AA1237" s="119">
        <v>95.064414978027344</v>
      </c>
      <c r="AB1237" s="116">
        <v>85590</v>
      </c>
      <c r="AC1237" s="120">
        <v>94.854537963867188</v>
      </c>
      <c r="AD1237" s="116">
        <v>5.0211591720581055</v>
      </c>
      <c r="AE1237" s="116">
        <v>29.918783187866211</v>
      </c>
      <c r="AF1237" s="116">
        <v>1475.9739990234375</v>
      </c>
      <c r="AG1237" s="116">
        <v>4848.11962890625</v>
      </c>
      <c r="AH1237" s="121">
        <v>2817.087158203125</v>
      </c>
      <c r="AI1237" s="116">
        <v>58.106800079345703</v>
      </c>
      <c r="AJ1237" s="121">
        <v>3783.8798828125</v>
      </c>
      <c r="AK1237" s="121">
        <v>1064.24072265625</v>
      </c>
      <c r="AL1237" s="116">
        <v>2053.375</v>
      </c>
      <c r="AM1237" s="116">
        <v>763.71295166015625</v>
      </c>
      <c r="AN1237" s="116">
        <v>73.776260375976562</v>
      </c>
      <c r="AO1237" s="116">
        <v>73.437660217285156</v>
      </c>
      <c r="AP1237" s="116">
        <v>75.005844116210937</v>
      </c>
      <c r="AQ1237" s="116">
        <v>3.01312593468381</v>
      </c>
      <c r="AR1237" s="118">
        <v>241</v>
      </c>
      <c r="AS1237" s="118">
        <v>1</v>
      </c>
      <c r="AT1237" s="118">
        <v>3</v>
      </c>
      <c r="AU1237" s="118">
        <v>2</v>
      </c>
      <c r="AV1237" s="118">
        <v>5</v>
      </c>
      <c r="AW1237" s="118">
        <v>4</v>
      </c>
      <c r="AX1237" s="118">
        <v>1</v>
      </c>
      <c r="AY1237" s="118">
        <v>0</v>
      </c>
      <c r="AZ1237" s="118">
        <v>5</v>
      </c>
      <c r="BA1237" s="118">
        <v>4</v>
      </c>
      <c r="BB1237" s="118">
        <v>64</v>
      </c>
      <c r="BC1237" s="118">
        <v>35</v>
      </c>
      <c r="BD1237" s="116">
        <v>9</v>
      </c>
      <c r="BE1237" s="118">
        <v>31</v>
      </c>
      <c r="BF1237" s="118">
        <v>0</v>
      </c>
      <c r="BG1237" s="112">
        <v>36.383426666259766</v>
      </c>
      <c r="BH1237" s="244">
        <v>103</v>
      </c>
      <c r="BI1237" s="240">
        <v>23.953488372093023</v>
      </c>
      <c r="BJ1237" s="129"/>
      <c r="BK1237" s="129"/>
    </row>
    <row r="1238" spans="1:63">
      <c r="A1238" s="352">
        <v>41843</v>
      </c>
      <c r="B1238" s="206" t="s">
        <v>133</v>
      </c>
      <c r="C1238" s="206" t="s">
        <v>176</v>
      </c>
      <c r="D1238" s="206">
        <v>171</v>
      </c>
      <c r="E1238" s="206">
        <v>163</v>
      </c>
      <c r="F1238" s="206">
        <v>8</v>
      </c>
      <c r="G1238" s="206">
        <v>506</v>
      </c>
      <c r="H1238" s="206">
        <v>482</v>
      </c>
      <c r="I1238" s="206">
        <v>24</v>
      </c>
      <c r="J1238" s="206">
        <v>1589</v>
      </c>
      <c r="K1238" s="245">
        <v>1513</v>
      </c>
      <c r="L1238" s="245">
        <v>76</v>
      </c>
      <c r="M1238" s="245">
        <v>824814</v>
      </c>
      <c r="N1238" s="246">
        <v>0.35486787557601929</v>
      </c>
      <c r="O1238" s="245">
        <v>47</v>
      </c>
      <c r="P1238" s="246">
        <v>5.9995353221893311E-3</v>
      </c>
      <c r="Q1238" s="246">
        <v>0</v>
      </c>
      <c r="R1238" s="247">
        <v>279293</v>
      </c>
      <c r="S1238" s="246">
        <v>99.548049926757813</v>
      </c>
      <c r="T1238" s="246">
        <v>99.542076110839844</v>
      </c>
      <c r="U1238" s="248">
        <v>280561</v>
      </c>
      <c r="V1238" s="249">
        <v>0.13544291257858276</v>
      </c>
      <c r="W1238" s="248">
        <v>858</v>
      </c>
      <c r="X1238" s="246">
        <v>0.30720427632331848</v>
      </c>
      <c r="Y1238" s="246">
        <v>0</v>
      </c>
      <c r="Z1238" s="247">
        <v>56172</v>
      </c>
      <c r="AA1238" s="249">
        <v>96.3558349609375</v>
      </c>
      <c r="AB1238" s="246">
        <v>55493</v>
      </c>
      <c r="AC1238" s="250">
        <v>96.251777648925781</v>
      </c>
      <c r="AD1238" s="246">
        <v>5.2747068405151367</v>
      </c>
      <c r="AE1238" s="246">
        <v>35.493640899658203</v>
      </c>
      <c r="AF1238" s="246">
        <v>1268.3822021484375</v>
      </c>
      <c r="AG1238" s="246">
        <v>4116.90966796875</v>
      </c>
      <c r="AH1238" s="251">
        <v>2432.50830078125</v>
      </c>
      <c r="AI1238" s="246">
        <v>59.085781097412109</v>
      </c>
      <c r="AJ1238" s="251">
        <v>4005.851806640625</v>
      </c>
      <c r="AK1238" s="251">
        <v>111.05810546875</v>
      </c>
      <c r="AL1238" s="246">
        <v>2370.861328125</v>
      </c>
      <c r="AM1238" s="246">
        <v>61.646598815917969</v>
      </c>
      <c r="AN1238" s="246">
        <v>69.342643737792969</v>
      </c>
      <c r="AO1238" s="246">
        <v>71.136497497558594</v>
      </c>
      <c r="AP1238" s="246">
        <v>36.313076019287109</v>
      </c>
      <c r="AQ1238" s="246">
        <v>2.5908808483126178</v>
      </c>
      <c r="AR1238" s="248">
        <v>361</v>
      </c>
      <c r="AS1238" s="248">
        <v>1</v>
      </c>
      <c r="AT1238" s="248">
        <v>4</v>
      </c>
      <c r="AU1238" s="248">
        <v>3</v>
      </c>
      <c r="AV1238" s="248">
        <v>3</v>
      </c>
      <c r="AW1238" s="248">
        <v>2</v>
      </c>
      <c r="AX1238" s="248">
        <v>2</v>
      </c>
      <c r="AY1238" s="248">
        <v>0</v>
      </c>
      <c r="AZ1238" s="248">
        <v>6</v>
      </c>
      <c r="BA1238" s="248">
        <v>1</v>
      </c>
      <c r="BB1238" s="248">
        <v>71</v>
      </c>
      <c r="BC1238" s="248">
        <v>34</v>
      </c>
      <c r="BD1238" s="246">
        <v>16</v>
      </c>
      <c r="BE1238" s="248">
        <v>25</v>
      </c>
      <c r="BF1238" s="248">
        <v>0</v>
      </c>
      <c r="BG1238" s="249">
        <v>33.643218994140625</v>
      </c>
      <c r="BH1238" s="252">
        <v>166</v>
      </c>
      <c r="BI1238" s="253">
        <v>32.806324110671937</v>
      </c>
      <c r="BJ1238" s="129"/>
      <c r="BK1238" s="129"/>
    </row>
    <row r="1239" spans="1:63">
      <c r="A1239" s="352">
        <v>41843</v>
      </c>
      <c r="B1239" s="206" t="s">
        <v>125</v>
      </c>
      <c r="C1239" s="206" t="s">
        <v>176</v>
      </c>
      <c r="D1239" s="206">
        <v>173</v>
      </c>
      <c r="E1239" s="206">
        <v>164</v>
      </c>
      <c r="F1239" s="206">
        <v>9</v>
      </c>
      <c r="G1239" s="206">
        <v>495</v>
      </c>
      <c r="H1239" s="206">
        <v>468</v>
      </c>
      <c r="I1239" s="206">
        <v>27</v>
      </c>
      <c r="J1239" s="206">
        <v>1598</v>
      </c>
      <c r="K1239" s="245">
        <v>1510</v>
      </c>
      <c r="L1239" s="245">
        <v>88</v>
      </c>
      <c r="M1239" s="245">
        <v>804295</v>
      </c>
      <c r="N1239" s="246">
        <v>2.9839796479791403E-3</v>
      </c>
      <c r="O1239" s="245">
        <v>20</v>
      </c>
      <c r="P1239" s="246">
        <v>2.5958551559597254E-3</v>
      </c>
      <c r="Q1239" s="246">
        <v>0</v>
      </c>
      <c r="R1239" s="247">
        <v>292436</v>
      </c>
      <c r="S1239" s="246">
        <v>99.324447631835938</v>
      </c>
      <c r="T1239" s="246">
        <v>99.321868896484375</v>
      </c>
      <c r="U1239" s="248">
        <v>294425</v>
      </c>
      <c r="V1239" s="249">
        <v>0.43814215064048767</v>
      </c>
      <c r="W1239" s="248">
        <v>672</v>
      </c>
      <c r="X1239" s="246">
        <v>0.22979387640953064</v>
      </c>
      <c r="Y1239" s="246">
        <v>0</v>
      </c>
      <c r="Z1239" s="247">
        <v>63287</v>
      </c>
      <c r="AA1239" s="249">
        <v>96.858757019042969</v>
      </c>
      <c r="AB1239" s="246">
        <v>63651</v>
      </c>
      <c r="AC1239" s="250">
        <v>97.062103271484375</v>
      </c>
      <c r="AD1239" s="246">
        <v>4.4054980278015137</v>
      </c>
      <c r="AE1239" s="246">
        <v>34.39678955078125</v>
      </c>
      <c r="AF1239" s="246">
        <v>1041.5888671875</v>
      </c>
      <c r="AG1239" s="246">
        <v>3885.296630859375</v>
      </c>
      <c r="AH1239" s="251">
        <v>2229.0302734375</v>
      </c>
      <c r="AI1239" s="246">
        <v>57.370914459228516</v>
      </c>
      <c r="AJ1239" s="251">
        <v>3723.119873046875</v>
      </c>
      <c r="AK1239" s="251">
        <v>162.177001953125</v>
      </c>
      <c r="AL1239" s="246">
        <v>2115.589111328125</v>
      </c>
      <c r="AM1239" s="246">
        <v>113.44110870361328</v>
      </c>
      <c r="AN1239" s="246">
        <v>63.767108917236328</v>
      </c>
      <c r="AO1239" s="246">
        <v>65.188323974609375</v>
      </c>
      <c r="AP1239" s="246">
        <v>42.497093200683594</v>
      </c>
      <c r="AQ1239" s="246">
        <v>2.4313495812636892</v>
      </c>
      <c r="AR1239" s="248">
        <v>360</v>
      </c>
      <c r="AS1239" s="248">
        <v>4</v>
      </c>
      <c r="AT1239" s="248">
        <v>1</v>
      </c>
      <c r="AU1239" s="248">
        <v>0</v>
      </c>
      <c r="AV1239" s="248">
        <v>5</v>
      </c>
      <c r="AW1239" s="248">
        <v>3</v>
      </c>
      <c r="AX1239" s="248">
        <v>0</v>
      </c>
      <c r="AY1239" s="248">
        <v>0</v>
      </c>
      <c r="AZ1239" s="248">
        <v>5</v>
      </c>
      <c r="BA1239" s="248">
        <v>4</v>
      </c>
      <c r="BB1239" s="248">
        <v>51</v>
      </c>
      <c r="BC1239" s="248">
        <v>28</v>
      </c>
      <c r="BD1239" s="246">
        <v>8</v>
      </c>
      <c r="BE1239" s="248">
        <v>21</v>
      </c>
      <c r="BF1239" s="248">
        <v>0</v>
      </c>
      <c r="BG1239" s="249">
        <v>31.018098831176758</v>
      </c>
      <c r="BH1239" s="252">
        <v>173</v>
      </c>
      <c r="BI1239" s="253">
        <v>34.949494949494948</v>
      </c>
      <c r="BJ1239" s="129"/>
      <c r="BK1239" s="129"/>
    </row>
    <row r="1240" spans="1:63">
      <c r="A1240" s="352">
        <v>41843</v>
      </c>
      <c r="B1240" s="107" t="s">
        <v>127</v>
      </c>
      <c r="C1240" s="107" t="s">
        <v>128</v>
      </c>
      <c r="D1240" s="107">
        <v>162</v>
      </c>
      <c r="E1240" s="107">
        <v>150</v>
      </c>
      <c r="F1240" s="107">
        <v>12</v>
      </c>
      <c r="G1240" s="107">
        <v>486</v>
      </c>
      <c r="H1240" s="107">
        <v>450</v>
      </c>
      <c r="I1240" s="107">
        <v>36</v>
      </c>
      <c r="J1240" s="107">
        <v>1546</v>
      </c>
      <c r="K1240" s="108">
        <v>1424</v>
      </c>
      <c r="L1240" s="108">
        <v>122</v>
      </c>
      <c r="M1240" s="108">
        <v>760881</v>
      </c>
      <c r="N1240" s="109">
        <v>0</v>
      </c>
      <c r="O1240" s="108">
        <v>3064</v>
      </c>
      <c r="P1240" s="109">
        <v>0.40269955992698669</v>
      </c>
      <c r="Q1240" s="109">
        <v>0</v>
      </c>
      <c r="R1240" s="110">
        <v>291741</v>
      </c>
      <c r="S1240" s="109">
        <v>99.560791015625</v>
      </c>
      <c r="T1240" s="109">
        <v>99.159858703613281</v>
      </c>
      <c r="U1240" s="111">
        <v>293028</v>
      </c>
      <c r="V1240" s="112">
        <v>3.5491488873958588E-2</v>
      </c>
      <c r="W1240" s="111">
        <v>2079</v>
      </c>
      <c r="X1240" s="109">
        <v>0.71261841058731079</v>
      </c>
      <c r="Y1240" s="109">
        <v>0</v>
      </c>
      <c r="Z1240" s="110">
        <v>605909</v>
      </c>
      <c r="AA1240" s="112">
        <v>99.311447143554688</v>
      </c>
      <c r="AB1240" s="109">
        <v>604910</v>
      </c>
      <c r="AC1240" s="182">
        <v>99.507034301757813</v>
      </c>
      <c r="AD1240" s="109">
        <v>3.1864621639251709</v>
      </c>
      <c r="AE1240" s="109">
        <v>18.294015884399414</v>
      </c>
      <c r="AF1240" s="109">
        <v>670.13885498046875</v>
      </c>
      <c r="AG1240" s="109">
        <v>3819.858154296875</v>
      </c>
      <c r="AH1240" s="113">
        <v>2277.036865234375</v>
      </c>
      <c r="AI1240" s="109">
        <v>59.610507965087891</v>
      </c>
      <c r="AJ1240" s="113">
        <v>3513.7412109375</v>
      </c>
      <c r="AK1240" s="113">
        <v>306.11666870117187</v>
      </c>
      <c r="AL1240" s="109">
        <v>450</v>
      </c>
      <c r="AM1240" s="109">
        <v>36</v>
      </c>
      <c r="AN1240" s="109">
        <v>67.753433227539062</v>
      </c>
      <c r="AO1240" s="109">
        <v>69.364799499511719</v>
      </c>
      <c r="AP1240" s="109">
        <v>53.490329742431641</v>
      </c>
      <c r="AQ1240" s="109">
        <v>2.470800876000566</v>
      </c>
      <c r="AR1240" s="111">
        <v>348</v>
      </c>
      <c r="AS1240" s="111">
        <v>1</v>
      </c>
      <c r="AT1240" s="111">
        <v>0</v>
      </c>
      <c r="AU1240" s="111">
        <v>0</v>
      </c>
      <c r="AV1240" s="111">
        <v>1</v>
      </c>
      <c r="AW1240" s="111">
        <v>1</v>
      </c>
      <c r="AX1240" s="111">
        <v>17</v>
      </c>
      <c r="AY1240" s="111">
        <v>1</v>
      </c>
      <c r="AZ1240" s="111">
        <v>4</v>
      </c>
      <c r="BA1240" s="111">
        <v>4</v>
      </c>
      <c r="BB1240" s="111">
        <v>24</v>
      </c>
      <c r="BC1240" s="111">
        <v>5</v>
      </c>
      <c r="BD1240" s="109">
        <v>64</v>
      </c>
      <c r="BE1240" s="111">
        <v>72</v>
      </c>
      <c r="BF1240" s="111">
        <v>0</v>
      </c>
      <c r="BG1240" s="112">
        <v>33.453956604003906</v>
      </c>
      <c r="BH1240" s="244">
        <v>186</v>
      </c>
      <c r="BI1240" s="240">
        <v>38.271604938271601</v>
      </c>
      <c r="BJ1240" s="129"/>
      <c r="BK1240" s="129"/>
    </row>
    <row r="1241" spans="1:63">
      <c r="A1241" s="352">
        <v>41843</v>
      </c>
      <c r="B1241" s="107" t="s">
        <v>129</v>
      </c>
      <c r="C1241" s="107" t="s">
        <v>128</v>
      </c>
      <c r="D1241" s="107">
        <v>154</v>
      </c>
      <c r="E1241" s="107">
        <v>151</v>
      </c>
      <c r="F1241" s="107">
        <v>3</v>
      </c>
      <c r="G1241" s="107">
        <v>457</v>
      </c>
      <c r="H1241" s="107">
        <v>449</v>
      </c>
      <c r="I1241" s="107">
        <v>8</v>
      </c>
      <c r="J1241" s="107">
        <v>1284</v>
      </c>
      <c r="K1241" s="108">
        <v>1258</v>
      </c>
      <c r="L1241" s="108">
        <v>26</v>
      </c>
      <c r="M1241" s="108">
        <v>601759</v>
      </c>
      <c r="N1241" s="109">
        <v>5.1515637896955013E-3</v>
      </c>
      <c r="O1241" s="108">
        <v>3175</v>
      </c>
      <c r="P1241" s="109">
        <v>0.52765053510665894</v>
      </c>
      <c r="Q1241" s="109">
        <v>0</v>
      </c>
      <c r="R1241" s="110">
        <v>186936</v>
      </c>
      <c r="S1241" s="109">
        <v>99.419761657714844</v>
      </c>
      <c r="T1241" s="109">
        <v>98.895172119140625</v>
      </c>
      <c r="U1241" s="111">
        <v>188027</v>
      </c>
      <c r="V1241" s="112">
        <v>0.10583586245775223</v>
      </c>
      <c r="W1241" s="111">
        <v>1377</v>
      </c>
      <c r="X1241" s="109">
        <v>0.73661571741104126</v>
      </c>
      <c r="Y1241" s="109">
        <v>0</v>
      </c>
      <c r="Z1241" s="110">
        <v>147829</v>
      </c>
      <c r="AA1241" s="112">
        <v>98.823638916015625</v>
      </c>
      <c r="AB1241" s="109">
        <v>147556</v>
      </c>
      <c r="AC1241" s="182">
        <v>99.0579833984375</v>
      </c>
      <c r="AD1241" s="109">
        <v>3.1290569305419922</v>
      </c>
      <c r="AE1241" s="109">
        <v>25.268993377685547</v>
      </c>
      <c r="AF1241" s="109">
        <v>555.8997802734375</v>
      </c>
      <c r="AG1241" s="109">
        <v>2223.505859375</v>
      </c>
      <c r="AH1241" s="113">
        <v>892.0240478515625</v>
      </c>
      <c r="AI1241" s="109">
        <v>40.117908477783203</v>
      </c>
      <c r="AJ1241" s="113">
        <v>2198.73876953125</v>
      </c>
      <c r="AK1241" s="113">
        <v>24.766666412353516</v>
      </c>
      <c r="AL1241" s="109">
        <v>449</v>
      </c>
      <c r="AM1241" s="109">
        <v>8</v>
      </c>
      <c r="AN1241" s="109">
        <v>50.660320281982422</v>
      </c>
      <c r="AO1241" s="109">
        <v>51.328460693359375</v>
      </c>
      <c r="AP1241" s="109">
        <v>23.501350402832031</v>
      </c>
      <c r="AQ1241" s="109">
        <v>1.73170238269081</v>
      </c>
      <c r="AR1241" s="111">
        <v>377</v>
      </c>
      <c r="AS1241" s="111">
        <v>0</v>
      </c>
      <c r="AT1241" s="111">
        <v>2</v>
      </c>
      <c r="AU1241" s="111">
        <v>1</v>
      </c>
      <c r="AV1241" s="111">
        <v>1</v>
      </c>
      <c r="AW1241" s="111">
        <v>1</v>
      </c>
      <c r="AX1241" s="111">
        <v>17</v>
      </c>
      <c r="AY1241" s="111">
        <v>1</v>
      </c>
      <c r="AZ1241" s="111">
        <v>9</v>
      </c>
      <c r="BA1241" s="111">
        <v>5</v>
      </c>
      <c r="BB1241" s="111">
        <v>28</v>
      </c>
      <c r="BC1241" s="111">
        <v>10</v>
      </c>
      <c r="BD1241" s="109">
        <v>60</v>
      </c>
      <c r="BE1241" s="111">
        <v>88</v>
      </c>
      <c r="BF1241" s="111">
        <v>0</v>
      </c>
      <c r="BG1241" s="112">
        <v>25.200246810913086</v>
      </c>
      <c r="BH1241" s="244">
        <v>224</v>
      </c>
      <c r="BI1241" s="240">
        <v>49.015317286652078</v>
      </c>
      <c r="BJ1241" s="129"/>
      <c r="BK1241" s="129"/>
    </row>
    <row r="1242" spans="1:63">
      <c r="A1242" s="352">
        <v>41843</v>
      </c>
      <c r="B1242" s="126" t="s">
        <v>130</v>
      </c>
      <c r="C1242" s="126" t="s">
        <v>128</v>
      </c>
      <c r="D1242" s="233">
        <v>181</v>
      </c>
      <c r="E1242" s="233">
        <v>176</v>
      </c>
      <c r="F1242" s="233">
        <v>5</v>
      </c>
      <c r="G1242" s="233">
        <v>543</v>
      </c>
      <c r="H1242" s="233">
        <v>528</v>
      </c>
      <c r="I1242" s="233">
        <v>15</v>
      </c>
      <c r="J1242" s="233">
        <v>895</v>
      </c>
      <c r="K1242" s="233">
        <v>862</v>
      </c>
      <c r="L1242" s="233">
        <v>33</v>
      </c>
      <c r="M1242" s="233">
        <v>261699</v>
      </c>
      <c r="N1242" s="195">
        <v>0</v>
      </c>
      <c r="O1242" s="233">
        <v>571</v>
      </c>
      <c r="P1242" s="230">
        <v>0.21819043159484863</v>
      </c>
      <c r="Q1242" s="234">
        <v>0</v>
      </c>
      <c r="R1242" s="233">
        <v>52098</v>
      </c>
      <c r="S1242" s="230">
        <v>99.762550354003906</v>
      </c>
      <c r="T1242" s="195">
        <v>99.544876098632813</v>
      </c>
      <c r="U1242" s="233">
        <v>52222</v>
      </c>
      <c r="V1242" s="195">
        <v>0</v>
      </c>
      <c r="W1242" s="233">
        <v>254</v>
      </c>
      <c r="X1242" s="195">
        <v>0.48754271864891052</v>
      </c>
      <c r="Y1242" s="234">
        <v>0</v>
      </c>
      <c r="Z1242" s="233">
        <v>93795</v>
      </c>
      <c r="AA1242" s="195">
        <v>98.916786193847656</v>
      </c>
      <c r="AB1242" s="233">
        <v>95302</v>
      </c>
      <c r="AC1242" s="195">
        <v>98.704116821289063</v>
      </c>
      <c r="AD1242" s="234">
        <v>4.2885189056396484</v>
      </c>
      <c r="AE1242" s="234">
        <v>30.896013259887695</v>
      </c>
      <c r="AF1242" s="233">
        <v>332.41110229492187</v>
      </c>
      <c r="AG1242" s="234">
        <v>992.6170654296875</v>
      </c>
      <c r="AH1242" s="234">
        <v>511.53707885742187</v>
      </c>
      <c r="AI1242" s="234">
        <v>51.5341796875</v>
      </c>
      <c r="AJ1242" s="234">
        <v>952.689208984375</v>
      </c>
      <c r="AK1242" s="234">
        <v>39.927776336669922</v>
      </c>
      <c r="AL1242" s="234">
        <v>528</v>
      </c>
      <c r="AM1242" s="234">
        <v>15</v>
      </c>
      <c r="AN1242" s="235">
        <v>38.318916320800781</v>
      </c>
      <c r="AO1242" s="235">
        <v>38.025993347167969</v>
      </c>
      <c r="AP1242" s="235">
        <v>46.947891235351563</v>
      </c>
      <c r="AQ1242" s="213">
        <v>1.1090693468488129</v>
      </c>
      <c r="AR1242" s="234">
        <v>498</v>
      </c>
      <c r="AS1242" s="236">
        <v>0</v>
      </c>
      <c r="AT1242" s="236">
        <v>0</v>
      </c>
      <c r="AU1242" s="236">
        <v>0</v>
      </c>
      <c r="AV1242" s="236">
        <v>0</v>
      </c>
      <c r="AW1242" s="236">
        <v>0</v>
      </c>
      <c r="AX1242" s="236">
        <v>4</v>
      </c>
      <c r="AY1242" s="236">
        <v>2</v>
      </c>
      <c r="AZ1242" s="236">
        <v>2</v>
      </c>
      <c r="BA1242" s="236">
        <v>1</v>
      </c>
      <c r="BB1242" s="236">
        <v>37</v>
      </c>
      <c r="BC1242" s="236">
        <v>12</v>
      </c>
      <c r="BD1242" s="236">
        <v>4</v>
      </c>
      <c r="BE1242" s="236">
        <v>2</v>
      </c>
      <c r="BF1242" s="236">
        <v>0</v>
      </c>
      <c r="BG1242" s="235">
        <v>17.616931915283203</v>
      </c>
      <c r="BH1242" s="236">
        <v>332</v>
      </c>
      <c r="BI1242" s="235">
        <v>61.141804788213626</v>
      </c>
      <c r="BJ1242" s="129"/>
      <c r="BK1242" s="129"/>
    </row>
    <row r="1243" spans="1:63">
      <c r="A1243" s="352">
        <v>41843</v>
      </c>
      <c r="B1243" s="127" t="s">
        <v>132</v>
      </c>
      <c r="C1243" s="127" t="s">
        <v>128</v>
      </c>
      <c r="D1243" s="199">
        <v>183</v>
      </c>
      <c r="E1243" s="199">
        <v>178</v>
      </c>
      <c r="F1243" s="199">
        <v>5</v>
      </c>
      <c r="G1243" s="199">
        <v>542</v>
      </c>
      <c r="H1243" s="199">
        <v>527</v>
      </c>
      <c r="I1243" s="199">
        <v>15</v>
      </c>
      <c r="J1243" s="199">
        <v>1042</v>
      </c>
      <c r="K1243" s="199">
        <v>1009</v>
      </c>
      <c r="L1243" s="199">
        <v>33</v>
      </c>
      <c r="M1243" s="199">
        <v>348327</v>
      </c>
      <c r="N1243" s="200">
        <v>0.12947604060173035</v>
      </c>
      <c r="O1243" s="199">
        <v>1010</v>
      </c>
      <c r="P1243" s="194">
        <v>0.29035252332687378</v>
      </c>
      <c r="Q1243" s="200">
        <v>0</v>
      </c>
      <c r="R1243" s="199">
        <v>81874</v>
      </c>
      <c r="S1243" s="194">
        <v>99.591293334960938</v>
      </c>
      <c r="T1243" s="200">
        <v>99.3021240234375</v>
      </c>
      <c r="U1243" s="199">
        <v>82210</v>
      </c>
      <c r="V1243" s="201">
        <v>0.14353485405445099</v>
      </c>
      <c r="W1243" s="199">
        <v>534</v>
      </c>
      <c r="X1243" s="200">
        <v>0.6522216796875</v>
      </c>
      <c r="Y1243" s="200">
        <v>0</v>
      </c>
      <c r="Z1243" s="199">
        <v>109737</v>
      </c>
      <c r="AA1243" s="201">
        <v>97.924125671386719</v>
      </c>
      <c r="AB1243" s="199">
        <v>110651</v>
      </c>
      <c r="AC1243" s="201">
        <v>97.628578186035156</v>
      </c>
      <c r="AD1243" s="200">
        <v>4.2216925621032715</v>
      </c>
      <c r="AE1243" s="200">
        <v>29.557891845703125</v>
      </c>
      <c r="AF1243" s="199">
        <v>409.90005493164062</v>
      </c>
      <c r="AG1243" s="200">
        <v>1306.0455322265625</v>
      </c>
      <c r="AH1243" s="200">
        <v>582.29547119140625</v>
      </c>
      <c r="AI1243" s="237">
        <v>44.584621429443359</v>
      </c>
      <c r="AJ1243" s="200">
        <v>1263.278564453125</v>
      </c>
      <c r="AK1243" s="200">
        <v>42.766670227050781</v>
      </c>
      <c r="AL1243" s="200">
        <v>527</v>
      </c>
      <c r="AM1243" s="200">
        <v>15</v>
      </c>
      <c r="AN1243" s="200">
        <v>39.678085327148438</v>
      </c>
      <c r="AO1243" s="200">
        <v>39.687534332275391</v>
      </c>
      <c r="AP1243" s="200">
        <v>39.400672912597656</v>
      </c>
      <c r="AQ1243" s="200">
        <v>1.2534026220984285</v>
      </c>
      <c r="AR1243" s="200">
        <v>506</v>
      </c>
      <c r="AS1243" s="202">
        <v>0</v>
      </c>
      <c r="AT1243" s="202">
        <v>2</v>
      </c>
      <c r="AU1243" s="202">
        <v>2</v>
      </c>
      <c r="AV1243" s="202">
        <v>1</v>
      </c>
      <c r="AW1243" s="202">
        <v>1</v>
      </c>
      <c r="AX1243" s="202">
        <v>6</v>
      </c>
      <c r="AY1243" s="202">
        <v>0</v>
      </c>
      <c r="AZ1243" s="202">
        <v>4</v>
      </c>
      <c r="BA1243" s="202">
        <v>1</v>
      </c>
      <c r="BB1243" s="202">
        <v>51</v>
      </c>
      <c r="BC1243" s="202">
        <v>22</v>
      </c>
      <c r="BD1243" s="202">
        <v>12</v>
      </c>
      <c r="BE1243" s="202">
        <v>13</v>
      </c>
      <c r="BF1243" s="202">
        <v>0</v>
      </c>
      <c r="BG1243" s="200">
        <v>18.446504592895508</v>
      </c>
      <c r="BH1243" s="202">
        <v>347</v>
      </c>
      <c r="BI1243" s="238">
        <v>64.022140221402211</v>
      </c>
      <c r="BJ1243" s="129"/>
      <c r="BK1243" s="129"/>
    </row>
    <row r="1244" spans="1:63">
      <c r="A1244" s="352">
        <v>41842</v>
      </c>
      <c r="B1244" s="126" t="s">
        <v>6</v>
      </c>
      <c r="C1244" s="126"/>
      <c r="D1244" s="233">
        <v>2048</v>
      </c>
      <c r="E1244" s="233">
        <v>1867</v>
      </c>
      <c r="F1244" s="233">
        <v>181</v>
      </c>
      <c r="G1244" s="233">
        <v>6054</v>
      </c>
      <c r="H1244" s="233">
        <v>5530</v>
      </c>
      <c r="I1244" s="233">
        <v>524</v>
      </c>
      <c r="J1244" s="233">
        <v>18575</v>
      </c>
      <c r="K1244" s="233">
        <v>16648</v>
      </c>
      <c r="L1244" s="233">
        <v>1927</v>
      </c>
      <c r="M1244" s="233">
        <v>10913468</v>
      </c>
      <c r="N1244" s="195">
        <v>9.6651220766095822E-2</v>
      </c>
      <c r="O1244" s="233">
        <v>17593</v>
      </c>
      <c r="P1244" s="230">
        <v>0.16354518012171043</v>
      </c>
      <c r="Q1244" s="234"/>
      <c r="R1244" s="233">
        <v>3972841</v>
      </c>
      <c r="S1244" s="230">
        <v>99.525479187614096</v>
      </c>
      <c r="T1244" s="195">
        <v>99.362710063409708</v>
      </c>
      <c r="U1244" s="233">
        <v>3991815</v>
      </c>
      <c r="V1244" s="195">
        <v>0.16726727228747995</v>
      </c>
      <c r="W1244" s="233">
        <v>14507</v>
      </c>
      <c r="X1244" s="195">
        <v>0.36515430645223407</v>
      </c>
      <c r="Y1244" s="234"/>
      <c r="Z1244" s="233">
        <v>3039885</v>
      </c>
      <c r="AA1244" s="195">
        <v>98.406716791629989</v>
      </c>
      <c r="AB1244" s="233">
        <v>3035983</v>
      </c>
      <c r="AC1244" s="195">
        <v>98.42222414821876</v>
      </c>
      <c r="AD1244" s="234">
        <v>9.588742850757038</v>
      </c>
      <c r="AE1244" s="234">
        <v>30.282614516079519</v>
      </c>
      <c r="AF1244" s="233">
        <v>15241.040832519531</v>
      </c>
      <c r="AG1244" s="234">
        <v>54712.892822265625</v>
      </c>
      <c r="AH1244" s="234">
        <v>34683.912139892578</v>
      </c>
      <c r="AI1244" s="234">
        <v>63.39257595565816</v>
      </c>
      <c r="AJ1244" s="234">
        <v>46122.726806640625</v>
      </c>
      <c r="AK1244" s="234">
        <v>8590.1660919189453</v>
      </c>
      <c r="AL1244" s="234">
        <v>25789.923583984375</v>
      </c>
      <c r="AM1244" s="234">
        <v>6659.0942268371582</v>
      </c>
      <c r="AN1244" s="235">
        <v>76.053312162501513</v>
      </c>
      <c r="AO1244" s="235">
        <v>73.001680849425767</v>
      </c>
      <c r="AP1244" s="235">
        <v>98.761315883114349</v>
      </c>
      <c r="AQ1244" s="213">
        <v>2.9455123995836137</v>
      </c>
      <c r="AR1244" s="234">
        <v>4263</v>
      </c>
      <c r="AS1244" s="236">
        <v>81</v>
      </c>
      <c r="AT1244" s="236">
        <v>22</v>
      </c>
      <c r="AU1244" s="236">
        <v>12</v>
      </c>
      <c r="AV1244" s="236">
        <v>20</v>
      </c>
      <c r="AW1244" s="236">
        <v>15</v>
      </c>
      <c r="AX1244" s="236">
        <v>79</v>
      </c>
      <c r="AY1244" s="236">
        <v>8</v>
      </c>
      <c r="AZ1244" s="236">
        <v>73</v>
      </c>
      <c r="BA1244" s="236">
        <v>27</v>
      </c>
      <c r="BB1244" s="236">
        <v>569</v>
      </c>
      <c r="BC1244" s="236">
        <v>256</v>
      </c>
      <c r="BD1244" s="236">
        <v>288</v>
      </c>
      <c r="BE1244" s="236">
        <v>450</v>
      </c>
      <c r="BF1244" s="236">
        <v>0</v>
      </c>
      <c r="BG1244" s="235">
        <v>37.221844161030162</v>
      </c>
      <c r="BH1244" s="236">
        <v>1978</v>
      </c>
      <c r="BI1244" s="235">
        <v>32.672613148331678</v>
      </c>
      <c r="BJ1244" s="129"/>
      <c r="BK1244" s="129"/>
    </row>
    <row r="1245" spans="1:63">
      <c r="A1245" s="352">
        <v>41842</v>
      </c>
      <c r="B1245" s="127" t="s">
        <v>134</v>
      </c>
      <c r="C1245" s="127"/>
      <c r="D1245" s="199">
        <v>691</v>
      </c>
      <c r="E1245" s="199">
        <v>608</v>
      </c>
      <c r="F1245" s="199">
        <v>83</v>
      </c>
      <c r="G1245" s="199">
        <v>2067</v>
      </c>
      <c r="H1245" s="199">
        <v>1816</v>
      </c>
      <c r="I1245" s="199">
        <v>251</v>
      </c>
      <c r="J1245" s="199">
        <v>7312</v>
      </c>
      <c r="K1245" s="199">
        <v>6285</v>
      </c>
      <c r="L1245" s="199">
        <v>1027</v>
      </c>
      <c r="M1245" s="199">
        <v>5313797</v>
      </c>
      <c r="N1245" s="200">
        <v>1.3210892485267264E-2</v>
      </c>
      <c r="O1245" s="199">
        <v>9534</v>
      </c>
      <c r="P1245" s="194">
        <v>0.17949437558788711</v>
      </c>
      <c r="Q1245" s="200"/>
      <c r="R1245" s="199">
        <v>2036405</v>
      </c>
      <c r="S1245" s="194">
        <v>99.664573802749103</v>
      </c>
      <c r="T1245" s="200">
        <v>99.485681498319536</v>
      </c>
      <c r="U1245" s="199">
        <v>2043261</v>
      </c>
      <c r="V1245" s="201">
        <v>2.9413765042902249E-2</v>
      </c>
      <c r="W1245" s="199">
        <v>6610</v>
      </c>
      <c r="X1245" s="200">
        <v>0.32459162101841232</v>
      </c>
      <c r="Y1245" s="200"/>
      <c r="Z1245" s="199">
        <v>1743490</v>
      </c>
      <c r="AA1245" s="201">
        <v>98.591676948609987</v>
      </c>
      <c r="AB1245" s="199">
        <v>1739569</v>
      </c>
      <c r="AC1245" s="201">
        <v>98.533372568767248</v>
      </c>
      <c r="AD1245" s="200">
        <v>5.3909775522173922</v>
      </c>
      <c r="AE1245" s="200">
        <v>30.673374455622216</v>
      </c>
      <c r="AF1245" s="199">
        <v>7999.68603515625</v>
      </c>
      <c r="AG1245" s="200">
        <v>29178.930908203125</v>
      </c>
      <c r="AH1245" s="200">
        <v>20474.737915039063</v>
      </c>
      <c r="AI1245" s="237">
        <v>70.169595930202377</v>
      </c>
      <c r="AJ1245" s="200">
        <v>22881.005615234375</v>
      </c>
      <c r="AK1245" s="200">
        <v>6297.9255294799805</v>
      </c>
      <c r="AL1245" s="200">
        <v>15199.39990234375</v>
      </c>
      <c r="AM1245" s="200">
        <v>5275.3366279602051</v>
      </c>
      <c r="AN1245" s="200">
        <v>94.621514491686938</v>
      </c>
      <c r="AO1245" s="200">
        <v>88.63992461300839</v>
      </c>
      <c r="AP1245" s="200">
        <v>125.35451879767858</v>
      </c>
      <c r="AQ1245" s="200">
        <v>3.990554008233469</v>
      </c>
      <c r="AR1245" s="200">
        <v>1186</v>
      </c>
      <c r="AS1245" s="202">
        <v>72</v>
      </c>
      <c r="AT1245" s="202">
        <v>10</v>
      </c>
      <c r="AU1245" s="202">
        <v>4</v>
      </c>
      <c r="AV1245" s="202">
        <v>3</v>
      </c>
      <c r="AW1245" s="202">
        <v>2</v>
      </c>
      <c r="AX1245" s="202">
        <v>28</v>
      </c>
      <c r="AY1245" s="202">
        <v>3</v>
      </c>
      <c r="AZ1245" s="202">
        <v>33</v>
      </c>
      <c r="BA1245" s="202">
        <v>5</v>
      </c>
      <c r="BB1245" s="202">
        <v>135</v>
      </c>
      <c r="BC1245" s="202">
        <v>50</v>
      </c>
      <c r="BD1245" s="202">
        <v>100</v>
      </c>
      <c r="BE1245" s="202">
        <v>175</v>
      </c>
      <c r="BF1245" s="202">
        <v>0</v>
      </c>
      <c r="BG1245" s="200">
        <v>46.73266655326843</v>
      </c>
      <c r="BH1245" s="202">
        <v>299</v>
      </c>
      <c r="BI1245" s="238">
        <v>14.465408805031446</v>
      </c>
      <c r="BJ1245" s="129"/>
      <c r="BK1245" s="129"/>
    </row>
    <row r="1246" spans="1:63">
      <c r="A1246" s="352">
        <v>41842</v>
      </c>
      <c r="B1246" s="127" t="s">
        <v>175</v>
      </c>
      <c r="C1246" s="127"/>
      <c r="D1246" s="199">
        <v>677</v>
      </c>
      <c r="E1246" s="199">
        <v>604</v>
      </c>
      <c r="F1246" s="199">
        <v>73</v>
      </c>
      <c r="G1246" s="199">
        <v>1959</v>
      </c>
      <c r="H1246" s="199">
        <v>1760</v>
      </c>
      <c r="I1246" s="199">
        <v>199</v>
      </c>
      <c r="J1246" s="199">
        <v>6496</v>
      </c>
      <c r="K1246" s="199">
        <v>5810</v>
      </c>
      <c r="L1246" s="199">
        <v>686</v>
      </c>
      <c r="M1246" s="199">
        <v>3627005</v>
      </c>
      <c r="N1246" s="200">
        <v>0.25817444515984522</v>
      </c>
      <c r="O1246" s="199">
        <v>239</v>
      </c>
      <c r="P1246" s="194">
        <v>6.8805787656861916E-3</v>
      </c>
      <c r="Q1246" s="200"/>
      <c r="R1246" s="199">
        <v>1323787</v>
      </c>
      <c r="S1246" s="194">
        <v>99.305253526909638</v>
      </c>
      <c r="T1246" s="243">
        <v>99.298420750722258</v>
      </c>
      <c r="U1246" s="199">
        <v>1333067</v>
      </c>
      <c r="V1246" s="201">
        <v>0.4242097415111189</v>
      </c>
      <c r="W1246" s="199">
        <v>3653</v>
      </c>
      <c r="X1246" s="200">
        <v>0.27595073829853295</v>
      </c>
      <c r="Y1246" s="200"/>
      <c r="Z1246" s="199">
        <v>339125</v>
      </c>
      <c r="AA1246" s="201">
        <v>95.672688084097217</v>
      </c>
      <c r="AB1246" s="199">
        <v>337995</v>
      </c>
      <c r="AC1246" s="201">
        <v>95.811474980760465</v>
      </c>
      <c r="AD1246" s="200">
        <v>20.067215852323706</v>
      </c>
      <c r="AE1246" s="200">
        <v>33.015444980010273</v>
      </c>
      <c r="AF1246" s="199">
        <v>5273.0050048828125</v>
      </c>
      <c r="AG1246" s="200">
        <v>17191.935302734375</v>
      </c>
      <c r="AH1246" s="200">
        <v>9946.28076171875</v>
      </c>
      <c r="AI1246" s="237">
        <v>57.854340343735444</v>
      </c>
      <c r="AJ1246" s="200">
        <v>15313.2734375</v>
      </c>
      <c r="AK1246" s="200">
        <v>1878.6627807617187</v>
      </c>
      <c r="AL1246" s="200">
        <v>8636.523681640625</v>
      </c>
      <c r="AM1246" s="200">
        <v>1309.7575988769531</v>
      </c>
      <c r="AN1246" s="200">
        <v>68.238977075247661</v>
      </c>
      <c r="AO1246" s="200">
        <v>68.579445341753342</v>
      </c>
      <c r="AP1246" s="200">
        <v>67.033902711250619</v>
      </c>
      <c r="AQ1246" s="200">
        <v>2.6465417645834939</v>
      </c>
      <c r="AR1246" s="200">
        <v>1348</v>
      </c>
      <c r="AS1246" s="202">
        <v>8</v>
      </c>
      <c r="AT1246" s="202">
        <v>8</v>
      </c>
      <c r="AU1246" s="202">
        <v>5</v>
      </c>
      <c r="AV1246" s="202">
        <v>14</v>
      </c>
      <c r="AW1246" s="202">
        <v>10</v>
      </c>
      <c r="AX1246" s="202">
        <v>7</v>
      </c>
      <c r="AY1246" s="202">
        <v>1</v>
      </c>
      <c r="AZ1246" s="202">
        <v>21</v>
      </c>
      <c r="BA1246" s="202">
        <v>11</v>
      </c>
      <c r="BB1246" s="202">
        <v>294</v>
      </c>
      <c r="BC1246" s="202">
        <v>157</v>
      </c>
      <c r="BD1246" s="202">
        <v>48</v>
      </c>
      <c r="BE1246" s="202">
        <v>100</v>
      </c>
      <c r="BF1246" s="202">
        <v>0</v>
      </c>
      <c r="BG1246" s="200">
        <v>33.319547033027682</v>
      </c>
      <c r="BH1246" s="202">
        <v>590</v>
      </c>
      <c r="BI1246" s="238">
        <v>30.117406840224604</v>
      </c>
      <c r="BJ1246" s="129"/>
      <c r="BK1246" s="129"/>
    </row>
    <row r="1247" spans="1:63">
      <c r="A1247" s="352">
        <v>41842</v>
      </c>
      <c r="B1247" s="126" t="s">
        <v>135</v>
      </c>
      <c r="C1247" s="126"/>
      <c r="D1247" s="189">
        <v>680</v>
      </c>
      <c r="E1247" s="189">
        <v>655</v>
      </c>
      <c r="F1247" s="189">
        <v>25</v>
      </c>
      <c r="G1247" s="189">
        <v>2028</v>
      </c>
      <c r="H1247" s="189">
        <v>1954</v>
      </c>
      <c r="I1247" s="189">
        <v>74</v>
      </c>
      <c r="J1247" s="189">
        <v>4767</v>
      </c>
      <c r="K1247" s="189">
        <v>4553</v>
      </c>
      <c r="L1247" s="189">
        <v>214</v>
      </c>
      <c r="M1247" s="189">
        <v>1972666</v>
      </c>
      <c r="N1247" s="203">
        <v>2.4433938978621977E-2</v>
      </c>
      <c r="O1247" s="189">
        <v>7820</v>
      </c>
      <c r="P1247" s="192">
        <v>0.396523567158655</v>
      </c>
      <c r="Q1247" s="203"/>
      <c r="R1247" s="204">
        <v>612649</v>
      </c>
      <c r="S1247" s="192">
        <v>99.538992466788528</v>
      </c>
      <c r="T1247" s="203">
        <v>99.144296903145431</v>
      </c>
      <c r="U1247" s="204">
        <v>615487</v>
      </c>
      <c r="V1247" s="205">
        <v>6.8401119867549653E-2</v>
      </c>
      <c r="W1247" s="204">
        <v>4244</v>
      </c>
      <c r="X1247" s="203">
        <v>0.69272944214387033</v>
      </c>
      <c r="Y1247" s="203"/>
      <c r="Z1247" s="204">
        <v>957270</v>
      </c>
      <c r="AA1247" s="205">
        <v>99.038410359117762</v>
      </c>
      <c r="AB1247" s="204">
        <v>958419</v>
      </c>
      <c r="AC1247" s="205">
        <v>99.14118925436749</v>
      </c>
      <c r="AD1247" s="203">
        <v>3.7452774967197366</v>
      </c>
      <c r="AE1247" s="203">
        <v>27.24449041653558</v>
      </c>
      <c r="AF1247" s="204">
        <v>1968.3497924804687</v>
      </c>
      <c r="AG1247" s="205">
        <v>8342.026611328125</v>
      </c>
      <c r="AH1247" s="205">
        <v>4262.8934631347656</v>
      </c>
      <c r="AI1247" s="232">
        <v>51.101412903022073</v>
      </c>
      <c r="AJ1247" s="205">
        <v>7928.44775390625</v>
      </c>
      <c r="AK1247" s="205">
        <v>413.57778167724609</v>
      </c>
      <c r="AL1247" s="205">
        <v>1954</v>
      </c>
      <c r="AM1247" s="205">
        <v>74</v>
      </c>
      <c r="AN1247" s="203">
        <v>52.436080793966468</v>
      </c>
      <c r="AO1247" s="203">
        <v>52.723856973182507</v>
      </c>
      <c r="AP1247" s="203">
        <v>47.469028938992288</v>
      </c>
      <c r="AQ1247" s="203">
        <v>1.749953138520689</v>
      </c>
      <c r="AR1247" s="205">
        <v>1729</v>
      </c>
      <c r="AS1247" s="204">
        <v>1</v>
      </c>
      <c r="AT1247" s="204">
        <v>4</v>
      </c>
      <c r="AU1247" s="204">
        <v>3</v>
      </c>
      <c r="AV1247" s="204">
        <v>3</v>
      </c>
      <c r="AW1247" s="204">
        <v>3</v>
      </c>
      <c r="AX1247" s="204">
        <v>44</v>
      </c>
      <c r="AY1247" s="204">
        <v>4</v>
      </c>
      <c r="AZ1247" s="204">
        <v>19</v>
      </c>
      <c r="BA1247" s="204">
        <v>11</v>
      </c>
      <c r="BB1247" s="204">
        <v>140</v>
      </c>
      <c r="BC1247" s="204">
        <v>49</v>
      </c>
      <c r="BD1247" s="204">
        <v>140</v>
      </c>
      <c r="BE1247" s="204">
        <v>175</v>
      </c>
      <c r="BF1247" s="204">
        <v>0</v>
      </c>
      <c r="BG1247" s="203">
        <v>25.312439846535586</v>
      </c>
      <c r="BH1247" s="204">
        <v>1089</v>
      </c>
      <c r="BI1247" s="239">
        <v>53.698224852071007</v>
      </c>
      <c r="BJ1247" s="129"/>
      <c r="BK1247" s="129"/>
    </row>
    <row r="1248" spans="1:63">
      <c r="A1248" s="352">
        <v>41842</v>
      </c>
      <c r="B1248" s="114" t="s">
        <v>121</v>
      </c>
      <c r="C1248" s="114" t="s">
        <v>122</v>
      </c>
      <c r="D1248" s="114">
        <v>163</v>
      </c>
      <c r="E1248" s="114">
        <v>123</v>
      </c>
      <c r="F1248" s="114">
        <v>40</v>
      </c>
      <c r="G1248" s="114">
        <v>484</v>
      </c>
      <c r="H1248" s="114">
        <v>363</v>
      </c>
      <c r="I1248" s="114">
        <v>121</v>
      </c>
      <c r="J1248" s="114">
        <v>1975</v>
      </c>
      <c r="K1248" s="115">
        <v>1464</v>
      </c>
      <c r="L1248" s="115">
        <v>511</v>
      </c>
      <c r="M1248" s="115">
        <v>1720208</v>
      </c>
      <c r="N1248" s="116">
        <v>2.5171374902129173E-2</v>
      </c>
      <c r="O1248" s="115">
        <v>2356</v>
      </c>
      <c r="P1248" s="116">
        <v>0.13703912496566772</v>
      </c>
      <c r="Q1248" s="116">
        <v>0</v>
      </c>
      <c r="R1248" s="117">
        <v>795145</v>
      </c>
      <c r="S1248" s="116">
        <v>99.736091613769531</v>
      </c>
      <c r="T1248" s="116">
        <v>99.599411010742188</v>
      </c>
      <c r="U1248" s="118">
        <v>797249</v>
      </c>
      <c r="V1248" s="119">
        <v>4.3775532394647598E-2</v>
      </c>
      <c r="W1248" s="117">
        <v>2451</v>
      </c>
      <c r="X1248" s="119">
        <v>0.30824565887451172</v>
      </c>
      <c r="Y1248" s="119">
        <v>0</v>
      </c>
      <c r="Z1248" s="117">
        <v>908438</v>
      </c>
      <c r="AA1248" s="119">
        <v>98.553672790527344</v>
      </c>
      <c r="AB1248" s="116">
        <v>909495</v>
      </c>
      <c r="AC1248" s="120">
        <v>98.492790222167969</v>
      </c>
      <c r="AD1248" s="116">
        <v>5.0651845932006836</v>
      </c>
      <c r="AE1248" s="116">
        <v>29.598981857299805</v>
      </c>
      <c r="AF1248" s="116">
        <v>2456.45556640625</v>
      </c>
      <c r="AG1248" s="116">
        <v>12232.5322265625</v>
      </c>
      <c r="AH1248" s="121">
        <v>9546.453125</v>
      </c>
      <c r="AI1248" s="116">
        <v>78.041511535644531</v>
      </c>
      <c r="AJ1248" s="121">
        <v>8030.89306640625</v>
      </c>
      <c r="AK1248" s="121">
        <v>4201.640625</v>
      </c>
      <c r="AL1248" s="116">
        <v>5855.05419921875</v>
      </c>
      <c r="AM1248" s="116">
        <v>3691.399658203125</v>
      </c>
      <c r="AN1248" s="116">
        <v>113.39061737060547</v>
      </c>
      <c r="AO1248" s="116">
        <v>103.51316070556641</v>
      </c>
      <c r="AP1248" s="116">
        <v>138.68499755859375</v>
      </c>
      <c r="AQ1248" s="122">
        <v>6.193687203322785</v>
      </c>
      <c r="AR1248" s="118">
        <v>236</v>
      </c>
      <c r="AS1248" s="118">
        <v>51</v>
      </c>
      <c r="AT1248" s="118">
        <v>2</v>
      </c>
      <c r="AU1248" s="118">
        <v>2</v>
      </c>
      <c r="AV1248" s="118">
        <v>2</v>
      </c>
      <c r="AW1248" s="118">
        <v>1</v>
      </c>
      <c r="AX1248" s="118">
        <v>12</v>
      </c>
      <c r="AY1248" s="118">
        <v>1</v>
      </c>
      <c r="AZ1248" s="118">
        <v>5</v>
      </c>
      <c r="BA1248" s="118">
        <v>2</v>
      </c>
      <c r="BB1248" s="118">
        <v>33</v>
      </c>
      <c r="BC1248" s="118">
        <v>14</v>
      </c>
      <c r="BD1248" s="116">
        <v>37</v>
      </c>
      <c r="BE1248" s="118">
        <v>33</v>
      </c>
      <c r="BF1248" s="118">
        <v>0</v>
      </c>
      <c r="BG1248" s="112">
        <v>56.396949768066406</v>
      </c>
      <c r="BH1248" s="244">
        <v>65</v>
      </c>
      <c r="BI1248" s="240">
        <v>13.429752066115702</v>
      </c>
      <c r="BJ1248" s="129"/>
      <c r="BK1248" s="129"/>
    </row>
    <row r="1249" spans="1:63">
      <c r="A1249" s="352">
        <v>41842</v>
      </c>
      <c r="B1249" s="114" t="s">
        <v>123</v>
      </c>
      <c r="C1249" s="114" t="s">
        <v>122</v>
      </c>
      <c r="D1249" s="114">
        <v>170</v>
      </c>
      <c r="E1249" s="114">
        <v>158</v>
      </c>
      <c r="F1249" s="114">
        <v>12</v>
      </c>
      <c r="G1249" s="114">
        <v>521</v>
      </c>
      <c r="H1249" s="114">
        <v>484</v>
      </c>
      <c r="I1249" s="114">
        <v>37</v>
      </c>
      <c r="J1249" s="114">
        <v>1646</v>
      </c>
      <c r="K1249" s="115">
        <v>1507</v>
      </c>
      <c r="L1249" s="115">
        <v>139</v>
      </c>
      <c r="M1249" s="115">
        <v>1149076</v>
      </c>
      <c r="N1249" s="116">
        <v>4.8734811134636402E-3</v>
      </c>
      <c r="O1249" s="115">
        <v>1549</v>
      </c>
      <c r="P1249" s="116">
        <v>0.13483470678329468</v>
      </c>
      <c r="Q1249" s="116">
        <v>0</v>
      </c>
      <c r="R1249" s="117">
        <v>343080</v>
      </c>
      <c r="S1249" s="116">
        <v>99.73748779296875</v>
      </c>
      <c r="T1249" s="116">
        <v>99.603004455566406</v>
      </c>
      <c r="U1249" s="118">
        <v>343983</v>
      </c>
      <c r="V1249" s="119">
        <v>4.3025381863117218E-2</v>
      </c>
      <c r="W1249" s="117">
        <v>1084</v>
      </c>
      <c r="X1249" s="119">
        <v>0.31596130132675171</v>
      </c>
      <c r="Y1249" s="119">
        <v>0</v>
      </c>
      <c r="Z1249" s="117">
        <v>263012</v>
      </c>
      <c r="AA1249" s="119">
        <v>98.758995056152344</v>
      </c>
      <c r="AB1249" s="116">
        <v>264113</v>
      </c>
      <c r="AC1249" s="120">
        <v>98.718727111816406</v>
      </c>
      <c r="AD1249" s="116">
        <v>5.0973248481750488</v>
      </c>
      <c r="AE1249" s="116">
        <v>30.264362335205078</v>
      </c>
      <c r="AF1249" s="116">
        <v>1655.5330810546875</v>
      </c>
      <c r="AG1249" s="116">
        <v>4935.6298828125</v>
      </c>
      <c r="AH1249" s="121">
        <v>3309.4794921875</v>
      </c>
      <c r="AI1249" s="116">
        <v>67.052825927734375</v>
      </c>
      <c r="AJ1249" s="121">
        <v>4190.93994140625</v>
      </c>
      <c r="AK1249" s="121">
        <v>744.69097900390625</v>
      </c>
      <c r="AL1249" s="116">
        <v>2658.330810546875</v>
      </c>
      <c r="AM1249" s="116">
        <v>651.14697265625</v>
      </c>
      <c r="AN1249" s="116">
        <v>82.438621520996094</v>
      </c>
      <c r="AO1249" s="116">
        <v>76.576766967773438</v>
      </c>
      <c r="AP1249" s="116">
        <v>144.83187866210937</v>
      </c>
      <c r="AQ1249" s="116">
        <v>2.9985600746126972</v>
      </c>
      <c r="AR1249" s="118">
        <v>341</v>
      </c>
      <c r="AS1249" s="118">
        <v>11</v>
      </c>
      <c r="AT1249" s="118">
        <v>3</v>
      </c>
      <c r="AU1249" s="118">
        <v>0</v>
      </c>
      <c r="AV1249" s="118">
        <v>0</v>
      </c>
      <c r="AW1249" s="118">
        <v>0</v>
      </c>
      <c r="AX1249" s="118">
        <v>6</v>
      </c>
      <c r="AY1249" s="118">
        <v>0</v>
      </c>
      <c r="AZ1249" s="118">
        <v>8</v>
      </c>
      <c r="BA1249" s="118">
        <v>1</v>
      </c>
      <c r="BB1249" s="118">
        <v>27</v>
      </c>
      <c r="BC1249" s="118">
        <v>8</v>
      </c>
      <c r="BD1249" s="116">
        <v>24</v>
      </c>
      <c r="BE1249" s="118">
        <v>25</v>
      </c>
      <c r="BF1249" s="118">
        <v>0</v>
      </c>
      <c r="BG1249" s="112">
        <v>40.398494720458984</v>
      </c>
      <c r="BH1249" s="244">
        <v>113</v>
      </c>
      <c r="BI1249" s="240">
        <v>21.689059500959694</v>
      </c>
      <c r="BJ1249" s="129"/>
      <c r="BK1249" s="129"/>
    </row>
    <row r="1250" spans="1:63">
      <c r="A1250" s="352">
        <v>41842</v>
      </c>
      <c r="B1250" s="114" t="s">
        <v>183</v>
      </c>
      <c r="C1250" s="114" t="s">
        <v>122</v>
      </c>
      <c r="D1250" s="114">
        <v>139</v>
      </c>
      <c r="E1250" s="114">
        <v>129</v>
      </c>
      <c r="F1250" s="114">
        <v>10</v>
      </c>
      <c r="G1250" s="114">
        <v>415</v>
      </c>
      <c r="H1250" s="114">
        <v>385</v>
      </c>
      <c r="I1250" s="114">
        <v>30</v>
      </c>
      <c r="J1250" s="114">
        <v>1568</v>
      </c>
      <c r="K1250" s="115">
        <v>1454</v>
      </c>
      <c r="L1250" s="115">
        <v>114</v>
      </c>
      <c r="M1250" s="115">
        <v>1074722</v>
      </c>
      <c r="N1250" s="116">
        <v>2.6053248438984156E-3</v>
      </c>
      <c r="O1250" s="115">
        <v>2206</v>
      </c>
      <c r="P1250" s="116">
        <v>0.20526926219463348</v>
      </c>
      <c r="Q1250" s="116">
        <v>0</v>
      </c>
      <c r="R1250" s="117">
        <v>413292</v>
      </c>
      <c r="S1250" s="116">
        <v>99.68499755859375</v>
      </c>
      <c r="T1250" s="116">
        <v>99.480377197265625</v>
      </c>
      <c r="U1250" s="118">
        <v>414598</v>
      </c>
      <c r="V1250" s="119">
        <v>1.7125021666288376E-2</v>
      </c>
      <c r="W1250" s="117">
        <v>1300</v>
      </c>
      <c r="X1250" s="119">
        <v>0.31454759836196899</v>
      </c>
      <c r="Y1250" s="119">
        <v>0</v>
      </c>
      <c r="Z1250" s="117">
        <v>264757</v>
      </c>
      <c r="AA1250" s="119">
        <v>98.634597778320313</v>
      </c>
      <c r="AB1250" s="116">
        <v>260607</v>
      </c>
      <c r="AC1250" s="120">
        <v>98.589065551757813</v>
      </c>
      <c r="AD1250" s="116">
        <v>5.4293856620788574</v>
      </c>
      <c r="AE1250" s="116">
        <v>29.634695053100586</v>
      </c>
      <c r="AF1250" s="116">
        <v>1623.43505859375</v>
      </c>
      <c r="AG1250" s="116">
        <v>5489.82861328125</v>
      </c>
      <c r="AH1250" s="121">
        <v>3654.876708984375</v>
      </c>
      <c r="AI1250" s="116">
        <v>66.575424194335938</v>
      </c>
      <c r="AJ1250" s="121">
        <v>4868.32666015625</v>
      </c>
      <c r="AK1250" s="121">
        <v>621.5009765625</v>
      </c>
      <c r="AL1250" s="116">
        <v>3128.3974609375</v>
      </c>
      <c r="AM1250" s="116">
        <v>526.47894287109375</v>
      </c>
      <c r="AN1250" s="116">
        <v>89.301498413085937</v>
      </c>
      <c r="AO1250" s="116">
        <v>85.080856323242188</v>
      </c>
      <c r="AP1250" s="116">
        <v>146.05679321289062</v>
      </c>
      <c r="AQ1250" s="116">
        <v>3.5011662074497769</v>
      </c>
      <c r="AR1250" s="118">
        <v>202</v>
      </c>
      <c r="AS1250" s="118">
        <v>7</v>
      </c>
      <c r="AT1250" s="118">
        <v>2</v>
      </c>
      <c r="AU1250" s="118">
        <v>0</v>
      </c>
      <c r="AV1250" s="118">
        <v>1</v>
      </c>
      <c r="AW1250" s="118">
        <v>1</v>
      </c>
      <c r="AX1250" s="118">
        <v>4</v>
      </c>
      <c r="AY1250" s="118">
        <v>0</v>
      </c>
      <c r="AZ1250" s="118">
        <v>2</v>
      </c>
      <c r="BA1250" s="118">
        <v>1</v>
      </c>
      <c r="BB1250" s="118">
        <v>19</v>
      </c>
      <c r="BC1250" s="118">
        <v>2</v>
      </c>
      <c r="BD1250" s="116">
        <v>11</v>
      </c>
      <c r="BE1250" s="118">
        <v>32</v>
      </c>
      <c r="BF1250" s="118">
        <v>0</v>
      </c>
      <c r="BG1250" s="112">
        <v>44.195583343505859</v>
      </c>
      <c r="BH1250" s="244">
        <v>36</v>
      </c>
      <c r="BI1250" s="240">
        <v>8.6746987951807224</v>
      </c>
      <c r="BJ1250" s="129"/>
      <c r="BK1250" s="129"/>
    </row>
    <row r="1251" spans="1:63">
      <c r="A1251" s="352">
        <v>41842</v>
      </c>
      <c r="B1251" s="114" t="s">
        <v>126</v>
      </c>
      <c r="C1251" s="114" t="s">
        <v>122</v>
      </c>
      <c r="D1251" s="114">
        <v>107</v>
      </c>
      <c r="E1251" s="114">
        <v>103</v>
      </c>
      <c r="F1251" s="114">
        <v>4</v>
      </c>
      <c r="G1251" s="114">
        <v>314</v>
      </c>
      <c r="H1251" s="114">
        <v>302</v>
      </c>
      <c r="I1251" s="114">
        <v>12</v>
      </c>
      <c r="J1251" s="114">
        <v>964</v>
      </c>
      <c r="K1251" s="115">
        <v>914</v>
      </c>
      <c r="L1251" s="115">
        <v>50</v>
      </c>
      <c r="M1251" s="115">
        <v>581975</v>
      </c>
      <c r="N1251" s="116">
        <v>1.6495553776621819E-2</v>
      </c>
      <c r="O1251" s="115">
        <v>1128</v>
      </c>
      <c r="P1251" s="116">
        <v>0.19392105937004089</v>
      </c>
      <c r="Q1251" s="116">
        <v>0</v>
      </c>
      <c r="R1251" s="117">
        <v>209245</v>
      </c>
      <c r="S1251" s="116">
        <v>99.517738342285156</v>
      </c>
      <c r="T1251" s="116">
        <v>99.324752807617188</v>
      </c>
      <c r="U1251" s="118">
        <v>210259</v>
      </c>
      <c r="V1251" s="119">
        <v>1.4268116792663932E-3</v>
      </c>
      <c r="W1251" s="117">
        <v>671</v>
      </c>
      <c r="X1251" s="119">
        <v>0.32067671418190002</v>
      </c>
      <c r="Y1251" s="119">
        <v>0</v>
      </c>
      <c r="Z1251" s="117">
        <v>106976</v>
      </c>
      <c r="AA1251" s="119">
        <v>98.778228759765625</v>
      </c>
      <c r="AB1251" s="116">
        <v>106700</v>
      </c>
      <c r="AC1251" s="120">
        <v>98.732894897460938</v>
      </c>
      <c r="AD1251" s="116">
        <v>5.8360333442687988</v>
      </c>
      <c r="AE1251" s="116">
        <v>34.038852691650391</v>
      </c>
      <c r="AF1251" s="116">
        <v>941.39208984375</v>
      </c>
      <c r="AG1251" s="116">
        <v>3054.466552734375</v>
      </c>
      <c r="AH1251" s="121">
        <v>1941.9923095703125</v>
      </c>
      <c r="AI1251" s="116">
        <v>63.578769683837891</v>
      </c>
      <c r="AJ1251" s="121">
        <v>2953.119873046875</v>
      </c>
      <c r="AK1251" s="121">
        <v>101.34600067138672</v>
      </c>
      <c r="AL1251" s="116">
        <v>1890.9002685546875</v>
      </c>
      <c r="AM1251" s="116">
        <v>51.091999053955078</v>
      </c>
      <c r="AN1251" s="116">
        <v>87.338783264160156</v>
      </c>
      <c r="AO1251" s="116">
        <v>89.557365417480469</v>
      </c>
      <c r="AP1251" s="116">
        <v>50.723728179931641</v>
      </c>
      <c r="AQ1251" s="116">
        <v>3.1685337683966543</v>
      </c>
      <c r="AR1251" s="118">
        <v>192</v>
      </c>
      <c r="AS1251" s="118">
        <v>0</v>
      </c>
      <c r="AT1251" s="118">
        <v>1</v>
      </c>
      <c r="AU1251" s="118">
        <v>1</v>
      </c>
      <c r="AV1251" s="118">
        <v>0</v>
      </c>
      <c r="AW1251" s="118">
        <v>0</v>
      </c>
      <c r="AX1251" s="118">
        <v>4</v>
      </c>
      <c r="AY1251" s="118">
        <v>1</v>
      </c>
      <c r="AZ1251" s="118">
        <v>9</v>
      </c>
      <c r="BA1251" s="118">
        <v>1</v>
      </c>
      <c r="BB1251" s="118">
        <v>26</v>
      </c>
      <c r="BC1251" s="118">
        <v>14</v>
      </c>
      <c r="BD1251" s="116">
        <v>11</v>
      </c>
      <c r="BE1251" s="118">
        <v>39</v>
      </c>
      <c r="BF1251" s="118">
        <v>0</v>
      </c>
      <c r="BG1251" s="112">
        <v>42.738136291503906</v>
      </c>
      <c r="BH1251" s="244">
        <v>36</v>
      </c>
      <c r="BI1251" s="240">
        <v>11.464968152866243</v>
      </c>
      <c r="BJ1251" s="129"/>
      <c r="BK1251" s="129"/>
    </row>
    <row r="1252" spans="1:63">
      <c r="A1252" s="352">
        <v>41842</v>
      </c>
      <c r="B1252" s="114" t="s">
        <v>184</v>
      </c>
      <c r="C1252" s="114" t="s">
        <v>122</v>
      </c>
      <c r="D1252" s="114">
        <v>112</v>
      </c>
      <c r="E1252" s="114">
        <v>95</v>
      </c>
      <c r="F1252" s="114">
        <v>17</v>
      </c>
      <c r="G1252" s="114">
        <v>333</v>
      </c>
      <c r="H1252" s="114">
        <v>282</v>
      </c>
      <c r="I1252" s="114">
        <v>51</v>
      </c>
      <c r="J1252" s="114">
        <v>1159</v>
      </c>
      <c r="K1252" s="115">
        <v>946</v>
      </c>
      <c r="L1252" s="115">
        <v>213</v>
      </c>
      <c r="M1252" s="115">
        <v>787816</v>
      </c>
      <c r="N1252" s="116">
        <v>1.1297054588794708E-2</v>
      </c>
      <c r="O1252" s="115">
        <v>2295</v>
      </c>
      <c r="P1252" s="116">
        <v>0.29154333472251892</v>
      </c>
      <c r="Q1252" s="116">
        <v>0</v>
      </c>
      <c r="R1252" s="117">
        <v>275643</v>
      </c>
      <c r="S1252" s="116">
        <v>99.448356628417969</v>
      </c>
      <c r="T1252" s="116">
        <v>99.158424377441406</v>
      </c>
      <c r="U1252" s="118">
        <v>277172</v>
      </c>
      <c r="V1252" s="119">
        <v>1.0823603719472885E-2</v>
      </c>
      <c r="W1252" s="117">
        <v>1104</v>
      </c>
      <c r="X1252" s="119">
        <v>0.40051805973052979</v>
      </c>
      <c r="Y1252" s="119">
        <v>0</v>
      </c>
      <c r="Z1252" s="117">
        <v>200307</v>
      </c>
      <c r="AA1252" s="119">
        <v>98.387977600097656</v>
      </c>
      <c r="AB1252" s="116">
        <v>198654</v>
      </c>
      <c r="AC1252" s="120">
        <v>98.292510986328125</v>
      </c>
      <c r="AD1252" s="116">
        <v>5.8564128875732422</v>
      </c>
      <c r="AE1252" s="116">
        <v>30.995876312255859</v>
      </c>
      <c r="AF1252" s="116">
        <v>1322.8702392578125</v>
      </c>
      <c r="AG1252" s="116">
        <v>3466.4736328125</v>
      </c>
      <c r="AH1252" s="121">
        <v>2021.936279296875</v>
      </c>
      <c r="AI1252" s="116">
        <v>58.328330993652344</v>
      </c>
      <c r="AJ1252" s="121">
        <v>2837.72607421875</v>
      </c>
      <c r="AK1252" s="121">
        <v>628.7469482421875</v>
      </c>
      <c r="AL1252" s="116">
        <v>1666.7171630859375</v>
      </c>
      <c r="AM1252" s="116">
        <v>355.21905517578125</v>
      </c>
      <c r="AN1252" s="116">
        <v>78.467041015625</v>
      </c>
      <c r="AO1252" s="116">
        <v>79.649261474609375</v>
      </c>
      <c r="AP1252" s="116">
        <v>73.540550231933594</v>
      </c>
      <c r="AQ1252" s="116">
        <v>2.9909177159728215</v>
      </c>
      <c r="AR1252" s="118">
        <v>215</v>
      </c>
      <c r="AS1252" s="118">
        <v>3</v>
      </c>
      <c r="AT1252" s="118">
        <v>2</v>
      </c>
      <c r="AU1252" s="118">
        <v>1</v>
      </c>
      <c r="AV1252" s="118">
        <v>0</v>
      </c>
      <c r="AW1252" s="118">
        <v>0</v>
      </c>
      <c r="AX1252" s="118">
        <v>2</v>
      </c>
      <c r="AY1252" s="118">
        <v>1</v>
      </c>
      <c r="AZ1252" s="118">
        <v>9</v>
      </c>
      <c r="BA1252" s="118">
        <v>0</v>
      </c>
      <c r="BB1252" s="118">
        <v>30</v>
      </c>
      <c r="BC1252" s="118">
        <v>12</v>
      </c>
      <c r="BD1252" s="116">
        <v>17</v>
      </c>
      <c r="BE1252" s="118">
        <v>46</v>
      </c>
      <c r="BF1252" s="118">
        <v>0</v>
      </c>
      <c r="BG1252" s="112">
        <v>38.679893493652344</v>
      </c>
      <c r="BH1252" s="244">
        <v>49</v>
      </c>
      <c r="BI1252" s="240">
        <v>14.714714714714713</v>
      </c>
      <c r="BJ1252" s="129"/>
      <c r="BK1252" s="129"/>
    </row>
    <row r="1253" spans="1:63">
      <c r="A1253" s="352">
        <v>41842</v>
      </c>
      <c r="B1253" s="114" t="s">
        <v>131</v>
      </c>
      <c r="C1253" s="114" t="s">
        <v>176</v>
      </c>
      <c r="D1253" s="114">
        <v>184</v>
      </c>
      <c r="E1253" s="114">
        <v>164</v>
      </c>
      <c r="F1253" s="114">
        <v>20</v>
      </c>
      <c r="G1253" s="114">
        <v>528</v>
      </c>
      <c r="H1253" s="114">
        <v>478</v>
      </c>
      <c r="I1253" s="114">
        <v>50</v>
      </c>
      <c r="J1253" s="114">
        <v>1700</v>
      </c>
      <c r="K1253" s="115">
        <v>1530</v>
      </c>
      <c r="L1253" s="115">
        <v>170</v>
      </c>
      <c r="M1253" s="115">
        <v>995426</v>
      </c>
      <c r="N1253" s="116">
        <v>0</v>
      </c>
      <c r="O1253" s="115">
        <v>36</v>
      </c>
      <c r="P1253" s="116">
        <v>3.7589981220662594E-3</v>
      </c>
      <c r="Q1253" s="116">
        <v>0</v>
      </c>
      <c r="R1253" s="117">
        <v>356297</v>
      </c>
      <c r="S1253" s="116">
        <v>99.691940307617188</v>
      </c>
      <c r="T1253" s="116">
        <v>99.688194274902344</v>
      </c>
      <c r="U1253" s="118">
        <v>357398</v>
      </c>
      <c r="V1253" s="119">
        <v>2.6581009849905968E-2</v>
      </c>
      <c r="W1253" s="117">
        <v>998</v>
      </c>
      <c r="X1253" s="119">
        <v>0.28010338544845581</v>
      </c>
      <c r="Y1253" s="119">
        <v>0</v>
      </c>
      <c r="Z1253" s="117">
        <v>133658</v>
      </c>
      <c r="AA1253" s="119">
        <v>95.215400695800781</v>
      </c>
      <c r="AB1253" s="116">
        <v>133261</v>
      </c>
      <c r="AC1253" s="120">
        <v>95.6453857421875</v>
      </c>
      <c r="AD1253" s="116">
        <v>5.3435196876525879</v>
      </c>
      <c r="AE1253" s="116">
        <v>32.478134155273438</v>
      </c>
      <c r="AF1253" s="116">
        <v>1487.0599365234375</v>
      </c>
      <c r="AG1253" s="116">
        <v>4341.609375</v>
      </c>
      <c r="AH1253" s="121">
        <v>2467.655029296875</v>
      </c>
      <c r="AI1253" s="116">
        <v>56.837333679199219</v>
      </c>
      <c r="AJ1253" s="121">
        <v>3800.421875</v>
      </c>
      <c r="AK1253" s="121">
        <v>541.18695068359375</v>
      </c>
      <c r="AL1253" s="116">
        <v>2096.6982421875</v>
      </c>
      <c r="AM1253" s="116">
        <v>370.95693969726562</v>
      </c>
      <c r="AN1253" s="116">
        <v>65.858444213867188</v>
      </c>
      <c r="AO1253" s="116">
        <v>64.456436157226563</v>
      </c>
      <c r="AP1253" s="116">
        <v>77.731613159179687</v>
      </c>
      <c r="AQ1253" s="116">
        <v>2.5538878676470587</v>
      </c>
      <c r="AR1253" s="118">
        <v>386</v>
      </c>
      <c r="AS1253" s="118">
        <v>2</v>
      </c>
      <c r="AT1253" s="118">
        <v>0</v>
      </c>
      <c r="AU1253" s="118">
        <v>0</v>
      </c>
      <c r="AV1253" s="118">
        <v>1</v>
      </c>
      <c r="AW1253" s="118">
        <v>1</v>
      </c>
      <c r="AX1253" s="118">
        <v>4</v>
      </c>
      <c r="AY1253" s="118">
        <v>1</v>
      </c>
      <c r="AZ1253" s="118">
        <v>5</v>
      </c>
      <c r="BA1253" s="118">
        <v>2</v>
      </c>
      <c r="BB1253" s="118">
        <v>108</v>
      </c>
      <c r="BC1253" s="118">
        <v>60</v>
      </c>
      <c r="BD1253" s="116">
        <v>15</v>
      </c>
      <c r="BE1253" s="118">
        <v>23</v>
      </c>
      <c r="BF1253" s="118">
        <v>0</v>
      </c>
      <c r="BG1253" s="112">
        <v>32.138168334960937</v>
      </c>
      <c r="BH1253" s="244">
        <v>148</v>
      </c>
      <c r="BI1253" s="240">
        <v>28.030303030303028</v>
      </c>
      <c r="BJ1253" s="129"/>
      <c r="BK1253" s="129"/>
    </row>
    <row r="1254" spans="1:63">
      <c r="A1254" s="352">
        <v>41842</v>
      </c>
      <c r="B1254" s="114" t="s">
        <v>124</v>
      </c>
      <c r="C1254" s="114" t="s">
        <v>176</v>
      </c>
      <c r="D1254" s="114">
        <v>149</v>
      </c>
      <c r="E1254" s="114">
        <v>113</v>
      </c>
      <c r="F1254" s="114">
        <v>36</v>
      </c>
      <c r="G1254" s="114">
        <v>430</v>
      </c>
      <c r="H1254" s="114">
        <v>332</v>
      </c>
      <c r="I1254" s="114">
        <v>98</v>
      </c>
      <c r="J1254" s="114">
        <v>1609</v>
      </c>
      <c r="K1254" s="115">
        <v>1257</v>
      </c>
      <c r="L1254" s="115">
        <v>352</v>
      </c>
      <c r="M1254" s="115">
        <v>1002470</v>
      </c>
      <c r="N1254" s="116">
        <v>0.63971990346908569</v>
      </c>
      <c r="O1254" s="115">
        <v>136</v>
      </c>
      <c r="P1254" s="116">
        <v>1.4137361198663712E-2</v>
      </c>
      <c r="Q1254" s="116">
        <v>0</v>
      </c>
      <c r="R1254" s="117">
        <v>395761</v>
      </c>
      <c r="S1254" s="116">
        <v>98.771598815917969</v>
      </c>
      <c r="T1254" s="116">
        <v>98.757637023925781</v>
      </c>
      <c r="U1254" s="118">
        <v>400683</v>
      </c>
      <c r="V1254" s="119">
        <v>0.97084230184555054</v>
      </c>
      <c r="W1254" s="117">
        <v>1125</v>
      </c>
      <c r="X1254" s="119">
        <v>0.28426247835159302</v>
      </c>
      <c r="Y1254" s="119">
        <v>0</v>
      </c>
      <c r="Z1254" s="117">
        <v>86008</v>
      </c>
      <c r="AA1254" s="119">
        <v>95.064414978027344</v>
      </c>
      <c r="AB1254" s="116">
        <v>85590</v>
      </c>
      <c r="AC1254" s="120">
        <v>94.854537963867188</v>
      </c>
      <c r="AD1254" s="116">
        <v>5.0211591720581055</v>
      </c>
      <c r="AE1254" s="116">
        <v>29.918783187866211</v>
      </c>
      <c r="AF1254" s="116">
        <v>1475.9739990234375</v>
      </c>
      <c r="AG1254" s="116">
        <v>4848.11962890625</v>
      </c>
      <c r="AH1254" s="121">
        <v>2817.087158203125</v>
      </c>
      <c r="AI1254" s="116">
        <v>58.106800079345703</v>
      </c>
      <c r="AJ1254" s="121">
        <v>3783.8798828125</v>
      </c>
      <c r="AK1254" s="121">
        <v>1064.24072265625</v>
      </c>
      <c r="AL1254" s="116">
        <v>2053.375</v>
      </c>
      <c r="AM1254" s="116">
        <v>763.71295166015625</v>
      </c>
      <c r="AN1254" s="116">
        <v>73.776260375976562</v>
      </c>
      <c r="AO1254" s="116">
        <v>73.437660217285156</v>
      </c>
      <c r="AP1254" s="116">
        <v>75.005844116210937</v>
      </c>
      <c r="AQ1254" s="116">
        <v>3.01312593468381</v>
      </c>
      <c r="AR1254" s="118">
        <v>241</v>
      </c>
      <c r="AS1254" s="118">
        <v>1</v>
      </c>
      <c r="AT1254" s="118">
        <v>3</v>
      </c>
      <c r="AU1254" s="118">
        <v>2</v>
      </c>
      <c r="AV1254" s="118">
        <v>5</v>
      </c>
      <c r="AW1254" s="118">
        <v>4</v>
      </c>
      <c r="AX1254" s="118">
        <v>1</v>
      </c>
      <c r="AY1254" s="118">
        <v>0</v>
      </c>
      <c r="AZ1254" s="118">
        <v>5</v>
      </c>
      <c r="BA1254" s="118">
        <v>4</v>
      </c>
      <c r="BB1254" s="118">
        <v>64</v>
      </c>
      <c r="BC1254" s="118">
        <v>35</v>
      </c>
      <c r="BD1254" s="116">
        <v>9</v>
      </c>
      <c r="BE1254" s="118">
        <v>31</v>
      </c>
      <c r="BF1254" s="118">
        <v>0</v>
      </c>
      <c r="BG1254" s="112">
        <v>36.383426666259766</v>
      </c>
      <c r="BH1254" s="244">
        <v>103</v>
      </c>
      <c r="BI1254" s="240">
        <v>23.953488372093023</v>
      </c>
      <c r="BJ1254" s="129"/>
      <c r="BK1254" s="129"/>
    </row>
    <row r="1255" spans="1:63">
      <c r="A1255" s="352">
        <v>41842</v>
      </c>
      <c r="B1255" s="206" t="s">
        <v>133</v>
      </c>
      <c r="C1255" s="206" t="s">
        <v>176</v>
      </c>
      <c r="D1255" s="206">
        <v>171</v>
      </c>
      <c r="E1255" s="206">
        <v>163</v>
      </c>
      <c r="F1255" s="206">
        <v>8</v>
      </c>
      <c r="G1255" s="206">
        <v>506</v>
      </c>
      <c r="H1255" s="206">
        <v>482</v>
      </c>
      <c r="I1255" s="206">
        <v>24</v>
      </c>
      <c r="J1255" s="206">
        <v>1589</v>
      </c>
      <c r="K1255" s="245">
        <v>1513</v>
      </c>
      <c r="L1255" s="245">
        <v>76</v>
      </c>
      <c r="M1255" s="245">
        <v>824814</v>
      </c>
      <c r="N1255" s="246">
        <v>0.35486787557601929</v>
      </c>
      <c r="O1255" s="245">
        <v>47</v>
      </c>
      <c r="P1255" s="246">
        <v>5.9995353221893311E-3</v>
      </c>
      <c r="Q1255" s="246">
        <v>0</v>
      </c>
      <c r="R1255" s="247">
        <v>279293</v>
      </c>
      <c r="S1255" s="246">
        <v>99.548049926757813</v>
      </c>
      <c r="T1255" s="246">
        <v>99.542076110839844</v>
      </c>
      <c r="U1255" s="248">
        <v>280561</v>
      </c>
      <c r="V1255" s="249">
        <v>0.13544291257858276</v>
      </c>
      <c r="W1255" s="248">
        <v>858</v>
      </c>
      <c r="X1255" s="246">
        <v>0.30720427632331848</v>
      </c>
      <c r="Y1255" s="246">
        <v>0</v>
      </c>
      <c r="Z1255" s="247">
        <v>56172</v>
      </c>
      <c r="AA1255" s="249">
        <v>96.3558349609375</v>
      </c>
      <c r="AB1255" s="246">
        <v>55493</v>
      </c>
      <c r="AC1255" s="250">
        <v>96.251777648925781</v>
      </c>
      <c r="AD1255" s="246">
        <v>5.2747068405151367</v>
      </c>
      <c r="AE1255" s="246">
        <v>35.493640899658203</v>
      </c>
      <c r="AF1255" s="246">
        <v>1268.3822021484375</v>
      </c>
      <c r="AG1255" s="246">
        <v>4116.90966796875</v>
      </c>
      <c r="AH1255" s="251">
        <v>2432.50830078125</v>
      </c>
      <c r="AI1255" s="246">
        <v>59.085781097412109</v>
      </c>
      <c r="AJ1255" s="251">
        <v>4005.851806640625</v>
      </c>
      <c r="AK1255" s="251">
        <v>111.05810546875</v>
      </c>
      <c r="AL1255" s="246">
        <v>2370.861328125</v>
      </c>
      <c r="AM1255" s="246">
        <v>61.646598815917969</v>
      </c>
      <c r="AN1255" s="246">
        <v>69.342643737792969</v>
      </c>
      <c r="AO1255" s="246">
        <v>71.136497497558594</v>
      </c>
      <c r="AP1255" s="246">
        <v>36.313076019287109</v>
      </c>
      <c r="AQ1255" s="246">
        <v>2.5908808483126178</v>
      </c>
      <c r="AR1255" s="248">
        <v>361</v>
      </c>
      <c r="AS1255" s="248">
        <v>1</v>
      </c>
      <c r="AT1255" s="248">
        <v>4</v>
      </c>
      <c r="AU1255" s="248">
        <v>3</v>
      </c>
      <c r="AV1255" s="248">
        <v>3</v>
      </c>
      <c r="AW1255" s="248">
        <v>2</v>
      </c>
      <c r="AX1255" s="248">
        <v>2</v>
      </c>
      <c r="AY1255" s="248">
        <v>0</v>
      </c>
      <c r="AZ1255" s="248">
        <v>6</v>
      </c>
      <c r="BA1255" s="248">
        <v>1</v>
      </c>
      <c r="BB1255" s="248">
        <v>71</v>
      </c>
      <c r="BC1255" s="248">
        <v>34</v>
      </c>
      <c r="BD1255" s="246">
        <v>16</v>
      </c>
      <c r="BE1255" s="248">
        <v>25</v>
      </c>
      <c r="BF1255" s="248">
        <v>0</v>
      </c>
      <c r="BG1255" s="249">
        <v>33.643218994140625</v>
      </c>
      <c r="BH1255" s="252">
        <v>166</v>
      </c>
      <c r="BI1255" s="253">
        <v>32.806324110671937</v>
      </c>
      <c r="BJ1255" s="129"/>
      <c r="BK1255" s="129"/>
    </row>
    <row r="1256" spans="1:63">
      <c r="A1256" s="352">
        <v>41842</v>
      </c>
      <c r="B1256" s="206" t="s">
        <v>125</v>
      </c>
      <c r="C1256" s="206" t="s">
        <v>176</v>
      </c>
      <c r="D1256" s="206">
        <v>173</v>
      </c>
      <c r="E1256" s="206">
        <v>164</v>
      </c>
      <c r="F1256" s="206">
        <v>9</v>
      </c>
      <c r="G1256" s="206">
        <v>495</v>
      </c>
      <c r="H1256" s="206">
        <v>468</v>
      </c>
      <c r="I1256" s="206">
        <v>27</v>
      </c>
      <c r="J1256" s="206">
        <v>1598</v>
      </c>
      <c r="K1256" s="245">
        <v>1510</v>
      </c>
      <c r="L1256" s="245">
        <v>88</v>
      </c>
      <c r="M1256" s="245">
        <v>804295</v>
      </c>
      <c r="N1256" s="246">
        <v>2.9839796479791403E-3</v>
      </c>
      <c r="O1256" s="245">
        <v>20</v>
      </c>
      <c r="P1256" s="246">
        <v>2.5958551559597254E-3</v>
      </c>
      <c r="Q1256" s="246">
        <v>0</v>
      </c>
      <c r="R1256" s="247">
        <v>292436</v>
      </c>
      <c r="S1256" s="246">
        <v>99.324447631835938</v>
      </c>
      <c r="T1256" s="246">
        <v>99.321868896484375</v>
      </c>
      <c r="U1256" s="248">
        <v>294425</v>
      </c>
      <c r="V1256" s="249">
        <v>0.43814215064048767</v>
      </c>
      <c r="W1256" s="248">
        <v>672</v>
      </c>
      <c r="X1256" s="246">
        <v>0.22979387640953064</v>
      </c>
      <c r="Y1256" s="246">
        <v>0</v>
      </c>
      <c r="Z1256" s="247">
        <v>63287</v>
      </c>
      <c r="AA1256" s="249">
        <v>96.858757019042969</v>
      </c>
      <c r="AB1256" s="246">
        <v>63651</v>
      </c>
      <c r="AC1256" s="250">
        <v>97.062103271484375</v>
      </c>
      <c r="AD1256" s="246">
        <v>4.4054980278015137</v>
      </c>
      <c r="AE1256" s="246">
        <v>34.39678955078125</v>
      </c>
      <c r="AF1256" s="246">
        <v>1041.5888671875</v>
      </c>
      <c r="AG1256" s="246">
        <v>3885.296630859375</v>
      </c>
      <c r="AH1256" s="251">
        <v>2229.0302734375</v>
      </c>
      <c r="AI1256" s="246">
        <v>57.370914459228516</v>
      </c>
      <c r="AJ1256" s="251">
        <v>3723.119873046875</v>
      </c>
      <c r="AK1256" s="251">
        <v>162.177001953125</v>
      </c>
      <c r="AL1256" s="246">
        <v>2115.589111328125</v>
      </c>
      <c r="AM1256" s="246">
        <v>113.44110870361328</v>
      </c>
      <c r="AN1256" s="246">
        <v>63.767108917236328</v>
      </c>
      <c r="AO1256" s="246">
        <v>65.188323974609375</v>
      </c>
      <c r="AP1256" s="246">
        <v>42.497093200683594</v>
      </c>
      <c r="AQ1256" s="246">
        <v>2.4313495812636892</v>
      </c>
      <c r="AR1256" s="248">
        <v>360</v>
      </c>
      <c r="AS1256" s="248">
        <v>4</v>
      </c>
      <c r="AT1256" s="248">
        <v>1</v>
      </c>
      <c r="AU1256" s="248">
        <v>0</v>
      </c>
      <c r="AV1256" s="248">
        <v>5</v>
      </c>
      <c r="AW1256" s="248">
        <v>3</v>
      </c>
      <c r="AX1256" s="248">
        <v>0</v>
      </c>
      <c r="AY1256" s="248">
        <v>0</v>
      </c>
      <c r="AZ1256" s="248">
        <v>5</v>
      </c>
      <c r="BA1256" s="248">
        <v>4</v>
      </c>
      <c r="BB1256" s="248">
        <v>51</v>
      </c>
      <c r="BC1256" s="248">
        <v>28</v>
      </c>
      <c r="BD1256" s="246">
        <v>8</v>
      </c>
      <c r="BE1256" s="248">
        <v>21</v>
      </c>
      <c r="BF1256" s="248">
        <v>0</v>
      </c>
      <c r="BG1256" s="249">
        <v>31.018098831176758</v>
      </c>
      <c r="BH1256" s="252">
        <v>173</v>
      </c>
      <c r="BI1256" s="253">
        <v>34.949494949494948</v>
      </c>
      <c r="BJ1256" s="129"/>
      <c r="BK1256" s="129"/>
    </row>
    <row r="1257" spans="1:63">
      <c r="A1257" s="352">
        <v>41842</v>
      </c>
      <c r="B1257" s="107" t="s">
        <v>127</v>
      </c>
      <c r="C1257" s="107" t="s">
        <v>128</v>
      </c>
      <c r="D1257" s="107">
        <v>162</v>
      </c>
      <c r="E1257" s="107">
        <v>150</v>
      </c>
      <c r="F1257" s="107">
        <v>12</v>
      </c>
      <c r="G1257" s="107">
        <v>486</v>
      </c>
      <c r="H1257" s="107">
        <v>450</v>
      </c>
      <c r="I1257" s="107">
        <v>36</v>
      </c>
      <c r="J1257" s="107">
        <v>1546</v>
      </c>
      <c r="K1257" s="108">
        <v>1424</v>
      </c>
      <c r="L1257" s="108">
        <v>122</v>
      </c>
      <c r="M1257" s="108">
        <v>760881</v>
      </c>
      <c r="N1257" s="109">
        <v>0</v>
      </c>
      <c r="O1257" s="108">
        <v>3064</v>
      </c>
      <c r="P1257" s="109">
        <v>0.40269955992698669</v>
      </c>
      <c r="Q1257" s="109">
        <v>0</v>
      </c>
      <c r="R1257" s="110">
        <v>291741</v>
      </c>
      <c r="S1257" s="109">
        <v>99.560791015625</v>
      </c>
      <c r="T1257" s="109">
        <v>99.159858703613281</v>
      </c>
      <c r="U1257" s="111">
        <v>293028</v>
      </c>
      <c r="V1257" s="112">
        <v>3.5491488873958588E-2</v>
      </c>
      <c r="W1257" s="111">
        <v>2079</v>
      </c>
      <c r="X1257" s="109">
        <v>0.71261841058731079</v>
      </c>
      <c r="Y1257" s="109">
        <v>0</v>
      </c>
      <c r="Z1257" s="110">
        <v>605909</v>
      </c>
      <c r="AA1257" s="112">
        <v>99.311447143554688</v>
      </c>
      <c r="AB1257" s="109">
        <v>604910</v>
      </c>
      <c r="AC1257" s="182">
        <v>99.507034301757813</v>
      </c>
      <c r="AD1257" s="109">
        <v>3.1864621639251709</v>
      </c>
      <c r="AE1257" s="109">
        <v>18.294015884399414</v>
      </c>
      <c r="AF1257" s="109">
        <v>670.13885498046875</v>
      </c>
      <c r="AG1257" s="109">
        <v>3819.858154296875</v>
      </c>
      <c r="AH1257" s="113">
        <v>2277.036865234375</v>
      </c>
      <c r="AI1257" s="109">
        <v>59.610507965087891</v>
      </c>
      <c r="AJ1257" s="113">
        <v>3513.7412109375</v>
      </c>
      <c r="AK1257" s="113">
        <v>306.11666870117187</v>
      </c>
      <c r="AL1257" s="109">
        <v>450</v>
      </c>
      <c r="AM1257" s="109">
        <v>36</v>
      </c>
      <c r="AN1257" s="109">
        <v>67.753433227539062</v>
      </c>
      <c r="AO1257" s="109">
        <v>69.364799499511719</v>
      </c>
      <c r="AP1257" s="109">
        <v>53.490329742431641</v>
      </c>
      <c r="AQ1257" s="109">
        <v>2.470800876000566</v>
      </c>
      <c r="AR1257" s="111">
        <v>348</v>
      </c>
      <c r="AS1257" s="111">
        <v>1</v>
      </c>
      <c r="AT1257" s="111">
        <v>0</v>
      </c>
      <c r="AU1257" s="111">
        <v>0</v>
      </c>
      <c r="AV1257" s="111">
        <v>1</v>
      </c>
      <c r="AW1257" s="111">
        <v>1</v>
      </c>
      <c r="AX1257" s="111">
        <v>17</v>
      </c>
      <c r="AY1257" s="111">
        <v>1</v>
      </c>
      <c r="AZ1257" s="111">
        <v>4</v>
      </c>
      <c r="BA1257" s="111">
        <v>4</v>
      </c>
      <c r="BB1257" s="111">
        <v>24</v>
      </c>
      <c r="BC1257" s="111">
        <v>5</v>
      </c>
      <c r="BD1257" s="109">
        <v>64</v>
      </c>
      <c r="BE1257" s="111">
        <v>72</v>
      </c>
      <c r="BF1257" s="111">
        <v>0</v>
      </c>
      <c r="BG1257" s="112">
        <v>33.453956604003906</v>
      </c>
      <c r="BH1257" s="244">
        <v>186</v>
      </c>
      <c r="BI1257" s="240">
        <v>38.271604938271601</v>
      </c>
      <c r="BJ1257" s="129"/>
      <c r="BK1257" s="129"/>
    </row>
    <row r="1258" spans="1:63">
      <c r="A1258" s="352">
        <v>41842</v>
      </c>
      <c r="B1258" s="107" t="s">
        <v>129</v>
      </c>
      <c r="C1258" s="107" t="s">
        <v>128</v>
      </c>
      <c r="D1258" s="107">
        <v>154</v>
      </c>
      <c r="E1258" s="107">
        <v>151</v>
      </c>
      <c r="F1258" s="107">
        <v>3</v>
      </c>
      <c r="G1258" s="107">
        <v>457</v>
      </c>
      <c r="H1258" s="107">
        <v>449</v>
      </c>
      <c r="I1258" s="107">
        <v>8</v>
      </c>
      <c r="J1258" s="107">
        <v>1284</v>
      </c>
      <c r="K1258" s="108">
        <v>1258</v>
      </c>
      <c r="L1258" s="108">
        <v>26</v>
      </c>
      <c r="M1258" s="108">
        <v>601759</v>
      </c>
      <c r="N1258" s="109">
        <v>5.1515637896955013E-3</v>
      </c>
      <c r="O1258" s="108">
        <v>3175</v>
      </c>
      <c r="P1258" s="109">
        <v>0.52765053510665894</v>
      </c>
      <c r="Q1258" s="109">
        <v>0</v>
      </c>
      <c r="R1258" s="110">
        <v>186936</v>
      </c>
      <c r="S1258" s="109">
        <v>99.419761657714844</v>
      </c>
      <c r="T1258" s="109">
        <v>98.895172119140625</v>
      </c>
      <c r="U1258" s="111">
        <v>188027</v>
      </c>
      <c r="V1258" s="112">
        <v>0.10583586245775223</v>
      </c>
      <c r="W1258" s="111">
        <v>1377</v>
      </c>
      <c r="X1258" s="109">
        <v>0.73661571741104126</v>
      </c>
      <c r="Y1258" s="109">
        <v>0</v>
      </c>
      <c r="Z1258" s="110">
        <v>147829</v>
      </c>
      <c r="AA1258" s="112">
        <v>98.823638916015625</v>
      </c>
      <c r="AB1258" s="109">
        <v>147556</v>
      </c>
      <c r="AC1258" s="182">
        <v>99.0579833984375</v>
      </c>
      <c r="AD1258" s="109">
        <v>3.1290569305419922</v>
      </c>
      <c r="AE1258" s="109">
        <v>25.268993377685547</v>
      </c>
      <c r="AF1258" s="109">
        <v>555.8997802734375</v>
      </c>
      <c r="AG1258" s="109">
        <v>2223.505859375</v>
      </c>
      <c r="AH1258" s="113">
        <v>892.0240478515625</v>
      </c>
      <c r="AI1258" s="109">
        <v>40.117908477783203</v>
      </c>
      <c r="AJ1258" s="113">
        <v>2198.73876953125</v>
      </c>
      <c r="AK1258" s="113">
        <v>24.766666412353516</v>
      </c>
      <c r="AL1258" s="109">
        <v>449</v>
      </c>
      <c r="AM1258" s="109">
        <v>8</v>
      </c>
      <c r="AN1258" s="109">
        <v>50.660320281982422</v>
      </c>
      <c r="AO1258" s="109">
        <v>51.328460693359375</v>
      </c>
      <c r="AP1258" s="109">
        <v>23.501350402832031</v>
      </c>
      <c r="AQ1258" s="109">
        <v>1.73170238269081</v>
      </c>
      <c r="AR1258" s="111">
        <v>377</v>
      </c>
      <c r="AS1258" s="111">
        <v>0</v>
      </c>
      <c r="AT1258" s="111">
        <v>2</v>
      </c>
      <c r="AU1258" s="111">
        <v>1</v>
      </c>
      <c r="AV1258" s="111">
        <v>1</v>
      </c>
      <c r="AW1258" s="111">
        <v>1</v>
      </c>
      <c r="AX1258" s="111">
        <v>17</v>
      </c>
      <c r="AY1258" s="111">
        <v>1</v>
      </c>
      <c r="AZ1258" s="111">
        <v>9</v>
      </c>
      <c r="BA1258" s="111">
        <v>5</v>
      </c>
      <c r="BB1258" s="111">
        <v>28</v>
      </c>
      <c r="BC1258" s="111">
        <v>10</v>
      </c>
      <c r="BD1258" s="109">
        <v>60</v>
      </c>
      <c r="BE1258" s="111">
        <v>88</v>
      </c>
      <c r="BF1258" s="111">
        <v>0</v>
      </c>
      <c r="BG1258" s="112">
        <v>25.200246810913086</v>
      </c>
      <c r="BH1258" s="244">
        <v>224</v>
      </c>
      <c r="BI1258" s="240">
        <v>49.015317286652078</v>
      </c>
      <c r="BJ1258" s="129"/>
      <c r="BK1258" s="129"/>
    </row>
    <row r="1259" spans="1:63">
      <c r="A1259" s="352">
        <v>41842</v>
      </c>
      <c r="B1259" s="126" t="s">
        <v>130</v>
      </c>
      <c r="C1259" s="126" t="s">
        <v>128</v>
      </c>
      <c r="D1259" s="233">
        <v>181</v>
      </c>
      <c r="E1259" s="233">
        <v>176</v>
      </c>
      <c r="F1259" s="233">
        <v>5</v>
      </c>
      <c r="G1259" s="233">
        <v>543</v>
      </c>
      <c r="H1259" s="233">
        <v>528</v>
      </c>
      <c r="I1259" s="233">
        <v>15</v>
      </c>
      <c r="J1259" s="233">
        <v>895</v>
      </c>
      <c r="K1259" s="233">
        <v>862</v>
      </c>
      <c r="L1259" s="233">
        <v>33</v>
      </c>
      <c r="M1259" s="233">
        <v>261699</v>
      </c>
      <c r="N1259" s="195">
        <v>0</v>
      </c>
      <c r="O1259" s="233">
        <v>571</v>
      </c>
      <c r="P1259" s="230">
        <v>0.21819043159484863</v>
      </c>
      <c r="Q1259" s="234">
        <v>0</v>
      </c>
      <c r="R1259" s="233">
        <v>52098</v>
      </c>
      <c r="S1259" s="230">
        <v>99.762550354003906</v>
      </c>
      <c r="T1259" s="195">
        <v>99.544876098632813</v>
      </c>
      <c r="U1259" s="233">
        <v>52222</v>
      </c>
      <c r="V1259" s="195">
        <v>0</v>
      </c>
      <c r="W1259" s="233">
        <v>254</v>
      </c>
      <c r="X1259" s="195">
        <v>0.48754271864891052</v>
      </c>
      <c r="Y1259" s="234">
        <v>0</v>
      </c>
      <c r="Z1259" s="233">
        <v>93795</v>
      </c>
      <c r="AA1259" s="195">
        <v>98.916786193847656</v>
      </c>
      <c r="AB1259" s="233">
        <v>95302</v>
      </c>
      <c r="AC1259" s="195">
        <v>98.704116821289063</v>
      </c>
      <c r="AD1259" s="234">
        <v>4.2885189056396484</v>
      </c>
      <c r="AE1259" s="234">
        <v>30.896013259887695</v>
      </c>
      <c r="AF1259" s="233">
        <v>332.41110229492187</v>
      </c>
      <c r="AG1259" s="234">
        <v>992.6170654296875</v>
      </c>
      <c r="AH1259" s="234">
        <v>511.53707885742187</v>
      </c>
      <c r="AI1259" s="234">
        <v>51.5341796875</v>
      </c>
      <c r="AJ1259" s="234">
        <v>952.689208984375</v>
      </c>
      <c r="AK1259" s="234">
        <v>39.927776336669922</v>
      </c>
      <c r="AL1259" s="234">
        <v>528</v>
      </c>
      <c r="AM1259" s="234">
        <v>15</v>
      </c>
      <c r="AN1259" s="235">
        <v>38.318916320800781</v>
      </c>
      <c r="AO1259" s="235">
        <v>38.025993347167969</v>
      </c>
      <c r="AP1259" s="235">
        <v>46.947891235351563</v>
      </c>
      <c r="AQ1259" s="213">
        <v>1.1090693468488129</v>
      </c>
      <c r="AR1259" s="234">
        <v>498</v>
      </c>
      <c r="AS1259" s="236">
        <v>0</v>
      </c>
      <c r="AT1259" s="236">
        <v>0</v>
      </c>
      <c r="AU1259" s="236">
        <v>0</v>
      </c>
      <c r="AV1259" s="236">
        <v>0</v>
      </c>
      <c r="AW1259" s="236">
        <v>0</v>
      </c>
      <c r="AX1259" s="236">
        <v>4</v>
      </c>
      <c r="AY1259" s="236">
        <v>2</v>
      </c>
      <c r="AZ1259" s="236">
        <v>2</v>
      </c>
      <c r="BA1259" s="236">
        <v>1</v>
      </c>
      <c r="BB1259" s="236">
        <v>37</v>
      </c>
      <c r="BC1259" s="236">
        <v>12</v>
      </c>
      <c r="BD1259" s="236">
        <v>4</v>
      </c>
      <c r="BE1259" s="236">
        <v>2</v>
      </c>
      <c r="BF1259" s="236">
        <v>0</v>
      </c>
      <c r="BG1259" s="235">
        <v>17.616931915283203</v>
      </c>
      <c r="BH1259" s="236">
        <v>332</v>
      </c>
      <c r="BI1259" s="235">
        <v>61.141804788213626</v>
      </c>
      <c r="BJ1259" s="129"/>
      <c r="BK1259" s="129"/>
    </row>
    <row r="1260" spans="1:63">
      <c r="A1260" s="352">
        <v>41842</v>
      </c>
      <c r="B1260" s="127" t="s">
        <v>132</v>
      </c>
      <c r="C1260" s="127" t="s">
        <v>128</v>
      </c>
      <c r="D1260" s="199">
        <v>183</v>
      </c>
      <c r="E1260" s="199">
        <v>178</v>
      </c>
      <c r="F1260" s="199">
        <v>5</v>
      </c>
      <c r="G1260" s="199">
        <v>542</v>
      </c>
      <c r="H1260" s="199">
        <v>527</v>
      </c>
      <c r="I1260" s="199">
        <v>15</v>
      </c>
      <c r="J1260" s="199">
        <v>1042</v>
      </c>
      <c r="K1260" s="199">
        <v>1009</v>
      </c>
      <c r="L1260" s="199">
        <v>33</v>
      </c>
      <c r="M1260" s="199">
        <v>348327</v>
      </c>
      <c r="N1260" s="200">
        <v>0.12947604060173035</v>
      </c>
      <c r="O1260" s="199">
        <v>1010</v>
      </c>
      <c r="P1260" s="194">
        <v>0.29035252332687378</v>
      </c>
      <c r="Q1260" s="200">
        <v>0</v>
      </c>
      <c r="R1260" s="199">
        <v>81874</v>
      </c>
      <c r="S1260" s="194">
        <v>99.591293334960938</v>
      </c>
      <c r="T1260" s="200">
        <v>99.3021240234375</v>
      </c>
      <c r="U1260" s="199">
        <v>82210</v>
      </c>
      <c r="V1260" s="201">
        <v>0.14353485405445099</v>
      </c>
      <c r="W1260" s="199">
        <v>534</v>
      </c>
      <c r="X1260" s="200">
        <v>0.6522216796875</v>
      </c>
      <c r="Y1260" s="200">
        <v>0</v>
      </c>
      <c r="Z1260" s="199">
        <v>109737</v>
      </c>
      <c r="AA1260" s="201">
        <v>97.924125671386719</v>
      </c>
      <c r="AB1260" s="199">
        <v>110651</v>
      </c>
      <c r="AC1260" s="201">
        <v>97.628578186035156</v>
      </c>
      <c r="AD1260" s="200">
        <v>4.2216925621032715</v>
      </c>
      <c r="AE1260" s="200">
        <v>29.557891845703125</v>
      </c>
      <c r="AF1260" s="199">
        <v>409.90005493164062</v>
      </c>
      <c r="AG1260" s="200">
        <v>1306.0455322265625</v>
      </c>
      <c r="AH1260" s="200">
        <v>582.29547119140625</v>
      </c>
      <c r="AI1260" s="237">
        <v>44.584621429443359</v>
      </c>
      <c r="AJ1260" s="200">
        <v>1263.278564453125</v>
      </c>
      <c r="AK1260" s="200">
        <v>42.766670227050781</v>
      </c>
      <c r="AL1260" s="200">
        <v>527</v>
      </c>
      <c r="AM1260" s="200">
        <v>15</v>
      </c>
      <c r="AN1260" s="200">
        <v>39.678085327148438</v>
      </c>
      <c r="AO1260" s="200">
        <v>39.687534332275391</v>
      </c>
      <c r="AP1260" s="200">
        <v>39.400672912597656</v>
      </c>
      <c r="AQ1260" s="200">
        <v>1.2534026220984285</v>
      </c>
      <c r="AR1260" s="200">
        <v>506</v>
      </c>
      <c r="AS1260" s="202">
        <v>0</v>
      </c>
      <c r="AT1260" s="202">
        <v>2</v>
      </c>
      <c r="AU1260" s="202">
        <v>2</v>
      </c>
      <c r="AV1260" s="202">
        <v>1</v>
      </c>
      <c r="AW1260" s="202">
        <v>1</v>
      </c>
      <c r="AX1260" s="202">
        <v>6</v>
      </c>
      <c r="AY1260" s="202">
        <v>0</v>
      </c>
      <c r="AZ1260" s="202">
        <v>4</v>
      </c>
      <c r="BA1260" s="202">
        <v>1</v>
      </c>
      <c r="BB1260" s="202">
        <v>51</v>
      </c>
      <c r="BC1260" s="202">
        <v>22</v>
      </c>
      <c r="BD1260" s="202">
        <v>12</v>
      </c>
      <c r="BE1260" s="202">
        <v>13</v>
      </c>
      <c r="BF1260" s="202">
        <v>0</v>
      </c>
      <c r="BG1260" s="200">
        <v>18.446504592895508</v>
      </c>
      <c r="BH1260" s="202">
        <v>347</v>
      </c>
      <c r="BI1260" s="238">
        <v>64.022140221402211</v>
      </c>
      <c r="BJ1260" s="129"/>
      <c r="BK1260" s="129"/>
    </row>
    <row r="1261" spans="1:63">
      <c r="A1261" s="352">
        <v>41841</v>
      </c>
      <c r="B1261" s="126" t="s">
        <v>6</v>
      </c>
      <c r="C1261" s="126"/>
      <c r="D1261" s="233">
        <v>2048</v>
      </c>
      <c r="E1261" s="233">
        <v>1867</v>
      </c>
      <c r="F1261" s="233">
        <v>181</v>
      </c>
      <c r="G1261" s="233">
        <v>6054</v>
      </c>
      <c r="H1261" s="233">
        <v>5530</v>
      </c>
      <c r="I1261" s="233">
        <v>524</v>
      </c>
      <c r="J1261" s="233">
        <v>18578</v>
      </c>
      <c r="K1261" s="233">
        <v>16666</v>
      </c>
      <c r="L1261" s="233">
        <v>1912</v>
      </c>
      <c r="M1261" s="233">
        <v>10332454</v>
      </c>
      <c r="N1261" s="195">
        <v>9.2040091376055476E-3</v>
      </c>
      <c r="O1261" s="233">
        <v>18003</v>
      </c>
      <c r="P1261" s="230">
        <v>0.17670364282012158</v>
      </c>
      <c r="Q1261" s="234"/>
      <c r="R1261" s="233">
        <v>3834292</v>
      </c>
      <c r="S1261" s="230">
        <v>99.492604096984408</v>
      </c>
      <c r="T1261" s="195">
        <v>99.316797041208432</v>
      </c>
      <c r="U1261" s="233">
        <v>3853884</v>
      </c>
      <c r="V1261" s="195">
        <v>0.20039523762450115</v>
      </c>
      <c r="W1261" s="233">
        <v>13974</v>
      </c>
      <c r="X1261" s="195">
        <v>0.3644479867469666</v>
      </c>
      <c r="Y1261" s="234"/>
      <c r="Z1261" s="233">
        <v>2793046</v>
      </c>
      <c r="AA1261" s="195">
        <v>98.410292929649458</v>
      </c>
      <c r="AB1261" s="233">
        <v>2785537</v>
      </c>
      <c r="AC1261" s="195">
        <v>98.416336133696745</v>
      </c>
      <c r="AD1261" s="234">
        <v>9.1858182656437268</v>
      </c>
      <c r="AE1261" s="234">
        <v>29.906117324901683</v>
      </c>
      <c r="AF1261" s="233">
        <v>13660.94482421875</v>
      </c>
      <c r="AG1261" s="234">
        <v>52212.327209472656</v>
      </c>
      <c r="AH1261" s="234">
        <v>33207.336242675781</v>
      </c>
      <c r="AI1261" s="234">
        <v>63.600567179183528</v>
      </c>
      <c r="AJ1261" s="234">
        <v>45093.550231933594</v>
      </c>
      <c r="AK1261" s="234">
        <v>7118.7806930541992</v>
      </c>
      <c r="AL1261" s="234">
        <v>25527.32373046875</v>
      </c>
      <c r="AM1261" s="234">
        <v>5357.2998428344727</v>
      </c>
      <c r="AN1261" s="235">
        <v>76.257669768724881</v>
      </c>
      <c r="AO1261" s="235">
        <v>74.148739317749147</v>
      </c>
      <c r="AP1261" s="235">
        <v>94.421408097302773</v>
      </c>
      <c r="AQ1261" s="213">
        <v>2.8104385407187347</v>
      </c>
      <c r="AR1261" s="234">
        <v>4093</v>
      </c>
      <c r="AS1261" s="236">
        <v>66</v>
      </c>
      <c r="AT1261" s="236">
        <v>10</v>
      </c>
      <c r="AU1261" s="236">
        <v>7</v>
      </c>
      <c r="AV1261" s="236">
        <v>25</v>
      </c>
      <c r="AW1261" s="236">
        <v>14</v>
      </c>
      <c r="AX1261" s="236">
        <v>94</v>
      </c>
      <c r="AY1261" s="236">
        <v>16</v>
      </c>
      <c r="AZ1261" s="236">
        <v>72</v>
      </c>
      <c r="BA1261" s="236">
        <v>24</v>
      </c>
      <c r="BB1261" s="236">
        <v>559</v>
      </c>
      <c r="BC1261" s="236">
        <v>235</v>
      </c>
      <c r="BD1261" s="236">
        <v>306</v>
      </c>
      <c r="BE1261" s="236">
        <v>440</v>
      </c>
      <c r="BF1261" s="236">
        <v>0</v>
      </c>
      <c r="BG1261" s="235">
        <v>37.171612208141021</v>
      </c>
      <c r="BH1261" s="236">
        <v>1866</v>
      </c>
      <c r="BI1261" s="235">
        <v>30.822596630327055</v>
      </c>
      <c r="BJ1261" s="129"/>
      <c r="BK1261" s="129"/>
    </row>
    <row r="1262" spans="1:63">
      <c r="A1262" s="352">
        <v>41841</v>
      </c>
      <c r="B1262" s="127" t="s">
        <v>134</v>
      </c>
      <c r="C1262" s="127"/>
      <c r="D1262" s="199">
        <v>691</v>
      </c>
      <c r="E1262" s="199">
        <v>608</v>
      </c>
      <c r="F1262" s="199">
        <v>83</v>
      </c>
      <c r="G1262" s="199">
        <v>2067</v>
      </c>
      <c r="H1262" s="199">
        <v>1816</v>
      </c>
      <c r="I1262" s="199">
        <v>251</v>
      </c>
      <c r="J1262" s="199">
        <v>7288</v>
      </c>
      <c r="K1262" s="199">
        <v>6273</v>
      </c>
      <c r="L1262" s="199">
        <v>1015</v>
      </c>
      <c r="M1262" s="199">
        <v>4621453</v>
      </c>
      <c r="N1262" s="200">
        <v>3.916517176233497E-3</v>
      </c>
      <c r="O1262" s="199">
        <v>9065</v>
      </c>
      <c r="P1262" s="194">
        <v>0.19617263423027032</v>
      </c>
      <c r="Q1262" s="200"/>
      <c r="R1262" s="199">
        <v>1857539</v>
      </c>
      <c r="S1262" s="194">
        <v>99.658800961660944</v>
      </c>
      <c r="T1262" s="200">
        <v>99.463297666572146</v>
      </c>
      <c r="U1262" s="199">
        <v>1863900</v>
      </c>
      <c r="V1262" s="201">
        <v>4.1686785138665125E-2</v>
      </c>
      <c r="W1262" s="199">
        <v>5798</v>
      </c>
      <c r="X1262" s="200">
        <v>0.31213341954058565</v>
      </c>
      <c r="Y1262" s="200"/>
      <c r="Z1262" s="199">
        <v>1489539</v>
      </c>
      <c r="AA1262" s="201">
        <v>98.586074570620653</v>
      </c>
      <c r="AB1262" s="199">
        <v>1482313</v>
      </c>
      <c r="AC1262" s="201">
        <v>98.505576750415926</v>
      </c>
      <c r="AD1262" s="200">
        <v>5.1058648014391572</v>
      </c>
      <c r="AE1262" s="200">
        <v>30.542117795681225</v>
      </c>
      <c r="AF1262" s="199">
        <v>6590.1546020507812</v>
      </c>
      <c r="AG1262" s="200">
        <v>26418.57958984375</v>
      </c>
      <c r="AH1262" s="200">
        <v>18744.7236328125</v>
      </c>
      <c r="AI1262" s="237">
        <v>70.95280641060144</v>
      </c>
      <c r="AJ1262" s="200">
        <v>21599.244384765625</v>
      </c>
      <c r="AK1262" s="200">
        <v>4819.3388977050781</v>
      </c>
      <c r="AL1262" s="200">
        <v>14769.088623046875</v>
      </c>
      <c r="AM1262" s="200">
        <v>3975.633960723877</v>
      </c>
      <c r="AN1262" s="200">
        <v>95.416367029233967</v>
      </c>
      <c r="AO1262" s="200">
        <v>91.01272790064975</v>
      </c>
      <c r="AP1262" s="200">
        <v>121.83674244940785</v>
      </c>
      <c r="AQ1262" s="200">
        <v>3.6249423147425563</v>
      </c>
      <c r="AR1262" s="200">
        <v>1049</v>
      </c>
      <c r="AS1262" s="202">
        <v>56</v>
      </c>
      <c r="AT1262" s="202">
        <v>6</v>
      </c>
      <c r="AU1262" s="202">
        <v>4</v>
      </c>
      <c r="AV1262" s="202">
        <v>3</v>
      </c>
      <c r="AW1262" s="202">
        <v>1</v>
      </c>
      <c r="AX1262" s="202">
        <v>19</v>
      </c>
      <c r="AY1262" s="202">
        <v>2</v>
      </c>
      <c r="AZ1262" s="202">
        <v>26</v>
      </c>
      <c r="BA1262" s="202">
        <v>7</v>
      </c>
      <c r="BB1262" s="202">
        <v>118</v>
      </c>
      <c r="BC1262" s="202">
        <v>40</v>
      </c>
      <c r="BD1262" s="202">
        <v>78</v>
      </c>
      <c r="BE1262" s="202">
        <v>165</v>
      </c>
      <c r="BF1262" s="202">
        <v>0</v>
      </c>
      <c r="BG1262" s="200">
        <v>47.066403216272043</v>
      </c>
      <c r="BH1262" s="202">
        <v>233</v>
      </c>
      <c r="BI1262" s="238">
        <v>11.27237542331882</v>
      </c>
      <c r="BJ1262" s="129"/>
      <c r="BK1262" s="129"/>
    </row>
    <row r="1263" spans="1:63">
      <c r="A1263" s="352">
        <v>41841</v>
      </c>
      <c r="B1263" s="127" t="s">
        <v>175</v>
      </c>
      <c r="C1263" s="127"/>
      <c r="D1263" s="199">
        <v>677</v>
      </c>
      <c r="E1263" s="199">
        <v>604</v>
      </c>
      <c r="F1263" s="199">
        <v>73</v>
      </c>
      <c r="G1263" s="199">
        <v>1959</v>
      </c>
      <c r="H1263" s="199">
        <v>1760</v>
      </c>
      <c r="I1263" s="199">
        <v>199</v>
      </c>
      <c r="J1263" s="199">
        <v>6480</v>
      </c>
      <c r="K1263" s="199">
        <v>5794</v>
      </c>
      <c r="L1263" s="199">
        <v>686</v>
      </c>
      <c r="M1263" s="199">
        <v>3645574</v>
      </c>
      <c r="N1263" s="200">
        <v>1.6485744200067688E-2</v>
      </c>
      <c r="O1263" s="199">
        <v>171</v>
      </c>
      <c r="P1263" s="194">
        <v>4.8827970743420355E-3</v>
      </c>
      <c r="Q1263" s="200"/>
      <c r="R1263" s="199">
        <v>1347863</v>
      </c>
      <c r="S1263" s="194">
        <v>99.240110961585131</v>
      </c>
      <c r="T1263" s="243">
        <v>99.235265268350517</v>
      </c>
      <c r="U1263" s="199">
        <v>1358205</v>
      </c>
      <c r="V1263" s="201">
        <v>0.4821068992360858</v>
      </c>
      <c r="W1263" s="199">
        <v>3631</v>
      </c>
      <c r="X1263" s="200">
        <v>0.26938939640007925</v>
      </c>
      <c r="Y1263" s="200"/>
      <c r="Z1263" s="199">
        <v>339881</v>
      </c>
      <c r="AA1263" s="201">
        <v>95.632292819870301</v>
      </c>
      <c r="AB1263" s="199">
        <v>338586</v>
      </c>
      <c r="AC1263" s="201">
        <v>95.788069574768969</v>
      </c>
      <c r="AD1263" s="200">
        <v>19.203413884465444</v>
      </c>
      <c r="AE1263" s="200">
        <v>32.051526709448176</v>
      </c>
      <c r="AF1263" s="199">
        <v>5064.5120239257812</v>
      </c>
      <c r="AG1263" s="200">
        <v>17357.09765625</v>
      </c>
      <c r="AH1263" s="200">
        <v>10111.9013671875</v>
      </c>
      <c r="AI1263" s="237">
        <v>58.258019672697834</v>
      </c>
      <c r="AJ1263" s="200">
        <v>15470.233642578125</v>
      </c>
      <c r="AK1263" s="200">
        <v>1886.8640213012695</v>
      </c>
      <c r="AL1263" s="200">
        <v>8804.235107421875</v>
      </c>
      <c r="AM1263" s="200">
        <v>1307.6658821105957</v>
      </c>
      <c r="AN1263" s="200">
        <v>69.205209032730792</v>
      </c>
      <c r="AO1263" s="200">
        <v>69.622557507217792</v>
      </c>
      <c r="AP1263" s="200">
        <v>68.699641688902958</v>
      </c>
      <c r="AQ1263" s="200">
        <v>2.6785644531249999</v>
      </c>
      <c r="AR1263" s="200">
        <v>1326</v>
      </c>
      <c r="AS1263" s="202">
        <v>7</v>
      </c>
      <c r="AT1263" s="202">
        <v>3</v>
      </c>
      <c r="AU1263" s="202">
        <v>2</v>
      </c>
      <c r="AV1263" s="202">
        <v>15</v>
      </c>
      <c r="AW1263" s="202">
        <v>11</v>
      </c>
      <c r="AX1263" s="202">
        <v>13</v>
      </c>
      <c r="AY1263" s="202">
        <v>1</v>
      </c>
      <c r="AZ1263" s="202">
        <v>22</v>
      </c>
      <c r="BA1263" s="202">
        <v>11</v>
      </c>
      <c r="BB1263" s="202">
        <v>299</v>
      </c>
      <c r="BC1263" s="202">
        <v>159</v>
      </c>
      <c r="BD1263" s="202">
        <v>55</v>
      </c>
      <c r="BE1263" s="202">
        <v>95</v>
      </c>
      <c r="BF1263" s="202">
        <v>0</v>
      </c>
      <c r="BG1263" s="200">
        <v>33.781305840574618</v>
      </c>
      <c r="BH1263" s="202">
        <v>592</v>
      </c>
      <c r="BI1263" s="238">
        <v>30.219499744767734</v>
      </c>
      <c r="BJ1263" s="129"/>
      <c r="BK1263" s="129"/>
    </row>
    <row r="1264" spans="1:63">
      <c r="A1264" s="352">
        <v>41841</v>
      </c>
      <c r="B1264" s="126" t="s">
        <v>135</v>
      </c>
      <c r="C1264" s="126"/>
      <c r="D1264" s="189">
        <v>680</v>
      </c>
      <c r="E1264" s="189">
        <v>655</v>
      </c>
      <c r="F1264" s="189">
        <v>25</v>
      </c>
      <c r="G1264" s="189">
        <v>2028</v>
      </c>
      <c r="H1264" s="189">
        <v>1954</v>
      </c>
      <c r="I1264" s="189">
        <v>74</v>
      </c>
      <c r="J1264" s="189">
        <v>4810</v>
      </c>
      <c r="K1264" s="189">
        <v>4599</v>
      </c>
      <c r="L1264" s="189">
        <v>211</v>
      </c>
      <c r="M1264" s="189">
        <v>2065427</v>
      </c>
      <c r="N1264" s="203">
        <v>8.1823276977668995E-3</v>
      </c>
      <c r="O1264" s="189">
        <v>8767</v>
      </c>
      <c r="P1264" s="192">
        <v>0.42450601822670209</v>
      </c>
      <c r="Q1264" s="203"/>
      <c r="R1264" s="204">
        <v>628890</v>
      </c>
      <c r="S1264" s="192">
        <v>99.542865664419594</v>
      </c>
      <c r="T1264" s="203">
        <v>99.12030020895881</v>
      </c>
      <c r="U1264" s="204">
        <v>631779</v>
      </c>
      <c r="V1264" s="205">
        <v>6.2996712553530829E-2</v>
      </c>
      <c r="W1264" s="204">
        <v>4545</v>
      </c>
      <c r="X1264" s="203">
        <v>0.72270190335352769</v>
      </c>
      <c r="Y1264" s="203"/>
      <c r="Z1264" s="204">
        <v>963626</v>
      </c>
      <c r="AA1264" s="205">
        <v>99.118405667995319</v>
      </c>
      <c r="AB1264" s="204">
        <v>964638</v>
      </c>
      <c r="AC1264" s="205">
        <v>99.201720635271712</v>
      </c>
      <c r="AD1264" s="203">
        <v>3.6674721084637989</v>
      </c>
      <c r="AE1264" s="203">
        <v>27.185471389286349</v>
      </c>
      <c r="AF1264" s="204">
        <v>2006.2781982421875</v>
      </c>
      <c r="AG1264" s="205">
        <v>8436.6499633789062</v>
      </c>
      <c r="AH1264" s="205">
        <v>4350.7112426757812</v>
      </c>
      <c r="AI1264" s="232">
        <v>51.56918043964108</v>
      </c>
      <c r="AJ1264" s="205">
        <v>8024.0722045898437</v>
      </c>
      <c r="AK1264" s="205">
        <v>412.57777404785156</v>
      </c>
      <c r="AL1264" s="205">
        <v>1954</v>
      </c>
      <c r="AM1264" s="205">
        <v>74</v>
      </c>
      <c r="AN1264" s="203">
        <v>53.736652039269629</v>
      </c>
      <c r="AO1264" s="203">
        <v>53.987865470730327</v>
      </c>
      <c r="AP1264" s="203">
        <v>49.277189830153169</v>
      </c>
      <c r="AQ1264" s="203">
        <v>1.753981281367756</v>
      </c>
      <c r="AR1264" s="205">
        <v>1718</v>
      </c>
      <c r="AS1264" s="204">
        <v>3</v>
      </c>
      <c r="AT1264" s="204">
        <v>1</v>
      </c>
      <c r="AU1264" s="204">
        <v>1</v>
      </c>
      <c r="AV1264" s="204">
        <v>7</v>
      </c>
      <c r="AW1264" s="204">
        <v>2</v>
      </c>
      <c r="AX1264" s="204">
        <v>62</v>
      </c>
      <c r="AY1264" s="204">
        <v>13</v>
      </c>
      <c r="AZ1264" s="204">
        <v>24</v>
      </c>
      <c r="BA1264" s="204">
        <v>6</v>
      </c>
      <c r="BB1264" s="204">
        <v>142</v>
      </c>
      <c r="BC1264" s="204">
        <v>36</v>
      </c>
      <c r="BD1264" s="204">
        <v>173</v>
      </c>
      <c r="BE1264" s="204">
        <v>180</v>
      </c>
      <c r="BF1264" s="204">
        <v>0</v>
      </c>
      <c r="BG1264" s="203">
        <v>25.603088214706922</v>
      </c>
      <c r="BH1264" s="204">
        <v>1041</v>
      </c>
      <c r="BI1264" s="239">
        <v>51.331360946745562</v>
      </c>
      <c r="BJ1264" s="129"/>
      <c r="BK1264" s="129"/>
    </row>
    <row r="1265" spans="1:63">
      <c r="A1265" s="352">
        <v>41841</v>
      </c>
      <c r="B1265" s="114" t="s">
        <v>121</v>
      </c>
      <c r="C1265" s="114" t="s">
        <v>122</v>
      </c>
      <c r="D1265" s="114">
        <v>163</v>
      </c>
      <c r="E1265" s="114">
        <v>123</v>
      </c>
      <c r="F1265" s="114">
        <v>40</v>
      </c>
      <c r="G1265" s="114">
        <v>484</v>
      </c>
      <c r="H1265" s="114">
        <v>363</v>
      </c>
      <c r="I1265" s="114">
        <v>121</v>
      </c>
      <c r="J1265" s="114">
        <v>1973</v>
      </c>
      <c r="K1265" s="115">
        <v>1464</v>
      </c>
      <c r="L1265" s="115">
        <v>509</v>
      </c>
      <c r="M1265" s="115">
        <v>1196689</v>
      </c>
      <c r="N1265" s="116">
        <v>3.5096837673336267E-3</v>
      </c>
      <c r="O1265" s="115">
        <v>1710</v>
      </c>
      <c r="P1265" s="116">
        <v>0.14290441572666168</v>
      </c>
      <c r="Q1265" s="116">
        <v>0</v>
      </c>
      <c r="R1265" s="117">
        <v>559764</v>
      </c>
      <c r="S1265" s="116">
        <v>99.772743225097656</v>
      </c>
      <c r="T1265" s="116">
        <v>99.630165100097656</v>
      </c>
      <c r="U1265" s="118">
        <v>561039</v>
      </c>
      <c r="V1265" s="119">
        <v>3.0300924554467201E-2</v>
      </c>
      <c r="W1265" s="117">
        <v>1777</v>
      </c>
      <c r="X1265" s="119">
        <v>0.31745520234107971</v>
      </c>
      <c r="Y1265" s="119">
        <v>0</v>
      </c>
      <c r="Z1265" s="117">
        <v>620597</v>
      </c>
      <c r="AA1265" s="119">
        <v>98.411209106445313</v>
      </c>
      <c r="AB1265" s="116">
        <v>617531</v>
      </c>
      <c r="AC1265" s="120">
        <v>98.352470397949219</v>
      </c>
      <c r="AD1265" s="116">
        <v>4.7983827590942383</v>
      </c>
      <c r="AE1265" s="116">
        <v>29.523448944091797</v>
      </c>
      <c r="AF1265" s="116">
        <v>1600.287109375</v>
      </c>
      <c r="AG1265" s="116">
        <v>8596.8955078125</v>
      </c>
      <c r="AH1265" s="121">
        <v>6620.37109375</v>
      </c>
      <c r="AI1265" s="116">
        <v>77.008857727050781</v>
      </c>
      <c r="AJ1265" s="121">
        <v>5815.02001953125</v>
      </c>
      <c r="AK1265" s="121">
        <v>2781.876708984375</v>
      </c>
      <c r="AL1265" s="116">
        <v>4214.05859375</v>
      </c>
      <c r="AM1265" s="116">
        <v>2406.31201171875</v>
      </c>
      <c r="AN1265" s="116">
        <v>111.34897613525391</v>
      </c>
      <c r="AO1265" s="116">
        <v>101.94388580322266</v>
      </c>
      <c r="AP1265" s="116">
        <v>137.95292663574219</v>
      </c>
      <c r="AQ1265" s="122">
        <v>4.3572709112075518</v>
      </c>
      <c r="AR1265" s="118">
        <v>172</v>
      </c>
      <c r="AS1265" s="118">
        <v>31</v>
      </c>
      <c r="AT1265" s="118">
        <v>1</v>
      </c>
      <c r="AU1265" s="118">
        <v>1</v>
      </c>
      <c r="AV1265" s="118">
        <v>1</v>
      </c>
      <c r="AW1265" s="118">
        <v>0</v>
      </c>
      <c r="AX1265" s="118">
        <v>8</v>
      </c>
      <c r="AY1265" s="118">
        <v>1</v>
      </c>
      <c r="AZ1265" s="118">
        <v>4</v>
      </c>
      <c r="BA1265" s="118">
        <v>2</v>
      </c>
      <c r="BB1265" s="118">
        <v>17</v>
      </c>
      <c r="BC1265" s="118">
        <v>6</v>
      </c>
      <c r="BD1265" s="116">
        <v>20</v>
      </c>
      <c r="BE1265" s="118">
        <v>27</v>
      </c>
      <c r="BF1265" s="118">
        <v>0</v>
      </c>
      <c r="BG1265" s="112">
        <v>55.304946899414063</v>
      </c>
      <c r="BH1265" s="244">
        <v>43</v>
      </c>
      <c r="BI1265" s="240">
        <v>8.884297520661157</v>
      </c>
      <c r="BJ1265" s="129"/>
      <c r="BK1265" s="129"/>
    </row>
    <row r="1266" spans="1:63">
      <c r="A1266" s="352">
        <v>41841</v>
      </c>
      <c r="B1266" s="114" t="s">
        <v>123</v>
      </c>
      <c r="C1266" s="114" t="s">
        <v>122</v>
      </c>
      <c r="D1266" s="114">
        <v>170</v>
      </c>
      <c r="E1266" s="114">
        <v>158</v>
      </c>
      <c r="F1266" s="114">
        <v>12</v>
      </c>
      <c r="G1266" s="114">
        <v>521</v>
      </c>
      <c r="H1266" s="114">
        <v>484</v>
      </c>
      <c r="I1266" s="114">
        <v>37</v>
      </c>
      <c r="J1266" s="114">
        <v>1634</v>
      </c>
      <c r="K1266" s="115">
        <v>1501</v>
      </c>
      <c r="L1266" s="115">
        <v>133</v>
      </c>
      <c r="M1266" s="115">
        <v>979114</v>
      </c>
      <c r="N1266" s="116">
        <v>9.0898508206009865E-3</v>
      </c>
      <c r="O1266" s="115">
        <v>1539</v>
      </c>
      <c r="P1266" s="116">
        <v>0.15722499787807465</v>
      </c>
      <c r="Q1266" s="116">
        <v>0</v>
      </c>
      <c r="R1266" s="117">
        <v>372083</v>
      </c>
      <c r="S1266" s="116">
        <v>99.597152709960938</v>
      </c>
      <c r="T1266" s="116">
        <v>99.440559387207031</v>
      </c>
      <c r="U1266" s="118">
        <v>373588</v>
      </c>
      <c r="V1266" s="119">
        <v>0.15203914046287537</v>
      </c>
      <c r="W1266" s="117">
        <v>999</v>
      </c>
      <c r="X1266" s="119">
        <v>0.26848849654197693</v>
      </c>
      <c r="Y1266" s="119">
        <v>0</v>
      </c>
      <c r="Z1266" s="117">
        <v>287910</v>
      </c>
      <c r="AA1266" s="119">
        <v>98.720436096191406</v>
      </c>
      <c r="AB1266" s="116">
        <v>288180</v>
      </c>
      <c r="AC1266" s="120">
        <v>98.649452209472656</v>
      </c>
      <c r="AD1266" s="116">
        <v>4.7290964126586914</v>
      </c>
      <c r="AE1266" s="116">
        <v>29.897150039672852</v>
      </c>
      <c r="AF1266" s="116">
        <v>1289.3572998046875</v>
      </c>
      <c r="AG1266" s="116">
        <v>5443.16259765625</v>
      </c>
      <c r="AH1266" s="121">
        <v>3796.79736328125</v>
      </c>
      <c r="AI1266" s="116">
        <v>69.753517150878906</v>
      </c>
      <c r="AJ1266" s="121">
        <v>4679.8359375</v>
      </c>
      <c r="AK1266" s="121">
        <v>763.3271484375</v>
      </c>
      <c r="AL1266" s="116">
        <v>3134.85693359375</v>
      </c>
      <c r="AM1266" s="116">
        <v>661.9410400390625</v>
      </c>
      <c r="AN1266" s="116">
        <v>91.329574584960938</v>
      </c>
      <c r="AO1266" s="116">
        <v>85.468795776367188</v>
      </c>
      <c r="AP1266" s="116">
        <v>157.57479858398437</v>
      </c>
      <c r="AQ1266" s="116">
        <v>3.331188860254743</v>
      </c>
      <c r="AR1266" s="118">
        <v>307</v>
      </c>
      <c r="AS1266" s="118">
        <v>13</v>
      </c>
      <c r="AT1266" s="118">
        <v>2</v>
      </c>
      <c r="AU1266" s="118">
        <v>2</v>
      </c>
      <c r="AV1266" s="118">
        <v>2</v>
      </c>
      <c r="AW1266" s="118">
        <v>1</v>
      </c>
      <c r="AX1266" s="118">
        <v>1</v>
      </c>
      <c r="AY1266" s="118">
        <v>0</v>
      </c>
      <c r="AZ1266" s="118">
        <v>7</v>
      </c>
      <c r="BA1266" s="118">
        <v>1</v>
      </c>
      <c r="BB1266" s="118">
        <v>30</v>
      </c>
      <c r="BC1266" s="118">
        <v>7</v>
      </c>
      <c r="BD1266" s="116">
        <v>14</v>
      </c>
      <c r="BE1266" s="118">
        <v>25</v>
      </c>
      <c r="BF1266" s="118">
        <v>0</v>
      </c>
      <c r="BG1266" s="112">
        <v>44.74212646484375</v>
      </c>
      <c r="BH1266" s="244">
        <v>79</v>
      </c>
      <c r="BI1266" s="240">
        <v>15.163147792706333</v>
      </c>
      <c r="BJ1266" s="129"/>
      <c r="BK1266" s="129"/>
    </row>
    <row r="1267" spans="1:63">
      <c r="A1267" s="352">
        <v>41841</v>
      </c>
      <c r="B1267" s="114" t="s">
        <v>183</v>
      </c>
      <c r="C1267" s="114" t="s">
        <v>122</v>
      </c>
      <c r="D1267" s="114">
        <v>139</v>
      </c>
      <c r="E1267" s="114">
        <v>129</v>
      </c>
      <c r="F1267" s="114">
        <v>10</v>
      </c>
      <c r="G1267" s="114">
        <v>415</v>
      </c>
      <c r="H1267" s="114">
        <v>385</v>
      </c>
      <c r="I1267" s="114">
        <v>30</v>
      </c>
      <c r="J1267" s="114">
        <v>1558</v>
      </c>
      <c r="K1267" s="115">
        <v>1448</v>
      </c>
      <c r="L1267" s="115">
        <v>110</v>
      </c>
      <c r="M1267" s="115">
        <v>1061080</v>
      </c>
      <c r="N1267" s="116">
        <v>2.1676027681678534E-3</v>
      </c>
      <c r="O1267" s="115">
        <v>2084</v>
      </c>
      <c r="P1267" s="116">
        <v>0.19641366600990295</v>
      </c>
      <c r="Q1267" s="116">
        <v>0</v>
      </c>
      <c r="R1267" s="117">
        <v>422710</v>
      </c>
      <c r="S1267" s="116">
        <v>99.679061889648438</v>
      </c>
      <c r="T1267" s="116">
        <v>99.4832763671875</v>
      </c>
      <c r="U1267" s="118">
        <v>424071</v>
      </c>
      <c r="V1267" s="119">
        <v>5.6594298221170902E-3</v>
      </c>
      <c r="W1267" s="117">
        <v>1284</v>
      </c>
      <c r="X1267" s="119">
        <v>0.30375435948371887</v>
      </c>
      <c r="Y1267" s="119">
        <v>0</v>
      </c>
      <c r="Z1267" s="117">
        <v>271197</v>
      </c>
      <c r="AA1267" s="119">
        <v>98.756256103515625</v>
      </c>
      <c r="AB1267" s="116">
        <v>269167</v>
      </c>
      <c r="AC1267" s="120">
        <v>98.68817138671875</v>
      </c>
      <c r="AD1267" s="116">
        <v>5.1497397422790527</v>
      </c>
      <c r="AE1267" s="116">
        <v>29.497383117675781</v>
      </c>
      <c r="AF1267" s="116">
        <v>1515.4132080078125</v>
      </c>
      <c r="AG1267" s="116">
        <v>5588.576171875</v>
      </c>
      <c r="AH1267" s="121">
        <v>3816.97314453125</v>
      </c>
      <c r="AI1267" s="116">
        <v>68.299560546875</v>
      </c>
      <c r="AJ1267" s="121">
        <v>5059.9052734375</v>
      </c>
      <c r="AK1267" s="121">
        <v>528.67303466796875</v>
      </c>
      <c r="AL1267" s="116">
        <v>3355.485107421875</v>
      </c>
      <c r="AM1267" s="116">
        <v>461.48696899414062</v>
      </c>
      <c r="AN1267" s="116">
        <v>91.735023498535156</v>
      </c>
      <c r="AO1267" s="116">
        <v>88.891189575195313</v>
      </c>
      <c r="AP1267" s="116">
        <v>132.220458984375</v>
      </c>
      <c r="AQ1267" s="116">
        <v>3.5870193657734273</v>
      </c>
      <c r="AR1267" s="118">
        <v>183</v>
      </c>
      <c r="AS1267" s="118">
        <v>8</v>
      </c>
      <c r="AT1267" s="118">
        <v>2</v>
      </c>
      <c r="AU1267" s="118">
        <v>0</v>
      </c>
      <c r="AV1267" s="118">
        <v>0</v>
      </c>
      <c r="AW1267" s="118">
        <v>0</v>
      </c>
      <c r="AX1267" s="118">
        <v>5</v>
      </c>
      <c r="AY1267" s="118">
        <v>0</v>
      </c>
      <c r="AZ1267" s="118">
        <v>3</v>
      </c>
      <c r="BA1267" s="118">
        <v>1</v>
      </c>
      <c r="BB1267" s="118">
        <v>19</v>
      </c>
      <c r="BC1267" s="118">
        <v>3</v>
      </c>
      <c r="BD1267" s="116">
        <v>15</v>
      </c>
      <c r="BE1267" s="118">
        <v>32</v>
      </c>
      <c r="BF1267" s="118">
        <v>0</v>
      </c>
      <c r="BG1267" s="112">
        <v>45.393547058105469</v>
      </c>
      <c r="BH1267" s="244">
        <v>34</v>
      </c>
      <c r="BI1267" s="240">
        <v>8.19277108433735</v>
      </c>
      <c r="BJ1267" s="129"/>
      <c r="BK1267" s="129"/>
    </row>
    <row r="1268" spans="1:63">
      <c r="A1268" s="352">
        <v>41841</v>
      </c>
      <c r="B1268" s="114" t="s">
        <v>126</v>
      </c>
      <c r="C1268" s="114" t="s">
        <v>122</v>
      </c>
      <c r="D1268" s="114">
        <v>107</v>
      </c>
      <c r="E1268" s="114">
        <v>103</v>
      </c>
      <c r="F1268" s="114">
        <v>4</v>
      </c>
      <c r="G1268" s="114">
        <v>314</v>
      </c>
      <c r="H1268" s="114">
        <v>302</v>
      </c>
      <c r="I1268" s="114">
        <v>12</v>
      </c>
      <c r="J1268" s="114">
        <v>964</v>
      </c>
      <c r="K1268" s="115">
        <v>914</v>
      </c>
      <c r="L1268" s="115">
        <v>50</v>
      </c>
      <c r="M1268" s="115">
        <v>562749</v>
      </c>
      <c r="N1268" s="116">
        <v>3.1985840760171413E-3</v>
      </c>
      <c r="O1268" s="115">
        <v>1211</v>
      </c>
      <c r="P1268" s="116">
        <v>0.21522575616836548</v>
      </c>
      <c r="Q1268" s="116">
        <v>0</v>
      </c>
      <c r="R1268" s="117">
        <v>205597</v>
      </c>
      <c r="S1268" s="116">
        <v>99.5699462890625</v>
      </c>
      <c r="T1268" s="116">
        <v>99.355644226074219</v>
      </c>
      <c r="U1268" s="118">
        <v>206485</v>
      </c>
      <c r="V1268" s="119">
        <v>4.8429667367599905E-4</v>
      </c>
      <c r="W1268" s="117">
        <v>661</v>
      </c>
      <c r="X1268" s="119">
        <v>0.32150274515151978</v>
      </c>
      <c r="Y1268" s="119">
        <v>0</v>
      </c>
      <c r="Z1268" s="117">
        <v>106079</v>
      </c>
      <c r="AA1268" s="119">
        <v>98.860282897949219</v>
      </c>
      <c r="AB1268" s="116">
        <v>106052</v>
      </c>
      <c r="AC1268" s="120">
        <v>98.644058227539063</v>
      </c>
      <c r="AD1268" s="116">
        <v>5.6339149475097656</v>
      </c>
      <c r="AE1268" s="116">
        <v>34.535987854003906</v>
      </c>
      <c r="AF1268" s="116">
        <v>880.42193603515625</v>
      </c>
      <c r="AG1268" s="116">
        <v>3057.665771484375</v>
      </c>
      <c r="AH1268" s="121">
        <v>2055.587890625</v>
      </c>
      <c r="AI1268" s="116">
        <v>67.22735595703125</v>
      </c>
      <c r="AJ1268" s="121">
        <v>2959.739501953125</v>
      </c>
      <c r="AK1268" s="121">
        <v>97.925994873046875</v>
      </c>
      <c r="AL1268" s="116">
        <v>2005.624755859375</v>
      </c>
      <c r="AM1268" s="116">
        <v>49.963001251220703</v>
      </c>
      <c r="AN1268" s="116">
        <v>87.430274963378906</v>
      </c>
      <c r="AO1268" s="116">
        <v>89.75811767578125</v>
      </c>
      <c r="AP1268" s="116">
        <v>49.012012481689453</v>
      </c>
      <c r="AQ1268" s="116">
        <v>3.1718524600460323</v>
      </c>
      <c r="AR1268" s="118">
        <v>190</v>
      </c>
      <c r="AS1268" s="118">
        <v>1</v>
      </c>
      <c r="AT1268" s="118">
        <v>1</v>
      </c>
      <c r="AU1268" s="118">
        <v>1</v>
      </c>
      <c r="AV1268" s="118">
        <v>0</v>
      </c>
      <c r="AW1268" s="118">
        <v>0</v>
      </c>
      <c r="AX1268" s="118">
        <v>3</v>
      </c>
      <c r="AY1268" s="118">
        <v>1</v>
      </c>
      <c r="AZ1268" s="118">
        <v>8</v>
      </c>
      <c r="BA1268" s="118">
        <v>3</v>
      </c>
      <c r="BB1268" s="118">
        <v>25</v>
      </c>
      <c r="BC1268" s="118">
        <v>12</v>
      </c>
      <c r="BD1268" s="116">
        <v>14</v>
      </c>
      <c r="BE1268" s="118">
        <v>37</v>
      </c>
      <c r="BF1268" s="118">
        <v>0</v>
      </c>
      <c r="BG1268" s="112">
        <v>42.78289794921875</v>
      </c>
      <c r="BH1268" s="244">
        <v>33</v>
      </c>
      <c r="BI1268" s="240">
        <v>10.509554140127388</v>
      </c>
      <c r="BJ1268" s="129"/>
      <c r="BK1268" s="129"/>
    </row>
    <row r="1269" spans="1:63">
      <c r="A1269" s="352">
        <v>41841</v>
      </c>
      <c r="B1269" s="114" t="s">
        <v>184</v>
      </c>
      <c r="C1269" s="114" t="s">
        <v>122</v>
      </c>
      <c r="D1269" s="114">
        <v>112</v>
      </c>
      <c r="E1269" s="114">
        <v>95</v>
      </c>
      <c r="F1269" s="114">
        <v>17</v>
      </c>
      <c r="G1269" s="114">
        <v>333</v>
      </c>
      <c r="H1269" s="114">
        <v>282</v>
      </c>
      <c r="I1269" s="114">
        <v>51</v>
      </c>
      <c r="J1269" s="114">
        <v>1159</v>
      </c>
      <c r="K1269" s="115">
        <v>946</v>
      </c>
      <c r="L1269" s="115">
        <v>213</v>
      </c>
      <c r="M1269" s="115">
        <v>821821</v>
      </c>
      <c r="N1269" s="116">
        <v>1.0951289441436529E-3</v>
      </c>
      <c r="O1269" s="115">
        <v>2521</v>
      </c>
      <c r="P1269" s="116">
        <v>0.30677199363708496</v>
      </c>
      <c r="Q1269" s="116">
        <v>0</v>
      </c>
      <c r="R1269" s="117">
        <v>297385</v>
      </c>
      <c r="S1269" s="116">
        <v>99.554092407226563</v>
      </c>
      <c r="T1269" s="116">
        <v>99.248687744140625</v>
      </c>
      <c r="U1269" s="118">
        <v>298717</v>
      </c>
      <c r="V1269" s="119">
        <v>4.6867099590599537E-3</v>
      </c>
      <c r="W1269" s="117">
        <v>1077</v>
      </c>
      <c r="X1269" s="119">
        <v>0.36215680837631226</v>
      </c>
      <c r="Y1269" s="119">
        <v>0</v>
      </c>
      <c r="Z1269" s="117">
        <v>203756</v>
      </c>
      <c r="AA1269" s="119">
        <v>98.559555053710938</v>
      </c>
      <c r="AB1269" s="116">
        <v>201383</v>
      </c>
      <c r="AC1269" s="120">
        <v>98.452201843261719</v>
      </c>
      <c r="AD1269" s="116">
        <v>5.5896539688110352</v>
      </c>
      <c r="AE1269" s="116">
        <v>30.567804336547852</v>
      </c>
      <c r="AF1269" s="116">
        <v>1304.675048828125</v>
      </c>
      <c r="AG1269" s="116">
        <v>3732.279541015625</v>
      </c>
      <c r="AH1269" s="121">
        <v>2454.994140625</v>
      </c>
      <c r="AI1269" s="116">
        <v>65.777336120605469</v>
      </c>
      <c r="AJ1269" s="121">
        <v>3084.74365234375</v>
      </c>
      <c r="AK1269" s="121">
        <v>647.5360107421875</v>
      </c>
      <c r="AL1269" s="116">
        <v>2059.063232421875</v>
      </c>
      <c r="AM1269" s="116">
        <v>395.93093872070312</v>
      </c>
      <c r="AN1269" s="116">
        <v>84.483840942382812</v>
      </c>
      <c r="AO1269" s="116">
        <v>86.582550048828125</v>
      </c>
      <c r="AP1269" s="116">
        <v>75.738189697265625</v>
      </c>
      <c r="AQ1269" s="116">
        <v>3.2202584478133089</v>
      </c>
      <c r="AR1269" s="118">
        <v>197</v>
      </c>
      <c r="AS1269" s="118">
        <v>3</v>
      </c>
      <c r="AT1269" s="118">
        <v>0</v>
      </c>
      <c r="AU1269" s="118">
        <v>0</v>
      </c>
      <c r="AV1269" s="118">
        <v>0</v>
      </c>
      <c r="AW1269" s="118">
        <v>0</v>
      </c>
      <c r="AX1269" s="118">
        <v>2</v>
      </c>
      <c r="AY1269" s="118">
        <v>0</v>
      </c>
      <c r="AZ1269" s="118">
        <v>4</v>
      </c>
      <c r="BA1269" s="118">
        <v>0</v>
      </c>
      <c r="BB1269" s="118">
        <v>27</v>
      </c>
      <c r="BC1269" s="118">
        <v>12</v>
      </c>
      <c r="BD1269" s="116">
        <v>15</v>
      </c>
      <c r="BE1269" s="118">
        <v>44</v>
      </c>
      <c r="BF1269" s="118">
        <v>0</v>
      </c>
      <c r="BG1269" s="112">
        <v>41.645832061767578</v>
      </c>
      <c r="BH1269" s="244">
        <v>44</v>
      </c>
      <c r="BI1269" s="240">
        <v>13.213213213213212</v>
      </c>
      <c r="BJ1269" s="129"/>
      <c r="BK1269" s="129"/>
    </row>
    <row r="1270" spans="1:63">
      <c r="A1270" s="352">
        <v>41841</v>
      </c>
      <c r="B1270" s="114" t="s">
        <v>131</v>
      </c>
      <c r="C1270" s="114" t="s">
        <v>176</v>
      </c>
      <c r="D1270" s="114">
        <v>184</v>
      </c>
      <c r="E1270" s="114">
        <v>164</v>
      </c>
      <c r="F1270" s="114">
        <v>20</v>
      </c>
      <c r="G1270" s="114">
        <v>528</v>
      </c>
      <c r="H1270" s="114">
        <v>478</v>
      </c>
      <c r="I1270" s="114">
        <v>50</v>
      </c>
      <c r="J1270" s="114">
        <v>1690</v>
      </c>
      <c r="K1270" s="115">
        <v>1520</v>
      </c>
      <c r="L1270" s="115">
        <v>170</v>
      </c>
      <c r="M1270" s="115">
        <v>990026</v>
      </c>
      <c r="N1270" s="116">
        <v>0</v>
      </c>
      <c r="O1270" s="115">
        <v>16</v>
      </c>
      <c r="P1270" s="116">
        <v>1.6792751848697662E-3</v>
      </c>
      <c r="Q1270" s="116">
        <v>0</v>
      </c>
      <c r="R1270" s="117">
        <v>355498</v>
      </c>
      <c r="S1270" s="116">
        <v>99.711662292480469</v>
      </c>
      <c r="T1270" s="116">
        <v>99.709991455078125</v>
      </c>
      <c r="U1270" s="118">
        <v>356526</v>
      </c>
      <c r="V1270" s="119">
        <v>1.5707129612565041E-2</v>
      </c>
      <c r="W1270" s="117">
        <v>950</v>
      </c>
      <c r="X1270" s="119">
        <v>0.26723074913024902</v>
      </c>
      <c r="Y1270" s="119">
        <v>0</v>
      </c>
      <c r="Z1270" s="117">
        <v>130046</v>
      </c>
      <c r="AA1270" s="119">
        <v>95.582328796386719</v>
      </c>
      <c r="AB1270" s="116">
        <v>128936</v>
      </c>
      <c r="AC1270" s="120">
        <v>96.084877014160156</v>
      </c>
      <c r="AD1270" s="116">
        <v>5.1228199005126953</v>
      </c>
      <c r="AE1270" s="116">
        <v>30.880252838134766</v>
      </c>
      <c r="AF1270" s="116">
        <v>1405.9649658203125</v>
      </c>
      <c r="AG1270" s="116">
        <v>4293.90380859375</v>
      </c>
      <c r="AH1270" s="121">
        <v>2420.51171875</v>
      </c>
      <c r="AI1270" s="116">
        <v>56.370887756347656</v>
      </c>
      <c r="AJ1270" s="121">
        <v>3767.848388671875</v>
      </c>
      <c r="AK1270" s="121">
        <v>526.055908203125</v>
      </c>
      <c r="AL1270" s="116">
        <v>2054.6240234375</v>
      </c>
      <c r="AM1270" s="116">
        <v>365.88772583007812</v>
      </c>
      <c r="AN1270" s="116">
        <v>65.626388549804688</v>
      </c>
      <c r="AO1270" s="116">
        <v>64.443695068359375</v>
      </c>
      <c r="AP1270" s="116">
        <v>75.558311462402344</v>
      </c>
      <c r="AQ1270" s="116">
        <v>2.540771484375</v>
      </c>
      <c r="AR1270" s="118">
        <v>387</v>
      </c>
      <c r="AS1270" s="118">
        <v>1</v>
      </c>
      <c r="AT1270" s="118">
        <v>0</v>
      </c>
      <c r="AU1270" s="118">
        <v>0</v>
      </c>
      <c r="AV1270" s="118">
        <v>1</v>
      </c>
      <c r="AW1270" s="118">
        <v>0</v>
      </c>
      <c r="AX1270" s="118">
        <v>5</v>
      </c>
      <c r="AY1270" s="118">
        <v>1</v>
      </c>
      <c r="AZ1270" s="118">
        <v>4</v>
      </c>
      <c r="BA1270" s="118">
        <v>3</v>
      </c>
      <c r="BB1270" s="118">
        <v>107</v>
      </c>
      <c r="BC1270" s="118">
        <v>50</v>
      </c>
      <c r="BD1270" s="116">
        <v>19</v>
      </c>
      <c r="BE1270" s="118">
        <v>21</v>
      </c>
      <c r="BF1270" s="118">
        <v>0</v>
      </c>
      <c r="BG1270" s="112">
        <v>32.010334014892578</v>
      </c>
      <c r="BH1270" s="244">
        <v>152</v>
      </c>
      <c r="BI1270" s="240">
        <v>28.787878787878789</v>
      </c>
      <c r="BJ1270" s="129"/>
      <c r="BK1270" s="129"/>
    </row>
    <row r="1271" spans="1:63">
      <c r="A1271" s="352">
        <v>41841</v>
      </c>
      <c r="B1271" s="114" t="s">
        <v>124</v>
      </c>
      <c r="C1271" s="114" t="s">
        <v>176</v>
      </c>
      <c r="D1271" s="114">
        <v>149</v>
      </c>
      <c r="E1271" s="114">
        <v>113</v>
      </c>
      <c r="F1271" s="114">
        <v>36</v>
      </c>
      <c r="G1271" s="114">
        <v>430</v>
      </c>
      <c r="H1271" s="114">
        <v>332</v>
      </c>
      <c r="I1271" s="114">
        <v>98</v>
      </c>
      <c r="J1271" s="114">
        <v>1607</v>
      </c>
      <c r="K1271" s="115">
        <v>1255</v>
      </c>
      <c r="L1271" s="115">
        <v>352</v>
      </c>
      <c r="M1271" s="115">
        <v>1034465</v>
      </c>
      <c r="N1271" s="116">
        <v>4.1180707514286041E-2</v>
      </c>
      <c r="O1271" s="115">
        <v>123</v>
      </c>
      <c r="P1271" s="116">
        <v>1.2342792004346848E-2</v>
      </c>
      <c r="Q1271" s="116">
        <v>0</v>
      </c>
      <c r="R1271" s="117">
        <v>418326</v>
      </c>
      <c r="S1271" s="116">
        <v>98.954452514648438</v>
      </c>
      <c r="T1271" s="116">
        <v>98.942237854003906</v>
      </c>
      <c r="U1271" s="118">
        <v>422746</v>
      </c>
      <c r="V1271" s="119">
        <v>0.74654757976531982</v>
      </c>
      <c r="W1271" s="117">
        <v>1239</v>
      </c>
      <c r="X1271" s="119">
        <v>0.29618048667907715</v>
      </c>
      <c r="Y1271" s="119">
        <v>0</v>
      </c>
      <c r="Z1271" s="117">
        <v>91106</v>
      </c>
      <c r="AA1271" s="119">
        <v>94.351631164550781</v>
      </c>
      <c r="AB1271" s="116">
        <v>90997</v>
      </c>
      <c r="AC1271" s="120">
        <v>94.05694580078125</v>
      </c>
      <c r="AD1271" s="116">
        <v>4.756166934967041</v>
      </c>
      <c r="AE1271" s="116">
        <v>29.211917877197266</v>
      </c>
      <c r="AF1271" s="116">
        <v>1456.32177734375</v>
      </c>
      <c r="AG1271" s="116">
        <v>5089.1591796875</v>
      </c>
      <c r="AH1271" s="121">
        <v>3012.412109375</v>
      </c>
      <c r="AI1271" s="116">
        <v>59.192726135253906</v>
      </c>
      <c r="AJ1271" s="121">
        <v>3998.59912109375</v>
      </c>
      <c r="AK1271" s="121">
        <v>1090.5596923828125</v>
      </c>
      <c r="AL1271" s="116">
        <v>2223.612060546875</v>
      </c>
      <c r="AM1271" s="116">
        <v>788.799560546875</v>
      </c>
      <c r="AN1271" s="116">
        <v>77.6348876953125</v>
      </c>
      <c r="AO1271" s="116">
        <v>77.430107116699219</v>
      </c>
      <c r="AP1271" s="116">
        <v>78.395088195800781</v>
      </c>
      <c r="AQ1271" s="116">
        <v>3.1668694335329808</v>
      </c>
      <c r="AR1271" s="118">
        <v>227</v>
      </c>
      <c r="AS1271" s="118">
        <v>1</v>
      </c>
      <c r="AT1271" s="118">
        <v>2</v>
      </c>
      <c r="AU1271" s="118">
        <v>1</v>
      </c>
      <c r="AV1271" s="118">
        <v>6</v>
      </c>
      <c r="AW1271" s="118">
        <v>5</v>
      </c>
      <c r="AX1271" s="118">
        <v>1</v>
      </c>
      <c r="AY1271" s="118">
        <v>0</v>
      </c>
      <c r="AZ1271" s="118">
        <v>7</v>
      </c>
      <c r="BA1271" s="118">
        <v>4</v>
      </c>
      <c r="BB1271" s="118">
        <v>82</v>
      </c>
      <c r="BC1271" s="118">
        <v>42</v>
      </c>
      <c r="BD1271" s="116">
        <v>11</v>
      </c>
      <c r="BE1271" s="118">
        <v>34</v>
      </c>
      <c r="BF1271" s="118">
        <v>0</v>
      </c>
      <c r="BG1271" s="112">
        <v>38.275665283203125</v>
      </c>
      <c r="BH1271" s="244">
        <v>98</v>
      </c>
      <c r="BI1271" s="240">
        <v>22.790697674418606</v>
      </c>
      <c r="BJ1271" s="129"/>
      <c r="BK1271" s="129"/>
    </row>
    <row r="1272" spans="1:63">
      <c r="A1272" s="352">
        <v>41841</v>
      </c>
      <c r="B1272" s="206" t="s">
        <v>133</v>
      </c>
      <c r="C1272" s="206" t="s">
        <v>176</v>
      </c>
      <c r="D1272" s="206">
        <v>171</v>
      </c>
      <c r="E1272" s="206">
        <v>163</v>
      </c>
      <c r="F1272" s="206">
        <v>8</v>
      </c>
      <c r="G1272" s="206">
        <v>506</v>
      </c>
      <c r="H1272" s="206">
        <v>482</v>
      </c>
      <c r="I1272" s="206">
        <v>24</v>
      </c>
      <c r="J1272" s="206">
        <v>1589</v>
      </c>
      <c r="K1272" s="245">
        <v>1513</v>
      </c>
      <c r="L1272" s="245">
        <v>76</v>
      </c>
      <c r="M1272" s="245">
        <v>792257</v>
      </c>
      <c r="N1272" s="246">
        <v>8.8355166371911764E-4</v>
      </c>
      <c r="O1272" s="245">
        <v>30</v>
      </c>
      <c r="P1272" s="246">
        <v>3.9493325166404247E-3</v>
      </c>
      <c r="Q1272" s="246">
        <v>0</v>
      </c>
      <c r="R1272" s="247">
        <v>268784</v>
      </c>
      <c r="S1272" s="246">
        <v>99.581344604492187</v>
      </c>
      <c r="T1272" s="246">
        <v>99.577415466308594</v>
      </c>
      <c r="U1272" s="248">
        <v>269914</v>
      </c>
      <c r="V1272" s="249">
        <v>0.117815300822258</v>
      </c>
      <c r="W1272" s="248">
        <v>761</v>
      </c>
      <c r="X1272" s="246">
        <v>0.28312698006629944</v>
      </c>
      <c r="Y1272" s="246">
        <v>0</v>
      </c>
      <c r="Z1272" s="247">
        <v>53055</v>
      </c>
      <c r="AA1272" s="249">
        <v>96.556404113769531</v>
      </c>
      <c r="AB1272" s="246">
        <v>52205</v>
      </c>
      <c r="AC1272" s="250">
        <v>97.283782958984375</v>
      </c>
      <c r="AD1272" s="246">
        <v>5.1313190460205078</v>
      </c>
      <c r="AE1272" s="246">
        <v>35.825183868408203</v>
      </c>
      <c r="AF1272" s="246">
        <v>1182.16357421875</v>
      </c>
      <c r="AG1272" s="246">
        <v>3962.070556640625</v>
      </c>
      <c r="AH1272" s="251">
        <v>2333.956298828125</v>
      </c>
      <c r="AI1272" s="246">
        <v>58.907489776611328</v>
      </c>
      <c r="AJ1272" s="251">
        <v>3853.419677734375</v>
      </c>
      <c r="AK1272" s="251">
        <v>108.65120697021484</v>
      </c>
      <c r="AL1272" s="246">
        <v>2275.0341796875</v>
      </c>
      <c r="AM1272" s="246">
        <v>58.922199249267578</v>
      </c>
      <c r="AN1272" s="246">
        <v>66.734626770019531</v>
      </c>
      <c r="AO1272" s="246">
        <v>68.429588317871094</v>
      </c>
      <c r="AP1272" s="246">
        <v>35.526084899902344</v>
      </c>
      <c r="AQ1272" s="246">
        <v>2.4934364736567809</v>
      </c>
      <c r="AR1272" s="248">
        <v>368</v>
      </c>
      <c r="AS1272" s="248">
        <v>3</v>
      </c>
      <c r="AT1272" s="248">
        <v>0</v>
      </c>
      <c r="AU1272" s="248">
        <v>0</v>
      </c>
      <c r="AV1272" s="248">
        <v>1</v>
      </c>
      <c r="AW1272" s="248">
        <v>0</v>
      </c>
      <c r="AX1272" s="248">
        <v>4</v>
      </c>
      <c r="AY1272" s="248">
        <v>0</v>
      </c>
      <c r="AZ1272" s="248">
        <v>4</v>
      </c>
      <c r="BA1272" s="248">
        <v>1</v>
      </c>
      <c r="BB1272" s="248">
        <v>58</v>
      </c>
      <c r="BC1272" s="248">
        <v>33</v>
      </c>
      <c r="BD1272" s="246">
        <v>16</v>
      </c>
      <c r="BE1272" s="248">
        <v>23</v>
      </c>
      <c r="BF1272" s="248">
        <v>0</v>
      </c>
      <c r="BG1272" s="249">
        <v>32.377880096435547</v>
      </c>
      <c r="BH1272" s="252">
        <v>182</v>
      </c>
      <c r="BI1272" s="253">
        <v>35.968379446640313</v>
      </c>
      <c r="BJ1272" s="129"/>
      <c r="BK1272" s="129"/>
    </row>
    <row r="1273" spans="1:63">
      <c r="A1273" s="352">
        <v>41841</v>
      </c>
      <c r="B1273" s="206" t="s">
        <v>125</v>
      </c>
      <c r="C1273" s="206" t="s">
        <v>176</v>
      </c>
      <c r="D1273" s="206">
        <v>173</v>
      </c>
      <c r="E1273" s="206">
        <v>164</v>
      </c>
      <c r="F1273" s="206">
        <v>9</v>
      </c>
      <c r="G1273" s="206">
        <v>495</v>
      </c>
      <c r="H1273" s="206">
        <v>468</v>
      </c>
      <c r="I1273" s="206">
        <v>27</v>
      </c>
      <c r="J1273" s="206">
        <v>1594</v>
      </c>
      <c r="K1273" s="245">
        <v>1506</v>
      </c>
      <c r="L1273" s="245">
        <v>88</v>
      </c>
      <c r="M1273" s="245">
        <v>828826</v>
      </c>
      <c r="N1273" s="246">
        <v>2.0269634202122688E-2</v>
      </c>
      <c r="O1273" s="245">
        <v>2</v>
      </c>
      <c r="P1273" s="246">
        <v>2.5216102949343622E-4</v>
      </c>
      <c r="Q1273" s="246">
        <v>0</v>
      </c>
      <c r="R1273" s="247">
        <v>305255</v>
      </c>
      <c r="S1273" s="246">
        <v>98.781951904296875</v>
      </c>
      <c r="T1273" s="246">
        <v>98.781700134277344</v>
      </c>
      <c r="U1273" s="248">
        <v>309019</v>
      </c>
      <c r="V1273" s="249">
        <v>0.97663897275924683</v>
      </c>
      <c r="W1273" s="248">
        <v>681</v>
      </c>
      <c r="X1273" s="246">
        <v>0.22309216856956482</v>
      </c>
      <c r="Y1273" s="246">
        <v>0</v>
      </c>
      <c r="Z1273" s="247">
        <v>65674</v>
      </c>
      <c r="AA1273" s="249">
        <v>96.761276245117188</v>
      </c>
      <c r="AB1273" s="246">
        <v>66448</v>
      </c>
      <c r="AC1273" s="250">
        <v>96.40771484375</v>
      </c>
      <c r="AD1273" s="246">
        <v>4.1561794281005859</v>
      </c>
      <c r="AE1273" s="246">
        <v>32.370487213134766</v>
      </c>
      <c r="AF1273" s="246">
        <v>1020.0617065429687</v>
      </c>
      <c r="AG1273" s="246">
        <v>4011.964111328125</v>
      </c>
      <c r="AH1273" s="251">
        <v>2345.021240234375</v>
      </c>
      <c r="AI1273" s="246">
        <v>58.450702667236328</v>
      </c>
      <c r="AJ1273" s="251">
        <v>3850.366455078125</v>
      </c>
      <c r="AK1273" s="251">
        <v>161.59721374511719</v>
      </c>
      <c r="AL1273" s="246">
        <v>2250.96484375</v>
      </c>
      <c r="AM1273" s="246">
        <v>94.056396484375</v>
      </c>
      <c r="AN1273" s="246">
        <v>66.3642578125</v>
      </c>
      <c r="AO1273" s="246">
        <v>67.645301818847656</v>
      </c>
      <c r="AP1273" s="246">
        <v>45.729793548583984</v>
      </c>
      <c r="AQ1273" s="246">
        <v>2.5169160045973182</v>
      </c>
      <c r="AR1273" s="248">
        <v>344</v>
      </c>
      <c r="AS1273" s="248">
        <v>2</v>
      </c>
      <c r="AT1273" s="248">
        <v>1</v>
      </c>
      <c r="AU1273" s="248">
        <v>1</v>
      </c>
      <c r="AV1273" s="248">
        <v>7</v>
      </c>
      <c r="AW1273" s="248">
        <v>6</v>
      </c>
      <c r="AX1273" s="248">
        <v>3</v>
      </c>
      <c r="AY1273" s="248">
        <v>0</v>
      </c>
      <c r="AZ1273" s="248">
        <v>7</v>
      </c>
      <c r="BA1273" s="248">
        <v>3</v>
      </c>
      <c r="BB1273" s="248">
        <v>52</v>
      </c>
      <c r="BC1273" s="248">
        <v>34</v>
      </c>
      <c r="BD1273" s="246">
        <v>9</v>
      </c>
      <c r="BE1273" s="248">
        <v>17</v>
      </c>
      <c r="BF1273" s="248">
        <v>0</v>
      </c>
      <c r="BG1273" s="249">
        <v>32.267055511474609</v>
      </c>
      <c r="BH1273" s="252">
        <v>160</v>
      </c>
      <c r="BI1273" s="253">
        <v>32.323232323232325</v>
      </c>
      <c r="BJ1273" s="129"/>
      <c r="BK1273" s="129"/>
    </row>
    <row r="1274" spans="1:63">
      <c r="A1274" s="352">
        <v>41841</v>
      </c>
      <c r="B1274" s="107" t="s">
        <v>127</v>
      </c>
      <c r="C1274" s="107" t="s">
        <v>128</v>
      </c>
      <c r="D1274" s="107">
        <v>162</v>
      </c>
      <c r="E1274" s="107">
        <v>150</v>
      </c>
      <c r="F1274" s="107">
        <v>12</v>
      </c>
      <c r="G1274" s="107">
        <v>486</v>
      </c>
      <c r="H1274" s="107">
        <v>450</v>
      </c>
      <c r="I1274" s="107">
        <v>36</v>
      </c>
      <c r="J1274" s="107">
        <v>1554</v>
      </c>
      <c r="K1274" s="108">
        <v>1432</v>
      </c>
      <c r="L1274" s="108">
        <v>122</v>
      </c>
      <c r="M1274" s="108">
        <v>765825</v>
      </c>
      <c r="N1274" s="109">
        <v>2.6115626096725464E-3</v>
      </c>
      <c r="O1274" s="108">
        <v>3155</v>
      </c>
      <c r="P1274" s="109">
        <v>0.41199231147766113</v>
      </c>
      <c r="Q1274" s="109">
        <v>0</v>
      </c>
      <c r="R1274" s="110">
        <v>292977</v>
      </c>
      <c r="S1274" s="109">
        <v>99.513938903808594</v>
      </c>
      <c r="T1274" s="109">
        <v>99.103950500488281</v>
      </c>
      <c r="U1274" s="111">
        <v>294408</v>
      </c>
      <c r="V1274" s="112">
        <v>0.1069943755865097</v>
      </c>
      <c r="W1274" s="111">
        <v>2095</v>
      </c>
      <c r="X1274" s="109">
        <v>0.71507316827774048</v>
      </c>
      <c r="Y1274" s="109">
        <v>0</v>
      </c>
      <c r="Z1274" s="110">
        <v>599323</v>
      </c>
      <c r="AA1274" s="112">
        <v>99.395683288574219</v>
      </c>
      <c r="AB1274" s="109">
        <v>598440</v>
      </c>
      <c r="AC1274" s="182">
        <v>99.561683654785156</v>
      </c>
      <c r="AD1274" s="109">
        <v>3.0695388317108154</v>
      </c>
      <c r="AE1274" s="109">
        <v>18.480232238769531</v>
      </c>
      <c r="AF1274" s="109">
        <v>654.97784423828125</v>
      </c>
      <c r="AG1274" s="109">
        <v>3800.16748046875</v>
      </c>
      <c r="AH1274" s="113">
        <v>2292.006591796875</v>
      </c>
      <c r="AI1274" s="109">
        <v>60.313304901123047</v>
      </c>
      <c r="AJ1274" s="113">
        <v>3496.167236328125</v>
      </c>
      <c r="AK1274" s="113">
        <v>304</v>
      </c>
      <c r="AL1274" s="109">
        <v>450</v>
      </c>
      <c r="AM1274" s="109">
        <v>36</v>
      </c>
      <c r="AN1274" s="109">
        <v>68.395469665527344</v>
      </c>
      <c r="AO1274" s="109">
        <v>69.764183044433594</v>
      </c>
      <c r="AP1274" s="109">
        <v>55.804275512695312</v>
      </c>
      <c r="AQ1274" s="109">
        <v>2.4454102190918596</v>
      </c>
      <c r="AR1274" s="111">
        <v>355</v>
      </c>
      <c r="AS1274" s="111">
        <v>1</v>
      </c>
      <c r="AT1274" s="111">
        <v>0</v>
      </c>
      <c r="AU1274" s="111">
        <v>0</v>
      </c>
      <c r="AV1274" s="111">
        <v>6</v>
      </c>
      <c r="AW1274" s="111">
        <v>2</v>
      </c>
      <c r="AX1274" s="111">
        <v>15</v>
      </c>
      <c r="AY1274" s="111">
        <v>0</v>
      </c>
      <c r="AZ1274" s="111">
        <v>8</v>
      </c>
      <c r="BA1274" s="111">
        <v>1</v>
      </c>
      <c r="BB1274" s="111">
        <v>17</v>
      </c>
      <c r="BC1274" s="111">
        <v>4</v>
      </c>
      <c r="BD1274" s="109">
        <v>67</v>
      </c>
      <c r="BE1274" s="111">
        <v>66</v>
      </c>
      <c r="BF1274" s="111">
        <v>0</v>
      </c>
      <c r="BG1274" s="112">
        <v>33.440521240234375</v>
      </c>
      <c r="BH1274" s="244">
        <v>179</v>
      </c>
      <c r="BI1274" s="240">
        <v>36.831275720164605</v>
      </c>
      <c r="BJ1274" s="129"/>
      <c r="BK1274" s="129"/>
    </row>
    <row r="1275" spans="1:63">
      <c r="A1275" s="352">
        <v>41841</v>
      </c>
      <c r="B1275" s="107" t="s">
        <v>129</v>
      </c>
      <c r="C1275" s="107" t="s">
        <v>128</v>
      </c>
      <c r="D1275" s="107">
        <v>154</v>
      </c>
      <c r="E1275" s="107">
        <v>151</v>
      </c>
      <c r="F1275" s="107">
        <v>3</v>
      </c>
      <c r="G1275" s="107">
        <v>457</v>
      </c>
      <c r="H1275" s="107">
        <v>449</v>
      </c>
      <c r="I1275" s="107">
        <v>8</v>
      </c>
      <c r="J1275" s="107">
        <v>1297</v>
      </c>
      <c r="K1275" s="108">
        <v>1271</v>
      </c>
      <c r="L1275" s="108">
        <v>26</v>
      </c>
      <c r="M1275" s="108">
        <v>682470</v>
      </c>
      <c r="N1275" s="109">
        <v>2.1832462400197983E-2</v>
      </c>
      <c r="O1275" s="108">
        <v>3878</v>
      </c>
      <c r="P1275" s="109">
        <v>0.5683625340461731</v>
      </c>
      <c r="Q1275" s="109">
        <v>0</v>
      </c>
      <c r="R1275" s="110">
        <v>194707</v>
      </c>
      <c r="S1275" s="109">
        <v>99.432640075683594</v>
      </c>
      <c r="T1275" s="109">
        <v>98.867500305175781</v>
      </c>
      <c r="U1275" s="111">
        <v>195818</v>
      </c>
      <c r="V1275" s="112">
        <v>4.2386297136545181E-2</v>
      </c>
      <c r="W1275" s="111">
        <v>1558</v>
      </c>
      <c r="X1275" s="109">
        <v>0.80017668008804321</v>
      </c>
      <c r="Y1275" s="109">
        <v>0</v>
      </c>
      <c r="Z1275" s="110">
        <v>149665</v>
      </c>
      <c r="AA1275" s="112">
        <v>98.878746032714844</v>
      </c>
      <c r="AB1275" s="109">
        <v>149679</v>
      </c>
      <c r="AC1275" s="182">
        <v>98.96759033203125</v>
      </c>
      <c r="AD1275" s="109">
        <v>3.0486581325531006</v>
      </c>
      <c r="AE1275" s="109">
        <v>25.190288543701172</v>
      </c>
      <c r="AF1275" s="109">
        <v>609.177978515625</v>
      </c>
      <c r="AG1275" s="109">
        <v>2276.244140625</v>
      </c>
      <c r="AH1275" s="113">
        <v>890.64947509765625</v>
      </c>
      <c r="AI1275" s="109">
        <v>39.128028869628906</v>
      </c>
      <c r="AJ1275" s="113">
        <v>2247.73876953125</v>
      </c>
      <c r="AK1275" s="113">
        <v>28.50555419921875</v>
      </c>
      <c r="AL1275" s="109">
        <v>449</v>
      </c>
      <c r="AM1275" s="109">
        <v>8</v>
      </c>
      <c r="AN1275" s="109">
        <v>53.465145111083984</v>
      </c>
      <c r="AO1275" s="109">
        <v>53.779163360595703</v>
      </c>
      <c r="AP1275" s="109">
        <v>36.609413146972656</v>
      </c>
      <c r="AQ1275" s="109">
        <v>1.7550070475134927</v>
      </c>
      <c r="AR1275" s="111">
        <v>373</v>
      </c>
      <c r="AS1275" s="111">
        <v>2</v>
      </c>
      <c r="AT1275" s="111">
        <v>1</v>
      </c>
      <c r="AU1275" s="111">
        <v>1</v>
      </c>
      <c r="AV1275" s="111">
        <v>1</v>
      </c>
      <c r="AW1275" s="111">
        <v>0</v>
      </c>
      <c r="AX1275" s="111">
        <v>30</v>
      </c>
      <c r="AY1275" s="111">
        <v>0</v>
      </c>
      <c r="AZ1275" s="111">
        <v>11</v>
      </c>
      <c r="BA1275" s="111">
        <v>2</v>
      </c>
      <c r="BB1275" s="111">
        <v>39</v>
      </c>
      <c r="BC1275" s="111">
        <v>14</v>
      </c>
      <c r="BD1275" s="109">
        <v>78</v>
      </c>
      <c r="BE1275" s="111">
        <v>100</v>
      </c>
      <c r="BF1275" s="111">
        <v>0</v>
      </c>
      <c r="BG1275" s="112">
        <v>25.868301391601563</v>
      </c>
      <c r="BH1275" s="244">
        <v>207</v>
      </c>
      <c r="BI1275" s="240">
        <v>45.295404814004378</v>
      </c>
      <c r="BJ1275" s="129"/>
      <c r="BK1275" s="129"/>
    </row>
    <row r="1276" spans="1:63">
      <c r="A1276" s="352">
        <v>41841</v>
      </c>
      <c r="B1276" s="126" t="s">
        <v>130</v>
      </c>
      <c r="C1276" s="126" t="s">
        <v>128</v>
      </c>
      <c r="D1276" s="233">
        <v>181</v>
      </c>
      <c r="E1276" s="233">
        <v>176</v>
      </c>
      <c r="F1276" s="233">
        <v>5</v>
      </c>
      <c r="G1276" s="233">
        <v>543</v>
      </c>
      <c r="H1276" s="233">
        <v>528</v>
      </c>
      <c r="I1276" s="233">
        <v>15</v>
      </c>
      <c r="J1276" s="233">
        <v>909</v>
      </c>
      <c r="K1276" s="233">
        <v>876</v>
      </c>
      <c r="L1276" s="233">
        <v>33</v>
      </c>
      <c r="M1276" s="233">
        <v>266942</v>
      </c>
      <c r="N1276" s="195">
        <v>0</v>
      </c>
      <c r="O1276" s="233">
        <v>619</v>
      </c>
      <c r="P1276" s="230">
        <v>0.23188558220863342</v>
      </c>
      <c r="Q1276" s="234">
        <v>0</v>
      </c>
      <c r="R1276" s="233">
        <v>54963</v>
      </c>
      <c r="S1276" s="230">
        <v>99.800262451171875</v>
      </c>
      <c r="T1276" s="195">
        <v>99.568840026855469</v>
      </c>
      <c r="U1276" s="233">
        <v>55073</v>
      </c>
      <c r="V1276" s="195">
        <v>0</v>
      </c>
      <c r="W1276" s="233">
        <v>269</v>
      </c>
      <c r="X1276" s="195">
        <v>0.48942014575004578</v>
      </c>
      <c r="Y1276" s="234">
        <v>0</v>
      </c>
      <c r="Z1276" s="233">
        <v>98876</v>
      </c>
      <c r="AA1276" s="195">
        <v>98.798828125</v>
      </c>
      <c r="AB1276" s="233">
        <v>99821</v>
      </c>
      <c r="AC1276" s="195">
        <v>98.78173828125</v>
      </c>
      <c r="AD1276" s="234">
        <v>4.2255949974060059</v>
      </c>
      <c r="AE1276" s="234">
        <v>28.625316619873047</v>
      </c>
      <c r="AF1276" s="233">
        <v>337.24453735351562</v>
      </c>
      <c r="AG1276" s="234">
        <v>1010.4939575195312</v>
      </c>
      <c r="AH1276" s="234">
        <v>532.7608642578125</v>
      </c>
      <c r="AI1276" s="234">
        <v>52.722816467285156</v>
      </c>
      <c r="AJ1276" s="234">
        <v>971.67181396484375</v>
      </c>
      <c r="AK1276" s="234">
        <v>38.822219848632813</v>
      </c>
      <c r="AL1276" s="234">
        <v>528</v>
      </c>
      <c r="AM1276" s="234">
        <v>15</v>
      </c>
      <c r="AN1276" s="235">
        <v>38.792758941650391</v>
      </c>
      <c r="AO1276" s="235">
        <v>38.917011260986328</v>
      </c>
      <c r="AP1276" s="235">
        <v>35.922218322753906</v>
      </c>
      <c r="AQ1276" s="213">
        <v>1.1116545187233566</v>
      </c>
      <c r="AR1276" s="234">
        <v>487</v>
      </c>
      <c r="AS1276" s="236">
        <v>0</v>
      </c>
      <c r="AT1276" s="236">
        <v>0</v>
      </c>
      <c r="AU1276" s="236">
        <v>0</v>
      </c>
      <c r="AV1276" s="236">
        <v>0</v>
      </c>
      <c r="AW1276" s="236">
        <v>0</v>
      </c>
      <c r="AX1276" s="236">
        <v>6</v>
      </c>
      <c r="AY1276" s="236">
        <v>3</v>
      </c>
      <c r="AZ1276" s="236">
        <v>1</v>
      </c>
      <c r="BA1276" s="236">
        <v>0</v>
      </c>
      <c r="BB1276" s="236">
        <v>34</v>
      </c>
      <c r="BC1276" s="236">
        <v>6</v>
      </c>
      <c r="BD1276" s="236">
        <v>7</v>
      </c>
      <c r="BE1276" s="236">
        <v>1</v>
      </c>
      <c r="BF1276" s="236">
        <v>0</v>
      </c>
      <c r="BG1276" s="235">
        <v>17.736526489257813</v>
      </c>
      <c r="BH1276" s="236">
        <v>326</v>
      </c>
      <c r="BI1276" s="235">
        <v>60.036832412523026</v>
      </c>
      <c r="BJ1276" s="129"/>
      <c r="BK1276" s="129"/>
    </row>
    <row r="1277" spans="1:63">
      <c r="A1277" s="352">
        <v>41841</v>
      </c>
      <c r="B1277" s="127" t="s">
        <v>132</v>
      </c>
      <c r="C1277" s="127" t="s">
        <v>128</v>
      </c>
      <c r="D1277" s="199">
        <v>183</v>
      </c>
      <c r="E1277" s="199">
        <v>178</v>
      </c>
      <c r="F1277" s="199">
        <v>5</v>
      </c>
      <c r="G1277" s="199">
        <v>542</v>
      </c>
      <c r="H1277" s="199">
        <v>527</v>
      </c>
      <c r="I1277" s="199">
        <v>15</v>
      </c>
      <c r="J1277" s="199">
        <v>1050</v>
      </c>
      <c r="K1277" s="199">
        <v>1020</v>
      </c>
      <c r="L1277" s="199">
        <v>30</v>
      </c>
      <c r="M1277" s="199">
        <v>350190</v>
      </c>
      <c r="N1277" s="200">
        <v>0</v>
      </c>
      <c r="O1277" s="199">
        <v>1115</v>
      </c>
      <c r="P1277" s="194">
        <v>0.31840768456459045</v>
      </c>
      <c r="Q1277" s="200">
        <v>0</v>
      </c>
      <c r="R1277" s="199">
        <v>86243</v>
      </c>
      <c r="S1277" s="194">
        <v>99.725944519042969</v>
      </c>
      <c r="T1277" s="200">
        <v>99.408409118652344</v>
      </c>
      <c r="U1277" s="199">
        <v>86480</v>
      </c>
      <c r="V1277" s="201">
        <v>0</v>
      </c>
      <c r="W1277" s="199">
        <v>623</v>
      </c>
      <c r="X1277" s="200">
        <v>0.7223774790763855</v>
      </c>
      <c r="Y1277" s="200">
        <v>0</v>
      </c>
      <c r="Z1277" s="199">
        <v>115762</v>
      </c>
      <c r="AA1277" s="201">
        <v>98.265693664550781</v>
      </c>
      <c r="AB1277" s="199">
        <v>116698</v>
      </c>
      <c r="AC1277" s="201">
        <v>98.015335083007812</v>
      </c>
      <c r="AD1277" s="200">
        <v>4.1662411689758301</v>
      </c>
      <c r="AE1277" s="200">
        <v>31.519390106201172</v>
      </c>
      <c r="AF1277" s="199">
        <v>404.87783813476562</v>
      </c>
      <c r="AG1277" s="200">
        <v>1349.744384765625</v>
      </c>
      <c r="AH1277" s="200">
        <v>635.2943115234375</v>
      </c>
      <c r="AI1277" s="237">
        <v>47.0677490234375</v>
      </c>
      <c r="AJ1277" s="200">
        <v>1308.494384765625</v>
      </c>
      <c r="AK1277" s="200">
        <v>41.25</v>
      </c>
      <c r="AL1277" s="200">
        <v>527</v>
      </c>
      <c r="AM1277" s="200">
        <v>15</v>
      </c>
      <c r="AN1277" s="200">
        <v>41.131484985351563</v>
      </c>
      <c r="AO1277" s="200">
        <v>41.212749481201172</v>
      </c>
      <c r="AP1277" s="200">
        <v>38.710220336914062</v>
      </c>
      <c r="AQ1277" s="200">
        <v>1.2854708426339285</v>
      </c>
      <c r="AR1277" s="200">
        <v>503</v>
      </c>
      <c r="AS1277" s="202">
        <v>0</v>
      </c>
      <c r="AT1277" s="202">
        <v>0</v>
      </c>
      <c r="AU1277" s="202">
        <v>0</v>
      </c>
      <c r="AV1277" s="202">
        <v>0</v>
      </c>
      <c r="AW1277" s="202">
        <v>0</v>
      </c>
      <c r="AX1277" s="202">
        <v>11</v>
      </c>
      <c r="AY1277" s="202">
        <v>10</v>
      </c>
      <c r="AZ1277" s="202">
        <v>4</v>
      </c>
      <c r="BA1277" s="202">
        <v>3</v>
      </c>
      <c r="BB1277" s="202">
        <v>52</v>
      </c>
      <c r="BC1277" s="202">
        <v>12</v>
      </c>
      <c r="BD1277" s="202">
        <v>21</v>
      </c>
      <c r="BE1277" s="202">
        <v>13</v>
      </c>
      <c r="BF1277" s="202">
        <v>0</v>
      </c>
      <c r="BG1277" s="200">
        <v>19.034280776977539</v>
      </c>
      <c r="BH1277" s="202">
        <v>329</v>
      </c>
      <c r="BI1277" s="238">
        <v>60.701107011070107</v>
      </c>
      <c r="BJ1277" s="129"/>
      <c r="BK1277" s="129"/>
    </row>
    <row r="1278" spans="1:63">
      <c r="A1278" s="352">
        <v>41840</v>
      </c>
      <c r="B1278" s="126" t="s">
        <v>6</v>
      </c>
      <c r="C1278" s="126"/>
      <c r="D1278" s="233">
        <v>2046</v>
      </c>
      <c r="E1278" s="233">
        <v>1866</v>
      </c>
      <c r="F1278" s="233">
        <v>180</v>
      </c>
      <c r="G1278" s="233">
        <v>6046</v>
      </c>
      <c r="H1278" s="233">
        <v>5525</v>
      </c>
      <c r="I1278" s="233">
        <v>521</v>
      </c>
      <c r="J1278" s="233">
        <v>18509</v>
      </c>
      <c r="K1278" s="233">
        <v>16610</v>
      </c>
      <c r="L1278" s="233">
        <v>1899</v>
      </c>
      <c r="M1278" s="233">
        <v>10455873</v>
      </c>
      <c r="N1278" s="195">
        <v>2.1920694298665108E-2</v>
      </c>
      <c r="O1278" s="233">
        <v>18171</v>
      </c>
      <c r="P1278" s="230">
        <v>0.17643784376508506</v>
      </c>
      <c r="Q1278" s="234"/>
      <c r="R1278" s="233">
        <v>3956651</v>
      </c>
      <c r="S1278" s="230">
        <v>99.420601058643115</v>
      </c>
      <c r="T1278" s="195">
        <v>99.24518549387696</v>
      </c>
      <c r="U1278" s="233">
        <v>3979754</v>
      </c>
      <c r="V1278" s="195">
        <v>0.2484575695727036</v>
      </c>
      <c r="W1278" s="233">
        <v>15849</v>
      </c>
      <c r="X1278" s="195">
        <v>0.40056603425472703</v>
      </c>
      <c r="Y1278" s="234"/>
      <c r="Z1278" s="233">
        <v>2878274</v>
      </c>
      <c r="AA1278" s="195">
        <v>98.182735392179694</v>
      </c>
      <c r="AB1278" s="233">
        <v>2876743</v>
      </c>
      <c r="AC1278" s="195">
        <v>98.201159061458057</v>
      </c>
      <c r="AD1278" s="234">
        <v>9.2702299276262163</v>
      </c>
      <c r="AE1278" s="234">
        <v>30.573961147685004</v>
      </c>
      <c r="AF1278" s="233">
        <v>14135.563018798828</v>
      </c>
      <c r="AG1278" s="234">
        <v>54221.805419921875</v>
      </c>
      <c r="AH1278" s="234">
        <v>34928.331420898438</v>
      </c>
      <c r="AI1278" s="234">
        <v>64.417499842351731</v>
      </c>
      <c r="AJ1278" s="234">
        <v>47026.915161132813</v>
      </c>
      <c r="AK1278" s="234">
        <v>7194.8957023620605</v>
      </c>
      <c r="AL1278" s="234">
        <v>26992.846923828125</v>
      </c>
      <c r="AM1278" s="234">
        <v>5475.743824005127</v>
      </c>
      <c r="AN1278" s="235">
        <v>79.186510234547384</v>
      </c>
      <c r="AO1278" s="235">
        <v>77.306852491982951</v>
      </c>
      <c r="AP1278" s="235">
        <v>95.337096708222489</v>
      </c>
      <c r="AQ1278" s="213">
        <v>2.9294832470647725</v>
      </c>
      <c r="AR1278" s="234">
        <v>3935</v>
      </c>
      <c r="AS1278" s="236">
        <v>64</v>
      </c>
      <c r="AT1278" s="236">
        <v>18</v>
      </c>
      <c r="AU1278" s="236">
        <v>9</v>
      </c>
      <c r="AV1278" s="236">
        <v>32</v>
      </c>
      <c r="AW1278" s="236">
        <v>21</v>
      </c>
      <c r="AX1278" s="236">
        <v>123</v>
      </c>
      <c r="AY1278" s="236">
        <v>16</v>
      </c>
      <c r="AZ1278" s="236">
        <v>95</v>
      </c>
      <c r="BA1278" s="236">
        <v>27</v>
      </c>
      <c r="BB1278" s="236">
        <v>598</v>
      </c>
      <c r="BC1278" s="236">
        <v>292</v>
      </c>
      <c r="BD1278" s="236">
        <v>338</v>
      </c>
      <c r="BE1278" s="236">
        <v>484</v>
      </c>
      <c r="BF1278" s="236">
        <v>0</v>
      </c>
      <c r="BG1278" s="235">
        <v>38.657050144318973</v>
      </c>
      <c r="BH1278" s="236">
        <v>1820</v>
      </c>
      <c r="BI1278" s="235">
        <v>30.102547138604034</v>
      </c>
      <c r="BJ1278" s="129"/>
      <c r="BK1278" s="129"/>
    </row>
    <row r="1279" spans="1:63">
      <c r="A1279" s="352">
        <v>41840</v>
      </c>
      <c r="B1279" s="127" t="s">
        <v>134</v>
      </c>
      <c r="C1279" s="127"/>
      <c r="D1279" s="199">
        <v>689</v>
      </c>
      <c r="E1279" s="199">
        <v>607</v>
      </c>
      <c r="F1279" s="199">
        <v>82</v>
      </c>
      <c r="G1279" s="199">
        <v>2059</v>
      </c>
      <c r="H1279" s="199">
        <v>1811</v>
      </c>
      <c r="I1279" s="199">
        <v>248</v>
      </c>
      <c r="J1279" s="199">
        <v>7272</v>
      </c>
      <c r="K1279" s="199">
        <v>6271</v>
      </c>
      <c r="L1279" s="199">
        <v>1001</v>
      </c>
      <c r="M1279" s="199">
        <v>4777423</v>
      </c>
      <c r="N1279" s="200">
        <v>1.7812950695014356E-2</v>
      </c>
      <c r="O1279" s="199">
        <v>9641</v>
      </c>
      <c r="P1279" s="194">
        <v>0.20185642631671238</v>
      </c>
      <c r="Q1279" s="200"/>
      <c r="R1279" s="199">
        <v>1944478</v>
      </c>
      <c r="S1279" s="194">
        <v>99.568033831157251</v>
      </c>
      <c r="T1279" s="200">
        <v>99.367049356311853</v>
      </c>
      <c r="U1279" s="199">
        <v>1952915</v>
      </c>
      <c r="V1279" s="201">
        <v>0.10123328530009561</v>
      </c>
      <c r="W1279" s="199">
        <v>6712</v>
      </c>
      <c r="X1279" s="200">
        <v>0.34518261456288007</v>
      </c>
      <c r="Y1279" s="200"/>
      <c r="Z1279" s="199">
        <v>1540748</v>
      </c>
      <c r="AA1279" s="201">
        <v>98.474897519870822</v>
      </c>
      <c r="AB1279" s="199">
        <v>1538769</v>
      </c>
      <c r="AC1279" s="201">
        <v>98.425818480098087</v>
      </c>
      <c r="AD1279" s="200">
        <v>5.1949454789719809</v>
      </c>
      <c r="AE1279" s="200">
        <v>30.581989897866457</v>
      </c>
      <c r="AF1279" s="199">
        <v>7006.5808715820312</v>
      </c>
      <c r="AG1279" s="200">
        <v>27629.41748046875</v>
      </c>
      <c r="AH1279" s="200">
        <v>19747.735595703125</v>
      </c>
      <c r="AI1279" s="237">
        <v>71.473586475946547</v>
      </c>
      <c r="AJ1279" s="200">
        <v>22835.67138671875</v>
      </c>
      <c r="AK1279" s="200">
        <v>4793.7491302490234</v>
      </c>
      <c r="AL1279" s="200">
        <v>15732.427978515625</v>
      </c>
      <c r="AM1279" s="200">
        <v>4015.3110618591309</v>
      </c>
      <c r="AN1279" s="200">
        <v>100.05438755227608</v>
      </c>
      <c r="AO1279" s="200">
        <v>96.496882006408242</v>
      </c>
      <c r="AP1279" s="200">
        <v>121.36906108212681</v>
      </c>
      <c r="AQ1279" s="200">
        <v>3.7994248460490581</v>
      </c>
      <c r="AR1279" s="200">
        <v>945</v>
      </c>
      <c r="AS1279" s="202">
        <v>52</v>
      </c>
      <c r="AT1279" s="202">
        <v>10</v>
      </c>
      <c r="AU1279" s="202">
        <v>3</v>
      </c>
      <c r="AV1279" s="202">
        <v>7</v>
      </c>
      <c r="AW1279" s="202">
        <v>5</v>
      </c>
      <c r="AX1279" s="202">
        <v>23</v>
      </c>
      <c r="AY1279" s="202">
        <v>1</v>
      </c>
      <c r="AZ1279" s="202">
        <v>32</v>
      </c>
      <c r="BA1279" s="202">
        <v>7</v>
      </c>
      <c r="BB1279" s="202">
        <v>107</v>
      </c>
      <c r="BC1279" s="202">
        <v>37</v>
      </c>
      <c r="BD1279" s="202">
        <v>101</v>
      </c>
      <c r="BE1279" s="202">
        <v>173</v>
      </c>
      <c r="BF1279" s="202">
        <v>0</v>
      </c>
      <c r="BG1279" s="200">
        <v>49.353396318199572</v>
      </c>
      <c r="BH1279" s="202">
        <v>223</v>
      </c>
      <c r="BI1279" s="238">
        <v>10.83050024283633</v>
      </c>
      <c r="BJ1279" s="129"/>
      <c r="BK1279" s="129"/>
    </row>
    <row r="1280" spans="1:63">
      <c r="A1280" s="352">
        <v>41840</v>
      </c>
      <c r="B1280" s="127" t="s">
        <v>175</v>
      </c>
      <c r="C1280" s="127"/>
      <c r="D1280" s="199">
        <v>677</v>
      </c>
      <c r="E1280" s="199">
        <v>604</v>
      </c>
      <c r="F1280" s="199">
        <v>73</v>
      </c>
      <c r="G1280" s="199">
        <v>1959</v>
      </c>
      <c r="H1280" s="199">
        <v>1760</v>
      </c>
      <c r="I1280" s="199">
        <v>199</v>
      </c>
      <c r="J1280" s="199">
        <v>6480</v>
      </c>
      <c r="K1280" s="199">
        <v>5794</v>
      </c>
      <c r="L1280" s="199">
        <v>686</v>
      </c>
      <c r="M1280" s="199">
        <v>3715508</v>
      </c>
      <c r="N1280" s="200">
        <v>3.6737909217390473E-2</v>
      </c>
      <c r="O1280" s="199">
        <v>169</v>
      </c>
      <c r="P1280" s="194">
        <v>4.7474297094554172E-3</v>
      </c>
      <c r="Q1280" s="200"/>
      <c r="R1280" s="199">
        <v>1389508</v>
      </c>
      <c r="S1280" s="194">
        <v>99.195343462633645</v>
      </c>
      <c r="T1280" s="243">
        <v>99.190634233427701</v>
      </c>
      <c r="U1280" s="199">
        <v>1400810</v>
      </c>
      <c r="V1280" s="201">
        <v>0.50235221340130454</v>
      </c>
      <c r="W1280" s="199">
        <v>3845</v>
      </c>
      <c r="X1280" s="200">
        <v>0.27671665078574575</v>
      </c>
      <c r="Y1280" s="200"/>
      <c r="Z1280" s="199">
        <v>354543</v>
      </c>
      <c r="AA1280" s="201">
        <v>95.161940175294561</v>
      </c>
      <c r="AB1280" s="199">
        <v>353476</v>
      </c>
      <c r="AC1280" s="201">
        <v>95.261912134720035</v>
      </c>
      <c r="AD1280" s="200">
        <v>19.353104536435598</v>
      </c>
      <c r="AE1280" s="200">
        <v>32.635610240729697</v>
      </c>
      <c r="AF1280" s="199">
        <v>5222.838134765625</v>
      </c>
      <c r="AG1280" s="200">
        <v>18042.22412109375</v>
      </c>
      <c r="AH1280" s="200">
        <v>10692.85107421875</v>
      </c>
      <c r="AI1280" s="237">
        <v>59.265703620860087</v>
      </c>
      <c r="AJ1280" s="200">
        <v>16059.8076171875</v>
      </c>
      <c r="AK1280" s="200">
        <v>1982.4188079833984</v>
      </c>
      <c r="AL1280" s="200">
        <v>9306.4189453125</v>
      </c>
      <c r="AM1280" s="200">
        <v>1386.4327621459961</v>
      </c>
      <c r="AN1280" s="200">
        <v>71.901707432035536</v>
      </c>
      <c r="AO1280" s="200">
        <v>72.271778284787885</v>
      </c>
      <c r="AP1280" s="200">
        <v>71.406550590851381</v>
      </c>
      <c r="AQ1280" s="200">
        <v>2.784293845847801</v>
      </c>
      <c r="AR1280" s="200">
        <v>1284</v>
      </c>
      <c r="AS1280" s="202">
        <v>9</v>
      </c>
      <c r="AT1280" s="202">
        <v>7</v>
      </c>
      <c r="AU1280" s="202">
        <v>5</v>
      </c>
      <c r="AV1280" s="202">
        <v>19</v>
      </c>
      <c r="AW1280" s="202">
        <v>13</v>
      </c>
      <c r="AX1280" s="202">
        <v>15</v>
      </c>
      <c r="AY1280" s="202">
        <v>1</v>
      </c>
      <c r="AZ1280" s="202">
        <v>28</v>
      </c>
      <c r="BA1280" s="202">
        <v>13</v>
      </c>
      <c r="BB1280" s="202">
        <v>306</v>
      </c>
      <c r="BC1280" s="202">
        <v>176</v>
      </c>
      <c r="BD1280" s="202">
        <v>47</v>
      </c>
      <c r="BE1280" s="202">
        <v>116</v>
      </c>
      <c r="BF1280" s="202">
        <v>0</v>
      </c>
      <c r="BG1280" s="200">
        <v>35.097833781493911</v>
      </c>
      <c r="BH1280" s="202">
        <v>555</v>
      </c>
      <c r="BI1280" s="238">
        <v>28.330781010719758</v>
      </c>
      <c r="BJ1280" s="129"/>
      <c r="BK1280" s="129"/>
    </row>
    <row r="1281" spans="1:63">
      <c r="A1281" s="352">
        <v>41840</v>
      </c>
      <c r="B1281" s="126" t="s">
        <v>135</v>
      </c>
      <c r="C1281" s="126"/>
      <c r="D1281" s="189">
        <v>680</v>
      </c>
      <c r="E1281" s="189">
        <v>655</v>
      </c>
      <c r="F1281" s="189">
        <v>25</v>
      </c>
      <c r="G1281" s="189">
        <v>2028</v>
      </c>
      <c r="H1281" s="189">
        <v>1954</v>
      </c>
      <c r="I1281" s="189">
        <v>74</v>
      </c>
      <c r="J1281" s="189">
        <v>4757</v>
      </c>
      <c r="K1281" s="189">
        <v>4545</v>
      </c>
      <c r="L1281" s="189">
        <v>212</v>
      </c>
      <c r="M1281" s="189">
        <v>1962942</v>
      </c>
      <c r="N1281" s="203">
        <v>3.8717393127004353E-3</v>
      </c>
      <c r="O1281" s="189">
        <v>8361</v>
      </c>
      <c r="P1281" s="192">
        <v>0.42596811462376566</v>
      </c>
      <c r="Q1281" s="203"/>
      <c r="R1281" s="204">
        <v>622665</v>
      </c>
      <c r="S1281" s="192">
        <v>99.462866882293341</v>
      </c>
      <c r="T1281" s="203">
        <v>99.039186783484084</v>
      </c>
      <c r="U1281" s="204">
        <v>626029</v>
      </c>
      <c r="V1281" s="205">
        <v>0.13961014732660604</v>
      </c>
      <c r="W1281" s="204">
        <v>5292</v>
      </c>
      <c r="X1281" s="203">
        <v>0.84989520849895217</v>
      </c>
      <c r="Y1281" s="203"/>
      <c r="Z1281" s="204">
        <v>982983</v>
      </c>
      <c r="AA1281" s="205">
        <v>98.81433694038985</v>
      </c>
      <c r="AB1281" s="204">
        <v>984498</v>
      </c>
      <c r="AC1281" s="205">
        <v>98.905329407882675</v>
      </c>
      <c r="AD1281" s="203">
        <v>3.6679909340963794</v>
      </c>
      <c r="AE1281" s="203">
        <v>28.574305442607024</v>
      </c>
      <c r="AF1281" s="204">
        <v>1906.1440124511719</v>
      </c>
      <c r="AG1281" s="205">
        <v>8550.163818359375</v>
      </c>
      <c r="AH1281" s="205">
        <v>4487.7447509765625</v>
      </c>
      <c r="AI1281" s="232">
        <v>52.48723704381235</v>
      </c>
      <c r="AJ1281" s="205">
        <v>8131.4361572265625</v>
      </c>
      <c r="AK1281" s="205">
        <v>418.72776412963867</v>
      </c>
      <c r="AL1281" s="205">
        <v>1954</v>
      </c>
      <c r="AM1281" s="205">
        <v>74</v>
      </c>
      <c r="AN1281" s="203">
        <v>54.230840441921785</v>
      </c>
      <c r="AO1281" s="203">
        <v>54.407565962603137</v>
      </c>
      <c r="AP1281" s="203">
        <v>51.013090324026535</v>
      </c>
      <c r="AQ1281" s="203">
        <v>1.7973857091358787</v>
      </c>
      <c r="AR1281" s="205">
        <v>1706</v>
      </c>
      <c r="AS1281" s="204">
        <v>3</v>
      </c>
      <c r="AT1281" s="204">
        <v>1</v>
      </c>
      <c r="AU1281" s="204">
        <v>1</v>
      </c>
      <c r="AV1281" s="204">
        <v>6</v>
      </c>
      <c r="AW1281" s="204">
        <v>3</v>
      </c>
      <c r="AX1281" s="204">
        <v>85</v>
      </c>
      <c r="AY1281" s="204">
        <v>14</v>
      </c>
      <c r="AZ1281" s="204">
        <v>35</v>
      </c>
      <c r="BA1281" s="204">
        <v>7</v>
      </c>
      <c r="BB1281" s="204">
        <v>185</v>
      </c>
      <c r="BC1281" s="204">
        <v>79</v>
      </c>
      <c r="BD1281" s="204">
        <v>190</v>
      </c>
      <c r="BE1281" s="204">
        <v>195</v>
      </c>
      <c r="BF1281" s="204">
        <v>0</v>
      </c>
      <c r="BG1281" s="203">
        <v>26.007816541652289</v>
      </c>
      <c r="BH1281" s="204">
        <v>1042</v>
      </c>
      <c r="BI1281" s="239">
        <v>51.380670611439839</v>
      </c>
      <c r="BJ1281" s="129"/>
      <c r="BK1281" s="129"/>
    </row>
    <row r="1282" spans="1:63">
      <c r="A1282" s="352">
        <v>41840</v>
      </c>
      <c r="B1282" s="114" t="s">
        <v>121</v>
      </c>
      <c r="C1282" s="114" t="s">
        <v>122</v>
      </c>
      <c r="D1282" s="114">
        <v>162</v>
      </c>
      <c r="E1282" s="114">
        <v>122</v>
      </c>
      <c r="F1282" s="114">
        <v>40</v>
      </c>
      <c r="G1282" s="114">
        <v>480</v>
      </c>
      <c r="H1282" s="114">
        <v>359</v>
      </c>
      <c r="I1282" s="114">
        <v>121</v>
      </c>
      <c r="J1282" s="114">
        <v>1965</v>
      </c>
      <c r="K1282" s="115">
        <v>1464</v>
      </c>
      <c r="L1282" s="115">
        <v>501</v>
      </c>
      <c r="M1282" s="115">
        <v>1207525</v>
      </c>
      <c r="N1282" s="116">
        <v>6.4926192164421082E-2</v>
      </c>
      <c r="O1282" s="115">
        <v>1799</v>
      </c>
      <c r="P1282" s="116">
        <v>0.14909045398235321</v>
      </c>
      <c r="Q1282" s="116">
        <v>0</v>
      </c>
      <c r="R1282" s="117">
        <v>563910</v>
      </c>
      <c r="S1282" s="116">
        <v>99.519615173339844</v>
      </c>
      <c r="T1282" s="116">
        <v>99.371238708496094</v>
      </c>
      <c r="U1282" s="118">
        <v>566632</v>
      </c>
      <c r="V1282" s="119">
        <v>0.25942763686180115</v>
      </c>
      <c r="W1282" s="117">
        <v>2069</v>
      </c>
      <c r="X1282" s="119">
        <v>0.36690253019332886</v>
      </c>
      <c r="Y1282" s="119">
        <v>0</v>
      </c>
      <c r="Z1282" s="117">
        <v>621560</v>
      </c>
      <c r="AA1282" s="119">
        <v>98.262115478515625</v>
      </c>
      <c r="AB1282" s="116">
        <v>620661</v>
      </c>
      <c r="AC1282" s="120">
        <v>98.240585327148438</v>
      </c>
      <c r="AD1282" s="116">
        <v>4.9494004249572754</v>
      </c>
      <c r="AE1282" s="116">
        <v>29.846399307250977</v>
      </c>
      <c r="AF1282" s="116">
        <v>1677.4088134765625</v>
      </c>
      <c r="AG1282" s="116">
        <v>8625.0869140625</v>
      </c>
      <c r="AH1282" s="121">
        <v>6668.8388671875</v>
      </c>
      <c r="AI1282" s="116">
        <v>77.319091796875</v>
      </c>
      <c r="AJ1282" s="121">
        <v>5901.5673828125</v>
      </c>
      <c r="AK1282" s="121">
        <v>2723.520263671875</v>
      </c>
      <c r="AL1282" s="116">
        <v>4284.32470703125</v>
      </c>
      <c r="AM1282" s="116">
        <v>2384.51708984375</v>
      </c>
      <c r="AN1282" s="116">
        <v>112.52675628662109</v>
      </c>
      <c r="AO1282" s="116">
        <v>104.59063720703125</v>
      </c>
      <c r="AP1282" s="116">
        <v>134.66888427734375</v>
      </c>
      <c r="AQ1282" s="122">
        <v>4.3893572081743004</v>
      </c>
      <c r="AR1282" s="118">
        <v>168</v>
      </c>
      <c r="AS1282" s="118">
        <v>29</v>
      </c>
      <c r="AT1282" s="118">
        <v>8</v>
      </c>
      <c r="AU1282" s="118">
        <v>3</v>
      </c>
      <c r="AV1282" s="118">
        <v>4</v>
      </c>
      <c r="AW1282" s="118">
        <v>3</v>
      </c>
      <c r="AX1282" s="118">
        <v>9</v>
      </c>
      <c r="AY1282" s="118">
        <v>0</v>
      </c>
      <c r="AZ1282" s="118">
        <v>7</v>
      </c>
      <c r="BA1282" s="118">
        <v>2</v>
      </c>
      <c r="BB1282" s="118">
        <v>22</v>
      </c>
      <c r="BC1282" s="118">
        <v>6</v>
      </c>
      <c r="BD1282" s="116">
        <v>33</v>
      </c>
      <c r="BE1282" s="118">
        <v>30</v>
      </c>
      <c r="BF1282" s="118">
        <v>0</v>
      </c>
      <c r="BG1282" s="112">
        <v>55.884071350097656</v>
      </c>
      <c r="BH1282" s="244">
        <v>46</v>
      </c>
      <c r="BI1282" s="240">
        <v>9.5833333333333339</v>
      </c>
      <c r="BJ1282" s="129"/>
      <c r="BK1282" s="129"/>
    </row>
    <row r="1283" spans="1:63">
      <c r="A1283" s="352">
        <v>41840</v>
      </c>
      <c r="B1283" s="114" t="s">
        <v>123</v>
      </c>
      <c r="C1283" s="114" t="s">
        <v>122</v>
      </c>
      <c r="D1283" s="114">
        <v>169</v>
      </c>
      <c r="E1283" s="114">
        <v>158</v>
      </c>
      <c r="F1283" s="114">
        <v>11</v>
      </c>
      <c r="G1283" s="114">
        <v>517</v>
      </c>
      <c r="H1283" s="114">
        <v>483</v>
      </c>
      <c r="I1283" s="114">
        <v>34</v>
      </c>
      <c r="J1283" s="114">
        <v>1626</v>
      </c>
      <c r="K1283" s="115">
        <v>1499</v>
      </c>
      <c r="L1283" s="115">
        <v>127</v>
      </c>
      <c r="M1283" s="115">
        <v>967639</v>
      </c>
      <c r="N1283" s="116">
        <v>5.2705607376992702E-3</v>
      </c>
      <c r="O1283" s="115">
        <v>1617</v>
      </c>
      <c r="P1283" s="116">
        <v>0.16715407371520996</v>
      </c>
      <c r="Q1283" s="116">
        <v>0</v>
      </c>
      <c r="R1283" s="117">
        <v>370707</v>
      </c>
      <c r="S1283" s="116">
        <v>99.574790954589844</v>
      </c>
      <c r="T1283" s="116">
        <v>99.408348083496094</v>
      </c>
      <c r="U1283" s="118">
        <v>372290</v>
      </c>
      <c r="V1283" s="119">
        <v>0.1114722415804863</v>
      </c>
      <c r="W1283" s="117">
        <v>1190</v>
      </c>
      <c r="X1283" s="119">
        <v>0.32100823521614075</v>
      </c>
      <c r="Y1283" s="119">
        <v>0</v>
      </c>
      <c r="Z1283" s="117">
        <v>284942</v>
      </c>
      <c r="AA1283" s="119">
        <v>98.706756591796875</v>
      </c>
      <c r="AB1283" s="116">
        <v>285447</v>
      </c>
      <c r="AC1283" s="120">
        <v>98.681365966796875</v>
      </c>
      <c r="AD1283" s="116">
        <v>4.792931079864502</v>
      </c>
      <c r="AE1283" s="116">
        <v>30.082918167114258</v>
      </c>
      <c r="AF1283" s="116">
        <v>1294.61865234375</v>
      </c>
      <c r="AG1283" s="116">
        <v>5471.29052734375</v>
      </c>
      <c r="AH1283" s="121">
        <v>3715.880859375</v>
      </c>
      <c r="AI1283" s="116">
        <v>67.915985107421875</v>
      </c>
      <c r="AJ1283" s="121">
        <v>4762.35693359375</v>
      </c>
      <c r="AK1283" s="121">
        <v>708.93597412109375</v>
      </c>
      <c r="AL1283" s="116">
        <v>3096.7685546875</v>
      </c>
      <c r="AM1283" s="116">
        <v>619.113037109375</v>
      </c>
      <c r="AN1283" s="116">
        <v>92.162925720214844</v>
      </c>
      <c r="AO1283" s="116">
        <v>87.068794250488281</v>
      </c>
      <c r="AP1283" s="116">
        <v>151.8402099609375</v>
      </c>
      <c r="AQ1283" s="116">
        <v>3.3648773230896372</v>
      </c>
      <c r="AR1283" s="118">
        <v>289</v>
      </c>
      <c r="AS1283" s="118">
        <v>10</v>
      </c>
      <c r="AT1283" s="118">
        <v>1</v>
      </c>
      <c r="AU1283" s="118">
        <v>0</v>
      </c>
      <c r="AV1283" s="118">
        <v>3</v>
      </c>
      <c r="AW1283" s="118">
        <v>2</v>
      </c>
      <c r="AX1283" s="118">
        <v>3</v>
      </c>
      <c r="AY1283" s="118">
        <v>0</v>
      </c>
      <c r="AZ1283" s="118">
        <v>11</v>
      </c>
      <c r="BA1283" s="118">
        <v>1</v>
      </c>
      <c r="BB1283" s="118">
        <v>25</v>
      </c>
      <c r="BC1283" s="118">
        <v>8</v>
      </c>
      <c r="BD1283" s="116">
        <v>25</v>
      </c>
      <c r="BE1283" s="118">
        <v>32</v>
      </c>
      <c r="BF1283" s="118">
        <v>0</v>
      </c>
      <c r="BG1283" s="112">
        <v>45.156402587890625</v>
      </c>
      <c r="BH1283" s="244">
        <v>73</v>
      </c>
      <c r="BI1283" s="240">
        <v>14.119922630560927</v>
      </c>
      <c r="BJ1283" s="129"/>
      <c r="BK1283" s="129"/>
    </row>
    <row r="1284" spans="1:63">
      <c r="A1284" s="352">
        <v>41840</v>
      </c>
      <c r="B1284" s="114" t="s">
        <v>183</v>
      </c>
      <c r="C1284" s="114" t="s">
        <v>122</v>
      </c>
      <c r="D1284" s="114">
        <v>139</v>
      </c>
      <c r="E1284" s="114">
        <v>129</v>
      </c>
      <c r="F1284" s="114">
        <v>10</v>
      </c>
      <c r="G1284" s="114">
        <v>415</v>
      </c>
      <c r="H1284" s="114">
        <v>385</v>
      </c>
      <c r="I1284" s="114">
        <v>30</v>
      </c>
      <c r="J1284" s="114">
        <v>1558</v>
      </c>
      <c r="K1284" s="115">
        <v>1448</v>
      </c>
      <c r="L1284" s="115">
        <v>110</v>
      </c>
      <c r="M1284" s="115">
        <v>1082663</v>
      </c>
      <c r="N1284" s="116">
        <v>1.0160133242607117E-3</v>
      </c>
      <c r="O1284" s="115">
        <v>2161</v>
      </c>
      <c r="P1284" s="116">
        <v>0.19960135221481323</v>
      </c>
      <c r="Q1284" s="116">
        <v>0</v>
      </c>
      <c r="R1284" s="117">
        <v>439560</v>
      </c>
      <c r="S1284" s="116">
        <v>99.691329956054687</v>
      </c>
      <c r="T1284" s="116">
        <v>99.492347717285156</v>
      </c>
      <c r="U1284" s="118">
        <v>440921</v>
      </c>
      <c r="V1284" s="119">
        <v>1.0205909609794617E-2</v>
      </c>
      <c r="W1284" s="117">
        <v>1340</v>
      </c>
      <c r="X1284" s="119">
        <v>0.30485031008720398</v>
      </c>
      <c r="Y1284" s="119">
        <v>0</v>
      </c>
      <c r="Z1284" s="117">
        <v>278094</v>
      </c>
      <c r="AA1284" s="119">
        <v>98.555885314941406</v>
      </c>
      <c r="AB1284" s="116">
        <v>277168</v>
      </c>
      <c r="AC1284" s="120">
        <v>98.511009216308594</v>
      </c>
      <c r="AD1284" s="116">
        <v>5.2666425704956055</v>
      </c>
      <c r="AE1284" s="116">
        <v>29.583600997924805</v>
      </c>
      <c r="AF1284" s="116">
        <v>1583.6754150390625</v>
      </c>
      <c r="AG1284" s="116">
        <v>5803.90966796875</v>
      </c>
      <c r="AH1284" s="121">
        <v>3973.157958984375</v>
      </c>
      <c r="AI1284" s="116">
        <v>68.456581115722656</v>
      </c>
      <c r="AJ1284" s="121">
        <v>5266.181640625</v>
      </c>
      <c r="AK1284" s="121">
        <v>537.72894287109375</v>
      </c>
      <c r="AL1284" s="116">
        <v>3499.56982421875</v>
      </c>
      <c r="AM1284" s="116">
        <v>473.58795166015625</v>
      </c>
      <c r="AN1284" s="116">
        <v>95.178367614746094</v>
      </c>
      <c r="AO1284" s="116">
        <v>92.514999389648437</v>
      </c>
      <c r="AP1284" s="116">
        <v>132.5487060546875</v>
      </c>
      <c r="AQ1284" s="116">
        <v>3.7252308523547817</v>
      </c>
      <c r="AR1284" s="118">
        <v>175</v>
      </c>
      <c r="AS1284" s="118">
        <v>7</v>
      </c>
      <c r="AT1284" s="118">
        <v>1</v>
      </c>
      <c r="AU1284" s="118">
        <v>0</v>
      </c>
      <c r="AV1284" s="118">
        <v>0</v>
      </c>
      <c r="AW1284" s="118">
        <v>0</v>
      </c>
      <c r="AX1284" s="118">
        <v>2</v>
      </c>
      <c r="AY1284" s="118">
        <v>0</v>
      </c>
      <c r="AZ1284" s="118">
        <v>3</v>
      </c>
      <c r="BA1284" s="118">
        <v>1</v>
      </c>
      <c r="BB1284" s="118">
        <v>15</v>
      </c>
      <c r="BC1284" s="118">
        <v>3</v>
      </c>
      <c r="BD1284" s="116">
        <v>15</v>
      </c>
      <c r="BE1284" s="118">
        <v>26</v>
      </c>
      <c r="BF1284" s="118">
        <v>0</v>
      </c>
      <c r="BG1284" s="112">
        <v>47.095439910888672</v>
      </c>
      <c r="BH1284" s="244">
        <v>34</v>
      </c>
      <c r="BI1284" s="240">
        <v>8.19277108433735</v>
      </c>
      <c r="BJ1284" s="129"/>
      <c r="BK1284" s="129"/>
    </row>
    <row r="1285" spans="1:63">
      <c r="A1285" s="352">
        <v>41840</v>
      </c>
      <c r="B1285" s="114" t="s">
        <v>126</v>
      </c>
      <c r="C1285" s="114" t="s">
        <v>122</v>
      </c>
      <c r="D1285" s="114">
        <v>107</v>
      </c>
      <c r="E1285" s="114">
        <v>103</v>
      </c>
      <c r="F1285" s="114">
        <v>4</v>
      </c>
      <c r="G1285" s="114">
        <v>314</v>
      </c>
      <c r="H1285" s="114">
        <v>302</v>
      </c>
      <c r="I1285" s="114">
        <v>12</v>
      </c>
      <c r="J1285" s="114">
        <v>964</v>
      </c>
      <c r="K1285" s="115">
        <v>914</v>
      </c>
      <c r="L1285" s="115">
        <v>50</v>
      </c>
      <c r="M1285" s="115">
        <v>596750</v>
      </c>
      <c r="N1285" s="116">
        <v>8.3787180483341217E-4</v>
      </c>
      <c r="O1285" s="115">
        <v>1214</v>
      </c>
      <c r="P1285" s="116">
        <v>0.20346800982952118</v>
      </c>
      <c r="Q1285" s="116">
        <v>0</v>
      </c>
      <c r="R1285" s="117">
        <v>226230</v>
      </c>
      <c r="S1285" s="116">
        <v>99.577880859375</v>
      </c>
      <c r="T1285" s="116">
        <v>99.375274658203125</v>
      </c>
      <c r="U1285" s="118">
        <v>227189</v>
      </c>
      <c r="V1285" s="119">
        <v>1.3204864226281643E-3</v>
      </c>
      <c r="W1285" s="117">
        <v>767</v>
      </c>
      <c r="X1285" s="119">
        <v>0.33903548121452332</v>
      </c>
      <c r="Y1285" s="119">
        <v>0</v>
      </c>
      <c r="Z1285" s="117">
        <v>116199</v>
      </c>
      <c r="AA1285" s="119">
        <v>98.750419616699219</v>
      </c>
      <c r="AB1285" s="116">
        <v>116315</v>
      </c>
      <c r="AC1285" s="120">
        <v>98.537590026855469</v>
      </c>
      <c r="AD1285" s="116">
        <v>5.6179189682006836</v>
      </c>
      <c r="AE1285" s="116">
        <v>34.688488006591797</v>
      </c>
      <c r="AF1285" s="116">
        <v>936.32867431640625</v>
      </c>
      <c r="AG1285" s="116">
        <v>3383.75244140625</v>
      </c>
      <c r="AH1285" s="121">
        <v>2314.658935546875</v>
      </c>
      <c r="AI1285" s="116">
        <v>68.40509033203125</v>
      </c>
      <c r="AJ1285" s="121">
        <v>3282.617431640625</v>
      </c>
      <c r="AK1285" s="121">
        <v>101.13499450683594</v>
      </c>
      <c r="AL1285" s="116">
        <v>2258.700927734375</v>
      </c>
      <c r="AM1285" s="116">
        <v>55.958003997802734</v>
      </c>
      <c r="AN1285" s="116">
        <v>96.754341125488281</v>
      </c>
      <c r="AO1285" s="116">
        <v>99.549827575683594</v>
      </c>
      <c r="AP1285" s="116">
        <v>50.618118286132812</v>
      </c>
      <c r="AQ1285" s="116">
        <v>3.5101166404629147</v>
      </c>
      <c r="AR1285" s="118">
        <v>169</v>
      </c>
      <c r="AS1285" s="118">
        <v>1</v>
      </c>
      <c r="AT1285" s="118">
        <v>0</v>
      </c>
      <c r="AU1285" s="118">
        <v>0</v>
      </c>
      <c r="AV1285" s="118">
        <v>0</v>
      </c>
      <c r="AW1285" s="118">
        <v>0</v>
      </c>
      <c r="AX1285" s="118">
        <v>5</v>
      </c>
      <c r="AY1285" s="118">
        <v>1</v>
      </c>
      <c r="AZ1285" s="118">
        <v>7</v>
      </c>
      <c r="BA1285" s="118">
        <v>3</v>
      </c>
      <c r="BB1285" s="118">
        <v>18</v>
      </c>
      <c r="BC1285" s="118">
        <v>10</v>
      </c>
      <c r="BD1285" s="116">
        <v>16</v>
      </c>
      <c r="BE1285" s="118">
        <v>38</v>
      </c>
      <c r="BF1285" s="118">
        <v>0</v>
      </c>
      <c r="BG1285" s="112">
        <v>47.345508575439453</v>
      </c>
      <c r="BH1285" s="244">
        <v>37</v>
      </c>
      <c r="BI1285" s="240">
        <v>11.783439490445859</v>
      </c>
      <c r="BJ1285" s="129"/>
      <c r="BK1285" s="129"/>
    </row>
    <row r="1286" spans="1:63">
      <c r="A1286" s="352">
        <v>41840</v>
      </c>
      <c r="B1286" s="114" t="s">
        <v>184</v>
      </c>
      <c r="C1286" s="114" t="s">
        <v>122</v>
      </c>
      <c r="D1286" s="114">
        <v>112</v>
      </c>
      <c r="E1286" s="114">
        <v>95</v>
      </c>
      <c r="F1286" s="114">
        <v>17</v>
      </c>
      <c r="G1286" s="114">
        <v>333</v>
      </c>
      <c r="H1286" s="114">
        <v>282</v>
      </c>
      <c r="I1286" s="114">
        <v>51</v>
      </c>
      <c r="J1286" s="114">
        <v>1159</v>
      </c>
      <c r="K1286" s="115">
        <v>946</v>
      </c>
      <c r="L1286" s="115">
        <v>213</v>
      </c>
      <c r="M1286" s="115">
        <v>922846</v>
      </c>
      <c r="N1286" s="116">
        <v>0</v>
      </c>
      <c r="O1286" s="115">
        <v>2850</v>
      </c>
      <c r="P1286" s="116">
        <v>0.30883127450942993</v>
      </c>
      <c r="Q1286" s="116">
        <v>0</v>
      </c>
      <c r="R1286" s="117">
        <v>344071</v>
      </c>
      <c r="S1286" s="116">
        <v>99.476119995117188</v>
      </c>
      <c r="T1286" s="116">
        <v>99.168907165527344</v>
      </c>
      <c r="U1286" s="118">
        <v>345883</v>
      </c>
      <c r="V1286" s="119">
        <v>1.2721064500510693E-2</v>
      </c>
      <c r="W1286" s="117">
        <v>1346</v>
      </c>
      <c r="X1286" s="119">
        <v>0.39119833707809448</v>
      </c>
      <c r="Y1286" s="119">
        <v>0</v>
      </c>
      <c r="Z1286" s="117">
        <v>239953</v>
      </c>
      <c r="AA1286" s="119">
        <v>98.523460388183594</v>
      </c>
      <c r="AB1286" s="116">
        <v>239178</v>
      </c>
      <c r="AC1286" s="120">
        <v>98.448432922363281</v>
      </c>
      <c r="AD1286" s="116">
        <v>5.6848406791687012</v>
      </c>
      <c r="AE1286" s="116">
        <v>29.789180755615234</v>
      </c>
      <c r="AF1286" s="116">
        <v>1514.54931640625</v>
      </c>
      <c r="AG1286" s="116">
        <v>4345.3779296875</v>
      </c>
      <c r="AH1286" s="121">
        <v>3075.198974609375</v>
      </c>
      <c r="AI1286" s="116">
        <v>70.769424438476562</v>
      </c>
      <c r="AJ1286" s="121">
        <v>3622.947998046875</v>
      </c>
      <c r="AK1286" s="121">
        <v>722.428955078125</v>
      </c>
      <c r="AL1286" s="116">
        <v>2593.06396484375</v>
      </c>
      <c r="AM1286" s="116">
        <v>482.13497924804688</v>
      </c>
      <c r="AN1286" s="116">
        <v>98.361900329589844</v>
      </c>
      <c r="AO1286" s="116">
        <v>101.68886566162109</v>
      </c>
      <c r="AP1286" s="116">
        <v>84.497947692871094</v>
      </c>
      <c r="AQ1286" s="116">
        <v>3.7492475665983607</v>
      </c>
      <c r="AR1286" s="118">
        <v>144</v>
      </c>
      <c r="AS1286" s="118">
        <v>5</v>
      </c>
      <c r="AT1286" s="118">
        <v>0</v>
      </c>
      <c r="AU1286" s="118">
        <v>0</v>
      </c>
      <c r="AV1286" s="118">
        <v>0</v>
      </c>
      <c r="AW1286" s="118">
        <v>0</v>
      </c>
      <c r="AX1286" s="118">
        <v>4</v>
      </c>
      <c r="AY1286" s="118">
        <v>0</v>
      </c>
      <c r="AZ1286" s="118">
        <v>4</v>
      </c>
      <c r="BA1286" s="118">
        <v>0</v>
      </c>
      <c r="BB1286" s="118">
        <v>27</v>
      </c>
      <c r="BC1286" s="118">
        <v>10</v>
      </c>
      <c r="BD1286" s="116">
        <v>12</v>
      </c>
      <c r="BE1286" s="118">
        <v>47</v>
      </c>
      <c r="BF1286" s="118">
        <v>0</v>
      </c>
      <c r="BG1286" s="112">
        <v>48.486957550048828</v>
      </c>
      <c r="BH1286" s="244">
        <v>33</v>
      </c>
      <c r="BI1286" s="240">
        <v>9.9099099099099099</v>
      </c>
      <c r="BJ1286" s="129"/>
      <c r="BK1286" s="129"/>
    </row>
    <row r="1287" spans="1:63">
      <c r="A1287" s="352">
        <v>41840</v>
      </c>
      <c r="B1287" s="114" t="s">
        <v>131</v>
      </c>
      <c r="C1287" s="114" t="s">
        <v>176</v>
      </c>
      <c r="D1287" s="114">
        <v>184</v>
      </c>
      <c r="E1287" s="114">
        <v>164</v>
      </c>
      <c r="F1287" s="114">
        <v>20</v>
      </c>
      <c r="G1287" s="114">
        <v>528</v>
      </c>
      <c r="H1287" s="114">
        <v>478</v>
      </c>
      <c r="I1287" s="114">
        <v>50</v>
      </c>
      <c r="J1287" s="114">
        <v>1690</v>
      </c>
      <c r="K1287" s="115">
        <v>1520</v>
      </c>
      <c r="L1287" s="115">
        <v>170</v>
      </c>
      <c r="M1287" s="115">
        <v>980866</v>
      </c>
      <c r="N1287" s="116">
        <v>2.1919405087828636E-2</v>
      </c>
      <c r="O1287" s="115">
        <v>15</v>
      </c>
      <c r="P1287" s="116">
        <v>1.5921944286674261E-3</v>
      </c>
      <c r="Q1287" s="116">
        <v>0</v>
      </c>
      <c r="R1287" s="117">
        <v>351547</v>
      </c>
      <c r="S1287" s="116">
        <v>99.690902709960938</v>
      </c>
      <c r="T1287" s="116">
        <v>99.689315795898437</v>
      </c>
      <c r="U1287" s="118">
        <v>352637</v>
      </c>
      <c r="V1287" s="119">
        <v>6.5222876146435738E-3</v>
      </c>
      <c r="W1287" s="117">
        <v>1007</v>
      </c>
      <c r="X1287" s="119">
        <v>0.28644818067550659</v>
      </c>
      <c r="Y1287" s="119">
        <v>0</v>
      </c>
      <c r="Z1287" s="117">
        <v>132597</v>
      </c>
      <c r="AA1287" s="119">
        <v>94.965194702148438</v>
      </c>
      <c r="AB1287" s="116">
        <v>131950</v>
      </c>
      <c r="AC1287" s="120">
        <v>95.07464599609375</v>
      </c>
      <c r="AD1287" s="116">
        <v>5.1548323631286621</v>
      </c>
      <c r="AE1287" s="116">
        <v>31.879867553710937</v>
      </c>
      <c r="AF1287" s="116">
        <v>1405.514892578125</v>
      </c>
      <c r="AG1287" s="116">
        <v>4337.82568359375</v>
      </c>
      <c r="AH1287" s="121">
        <v>2476.307861328125</v>
      </c>
      <c r="AI1287" s="116">
        <v>57.086383819580078</v>
      </c>
      <c r="AJ1287" s="121">
        <v>3804.484130859375</v>
      </c>
      <c r="AK1287" s="121">
        <v>533.34185791015625</v>
      </c>
      <c r="AL1287" s="116">
        <v>2102.564453125</v>
      </c>
      <c r="AM1287" s="116">
        <v>373.74435424804687</v>
      </c>
      <c r="AN1287" s="116">
        <v>66.29766845703125</v>
      </c>
      <c r="AO1287" s="116">
        <v>65.070297241210937</v>
      </c>
      <c r="AP1287" s="116">
        <v>76.604804992675781</v>
      </c>
      <c r="AQ1287" s="116">
        <v>2.5667607595229289</v>
      </c>
      <c r="AR1287" s="118">
        <v>379</v>
      </c>
      <c r="AS1287" s="118">
        <v>1</v>
      </c>
      <c r="AT1287" s="118">
        <v>1</v>
      </c>
      <c r="AU1287" s="118">
        <v>1</v>
      </c>
      <c r="AV1287" s="118">
        <v>0</v>
      </c>
      <c r="AW1287" s="118">
        <v>0</v>
      </c>
      <c r="AX1287" s="118">
        <v>7</v>
      </c>
      <c r="AY1287" s="118">
        <v>1</v>
      </c>
      <c r="AZ1287" s="118">
        <v>4</v>
      </c>
      <c r="BA1287" s="118">
        <v>3</v>
      </c>
      <c r="BB1287" s="118">
        <v>107</v>
      </c>
      <c r="BC1287" s="118">
        <v>57</v>
      </c>
      <c r="BD1287" s="116">
        <v>17</v>
      </c>
      <c r="BE1287" s="118">
        <v>25</v>
      </c>
      <c r="BF1287" s="118">
        <v>0</v>
      </c>
      <c r="BG1287" s="112">
        <v>32.337760925292969</v>
      </c>
      <c r="BH1287" s="244">
        <v>147</v>
      </c>
      <c r="BI1287" s="240">
        <v>27.84090909090909</v>
      </c>
      <c r="BJ1287" s="129"/>
      <c r="BK1287" s="129"/>
    </row>
    <row r="1288" spans="1:63">
      <c r="A1288" s="352">
        <v>41840</v>
      </c>
      <c r="B1288" s="114" t="s">
        <v>124</v>
      </c>
      <c r="C1288" s="114" t="s">
        <v>176</v>
      </c>
      <c r="D1288" s="114">
        <v>149</v>
      </c>
      <c r="E1288" s="114">
        <v>113</v>
      </c>
      <c r="F1288" s="114">
        <v>36</v>
      </c>
      <c r="G1288" s="114">
        <v>430</v>
      </c>
      <c r="H1288" s="114">
        <v>332</v>
      </c>
      <c r="I1288" s="114">
        <v>98</v>
      </c>
      <c r="J1288" s="114">
        <v>1607</v>
      </c>
      <c r="K1288" s="115">
        <v>1255</v>
      </c>
      <c r="L1288" s="115">
        <v>352</v>
      </c>
      <c r="M1288" s="115">
        <v>1051811</v>
      </c>
      <c r="N1288" s="116">
        <v>3.3941458910703659E-2</v>
      </c>
      <c r="O1288" s="115">
        <v>107</v>
      </c>
      <c r="P1288" s="116">
        <v>1.0575693100690842E-2</v>
      </c>
      <c r="Q1288" s="116">
        <v>0</v>
      </c>
      <c r="R1288" s="117">
        <v>430011</v>
      </c>
      <c r="S1288" s="116">
        <v>99.190582275390625</v>
      </c>
      <c r="T1288" s="116">
        <v>99.180091857910156</v>
      </c>
      <c r="U1288" s="118">
        <v>433520</v>
      </c>
      <c r="V1288" s="119">
        <v>0.50816571712493896</v>
      </c>
      <c r="W1288" s="117">
        <v>1245</v>
      </c>
      <c r="X1288" s="119">
        <v>0.28952747583389282</v>
      </c>
      <c r="Y1288" s="119">
        <v>0</v>
      </c>
      <c r="Z1288" s="117">
        <v>94100</v>
      </c>
      <c r="AA1288" s="119">
        <v>93.905418395996094</v>
      </c>
      <c r="AB1288" s="116">
        <v>93646</v>
      </c>
      <c r="AC1288" s="120">
        <v>94.288063049316406</v>
      </c>
      <c r="AD1288" s="116">
        <v>4.8630809783935547</v>
      </c>
      <c r="AE1288" s="116">
        <v>29.474063873291016</v>
      </c>
      <c r="AF1288" s="116">
        <v>1511.43115234375</v>
      </c>
      <c r="AG1288" s="116">
        <v>5248.68212890625</v>
      </c>
      <c r="AH1288" s="121">
        <v>3138.11865234375</v>
      </c>
      <c r="AI1288" s="116">
        <v>59.7886962890625</v>
      </c>
      <c r="AJ1288" s="121">
        <v>4110.23095703125</v>
      </c>
      <c r="AK1288" s="121">
        <v>1138.4521484375</v>
      </c>
      <c r="AL1288" s="116">
        <v>2311.745849609375</v>
      </c>
      <c r="AM1288" s="116">
        <v>826.372314453125</v>
      </c>
      <c r="AN1288" s="116">
        <v>79.947441101074219</v>
      </c>
      <c r="AO1288" s="116">
        <v>79.861167907714844</v>
      </c>
      <c r="AP1288" s="116">
        <v>80.260459899902344</v>
      </c>
      <c r="AQ1288" s="116">
        <v>3.2661369812733354</v>
      </c>
      <c r="AR1288" s="118">
        <v>220</v>
      </c>
      <c r="AS1288" s="118">
        <v>1</v>
      </c>
      <c r="AT1288" s="118">
        <v>2</v>
      </c>
      <c r="AU1288" s="118">
        <v>2</v>
      </c>
      <c r="AV1288" s="118">
        <v>6</v>
      </c>
      <c r="AW1288" s="118">
        <v>5</v>
      </c>
      <c r="AX1288" s="118">
        <v>0</v>
      </c>
      <c r="AY1288" s="118">
        <v>0</v>
      </c>
      <c r="AZ1288" s="118">
        <v>6</v>
      </c>
      <c r="BA1288" s="118">
        <v>4</v>
      </c>
      <c r="BB1288" s="118">
        <v>74</v>
      </c>
      <c r="BC1288" s="118">
        <v>44</v>
      </c>
      <c r="BD1288" s="116">
        <v>8</v>
      </c>
      <c r="BE1288" s="118">
        <v>34</v>
      </c>
      <c r="BF1288" s="118">
        <v>0</v>
      </c>
      <c r="BG1288" s="112">
        <v>39.417377471923828</v>
      </c>
      <c r="BH1288" s="244">
        <v>90</v>
      </c>
      <c r="BI1288" s="240">
        <v>20.930232558139537</v>
      </c>
      <c r="BJ1288" s="129"/>
      <c r="BK1288" s="129"/>
    </row>
    <row r="1289" spans="1:63">
      <c r="A1289" s="352">
        <v>41840</v>
      </c>
      <c r="B1289" s="206" t="s">
        <v>133</v>
      </c>
      <c r="C1289" s="206" t="s">
        <v>176</v>
      </c>
      <c r="D1289" s="206">
        <v>171</v>
      </c>
      <c r="E1289" s="206">
        <v>163</v>
      </c>
      <c r="F1289" s="206">
        <v>8</v>
      </c>
      <c r="G1289" s="206">
        <v>506</v>
      </c>
      <c r="H1289" s="206">
        <v>482</v>
      </c>
      <c r="I1289" s="206">
        <v>24</v>
      </c>
      <c r="J1289" s="206">
        <v>1589</v>
      </c>
      <c r="K1289" s="245">
        <v>1513</v>
      </c>
      <c r="L1289" s="245">
        <v>76</v>
      </c>
      <c r="M1289" s="245">
        <v>825028</v>
      </c>
      <c r="N1289" s="246">
        <v>8.3633521571755409E-3</v>
      </c>
      <c r="O1289" s="245">
        <v>36</v>
      </c>
      <c r="P1289" s="246">
        <v>4.571190569549799E-3</v>
      </c>
      <c r="Q1289" s="246">
        <v>0</v>
      </c>
      <c r="R1289" s="247">
        <v>285527</v>
      </c>
      <c r="S1289" s="246">
        <v>99.460075378417969</v>
      </c>
      <c r="T1289" s="246">
        <v>99.455528259277344</v>
      </c>
      <c r="U1289" s="248">
        <v>287077</v>
      </c>
      <c r="V1289" s="249">
        <v>0.20795814692974091</v>
      </c>
      <c r="W1289" s="248">
        <v>861</v>
      </c>
      <c r="X1289" s="246">
        <v>0.30154767632484436</v>
      </c>
      <c r="Y1289" s="246">
        <v>0</v>
      </c>
      <c r="Z1289" s="247">
        <v>55195</v>
      </c>
      <c r="AA1289" s="249">
        <v>96.052177429199219</v>
      </c>
      <c r="AB1289" s="246">
        <v>54888</v>
      </c>
      <c r="AC1289" s="250">
        <v>95.900741577148438</v>
      </c>
      <c r="AD1289" s="246">
        <v>5.1584806442260742</v>
      </c>
      <c r="AE1289" s="246">
        <v>36.021450042724609</v>
      </c>
      <c r="AF1289" s="246">
        <v>1248.3795166015625</v>
      </c>
      <c r="AG1289" s="246">
        <v>4211.65478515625</v>
      </c>
      <c r="AH1289" s="251">
        <v>2529.6044921875</v>
      </c>
      <c r="AI1289" s="246">
        <v>60.062007904052734</v>
      </c>
      <c r="AJ1289" s="251">
        <v>4081.140869140625</v>
      </c>
      <c r="AK1289" s="251">
        <v>130.51449584960937</v>
      </c>
      <c r="AL1289" s="246">
        <v>2450.530029296875</v>
      </c>
      <c r="AM1289" s="246">
        <v>79.074394226074219</v>
      </c>
      <c r="AN1289" s="246">
        <v>70.9384765625</v>
      </c>
      <c r="AO1289" s="246">
        <v>72.473495483398438</v>
      </c>
      <c r="AP1289" s="246">
        <v>42.6748046875</v>
      </c>
      <c r="AQ1289" s="246">
        <v>2.6505064727226242</v>
      </c>
      <c r="AR1289" s="248">
        <v>350</v>
      </c>
      <c r="AS1289" s="248">
        <v>3</v>
      </c>
      <c r="AT1289" s="248">
        <v>1</v>
      </c>
      <c r="AU1289" s="248">
        <v>0</v>
      </c>
      <c r="AV1289" s="248">
        <v>5</v>
      </c>
      <c r="AW1289" s="248">
        <v>0</v>
      </c>
      <c r="AX1289" s="248">
        <v>6</v>
      </c>
      <c r="AY1289" s="248">
        <v>0</v>
      </c>
      <c r="AZ1289" s="248">
        <v>8</v>
      </c>
      <c r="BA1289" s="248">
        <v>3</v>
      </c>
      <c r="BB1289" s="248">
        <v>74</v>
      </c>
      <c r="BC1289" s="248">
        <v>43</v>
      </c>
      <c r="BD1289" s="246">
        <v>16</v>
      </c>
      <c r="BE1289" s="248">
        <v>29</v>
      </c>
      <c r="BF1289" s="248">
        <v>0</v>
      </c>
      <c r="BG1289" s="249">
        <v>34.417476654052734</v>
      </c>
      <c r="BH1289" s="252">
        <v>167</v>
      </c>
      <c r="BI1289" s="253">
        <v>33.003952569169961</v>
      </c>
      <c r="BJ1289" s="129"/>
      <c r="BK1289" s="129"/>
    </row>
    <row r="1290" spans="1:63">
      <c r="A1290" s="352">
        <v>41840</v>
      </c>
      <c r="B1290" s="206" t="s">
        <v>125</v>
      </c>
      <c r="C1290" s="206" t="s">
        <v>176</v>
      </c>
      <c r="D1290" s="206">
        <v>173</v>
      </c>
      <c r="E1290" s="206">
        <v>164</v>
      </c>
      <c r="F1290" s="206">
        <v>9</v>
      </c>
      <c r="G1290" s="206">
        <v>495</v>
      </c>
      <c r="H1290" s="206">
        <v>468</v>
      </c>
      <c r="I1290" s="206">
        <v>27</v>
      </c>
      <c r="J1290" s="206">
        <v>1594</v>
      </c>
      <c r="K1290" s="245">
        <v>1506</v>
      </c>
      <c r="L1290" s="245">
        <v>88</v>
      </c>
      <c r="M1290" s="245">
        <v>857803</v>
      </c>
      <c r="N1290" s="246">
        <v>8.4401659667491913E-2</v>
      </c>
      <c r="O1290" s="245">
        <v>11</v>
      </c>
      <c r="P1290" s="246">
        <v>1.3440367765724659E-3</v>
      </c>
      <c r="Q1290" s="246">
        <v>0</v>
      </c>
      <c r="R1290" s="247">
        <v>322423</v>
      </c>
      <c r="S1290" s="246">
        <v>98.426933288574219</v>
      </c>
      <c r="T1290" s="246">
        <v>98.425613403320312</v>
      </c>
      <c r="U1290" s="248">
        <v>327576</v>
      </c>
      <c r="V1290" s="249">
        <v>1.2864190340042114</v>
      </c>
      <c r="W1290" s="248">
        <v>732</v>
      </c>
      <c r="X1290" s="246">
        <v>0.22703094780445099</v>
      </c>
      <c r="Y1290" s="246">
        <v>0</v>
      </c>
      <c r="Z1290" s="247">
        <v>72651</v>
      </c>
      <c r="AA1290" s="249">
        <v>96.472175598144531</v>
      </c>
      <c r="AB1290" s="246">
        <v>72992</v>
      </c>
      <c r="AC1290" s="250">
        <v>96.369468688964844</v>
      </c>
      <c r="AD1290" s="246">
        <v>4.1536731719970703</v>
      </c>
      <c r="AE1290" s="246">
        <v>33.251121520996094</v>
      </c>
      <c r="AF1290" s="246">
        <v>1057.5125732421875</v>
      </c>
      <c r="AG1290" s="246">
        <v>4244.0615234375</v>
      </c>
      <c r="AH1290" s="251">
        <v>2548.820068359375</v>
      </c>
      <c r="AI1290" s="246">
        <v>60.05615234375</v>
      </c>
      <c r="AJ1290" s="251">
        <v>4063.95166015625</v>
      </c>
      <c r="AK1290" s="251">
        <v>180.11030578613281</v>
      </c>
      <c r="AL1290" s="246">
        <v>2441.57861328125</v>
      </c>
      <c r="AM1290" s="246">
        <v>107.24169921875</v>
      </c>
      <c r="AN1290" s="246">
        <v>70.176124572753906</v>
      </c>
      <c r="AO1290" s="246">
        <v>71.397674560546875</v>
      </c>
      <c r="AP1290" s="246">
        <v>50.630462646484375</v>
      </c>
      <c r="AQ1290" s="246">
        <v>2.662522913072459</v>
      </c>
      <c r="AR1290" s="248">
        <v>335</v>
      </c>
      <c r="AS1290" s="248">
        <v>4</v>
      </c>
      <c r="AT1290" s="248">
        <v>3</v>
      </c>
      <c r="AU1290" s="248">
        <v>2</v>
      </c>
      <c r="AV1290" s="248">
        <v>8</v>
      </c>
      <c r="AW1290" s="248">
        <v>8</v>
      </c>
      <c r="AX1290" s="248">
        <v>2</v>
      </c>
      <c r="AY1290" s="248">
        <v>0</v>
      </c>
      <c r="AZ1290" s="248">
        <v>10</v>
      </c>
      <c r="BA1290" s="248">
        <v>3</v>
      </c>
      <c r="BB1290" s="248">
        <v>51</v>
      </c>
      <c r="BC1290" s="248">
        <v>32</v>
      </c>
      <c r="BD1290" s="246">
        <v>6</v>
      </c>
      <c r="BE1290" s="248">
        <v>28</v>
      </c>
      <c r="BF1290" s="248">
        <v>0</v>
      </c>
      <c r="BG1290" s="249">
        <v>34.119594573974609</v>
      </c>
      <c r="BH1290" s="252">
        <v>151</v>
      </c>
      <c r="BI1290" s="253">
        <v>30.505050505050509</v>
      </c>
      <c r="BJ1290" s="129"/>
      <c r="BK1290" s="129"/>
    </row>
    <row r="1291" spans="1:63">
      <c r="A1291" s="352">
        <v>41840</v>
      </c>
      <c r="B1291" s="107" t="s">
        <v>127</v>
      </c>
      <c r="C1291" s="107" t="s">
        <v>128</v>
      </c>
      <c r="D1291" s="107">
        <v>162</v>
      </c>
      <c r="E1291" s="107">
        <v>150</v>
      </c>
      <c r="F1291" s="107">
        <v>12</v>
      </c>
      <c r="G1291" s="107">
        <v>486</v>
      </c>
      <c r="H1291" s="107">
        <v>450</v>
      </c>
      <c r="I1291" s="107">
        <v>36</v>
      </c>
      <c r="J1291" s="107">
        <v>1543</v>
      </c>
      <c r="K1291" s="108">
        <v>1421</v>
      </c>
      <c r="L1291" s="108">
        <v>122</v>
      </c>
      <c r="M1291" s="108">
        <v>760070</v>
      </c>
      <c r="N1291" s="109">
        <v>0</v>
      </c>
      <c r="O1291" s="108">
        <v>3133</v>
      </c>
      <c r="P1291" s="109">
        <v>0.41221460700035095</v>
      </c>
      <c r="Q1291" s="109">
        <v>0</v>
      </c>
      <c r="R1291" s="110">
        <v>297300</v>
      </c>
      <c r="S1291" s="109">
        <v>99.356674194335938</v>
      </c>
      <c r="T1291" s="109">
        <v>98.947113037109375</v>
      </c>
      <c r="U1291" s="111">
        <v>299225</v>
      </c>
      <c r="V1291" s="112">
        <v>0.2496449202299118</v>
      </c>
      <c r="W1291" s="111">
        <v>2260</v>
      </c>
      <c r="X1291" s="109">
        <v>0.76017493009567261</v>
      </c>
      <c r="Y1291" s="109">
        <v>0</v>
      </c>
      <c r="Z1291" s="110">
        <v>606126</v>
      </c>
      <c r="AA1291" s="112">
        <v>99.354385375976563</v>
      </c>
      <c r="AB1291" s="109">
        <v>605825</v>
      </c>
      <c r="AC1291" s="182">
        <v>99.521820068359375</v>
      </c>
      <c r="AD1291" s="109">
        <v>3.1223444938659668</v>
      </c>
      <c r="AE1291" s="109">
        <v>18.612808227539063</v>
      </c>
      <c r="AF1291" s="109">
        <v>659.25531005859375</v>
      </c>
      <c r="AG1291" s="109">
        <v>3917.934814453125</v>
      </c>
      <c r="AH1291" s="113">
        <v>2439.29541015625</v>
      </c>
      <c r="AI1291" s="109">
        <v>62.259723663330078</v>
      </c>
      <c r="AJ1291" s="113">
        <v>3608.995849609375</v>
      </c>
      <c r="AK1291" s="113">
        <v>308.93887329101562</v>
      </c>
      <c r="AL1291" s="109">
        <v>450</v>
      </c>
      <c r="AM1291" s="109">
        <v>36</v>
      </c>
      <c r="AN1291" s="109">
        <v>70.6968994140625</v>
      </c>
      <c r="AO1291" s="109">
        <v>71.934806823730469</v>
      </c>
      <c r="AP1291" s="109">
        <v>58.863536834716797</v>
      </c>
      <c r="AQ1291" s="109">
        <v>2.5391670864893876</v>
      </c>
      <c r="AR1291" s="111">
        <v>339</v>
      </c>
      <c r="AS1291" s="111">
        <v>3</v>
      </c>
      <c r="AT1291" s="111">
        <v>0</v>
      </c>
      <c r="AU1291" s="111">
        <v>0</v>
      </c>
      <c r="AV1291" s="111">
        <v>5</v>
      </c>
      <c r="AW1291" s="111">
        <v>2</v>
      </c>
      <c r="AX1291" s="111">
        <v>20</v>
      </c>
      <c r="AY1291" s="111">
        <v>0</v>
      </c>
      <c r="AZ1291" s="111">
        <v>12</v>
      </c>
      <c r="BA1291" s="111">
        <v>2</v>
      </c>
      <c r="BB1291" s="111">
        <v>15</v>
      </c>
      <c r="BC1291" s="111">
        <v>1</v>
      </c>
      <c r="BD1291" s="109">
        <v>67</v>
      </c>
      <c r="BE1291" s="111">
        <v>81</v>
      </c>
      <c r="BF1291" s="111">
        <v>0</v>
      </c>
      <c r="BG1291" s="112">
        <v>34.554359436035156</v>
      </c>
      <c r="BH1291" s="244">
        <v>175</v>
      </c>
      <c r="BI1291" s="240">
        <v>36.008230452674901</v>
      </c>
      <c r="BJ1291" s="129"/>
      <c r="BK1291" s="129"/>
    </row>
    <row r="1292" spans="1:63">
      <c r="A1292" s="352">
        <v>41840</v>
      </c>
      <c r="B1292" s="107" t="s">
        <v>129</v>
      </c>
      <c r="C1292" s="107" t="s">
        <v>128</v>
      </c>
      <c r="D1292" s="107">
        <v>154</v>
      </c>
      <c r="E1292" s="107">
        <v>151</v>
      </c>
      <c r="F1292" s="107">
        <v>3</v>
      </c>
      <c r="G1292" s="107">
        <v>457</v>
      </c>
      <c r="H1292" s="107">
        <v>449</v>
      </c>
      <c r="I1292" s="107">
        <v>8</v>
      </c>
      <c r="J1292" s="107">
        <v>1284</v>
      </c>
      <c r="K1292" s="108">
        <v>1258</v>
      </c>
      <c r="L1292" s="108">
        <v>26</v>
      </c>
      <c r="M1292" s="108">
        <v>623681</v>
      </c>
      <c r="N1292" s="109">
        <v>4.8101512948051095E-4</v>
      </c>
      <c r="O1292" s="108">
        <v>3218</v>
      </c>
      <c r="P1292" s="109">
        <v>0.51597636938095093</v>
      </c>
      <c r="Q1292" s="109">
        <v>0</v>
      </c>
      <c r="R1292" s="110">
        <v>184754</v>
      </c>
      <c r="S1292" s="109">
        <v>99.429534912109375</v>
      </c>
      <c r="T1292" s="109">
        <v>98.91650390625</v>
      </c>
      <c r="U1292" s="111">
        <v>185814</v>
      </c>
      <c r="V1292" s="112">
        <v>6.8347916007041931E-2</v>
      </c>
      <c r="W1292" s="111">
        <v>1423</v>
      </c>
      <c r="X1292" s="109">
        <v>0.77021336555480957</v>
      </c>
      <c r="Y1292" s="109">
        <v>0</v>
      </c>
      <c r="Z1292" s="110">
        <v>138601</v>
      </c>
      <c r="AA1292" s="112">
        <v>98.885337829589844</v>
      </c>
      <c r="AB1292" s="109">
        <v>139170</v>
      </c>
      <c r="AC1292" s="182">
        <v>98.845130920410156</v>
      </c>
      <c r="AD1292" s="109">
        <v>3.0464556217193604</v>
      </c>
      <c r="AE1292" s="109">
        <v>26.806886672973633</v>
      </c>
      <c r="AF1292" s="109">
        <v>554.06103515625</v>
      </c>
      <c r="AG1292" s="109">
        <v>2193.695068359375</v>
      </c>
      <c r="AH1292" s="113">
        <v>826.855224609375</v>
      </c>
      <c r="AI1292" s="109">
        <v>37.692348480224609</v>
      </c>
      <c r="AJ1292" s="113">
        <v>2162.112060546875</v>
      </c>
      <c r="AK1292" s="113">
        <v>31.583332061767578</v>
      </c>
      <c r="AL1292" s="109">
        <v>449</v>
      </c>
      <c r="AM1292" s="109">
        <v>8</v>
      </c>
      <c r="AN1292" s="109">
        <v>50.285312652587891</v>
      </c>
      <c r="AO1292" s="109">
        <v>50.495594024658203</v>
      </c>
      <c r="AP1292" s="109">
        <v>39.130413055419922</v>
      </c>
      <c r="AQ1292" s="109">
        <v>1.7084852557316004</v>
      </c>
      <c r="AR1292" s="111">
        <v>383</v>
      </c>
      <c r="AS1292" s="111">
        <v>0</v>
      </c>
      <c r="AT1292" s="111">
        <v>0</v>
      </c>
      <c r="AU1292" s="111">
        <v>0</v>
      </c>
      <c r="AV1292" s="111">
        <v>1</v>
      </c>
      <c r="AW1292" s="111">
        <v>1</v>
      </c>
      <c r="AX1292" s="111">
        <v>23</v>
      </c>
      <c r="AY1292" s="111">
        <v>0</v>
      </c>
      <c r="AZ1292" s="111">
        <v>14</v>
      </c>
      <c r="BA1292" s="111">
        <v>2</v>
      </c>
      <c r="BB1292" s="111">
        <v>36</v>
      </c>
      <c r="BC1292" s="111">
        <v>14</v>
      </c>
      <c r="BD1292" s="109">
        <v>75</v>
      </c>
      <c r="BE1292" s="111">
        <v>92</v>
      </c>
      <c r="BF1292" s="111">
        <v>0</v>
      </c>
      <c r="BG1292" s="112">
        <v>24.857391357421875</v>
      </c>
      <c r="BH1292" s="244">
        <v>217</v>
      </c>
      <c r="BI1292" s="240">
        <v>47.483588621444198</v>
      </c>
      <c r="BJ1292" s="129"/>
      <c r="BK1292" s="129"/>
    </row>
    <row r="1293" spans="1:63">
      <c r="A1293" s="352">
        <v>41840</v>
      </c>
      <c r="B1293" s="126" t="s">
        <v>130</v>
      </c>
      <c r="C1293" s="126" t="s">
        <v>128</v>
      </c>
      <c r="D1293" s="233">
        <v>181</v>
      </c>
      <c r="E1293" s="233">
        <v>176</v>
      </c>
      <c r="F1293" s="233">
        <v>5</v>
      </c>
      <c r="G1293" s="233">
        <v>543</v>
      </c>
      <c r="H1293" s="233">
        <v>528</v>
      </c>
      <c r="I1293" s="233">
        <v>15</v>
      </c>
      <c r="J1293" s="233">
        <v>891</v>
      </c>
      <c r="K1293" s="233">
        <v>859</v>
      </c>
      <c r="L1293" s="233">
        <v>32</v>
      </c>
      <c r="M1293" s="233">
        <v>235699</v>
      </c>
      <c r="N1293" s="195">
        <v>0</v>
      </c>
      <c r="O1293" s="233">
        <v>568</v>
      </c>
      <c r="P1293" s="230">
        <v>0.24098634719848633</v>
      </c>
      <c r="Q1293" s="234">
        <v>0</v>
      </c>
      <c r="R1293" s="233">
        <v>52109</v>
      </c>
      <c r="S1293" s="230">
        <v>99.76641845703125</v>
      </c>
      <c r="T1293" s="195">
        <v>99.525993347167969</v>
      </c>
      <c r="U1293" s="233">
        <v>52231</v>
      </c>
      <c r="V1293" s="195">
        <v>0</v>
      </c>
      <c r="W1293" s="233">
        <v>446</v>
      </c>
      <c r="X1293" s="195">
        <v>0.85589820146560669</v>
      </c>
      <c r="Y1293" s="234">
        <v>0</v>
      </c>
      <c r="Z1293" s="233">
        <v>104476</v>
      </c>
      <c r="AA1293" s="195">
        <v>97.928901672363281</v>
      </c>
      <c r="AB1293" s="233">
        <v>105180</v>
      </c>
      <c r="AC1293" s="195">
        <v>97.949424743652344</v>
      </c>
      <c r="AD1293" s="234">
        <v>4.1858515739440918</v>
      </c>
      <c r="AE1293" s="234">
        <v>33.39642333984375</v>
      </c>
      <c r="AF1293" s="233">
        <v>293.09439086914062</v>
      </c>
      <c r="AG1293" s="234">
        <v>1018.5223388671875</v>
      </c>
      <c r="AH1293" s="234">
        <v>528.93878173828125</v>
      </c>
      <c r="AI1293" s="234">
        <v>51.931976318359375</v>
      </c>
      <c r="AJ1293" s="234">
        <v>989.6668701171875</v>
      </c>
      <c r="AK1293" s="234">
        <v>28.855556488037109</v>
      </c>
      <c r="AL1293" s="234">
        <v>528</v>
      </c>
      <c r="AM1293" s="234">
        <v>15</v>
      </c>
      <c r="AN1293" s="235">
        <v>39.2904052734375</v>
      </c>
      <c r="AO1293" s="235">
        <v>39.553295135498047</v>
      </c>
      <c r="AP1293" s="235">
        <v>31.996664047241211</v>
      </c>
      <c r="AQ1293" s="213">
        <v>1.1431227147779883</v>
      </c>
      <c r="AR1293" s="234">
        <v>487</v>
      </c>
      <c r="AS1293" s="236">
        <v>0</v>
      </c>
      <c r="AT1293" s="236">
        <v>0</v>
      </c>
      <c r="AU1293" s="236">
        <v>0</v>
      </c>
      <c r="AV1293" s="236">
        <v>0</v>
      </c>
      <c r="AW1293" s="236">
        <v>0</v>
      </c>
      <c r="AX1293" s="236">
        <v>15</v>
      </c>
      <c r="AY1293" s="236">
        <v>3</v>
      </c>
      <c r="AZ1293" s="236">
        <v>2</v>
      </c>
      <c r="BA1293" s="236">
        <v>0</v>
      </c>
      <c r="BB1293" s="236">
        <v>62</v>
      </c>
      <c r="BC1293" s="236">
        <v>26</v>
      </c>
      <c r="BD1293" s="236">
        <v>15</v>
      </c>
      <c r="BE1293" s="236">
        <v>4</v>
      </c>
      <c r="BF1293" s="236">
        <v>0</v>
      </c>
      <c r="BG1293" s="235">
        <v>17.96013069152832</v>
      </c>
      <c r="BH1293" s="236">
        <v>336</v>
      </c>
      <c r="BI1293" s="235">
        <v>61.878453038674031</v>
      </c>
      <c r="BJ1293" s="129"/>
      <c r="BK1293" s="129"/>
    </row>
    <row r="1294" spans="1:63">
      <c r="A1294" s="352">
        <v>41840</v>
      </c>
      <c r="B1294" s="127" t="s">
        <v>132</v>
      </c>
      <c r="C1294" s="127" t="s">
        <v>128</v>
      </c>
      <c r="D1294" s="199">
        <v>183</v>
      </c>
      <c r="E1294" s="199">
        <v>178</v>
      </c>
      <c r="F1294" s="199">
        <v>5</v>
      </c>
      <c r="G1294" s="199">
        <v>542</v>
      </c>
      <c r="H1294" s="199">
        <v>527</v>
      </c>
      <c r="I1294" s="199">
        <v>15</v>
      </c>
      <c r="J1294" s="199">
        <v>1039</v>
      </c>
      <c r="K1294" s="199">
        <v>1007</v>
      </c>
      <c r="L1294" s="199">
        <v>32</v>
      </c>
      <c r="M1294" s="199">
        <v>343492</v>
      </c>
      <c r="N1294" s="200">
        <v>2.1252313628792763E-2</v>
      </c>
      <c r="O1294" s="199">
        <v>1442</v>
      </c>
      <c r="P1294" s="194">
        <v>0.41990378499031067</v>
      </c>
      <c r="Q1294" s="200">
        <v>0</v>
      </c>
      <c r="R1294" s="199">
        <v>88502</v>
      </c>
      <c r="S1294" s="194">
        <v>99.71044921875</v>
      </c>
      <c r="T1294" s="200">
        <v>99.291763305664063</v>
      </c>
      <c r="U1294" s="199">
        <v>88759</v>
      </c>
      <c r="V1294" s="201">
        <v>0</v>
      </c>
      <c r="W1294" s="199">
        <v>1163</v>
      </c>
      <c r="X1294" s="200">
        <v>1.3140945434570312</v>
      </c>
      <c r="Y1294" s="200">
        <v>0</v>
      </c>
      <c r="Z1294" s="199">
        <v>133780</v>
      </c>
      <c r="AA1294" s="201">
        <v>96.985427856445313</v>
      </c>
      <c r="AB1294" s="199">
        <v>134323</v>
      </c>
      <c r="AC1294" s="201">
        <v>96.935707092285156</v>
      </c>
      <c r="AD1294" s="200">
        <v>4.1625065803527832</v>
      </c>
      <c r="AE1294" s="200">
        <v>30.264507293701172</v>
      </c>
      <c r="AF1294" s="199">
        <v>399.7332763671875</v>
      </c>
      <c r="AG1294" s="200">
        <v>1420.0115966796875</v>
      </c>
      <c r="AH1294" s="200">
        <v>692.65533447265625</v>
      </c>
      <c r="AI1294" s="237">
        <v>48.778144836425781</v>
      </c>
      <c r="AJ1294" s="200">
        <v>1370.661376953125</v>
      </c>
      <c r="AK1294" s="200">
        <v>49.350002288818359</v>
      </c>
      <c r="AL1294" s="200">
        <v>527</v>
      </c>
      <c r="AM1294" s="200">
        <v>15</v>
      </c>
      <c r="AN1294" s="200">
        <v>43.431102752685547</v>
      </c>
      <c r="AO1294" s="200">
        <v>43.589389801025391</v>
      </c>
      <c r="AP1294" s="200">
        <v>39.451911926269531</v>
      </c>
      <c r="AQ1294" s="200">
        <v>1.3667099101825673</v>
      </c>
      <c r="AR1294" s="200">
        <v>497</v>
      </c>
      <c r="AS1294" s="202">
        <v>0</v>
      </c>
      <c r="AT1294" s="202">
        <v>1</v>
      </c>
      <c r="AU1294" s="202">
        <v>1</v>
      </c>
      <c r="AV1294" s="202">
        <v>0</v>
      </c>
      <c r="AW1294" s="202">
        <v>0</v>
      </c>
      <c r="AX1294" s="202">
        <v>27</v>
      </c>
      <c r="AY1294" s="202">
        <v>11</v>
      </c>
      <c r="AZ1294" s="202">
        <v>7</v>
      </c>
      <c r="BA1294" s="202">
        <v>3</v>
      </c>
      <c r="BB1294" s="202">
        <v>72</v>
      </c>
      <c r="BC1294" s="202">
        <v>38</v>
      </c>
      <c r="BD1294" s="202">
        <v>33</v>
      </c>
      <c r="BE1294" s="202">
        <v>18</v>
      </c>
      <c r="BF1294" s="202">
        <v>0</v>
      </c>
      <c r="BG1294" s="200">
        <v>20.168458938598633</v>
      </c>
      <c r="BH1294" s="202">
        <v>314</v>
      </c>
      <c r="BI1294" s="238">
        <v>57.933579335793361</v>
      </c>
      <c r="BJ1294" s="129"/>
      <c r="BK1294" s="129"/>
    </row>
    <row r="1295" spans="1:63">
      <c r="A1295" s="352">
        <v>41839</v>
      </c>
      <c r="B1295" s="126" t="s">
        <v>6</v>
      </c>
      <c r="C1295" s="126"/>
      <c r="D1295" s="233">
        <v>2044</v>
      </c>
      <c r="E1295" s="233">
        <v>1866</v>
      </c>
      <c r="F1295" s="233">
        <v>178</v>
      </c>
      <c r="G1295" s="233">
        <v>6040</v>
      </c>
      <c r="H1295" s="233">
        <v>5525</v>
      </c>
      <c r="I1295" s="233">
        <v>515</v>
      </c>
      <c r="J1295" s="233">
        <v>18506</v>
      </c>
      <c r="K1295" s="233">
        <v>16617</v>
      </c>
      <c r="L1295" s="233">
        <v>1889</v>
      </c>
      <c r="M1295" s="233">
        <v>10683437</v>
      </c>
      <c r="N1295" s="195">
        <v>5.9128912227673691E-2</v>
      </c>
      <c r="O1295" s="233">
        <v>18486</v>
      </c>
      <c r="P1295" s="230">
        <v>0.17606430244237661</v>
      </c>
      <c r="Q1295" s="234"/>
      <c r="R1295" s="233">
        <v>4050438</v>
      </c>
      <c r="S1295" s="230">
        <v>99.315581399124156</v>
      </c>
      <c r="T1295" s="195">
        <v>99.140722113517199</v>
      </c>
      <c r="U1295" s="233">
        <v>4078443</v>
      </c>
      <c r="V1295" s="195">
        <v>0.34572017760156964</v>
      </c>
      <c r="W1295" s="233">
        <v>15408</v>
      </c>
      <c r="X1295" s="195">
        <v>0.38040330453150994</v>
      </c>
      <c r="Y1295" s="234"/>
      <c r="Z1295" s="233">
        <v>2952088</v>
      </c>
      <c r="AA1295" s="195">
        <v>98.216477534804241</v>
      </c>
      <c r="AB1295" s="233">
        <v>2949590</v>
      </c>
      <c r="AC1295" s="195">
        <v>98.218525041006856</v>
      </c>
      <c r="AD1295" s="234">
        <v>9.1968894572855415</v>
      </c>
      <c r="AE1295" s="234">
        <v>30.246723426650334</v>
      </c>
      <c r="AF1295" s="233">
        <v>14326.416900634766</v>
      </c>
      <c r="AG1295" s="234">
        <v>54444.135986328125</v>
      </c>
      <c r="AH1295" s="234">
        <v>35224.477355957031</v>
      </c>
      <c r="AI1295" s="234">
        <v>64.698386185800643</v>
      </c>
      <c r="AJ1295" s="234">
        <v>47152.800720214844</v>
      </c>
      <c r="AK1295" s="234">
        <v>7291.3315906524658</v>
      </c>
      <c r="AL1295" s="234">
        <v>27148.875244140625</v>
      </c>
      <c r="AM1295" s="234">
        <v>5521.2687339782715</v>
      </c>
      <c r="AN1295" s="235">
        <v>79.522840967799311</v>
      </c>
      <c r="AO1295" s="235">
        <v>77.601378434775825</v>
      </c>
      <c r="AP1295" s="235">
        <v>96.277975880365119</v>
      </c>
      <c r="AQ1295" s="213">
        <v>2.9419721164124137</v>
      </c>
      <c r="AR1295" s="234">
        <v>3910</v>
      </c>
      <c r="AS1295" s="236">
        <v>67</v>
      </c>
      <c r="AT1295" s="236">
        <v>18</v>
      </c>
      <c r="AU1295" s="236">
        <v>12</v>
      </c>
      <c r="AV1295" s="236">
        <v>34</v>
      </c>
      <c r="AW1295" s="236">
        <v>17</v>
      </c>
      <c r="AX1295" s="236">
        <v>115</v>
      </c>
      <c r="AY1295" s="236">
        <v>30</v>
      </c>
      <c r="AZ1295" s="236">
        <v>102</v>
      </c>
      <c r="BA1295" s="236">
        <v>50</v>
      </c>
      <c r="BB1295" s="236">
        <v>676</v>
      </c>
      <c r="BC1295" s="236">
        <v>315</v>
      </c>
      <c r="BD1295" s="236">
        <v>322</v>
      </c>
      <c r="BE1295" s="236">
        <v>484</v>
      </c>
      <c r="BF1295" s="236">
        <v>0</v>
      </c>
      <c r="BG1295" s="235">
        <v>38.765023591790403</v>
      </c>
      <c r="BH1295" s="236">
        <v>1824</v>
      </c>
      <c r="BI1295" s="235">
        <v>30.198675496688743</v>
      </c>
      <c r="BJ1295" s="129"/>
      <c r="BK1295" s="129"/>
    </row>
    <row r="1296" spans="1:63">
      <c r="A1296" s="352">
        <v>41839</v>
      </c>
      <c r="B1296" s="127" t="s">
        <v>134</v>
      </c>
      <c r="C1296" s="127"/>
      <c r="D1296" s="199">
        <v>689</v>
      </c>
      <c r="E1296" s="199">
        <v>607</v>
      </c>
      <c r="F1296" s="199">
        <v>82</v>
      </c>
      <c r="G1296" s="199">
        <v>2059</v>
      </c>
      <c r="H1296" s="199">
        <v>1811</v>
      </c>
      <c r="I1296" s="199">
        <v>248</v>
      </c>
      <c r="J1296" s="199">
        <v>7272</v>
      </c>
      <c r="K1296" s="199">
        <v>6271</v>
      </c>
      <c r="L1296" s="199">
        <v>1001</v>
      </c>
      <c r="M1296" s="199">
        <v>4823005</v>
      </c>
      <c r="N1296" s="200">
        <v>9.3074755442908011E-2</v>
      </c>
      <c r="O1296" s="199">
        <v>9866</v>
      </c>
      <c r="P1296" s="194">
        <v>0.20484531888989119</v>
      </c>
      <c r="Q1296" s="200"/>
      <c r="R1296" s="199">
        <v>1961142</v>
      </c>
      <c r="S1296" s="194">
        <v>99.487585677451449</v>
      </c>
      <c r="T1296" s="200">
        <v>99.283790015314622</v>
      </c>
      <c r="U1296" s="199">
        <v>1971246</v>
      </c>
      <c r="V1296" s="201">
        <v>0.16238460746088151</v>
      </c>
      <c r="W1296" s="199">
        <v>6433</v>
      </c>
      <c r="X1296" s="200">
        <v>0.32802316201478526</v>
      </c>
      <c r="Y1296" s="200"/>
      <c r="Z1296" s="199">
        <v>1561985</v>
      </c>
      <c r="AA1296" s="201">
        <v>98.373351713702377</v>
      </c>
      <c r="AB1296" s="199">
        <v>1558283</v>
      </c>
      <c r="AC1296" s="201">
        <v>98.322449532795261</v>
      </c>
      <c r="AD1296" s="200">
        <v>5.1094655960494304</v>
      </c>
      <c r="AE1296" s="200">
        <v>30.065243064691398</v>
      </c>
      <c r="AF1296" s="199">
        <v>6988.0772705078125</v>
      </c>
      <c r="AG1296" s="200">
        <v>27559.272216796875</v>
      </c>
      <c r="AH1296" s="200">
        <v>19754.308349609375</v>
      </c>
      <c r="AI1296" s="237">
        <v>71.679354208669864</v>
      </c>
      <c r="AJ1296" s="200">
        <v>22755.658203125</v>
      </c>
      <c r="AK1296" s="200">
        <v>4803.6115570068359</v>
      </c>
      <c r="AL1296" s="200">
        <v>15751.462890625</v>
      </c>
      <c r="AM1296" s="200">
        <v>4002.8467864990234</v>
      </c>
      <c r="AN1296" s="200">
        <v>99.28862736439909</v>
      </c>
      <c r="AO1296" s="200">
        <v>95.594632824543126</v>
      </c>
      <c r="AP1296" s="200">
        <v>121.53666799868428</v>
      </c>
      <c r="AQ1296" s="200">
        <v>3.7897789077003403</v>
      </c>
      <c r="AR1296" s="200">
        <v>947</v>
      </c>
      <c r="AS1296" s="202">
        <v>53</v>
      </c>
      <c r="AT1296" s="202">
        <v>13</v>
      </c>
      <c r="AU1296" s="202">
        <v>8</v>
      </c>
      <c r="AV1296" s="202">
        <v>6</v>
      </c>
      <c r="AW1296" s="202">
        <v>3</v>
      </c>
      <c r="AX1296" s="202">
        <v>22</v>
      </c>
      <c r="AY1296" s="202">
        <v>5</v>
      </c>
      <c r="AZ1296" s="202">
        <v>34</v>
      </c>
      <c r="BA1296" s="202">
        <v>18</v>
      </c>
      <c r="BB1296" s="202">
        <v>136</v>
      </c>
      <c r="BC1296" s="202">
        <v>44</v>
      </c>
      <c r="BD1296" s="202">
        <v>97</v>
      </c>
      <c r="BE1296" s="202">
        <v>173</v>
      </c>
      <c r="BF1296" s="202">
        <v>0</v>
      </c>
      <c r="BG1296" s="200">
        <v>49.00121421335669</v>
      </c>
      <c r="BH1296" s="202">
        <v>236</v>
      </c>
      <c r="BI1296" s="238">
        <v>11.46187469645459</v>
      </c>
      <c r="BJ1296" s="129"/>
      <c r="BK1296" s="129"/>
    </row>
    <row r="1297" spans="1:63">
      <c r="A1297" s="352">
        <v>41839</v>
      </c>
      <c r="B1297" s="127" t="s">
        <v>175</v>
      </c>
      <c r="C1297" s="127"/>
      <c r="D1297" s="199">
        <v>675</v>
      </c>
      <c r="E1297" s="199">
        <v>604</v>
      </c>
      <c r="F1297" s="199">
        <v>71</v>
      </c>
      <c r="G1297" s="199">
        <v>1953</v>
      </c>
      <c r="H1297" s="199">
        <v>1760</v>
      </c>
      <c r="I1297" s="199">
        <v>193</v>
      </c>
      <c r="J1297" s="199">
        <v>6474</v>
      </c>
      <c r="K1297" s="199">
        <v>5800</v>
      </c>
      <c r="L1297" s="199">
        <v>674</v>
      </c>
      <c r="M1297" s="199">
        <v>3851209</v>
      </c>
      <c r="N1297" s="200">
        <v>3.5625176273337569E-2</v>
      </c>
      <c r="O1297" s="199">
        <v>203</v>
      </c>
      <c r="P1297" s="194">
        <v>5.5245205612519761E-3</v>
      </c>
      <c r="Q1297" s="200"/>
      <c r="R1297" s="199">
        <v>1433430</v>
      </c>
      <c r="S1297" s="194">
        <v>98.970612669845011</v>
      </c>
      <c r="T1297" s="243">
        <v>98.965145017998466</v>
      </c>
      <c r="U1297" s="199">
        <v>1448400</v>
      </c>
      <c r="V1297" s="201">
        <v>0.72410938309865147</v>
      </c>
      <c r="W1297" s="199">
        <v>4029</v>
      </c>
      <c r="X1297" s="200">
        <v>0.28107406709780042</v>
      </c>
      <c r="Y1297" s="200"/>
      <c r="Z1297" s="199">
        <v>364974</v>
      </c>
      <c r="AA1297" s="201">
        <v>95.281856100181926</v>
      </c>
      <c r="AB1297" s="199">
        <v>363795</v>
      </c>
      <c r="AC1297" s="201">
        <v>95.378441052431654</v>
      </c>
      <c r="AD1297" s="200">
        <v>19.239150944336398</v>
      </c>
      <c r="AE1297" s="200">
        <v>31.74490150425839</v>
      </c>
      <c r="AF1297" s="199">
        <v>5389.756103515625</v>
      </c>
      <c r="AG1297" s="200">
        <v>18230.88671875</v>
      </c>
      <c r="AH1297" s="200">
        <v>10887.83349609375</v>
      </c>
      <c r="AI1297" s="237">
        <v>59.721908561342175</v>
      </c>
      <c r="AJ1297" s="200">
        <v>16186.943115234375</v>
      </c>
      <c r="AK1297" s="200">
        <v>2043.9422149658203</v>
      </c>
      <c r="AL1297" s="200">
        <v>9443.412353515625</v>
      </c>
      <c r="AM1297" s="200">
        <v>1444.421947479248</v>
      </c>
      <c r="AN1297" s="200">
        <v>72.77550636147636</v>
      </c>
      <c r="AO1297" s="200">
        <v>72.949667404427657</v>
      </c>
      <c r="AP1297" s="200">
        <v>74.75491257594868</v>
      </c>
      <c r="AQ1297" s="200">
        <v>2.8160158663500154</v>
      </c>
      <c r="AR1297" s="200">
        <v>1262</v>
      </c>
      <c r="AS1297" s="202">
        <v>11</v>
      </c>
      <c r="AT1297" s="202">
        <v>4</v>
      </c>
      <c r="AU1297" s="202">
        <v>3</v>
      </c>
      <c r="AV1297" s="202">
        <v>23</v>
      </c>
      <c r="AW1297" s="202">
        <v>13</v>
      </c>
      <c r="AX1297" s="202">
        <v>15</v>
      </c>
      <c r="AY1297" s="202">
        <v>2</v>
      </c>
      <c r="AZ1297" s="202">
        <v>34</v>
      </c>
      <c r="BA1297" s="202">
        <v>19</v>
      </c>
      <c r="BB1297" s="202">
        <v>347</v>
      </c>
      <c r="BC1297" s="202">
        <v>193</v>
      </c>
      <c r="BD1297" s="202">
        <v>58</v>
      </c>
      <c r="BE1297" s="202">
        <v>124</v>
      </c>
      <c r="BF1297" s="202">
        <v>0</v>
      </c>
      <c r="BG1297" s="200">
        <v>35.526618553779961</v>
      </c>
      <c r="BH1297" s="202">
        <v>539</v>
      </c>
      <c r="BI1297" s="238">
        <v>27.598566308243726</v>
      </c>
      <c r="BJ1297" s="129"/>
      <c r="BK1297" s="129"/>
    </row>
    <row r="1298" spans="1:63">
      <c r="A1298" s="352">
        <v>41839</v>
      </c>
      <c r="B1298" s="126" t="s">
        <v>135</v>
      </c>
      <c r="C1298" s="126"/>
      <c r="D1298" s="189">
        <v>680</v>
      </c>
      <c r="E1298" s="189">
        <v>655</v>
      </c>
      <c r="F1298" s="189">
        <v>25</v>
      </c>
      <c r="G1298" s="189">
        <v>2028</v>
      </c>
      <c r="H1298" s="189">
        <v>1954</v>
      </c>
      <c r="I1298" s="189">
        <v>74</v>
      </c>
      <c r="J1298" s="189">
        <v>4760</v>
      </c>
      <c r="K1298" s="189">
        <v>4546</v>
      </c>
      <c r="L1298" s="189">
        <v>214</v>
      </c>
      <c r="M1298" s="189">
        <v>2009223</v>
      </c>
      <c r="N1298" s="203">
        <v>2.2695339590227084E-2</v>
      </c>
      <c r="O1298" s="189">
        <v>8417</v>
      </c>
      <c r="P1298" s="192">
        <v>0.41902118729102455</v>
      </c>
      <c r="Q1298" s="203"/>
      <c r="R1298" s="204">
        <v>655866</v>
      </c>
      <c r="S1298" s="192">
        <v>99.555209175534657</v>
      </c>
      <c r="T1298" s="203">
        <v>99.138051756037271</v>
      </c>
      <c r="U1298" s="204">
        <v>658797</v>
      </c>
      <c r="V1298" s="205">
        <v>6.2386440586339874E-2</v>
      </c>
      <c r="W1298" s="204">
        <v>4946</v>
      </c>
      <c r="X1298" s="203">
        <v>0.75411745691955367</v>
      </c>
      <c r="Y1298" s="203"/>
      <c r="Z1298" s="204">
        <v>1025129</v>
      </c>
      <c r="AA1298" s="205">
        <v>99.022254572770834</v>
      </c>
      <c r="AB1298" s="204">
        <v>1027512</v>
      </c>
      <c r="AC1298" s="205">
        <v>99.066461206994418</v>
      </c>
      <c r="AD1298" s="203">
        <v>3.6759175865137599</v>
      </c>
      <c r="AE1298" s="203">
        <v>28.988205813092609</v>
      </c>
      <c r="AF1298" s="204">
        <v>1948.5835266113281</v>
      </c>
      <c r="AG1298" s="205">
        <v>8653.97705078125</v>
      </c>
      <c r="AH1298" s="205">
        <v>4582.3355102539062</v>
      </c>
      <c r="AI1298" s="232">
        <v>52.950631638666401</v>
      </c>
      <c r="AJ1298" s="205">
        <v>8210.1994018554687</v>
      </c>
      <c r="AK1298" s="205">
        <v>443.77781867980957</v>
      </c>
      <c r="AL1298" s="205">
        <v>1954</v>
      </c>
      <c r="AM1298" s="205">
        <v>74</v>
      </c>
      <c r="AN1298" s="203">
        <v>55.276002571508329</v>
      </c>
      <c r="AO1298" s="203">
        <v>55.589559408329919</v>
      </c>
      <c r="AP1298" s="203">
        <v>50.052757826192419</v>
      </c>
      <c r="AQ1298" s="203">
        <v>1.818062405626313</v>
      </c>
      <c r="AR1298" s="205">
        <v>1701</v>
      </c>
      <c r="AS1298" s="204">
        <v>3</v>
      </c>
      <c r="AT1298" s="204">
        <v>1</v>
      </c>
      <c r="AU1298" s="204">
        <v>1</v>
      </c>
      <c r="AV1298" s="204">
        <v>5</v>
      </c>
      <c r="AW1298" s="204">
        <v>1</v>
      </c>
      <c r="AX1298" s="204">
        <v>78</v>
      </c>
      <c r="AY1298" s="204">
        <v>23</v>
      </c>
      <c r="AZ1298" s="204">
        <v>34</v>
      </c>
      <c r="BA1298" s="204">
        <v>13</v>
      </c>
      <c r="BB1298" s="204">
        <v>193</v>
      </c>
      <c r="BC1298" s="204">
        <v>78</v>
      </c>
      <c r="BD1298" s="204">
        <v>167</v>
      </c>
      <c r="BE1298" s="204">
        <v>187</v>
      </c>
      <c r="BF1298" s="204">
        <v>0</v>
      </c>
      <c r="BG1298" s="203">
        <v>26.313165225049769</v>
      </c>
      <c r="BH1298" s="204">
        <v>1049</v>
      </c>
      <c r="BI1298" s="239">
        <v>51.725838264299803</v>
      </c>
      <c r="BJ1298" s="129"/>
      <c r="BK1298" s="129"/>
    </row>
    <row r="1299" spans="1:63">
      <c r="A1299" s="352">
        <v>41839</v>
      </c>
      <c r="B1299" s="114" t="s">
        <v>121</v>
      </c>
      <c r="C1299" s="114" t="s">
        <v>122</v>
      </c>
      <c r="D1299" s="114">
        <v>162</v>
      </c>
      <c r="E1299" s="114">
        <v>122</v>
      </c>
      <c r="F1299" s="114">
        <v>40</v>
      </c>
      <c r="G1299" s="114">
        <v>480</v>
      </c>
      <c r="H1299" s="114">
        <v>359</v>
      </c>
      <c r="I1299" s="114">
        <v>121</v>
      </c>
      <c r="J1299" s="114">
        <v>1965</v>
      </c>
      <c r="K1299" s="115">
        <v>1464</v>
      </c>
      <c r="L1299" s="115">
        <v>501</v>
      </c>
      <c r="M1299" s="115">
        <v>1162201</v>
      </c>
      <c r="N1299" s="116">
        <v>0.35501605272293091</v>
      </c>
      <c r="O1299" s="115">
        <v>1735</v>
      </c>
      <c r="P1299" s="116">
        <v>0.1500619649887085</v>
      </c>
      <c r="Q1299" s="116">
        <v>0</v>
      </c>
      <c r="R1299" s="117">
        <v>547343</v>
      </c>
      <c r="S1299" s="116">
        <v>99.325302124023438</v>
      </c>
      <c r="T1299" s="116">
        <v>99.176254272460938</v>
      </c>
      <c r="U1299" s="118">
        <v>551061</v>
      </c>
      <c r="V1299" s="119">
        <v>0.45367029309272766</v>
      </c>
      <c r="W1299" s="117">
        <v>1892</v>
      </c>
      <c r="X1299" s="119">
        <v>0.34566989541053772</v>
      </c>
      <c r="Y1299" s="119">
        <v>0</v>
      </c>
      <c r="Z1299" s="117">
        <v>619379</v>
      </c>
      <c r="AA1299" s="119">
        <v>98.160736083984375</v>
      </c>
      <c r="AB1299" s="116">
        <v>616401</v>
      </c>
      <c r="AC1299" s="120">
        <v>98.138389587402344</v>
      </c>
      <c r="AD1299" s="116">
        <v>4.883418083190918</v>
      </c>
      <c r="AE1299" s="116">
        <v>29.264240264892578</v>
      </c>
      <c r="AF1299" s="116">
        <v>1589.544677734375</v>
      </c>
      <c r="AG1299" s="116">
        <v>8356.6435546875</v>
      </c>
      <c r="AH1299" s="121">
        <v>6512.302734375</v>
      </c>
      <c r="AI1299" s="116">
        <v>77.929649353027344</v>
      </c>
      <c r="AJ1299" s="121">
        <v>5705.923828125</v>
      </c>
      <c r="AK1299" s="121">
        <v>2650.719482421875</v>
      </c>
      <c r="AL1299" s="116">
        <v>4211.7861328125</v>
      </c>
      <c r="AM1299" s="116">
        <v>2300.515869140625</v>
      </c>
      <c r="AN1299" s="116">
        <v>112.28983306884766</v>
      </c>
      <c r="AO1299" s="116">
        <v>104.65683746337891</v>
      </c>
      <c r="AP1299" s="116">
        <v>133.20208740234375</v>
      </c>
      <c r="AQ1299" s="122">
        <v>4.2527448115458011</v>
      </c>
      <c r="AR1299" s="118">
        <v>164</v>
      </c>
      <c r="AS1299" s="118">
        <v>32</v>
      </c>
      <c r="AT1299" s="118">
        <v>7</v>
      </c>
      <c r="AU1299" s="118">
        <v>5</v>
      </c>
      <c r="AV1299" s="118">
        <v>3</v>
      </c>
      <c r="AW1299" s="118">
        <v>2</v>
      </c>
      <c r="AX1299" s="118">
        <v>12</v>
      </c>
      <c r="AY1299" s="118">
        <v>2</v>
      </c>
      <c r="AZ1299" s="118">
        <v>6</v>
      </c>
      <c r="BA1299" s="118">
        <v>5</v>
      </c>
      <c r="BB1299" s="118">
        <v>25</v>
      </c>
      <c r="BC1299" s="118">
        <v>6</v>
      </c>
      <c r="BD1299" s="116">
        <v>39</v>
      </c>
      <c r="BE1299" s="118">
        <v>26</v>
      </c>
      <c r="BF1299" s="118">
        <v>0</v>
      </c>
      <c r="BG1299" s="112">
        <v>55.817634582519531</v>
      </c>
      <c r="BH1299" s="244">
        <v>51</v>
      </c>
      <c r="BI1299" s="240">
        <v>10.625</v>
      </c>
      <c r="BJ1299" s="129"/>
      <c r="BK1299" s="129"/>
    </row>
    <row r="1300" spans="1:63">
      <c r="A1300" s="352">
        <v>41839</v>
      </c>
      <c r="B1300" s="114" t="s">
        <v>123</v>
      </c>
      <c r="C1300" s="114" t="s">
        <v>122</v>
      </c>
      <c r="D1300" s="114">
        <v>169</v>
      </c>
      <c r="E1300" s="114">
        <v>158</v>
      </c>
      <c r="F1300" s="114">
        <v>11</v>
      </c>
      <c r="G1300" s="114">
        <v>517</v>
      </c>
      <c r="H1300" s="114">
        <v>483</v>
      </c>
      <c r="I1300" s="114">
        <v>34</v>
      </c>
      <c r="J1300" s="114">
        <v>1626</v>
      </c>
      <c r="K1300" s="115">
        <v>1499</v>
      </c>
      <c r="L1300" s="115">
        <v>127</v>
      </c>
      <c r="M1300" s="115">
        <v>965685</v>
      </c>
      <c r="N1300" s="116">
        <v>3.9350306615233421E-3</v>
      </c>
      <c r="O1300" s="115">
        <v>1625</v>
      </c>
      <c r="P1300" s="116">
        <v>0.16830919682979584</v>
      </c>
      <c r="Q1300" s="116">
        <v>0</v>
      </c>
      <c r="R1300" s="117">
        <v>371874</v>
      </c>
      <c r="S1300" s="116">
        <v>99.616935729980469</v>
      </c>
      <c r="T1300" s="116">
        <v>99.449272155761719</v>
      </c>
      <c r="U1300" s="118">
        <v>373304</v>
      </c>
      <c r="V1300" s="119">
        <v>0.13661788403987885</v>
      </c>
      <c r="W1300" s="117">
        <v>1048</v>
      </c>
      <c r="X1300" s="119">
        <v>0.28181588649749756</v>
      </c>
      <c r="Y1300" s="119">
        <v>0</v>
      </c>
      <c r="Z1300" s="117">
        <v>285208</v>
      </c>
      <c r="AA1300" s="119">
        <v>98.732505798339844</v>
      </c>
      <c r="AB1300" s="116">
        <v>285984</v>
      </c>
      <c r="AC1300" s="120">
        <v>98.671257019042969</v>
      </c>
      <c r="AD1300" s="116">
        <v>4.6751489639282227</v>
      </c>
      <c r="AE1300" s="116">
        <v>29.791069030761719</v>
      </c>
      <c r="AF1300" s="116">
        <v>1275.68701171875</v>
      </c>
      <c r="AG1300" s="116">
        <v>5432.2001953125</v>
      </c>
      <c r="AH1300" s="121">
        <v>3645.908935546875</v>
      </c>
      <c r="AI1300" s="116">
        <v>67.116615295410156</v>
      </c>
      <c r="AJ1300" s="121">
        <v>4712.44384765625</v>
      </c>
      <c r="AK1300" s="121">
        <v>719.756103515625</v>
      </c>
      <c r="AL1300" s="116">
        <v>3018.21826171875</v>
      </c>
      <c r="AM1300" s="116">
        <v>627.6920166015625</v>
      </c>
      <c r="AN1300" s="116">
        <v>87.958122253417969</v>
      </c>
      <c r="AO1300" s="116">
        <v>82.79833984375</v>
      </c>
      <c r="AP1300" s="116">
        <v>148.58036804199219</v>
      </c>
      <c r="AQ1300" s="116">
        <v>3.3408365284824724</v>
      </c>
      <c r="AR1300" s="118">
        <v>312</v>
      </c>
      <c r="AS1300" s="118">
        <v>9</v>
      </c>
      <c r="AT1300" s="118">
        <v>2</v>
      </c>
      <c r="AU1300" s="118">
        <v>2</v>
      </c>
      <c r="AV1300" s="118">
        <v>2</v>
      </c>
      <c r="AW1300" s="118">
        <v>1</v>
      </c>
      <c r="AX1300" s="118">
        <v>2</v>
      </c>
      <c r="AY1300" s="118">
        <v>0</v>
      </c>
      <c r="AZ1300" s="118">
        <v>7</v>
      </c>
      <c r="BA1300" s="118">
        <v>5</v>
      </c>
      <c r="BB1300" s="118">
        <v>32</v>
      </c>
      <c r="BC1300" s="118">
        <v>8</v>
      </c>
      <c r="BD1300" s="116">
        <v>17</v>
      </c>
      <c r="BE1300" s="118">
        <v>20</v>
      </c>
      <c r="BF1300" s="118">
        <v>0</v>
      </c>
      <c r="BG1300" s="112">
        <v>43.145801544189453</v>
      </c>
      <c r="BH1300" s="244">
        <v>85</v>
      </c>
      <c r="BI1300" s="240">
        <v>16.441005802707931</v>
      </c>
      <c r="BJ1300" s="129"/>
      <c r="BK1300" s="129"/>
    </row>
    <row r="1301" spans="1:63">
      <c r="A1301" s="352">
        <v>41839</v>
      </c>
      <c r="B1301" s="114" t="s">
        <v>183</v>
      </c>
      <c r="C1301" s="114" t="s">
        <v>122</v>
      </c>
      <c r="D1301" s="114">
        <v>139</v>
      </c>
      <c r="E1301" s="114">
        <v>129</v>
      </c>
      <c r="F1301" s="114">
        <v>10</v>
      </c>
      <c r="G1301" s="114">
        <v>415</v>
      </c>
      <c r="H1301" s="114">
        <v>385</v>
      </c>
      <c r="I1301" s="114">
        <v>30</v>
      </c>
      <c r="J1301" s="114">
        <v>1558</v>
      </c>
      <c r="K1301" s="115">
        <v>1448</v>
      </c>
      <c r="L1301" s="115">
        <v>110</v>
      </c>
      <c r="M1301" s="115">
        <v>1134245</v>
      </c>
      <c r="N1301" s="116">
        <v>2.4862352758646011E-2</v>
      </c>
      <c r="O1301" s="115">
        <v>2502</v>
      </c>
      <c r="P1301" s="116">
        <v>0.22063919901847839</v>
      </c>
      <c r="Q1301" s="116">
        <v>0</v>
      </c>
      <c r="R1301" s="117">
        <v>447045</v>
      </c>
      <c r="S1301" s="116">
        <v>99.614509582519531</v>
      </c>
      <c r="T1301" s="116">
        <v>99.394721984863281</v>
      </c>
      <c r="U1301" s="118">
        <v>448775</v>
      </c>
      <c r="V1301" s="119">
        <v>9.8044676706194878E-3</v>
      </c>
      <c r="W1301" s="117">
        <v>1376</v>
      </c>
      <c r="X1301" s="119">
        <v>0.30779898166656494</v>
      </c>
      <c r="Y1301" s="119">
        <v>0</v>
      </c>
      <c r="Z1301" s="117">
        <v>282245</v>
      </c>
      <c r="AA1301" s="119">
        <v>98.382614135742188</v>
      </c>
      <c r="AB1301" s="116">
        <v>282156</v>
      </c>
      <c r="AC1301" s="120">
        <v>98.293495178222656</v>
      </c>
      <c r="AD1301" s="116">
        <v>5.1062517166137695</v>
      </c>
      <c r="AE1301" s="116">
        <v>29.441764831542969</v>
      </c>
      <c r="AF1301" s="116">
        <v>1632.724365234375</v>
      </c>
      <c r="AG1301" s="116">
        <v>5904.79248046875</v>
      </c>
      <c r="AH1301" s="121">
        <v>4067.194580078125</v>
      </c>
      <c r="AI1301" s="116">
        <v>68.879554748535156</v>
      </c>
      <c r="AJ1301" s="121">
        <v>5366.79443359375</v>
      </c>
      <c r="AK1301" s="121">
        <v>537.9979248046875</v>
      </c>
      <c r="AL1301" s="116">
        <v>3592.187744140625</v>
      </c>
      <c r="AM1301" s="116">
        <v>475.0069580078125</v>
      </c>
      <c r="AN1301" s="116">
        <v>94.973487854003906</v>
      </c>
      <c r="AO1301" s="116">
        <v>92.625228881835938</v>
      </c>
      <c r="AP1301" s="116">
        <v>127.12312316894531</v>
      </c>
      <c r="AQ1301" s="116">
        <v>3.7899823366294929</v>
      </c>
      <c r="AR1301" s="118">
        <v>169</v>
      </c>
      <c r="AS1301" s="118">
        <v>6</v>
      </c>
      <c r="AT1301" s="118">
        <v>3</v>
      </c>
      <c r="AU1301" s="118">
        <v>1</v>
      </c>
      <c r="AV1301" s="118">
        <v>0</v>
      </c>
      <c r="AW1301" s="118">
        <v>0</v>
      </c>
      <c r="AX1301" s="118">
        <v>2</v>
      </c>
      <c r="AY1301" s="118">
        <v>1</v>
      </c>
      <c r="AZ1301" s="118">
        <v>4</v>
      </c>
      <c r="BA1301" s="118">
        <v>3</v>
      </c>
      <c r="BB1301" s="118">
        <v>21</v>
      </c>
      <c r="BC1301" s="118">
        <v>5</v>
      </c>
      <c r="BD1301" s="116">
        <v>15</v>
      </c>
      <c r="BE1301" s="118">
        <v>35</v>
      </c>
      <c r="BF1301" s="118">
        <v>0</v>
      </c>
      <c r="BG1301" s="112">
        <v>47.019157409667969</v>
      </c>
      <c r="BH1301" s="244">
        <v>41</v>
      </c>
      <c r="BI1301" s="240">
        <v>9.8795180722891569</v>
      </c>
      <c r="BJ1301" s="129"/>
      <c r="BK1301" s="129"/>
    </row>
    <row r="1302" spans="1:63">
      <c r="A1302" s="352">
        <v>41839</v>
      </c>
      <c r="B1302" s="114" t="s">
        <v>126</v>
      </c>
      <c r="C1302" s="114" t="s">
        <v>122</v>
      </c>
      <c r="D1302" s="114">
        <v>107</v>
      </c>
      <c r="E1302" s="114">
        <v>103</v>
      </c>
      <c r="F1302" s="114">
        <v>4</v>
      </c>
      <c r="G1302" s="114">
        <v>314</v>
      </c>
      <c r="H1302" s="114">
        <v>302</v>
      </c>
      <c r="I1302" s="114">
        <v>12</v>
      </c>
      <c r="J1302" s="114">
        <v>964</v>
      </c>
      <c r="K1302" s="115">
        <v>914</v>
      </c>
      <c r="L1302" s="115">
        <v>50</v>
      </c>
      <c r="M1302" s="115">
        <v>619601</v>
      </c>
      <c r="N1302" s="116">
        <v>1.613941858522594E-4</v>
      </c>
      <c r="O1302" s="115">
        <v>1449</v>
      </c>
      <c r="P1302" s="116">
        <v>0.23389415442943573</v>
      </c>
      <c r="Q1302" s="116">
        <v>0</v>
      </c>
      <c r="R1302" s="117">
        <v>231424</v>
      </c>
      <c r="S1302" s="116">
        <v>99.528640747070313</v>
      </c>
      <c r="T1302" s="116">
        <v>99.295852661132813</v>
      </c>
      <c r="U1302" s="118">
        <v>232520</v>
      </c>
      <c r="V1302" s="119">
        <v>1.2902115704491735E-3</v>
      </c>
      <c r="W1302" s="117">
        <v>784</v>
      </c>
      <c r="X1302" s="119">
        <v>0.33877211809158325</v>
      </c>
      <c r="Y1302" s="119">
        <v>0</v>
      </c>
      <c r="Z1302" s="117">
        <v>122484</v>
      </c>
      <c r="AA1302" s="119">
        <v>98.835769653320312</v>
      </c>
      <c r="AB1302" s="116">
        <v>122072</v>
      </c>
      <c r="AC1302" s="120">
        <v>98.819549560546875</v>
      </c>
      <c r="AD1302" s="116">
        <v>5.6246705055236816</v>
      </c>
      <c r="AE1302" s="116">
        <v>33.744060516357422</v>
      </c>
      <c r="AF1302" s="116">
        <v>967.053955078125</v>
      </c>
      <c r="AG1302" s="116">
        <v>3442.217529296875</v>
      </c>
      <c r="AH1302" s="121">
        <v>2371.159423828125</v>
      </c>
      <c r="AI1302" s="116">
        <v>68.884651184082031</v>
      </c>
      <c r="AJ1302" s="121">
        <v>3335.944580078125</v>
      </c>
      <c r="AK1302" s="121">
        <v>106.27299499511719</v>
      </c>
      <c r="AL1302" s="116">
        <v>2313.49853515625</v>
      </c>
      <c r="AM1302" s="116">
        <v>57.660995483398437</v>
      </c>
      <c r="AN1302" s="116">
        <v>98.426078796386719</v>
      </c>
      <c r="AO1302" s="116">
        <v>101.16704559326172</v>
      </c>
      <c r="AP1302" s="116">
        <v>53.189689636230469</v>
      </c>
      <c r="AQ1302" s="116">
        <v>3.570765071884725</v>
      </c>
      <c r="AR1302" s="118">
        <v>156</v>
      </c>
      <c r="AS1302" s="118">
        <v>1</v>
      </c>
      <c r="AT1302" s="118">
        <v>0</v>
      </c>
      <c r="AU1302" s="118">
        <v>0</v>
      </c>
      <c r="AV1302" s="118">
        <v>0</v>
      </c>
      <c r="AW1302" s="118">
        <v>0</v>
      </c>
      <c r="AX1302" s="118">
        <v>2</v>
      </c>
      <c r="AY1302" s="118">
        <v>1</v>
      </c>
      <c r="AZ1302" s="118">
        <v>11</v>
      </c>
      <c r="BA1302" s="118">
        <v>4</v>
      </c>
      <c r="BB1302" s="118">
        <v>22</v>
      </c>
      <c r="BC1302" s="118">
        <v>11</v>
      </c>
      <c r="BD1302" s="116">
        <v>12</v>
      </c>
      <c r="BE1302" s="118">
        <v>50</v>
      </c>
      <c r="BF1302" s="118">
        <v>0</v>
      </c>
      <c r="BG1302" s="112">
        <v>48.163551330566406</v>
      </c>
      <c r="BH1302" s="244">
        <v>28</v>
      </c>
      <c r="BI1302" s="240">
        <v>8.9171974522292992</v>
      </c>
      <c r="BJ1302" s="129"/>
      <c r="BK1302" s="129"/>
    </row>
    <row r="1303" spans="1:63">
      <c r="A1303" s="352">
        <v>41839</v>
      </c>
      <c r="B1303" s="114" t="s">
        <v>184</v>
      </c>
      <c r="C1303" s="114" t="s">
        <v>122</v>
      </c>
      <c r="D1303" s="114">
        <v>112</v>
      </c>
      <c r="E1303" s="114">
        <v>95</v>
      </c>
      <c r="F1303" s="114">
        <v>17</v>
      </c>
      <c r="G1303" s="114">
        <v>333</v>
      </c>
      <c r="H1303" s="114">
        <v>282</v>
      </c>
      <c r="I1303" s="114">
        <v>51</v>
      </c>
      <c r="J1303" s="114">
        <v>1159</v>
      </c>
      <c r="K1303" s="115">
        <v>946</v>
      </c>
      <c r="L1303" s="115">
        <v>213</v>
      </c>
      <c r="M1303" s="115">
        <v>941273</v>
      </c>
      <c r="N1303" s="116">
        <v>4.4620423577725887E-3</v>
      </c>
      <c r="O1303" s="115">
        <v>2555</v>
      </c>
      <c r="P1303" s="116">
        <v>0.27147522568702698</v>
      </c>
      <c r="Q1303" s="116">
        <v>0</v>
      </c>
      <c r="R1303" s="117">
        <v>363456</v>
      </c>
      <c r="S1303" s="116">
        <v>99.417373657226563</v>
      </c>
      <c r="T1303" s="116">
        <v>99.147483825683594</v>
      </c>
      <c r="U1303" s="118">
        <v>365586</v>
      </c>
      <c r="V1303" s="119">
        <v>3.9388816803693771E-2</v>
      </c>
      <c r="W1303" s="117">
        <v>1333</v>
      </c>
      <c r="X1303" s="119">
        <v>0.36675691604614258</v>
      </c>
      <c r="Y1303" s="119">
        <v>0</v>
      </c>
      <c r="Z1303" s="117">
        <v>252669</v>
      </c>
      <c r="AA1303" s="119">
        <v>98.254631042480469</v>
      </c>
      <c r="AB1303" s="116">
        <v>251670</v>
      </c>
      <c r="AC1303" s="120">
        <v>98.168235778808594</v>
      </c>
      <c r="AD1303" s="116">
        <v>5.6277956962585449</v>
      </c>
      <c r="AE1303" s="116">
        <v>28.953603744506836</v>
      </c>
      <c r="AF1303" s="116">
        <v>1523.0672607421875</v>
      </c>
      <c r="AG1303" s="116">
        <v>4423.41845703125</v>
      </c>
      <c r="AH1303" s="121">
        <v>3157.74267578125</v>
      </c>
      <c r="AI1303" s="116">
        <v>71.386932373046875</v>
      </c>
      <c r="AJ1303" s="121">
        <v>3634.551513671875</v>
      </c>
      <c r="AK1303" s="121">
        <v>788.86505126953125</v>
      </c>
      <c r="AL1303" s="116">
        <v>2615.772216796875</v>
      </c>
      <c r="AM1303" s="116">
        <v>541.970947265625</v>
      </c>
      <c r="AN1303" s="116">
        <v>99.9815673828125</v>
      </c>
      <c r="AO1303" s="116">
        <v>101.82910919189453</v>
      </c>
      <c r="AP1303" s="116">
        <v>92.2685546875</v>
      </c>
      <c r="AQ1303" s="116">
        <v>3.8165819301391286</v>
      </c>
      <c r="AR1303" s="118">
        <v>146</v>
      </c>
      <c r="AS1303" s="118">
        <v>5</v>
      </c>
      <c r="AT1303" s="118">
        <v>1</v>
      </c>
      <c r="AU1303" s="118">
        <v>0</v>
      </c>
      <c r="AV1303" s="118">
        <v>1</v>
      </c>
      <c r="AW1303" s="118">
        <v>0</v>
      </c>
      <c r="AX1303" s="118">
        <v>4</v>
      </c>
      <c r="AY1303" s="118">
        <v>1</v>
      </c>
      <c r="AZ1303" s="118">
        <v>6</v>
      </c>
      <c r="BA1303" s="118">
        <v>1</v>
      </c>
      <c r="BB1303" s="118">
        <v>36</v>
      </c>
      <c r="BC1303" s="118">
        <v>14</v>
      </c>
      <c r="BD1303" s="116">
        <v>14</v>
      </c>
      <c r="BE1303" s="118">
        <v>42</v>
      </c>
      <c r="BF1303" s="118">
        <v>0</v>
      </c>
      <c r="BG1303" s="112">
        <v>49.285179138183594</v>
      </c>
      <c r="BH1303" s="244">
        <v>31</v>
      </c>
      <c r="BI1303" s="240">
        <v>9.3093093093093096</v>
      </c>
      <c r="BJ1303" s="129"/>
      <c r="BK1303" s="129"/>
    </row>
    <row r="1304" spans="1:63">
      <c r="A1304" s="352">
        <v>41839</v>
      </c>
      <c r="B1304" s="114" t="s">
        <v>131</v>
      </c>
      <c r="C1304" s="114" t="s">
        <v>176</v>
      </c>
      <c r="D1304" s="114">
        <v>184</v>
      </c>
      <c r="E1304" s="114">
        <v>164</v>
      </c>
      <c r="F1304" s="114">
        <v>20</v>
      </c>
      <c r="G1304" s="114">
        <v>528</v>
      </c>
      <c r="H1304" s="114">
        <v>478</v>
      </c>
      <c r="I1304" s="114">
        <v>50</v>
      </c>
      <c r="J1304" s="114">
        <v>1696</v>
      </c>
      <c r="K1304" s="115">
        <v>1526</v>
      </c>
      <c r="L1304" s="115">
        <v>170</v>
      </c>
      <c r="M1304" s="115">
        <v>1042649</v>
      </c>
      <c r="N1304" s="116">
        <v>0</v>
      </c>
      <c r="O1304" s="115">
        <v>22</v>
      </c>
      <c r="P1304" s="116">
        <v>2.2011138498783112E-3</v>
      </c>
      <c r="Q1304" s="116">
        <v>0</v>
      </c>
      <c r="R1304" s="117">
        <v>379829</v>
      </c>
      <c r="S1304" s="116">
        <v>99.596450805664063</v>
      </c>
      <c r="T1304" s="116">
        <v>99.594261169433594</v>
      </c>
      <c r="U1304" s="118">
        <v>381368</v>
      </c>
      <c r="V1304" s="119">
        <v>6.922447681427002E-2</v>
      </c>
      <c r="W1304" s="117">
        <v>1083</v>
      </c>
      <c r="X1304" s="119">
        <v>0.28512829542160034</v>
      </c>
      <c r="Y1304" s="119">
        <v>0</v>
      </c>
      <c r="Z1304" s="117">
        <v>138502</v>
      </c>
      <c r="AA1304" s="119">
        <v>95.3524169921875</v>
      </c>
      <c r="AB1304" s="116">
        <v>137985</v>
      </c>
      <c r="AC1304" s="120">
        <v>95.649528503417969</v>
      </c>
      <c r="AD1304" s="116">
        <v>5.1096611022949219</v>
      </c>
      <c r="AE1304" s="116">
        <v>30.487064361572266</v>
      </c>
      <c r="AF1304" s="116">
        <v>1487.445068359375</v>
      </c>
      <c r="AG1304" s="116">
        <v>4554.4453125</v>
      </c>
      <c r="AH1304" s="121">
        <v>2671.922119140625</v>
      </c>
      <c r="AI1304" s="116">
        <v>58.666248321533203</v>
      </c>
      <c r="AJ1304" s="121">
        <v>3991.4580078125</v>
      </c>
      <c r="AK1304" s="121">
        <v>562.986083984375</v>
      </c>
      <c r="AL1304" s="116">
        <v>2265.312744140625</v>
      </c>
      <c r="AM1304" s="116">
        <v>406.60897827148437</v>
      </c>
      <c r="AN1304" s="116">
        <v>69.608375549316406</v>
      </c>
      <c r="AO1304" s="116">
        <v>68.268226623535156</v>
      </c>
      <c r="AP1304" s="116">
        <v>80.862663269042969</v>
      </c>
      <c r="AQ1304" s="116">
        <v>2.6854040757665096</v>
      </c>
      <c r="AR1304" s="118">
        <v>364</v>
      </c>
      <c r="AS1304" s="118">
        <v>2</v>
      </c>
      <c r="AT1304" s="118">
        <v>0</v>
      </c>
      <c r="AU1304" s="118">
        <v>0</v>
      </c>
      <c r="AV1304" s="118">
        <v>2</v>
      </c>
      <c r="AW1304" s="118">
        <v>1</v>
      </c>
      <c r="AX1304" s="118">
        <v>5</v>
      </c>
      <c r="AY1304" s="118">
        <v>0</v>
      </c>
      <c r="AZ1304" s="118">
        <v>6</v>
      </c>
      <c r="BA1304" s="118">
        <v>5</v>
      </c>
      <c r="BB1304" s="118">
        <v>118</v>
      </c>
      <c r="BC1304" s="118">
        <v>56</v>
      </c>
      <c r="BD1304" s="116">
        <v>15</v>
      </c>
      <c r="BE1304" s="118">
        <v>27</v>
      </c>
      <c r="BF1304" s="118">
        <v>0</v>
      </c>
      <c r="BG1304" s="112">
        <v>33.952613830566406</v>
      </c>
      <c r="BH1304" s="244">
        <v>125</v>
      </c>
      <c r="BI1304" s="240">
        <v>23.674242424242426</v>
      </c>
      <c r="BJ1304" s="129"/>
      <c r="BK1304" s="129"/>
    </row>
    <row r="1305" spans="1:63">
      <c r="A1305" s="352">
        <v>41839</v>
      </c>
      <c r="B1305" s="114" t="s">
        <v>124</v>
      </c>
      <c r="C1305" s="114" t="s">
        <v>176</v>
      </c>
      <c r="D1305" s="114">
        <v>149</v>
      </c>
      <c r="E1305" s="114">
        <v>113</v>
      </c>
      <c r="F1305" s="114">
        <v>36</v>
      </c>
      <c r="G1305" s="114">
        <v>430</v>
      </c>
      <c r="H1305" s="114">
        <v>332</v>
      </c>
      <c r="I1305" s="114">
        <v>98</v>
      </c>
      <c r="J1305" s="114">
        <v>1607</v>
      </c>
      <c r="K1305" s="115">
        <v>1255</v>
      </c>
      <c r="L1305" s="115">
        <v>352</v>
      </c>
      <c r="M1305" s="115">
        <v>1077101</v>
      </c>
      <c r="N1305" s="116">
        <v>4.1221760213375092E-2</v>
      </c>
      <c r="O1305" s="115">
        <v>105</v>
      </c>
      <c r="P1305" s="116">
        <v>1.0127851739525795E-2</v>
      </c>
      <c r="Q1305" s="116">
        <v>0</v>
      </c>
      <c r="R1305" s="117">
        <v>448675</v>
      </c>
      <c r="S1305" s="116">
        <v>98.891571044921875</v>
      </c>
      <c r="T1305" s="116">
        <v>98.881553649902344</v>
      </c>
      <c r="U1305" s="118">
        <v>453704</v>
      </c>
      <c r="V1305" s="119">
        <v>0.83314234018325806</v>
      </c>
      <c r="W1305" s="117">
        <v>1283</v>
      </c>
      <c r="X1305" s="119">
        <v>0.28595307469367981</v>
      </c>
      <c r="Y1305" s="119">
        <v>0</v>
      </c>
      <c r="Z1305" s="117">
        <v>95777</v>
      </c>
      <c r="AA1305" s="119">
        <v>94.221992492675781</v>
      </c>
      <c r="AB1305" s="116">
        <v>95452</v>
      </c>
      <c r="AC1305" s="120">
        <v>94.465278625488281</v>
      </c>
      <c r="AD1305" s="116">
        <v>4.788477897644043</v>
      </c>
      <c r="AE1305" s="116">
        <v>29.004922866821289</v>
      </c>
      <c r="AF1305" s="116">
        <v>1525.860107421875</v>
      </c>
      <c r="AG1305" s="116">
        <v>5394.3642578125</v>
      </c>
      <c r="AH1305" s="121">
        <v>3276.017333984375</v>
      </c>
      <c r="AI1305" s="116">
        <v>60.730369567871094</v>
      </c>
      <c r="AJ1305" s="121">
        <v>4194.19921875</v>
      </c>
      <c r="AK1305" s="121">
        <v>1200.1644287109375</v>
      </c>
      <c r="AL1305" s="116">
        <v>2397.50732421875</v>
      </c>
      <c r="AM1305" s="116">
        <v>878.5103759765625</v>
      </c>
      <c r="AN1305" s="116">
        <v>82.166427612304688</v>
      </c>
      <c r="AO1305" s="116">
        <v>81.492660522460938</v>
      </c>
      <c r="AP1305" s="116">
        <v>84.611152648925781</v>
      </c>
      <c r="AQ1305" s="116">
        <v>3.3567916974564405</v>
      </c>
      <c r="AR1305" s="118">
        <v>209</v>
      </c>
      <c r="AS1305" s="118">
        <v>1</v>
      </c>
      <c r="AT1305" s="118">
        <v>2</v>
      </c>
      <c r="AU1305" s="118">
        <v>2</v>
      </c>
      <c r="AV1305" s="118">
        <v>12</v>
      </c>
      <c r="AW1305" s="118">
        <v>6</v>
      </c>
      <c r="AX1305" s="118">
        <v>0</v>
      </c>
      <c r="AY1305" s="118">
        <v>0</v>
      </c>
      <c r="AZ1305" s="118">
        <v>12</v>
      </c>
      <c r="BA1305" s="118">
        <v>7</v>
      </c>
      <c r="BB1305" s="118">
        <v>68</v>
      </c>
      <c r="BC1305" s="118">
        <v>40</v>
      </c>
      <c r="BD1305" s="116">
        <v>9</v>
      </c>
      <c r="BE1305" s="118">
        <v>33</v>
      </c>
      <c r="BF1305" s="118">
        <v>0</v>
      </c>
      <c r="BG1305" s="112">
        <v>40.511428833007812</v>
      </c>
      <c r="BH1305" s="244">
        <v>88</v>
      </c>
      <c r="BI1305" s="240">
        <v>20.465116279069768</v>
      </c>
      <c r="BJ1305" s="129"/>
      <c r="BK1305" s="129"/>
    </row>
    <row r="1306" spans="1:63">
      <c r="A1306" s="352">
        <v>41839</v>
      </c>
      <c r="B1306" s="206" t="s">
        <v>133</v>
      </c>
      <c r="C1306" s="206" t="s">
        <v>176</v>
      </c>
      <c r="D1306" s="206">
        <v>171</v>
      </c>
      <c r="E1306" s="206">
        <v>163</v>
      </c>
      <c r="F1306" s="206">
        <v>8</v>
      </c>
      <c r="G1306" s="206">
        <v>506</v>
      </c>
      <c r="H1306" s="206">
        <v>482</v>
      </c>
      <c r="I1306" s="206">
        <v>24</v>
      </c>
      <c r="J1306" s="206">
        <v>1589</v>
      </c>
      <c r="K1306" s="245">
        <v>1513</v>
      </c>
      <c r="L1306" s="245">
        <v>76</v>
      </c>
      <c r="M1306" s="245">
        <v>871772</v>
      </c>
      <c r="N1306" s="246">
        <v>4.4736466370522976E-3</v>
      </c>
      <c r="O1306" s="245">
        <v>62</v>
      </c>
      <c r="P1306" s="246">
        <v>7.5745172798633575E-3</v>
      </c>
      <c r="Q1306" s="246">
        <v>0</v>
      </c>
      <c r="R1306" s="247">
        <v>282791</v>
      </c>
      <c r="S1306" s="246">
        <v>99.469924926757813</v>
      </c>
      <c r="T1306" s="246">
        <v>99.462387084960938</v>
      </c>
      <c r="U1306" s="248">
        <v>284298</v>
      </c>
      <c r="V1306" s="249">
        <v>0.16883692145347595</v>
      </c>
      <c r="W1306" s="248">
        <v>820</v>
      </c>
      <c r="X1306" s="246">
        <v>0.28996679186820984</v>
      </c>
      <c r="Y1306" s="246">
        <v>0</v>
      </c>
      <c r="Z1306" s="247">
        <v>57215</v>
      </c>
      <c r="AA1306" s="249">
        <v>95.410293579101563</v>
      </c>
      <c r="AB1306" s="246">
        <v>56689</v>
      </c>
      <c r="AC1306" s="250">
        <v>95.048423767089844</v>
      </c>
      <c r="AD1306" s="246">
        <v>5.1941170692443848</v>
      </c>
      <c r="AE1306" s="246">
        <v>34.902584075927734</v>
      </c>
      <c r="AF1306" s="246">
        <v>1324.5771484375</v>
      </c>
      <c r="AG1306" s="246">
        <v>4101.96337890625</v>
      </c>
      <c r="AH1306" s="251">
        <v>2421.057861328125</v>
      </c>
      <c r="AI1306" s="246">
        <v>59.021926879882813</v>
      </c>
      <c r="AJ1306" s="251">
        <v>3993.3828125</v>
      </c>
      <c r="AK1306" s="251">
        <v>108.58070373535156</v>
      </c>
      <c r="AL1306" s="246">
        <v>2361.014892578125</v>
      </c>
      <c r="AM1306" s="246">
        <v>60.043399810791016</v>
      </c>
      <c r="AN1306" s="246">
        <v>69.090896606445313</v>
      </c>
      <c r="AO1306" s="246">
        <v>70.915069580078125</v>
      </c>
      <c r="AP1306" s="246">
        <v>35.503032684326172</v>
      </c>
      <c r="AQ1306" s="246">
        <v>2.5814747507276588</v>
      </c>
      <c r="AR1306" s="248">
        <v>351</v>
      </c>
      <c r="AS1306" s="248">
        <v>3</v>
      </c>
      <c r="AT1306" s="248">
        <v>1</v>
      </c>
      <c r="AU1306" s="248">
        <v>0</v>
      </c>
      <c r="AV1306" s="248">
        <v>2</v>
      </c>
      <c r="AW1306" s="248">
        <v>0</v>
      </c>
      <c r="AX1306" s="248">
        <v>3</v>
      </c>
      <c r="AY1306" s="248">
        <v>1</v>
      </c>
      <c r="AZ1306" s="248">
        <v>5</v>
      </c>
      <c r="BA1306" s="248">
        <v>1</v>
      </c>
      <c r="BB1306" s="248">
        <v>107</v>
      </c>
      <c r="BC1306" s="248">
        <v>62</v>
      </c>
      <c r="BD1306" s="246">
        <v>15</v>
      </c>
      <c r="BE1306" s="248">
        <v>38</v>
      </c>
      <c r="BF1306" s="248">
        <v>0</v>
      </c>
      <c r="BG1306" s="249">
        <v>33.521076202392578</v>
      </c>
      <c r="BH1306" s="252">
        <v>186</v>
      </c>
      <c r="BI1306" s="253">
        <v>36.758893280632407</v>
      </c>
      <c r="BJ1306" s="129"/>
      <c r="BK1306" s="129"/>
    </row>
    <row r="1307" spans="1:63">
      <c r="A1307" s="352">
        <v>41839</v>
      </c>
      <c r="B1307" s="206" t="s">
        <v>125</v>
      </c>
      <c r="C1307" s="206" t="s">
        <v>176</v>
      </c>
      <c r="D1307" s="206">
        <v>171</v>
      </c>
      <c r="E1307" s="206">
        <v>164</v>
      </c>
      <c r="F1307" s="206">
        <v>7</v>
      </c>
      <c r="G1307" s="206">
        <v>489</v>
      </c>
      <c r="H1307" s="206">
        <v>468</v>
      </c>
      <c r="I1307" s="206">
        <v>21</v>
      </c>
      <c r="J1307" s="206">
        <v>1582</v>
      </c>
      <c r="K1307" s="245">
        <v>1506</v>
      </c>
      <c r="L1307" s="245">
        <v>76</v>
      </c>
      <c r="M1307" s="245">
        <v>859687</v>
      </c>
      <c r="N1307" s="246">
        <v>0.10340972989797592</v>
      </c>
      <c r="O1307" s="245">
        <v>14</v>
      </c>
      <c r="P1307" s="246">
        <v>1.707829418592155E-3</v>
      </c>
      <c r="Q1307" s="246">
        <v>0</v>
      </c>
      <c r="R1307" s="247">
        <v>322135</v>
      </c>
      <c r="S1307" s="246">
        <v>97.904449462890625</v>
      </c>
      <c r="T1307" s="246">
        <v>97.902778625488281</v>
      </c>
      <c r="U1307" s="248">
        <v>329030</v>
      </c>
      <c r="V1307" s="249">
        <v>1.8126007318496704</v>
      </c>
      <c r="W1307" s="248">
        <v>843</v>
      </c>
      <c r="X1307" s="246">
        <v>0.26169154047966003</v>
      </c>
      <c r="Y1307" s="246">
        <v>0</v>
      </c>
      <c r="Z1307" s="247">
        <v>73480</v>
      </c>
      <c r="AA1307" s="249">
        <v>96.430320739746094</v>
      </c>
      <c r="AB1307" s="246">
        <v>73669</v>
      </c>
      <c r="AC1307" s="250">
        <v>96.307807922363281</v>
      </c>
      <c r="AD1307" s="246">
        <v>4.1556963920593262</v>
      </c>
      <c r="AE1307" s="246">
        <v>32.434719085693359</v>
      </c>
      <c r="AF1307" s="246">
        <v>1051.873779296875</v>
      </c>
      <c r="AG1307" s="246">
        <v>4180.11376953125</v>
      </c>
      <c r="AH1307" s="251">
        <v>2518.836181640625</v>
      </c>
      <c r="AI1307" s="246">
        <v>60.257598876953125</v>
      </c>
      <c r="AJ1307" s="251">
        <v>4007.903076171875</v>
      </c>
      <c r="AK1307" s="251">
        <v>172.21099853515625</v>
      </c>
      <c r="AL1307" s="246">
        <v>2419.577392578125</v>
      </c>
      <c r="AM1307" s="246">
        <v>99.259193420410156</v>
      </c>
      <c r="AN1307" s="246">
        <v>69.602699279785156</v>
      </c>
      <c r="AO1307" s="246">
        <v>70.412986755371094</v>
      </c>
      <c r="AP1307" s="246">
        <v>54.899505615234375</v>
      </c>
      <c r="AQ1307" s="246">
        <v>2.6422969466063528</v>
      </c>
      <c r="AR1307" s="248">
        <v>338</v>
      </c>
      <c r="AS1307" s="248">
        <v>5</v>
      </c>
      <c r="AT1307" s="248">
        <v>1</v>
      </c>
      <c r="AU1307" s="248">
        <v>1</v>
      </c>
      <c r="AV1307" s="248">
        <v>7</v>
      </c>
      <c r="AW1307" s="248">
        <v>6</v>
      </c>
      <c r="AX1307" s="248">
        <v>7</v>
      </c>
      <c r="AY1307" s="248">
        <v>1</v>
      </c>
      <c r="AZ1307" s="248">
        <v>11</v>
      </c>
      <c r="BA1307" s="248">
        <v>6</v>
      </c>
      <c r="BB1307" s="248">
        <v>54</v>
      </c>
      <c r="BC1307" s="248">
        <v>35</v>
      </c>
      <c r="BD1307" s="246">
        <v>19</v>
      </c>
      <c r="BE1307" s="248">
        <v>26</v>
      </c>
      <c r="BF1307" s="248">
        <v>0</v>
      </c>
      <c r="BG1307" s="249">
        <v>33.848770141601562</v>
      </c>
      <c r="BH1307" s="252">
        <v>140</v>
      </c>
      <c r="BI1307" s="253">
        <v>28.629856850715747</v>
      </c>
      <c r="BJ1307" s="129"/>
      <c r="BK1307" s="129"/>
    </row>
    <row r="1308" spans="1:63">
      <c r="A1308" s="352">
        <v>41839</v>
      </c>
      <c r="B1308" s="107" t="s">
        <v>127</v>
      </c>
      <c r="C1308" s="107" t="s">
        <v>128</v>
      </c>
      <c r="D1308" s="107">
        <v>162</v>
      </c>
      <c r="E1308" s="107">
        <v>150</v>
      </c>
      <c r="F1308" s="107">
        <v>12</v>
      </c>
      <c r="G1308" s="107">
        <v>486</v>
      </c>
      <c r="H1308" s="107">
        <v>450</v>
      </c>
      <c r="I1308" s="107">
        <v>36</v>
      </c>
      <c r="J1308" s="107">
        <v>1554</v>
      </c>
      <c r="K1308" s="108">
        <v>1432</v>
      </c>
      <c r="L1308" s="108">
        <v>122</v>
      </c>
      <c r="M1308" s="108">
        <v>785731</v>
      </c>
      <c r="N1308" s="109">
        <v>0</v>
      </c>
      <c r="O1308" s="108">
        <v>3136</v>
      </c>
      <c r="P1308" s="109">
        <v>0.39912793040275574</v>
      </c>
      <c r="Q1308" s="109">
        <v>0</v>
      </c>
      <c r="R1308" s="110">
        <v>312957</v>
      </c>
      <c r="S1308" s="109">
        <v>99.52362060546875</v>
      </c>
      <c r="T1308" s="109">
        <v>99.126396179199219</v>
      </c>
      <c r="U1308" s="111">
        <v>314455</v>
      </c>
      <c r="V1308" s="112">
        <v>0.10462546348571777</v>
      </c>
      <c r="W1308" s="111">
        <v>2199</v>
      </c>
      <c r="X1308" s="109">
        <v>0.7026524543762207</v>
      </c>
      <c r="Y1308" s="109">
        <v>0</v>
      </c>
      <c r="Z1308" s="110">
        <v>640425</v>
      </c>
      <c r="AA1308" s="112">
        <v>99.396018981933594</v>
      </c>
      <c r="AB1308" s="109">
        <v>639490</v>
      </c>
      <c r="AC1308" s="182">
        <v>99.558242797851563</v>
      </c>
      <c r="AD1308" s="109">
        <v>3.0949676036834717</v>
      </c>
      <c r="AE1308" s="109">
        <v>17.70500373840332</v>
      </c>
      <c r="AF1308" s="109">
        <v>673.71124267578125</v>
      </c>
      <c r="AG1308" s="109">
        <v>3986.378662109375</v>
      </c>
      <c r="AH1308" s="113">
        <v>2469.927734375</v>
      </c>
      <c r="AI1308" s="109">
        <v>61.959186553955078</v>
      </c>
      <c r="AJ1308" s="113">
        <v>3646.2900390625</v>
      </c>
      <c r="AK1308" s="113">
        <v>340.08892822265625</v>
      </c>
      <c r="AL1308" s="109">
        <v>450</v>
      </c>
      <c r="AM1308" s="109">
        <v>36</v>
      </c>
      <c r="AN1308" s="109">
        <v>72.141029357910156</v>
      </c>
      <c r="AO1308" s="109">
        <v>73.697433471679688</v>
      </c>
      <c r="AP1308" s="109">
        <v>58.822113037109375</v>
      </c>
      <c r="AQ1308" s="109">
        <v>2.5652372343046173</v>
      </c>
      <c r="AR1308" s="111">
        <v>342</v>
      </c>
      <c r="AS1308" s="111">
        <v>2</v>
      </c>
      <c r="AT1308" s="111">
        <v>0</v>
      </c>
      <c r="AU1308" s="111">
        <v>0</v>
      </c>
      <c r="AV1308" s="111">
        <v>5</v>
      </c>
      <c r="AW1308" s="111">
        <v>1</v>
      </c>
      <c r="AX1308" s="111">
        <v>17</v>
      </c>
      <c r="AY1308" s="111">
        <v>1</v>
      </c>
      <c r="AZ1308" s="111">
        <v>9</v>
      </c>
      <c r="BA1308" s="111">
        <v>3</v>
      </c>
      <c r="BB1308" s="111">
        <v>15</v>
      </c>
      <c r="BC1308" s="111">
        <v>5</v>
      </c>
      <c r="BD1308" s="109">
        <v>51</v>
      </c>
      <c r="BE1308" s="111">
        <v>78</v>
      </c>
      <c r="BF1308" s="111">
        <v>0</v>
      </c>
      <c r="BG1308" s="112">
        <v>35.185516357421875</v>
      </c>
      <c r="BH1308" s="244">
        <v>180</v>
      </c>
      <c r="BI1308" s="240">
        <v>37.037037037037038</v>
      </c>
      <c r="BJ1308" s="129"/>
      <c r="BK1308" s="129"/>
    </row>
    <row r="1309" spans="1:63">
      <c r="A1309" s="352">
        <v>41839</v>
      </c>
      <c r="B1309" s="107" t="s">
        <v>129</v>
      </c>
      <c r="C1309" s="107" t="s">
        <v>128</v>
      </c>
      <c r="D1309" s="107">
        <v>154</v>
      </c>
      <c r="E1309" s="107">
        <v>151</v>
      </c>
      <c r="F1309" s="107">
        <v>3</v>
      </c>
      <c r="G1309" s="107">
        <v>457</v>
      </c>
      <c r="H1309" s="107">
        <v>449</v>
      </c>
      <c r="I1309" s="107">
        <v>8</v>
      </c>
      <c r="J1309" s="107">
        <v>1280</v>
      </c>
      <c r="K1309" s="108">
        <v>1254</v>
      </c>
      <c r="L1309" s="108">
        <v>26</v>
      </c>
      <c r="M1309" s="108">
        <v>620929</v>
      </c>
      <c r="N1309" s="109">
        <v>0</v>
      </c>
      <c r="O1309" s="108">
        <v>3418</v>
      </c>
      <c r="P1309" s="109">
        <v>0.5504717230796814</v>
      </c>
      <c r="Q1309" s="109">
        <v>0</v>
      </c>
      <c r="R1309" s="110">
        <v>196770</v>
      </c>
      <c r="S1309" s="109">
        <v>99.464691162109375</v>
      </c>
      <c r="T1309" s="109">
        <v>98.917167663574219</v>
      </c>
      <c r="U1309" s="111">
        <v>197829</v>
      </c>
      <c r="V1309" s="112">
        <v>4.1449937969446182E-2</v>
      </c>
      <c r="W1309" s="111">
        <v>1466</v>
      </c>
      <c r="X1309" s="109">
        <v>0.74503225088119507</v>
      </c>
      <c r="Y1309" s="109">
        <v>0</v>
      </c>
      <c r="Z1309" s="110">
        <v>155365</v>
      </c>
      <c r="AA1309" s="112">
        <v>98.903007507324219</v>
      </c>
      <c r="AB1309" s="109">
        <v>155852</v>
      </c>
      <c r="AC1309" s="182">
        <v>98.986625671386719</v>
      </c>
      <c r="AD1309" s="109">
        <v>3.0665285587310791</v>
      </c>
      <c r="AE1309" s="109">
        <v>28.43248176574707</v>
      </c>
      <c r="AF1309" s="109">
        <v>556.46124267578125</v>
      </c>
      <c r="AG1309" s="109">
        <v>2262.337646484375</v>
      </c>
      <c r="AH1309" s="113">
        <v>910.4609375</v>
      </c>
      <c r="AI1309" s="109">
        <v>40.244255065917969</v>
      </c>
      <c r="AJ1309" s="113">
        <v>2234.765380859375</v>
      </c>
      <c r="AK1309" s="113">
        <v>27.572221755981445</v>
      </c>
      <c r="AL1309" s="109">
        <v>449</v>
      </c>
      <c r="AM1309" s="109">
        <v>8</v>
      </c>
      <c r="AN1309" s="109">
        <v>53.190540313720703</v>
      </c>
      <c r="AO1309" s="109">
        <v>53.714759826660156</v>
      </c>
      <c r="AP1309" s="109">
        <v>29.698642730712891</v>
      </c>
      <c r="AQ1309" s="109">
        <v>1.767451286315918</v>
      </c>
      <c r="AR1309" s="111">
        <v>371</v>
      </c>
      <c r="AS1309" s="111">
        <v>1</v>
      </c>
      <c r="AT1309" s="111">
        <v>0</v>
      </c>
      <c r="AU1309" s="111">
        <v>0</v>
      </c>
      <c r="AV1309" s="111">
        <v>0</v>
      </c>
      <c r="AW1309" s="111">
        <v>0</v>
      </c>
      <c r="AX1309" s="111">
        <v>22</v>
      </c>
      <c r="AY1309" s="111">
        <v>1</v>
      </c>
      <c r="AZ1309" s="111">
        <v>15</v>
      </c>
      <c r="BA1309" s="111">
        <v>5</v>
      </c>
      <c r="BB1309" s="111">
        <v>33</v>
      </c>
      <c r="BC1309" s="111">
        <v>15</v>
      </c>
      <c r="BD1309" s="109">
        <v>66</v>
      </c>
      <c r="BE1309" s="111">
        <v>88</v>
      </c>
      <c r="BF1309" s="111">
        <v>0</v>
      </c>
      <c r="BG1309" s="112">
        <v>25.743227005004883</v>
      </c>
      <c r="BH1309" s="244">
        <v>211</v>
      </c>
      <c r="BI1309" s="240">
        <v>46.170678336980309</v>
      </c>
      <c r="BJ1309" s="129"/>
      <c r="BK1309" s="129"/>
    </row>
    <row r="1310" spans="1:63">
      <c r="A1310" s="352">
        <v>41839</v>
      </c>
      <c r="B1310" s="126" t="s">
        <v>130</v>
      </c>
      <c r="C1310" s="126" t="s">
        <v>128</v>
      </c>
      <c r="D1310" s="233">
        <v>181</v>
      </c>
      <c r="E1310" s="233">
        <v>176</v>
      </c>
      <c r="F1310" s="233">
        <v>5</v>
      </c>
      <c r="G1310" s="233">
        <v>543</v>
      </c>
      <c r="H1310" s="233">
        <v>528</v>
      </c>
      <c r="I1310" s="233">
        <v>15</v>
      </c>
      <c r="J1310" s="233">
        <v>892</v>
      </c>
      <c r="K1310" s="233">
        <v>860</v>
      </c>
      <c r="L1310" s="233">
        <v>32</v>
      </c>
      <c r="M1310" s="233">
        <v>251260</v>
      </c>
      <c r="N1310" s="195">
        <v>1.1939823161810637E-3</v>
      </c>
      <c r="O1310" s="233">
        <v>596</v>
      </c>
      <c r="P1310" s="230">
        <v>0.2372073233127594</v>
      </c>
      <c r="Q1310" s="234">
        <v>0</v>
      </c>
      <c r="R1310" s="233">
        <v>57083</v>
      </c>
      <c r="S1310" s="230">
        <v>99.762313842773438</v>
      </c>
      <c r="T1310" s="195">
        <v>99.525672912597656</v>
      </c>
      <c r="U1310" s="233">
        <v>57219</v>
      </c>
      <c r="V1310" s="195">
        <v>0</v>
      </c>
      <c r="W1310" s="233">
        <v>391</v>
      </c>
      <c r="X1310" s="195">
        <v>0.6849675178527832</v>
      </c>
      <c r="Y1310" s="234">
        <v>0</v>
      </c>
      <c r="Z1310" s="233">
        <v>110918</v>
      </c>
      <c r="AA1310" s="195">
        <v>98.381759643554688</v>
      </c>
      <c r="AB1310" s="233">
        <v>112475</v>
      </c>
      <c r="AC1310" s="195">
        <v>98.200439453125</v>
      </c>
      <c r="AD1310" s="234">
        <v>4.1842913627624512</v>
      </c>
      <c r="AE1310" s="234">
        <v>31.207117080688477</v>
      </c>
      <c r="AF1310" s="233">
        <v>311.01104736328125</v>
      </c>
      <c r="AG1310" s="234">
        <v>1021.4830322265625</v>
      </c>
      <c r="AH1310" s="234">
        <v>534.42303466796875</v>
      </c>
      <c r="AI1310" s="234">
        <v>52.318347930908203</v>
      </c>
      <c r="AJ1310" s="234">
        <v>986.71075439453125</v>
      </c>
      <c r="AK1310" s="234">
        <v>34.772224426269531</v>
      </c>
      <c r="AL1310" s="234">
        <v>528</v>
      </c>
      <c r="AM1310" s="234">
        <v>15</v>
      </c>
      <c r="AN1310" s="235">
        <v>39.262031555175781</v>
      </c>
      <c r="AO1310" s="235">
        <v>39.260425567626953</v>
      </c>
      <c r="AP1310" s="235">
        <v>39.307525634765625</v>
      </c>
      <c r="AQ1310" s="213">
        <v>1.1451603500297787</v>
      </c>
      <c r="AR1310" s="234">
        <v>490</v>
      </c>
      <c r="AS1310" s="236">
        <v>0</v>
      </c>
      <c r="AT1310" s="236">
        <v>0</v>
      </c>
      <c r="AU1310" s="236">
        <v>0</v>
      </c>
      <c r="AV1310" s="236">
        <v>0</v>
      </c>
      <c r="AW1310" s="236">
        <v>0</v>
      </c>
      <c r="AX1310" s="236">
        <v>12</v>
      </c>
      <c r="AY1310" s="236">
        <v>6</v>
      </c>
      <c r="AZ1310" s="236">
        <v>0</v>
      </c>
      <c r="BA1310" s="236">
        <v>0</v>
      </c>
      <c r="BB1310" s="236">
        <v>68</v>
      </c>
      <c r="BC1310" s="236">
        <v>21</v>
      </c>
      <c r="BD1310" s="236">
        <v>13</v>
      </c>
      <c r="BE1310" s="236">
        <v>1</v>
      </c>
      <c r="BF1310" s="236">
        <v>0</v>
      </c>
      <c r="BG1310" s="235">
        <v>17.940496444702148</v>
      </c>
      <c r="BH1310" s="236">
        <v>335</v>
      </c>
      <c r="BI1310" s="235">
        <v>61.69429097605893</v>
      </c>
      <c r="BJ1310" s="129"/>
      <c r="BK1310" s="129"/>
    </row>
    <row r="1311" spans="1:63">
      <c r="A1311" s="352">
        <v>41839</v>
      </c>
      <c r="B1311" s="127" t="s">
        <v>132</v>
      </c>
      <c r="C1311" s="127" t="s">
        <v>128</v>
      </c>
      <c r="D1311" s="199">
        <v>183</v>
      </c>
      <c r="E1311" s="199">
        <v>178</v>
      </c>
      <c r="F1311" s="199">
        <v>5</v>
      </c>
      <c r="G1311" s="199">
        <v>542</v>
      </c>
      <c r="H1311" s="199">
        <v>527</v>
      </c>
      <c r="I1311" s="199">
        <v>15</v>
      </c>
      <c r="J1311" s="199">
        <v>1034</v>
      </c>
      <c r="K1311" s="199">
        <v>1000</v>
      </c>
      <c r="L1311" s="199">
        <v>34</v>
      </c>
      <c r="M1311" s="199">
        <v>351303</v>
      </c>
      <c r="N1311" s="200">
        <v>0.12894850969314575</v>
      </c>
      <c r="O1311" s="199">
        <v>1267</v>
      </c>
      <c r="P1311" s="194">
        <v>0.36113637685775757</v>
      </c>
      <c r="Q1311" s="200">
        <v>0</v>
      </c>
      <c r="R1311" s="199">
        <v>89056</v>
      </c>
      <c r="S1311" s="194">
        <v>99.733467102050781</v>
      </c>
      <c r="T1311" s="200">
        <v>99.373291015625</v>
      </c>
      <c r="U1311" s="199">
        <v>89294</v>
      </c>
      <c r="V1311" s="201">
        <v>0</v>
      </c>
      <c r="W1311" s="199">
        <v>890</v>
      </c>
      <c r="X1311" s="200">
        <v>0.99937117099761963</v>
      </c>
      <c r="Y1311" s="200">
        <v>0</v>
      </c>
      <c r="Z1311" s="199">
        <v>118421</v>
      </c>
      <c r="AA1311" s="201">
        <v>97.757286071777344</v>
      </c>
      <c r="AB1311" s="199">
        <v>119695</v>
      </c>
      <c r="AC1311" s="201">
        <v>97.356773376464844</v>
      </c>
      <c r="AD1311" s="200">
        <v>4.2013521194458008</v>
      </c>
      <c r="AE1311" s="200">
        <v>33.393383026123047</v>
      </c>
      <c r="AF1311" s="199">
        <v>407.39999389648438</v>
      </c>
      <c r="AG1311" s="200">
        <v>1383.7777099609375</v>
      </c>
      <c r="AH1311" s="200">
        <v>667.5238037109375</v>
      </c>
      <c r="AI1311" s="237">
        <v>48.239234924316406</v>
      </c>
      <c r="AJ1311" s="200">
        <v>1342.4332275390625</v>
      </c>
      <c r="AK1311" s="200">
        <v>41.344444274902344</v>
      </c>
      <c r="AL1311" s="200">
        <v>527</v>
      </c>
      <c r="AM1311" s="200">
        <v>15</v>
      </c>
      <c r="AN1311" s="200">
        <v>42.250850677490234</v>
      </c>
      <c r="AO1311" s="200">
        <v>42.644077301025391</v>
      </c>
      <c r="AP1311" s="200">
        <v>32.515506744384766</v>
      </c>
      <c r="AQ1311" s="200">
        <v>1.3382763152426862</v>
      </c>
      <c r="AR1311" s="200">
        <v>498</v>
      </c>
      <c r="AS1311" s="202">
        <v>0</v>
      </c>
      <c r="AT1311" s="202">
        <v>1</v>
      </c>
      <c r="AU1311" s="202">
        <v>1</v>
      </c>
      <c r="AV1311" s="202">
        <v>0</v>
      </c>
      <c r="AW1311" s="202">
        <v>0</v>
      </c>
      <c r="AX1311" s="202">
        <v>27</v>
      </c>
      <c r="AY1311" s="202">
        <v>15</v>
      </c>
      <c r="AZ1311" s="202">
        <v>10</v>
      </c>
      <c r="BA1311" s="202">
        <v>5</v>
      </c>
      <c r="BB1311" s="202">
        <v>77</v>
      </c>
      <c r="BC1311" s="202">
        <v>37</v>
      </c>
      <c r="BD1311" s="202">
        <v>37</v>
      </c>
      <c r="BE1311" s="202">
        <v>20</v>
      </c>
      <c r="BF1311" s="202">
        <v>0</v>
      </c>
      <c r="BG1311" s="200">
        <v>19.553237915039063</v>
      </c>
      <c r="BH1311" s="202">
        <v>323</v>
      </c>
      <c r="BI1311" s="238">
        <v>59.594095940959413</v>
      </c>
      <c r="BJ1311" s="129"/>
      <c r="BK1311" s="129"/>
    </row>
    <row r="1312" spans="1:63">
      <c r="A1312" s="352">
        <v>41838</v>
      </c>
      <c r="B1312" s="126" t="s">
        <v>6</v>
      </c>
      <c r="C1312" s="126"/>
      <c r="D1312" s="233">
        <v>2040</v>
      </c>
      <c r="E1312" s="233">
        <v>1867</v>
      </c>
      <c r="F1312" s="233">
        <v>173</v>
      </c>
      <c r="G1312" s="233">
        <v>6031</v>
      </c>
      <c r="H1312" s="233">
        <v>5530</v>
      </c>
      <c r="I1312" s="233">
        <v>501</v>
      </c>
      <c r="J1312" s="233">
        <v>18686</v>
      </c>
      <c r="K1312" s="233">
        <v>16813</v>
      </c>
      <c r="L1312" s="233">
        <v>1873</v>
      </c>
      <c r="M1312" s="233">
        <v>10728729</v>
      </c>
      <c r="N1312" s="195">
        <v>2.4867810653088927E-2</v>
      </c>
      <c r="O1312" s="233">
        <v>18533</v>
      </c>
      <c r="P1312" s="230">
        <v>0.1755314976541118</v>
      </c>
      <c r="Q1312" s="234"/>
      <c r="R1312" s="233">
        <v>4016637</v>
      </c>
      <c r="S1312" s="230">
        <v>99.44315833047051</v>
      </c>
      <c r="T1312" s="195">
        <v>99.268604265338482</v>
      </c>
      <c r="U1312" s="233">
        <v>4039189</v>
      </c>
      <c r="V1312" s="195">
        <v>0.2387608028350362</v>
      </c>
      <c r="W1312" s="233">
        <v>15409</v>
      </c>
      <c r="X1312" s="195">
        <v>0.38362938946188069</v>
      </c>
      <c r="Y1312" s="234"/>
      <c r="Z1312" s="233">
        <v>2895173</v>
      </c>
      <c r="AA1312" s="195">
        <v>98.210917917542247</v>
      </c>
      <c r="AB1312" s="233">
        <v>2895638</v>
      </c>
      <c r="AC1312" s="195">
        <v>98.19362866579057</v>
      </c>
      <c r="AD1312" s="234">
        <v>9.5523758387360846</v>
      </c>
      <c r="AE1312" s="234">
        <v>29.642609202436368</v>
      </c>
      <c r="AF1312" s="233">
        <v>14939.635528564453</v>
      </c>
      <c r="AG1312" s="234">
        <v>53972.005249023438</v>
      </c>
      <c r="AH1312" s="234">
        <v>33975.745788574219</v>
      </c>
      <c r="AI1312" s="234">
        <v>62.950682732302177</v>
      </c>
      <c r="AJ1312" s="234">
        <v>46835.544372558594</v>
      </c>
      <c r="AK1312" s="234">
        <v>7136.4593639373779</v>
      </c>
      <c r="AL1312" s="234">
        <v>26156.88671875</v>
      </c>
      <c r="AM1312" s="234">
        <v>5386.4207077026367</v>
      </c>
      <c r="AN1312" s="235">
        <v>77.725641410096301</v>
      </c>
      <c r="AO1312" s="235">
        <v>75.724709883033384</v>
      </c>
      <c r="AP1312" s="235">
        <v>95.432936770212095</v>
      </c>
      <c r="AQ1312" s="213">
        <v>2.8883659022275201</v>
      </c>
      <c r="AR1312" s="234">
        <v>3977</v>
      </c>
      <c r="AS1312" s="236">
        <v>71</v>
      </c>
      <c r="AT1312" s="236">
        <v>11</v>
      </c>
      <c r="AU1312" s="236">
        <v>8</v>
      </c>
      <c r="AV1312" s="236">
        <v>26</v>
      </c>
      <c r="AW1312" s="236">
        <v>16</v>
      </c>
      <c r="AX1312" s="236">
        <v>109</v>
      </c>
      <c r="AY1312" s="236">
        <v>19</v>
      </c>
      <c r="AZ1312" s="236">
        <v>89</v>
      </c>
      <c r="BA1312" s="236">
        <v>25</v>
      </c>
      <c r="BB1312" s="236">
        <v>613</v>
      </c>
      <c r="BC1312" s="236">
        <v>303</v>
      </c>
      <c r="BD1312" s="236">
        <v>323</v>
      </c>
      <c r="BE1312" s="236">
        <v>503</v>
      </c>
      <c r="BF1312" s="236">
        <v>0</v>
      </c>
      <c r="BG1312" s="235">
        <v>37.964048699673626</v>
      </c>
      <c r="BH1312" s="236">
        <v>1794</v>
      </c>
      <c r="BI1312" s="235">
        <v>29.746310727905822</v>
      </c>
      <c r="BJ1312" s="129"/>
      <c r="BK1312" s="129"/>
    </row>
    <row r="1313" spans="1:63">
      <c r="A1313" s="352">
        <v>41838</v>
      </c>
      <c r="B1313" s="127" t="s">
        <v>134</v>
      </c>
      <c r="C1313" s="127"/>
      <c r="D1313" s="199">
        <v>685</v>
      </c>
      <c r="E1313" s="199">
        <v>608</v>
      </c>
      <c r="F1313" s="199">
        <v>77</v>
      </c>
      <c r="G1313" s="199">
        <v>2050</v>
      </c>
      <c r="H1313" s="199">
        <v>1816</v>
      </c>
      <c r="I1313" s="199">
        <v>234</v>
      </c>
      <c r="J1313" s="199">
        <v>7418</v>
      </c>
      <c r="K1313" s="199">
        <v>6428</v>
      </c>
      <c r="L1313" s="199">
        <v>990</v>
      </c>
      <c r="M1313" s="199">
        <v>4793142</v>
      </c>
      <c r="N1313" s="200">
        <v>8.9502877931886861E-3</v>
      </c>
      <c r="O1313" s="199">
        <v>9336</v>
      </c>
      <c r="P1313" s="194">
        <v>0.19481242981564686</v>
      </c>
      <c r="Q1313" s="200"/>
      <c r="R1313" s="199">
        <v>1936061</v>
      </c>
      <c r="S1313" s="194">
        <v>99.641071231161092</v>
      </c>
      <c r="T1313" s="200">
        <v>99.44695803920132</v>
      </c>
      <c r="U1313" s="199">
        <v>1943036</v>
      </c>
      <c r="V1313" s="201">
        <v>5.3421551733335564E-2</v>
      </c>
      <c r="W1313" s="199">
        <v>6546</v>
      </c>
      <c r="X1313" s="200">
        <v>0.33810918147723651</v>
      </c>
      <c r="Y1313" s="200"/>
      <c r="Z1313" s="199">
        <v>1506589</v>
      </c>
      <c r="AA1313" s="201">
        <v>98.604462112117034</v>
      </c>
      <c r="AB1313" s="199">
        <v>1506623</v>
      </c>
      <c r="AC1313" s="201">
        <v>98.442345571191424</v>
      </c>
      <c r="AD1313" s="200">
        <v>5.3436312333548939</v>
      </c>
      <c r="AE1313" s="200">
        <v>30.323389459005217</v>
      </c>
      <c r="AF1313" s="199">
        <v>7223.4218139648437</v>
      </c>
      <c r="AG1313" s="200">
        <v>27034.6416015625</v>
      </c>
      <c r="AH1313" s="200">
        <v>18728.005126953125</v>
      </c>
      <c r="AI1313" s="237">
        <v>69.27410173571792</v>
      </c>
      <c r="AJ1313" s="200">
        <v>22278.5322265625</v>
      </c>
      <c r="AK1313" s="200">
        <v>4756.1068725585937</v>
      </c>
      <c r="AL1313" s="200">
        <v>14783.43798828125</v>
      </c>
      <c r="AM1313" s="200">
        <v>3944.5690078735352</v>
      </c>
      <c r="AN1313" s="200">
        <v>95.098651907562839</v>
      </c>
      <c r="AO1313" s="200">
        <v>91.105533400552289</v>
      </c>
      <c r="AP1313" s="200">
        <v>119.66706639689355</v>
      </c>
      <c r="AQ1313" s="200">
        <v>3.6444650312162983</v>
      </c>
      <c r="AR1313" s="200">
        <v>1006</v>
      </c>
      <c r="AS1313" s="202">
        <v>58</v>
      </c>
      <c r="AT1313" s="202">
        <v>6</v>
      </c>
      <c r="AU1313" s="202">
        <v>4</v>
      </c>
      <c r="AV1313" s="202">
        <v>3</v>
      </c>
      <c r="AW1313" s="202">
        <v>2</v>
      </c>
      <c r="AX1313" s="202">
        <v>30</v>
      </c>
      <c r="AY1313" s="202">
        <v>2</v>
      </c>
      <c r="AZ1313" s="202">
        <v>27</v>
      </c>
      <c r="BA1313" s="202">
        <v>7</v>
      </c>
      <c r="BB1313" s="202">
        <v>113</v>
      </c>
      <c r="BC1313" s="202">
        <v>46</v>
      </c>
      <c r="BD1313" s="202">
        <v>93</v>
      </c>
      <c r="BE1313" s="202">
        <v>164</v>
      </c>
      <c r="BF1313" s="202">
        <v>0</v>
      </c>
      <c r="BG1313" s="200">
        <v>46.975970537888543</v>
      </c>
      <c r="BH1313" s="202">
        <v>246</v>
      </c>
      <c r="BI1313" s="238">
        <v>12</v>
      </c>
      <c r="BJ1313" s="129"/>
      <c r="BK1313" s="129"/>
    </row>
    <row r="1314" spans="1:63">
      <c r="A1314" s="352">
        <v>41838</v>
      </c>
      <c r="B1314" s="127" t="s">
        <v>175</v>
      </c>
      <c r="C1314" s="127"/>
      <c r="D1314" s="199">
        <v>675</v>
      </c>
      <c r="E1314" s="199">
        <v>604</v>
      </c>
      <c r="F1314" s="199">
        <v>71</v>
      </c>
      <c r="G1314" s="199">
        <v>1953</v>
      </c>
      <c r="H1314" s="199">
        <v>1760</v>
      </c>
      <c r="I1314" s="199">
        <v>193</v>
      </c>
      <c r="J1314" s="199">
        <v>6470</v>
      </c>
      <c r="K1314" s="199">
        <v>5800</v>
      </c>
      <c r="L1314" s="199">
        <v>670</v>
      </c>
      <c r="M1314" s="199">
        <v>3858387</v>
      </c>
      <c r="N1314" s="200">
        <v>1.1714739592540485E-2</v>
      </c>
      <c r="O1314" s="199">
        <v>228</v>
      </c>
      <c r="P1314" s="194">
        <v>6.1779626841657175E-3</v>
      </c>
      <c r="Q1314" s="200"/>
      <c r="R1314" s="199">
        <v>1426990</v>
      </c>
      <c r="S1314" s="194">
        <v>99.107850011782347</v>
      </c>
      <c r="T1314" s="243">
        <v>99.101727165791544</v>
      </c>
      <c r="U1314" s="199">
        <v>1439869</v>
      </c>
      <c r="V1314" s="201">
        <v>0.58616444244545518</v>
      </c>
      <c r="W1314" s="199">
        <v>3827</v>
      </c>
      <c r="X1314" s="200">
        <v>0.26818688287934744</v>
      </c>
      <c r="Y1314" s="200"/>
      <c r="Z1314" s="199">
        <v>358404</v>
      </c>
      <c r="AA1314" s="201">
        <v>95.073995376231679</v>
      </c>
      <c r="AB1314" s="199">
        <v>356530</v>
      </c>
      <c r="AC1314" s="201">
        <v>95.344291187023487</v>
      </c>
      <c r="AD1314" s="200">
        <v>20.025861668742017</v>
      </c>
      <c r="AE1314" s="200">
        <v>31.388652286948336</v>
      </c>
      <c r="AF1314" s="199">
        <v>5636.46923828125</v>
      </c>
      <c r="AG1314" s="200">
        <v>18211.16259765625</v>
      </c>
      <c r="AH1314" s="200">
        <v>10787.298828125</v>
      </c>
      <c r="AI1314" s="237">
        <v>59.234542387279056</v>
      </c>
      <c r="AJ1314" s="200">
        <v>16259.1884765625</v>
      </c>
      <c r="AK1314" s="200">
        <v>1951.9747009277344</v>
      </c>
      <c r="AL1314" s="200">
        <v>9419.44873046875</v>
      </c>
      <c r="AM1314" s="200">
        <v>1367.8516998291016</v>
      </c>
      <c r="AN1314" s="200">
        <v>72.668601023575434</v>
      </c>
      <c r="AO1314" s="200">
        <v>73.113052238861016</v>
      </c>
      <c r="AP1314" s="200">
        <v>72.008494838365877</v>
      </c>
      <c r="AQ1314" s="200">
        <v>2.8147082840272413</v>
      </c>
      <c r="AR1314" s="200">
        <v>1262</v>
      </c>
      <c r="AS1314" s="202">
        <v>11</v>
      </c>
      <c r="AT1314" s="202">
        <v>3</v>
      </c>
      <c r="AU1314" s="202">
        <v>2</v>
      </c>
      <c r="AV1314" s="202">
        <v>21</v>
      </c>
      <c r="AW1314" s="202">
        <v>14</v>
      </c>
      <c r="AX1314" s="202">
        <v>9</v>
      </c>
      <c r="AY1314" s="202">
        <v>1</v>
      </c>
      <c r="AZ1314" s="202">
        <v>28</v>
      </c>
      <c r="BA1314" s="202">
        <v>10</v>
      </c>
      <c r="BB1314" s="202">
        <v>311</v>
      </c>
      <c r="BC1314" s="202">
        <v>185</v>
      </c>
      <c r="BD1314" s="202">
        <v>56</v>
      </c>
      <c r="BE1314" s="202">
        <v>122</v>
      </c>
      <c r="BF1314" s="202">
        <v>0</v>
      </c>
      <c r="BG1314" s="200">
        <v>35.475896232852421</v>
      </c>
      <c r="BH1314" s="202">
        <v>530</v>
      </c>
      <c r="BI1314" s="238">
        <v>27.13773681515617</v>
      </c>
      <c r="BJ1314" s="129"/>
      <c r="BK1314" s="129"/>
    </row>
    <row r="1315" spans="1:63">
      <c r="A1315" s="352">
        <v>41838</v>
      </c>
      <c r="B1315" s="126" t="s">
        <v>135</v>
      </c>
      <c r="C1315" s="126"/>
      <c r="D1315" s="189">
        <v>680</v>
      </c>
      <c r="E1315" s="189">
        <v>655</v>
      </c>
      <c r="F1315" s="189">
        <v>25</v>
      </c>
      <c r="G1315" s="189">
        <v>2028</v>
      </c>
      <c r="H1315" s="189">
        <v>1954</v>
      </c>
      <c r="I1315" s="189">
        <v>74</v>
      </c>
      <c r="J1315" s="189">
        <v>4798</v>
      </c>
      <c r="K1315" s="189">
        <v>4585</v>
      </c>
      <c r="L1315" s="189">
        <v>213</v>
      </c>
      <c r="M1315" s="189">
        <v>2077200</v>
      </c>
      <c r="N1315" s="203">
        <v>8.6029271150799461E-2</v>
      </c>
      <c r="O1315" s="189">
        <v>8969</v>
      </c>
      <c r="P1315" s="192">
        <v>0.43216182094909344</v>
      </c>
      <c r="Q1315" s="203"/>
      <c r="R1315" s="204">
        <v>653586</v>
      </c>
      <c r="S1315" s="192">
        <v>99.588984846431501</v>
      </c>
      <c r="T1315" s="203">
        <v>99.158599276054446</v>
      </c>
      <c r="U1315" s="204">
        <v>656284</v>
      </c>
      <c r="V1315" s="205">
        <v>2.5293928648601215E-2</v>
      </c>
      <c r="W1315" s="204">
        <v>5036</v>
      </c>
      <c r="X1315" s="203">
        <v>0.77051834035612754</v>
      </c>
      <c r="Y1315" s="203"/>
      <c r="Z1315" s="204">
        <v>1030180</v>
      </c>
      <c r="AA1315" s="205">
        <v>98.72672703045032</v>
      </c>
      <c r="AB1315" s="204">
        <v>1032485</v>
      </c>
      <c r="AC1315" s="205">
        <v>98.814607838504074</v>
      </c>
      <c r="AD1315" s="203">
        <v>3.7206246627153026</v>
      </c>
      <c r="AE1315" s="203">
        <v>27.272973270474829</v>
      </c>
      <c r="AF1315" s="204">
        <v>2079.7444763183594</v>
      </c>
      <c r="AG1315" s="205">
        <v>8726.2010498046875</v>
      </c>
      <c r="AH1315" s="205">
        <v>4460.4418334960937</v>
      </c>
      <c r="AI1315" s="232">
        <v>51.115506141082193</v>
      </c>
      <c r="AJ1315" s="205">
        <v>8297.8236694335937</v>
      </c>
      <c r="AK1315" s="205">
        <v>428.3777904510498</v>
      </c>
      <c r="AL1315" s="205">
        <v>1954</v>
      </c>
      <c r="AM1315" s="205">
        <v>74</v>
      </c>
      <c r="AN1315" s="203">
        <v>54.707795323061845</v>
      </c>
      <c r="AO1315" s="203">
        <v>54.742982722383303</v>
      </c>
      <c r="AP1315" s="203">
        <v>54.035013822683986</v>
      </c>
      <c r="AQ1315" s="203">
        <v>1.8187163505220274</v>
      </c>
      <c r="AR1315" s="205">
        <v>1709</v>
      </c>
      <c r="AS1315" s="204">
        <v>2</v>
      </c>
      <c r="AT1315" s="204">
        <v>2</v>
      </c>
      <c r="AU1315" s="204">
        <v>2</v>
      </c>
      <c r="AV1315" s="204">
        <v>2</v>
      </c>
      <c r="AW1315" s="204">
        <v>0</v>
      </c>
      <c r="AX1315" s="204">
        <v>70</v>
      </c>
      <c r="AY1315" s="204">
        <v>16</v>
      </c>
      <c r="AZ1315" s="204">
        <v>34</v>
      </c>
      <c r="BA1315" s="204">
        <v>8</v>
      </c>
      <c r="BB1315" s="204">
        <v>189</v>
      </c>
      <c r="BC1315" s="204">
        <v>72</v>
      </c>
      <c r="BD1315" s="204">
        <v>174</v>
      </c>
      <c r="BE1315" s="204">
        <v>217</v>
      </c>
      <c r="BF1315" s="204">
        <v>0</v>
      </c>
      <c r="BG1315" s="203">
        <v>26.218781325730987</v>
      </c>
      <c r="BH1315" s="204">
        <v>1018</v>
      </c>
      <c r="BI1315" s="239">
        <v>50.197238658777124</v>
      </c>
      <c r="BJ1315" s="129"/>
      <c r="BK1315" s="129"/>
    </row>
    <row r="1316" spans="1:63">
      <c r="A1316" s="352">
        <v>41838</v>
      </c>
      <c r="B1316" s="114" t="s">
        <v>121</v>
      </c>
      <c r="C1316" s="114" t="s">
        <v>122</v>
      </c>
      <c r="D1316" s="114">
        <v>162</v>
      </c>
      <c r="E1316" s="114">
        <v>123</v>
      </c>
      <c r="F1316" s="114">
        <v>39</v>
      </c>
      <c r="G1316" s="114">
        <v>481</v>
      </c>
      <c r="H1316" s="114">
        <v>364</v>
      </c>
      <c r="I1316" s="114">
        <v>117</v>
      </c>
      <c r="J1316" s="114">
        <v>2005</v>
      </c>
      <c r="K1316" s="115">
        <v>1498</v>
      </c>
      <c r="L1316" s="115">
        <v>507</v>
      </c>
      <c r="M1316" s="115">
        <v>1235326</v>
      </c>
      <c r="N1316" s="116">
        <v>2.1613728255033493E-2</v>
      </c>
      <c r="O1316" s="115">
        <v>1740</v>
      </c>
      <c r="P1316" s="116">
        <v>0.14090129733085632</v>
      </c>
      <c r="Q1316" s="116">
        <v>0</v>
      </c>
      <c r="R1316" s="117">
        <v>575545</v>
      </c>
      <c r="S1316" s="116">
        <v>99.679420471191406</v>
      </c>
      <c r="T1316" s="116">
        <v>99.538970947265625</v>
      </c>
      <c r="U1316" s="118">
        <v>577396</v>
      </c>
      <c r="V1316" s="119">
        <v>0.12642969191074371</v>
      </c>
      <c r="W1316" s="117">
        <v>2102</v>
      </c>
      <c r="X1316" s="119">
        <v>0.36521905660629272</v>
      </c>
      <c r="Y1316" s="119">
        <v>0</v>
      </c>
      <c r="Z1316" s="117">
        <v>607633</v>
      </c>
      <c r="AA1316" s="119">
        <v>98.523941040039063</v>
      </c>
      <c r="AB1316" s="116">
        <v>607711</v>
      </c>
      <c r="AC1316" s="120">
        <v>98.497642517089844</v>
      </c>
      <c r="AD1316" s="116">
        <v>5.078277587890625</v>
      </c>
      <c r="AE1316" s="116">
        <v>29.297275543212891</v>
      </c>
      <c r="AF1316" s="116">
        <v>1756.5521240234375</v>
      </c>
      <c r="AG1316" s="116">
        <v>8636.8681640625</v>
      </c>
      <c r="AH1316" s="121">
        <v>6681.0810546875</v>
      </c>
      <c r="AI1316" s="116">
        <v>77.355369567871094</v>
      </c>
      <c r="AJ1316" s="121">
        <v>5999.57275390625</v>
      </c>
      <c r="AK1316" s="121">
        <v>2637.293701171875</v>
      </c>
      <c r="AL1316" s="116">
        <v>4382.40283203125</v>
      </c>
      <c r="AM1316" s="116">
        <v>2298.679931640625</v>
      </c>
      <c r="AN1316" s="116">
        <v>110.10525512695312</v>
      </c>
      <c r="AO1316" s="116">
        <v>103.50454711914062</v>
      </c>
      <c r="AP1316" s="116">
        <v>128.78939819335938</v>
      </c>
      <c r="AQ1316" s="122">
        <v>4.3076649197319199</v>
      </c>
      <c r="AR1316" s="118">
        <v>168</v>
      </c>
      <c r="AS1316" s="118">
        <v>34</v>
      </c>
      <c r="AT1316" s="118">
        <v>3</v>
      </c>
      <c r="AU1316" s="118">
        <v>2</v>
      </c>
      <c r="AV1316" s="118">
        <v>2</v>
      </c>
      <c r="AW1316" s="118">
        <v>1</v>
      </c>
      <c r="AX1316" s="118">
        <v>12</v>
      </c>
      <c r="AY1316" s="118">
        <v>1</v>
      </c>
      <c r="AZ1316" s="118">
        <v>5</v>
      </c>
      <c r="BA1316" s="118">
        <v>2</v>
      </c>
      <c r="BB1316" s="118">
        <v>18</v>
      </c>
      <c r="BC1316" s="118">
        <v>4</v>
      </c>
      <c r="BD1316" s="116">
        <v>30</v>
      </c>
      <c r="BE1316" s="118">
        <v>22</v>
      </c>
      <c r="BF1316" s="118">
        <v>0</v>
      </c>
      <c r="BG1316" s="112">
        <v>54.743534088134766</v>
      </c>
      <c r="BH1316" s="244">
        <v>50</v>
      </c>
      <c r="BI1316" s="240">
        <v>10.395010395010395</v>
      </c>
      <c r="BJ1316" s="129"/>
      <c r="BK1316" s="129"/>
    </row>
    <row r="1317" spans="1:63">
      <c r="A1317" s="352">
        <v>41838</v>
      </c>
      <c r="B1317" s="114" t="s">
        <v>123</v>
      </c>
      <c r="C1317" s="114" t="s">
        <v>122</v>
      </c>
      <c r="D1317" s="114">
        <v>167</v>
      </c>
      <c r="E1317" s="114">
        <v>158</v>
      </c>
      <c r="F1317" s="114">
        <v>9</v>
      </c>
      <c r="G1317" s="114">
        <v>511</v>
      </c>
      <c r="H1317" s="114">
        <v>483</v>
      </c>
      <c r="I1317" s="114">
        <v>28</v>
      </c>
      <c r="J1317" s="114">
        <v>1681</v>
      </c>
      <c r="K1317" s="115">
        <v>1566</v>
      </c>
      <c r="L1317" s="115">
        <v>115</v>
      </c>
      <c r="M1317" s="115">
        <v>939032</v>
      </c>
      <c r="N1317" s="116">
        <v>2.8753012884408236E-3</v>
      </c>
      <c r="O1317" s="115">
        <v>1549</v>
      </c>
      <c r="P1317" s="116">
        <v>0.16498802602291107</v>
      </c>
      <c r="Q1317" s="116">
        <v>0</v>
      </c>
      <c r="R1317" s="117">
        <v>354225</v>
      </c>
      <c r="S1317" s="116">
        <v>99.721015930175781</v>
      </c>
      <c r="T1317" s="116">
        <v>99.556488037109375</v>
      </c>
      <c r="U1317" s="118">
        <v>355216</v>
      </c>
      <c r="V1317" s="119">
        <v>2.3366063833236694E-2</v>
      </c>
      <c r="W1317" s="117">
        <v>1045</v>
      </c>
      <c r="X1317" s="119">
        <v>0.29501023888587952</v>
      </c>
      <c r="Y1317" s="119">
        <v>0</v>
      </c>
      <c r="Z1317" s="117">
        <v>266986</v>
      </c>
      <c r="AA1317" s="119">
        <v>98.814544677734375</v>
      </c>
      <c r="AB1317" s="116">
        <v>267599</v>
      </c>
      <c r="AC1317" s="120">
        <v>98.728324890136719</v>
      </c>
      <c r="AD1317" s="116">
        <v>4.9439735412597656</v>
      </c>
      <c r="AE1317" s="116">
        <v>30.048236846923828</v>
      </c>
      <c r="AF1317" s="116">
        <v>1300.501708984375</v>
      </c>
      <c r="AG1317" s="116">
        <v>5127.48876953125</v>
      </c>
      <c r="AH1317" s="121">
        <v>3233.829345703125</v>
      </c>
      <c r="AI1317" s="116">
        <v>63.0684814453125</v>
      </c>
      <c r="AJ1317" s="121">
        <v>4426.14306640625</v>
      </c>
      <c r="AK1317" s="121">
        <v>701.3450927734375</v>
      </c>
      <c r="AL1317" s="116">
        <v>2627.318603515625</v>
      </c>
      <c r="AM1317" s="116">
        <v>606.510986328125</v>
      </c>
      <c r="AN1317" s="116">
        <v>81.915298461914062</v>
      </c>
      <c r="AO1317" s="116">
        <v>76.179763793945313</v>
      </c>
      <c r="AP1317" s="116">
        <v>156.07293701171875</v>
      </c>
      <c r="AQ1317" s="116">
        <v>3.050261016972784</v>
      </c>
      <c r="AR1317" s="118">
        <v>316</v>
      </c>
      <c r="AS1317" s="118">
        <v>11</v>
      </c>
      <c r="AT1317" s="118">
        <v>1</v>
      </c>
      <c r="AU1317" s="118">
        <v>1</v>
      </c>
      <c r="AV1317" s="118">
        <v>0</v>
      </c>
      <c r="AW1317" s="118">
        <v>0</v>
      </c>
      <c r="AX1317" s="118">
        <v>2</v>
      </c>
      <c r="AY1317" s="118">
        <v>0</v>
      </c>
      <c r="AZ1317" s="118">
        <v>6</v>
      </c>
      <c r="BA1317" s="118">
        <v>2</v>
      </c>
      <c r="BB1317" s="118">
        <v>26</v>
      </c>
      <c r="BC1317" s="118">
        <v>8</v>
      </c>
      <c r="BD1317" s="116">
        <v>18</v>
      </c>
      <c r="BE1317" s="118">
        <v>29</v>
      </c>
      <c r="BF1317" s="118">
        <v>0</v>
      </c>
      <c r="BG1317" s="112">
        <v>40.246021270751953</v>
      </c>
      <c r="BH1317" s="244">
        <v>98</v>
      </c>
      <c r="BI1317" s="240">
        <v>19.17808219178082</v>
      </c>
      <c r="BJ1317" s="129"/>
      <c r="BK1317" s="129"/>
    </row>
    <row r="1318" spans="1:63">
      <c r="A1318" s="352">
        <v>41838</v>
      </c>
      <c r="B1318" s="114" t="s">
        <v>183</v>
      </c>
      <c r="C1318" s="114" t="s">
        <v>122</v>
      </c>
      <c r="D1318" s="114">
        <v>137</v>
      </c>
      <c r="E1318" s="114">
        <v>129</v>
      </c>
      <c r="F1318" s="114">
        <v>8</v>
      </c>
      <c r="G1318" s="114">
        <v>411</v>
      </c>
      <c r="H1318" s="114">
        <v>385</v>
      </c>
      <c r="I1318" s="114">
        <v>26</v>
      </c>
      <c r="J1318" s="114">
        <v>1572</v>
      </c>
      <c r="K1318" s="115">
        <v>1472</v>
      </c>
      <c r="L1318" s="115">
        <v>100</v>
      </c>
      <c r="M1318" s="115">
        <v>1085438</v>
      </c>
      <c r="N1318" s="116">
        <v>1.1147573590278625E-2</v>
      </c>
      <c r="O1318" s="115">
        <v>2232</v>
      </c>
      <c r="P1318" s="116">
        <v>0.20565590262413025</v>
      </c>
      <c r="Q1318" s="116">
        <v>0</v>
      </c>
      <c r="R1318" s="117">
        <v>432199</v>
      </c>
      <c r="S1318" s="116">
        <v>99.653221130371094</v>
      </c>
      <c r="T1318" s="116">
        <v>99.448280334472656</v>
      </c>
      <c r="U1318" s="118">
        <v>433703</v>
      </c>
      <c r="V1318" s="119">
        <v>3.6891605705022812E-2</v>
      </c>
      <c r="W1318" s="117">
        <v>1370</v>
      </c>
      <c r="X1318" s="119">
        <v>0.31698361039161682</v>
      </c>
      <c r="Y1318" s="119">
        <v>0</v>
      </c>
      <c r="Z1318" s="117">
        <v>272064</v>
      </c>
      <c r="AA1318" s="119">
        <v>98.617973327636719</v>
      </c>
      <c r="AB1318" s="116">
        <v>271972</v>
      </c>
      <c r="AC1318" s="120">
        <v>98.5682373046875</v>
      </c>
      <c r="AD1318" s="116">
        <v>5.4584832191467285</v>
      </c>
      <c r="AE1318" s="116">
        <v>29.410129547119141</v>
      </c>
      <c r="AF1318" s="116">
        <v>1646.666259765625</v>
      </c>
      <c r="AG1318" s="116">
        <v>5658.9423828125</v>
      </c>
      <c r="AH1318" s="121">
        <v>3700.91455078125</v>
      </c>
      <c r="AI1318" s="116">
        <v>65.399406433105469</v>
      </c>
      <c r="AJ1318" s="121">
        <v>5115.02587890625</v>
      </c>
      <c r="AK1318" s="121">
        <v>543.91595458984375</v>
      </c>
      <c r="AL1318" s="116">
        <v>3228.03369140625</v>
      </c>
      <c r="AM1318" s="116">
        <v>472.88107299804687</v>
      </c>
      <c r="AN1318" s="116">
        <v>91.130661010742187</v>
      </c>
      <c r="AO1318" s="116">
        <v>87.978721618652344</v>
      </c>
      <c r="AP1318" s="116">
        <v>137.43370056152344</v>
      </c>
      <c r="AQ1318" s="116">
        <v>3.5998361213819976</v>
      </c>
      <c r="AR1318" s="118">
        <v>190</v>
      </c>
      <c r="AS1318" s="118">
        <v>7</v>
      </c>
      <c r="AT1318" s="118">
        <v>2</v>
      </c>
      <c r="AU1318" s="118">
        <v>1</v>
      </c>
      <c r="AV1318" s="118">
        <v>1</v>
      </c>
      <c r="AW1318" s="118">
        <v>1</v>
      </c>
      <c r="AX1318" s="118">
        <v>6</v>
      </c>
      <c r="AY1318" s="118">
        <v>0</v>
      </c>
      <c r="AZ1318" s="118">
        <v>4</v>
      </c>
      <c r="BA1318" s="118">
        <v>1</v>
      </c>
      <c r="BB1318" s="118">
        <v>17</v>
      </c>
      <c r="BC1318" s="118">
        <v>5</v>
      </c>
      <c r="BD1318" s="116">
        <v>16</v>
      </c>
      <c r="BE1318" s="118">
        <v>31</v>
      </c>
      <c r="BF1318" s="118">
        <v>0</v>
      </c>
      <c r="BG1318" s="112">
        <v>45.124000549316406</v>
      </c>
      <c r="BH1318" s="244">
        <v>38</v>
      </c>
      <c r="BI1318" s="240">
        <v>9.2457420924574212</v>
      </c>
      <c r="BJ1318" s="129"/>
      <c r="BK1318" s="129"/>
    </row>
    <row r="1319" spans="1:63">
      <c r="A1319" s="352">
        <v>41838</v>
      </c>
      <c r="B1319" s="114" t="s">
        <v>126</v>
      </c>
      <c r="C1319" s="114" t="s">
        <v>122</v>
      </c>
      <c r="D1319" s="114">
        <v>107</v>
      </c>
      <c r="E1319" s="114">
        <v>103</v>
      </c>
      <c r="F1319" s="114">
        <v>4</v>
      </c>
      <c r="G1319" s="114">
        <v>314</v>
      </c>
      <c r="H1319" s="114">
        <v>302</v>
      </c>
      <c r="I1319" s="114">
        <v>12</v>
      </c>
      <c r="J1319" s="114">
        <v>986</v>
      </c>
      <c r="K1319" s="115">
        <v>936</v>
      </c>
      <c r="L1319" s="115">
        <v>50</v>
      </c>
      <c r="M1319" s="115">
        <v>607778</v>
      </c>
      <c r="N1319" s="116">
        <v>8.2266877871006727E-4</v>
      </c>
      <c r="O1319" s="115">
        <v>1207</v>
      </c>
      <c r="P1319" s="116">
        <v>0.19862034916877747</v>
      </c>
      <c r="Q1319" s="116">
        <v>0</v>
      </c>
      <c r="R1319" s="117">
        <v>227013</v>
      </c>
      <c r="S1319" s="116">
        <v>99.568855285644531</v>
      </c>
      <c r="T1319" s="116">
        <v>99.37109375</v>
      </c>
      <c r="U1319" s="118">
        <v>227996</v>
      </c>
      <c r="V1319" s="119">
        <v>1.3158125802874565E-3</v>
      </c>
      <c r="W1319" s="117">
        <v>756</v>
      </c>
      <c r="X1319" s="119">
        <v>0.33302056789398193</v>
      </c>
      <c r="Y1319" s="119">
        <v>0</v>
      </c>
      <c r="Z1319" s="117">
        <v>115327</v>
      </c>
      <c r="AA1319" s="119">
        <v>98.927398681640625</v>
      </c>
      <c r="AB1319" s="116">
        <v>116714</v>
      </c>
      <c r="AC1319" s="120">
        <v>97.463027954101563</v>
      </c>
      <c r="AD1319" s="116">
        <v>5.7996387481689453</v>
      </c>
      <c r="AE1319" s="116">
        <v>34.256305694580078</v>
      </c>
      <c r="AF1319" s="116">
        <v>984.13568115234375</v>
      </c>
      <c r="AG1319" s="116">
        <v>3313.85546875</v>
      </c>
      <c r="AH1319" s="121">
        <v>2151.752685546875</v>
      </c>
      <c r="AI1319" s="116">
        <v>64.931999206542969</v>
      </c>
      <c r="AJ1319" s="121">
        <v>3203.42041015625</v>
      </c>
      <c r="AK1319" s="121">
        <v>110.43499755859375</v>
      </c>
      <c r="AL1319" s="116">
        <v>2092.973388671875</v>
      </c>
      <c r="AM1319" s="116">
        <v>58.778999328613281</v>
      </c>
      <c r="AN1319" s="116">
        <v>91.606727600097656</v>
      </c>
      <c r="AO1319" s="116">
        <v>93.7308349609375</v>
      </c>
      <c r="AP1319" s="116">
        <v>55.272773742675781</v>
      </c>
      <c r="AQ1319" s="116">
        <v>3.3609081833164298</v>
      </c>
      <c r="AR1319" s="118">
        <v>177</v>
      </c>
      <c r="AS1319" s="118">
        <v>2</v>
      </c>
      <c r="AT1319" s="118">
        <v>0</v>
      </c>
      <c r="AU1319" s="118">
        <v>0</v>
      </c>
      <c r="AV1319" s="118">
        <v>0</v>
      </c>
      <c r="AW1319" s="118">
        <v>0</v>
      </c>
      <c r="AX1319" s="118">
        <v>5</v>
      </c>
      <c r="AY1319" s="118">
        <v>1</v>
      </c>
      <c r="AZ1319" s="118">
        <v>7</v>
      </c>
      <c r="BA1319" s="118">
        <v>2</v>
      </c>
      <c r="BB1319" s="118">
        <v>21</v>
      </c>
      <c r="BC1319" s="118">
        <v>14</v>
      </c>
      <c r="BD1319" s="116">
        <v>14</v>
      </c>
      <c r="BE1319" s="118">
        <v>41</v>
      </c>
      <c r="BF1319" s="118">
        <v>0</v>
      </c>
      <c r="BG1319" s="112">
        <v>44.918914794921875</v>
      </c>
      <c r="BH1319" s="244">
        <v>29</v>
      </c>
      <c r="BI1319" s="240">
        <v>9.2356687898089174</v>
      </c>
      <c r="BJ1319" s="129"/>
      <c r="BK1319" s="129"/>
    </row>
    <row r="1320" spans="1:63">
      <c r="A1320" s="352">
        <v>41838</v>
      </c>
      <c r="B1320" s="114" t="s">
        <v>184</v>
      </c>
      <c r="C1320" s="114" t="s">
        <v>122</v>
      </c>
      <c r="D1320" s="114">
        <v>112</v>
      </c>
      <c r="E1320" s="114">
        <v>95</v>
      </c>
      <c r="F1320" s="114">
        <v>17</v>
      </c>
      <c r="G1320" s="114">
        <v>333</v>
      </c>
      <c r="H1320" s="114">
        <v>282</v>
      </c>
      <c r="I1320" s="114">
        <v>51</v>
      </c>
      <c r="J1320" s="114">
        <v>1174</v>
      </c>
      <c r="K1320" s="115">
        <v>956</v>
      </c>
      <c r="L1320" s="115">
        <v>218</v>
      </c>
      <c r="M1320" s="115">
        <v>925568</v>
      </c>
      <c r="N1320" s="116">
        <v>9.7237585578113794E-4</v>
      </c>
      <c r="O1320" s="115">
        <v>2608</v>
      </c>
      <c r="P1320" s="116">
        <v>0.28178176283836365</v>
      </c>
      <c r="Q1320" s="116">
        <v>0</v>
      </c>
      <c r="R1320" s="117">
        <v>347079</v>
      </c>
      <c r="S1320" s="116">
        <v>99.527992248535156</v>
      </c>
      <c r="T1320" s="116">
        <v>99.247543334960938</v>
      </c>
      <c r="U1320" s="118">
        <v>348725</v>
      </c>
      <c r="V1320" s="119">
        <v>1.7779052257537842E-2</v>
      </c>
      <c r="W1320" s="117">
        <v>1273</v>
      </c>
      <c r="X1320" s="119">
        <v>0.3667752742767334</v>
      </c>
      <c r="Y1320" s="119">
        <v>0</v>
      </c>
      <c r="Z1320" s="117">
        <v>244579</v>
      </c>
      <c r="AA1320" s="119">
        <v>98.407875061035156</v>
      </c>
      <c r="AB1320" s="116">
        <v>242627</v>
      </c>
      <c r="AC1320" s="120">
        <v>98.318405151367188</v>
      </c>
      <c r="AD1320" s="116">
        <v>5.7684650421142578</v>
      </c>
      <c r="AE1320" s="116">
        <v>29.646446228027344</v>
      </c>
      <c r="AF1320" s="116">
        <v>1535.5660400390625</v>
      </c>
      <c r="AG1320" s="116">
        <v>4297.48681640625</v>
      </c>
      <c r="AH1320" s="121">
        <v>2960.427490234375</v>
      </c>
      <c r="AI1320" s="116">
        <v>68.887413024902344</v>
      </c>
      <c r="AJ1320" s="121">
        <v>3534.3701171875</v>
      </c>
      <c r="AK1320" s="121">
        <v>763.11712646484375</v>
      </c>
      <c r="AL1320" s="116">
        <v>2452.70947265625</v>
      </c>
      <c r="AM1320" s="116">
        <v>507.718017578125</v>
      </c>
      <c r="AN1320" s="116">
        <v>95.560844421386719</v>
      </c>
      <c r="AO1320" s="116">
        <v>97.759696960449219</v>
      </c>
      <c r="AP1320" s="116">
        <v>86.545127868652344</v>
      </c>
      <c r="AQ1320" s="116">
        <v>3.6605509509422913</v>
      </c>
      <c r="AR1320" s="118">
        <v>155</v>
      </c>
      <c r="AS1320" s="118">
        <v>4</v>
      </c>
      <c r="AT1320" s="118">
        <v>0</v>
      </c>
      <c r="AU1320" s="118">
        <v>0</v>
      </c>
      <c r="AV1320" s="118">
        <v>0</v>
      </c>
      <c r="AW1320" s="118">
        <v>0</v>
      </c>
      <c r="AX1320" s="118">
        <v>5</v>
      </c>
      <c r="AY1320" s="118">
        <v>0</v>
      </c>
      <c r="AZ1320" s="118">
        <v>5</v>
      </c>
      <c r="BA1320" s="118">
        <v>0</v>
      </c>
      <c r="BB1320" s="118">
        <v>31</v>
      </c>
      <c r="BC1320" s="118">
        <v>15</v>
      </c>
      <c r="BD1320" s="116">
        <v>15</v>
      </c>
      <c r="BE1320" s="118">
        <v>41</v>
      </c>
      <c r="BF1320" s="118">
        <v>0</v>
      </c>
      <c r="BG1320" s="112">
        <v>47.150913238525391</v>
      </c>
      <c r="BH1320" s="244">
        <v>31</v>
      </c>
      <c r="BI1320" s="240">
        <v>9.3093093093093096</v>
      </c>
      <c r="BJ1320" s="129"/>
      <c r="BK1320" s="129"/>
    </row>
    <row r="1321" spans="1:63">
      <c r="A1321" s="352">
        <v>41838</v>
      </c>
      <c r="B1321" s="114" t="s">
        <v>131</v>
      </c>
      <c r="C1321" s="114" t="s">
        <v>176</v>
      </c>
      <c r="D1321" s="114">
        <v>184</v>
      </c>
      <c r="E1321" s="114">
        <v>164</v>
      </c>
      <c r="F1321" s="114">
        <v>20</v>
      </c>
      <c r="G1321" s="114">
        <v>528</v>
      </c>
      <c r="H1321" s="114">
        <v>478</v>
      </c>
      <c r="I1321" s="114">
        <v>50</v>
      </c>
      <c r="J1321" s="114">
        <v>1702</v>
      </c>
      <c r="K1321" s="115">
        <v>1532</v>
      </c>
      <c r="L1321" s="115">
        <v>170</v>
      </c>
      <c r="M1321" s="115">
        <v>1033364</v>
      </c>
      <c r="N1321" s="116">
        <v>9.6771320386324078E-5</v>
      </c>
      <c r="O1321" s="115">
        <v>38</v>
      </c>
      <c r="P1321" s="116">
        <v>3.8299192674458027E-3</v>
      </c>
      <c r="Q1321" s="116">
        <v>0</v>
      </c>
      <c r="R1321" s="117">
        <v>376858</v>
      </c>
      <c r="S1321" s="116">
        <v>99.689971923828125</v>
      </c>
      <c r="T1321" s="116">
        <v>99.6861572265625</v>
      </c>
      <c r="U1321" s="118">
        <v>378030</v>
      </c>
      <c r="V1321" s="119">
        <v>3.1743512954562902E-3</v>
      </c>
      <c r="W1321" s="117">
        <v>993</v>
      </c>
      <c r="X1321" s="119">
        <v>0.26349446177482605</v>
      </c>
      <c r="Y1321" s="119">
        <v>0</v>
      </c>
      <c r="Z1321" s="117">
        <v>136403</v>
      </c>
      <c r="AA1321" s="119">
        <v>95.187789916992188</v>
      </c>
      <c r="AB1321" s="116">
        <v>135450</v>
      </c>
      <c r="AC1321" s="120">
        <v>95.596900939941406</v>
      </c>
      <c r="AD1321" s="116">
        <v>5.2937560081481934</v>
      </c>
      <c r="AE1321" s="116">
        <v>30.414764404296875</v>
      </c>
      <c r="AF1321" s="116">
        <v>1535.4561767578125</v>
      </c>
      <c r="AG1321" s="116">
        <v>4547.60400390625</v>
      </c>
      <c r="AH1321" s="121">
        <v>2629.393310546875</v>
      </c>
      <c r="AI1321" s="116">
        <v>57.819313049316406</v>
      </c>
      <c r="AJ1321" s="121">
        <v>3998.57666015625</v>
      </c>
      <c r="AK1321" s="121">
        <v>549.02691650390625</v>
      </c>
      <c r="AL1321" s="116">
        <v>2234.43896484375</v>
      </c>
      <c r="AM1321" s="116">
        <v>394.95501708984375</v>
      </c>
      <c r="AN1321" s="116">
        <v>68.835601806640625</v>
      </c>
      <c r="AO1321" s="116">
        <v>67.655006408691406</v>
      </c>
      <c r="AP1321" s="116">
        <v>78.857681274414063</v>
      </c>
      <c r="AQ1321" s="116">
        <v>2.6719177461258812</v>
      </c>
      <c r="AR1321" s="118">
        <v>371</v>
      </c>
      <c r="AS1321" s="118">
        <v>1</v>
      </c>
      <c r="AT1321" s="118">
        <v>0</v>
      </c>
      <c r="AU1321" s="118">
        <v>0</v>
      </c>
      <c r="AV1321" s="118">
        <v>0</v>
      </c>
      <c r="AW1321" s="118">
        <v>0</v>
      </c>
      <c r="AX1321" s="118">
        <v>4</v>
      </c>
      <c r="AY1321" s="118">
        <v>1</v>
      </c>
      <c r="AZ1321" s="118">
        <v>4</v>
      </c>
      <c r="BA1321" s="118">
        <v>2</v>
      </c>
      <c r="BB1321" s="118">
        <v>99</v>
      </c>
      <c r="BC1321" s="118">
        <v>56</v>
      </c>
      <c r="BD1321" s="116">
        <v>14</v>
      </c>
      <c r="BE1321" s="118">
        <v>26</v>
      </c>
      <c r="BF1321" s="118">
        <v>0</v>
      </c>
      <c r="BG1321" s="112">
        <v>33.593910217285156</v>
      </c>
      <c r="BH1321" s="244">
        <v>129</v>
      </c>
      <c r="BI1321" s="240">
        <v>24.431818181818183</v>
      </c>
      <c r="BJ1321" s="129"/>
      <c r="BK1321" s="129"/>
    </row>
    <row r="1322" spans="1:63">
      <c r="A1322" s="352">
        <v>41838</v>
      </c>
      <c r="B1322" s="114" t="s">
        <v>124</v>
      </c>
      <c r="C1322" s="114" t="s">
        <v>176</v>
      </c>
      <c r="D1322" s="114">
        <v>149</v>
      </c>
      <c r="E1322" s="114">
        <v>113</v>
      </c>
      <c r="F1322" s="114">
        <v>36</v>
      </c>
      <c r="G1322" s="114">
        <v>430</v>
      </c>
      <c r="H1322" s="114">
        <v>332</v>
      </c>
      <c r="I1322" s="114">
        <v>98</v>
      </c>
      <c r="J1322" s="114">
        <v>1601</v>
      </c>
      <c r="K1322" s="115">
        <v>1251</v>
      </c>
      <c r="L1322" s="115">
        <v>350</v>
      </c>
      <c r="M1322" s="115">
        <v>1067669</v>
      </c>
      <c r="N1322" s="116">
        <v>3.6059863865375519E-2</v>
      </c>
      <c r="O1322" s="115">
        <v>134</v>
      </c>
      <c r="P1322" s="116">
        <v>1.3021997176110744E-2</v>
      </c>
      <c r="Q1322" s="116">
        <v>0</v>
      </c>
      <c r="R1322" s="117">
        <v>435385</v>
      </c>
      <c r="S1322" s="116">
        <v>98.902809143066406</v>
      </c>
      <c r="T1322" s="116">
        <v>98.889930725097656</v>
      </c>
      <c r="U1322" s="118">
        <v>440215</v>
      </c>
      <c r="V1322" s="119">
        <v>0.79074996709823608</v>
      </c>
      <c r="W1322" s="117">
        <v>1239</v>
      </c>
      <c r="X1322" s="119">
        <v>0.28457573056221008</v>
      </c>
      <c r="Y1322" s="119">
        <v>0</v>
      </c>
      <c r="Z1322" s="117">
        <v>93164</v>
      </c>
      <c r="AA1322" s="119">
        <v>93.590873718261719</v>
      </c>
      <c r="AB1322" s="116">
        <v>92589</v>
      </c>
      <c r="AC1322" s="120">
        <v>93.980926513671875</v>
      </c>
      <c r="AD1322" s="116">
        <v>5.0266804695129395</v>
      </c>
      <c r="AE1322" s="116">
        <v>29.211948394775391</v>
      </c>
      <c r="AF1322" s="116">
        <v>1585.72314453125</v>
      </c>
      <c r="AG1322" s="116">
        <v>5293.60791015625</v>
      </c>
      <c r="AH1322" s="121">
        <v>3189.585693359375</v>
      </c>
      <c r="AI1322" s="116">
        <v>60.253532409667969</v>
      </c>
      <c r="AJ1322" s="121">
        <v>4180.05322265625</v>
      </c>
      <c r="AK1322" s="121">
        <v>1113.5557861328125</v>
      </c>
      <c r="AL1322" s="116">
        <v>2397.493896484375</v>
      </c>
      <c r="AM1322" s="116">
        <v>792.0933837890625</v>
      </c>
      <c r="AN1322" s="116">
        <v>81.021675109863281</v>
      </c>
      <c r="AO1322" s="116">
        <v>81.545799255371094</v>
      </c>
      <c r="AP1322" s="116">
        <v>79.112937927246094</v>
      </c>
      <c r="AQ1322" s="116">
        <v>3.3064384198352594</v>
      </c>
      <c r="AR1322" s="118">
        <v>210</v>
      </c>
      <c r="AS1322" s="118">
        <v>2</v>
      </c>
      <c r="AT1322" s="118">
        <v>3</v>
      </c>
      <c r="AU1322" s="118">
        <v>2</v>
      </c>
      <c r="AV1322" s="118">
        <v>8</v>
      </c>
      <c r="AW1322" s="118">
        <v>7</v>
      </c>
      <c r="AX1322" s="118">
        <v>2</v>
      </c>
      <c r="AY1322" s="118">
        <v>0</v>
      </c>
      <c r="AZ1322" s="118">
        <v>8</v>
      </c>
      <c r="BA1322" s="118">
        <v>1</v>
      </c>
      <c r="BB1322" s="118">
        <v>66</v>
      </c>
      <c r="BC1322" s="118">
        <v>44</v>
      </c>
      <c r="BD1322" s="116">
        <v>12</v>
      </c>
      <c r="BE1322" s="118">
        <v>40</v>
      </c>
      <c r="BF1322" s="118">
        <v>0</v>
      </c>
      <c r="BG1322" s="112">
        <v>39.939926147460938</v>
      </c>
      <c r="BH1322" s="244">
        <v>86</v>
      </c>
      <c r="BI1322" s="240">
        <v>20</v>
      </c>
      <c r="BJ1322" s="129"/>
      <c r="BK1322" s="129"/>
    </row>
    <row r="1323" spans="1:63">
      <c r="A1323" s="352">
        <v>41838</v>
      </c>
      <c r="B1323" s="206" t="s">
        <v>133</v>
      </c>
      <c r="C1323" s="206" t="s">
        <v>176</v>
      </c>
      <c r="D1323" s="206">
        <v>171</v>
      </c>
      <c r="E1323" s="206">
        <v>163</v>
      </c>
      <c r="F1323" s="206">
        <v>8</v>
      </c>
      <c r="G1323" s="206">
        <v>506</v>
      </c>
      <c r="H1323" s="206">
        <v>482</v>
      </c>
      <c r="I1323" s="206">
        <v>24</v>
      </c>
      <c r="J1323" s="206">
        <v>1587</v>
      </c>
      <c r="K1323" s="245">
        <v>1511</v>
      </c>
      <c r="L1323" s="245">
        <v>76</v>
      </c>
      <c r="M1323" s="245">
        <v>885285</v>
      </c>
      <c r="N1323" s="246">
        <v>3.1628233846276999E-3</v>
      </c>
      <c r="O1323" s="245">
        <v>43</v>
      </c>
      <c r="P1323" s="246">
        <v>5.1479744724929333E-3</v>
      </c>
      <c r="Q1323" s="246">
        <v>0</v>
      </c>
      <c r="R1323" s="247">
        <v>289398</v>
      </c>
      <c r="S1323" s="246">
        <v>99.424201965332031</v>
      </c>
      <c r="T1323" s="246">
        <v>99.419082641601563</v>
      </c>
      <c r="U1323" s="248">
        <v>291074</v>
      </c>
      <c r="V1323" s="249">
        <v>0.21266070008277893</v>
      </c>
      <c r="W1323" s="248">
        <v>885</v>
      </c>
      <c r="X1323" s="246">
        <v>0.30580723285675049</v>
      </c>
      <c r="Y1323" s="246">
        <v>0</v>
      </c>
      <c r="Z1323" s="247">
        <v>58888</v>
      </c>
      <c r="AA1323" s="249">
        <v>95.552574157714844</v>
      </c>
      <c r="AB1323" s="246">
        <v>58089</v>
      </c>
      <c r="AC1323" s="250">
        <v>96.006126403808594</v>
      </c>
      <c r="AD1323" s="246">
        <v>5.3358473777770996</v>
      </c>
      <c r="AE1323" s="246">
        <v>34.461639404296875</v>
      </c>
      <c r="AF1323" s="246">
        <v>1382.71044921875</v>
      </c>
      <c r="AG1323" s="246">
        <v>4146.2880859375</v>
      </c>
      <c r="AH1323" s="251">
        <v>2451.8955078125</v>
      </c>
      <c r="AI1323" s="246">
        <v>59.134712219238281</v>
      </c>
      <c r="AJ1323" s="251">
        <v>4029.968505859375</v>
      </c>
      <c r="AK1323" s="251">
        <v>116.32009887695312</v>
      </c>
      <c r="AL1323" s="246">
        <v>2387.102783203125</v>
      </c>
      <c r="AM1323" s="246">
        <v>64.792701721191406</v>
      </c>
      <c r="AN1323" s="246">
        <v>69.962051391601562</v>
      </c>
      <c r="AO1323" s="246">
        <v>71.699363708496094</v>
      </c>
      <c r="AP1323" s="246">
        <v>38.033611297607422</v>
      </c>
      <c r="AQ1323" s="246">
        <v>2.6126578991414617</v>
      </c>
      <c r="AR1323" s="248">
        <v>350</v>
      </c>
      <c r="AS1323" s="248">
        <v>4</v>
      </c>
      <c r="AT1323" s="248">
        <v>0</v>
      </c>
      <c r="AU1323" s="248">
        <v>0</v>
      </c>
      <c r="AV1323" s="248">
        <v>5</v>
      </c>
      <c r="AW1323" s="248">
        <v>1</v>
      </c>
      <c r="AX1323" s="248">
        <v>3</v>
      </c>
      <c r="AY1323" s="248">
        <v>0</v>
      </c>
      <c r="AZ1323" s="248">
        <v>9</v>
      </c>
      <c r="BA1323" s="248">
        <v>4</v>
      </c>
      <c r="BB1323" s="248">
        <v>90</v>
      </c>
      <c r="BC1323" s="248">
        <v>51</v>
      </c>
      <c r="BD1323" s="246">
        <v>22</v>
      </c>
      <c r="BE1323" s="248">
        <v>35</v>
      </c>
      <c r="BF1323" s="248">
        <v>0</v>
      </c>
      <c r="BG1323" s="249">
        <v>33.941463470458984</v>
      </c>
      <c r="BH1323" s="252">
        <v>167</v>
      </c>
      <c r="BI1323" s="253">
        <v>33.003952569169961</v>
      </c>
      <c r="BJ1323" s="129"/>
      <c r="BK1323" s="129"/>
    </row>
    <row r="1324" spans="1:63">
      <c r="A1324" s="352">
        <v>41838</v>
      </c>
      <c r="B1324" s="206" t="s">
        <v>125</v>
      </c>
      <c r="C1324" s="206" t="s">
        <v>176</v>
      </c>
      <c r="D1324" s="206">
        <v>171</v>
      </c>
      <c r="E1324" s="206">
        <v>164</v>
      </c>
      <c r="F1324" s="206">
        <v>7</v>
      </c>
      <c r="G1324" s="206">
        <v>489</v>
      </c>
      <c r="H1324" s="206">
        <v>468</v>
      </c>
      <c r="I1324" s="206">
        <v>21</v>
      </c>
      <c r="J1324" s="206">
        <v>1580</v>
      </c>
      <c r="K1324" s="245">
        <v>1506</v>
      </c>
      <c r="L1324" s="245">
        <v>74</v>
      </c>
      <c r="M1324" s="245">
        <v>872069</v>
      </c>
      <c r="N1324" s="246">
        <v>4.3574534356594086E-3</v>
      </c>
      <c r="O1324" s="245">
        <v>13</v>
      </c>
      <c r="P1324" s="246">
        <v>1.5586763620376587E-3</v>
      </c>
      <c r="Q1324" s="246">
        <v>0</v>
      </c>
      <c r="R1324" s="247">
        <v>325349</v>
      </c>
      <c r="S1324" s="246">
        <v>98.426559448242188</v>
      </c>
      <c r="T1324" s="246">
        <v>98.425025939941406</v>
      </c>
      <c r="U1324" s="248">
        <v>330550</v>
      </c>
      <c r="V1324" s="249">
        <v>1.3093329668045044</v>
      </c>
      <c r="W1324" s="248">
        <v>710</v>
      </c>
      <c r="X1324" s="246">
        <v>0.21822719275951385</v>
      </c>
      <c r="Y1324" s="246">
        <v>0</v>
      </c>
      <c r="Z1324" s="247">
        <v>69949</v>
      </c>
      <c r="AA1324" s="249">
        <v>96.424537658691406</v>
      </c>
      <c r="AB1324" s="246">
        <v>70402</v>
      </c>
      <c r="AC1324" s="250">
        <v>96.105224609375</v>
      </c>
      <c r="AD1324" s="246">
        <v>4.3556299209594727</v>
      </c>
      <c r="AE1324" s="246">
        <v>31.420320510864258</v>
      </c>
      <c r="AF1324" s="246">
        <v>1132.5794677734375</v>
      </c>
      <c r="AG1324" s="246">
        <v>4223.66259765625</v>
      </c>
      <c r="AH1324" s="251">
        <v>2516.42431640625</v>
      </c>
      <c r="AI1324" s="246">
        <v>59.579196929931641</v>
      </c>
      <c r="AJ1324" s="251">
        <v>4050.590087890625</v>
      </c>
      <c r="AK1324" s="251">
        <v>173.0718994140625</v>
      </c>
      <c r="AL1324" s="246">
        <v>2400.4130859375</v>
      </c>
      <c r="AM1324" s="246">
        <v>116.01059722900391</v>
      </c>
      <c r="AN1324" s="246">
        <v>70.464332580566406</v>
      </c>
      <c r="AO1324" s="246">
        <v>71.151634216308594</v>
      </c>
      <c r="AP1324" s="246">
        <v>57.471466064453125</v>
      </c>
      <c r="AQ1324" s="246">
        <v>2.6732041757318039</v>
      </c>
      <c r="AR1324" s="248">
        <v>331</v>
      </c>
      <c r="AS1324" s="248">
        <v>4</v>
      </c>
      <c r="AT1324" s="248">
        <v>0</v>
      </c>
      <c r="AU1324" s="248">
        <v>0</v>
      </c>
      <c r="AV1324" s="248">
        <v>8</v>
      </c>
      <c r="AW1324" s="248">
        <v>6</v>
      </c>
      <c r="AX1324" s="248">
        <v>0</v>
      </c>
      <c r="AY1324" s="248">
        <v>0</v>
      </c>
      <c r="AZ1324" s="248">
        <v>7</v>
      </c>
      <c r="BA1324" s="248">
        <v>3</v>
      </c>
      <c r="BB1324" s="248">
        <v>56</v>
      </c>
      <c r="BC1324" s="248">
        <v>34</v>
      </c>
      <c r="BD1324" s="246">
        <v>8</v>
      </c>
      <c r="BE1324" s="248">
        <v>21</v>
      </c>
      <c r="BF1324" s="248">
        <v>0</v>
      </c>
      <c r="BG1324" s="249">
        <v>34.263526916503906</v>
      </c>
      <c r="BH1324" s="252">
        <v>148</v>
      </c>
      <c r="BI1324" s="253">
        <v>30.265848670756647</v>
      </c>
      <c r="BJ1324" s="129"/>
      <c r="BK1324" s="129"/>
    </row>
    <row r="1325" spans="1:63">
      <c r="A1325" s="352">
        <v>41838</v>
      </c>
      <c r="B1325" s="107" t="s">
        <v>127</v>
      </c>
      <c r="C1325" s="107" t="s">
        <v>128</v>
      </c>
      <c r="D1325" s="107">
        <v>162</v>
      </c>
      <c r="E1325" s="107">
        <v>150</v>
      </c>
      <c r="F1325" s="107">
        <v>12</v>
      </c>
      <c r="G1325" s="107">
        <v>486</v>
      </c>
      <c r="H1325" s="107">
        <v>450</v>
      </c>
      <c r="I1325" s="107">
        <v>36</v>
      </c>
      <c r="J1325" s="107">
        <v>1583</v>
      </c>
      <c r="K1325" s="108">
        <v>1461</v>
      </c>
      <c r="L1325" s="108">
        <v>122</v>
      </c>
      <c r="M1325" s="108">
        <v>803215</v>
      </c>
      <c r="N1325" s="109">
        <v>0</v>
      </c>
      <c r="O1325" s="108">
        <v>3533</v>
      </c>
      <c r="P1325" s="109">
        <v>0.43986773490905762</v>
      </c>
      <c r="Q1325" s="109">
        <v>0</v>
      </c>
      <c r="R1325" s="110">
        <v>311792</v>
      </c>
      <c r="S1325" s="109">
        <v>99.555534362792969</v>
      </c>
      <c r="T1325" s="109">
        <v>99.117622375488281</v>
      </c>
      <c r="U1325" s="111">
        <v>313184</v>
      </c>
      <c r="V1325" s="112">
        <v>3.9912641048431396E-2</v>
      </c>
      <c r="W1325" s="111">
        <v>2320</v>
      </c>
      <c r="X1325" s="109">
        <v>0.74408578872680664</v>
      </c>
      <c r="Y1325" s="109">
        <v>0</v>
      </c>
      <c r="Z1325" s="110">
        <v>647768</v>
      </c>
      <c r="AA1325" s="112">
        <v>99.243247985839844</v>
      </c>
      <c r="AB1325" s="109">
        <v>647667</v>
      </c>
      <c r="AC1325" s="182">
        <v>99.387649536132812</v>
      </c>
      <c r="AD1325" s="109">
        <v>3.1917991638183594</v>
      </c>
      <c r="AE1325" s="109">
        <v>18.859804153442383</v>
      </c>
      <c r="AF1325" s="109">
        <v>722.8333740234375</v>
      </c>
      <c r="AG1325" s="109">
        <v>4003.223876953125</v>
      </c>
      <c r="AH1325" s="113">
        <v>2348.568115234375</v>
      </c>
      <c r="AI1325" s="109">
        <v>58.666919708251953</v>
      </c>
      <c r="AJ1325" s="113">
        <v>3685.262939453125</v>
      </c>
      <c r="AK1325" s="113">
        <v>317.96112060546875</v>
      </c>
      <c r="AL1325" s="109">
        <v>450</v>
      </c>
      <c r="AM1325" s="109">
        <v>36</v>
      </c>
      <c r="AN1325" s="109">
        <v>69.698196411132813</v>
      </c>
      <c r="AO1325" s="109">
        <v>70.664871215820313</v>
      </c>
      <c r="AP1325" s="109">
        <v>60.159732818603516</v>
      </c>
      <c r="AQ1325" s="109">
        <v>2.5288843189849177</v>
      </c>
      <c r="AR1325" s="111">
        <v>337</v>
      </c>
      <c r="AS1325" s="111">
        <v>1</v>
      </c>
      <c r="AT1325" s="111">
        <v>0</v>
      </c>
      <c r="AU1325" s="111">
        <v>0</v>
      </c>
      <c r="AV1325" s="111">
        <v>2</v>
      </c>
      <c r="AW1325" s="111">
        <v>0</v>
      </c>
      <c r="AX1325" s="111">
        <v>15</v>
      </c>
      <c r="AY1325" s="111">
        <v>0</v>
      </c>
      <c r="AZ1325" s="111">
        <v>13</v>
      </c>
      <c r="BA1325" s="111">
        <v>2</v>
      </c>
      <c r="BB1325" s="111">
        <v>26</v>
      </c>
      <c r="BC1325" s="111">
        <v>5</v>
      </c>
      <c r="BD1325" s="109">
        <v>66</v>
      </c>
      <c r="BE1325" s="111">
        <v>97</v>
      </c>
      <c r="BF1325" s="111">
        <v>0</v>
      </c>
      <c r="BG1325" s="112">
        <v>34.065841674804688</v>
      </c>
      <c r="BH1325" s="244">
        <v>173</v>
      </c>
      <c r="BI1325" s="240">
        <v>35.596707818930042</v>
      </c>
      <c r="BJ1325" s="129"/>
      <c r="BK1325" s="129"/>
    </row>
    <row r="1326" spans="1:63">
      <c r="A1326" s="352">
        <v>41838</v>
      </c>
      <c r="B1326" s="107" t="s">
        <v>129</v>
      </c>
      <c r="C1326" s="107" t="s">
        <v>128</v>
      </c>
      <c r="D1326" s="107">
        <v>154</v>
      </c>
      <c r="E1326" s="107">
        <v>151</v>
      </c>
      <c r="F1326" s="107">
        <v>3</v>
      </c>
      <c r="G1326" s="107">
        <v>457</v>
      </c>
      <c r="H1326" s="107">
        <v>449</v>
      </c>
      <c r="I1326" s="107">
        <v>8</v>
      </c>
      <c r="J1326" s="107">
        <v>1279</v>
      </c>
      <c r="K1326" s="108">
        <v>1253</v>
      </c>
      <c r="L1326" s="108">
        <v>26</v>
      </c>
      <c r="M1326" s="108">
        <v>653709</v>
      </c>
      <c r="N1326" s="109">
        <v>0.13461647927761078</v>
      </c>
      <c r="O1326" s="108">
        <v>3366</v>
      </c>
      <c r="P1326" s="109">
        <v>0.51560604572296143</v>
      </c>
      <c r="Q1326" s="109">
        <v>0</v>
      </c>
      <c r="R1326" s="110">
        <v>199725</v>
      </c>
      <c r="S1326" s="109">
        <v>99.518165588378906</v>
      </c>
      <c r="T1326" s="109">
        <v>99.005043029785156</v>
      </c>
      <c r="U1326" s="111">
        <v>200692</v>
      </c>
      <c r="V1326" s="112">
        <v>2.042931504547596E-2</v>
      </c>
      <c r="W1326" s="111">
        <v>1406</v>
      </c>
      <c r="X1326" s="109">
        <v>0.70396792888641357</v>
      </c>
      <c r="Y1326" s="109">
        <v>0</v>
      </c>
      <c r="Z1326" s="110">
        <v>163403</v>
      </c>
      <c r="AA1326" s="112">
        <v>98.516548156738281</v>
      </c>
      <c r="AB1326" s="109">
        <v>163754</v>
      </c>
      <c r="AC1326" s="182">
        <v>98.676063537597656</v>
      </c>
      <c r="AD1326" s="109">
        <v>3.1334977149963379</v>
      </c>
      <c r="AE1326" s="109">
        <v>26.971548080444336</v>
      </c>
      <c r="AF1326" s="109">
        <v>601.88336181640625</v>
      </c>
      <c r="AG1326" s="109">
        <v>2317.2158203125</v>
      </c>
      <c r="AH1326" s="113">
        <v>934.26654052734375</v>
      </c>
      <c r="AI1326" s="109">
        <v>40.318496704101563</v>
      </c>
      <c r="AJ1326" s="113">
        <v>2289.34375</v>
      </c>
      <c r="AK1326" s="113">
        <v>27.872220993041992</v>
      </c>
      <c r="AL1326" s="109">
        <v>449</v>
      </c>
      <c r="AM1326" s="109">
        <v>8</v>
      </c>
      <c r="AN1326" s="109">
        <v>53.292873382568359</v>
      </c>
      <c r="AO1326" s="109">
        <v>53.929466247558594</v>
      </c>
      <c r="AP1326" s="109">
        <v>27.058303833007813</v>
      </c>
      <c r="AQ1326" s="109">
        <v>1.8117402817142298</v>
      </c>
      <c r="AR1326" s="111">
        <v>377</v>
      </c>
      <c r="AS1326" s="111">
        <v>1</v>
      </c>
      <c r="AT1326" s="111">
        <v>1</v>
      </c>
      <c r="AU1326" s="111">
        <v>1</v>
      </c>
      <c r="AV1326" s="111">
        <v>0</v>
      </c>
      <c r="AW1326" s="111">
        <v>0</v>
      </c>
      <c r="AX1326" s="111">
        <v>14</v>
      </c>
      <c r="AY1326" s="111">
        <v>0</v>
      </c>
      <c r="AZ1326" s="111">
        <v>11</v>
      </c>
      <c r="BA1326" s="111">
        <v>3</v>
      </c>
      <c r="BB1326" s="111">
        <v>35</v>
      </c>
      <c r="BC1326" s="111">
        <v>19</v>
      </c>
      <c r="BD1326" s="109">
        <v>59</v>
      </c>
      <c r="BE1326" s="111">
        <v>99</v>
      </c>
      <c r="BF1326" s="111">
        <v>0</v>
      </c>
      <c r="BG1326" s="112">
        <v>26.265918731689453</v>
      </c>
      <c r="BH1326" s="244">
        <v>202</v>
      </c>
      <c r="BI1326" s="240">
        <v>44.201312910284464</v>
      </c>
      <c r="BJ1326" s="129"/>
      <c r="BK1326" s="129"/>
    </row>
    <row r="1327" spans="1:63">
      <c r="A1327" s="352">
        <v>41838</v>
      </c>
      <c r="B1327" s="126" t="s">
        <v>130</v>
      </c>
      <c r="C1327" s="126" t="s">
        <v>128</v>
      </c>
      <c r="D1327" s="233">
        <v>181</v>
      </c>
      <c r="E1327" s="233">
        <v>176</v>
      </c>
      <c r="F1327" s="233">
        <v>5</v>
      </c>
      <c r="G1327" s="233">
        <v>543</v>
      </c>
      <c r="H1327" s="233">
        <v>528</v>
      </c>
      <c r="I1327" s="233">
        <v>15</v>
      </c>
      <c r="J1327" s="233">
        <v>893</v>
      </c>
      <c r="K1327" s="233">
        <v>860</v>
      </c>
      <c r="L1327" s="233">
        <v>33</v>
      </c>
      <c r="M1327" s="233">
        <v>272219</v>
      </c>
      <c r="N1327" s="195">
        <v>0.33318760991096497</v>
      </c>
      <c r="O1327" s="233">
        <v>755</v>
      </c>
      <c r="P1327" s="230">
        <v>0.27827739715576172</v>
      </c>
      <c r="Q1327" s="234">
        <v>0</v>
      </c>
      <c r="R1327" s="233">
        <v>56847</v>
      </c>
      <c r="S1327" s="230">
        <v>99.789352416992188</v>
      </c>
      <c r="T1327" s="195">
        <v>99.51165771484375</v>
      </c>
      <c r="U1327" s="233">
        <v>56967</v>
      </c>
      <c r="V1327" s="195">
        <v>0</v>
      </c>
      <c r="W1327" s="233">
        <v>407</v>
      </c>
      <c r="X1327" s="195">
        <v>0.71595686674118042</v>
      </c>
      <c r="Y1327" s="234">
        <v>0</v>
      </c>
      <c r="Z1327" s="233">
        <v>102195</v>
      </c>
      <c r="AA1327" s="195">
        <v>98.32183837890625</v>
      </c>
      <c r="AB1327" s="233">
        <v>103507</v>
      </c>
      <c r="AC1327" s="195">
        <v>98.370155334472656</v>
      </c>
      <c r="AD1327" s="234">
        <v>4.2135491371154785</v>
      </c>
      <c r="AE1327" s="234">
        <v>29.602144241333008</v>
      </c>
      <c r="AF1327" s="233">
        <v>342.51687622070312</v>
      </c>
      <c r="AG1327" s="234">
        <v>1033.36083984375</v>
      </c>
      <c r="AH1327" s="234">
        <v>531.89422607421875</v>
      </c>
      <c r="AI1327" s="234">
        <v>51.472263336181641</v>
      </c>
      <c r="AJ1327" s="234">
        <v>994.87225341796875</v>
      </c>
      <c r="AK1327" s="234">
        <v>38.4888916015625</v>
      </c>
      <c r="AL1327" s="234">
        <v>528</v>
      </c>
      <c r="AM1327" s="234">
        <v>15</v>
      </c>
      <c r="AN1327" s="235">
        <v>39.72198486328125</v>
      </c>
      <c r="AO1327" s="235">
        <v>39.231239318847656</v>
      </c>
      <c r="AP1327" s="235">
        <v>58.703407287597656</v>
      </c>
      <c r="AQ1327" s="213">
        <v>1.1571789919862823</v>
      </c>
      <c r="AR1327" s="234">
        <v>493</v>
      </c>
      <c r="AS1327" s="236">
        <v>0</v>
      </c>
      <c r="AT1327" s="236">
        <v>1</v>
      </c>
      <c r="AU1327" s="236">
        <v>1</v>
      </c>
      <c r="AV1327" s="236">
        <v>0</v>
      </c>
      <c r="AW1327" s="236">
        <v>0</v>
      </c>
      <c r="AX1327" s="236">
        <v>14</v>
      </c>
      <c r="AY1327" s="236">
        <v>5</v>
      </c>
      <c r="AZ1327" s="236">
        <v>3</v>
      </c>
      <c r="BA1327" s="236">
        <v>0</v>
      </c>
      <c r="BB1327" s="236">
        <v>54</v>
      </c>
      <c r="BC1327" s="236">
        <v>15</v>
      </c>
      <c r="BD1327" s="236">
        <v>14</v>
      </c>
      <c r="BE1327" s="236">
        <v>7</v>
      </c>
      <c r="BF1327" s="236">
        <v>0</v>
      </c>
      <c r="BG1327" s="235">
        <v>18.231914520263672</v>
      </c>
      <c r="BH1327" s="236">
        <v>322</v>
      </c>
      <c r="BI1327" s="235">
        <v>59.300184162062621</v>
      </c>
      <c r="BJ1327" s="129"/>
      <c r="BK1327" s="129"/>
    </row>
    <row r="1328" spans="1:63">
      <c r="A1328" s="352">
        <v>41838</v>
      </c>
      <c r="B1328" s="127" t="s">
        <v>132</v>
      </c>
      <c r="C1328" s="127" t="s">
        <v>128</v>
      </c>
      <c r="D1328" s="199">
        <v>183</v>
      </c>
      <c r="E1328" s="199">
        <v>178</v>
      </c>
      <c r="F1328" s="199">
        <v>5</v>
      </c>
      <c r="G1328" s="199">
        <v>542</v>
      </c>
      <c r="H1328" s="199">
        <v>527</v>
      </c>
      <c r="I1328" s="199">
        <v>15</v>
      </c>
      <c r="J1328" s="199">
        <v>1043</v>
      </c>
      <c r="K1328" s="199">
        <v>1011</v>
      </c>
      <c r="L1328" s="199">
        <v>32</v>
      </c>
      <c r="M1328" s="199">
        <v>348057</v>
      </c>
      <c r="N1328" s="200">
        <v>0</v>
      </c>
      <c r="O1328" s="199">
        <v>1315</v>
      </c>
      <c r="P1328" s="194">
        <v>0.37782144546508789</v>
      </c>
      <c r="Q1328" s="200">
        <v>0</v>
      </c>
      <c r="R1328" s="199">
        <v>85222</v>
      </c>
      <c r="S1328" s="194">
        <v>99.743682861328125</v>
      </c>
      <c r="T1328" s="200">
        <v>99.366828918457031</v>
      </c>
      <c r="U1328" s="199">
        <v>85441</v>
      </c>
      <c r="V1328" s="201">
        <v>0</v>
      </c>
      <c r="W1328" s="199">
        <v>903</v>
      </c>
      <c r="X1328" s="200">
        <v>1.0595855712890625</v>
      </c>
      <c r="Y1328" s="200">
        <v>0</v>
      </c>
      <c r="Z1328" s="199">
        <v>116814</v>
      </c>
      <c r="AA1328" s="201">
        <v>96.510688781738281</v>
      </c>
      <c r="AB1328" s="199">
        <v>117557</v>
      </c>
      <c r="AC1328" s="201">
        <v>96.2418212890625</v>
      </c>
      <c r="AD1328" s="200">
        <v>4.1960272789001465</v>
      </c>
      <c r="AE1328" s="200">
        <v>29.013954162597656</v>
      </c>
      <c r="AF1328" s="199">
        <v>412.5108642578125</v>
      </c>
      <c r="AG1328" s="200">
        <v>1372.4005126953125</v>
      </c>
      <c r="AH1328" s="200">
        <v>645.71295166015625</v>
      </c>
      <c r="AI1328" s="237">
        <v>47.049892425537109</v>
      </c>
      <c r="AJ1328" s="200">
        <v>1328.3447265625</v>
      </c>
      <c r="AK1328" s="200">
        <v>44.055557250976563</v>
      </c>
      <c r="AL1328" s="200">
        <v>527</v>
      </c>
      <c r="AM1328" s="200">
        <v>15</v>
      </c>
      <c r="AN1328" s="200">
        <v>42.132476806640625</v>
      </c>
      <c r="AO1328" s="200">
        <v>42.014034271240234</v>
      </c>
      <c r="AP1328" s="200">
        <v>46.046131134033203</v>
      </c>
      <c r="AQ1328" s="200">
        <v>1.315820242277385</v>
      </c>
      <c r="AR1328" s="200">
        <v>502</v>
      </c>
      <c r="AS1328" s="202">
        <v>0</v>
      </c>
      <c r="AT1328" s="202">
        <v>0</v>
      </c>
      <c r="AU1328" s="202">
        <v>0</v>
      </c>
      <c r="AV1328" s="202">
        <v>0</v>
      </c>
      <c r="AW1328" s="202">
        <v>0</v>
      </c>
      <c r="AX1328" s="202">
        <v>27</v>
      </c>
      <c r="AY1328" s="202">
        <v>11</v>
      </c>
      <c r="AZ1328" s="202">
        <v>7</v>
      </c>
      <c r="BA1328" s="202">
        <v>3</v>
      </c>
      <c r="BB1328" s="202">
        <v>74</v>
      </c>
      <c r="BC1328" s="202">
        <v>33</v>
      </c>
      <c r="BD1328" s="202">
        <v>35</v>
      </c>
      <c r="BE1328" s="202">
        <v>14</v>
      </c>
      <c r="BF1328" s="202">
        <v>0</v>
      </c>
      <c r="BG1328" s="200">
        <v>19.492069244384766</v>
      </c>
      <c r="BH1328" s="202">
        <v>321</v>
      </c>
      <c r="BI1328" s="238">
        <v>59.225092250922508</v>
      </c>
      <c r="BJ1328" s="129"/>
      <c r="BK1328" s="129"/>
    </row>
    <row r="1329" spans="1:63">
      <c r="A1329" s="352">
        <v>41837</v>
      </c>
      <c r="B1329" s="126" t="s">
        <v>6</v>
      </c>
      <c r="C1329" s="126"/>
      <c r="D1329" s="233">
        <v>2038</v>
      </c>
      <c r="E1329" s="233">
        <v>1867</v>
      </c>
      <c r="F1329" s="233">
        <v>171</v>
      </c>
      <c r="G1329" s="233">
        <v>6024</v>
      </c>
      <c r="H1329" s="233">
        <v>5530</v>
      </c>
      <c r="I1329" s="233">
        <v>494</v>
      </c>
      <c r="J1329" s="233">
        <v>18664</v>
      </c>
      <c r="K1329" s="233">
        <v>16804</v>
      </c>
      <c r="L1329" s="233">
        <v>1860</v>
      </c>
      <c r="M1329" s="233">
        <v>10482937</v>
      </c>
      <c r="N1329" s="195">
        <v>0.11150501301401103</v>
      </c>
      <c r="O1329" s="233">
        <v>18001</v>
      </c>
      <c r="P1329" s="230">
        <v>0.17445552616793591</v>
      </c>
      <c r="Q1329" s="234"/>
      <c r="R1329" s="233">
        <v>3961739</v>
      </c>
      <c r="S1329" s="230">
        <v>99.344865743128409</v>
      </c>
      <c r="T1329" s="195">
        <v>99.171553134875396</v>
      </c>
      <c r="U1329" s="233">
        <v>3987912</v>
      </c>
      <c r="V1329" s="195">
        <v>0.34138166384708141</v>
      </c>
      <c r="W1329" s="233">
        <v>14884</v>
      </c>
      <c r="X1329" s="195">
        <v>0.37569360323837586</v>
      </c>
      <c r="Y1329" s="234"/>
      <c r="Z1329" s="233">
        <v>2845929</v>
      </c>
      <c r="AA1329" s="195">
        <v>98.166288010525122</v>
      </c>
      <c r="AB1329" s="233">
        <v>2847172</v>
      </c>
      <c r="AC1329" s="195">
        <v>98.221204822690439</v>
      </c>
      <c r="AD1329" s="234">
        <v>9.1558016669273172</v>
      </c>
      <c r="AE1329" s="234">
        <v>29.572856443738388</v>
      </c>
      <c r="AF1329" s="233">
        <v>13891.394317626953</v>
      </c>
      <c r="AG1329" s="234">
        <v>53316.508056640625</v>
      </c>
      <c r="AH1329" s="234">
        <v>32950.814880371094</v>
      </c>
      <c r="AI1329" s="234">
        <v>61.802274907737576</v>
      </c>
      <c r="AJ1329" s="234">
        <v>46244.706604003906</v>
      </c>
      <c r="AK1329" s="234">
        <v>7071.8021621704102</v>
      </c>
      <c r="AL1329" s="234">
        <v>25374.420654296875</v>
      </c>
      <c r="AM1329" s="234">
        <v>5166.5340728759766</v>
      </c>
      <c r="AN1329" s="235">
        <v>77.149185753672086</v>
      </c>
      <c r="AO1329" s="235">
        <v>74.974326421426014</v>
      </c>
      <c r="AP1329" s="235">
        <v>96.866074986015846</v>
      </c>
      <c r="AQ1329" s="213">
        <v>2.8566495958337241</v>
      </c>
      <c r="AR1329" s="234">
        <v>4007</v>
      </c>
      <c r="AS1329" s="236">
        <v>70</v>
      </c>
      <c r="AT1329" s="236">
        <v>19</v>
      </c>
      <c r="AU1329" s="236">
        <v>14</v>
      </c>
      <c r="AV1329" s="236">
        <v>25</v>
      </c>
      <c r="AW1329" s="236">
        <v>17</v>
      </c>
      <c r="AX1329" s="236">
        <v>97</v>
      </c>
      <c r="AY1329" s="236">
        <v>19</v>
      </c>
      <c r="AZ1329" s="236">
        <v>75</v>
      </c>
      <c r="BA1329" s="236">
        <v>22</v>
      </c>
      <c r="BB1329" s="236">
        <v>607</v>
      </c>
      <c r="BC1329" s="236">
        <v>291</v>
      </c>
      <c r="BD1329" s="236">
        <v>324</v>
      </c>
      <c r="BE1329" s="236">
        <v>479</v>
      </c>
      <c r="BF1329" s="236">
        <v>0</v>
      </c>
      <c r="BG1329" s="235">
        <v>37.637819557325635</v>
      </c>
      <c r="BH1329" s="236">
        <v>1878</v>
      </c>
      <c r="BI1329" s="235">
        <v>31.175298804780876</v>
      </c>
      <c r="BJ1329" s="129"/>
      <c r="BK1329" s="129"/>
    </row>
    <row r="1330" spans="1:63">
      <c r="A1330" s="352">
        <v>41837</v>
      </c>
      <c r="B1330" s="127" t="s">
        <v>134</v>
      </c>
      <c r="C1330" s="127"/>
      <c r="D1330" s="199">
        <v>686</v>
      </c>
      <c r="E1330" s="199">
        <v>608</v>
      </c>
      <c r="F1330" s="199">
        <v>78</v>
      </c>
      <c r="G1330" s="199">
        <v>2052</v>
      </c>
      <c r="H1330" s="199">
        <v>1816</v>
      </c>
      <c r="I1330" s="199">
        <v>236</v>
      </c>
      <c r="J1330" s="199">
        <v>7412</v>
      </c>
      <c r="K1330" s="199">
        <v>6416</v>
      </c>
      <c r="L1330" s="199">
        <v>996</v>
      </c>
      <c r="M1330" s="199">
        <v>4672456</v>
      </c>
      <c r="N1330" s="200">
        <v>0.13194346134958121</v>
      </c>
      <c r="O1330" s="199">
        <v>9219</v>
      </c>
      <c r="P1330" s="194">
        <v>0.19758021307044618</v>
      </c>
      <c r="Q1330" s="200"/>
      <c r="R1330" s="199">
        <v>1891026</v>
      </c>
      <c r="S1330" s="194">
        <v>99.410820815213953</v>
      </c>
      <c r="T1330" s="200">
        <v>99.214404703632169</v>
      </c>
      <c r="U1330" s="199">
        <v>1902246</v>
      </c>
      <c r="V1330" s="201">
        <v>0.2876073942976578</v>
      </c>
      <c r="W1330" s="199">
        <v>6175</v>
      </c>
      <c r="X1330" s="200">
        <v>0.32654231089366298</v>
      </c>
      <c r="Y1330" s="200"/>
      <c r="Z1330" s="199">
        <v>1485342</v>
      </c>
      <c r="AA1330" s="201">
        <v>98.550568262147877</v>
      </c>
      <c r="AB1330" s="199">
        <v>1486597</v>
      </c>
      <c r="AC1330" s="201">
        <v>98.474298514779747</v>
      </c>
      <c r="AD1330" s="200">
        <v>5.0933941753751819</v>
      </c>
      <c r="AE1330" s="200">
        <v>30.575821017661291</v>
      </c>
      <c r="AF1330" s="199">
        <v>6702.5352783203125</v>
      </c>
      <c r="AG1330" s="200">
        <v>26716.77685546875</v>
      </c>
      <c r="AH1330" s="200">
        <v>17943.2763671875</v>
      </c>
      <c r="AI1330" s="237">
        <v>67.161081833546959</v>
      </c>
      <c r="AJ1330" s="200">
        <v>22056.18017578125</v>
      </c>
      <c r="AK1330" s="200">
        <v>4660.5964813232422</v>
      </c>
      <c r="AL1330" s="200">
        <v>14230.105712890625</v>
      </c>
      <c r="AM1330" s="200">
        <v>3713.1721115112305</v>
      </c>
      <c r="AN1330" s="200">
        <v>94.378995593680656</v>
      </c>
      <c r="AO1330" s="200">
        <v>90.111518599583519</v>
      </c>
      <c r="AP1330" s="200">
        <v>121.64114128106895</v>
      </c>
      <c r="AQ1330" s="200">
        <v>3.6045300668468361</v>
      </c>
      <c r="AR1330" s="200">
        <v>1028</v>
      </c>
      <c r="AS1330" s="202">
        <v>59</v>
      </c>
      <c r="AT1330" s="202">
        <v>8</v>
      </c>
      <c r="AU1330" s="202">
        <v>4</v>
      </c>
      <c r="AV1330" s="202">
        <v>5</v>
      </c>
      <c r="AW1330" s="202">
        <v>5</v>
      </c>
      <c r="AX1330" s="202">
        <v>32</v>
      </c>
      <c r="AY1330" s="202">
        <v>1</v>
      </c>
      <c r="AZ1330" s="202">
        <v>24</v>
      </c>
      <c r="BA1330" s="202">
        <v>6</v>
      </c>
      <c r="BB1330" s="202">
        <v>105</v>
      </c>
      <c r="BC1330" s="202">
        <v>40</v>
      </c>
      <c r="BD1330" s="202">
        <v>110</v>
      </c>
      <c r="BE1330" s="202">
        <v>178</v>
      </c>
      <c r="BF1330" s="202">
        <v>0</v>
      </c>
      <c r="BG1330" s="200">
        <v>46.620168327221997</v>
      </c>
      <c r="BH1330" s="202">
        <v>263</v>
      </c>
      <c r="BI1330" s="238">
        <v>12.816764132553606</v>
      </c>
      <c r="BJ1330" s="129"/>
      <c r="BK1330" s="129"/>
    </row>
    <row r="1331" spans="1:63">
      <c r="A1331" s="352">
        <v>41837</v>
      </c>
      <c r="B1331" s="127" t="s">
        <v>175</v>
      </c>
      <c r="C1331" s="127"/>
      <c r="D1331" s="199">
        <v>672</v>
      </c>
      <c r="E1331" s="199">
        <v>604</v>
      </c>
      <c r="F1331" s="199">
        <v>68</v>
      </c>
      <c r="G1331" s="199">
        <v>1944</v>
      </c>
      <c r="H1331" s="199">
        <v>1760</v>
      </c>
      <c r="I1331" s="199">
        <v>184</v>
      </c>
      <c r="J1331" s="199">
        <v>6448</v>
      </c>
      <c r="K1331" s="199">
        <v>5796</v>
      </c>
      <c r="L1331" s="199">
        <v>652</v>
      </c>
      <c r="M1331" s="199">
        <v>3740808</v>
      </c>
      <c r="N1331" s="200">
        <v>1.8926392340570804E-2</v>
      </c>
      <c r="O1331" s="199">
        <v>182</v>
      </c>
      <c r="P1331" s="194">
        <v>5.0729882690699899E-3</v>
      </c>
      <c r="Q1331" s="200"/>
      <c r="R1331" s="199">
        <v>1399343</v>
      </c>
      <c r="S1331" s="194">
        <v>99.134272468437004</v>
      </c>
      <c r="T1331" s="243">
        <v>99.129243398424052</v>
      </c>
      <c r="U1331" s="199">
        <v>1411586</v>
      </c>
      <c r="V1331" s="201">
        <v>0.56298377752263951</v>
      </c>
      <c r="W1331" s="199">
        <v>3925</v>
      </c>
      <c r="X1331" s="200">
        <v>0.28048877223096841</v>
      </c>
      <c r="Y1331" s="200"/>
      <c r="Z1331" s="199">
        <v>357304</v>
      </c>
      <c r="AA1331" s="201">
        <v>94.545541772231076</v>
      </c>
      <c r="AB1331" s="199">
        <v>355244</v>
      </c>
      <c r="AC1331" s="201">
        <v>95.007375961801799</v>
      </c>
      <c r="AD1331" s="200">
        <v>19.176146099242985</v>
      </c>
      <c r="AE1331" s="200">
        <v>31.834909019031006</v>
      </c>
      <c r="AF1331" s="199">
        <v>5189.6982421875</v>
      </c>
      <c r="AG1331" s="200">
        <v>17943.685546875</v>
      </c>
      <c r="AH1331" s="200">
        <v>10569.67724609375</v>
      </c>
      <c r="AI1331" s="237">
        <v>58.90471730839333</v>
      </c>
      <c r="AJ1331" s="200">
        <v>15981.7822265625</v>
      </c>
      <c r="AK1331" s="200">
        <v>1961.9056854248047</v>
      </c>
      <c r="AL1331" s="200">
        <v>9190.31494140625</v>
      </c>
      <c r="AM1331" s="200">
        <v>1379.3619613647461</v>
      </c>
      <c r="AN1331" s="200">
        <v>71.823164216308044</v>
      </c>
      <c r="AO1331" s="200">
        <v>71.979724860490407</v>
      </c>
      <c r="AP1331" s="200">
        <v>73.951261597418494</v>
      </c>
      <c r="AQ1331" s="200">
        <v>2.7828296443664704</v>
      </c>
      <c r="AR1331" s="200">
        <v>1261</v>
      </c>
      <c r="AS1331" s="202">
        <v>10</v>
      </c>
      <c r="AT1331" s="202">
        <v>4</v>
      </c>
      <c r="AU1331" s="202">
        <v>3</v>
      </c>
      <c r="AV1331" s="202">
        <v>17</v>
      </c>
      <c r="AW1331" s="202">
        <v>12</v>
      </c>
      <c r="AX1331" s="202">
        <v>10</v>
      </c>
      <c r="AY1331" s="202">
        <v>1</v>
      </c>
      <c r="AZ1331" s="202">
        <v>22</v>
      </c>
      <c r="BA1331" s="202">
        <v>10</v>
      </c>
      <c r="BB1331" s="202">
        <v>313</v>
      </c>
      <c r="BC1331" s="202">
        <v>180</v>
      </c>
      <c r="BD1331" s="202">
        <v>62</v>
      </c>
      <c r="BE1331" s="202">
        <v>115</v>
      </c>
      <c r="BF1331" s="202">
        <v>0</v>
      </c>
      <c r="BG1331" s="200">
        <v>35.064664320334856</v>
      </c>
      <c r="BH1331" s="202">
        <v>564</v>
      </c>
      <c r="BI1331" s="238">
        <v>29.012345679012348</v>
      </c>
      <c r="BJ1331" s="129"/>
      <c r="BK1331" s="129"/>
    </row>
    <row r="1332" spans="1:63">
      <c r="A1332" s="352">
        <v>41837</v>
      </c>
      <c r="B1332" s="126" t="s">
        <v>135</v>
      </c>
      <c r="C1332" s="126"/>
      <c r="D1332" s="189">
        <v>680</v>
      </c>
      <c r="E1332" s="189">
        <v>655</v>
      </c>
      <c r="F1332" s="189">
        <v>25</v>
      </c>
      <c r="G1332" s="189">
        <v>2028</v>
      </c>
      <c r="H1332" s="189">
        <v>1954</v>
      </c>
      <c r="I1332" s="189">
        <v>74</v>
      </c>
      <c r="J1332" s="189">
        <v>4804</v>
      </c>
      <c r="K1332" s="189">
        <v>4592</v>
      </c>
      <c r="L1332" s="189">
        <v>212</v>
      </c>
      <c r="M1332" s="189">
        <v>2069673</v>
      </c>
      <c r="N1332" s="203">
        <v>0.23269376809171929</v>
      </c>
      <c r="O1332" s="189">
        <v>8600</v>
      </c>
      <c r="P1332" s="192">
        <v>0.41650381700085853</v>
      </c>
      <c r="Q1332" s="203"/>
      <c r="R1332" s="204">
        <v>671370</v>
      </c>
      <c r="S1332" s="192">
        <v>99.598033845130075</v>
      </c>
      <c r="T1332" s="203">
        <v>99.183204232507308</v>
      </c>
      <c r="U1332" s="204">
        <v>674080</v>
      </c>
      <c r="V1332" s="205">
        <v>2.9076667286564172E-2</v>
      </c>
      <c r="W1332" s="204">
        <v>4784</v>
      </c>
      <c r="X1332" s="203">
        <v>0.71257279890373415</v>
      </c>
      <c r="Y1332" s="203"/>
      <c r="Z1332" s="204">
        <v>1003283</v>
      </c>
      <c r="AA1332" s="205">
        <v>98.88684194836874</v>
      </c>
      <c r="AB1332" s="204">
        <v>1005331</v>
      </c>
      <c r="AC1332" s="205">
        <v>98.982590969619821</v>
      </c>
      <c r="AD1332" s="203">
        <v>3.6609844066922714</v>
      </c>
      <c r="AE1332" s="203">
        <v>26.389664376648323</v>
      </c>
      <c r="AF1332" s="204">
        <v>1999.1607971191406</v>
      </c>
      <c r="AG1332" s="205">
        <v>8656.045654296875</v>
      </c>
      <c r="AH1332" s="205">
        <v>4437.8612670898437</v>
      </c>
      <c r="AI1332" s="232">
        <v>51.268921680038538</v>
      </c>
      <c r="AJ1332" s="205">
        <v>8206.7442016601562</v>
      </c>
      <c r="AK1332" s="205">
        <v>449.29999542236328</v>
      </c>
      <c r="AL1332" s="205">
        <v>1954</v>
      </c>
      <c r="AM1332" s="205">
        <v>74</v>
      </c>
      <c r="AN1332" s="203">
        <v>54.725496758205651</v>
      </c>
      <c r="AO1332" s="203">
        <v>54.707934286034686</v>
      </c>
      <c r="AP1332" s="203">
        <v>55.048110810873339</v>
      </c>
      <c r="AQ1332" s="203">
        <v>1.801841310219999</v>
      </c>
      <c r="AR1332" s="205">
        <v>1718</v>
      </c>
      <c r="AS1332" s="204">
        <v>1</v>
      </c>
      <c r="AT1332" s="204">
        <v>7</v>
      </c>
      <c r="AU1332" s="204">
        <v>7</v>
      </c>
      <c r="AV1332" s="204">
        <v>3</v>
      </c>
      <c r="AW1332" s="204">
        <v>0</v>
      </c>
      <c r="AX1332" s="204">
        <v>55</v>
      </c>
      <c r="AY1332" s="204">
        <v>17</v>
      </c>
      <c r="AZ1332" s="204">
        <v>29</v>
      </c>
      <c r="BA1332" s="204">
        <v>6</v>
      </c>
      <c r="BB1332" s="204">
        <v>189</v>
      </c>
      <c r="BC1332" s="204">
        <v>71</v>
      </c>
      <c r="BD1332" s="204">
        <v>152</v>
      </c>
      <c r="BE1332" s="204">
        <v>186</v>
      </c>
      <c r="BF1332" s="204">
        <v>0</v>
      </c>
      <c r="BG1332" s="203">
        <v>26.091071634330955</v>
      </c>
      <c r="BH1332" s="204">
        <v>1051</v>
      </c>
      <c r="BI1332" s="239">
        <v>51.824457593688365</v>
      </c>
      <c r="BJ1332" s="129"/>
      <c r="BK1332" s="129"/>
    </row>
    <row r="1333" spans="1:63">
      <c r="A1333" s="352">
        <v>41837</v>
      </c>
      <c r="B1333" s="114" t="s">
        <v>121</v>
      </c>
      <c r="C1333" s="114" t="s">
        <v>122</v>
      </c>
      <c r="D1333" s="114">
        <v>162</v>
      </c>
      <c r="E1333" s="114">
        <v>123</v>
      </c>
      <c r="F1333" s="114">
        <v>39</v>
      </c>
      <c r="G1333" s="114">
        <v>482</v>
      </c>
      <c r="H1333" s="114">
        <v>364</v>
      </c>
      <c r="I1333" s="114">
        <v>118</v>
      </c>
      <c r="J1333" s="114">
        <v>1999</v>
      </c>
      <c r="K1333" s="115">
        <v>1488</v>
      </c>
      <c r="L1333" s="115">
        <v>511</v>
      </c>
      <c r="M1333" s="115">
        <v>1210827</v>
      </c>
      <c r="N1333" s="116">
        <v>0.49321663379669189</v>
      </c>
      <c r="O1333" s="115">
        <v>1792</v>
      </c>
      <c r="P1333" s="116">
        <v>0.14874504506587982</v>
      </c>
      <c r="Q1333" s="116">
        <v>0</v>
      </c>
      <c r="R1333" s="117">
        <v>565754</v>
      </c>
      <c r="S1333" s="116">
        <v>99.050033569335938</v>
      </c>
      <c r="T1333" s="116">
        <v>98.902702331542969</v>
      </c>
      <c r="U1333" s="118">
        <v>571180</v>
      </c>
      <c r="V1333" s="119">
        <v>0.75720441341400146</v>
      </c>
      <c r="W1333" s="117">
        <v>1887</v>
      </c>
      <c r="X1333" s="119">
        <v>0.33353719115257263</v>
      </c>
      <c r="Y1333" s="119">
        <v>0</v>
      </c>
      <c r="Z1333" s="117">
        <v>616892</v>
      </c>
      <c r="AA1333" s="119">
        <v>98.451103210449219</v>
      </c>
      <c r="AB1333" s="116">
        <v>617327</v>
      </c>
      <c r="AC1333" s="120">
        <v>98.383026123046875</v>
      </c>
      <c r="AD1333" s="116">
        <v>4.8692035675048828</v>
      </c>
      <c r="AE1333" s="116">
        <v>29.597267150878906</v>
      </c>
      <c r="AF1333" s="116">
        <v>1650.038818359375</v>
      </c>
      <c r="AG1333" s="116">
        <v>8666.1875</v>
      </c>
      <c r="AH1333" s="121">
        <v>6571.63916015625</v>
      </c>
      <c r="AI1333" s="116">
        <v>75.830795288085938</v>
      </c>
      <c r="AJ1333" s="121">
        <v>6053.3515625</v>
      </c>
      <c r="AK1333" s="121">
        <v>2612.834228515625</v>
      </c>
      <c r="AL1333" s="116">
        <v>4348.3955078125</v>
      </c>
      <c r="AM1333" s="116">
        <v>2223.24609375</v>
      </c>
      <c r="AN1333" s="116">
        <v>111.27064514160156</v>
      </c>
      <c r="AO1333" s="116">
        <v>103.73876190185547</v>
      </c>
      <c r="AP1333" s="116">
        <v>133.77220153808594</v>
      </c>
      <c r="AQ1333" s="122">
        <v>4.3352613806903451</v>
      </c>
      <c r="AR1333" s="118">
        <v>166</v>
      </c>
      <c r="AS1333" s="118">
        <v>32</v>
      </c>
      <c r="AT1333" s="118">
        <v>2</v>
      </c>
      <c r="AU1333" s="118">
        <v>2</v>
      </c>
      <c r="AV1333" s="118">
        <v>3</v>
      </c>
      <c r="AW1333" s="118">
        <v>3</v>
      </c>
      <c r="AX1333" s="118">
        <v>12</v>
      </c>
      <c r="AY1333" s="118">
        <v>1</v>
      </c>
      <c r="AZ1333" s="118">
        <v>6</v>
      </c>
      <c r="BA1333" s="118">
        <v>2</v>
      </c>
      <c r="BB1333" s="118">
        <v>19</v>
      </c>
      <c r="BC1333" s="118">
        <v>5</v>
      </c>
      <c r="BD1333" s="116">
        <v>34</v>
      </c>
      <c r="BE1333" s="118">
        <v>24</v>
      </c>
      <c r="BF1333" s="118">
        <v>0</v>
      </c>
      <c r="BG1333" s="112">
        <v>55.330257415771484</v>
      </c>
      <c r="BH1333" s="244">
        <v>47</v>
      </c>
      <c r="BI1333" s="240">
        <v>9.7510373443983411</v>
      </c>
      <c r="BJ1333" s="129"/>
      <c r="BK1333" s="129"/>
    </row>
    <row r="1334" spans="1:63">
      <c r="A1334" s="352">
        <v>41837</v>
      </c>
      <c r="B1334" s="114" t="s">
        <v>123</v>
      </c>
      <c r="C1334" s="114" t="s">
        <v>122</v>
      </c>
      <c r="D1334" s="114">
        <v>167</v>
      </c>
      <c r="E1334" s="114">
        <v>158</v>
      </c>
      <c r="F1334" s="114">
        <v>9</v>
      </c>
      <c r="G1334" s="114">
        <v>511</v>
      </c>
      <c r="H1334" s="114">
        <v>483</v>
      </c>
      <c r="I1334" s="114">
        <v>28</v>
      </c>
      <c r="J1334" s="114">
        <v>1679</v>
      </c>
      <c r="K1334" s="115">
        <v>1564</v>
      </c>
      <c r="L1334" s="115">
        <v>115</v>
      </c>
      <c r="M1334" s="115">
        <v>923360</v>
      </c>
      <c r="N1334" s="116">
        <v>2.0577022805809975E-3</v>
      </c>
      <c r="O1334" s="115">
        <v>1487</v>
      </c>
      <c r="P1334" s="116">
        <v>0.16106721758842468</v>
      </c>
      <c r="Q1334" s="116">
        <v>0</v>
      </c>
      <c r="R1334" s="117">
        <v>348358</v>
      </c>
      <c r="S1334" s="116">
        <v>99.749732971191406</v>
      </c>
      <c r="T1334" s="116">
        <v>99.589065551757812</v>
      </c>
      <c r="U1334" s="118">
        <v>349232</v>
      </c>
      <c r="V1334" s="119">
        <v>3.0925001949071884E-2</v>
      </c>
      <c r="W1334" s="117">
        <v>1039</v>
      </c>
      <c r="X1334" s="119">
        <v>0.29825639724731445</v>
      </c>
      <c r="Y1334" s="119">
        <v>0</v>
      </c>
      <c r="Z1334" s="117">
        <v>265769</v>
      </c>
      <c r="AA1334" s="119">
        <v>98.598785400390625</v>
      </c>
      <c r="AB1334" s="116">
        <v>267132</v>
      </c>
      <c r="AC1334" s="120">
        <v>98.540794372558594</v>
      </c>
      <c r="AD1334" s="116">
        <v>4.6965603828430176</v>
      </c>
      <c r="AE1334" s="116">
        <v>29.796537399291992</v>
      </c>
      <c r="AF1334" s="116">
        <v>1210.7677001953125</v>
      </c>
      <c r="AG1334" s="116">
        <v>5069.20361328125</v>
      </c>
      <c r="AH1334" s="121">
        <v>3060.824951171875</v>
      </c>
      <c r="AI1334" s="116">
        <v>60.380786895751953</v>
      </c>
      <c r="AJ1334" s="121">
        <v>4370.92578125</v>
      </c>
      <c r="AK1334" s="121">
        <v>698.27996826171875</v>
      </c>
      <c r="AL1334" s="116">
        <v>2450.1728515625</v>
      </c>
      <c r="AM1334" s="116">
        <v>610.6519775390625</v>
      </c>
      <c r="AN1334" s="116">
        <v>81.333152770996094</v>
      </c>
      <c r="AO1334" s="116">
        <v>75.229400634765625</v>
      </c>
      <c r="AP1334" s="116">
        <v>165.26786804199219</v>
      </c>
      <c r="AQ1334" s="116">
        <v>3.0191802342354079</v>
      </c>
      <c r="AR1334" s="118">
        <v>325</v>
      </c>
      <c r="AS1334" s="118">
        <v>12</v>
      </c>
      <c r="AT1334" s="118">
        <v>1</v>
      </c>
      <c r="AU1334" s="118">
        <v>1</v>
      </c>
      <c r="AV1334" s="118">
        <v>1</v>
      </c>
      <c r="AW1334" s="118">
        <v>1</v>
      </c>
      <c r="AX1334" s="118">
        <v>4</v>
      </c>
      <c r="AY1334" s="118">
        <v>0</v>
      </c>
      <c r="AZ1334" s="118">
        <v>5</v>
      </c>
      <c r="BA1334" s="118">
        <v>1</v>
      </c>
      <c r="BB1334" s="118">
        <v>32</v>
      </c>
      <c r="BC1334" s="118">
        <v>11</v>
      </c>
      <c r="BD1334" s="116">
        <v>25</v>
      </c>
      <c r="BE1334" s="118">
        <v>29</v>
      </c>
      <c r="BF1334" s="118">
        <v>0</v>
      </c>
      <c r="BG1334" s="112">
        <v>39.951976776123047</v>
      </c>
      <c r="BH1334" s="244">
        <v>99</v>
      </c>
      <c r="BI1334" s="240">
        <v>19.373776908023483</v>
      </c>
      <c r="BJ1334" s="129"/>
      <c r="BK1334" s="129"/>
    </row>
    <row r="1335" spans="1:63">
      <c r="A1335" s="352">
        <v>41837</v>
      </c>
      <c r="B1335" s="114" t="s">
        <v>183</v>
      </c>
      <c r="C1335" s="114" t="s">
        <v>122</v>
      </c>
      <c r="D1335" s="114">
        <v>138</v>
      </c>
      <c r="E1335" s="114">
        <v>129</v>
      </c>
      <c r="F1335" s="114">
        <v>9</v>
      </c>
      <c r="G1335" s="114">
        <v>412</v>
      </c>
      <c r="H1335" s="114">
        <v>385</v>
      </c>
      <c r="I1335" s="114">
        <v>27</v>
      </c>
      <c r="J1335" s="114">
        <v>1574</v>
      </c>
      <c r="K1335" s="115">
        <v>1472</v>
      </c>
      <c r="L1335" s="115">
        <v>102</v>
      </c>
      <c r="M1335" s="115">
        <v>1054605</v>
      </c>
      <c r="N1335" s="116">
        <v>1.6119780018925667E-2</v>
      </c>
      <c r="O1335" s="115">
        <v>2203</v>
      </c>
      <c r="P1335" s="116">
        <v>0.20893082022666931</v>
      </c>
      <c r="Q1335" s="116">
        <v>0</v>
      </c>
      <c r="R1335" s="117">
        <v>418140</v>
      </c>
      <c r="S1335" s="116">
        <v>99.472587585449219</v>
      </c>
      <c r="T1335" s="116">
        <v>99.264755249023438</v>
      </c>
      <c r="U1335" s="118">
        <v>420357</v>
      </c>
      <c r="V1335" s="119">
        <v>0.22790151834487915</v>
      </c>
      <c r="W1335" s="117">
        <v>1247</v>
      </c>
      <c r="X1335" s="119">
        <v>0.29822546243667603</v>
      </c>
      <c r="Y1335" s="119">
        <v>0</v>
      </c>
      <c r="Z1335" s="117">
        <v>260029</v>
      </c>
      <c r="AA1335" s="119">
        <v>98.708221435546875</v>
      </c>
      <c r="AB1335" s="116">
        <v>259971</v>
      </c>
      <c r="AC1335" s="120">
        <v>98.658309936523438</v>
      </c>
      <c r="AD1335" s="116">
        <v>5.1360344886779785</v>
      </c>
      <c r="AE1335" s="116">
        <v>29.873275756835938</v>
      </c>
      <c r="AF1335" s="116">
        <v>1510.286376953125</v>
      </c>
      <c r="AG1335" s="116">
        <v>5503.37646484375</v>
      </c>
      <c r="AH1335" s="121">
        <v>3506.536376953125</v>
      </c>
      <c r="AI1335" s="116">
        <v>63.716091156005859</v>
      </c>
      <c r="AJ1335" s="121">
        <v>4991.63623046875</v>
      </c>
      <c r="AK1335" s="121">
        <v>511.74005126953125</v>
      </c>
      <c r="AL1335" s="116">
        <v>3128.66357421875</v>
      </c>
      <c r="AM1335" s="116">
        <v>377.87197875976562</v>
      </c>
      <c r="AN1335" s="116">
        <v>88.708915710449219</v>
      </c>
      <c r="AO1335" s="116">
        <v>85.856414794921875</v>
      </c>
      <c r="AP1335" s="116">
        <v>131.24095153808594</v>
      </c>
      <c r="AQ1335" s="116">
        <v>3.4964272330646442</v>
      </c>
      <c r="AR1335" s="118">
        <v>205</v>
      </c>
      <c r="AS1335" s="118">
        <v>7</v>
      </c>
      <c r="AT1335" s="118">
        <v>5</v>
      </c>
      <c r="AU1335" s="118">
        <v>1</v>
      </c>
      <c r="AV1335" s="118">
        <v>1</v>
      </c>
      <c r="AW1335" s="118">
        <v>1</v>
      </c>
      <c r="AX1335" s="118">
        <v>9</v>
      </c>
      <c r="AY1335" s="118">
        <v>0</v>
      </c>
      <c r="AZ1335" s="118">
        <v>4</v>
      </c>
      <c r="BA1335" s="118">
        <v>1</v>
      </c>
      <c r="BB1335" s="118">
        <v>16</v>
      </c>
      <c r="BC1335" s="118">
        <v>4</v>
      </c>
      <c r="BD1335" s="116">
        <v>22</v>
      </c>
      <c r="BE1335" s="118">
        <v>35</v>
      </c>
      <c r="BF1335" s="118">
        <v>0</v>
      </c>
      <c r="BG1335" s="112">
        <v>43.926719665527344</v>
      </c>
      <c r="BH1335" s="244">
        <v>44</v>
      </c>
      <c r="BI1335" s="240">
        <v>10.679611650485436</v>
      </c>
      <c r="BJ1335" s="129"/>
      <c r="BK1335" s="129"/>
    </row>
    <row r="1336" spans="1:63">
      <c r="A1336" s="352">
        <v>41837</v>
      </c>
      <c r="B1336" s="114" t="s">
        <v>126</v>
      </c>
      <c r="C1336" s="114" t="s">
        <v>122</v>
      </c>
      <c r="D1336" s="114">
        <v>107</v>
      </c>
      <c r="E1336" s="114">
        <v>103</v>
      </c>
      <c r="F1336" s="114">
        <v>4</v>
      </c>
      <c r="G1336" s="114">
        <v>314</v>
      </c>
      <c r="H1336" s="114">
        <v>302</v>
      </c>
      <c r="I1336" s="114">
        <v>12</v>
      </c>
      <c r="J1336" s="114">
        <v>986</v>
      </c>
      <c r="K1336" s="115">
        <v>936</v>
      </c>
      <c r="L1336" s="115">
        <v>50</v>
      </c>
      <c r="M1336" s="115">
        <v>589255</v>
      </c>
      <c r="N1336" s="116">
        <v>0</v>
      </c>
      <c r="O1336" s="115">
        <v>1133</v>
      </c>
      <c r="P1336" s="116">
        <v>0.19229985773563385</v>
      </c>
      <c r="Q1336" s="116">
        <v>0</v>
      </c>
      <c r="R1336" s="117">
        <v>220088</v>
      </c>
      <c r="S1336" s="116">
        <v>99.558952331542969</v>
      </c>
      <c r="T1336" s="116">
        <v>99.367500305175781</v>
      </c>
      <c r="U1336" s="118">
        <v>221063</v>
      </c>
      <c r="V1336" s="119">
        <v>9.047194616869092E-4</v>
      </c>
      <c r="W1336" s="117">
        <v>665</v>
      </c>
      <c r="X1336" s="119">
        <v>0.30215185880661011</v>
      </c>
      <c r="Y1336" s="119">
        <v>0</v>
      </c>
      <c r="Z1336" s="117">
        <v>112904</v>
      </c>
      <c r="AA1336" s="119">
        <v>98.743179321289063</v>
      </c>
      <c r="AB1336" s="116">
        <v>112791</v>
      </c>
      <c r="AC1336" s="120">
        <v>98.489242553710938</v>
      </c>
      <c r="AD1336" s="116">
        <v>5.5571198463439941</v>
      </c>
      <c r="AE1336" s="116">
        <v>34.491275787353516</v>
      </c>
      <c r="AF1336" s="116">
        <v>909.6070556640625</v>
      </c>
      <c r="AG1336" s="116">
        <v>3232.6953125</v>
      </c>
      <c r="AH1336" s="121">
        <v>2018.777587890625</v>
      </c>
      <c r="AI1336" s="116">
        <v>62.448741912841797</v>
      </c>
      <c r="AJ1336" s="121">
        <v>3119.542236328125</v>
      </c>
      <c r="AK1336" s="121">
        <v>113.15299987792969</v>
      </c>
      <c r="AL1336" s="116">
        <v>1956.53076171875</v>
      </c>
      <c r="AM1336" s="116">
        <v>62.247001647949219</v>
      </c>
      <c r="AN1336" s="116">
        <v>89.507720947265625</v>
      </c>
      <c r="AO1336" s="116">
        <v>91.432884216308594</v>
      </c>
      <c r="AP1336" s="116">
        <v>56.633136749267578</v>
      </c>
      <c r="AQ1336" s="116">
        <v>3.2785956516227182</v>
      </c>
      <c r="AR1336" s="118">
        <v>178</v>
      </c>
      <c r="AS1336" s="118">
        <v>2</v>
      </c>
      <c r="AT1336" s="118">
        <v>0</v>
      </c>
      <c r="AU1336" s="118">
        <v>0</v>
      </c>
      <c r="AV1336" s="118">
        <v>0</v>
      </c>
      <c r="AW1336" s="118">
        <v>0</v>
      </c>
      <c r="AX1336" s="118">
        <v>2</v>
      </c>
      <c r="AY1336" s="118">
        <v>0</v>
      </c>
      <c r="AZ1336" s="118">
        <v>6</v>
      </c>
      <c r="BA1336" s="118">
        <v>2</v>
      </c>
      <c r="BB1336" s="118">
        <v>17</v>
      </c>
      <c r="BC1336" s="118">
        <v>10</v>
      </c>
      <c r="BD1336" s="116">
        <v>11</v>
      </c>
      <c r="BE1336" s="118">
        <v>39</v>
      </c>
      <c r="BF1336" s="118">
        <v>0</v>
      </c>
      <c r="BG1336" s="112">
        <v>43.892154693603516</v>
      </c>
      <c r="BH1336" s="244">
        <v>36</v>
      </c>
      <c r="BI1336" s="240">
        <v>11.464968152866243</v>
      </c>
      <c r="BJ1336" s="129"/>
      <c r="BK1336" s="129"/>
    </row>
    <row r="1337" spans="1:63">
      <c r="A1337" s="352">
        <v>41837</v>
      </c>
      <c r="B1337" s="114" t="s">
        <v>184</v>
      </c>
      <c r="C1337" s="114" t="s">
        <v>122</v>
      </c>
      <c r="D1337" s="114">
        <v>112</v>
      </c>
      <c r="E1337" s="114">
        <v>95</v>
      </c>
      <c r="F1337" s="114">
        <v>17</v>
      </c>
      <c r="G1337" s="114">
        <v>333</v>
      </c>
      <c r="H1337" s="114">
        <v>282</v>
      </c>
      <c r="I1337" s="114">
        <v>51</v>
      </c>
      <c r="J1337" s="114">
        <v>1174</v>
      </c>
      <c r="K1337" s="115">
        <v>956</v>
      </c>
      <c r="L1337" s="115">
        <v>218</v>
      </c>
      <c r="M1337" s="115">
        <v>894409</v>
      </c>
      <c r="N1337" s="116">
        <v>4.472227010410279E-4</v>
      </c>
      <c r="O1337" s="115">
        <v>2604</v>
      </c>
      <c r="P1337" s="116">
        <v>0.29114815592765808</v>
      </c>
      <c r="Q1337" s="116">
        <v>0</v>
      </c>
      <c r="R1337" s="117">
        <v>338686</v>
      </c>
      <c r="S1337" s="116">
        <v>99.492385864257813</v>
      </c>
      <c r="T1337" s="116">
        <v>99.202713012695313</v>
      </c>
      <c r="U1337" s="118">
        <v>340414</v>
      </c>
      <c r="V1337" s="119">
        <v>2.291327528655529E-2</v>
      </c>
      <c r="W1337" s="117">
        <v>1337</v>
      </c>
      <c r="X1337" s="119">
        <v>0.39476093649864197</v>
      </c>
      <c r="Y1337" s="119">
        <v>0</v>
      </c>
      <c r="Z1337" s="117">
        <v>229748</v>
      </c>
      <c r="AA1337" s="119">
        <v>98.488777160644531</v>
      </c>
      <c r="AB1337" s="116">
        <v>229376</v>
      </c>
      <c r="AC1337" s="120">
        <v>98.426597595214844</v>
      </c>
      <c r="AD1337" s="116">
        <v>5.5368304252624512</v>
      </c>
      <c r="AE1337" s="116">
        <v>30.365228652954102</v>
      </c>
      <c r="AF1337" s="116">
        <v>1421.8353271484375</v>
      </c>
      <c r="AG1337" s="116">
        <v>4245.31396484375</v>
      </c>
      <c r="AH1337" s="121">
        <v>2785.498291015625</v>
      </c>
      <c r="AI1337" s="116">
        <v>65.613479614257813</v>
      </c>
      <c r="AJ1337" s="121">
        <v>3520.724365234375</v>
      </c>
      <c r="AK1337" s="121">
        <v>724.5892333984375</v>
      </c>
      <c r="AL1337" s="116">
        <v>2346.343017578125</v>
      </c>
      <c r="AM1337" s="116">
        <v>439.15505981445312</v>
      </c>
      <c r="AN1337" s="116">
        <v>94.942802429199219</v>
      </c>
      <c r="AO1337" s="116">
        <v>97.650146484375</v>
      </c>
      <c r="AP1337" s="116">
        <v>83.671173095703125</v>
      </c>
      <c r="AQ1337" s="116">
        <v>3.616110702592632</v>
      </c>
      <c r="AR1337" s="118">
        <v>154</v>
      </c>
      <c r="AS1337" s="118">
        <v>6</v>
      </c>
      <c r="AT1337" s="118">
        <v>0</v>
      </c>
      <c r="AU1337" s="118">
        <v>0</v>
      </c>
      <c r="AV1337" s="118">
        <v>0</v>
      </c>
      <c r="AW1337" s="118">
        <v>0</v>
      </c>
      <c r="AX1337" s="118">
        <v>5</v>
      </c>
      <c r="AY1337" s="118">
        <v>0</v>
      </c>
      <c r="AZ1337" s="118">
        <v>3</v>
      </c>
      <c r="BA1337" s="118">
        <v>0</v>
      </c>
      <c r="BB1337" s="118">
        <v>21</v>
      </c>
      <c r="BC1337" s="118">
        <v>10</v>
      </c>
      <c r="BD1337" s="116">
        <v>18</v>
      </c>
      <c r="BE1337" s="118">
        <v>51</v>
      </c>
      <c r="BF1337" s="118">
        <v>0</v>
      </c>
      <c r="BG1337" s="112">
        <v>46.843227386474609</v>
      </c>
      <c r="BH1337" s="244">
        <v>37</v>
      </c>
      <c r="BI1337" s="240">
        <v>11.111111111111111</v>
      </c>
      <c r="BJ1337" s="129"/>
      <c r="BK1337" s="129"/>
    </row>
    <row r="1338" spans="1:63">
      <c r="A1338" s="352">
        <v>41837</v>
      </c>
      <c r="B1338" s="114" t="s">
        <v>131</v>
      </c>
      <c r="C1338" s="114" t="s">
        <v>176</v>
      </c>
      <c r="D1338" s="114">
        <v>183</v>
      </c>
      <c r="E1338" s="114">
        <v>164</v>
      </c>
      <c r="F1338" s="114">
        <v>19</v>
      </c>
      <c r="G1338" s="114">
        <v>525</v>
      </c>
      <c r="H1338" s="114">
        <v>478</v>
      </c>
      <c r="I1338" s="114">
        <v>47</v>
      </c>
      <c r="J1338" s="114">
        <v>1696</v>
      </c>
      <c r="K1338" s="115">
        <v>1532</v>
      </c>
      <c r="L1338" s="115">
        <v>164</v>
      </c>
      <c r="M1338" s="115">
        <v>1022902</v>
      </c>
      <c r="N1338" s="116">
        <v>1.5544011257588863E-2</v>
      </c>
      <c r="O1338" s="115">
        <v>17</v>
      </c>
      <c r="P1338" s="116">
        <v>1.7302411142736673E-3</v>
      </c>
      <c r="Q1338" s="116">
        <v>0</v>
      </c>
      <c r="R1338" s="117">
        <v>375355</v>
      </c>
      <c r="S1338" s="116">
        <v>99.691383361816406</v>
      </c>
      <c r="T1338" s="116">
        <v>99.689659118652344</v>
      </c>
      <c r="U1338" s="118">
        <v>376517</v>
      </c>
      <c r="V1338" s="119">
        <v>6.9053987972438335E-3</v>
      </c>
      <c r="W1338" s="117">
        <v>1039</v>
      </c>
      <c r="X1338" s="119">
        <v>0.27680462598800659</v>
      </c>
      <c r="Y1338" s="119">
        <v>0</v>
      </c>
      <c r="Z1338" s="117">
        <v>136950</v>
      </c>
      <c r="AA1338" s="119">
        <v>94.044540405273438</v>
      </c>
      <c r="AB1338" s="116">
        <v>135457</v>
      </c>
      <c r="AC1338" s="120">
        <v>94.9364013671875</v>
      </c>
      <c r="AD1338" s="116">
        <v>5.0629434585571289</v>
      </c>
      <c r="AE1338" s="116">
        <v>29.738561630249023</v>
      </c>
      <c r="AF1338" s="116">
        <v>1444.4635009765625</v>
      </c>
      <c r="AG1338" s="116">
        <v>4497.23291015625</v>
      </c>
      <c r="AH1338" s="121">
        <v>2594.5615234375</v>
      </c>
      <c r="AI1338" s="116">
        <v>57.692398071289063</v>
      </c>
      <c r="AJ1338" s="121">
        <v>3942.4140625</v>
      </c>
      <c r="AK1338" s="121">
        <v>554.82080078125</v>
      </c>
      <c r="AL1338" s="116">
        <v>2194.887451171875</v>
      </c>
      <c r="AM1338" s="116">
        <v>399.67413330078125</v>
      </c>
      <c r="AN1338" s="116">
        <v>68.260154724121094</v>
      </c>
      <c r="AO1338" s="116">
        <v>66.704750061035156</v>
      </c>
      <c r="AP1338" s="116">
        <v>81.816291809082031</v>
      </c>
      <c r="AQ1338" s="116">
        <v>2.6516703479694872</v>
      </c>
      <c r="AR1338" s="118">
        <v>368</v>
      </c>
      <c r="AS1338" s="118">
        <v>3</v>
      </c>
      <c r="AT1338" s="118">
        <v>1</v>
      </c>
      <c r="AU1338" s="118">
        <v>1</v>
      </c>
      <c r="AV1338" s="118">
        <v>0</v>
      </c>
      <c r="AW1338" s="118">
        <v>0</v>
      </c>
      <c r="AX1338" s="118">
        <v>4</v>
      </c>
      <c r="AY1338" s="118">
        <v>1</v>
      </c>
      <c r="AZ1338" s="118">
        <v>3</v>
      </c>
      <c r="BA1338" s="118">
        <v>3</v>
      </c>
      <c r="BB1338" s="118">
        <v>101</v>
      </c>
      <c r="BC1338" s="118">
        <v>59</v>
      </c>
      <c r="BD1338" s="116">
        <v>14</v>
      </c>
      <c r="BE1338" s="118">
        <v>25</v>
      </c>
      <c r="BF1338" s="118">
        <v>0</v>
      </c>
      <c r="BG1338" s="112">
        <v>33.318679809570313</v>
      </c>
      <c r="BH1338" s="244">
        <v>141</v>
      </c>
      <c r="BI1338" s="240">
        <v>26.857142857142858</v>
      </c>
      <c r="BJ1338" s="129"/>
      <c r="BK1338" s="129"/>
    </row>
    <row r="1339" spans="1:63">
      <c r="A1339" s="352">
        <v>41837</v>
      </c>
      <c r="B1339" s="114" t="s">
        <v>124</v>
      </c>
      <c r="C1339" s="114" t="s">
        <v>176</v>
      </c>
      <c r="D1339" s="114">
        <v>149</v>
      </c>
      <c r="E1339" s="114">
        <v>113</v>
      </c>
      <c r="F1339" s="114">
        <v>36</v>
      </c>
      <c r="G1339" s="114">
        <v>430</v>
      </c>
      <c r="H1339" s="114">
        <v>332</v>
      </c>
      <c r="I1339" s="114">
        <v>98</v>
      </c>
      <c r="J1339" s="114">
        <v>1599</v>
      </c>
      <c r="K1339" s="115">
        <v>1249</v>
      </c>
      <c r="L1339" s="115">
        <v>350</v>
      </c>
      <c r="M1339" s="115">
        <v>1045283</v>
      </c>
      <c r="N1339" s="116">
        <v>3.702346608042717E-2</v>
      </c>
      <c r="O1339" s="115">
        <v>118</v>
      </c>
      <c r="P1339" s="116">
        <v>1.1714449152350426E-2</v>
      </c>
      <c r="Q1339" s="116">
        <v>0</v>
      </c>
      <c r="R1339" s="117">
        <v>429409</v>
      </c>
      <c r="S1339" s="116">
        <v>98.84832763671875</v>
      </c>
      <c r="T1339" s="116">
        <v>98.836746215820313</v>
      </c>
      <c r="U1339" s="118">
        <v>434412</v>
      </c>
      <c r="V1339" s="119">
        <v>0.85310721397399902</v>
      </c>
      <c r="W1339" s="117">
        <v>1306</v>
      </c>
      <c r="X1339" s="119">
        <v>0.30413895845413208</v>
      </c>
      <c r="Y1339" s="119">
        <v>0</v>
      </c>
      <c r="Z1339" s="117">
        <v>95350</v>
      </c>
      <c r="AA1339" s="119">
        <v>93.079185485839844</v>
      </c>
      <c r="AB1339" s="116">
        <v>94783</v>
      </c>
      <c r="AC1339" s="120">
        <v>93.670806884765625</v>
      </c>
      <c r="AD1339" s="116">
        <v>4.746551513671875</v>
      </c>
      <c r="AE1339" s="116">
        <v>29.163890838623047</v>
      </c>
      <c r="AF1339" s="116">
        <v>1469.050048828125</v>
      </c>
      <c r="AG1339" s="116">
        <v>5273.830078125</v>
      </c>
      <c r="AH1339" s="121">
        <v>3160.55224609375</v>
      </c>
      <c r="AI1339" s="116">
        <v>59.928974151611328</v>
      </c>
      <c r="AJ1339" s="121">
        <v>4158.37353515625</v>
      </c>
      <c r="AK1339" s="121">
        <v>1115.4573974609375</v>
      </c>
      <c r="AL1339" s="116">
        <v>2366</v>
      </c>
      <c r="AM1339" s="116">
        <v>794.55242919921875</v>
      </c>
      <c r="AN1339" s="116">
        <v>80.840415954589844</v>
      </c>
      <c r="AO1339" s="116">
        <v>81.278511047363281</v>
      </c>
      <c r="AP1339" s="116">
        <v>79.248031616210938</v>
      </c>
      <c r="AQ1339" s="116">
        <v>3.2982051770637897</v>
      </c>
      <c r="AR1339" s="118">
        <v>211</v>
      </c>
      <c r="AS1339" s="118">
        <v>2</v>
      </c>
      <c r="AT1339" s="118">
        <v>2</v>
      </c>
      <c r="AU1339" s="118">
        <v>2</v>
      </c>
      <c r="AV1339" s="118">
        <v>8</v>
      </c>
      <c r="AW1339" s="118">
        <v>7</v>
      </c>
      <c r="AX1339" s="118">
        <v>0</v>
      </c>
      <c r="AY1339" s="118">
        <v>0</v>
      </c>
      <c r="AZ1339" s="118">
        <v>8</v>
      </c>
      <c r="BA1339" s="118">
        <v>1</v>
      </c>
      <c r="BB1339" s="118">
        <v>65</v>
      </c>
      <c r="BC1339" s="118">
        <v>44</v>
      </c>
      <c r="BD1339" s="116">
        <v>18</v>
      </c>
      <c r="BE1339" s="118">
        <v>36</v>
      </c>
      <c r="BF1339" s="118">
        <v>0</v>
      </c>
      <c r="BG1339" s="112">
        <v>39.846591949462891</v>
      </c>
      <c r="BH1339" s="244">
        <v>85</v>
      </c>
      <c r="BI1339" s="240">
        <v>19.767441860465116</v>
      </c>
      <c r="BJ1339" s="129"/>
      <c r="BK1339" s="129"/>
    </row>
    <row r="1340" spans="1:63">
      <c r="A1340" s="352">
        <v>41837</v>
      </c>
      <c r="B1340" s="206" t="s">
        <v>133</v>
      </c>
      <c r="C1340" s="206" t="s">
        <v>176</v>
      </c>
      <c r="D1340" s="206">
        <v>169</v>
      </c>
      <c r="E1340" s="206">
        <v>163</v>
      </c>
      <c r="F1340" s="206">
        <v>6</v>
      </c>
      <c r="G1340" s="206">
        <v>500</v>
      </c>
      <c r="H1340" s="206">
        <v>482</v>
      </c>
      <c r="I1340" s="206">
        <v>18</v>
      </c>
      <c r="J1340" s="206">
        <v>1573</v>
      </c>
      <c r="K1340" s="245">
        <v>1509</v>
      </c>
      <c r="L1340" s="245">
        <v>64</v>
      </c>
      <c r="M1340" s="245">
        <v>832393</v>
      </c>
      <c r="N1340" s="246">
        <v>1.5617622993886471E-2</v>
      </c>
      <c r="O1340" s="245">
        <v>39</v>
      </c>
      <c r="P1340" s="246">
        <v>4.9145747907459736E-3</v>
      </c>
      <c r="Q1340" s="246">
        <v>0</v>
      </c>
      <c r="R1340" s="247">
        <v>284547</v>
      </c>
      <c r="S1340" s="246">
        <v>99.313468933105469</v>
      </c>
      <c r="T1340" s="246">
        <v>99.308586120605469</v>
      </c>
      <c r="U1340" s="248">
        <v>286514</v>
      </c>
      <c r="V1340" s="249">
        <v>0.30050888657569885</v>
      </c>
      <c r="W1340" s="248">
        <v>917</v>
      </c>
      <c r="X1340" s="246">
        <v>0.32226660847663879</v>
      </c>
      <c r="Y1340" s="246">
        <v>0</v>
      </c>
      <c r="Z1340" s="247">
        <v>56434</v>
      </c>
      <c r="AA1340" s="249">
        <v>96.156570434570313</v>
      </c>
      <c r="AB1340" s="246">
        <v>55800</v>
      </c>
      <c r="AC1340" s="250">
        <v>96.046592712402344</v>
      </c>
      <c r="AD1340" s="246">
        <v>5.2020983695983887</v>
      </c>
      <c r="AE1340" s="246">
        <v>35.79888916015625</v>
      </c>
      <c r="AF1340" s="246">
        <v>1248.35009765625</v>
      </c>
      <c r="AG1340" s="246">
        <v>4107.1845703125</v>
      </c>
      <c r="AH1340" s="251">
        <v>2425.023193359375</v>
      </c>
      <c r="AI1340" s="246">
        <v>59.043441772460938</v>
      </c>
      <c r="AJ1340" s="251">
        <v>3985.832275390625</v>
      </c>
      <c r="AK1340" s="251">
        <v>121.35189819335938</v>
      </c>
      <c r="AL1340" s="246">
        <v>2355.025146484375</v>
      </c>
      <c r="AM1340" s="246">
        <v>69.997695922851562</v>
      </c>
      <c r="AN1340" s="246">
        <v>69.886009216308594</v>
      </c>
      <c r="AO1340" s="246">
        <v>71.038177490234375</v>
      </c>
      <c r="AP1340" s="246">
        <v>45.596157073974609</v>
      </c>
      <c r="AQ1340" s="246">
        <v>2.6110518565241576</v>
      </c>
      <c r="AR1340" s="248">
        <v>352</v>
      </c>
      <c r="AS1340" s="248">
        <v>3</v>
      </c>
      <c r="AT1340" s="248">
        <v>1</v>
      </c>
      <c r="AU1340" s="248">
        <v>0</v>
      </c>
      <c r="AV1340" s="248">
        <v>5</v>
      </c>
      <c r="AW1340" s="248">
        <v>2</v>
      </c>
      <c r="AX1340" s="248">
        <v>4</v>
      </c>
      <c r="AY1340" s="248">
        <v>0</v>
      </c>
      <c r="AZ1340" s="248">
        <v>6</v>
      </c>
      <c r="BA1340" s="248">
        <v>4</v>
      </c>
      <c r="BB1340" s="248">
        <v>89</v>
      </c>
      <c r="BC1340" s="248">
        <v>46</v>
      </c>
      <c r="BD1340" s="246">
        <v>21</v>
      </c>
      <c r="BE1340" s="248">
        <v>37</v>
      </c>
      <c r="BF1340" s="248">
        <v>0</v>
      </c>
      <c r="BG1340" s="249">
        <v>33.906772613525391</v>
      </c>
      <c r="BH1340" s="252">
        <v>174</v>
      </c>
      <c r="BI1340" s="253">
        <v>34.799999999999997</v>
      </c>
      <c r="BJ1340" s="129"/>
      <c r="BK1340" s="129"/>
    </row>
    <row r="1341" spans="1:63">
      <c r="A1341" s="352">
        <v>41837</v>
      </c>
      <c r="B1341" s="206" t="s">
        <v>125</v>
      </c>
      <c r="C1341" s="206" t="s">
        <v>176</v>
      </c>
      <c r="D1341" s="206">
        <v>171</v>
      </c>
      <c r="E1341" s="206">
        <v>164</v>
      </c>
      <c r="F1341" s="206">
        <v>7</v>
      </c>
      <c r="G1341" s="206">
        <v>489</v>
      </c>
      <c r="H1341" s="206">
        <v>468</v>
      </c>
      <c r="I1341" s="206">
        <v>21</v>
      </c>
      <c r="J1341" s="206">
        <v>1580</v>
      </c>
      <c r="K1341" s="245">
        <v>1506</v>
      </c>
      <c r="L1341" s="245">
        <v>74</v>
      </c>
      <c r="M1341" s="245">
        <v>840230</v>
      </c>
      <c r="N1341" s="246">
        <v>3.8084809202700853E-3</v>
      </c>
      <c r="O1341" s="245">
        <v>8</v>
      </c>
      <c r="P1341" s="246">
        <v>9.9472049623727798E-4</v>
      </c>
      <c r="Q1341" s="246">
        <v>0</v>
      </c>
      <c r="R1341" s="247">
        <v>310032</v>
      </c>
      <c r="S1341" s="246">
        <v>98.691360473632813</v>
      </c>
      <c r="T1341" s="246">
        <v>98.690376281738281</v>
      </c>
      <c r="U1341" s="248">
        <v>314143</v>
      </c>
      <c r="V1341" s="249">
        <v>1.0676666498184204</v>
      </c>
      <c r="W1341" s="248">
        <v>663</v>
      </c>
      <c r="X1341" s="246">
        <v>0.21384888887405396</v>
      </c>
      <c r="Y1341" s="246">
        <v>0</v>
      </c>
      <c r="Z1341" s="247">
        <v>68570</v>
      </c>
      <c r="AA1341" s="249">
        <v>96.259300231933594</v>
      </c>
      <c r="AB1341" s="246">
        <v>69204</v>
      </c>
      <c r="AC1341" s="250">
        <v>96.138954162597656</v>
      </c>
      <c r="AD1341" s="246">
        <v>4.1290292739868164</v>
      </c>
      <c r="AE1341" s="246">
        <v>32.755630493164062</v>
      </c>
      <c r="AF1341" s="246">
        <v>1027.8345947265625</v>
      </c>
      <c r="AG1341" s="246">
        <v>4065.43798828125</v>
      </c>
      <c r="AH1341" s="251">
        <v>2389.540283203125</v>
      </c>
      <c r="AI1341" s="246">
        <v>58.776947021484375</v>
      </c>
      <c r="AJ1341" s="251">
        <v>3895.162353515625</v>
      </c>
      <c r="AK1341" s="251">
        <v>170.27558898925781</v>
      </c>
      <c r="AL1341" s="246">
        <v>2274.40234375</v>
      </c>
      <c r="AM1341" s="246">
        <v>115.13770294189453</v>
      </c>
      <c r="AN1341" s="246">
        <v>67.82464599609375</v>
      </c>
      <c r="AO1341" s="246">
        <v>68.421424865722656</v>
      </c>
      <c r="AP1341" s="246">
        <v>56.542903900146484</v>
      </c>
      <c r="AQ1341" s="246">
        <v>2.5730620178995252</v>
      </c>
      <c r="AR1341" s="248">
        <v>330</v>
      </c>
      <c r="AS1341" s="248">
        <v>2</v>
      </c>
      <c r="AT1341" s="248">
        <v>0</v>
      </c>
      <c r="AU1341" s="248">
        <v>0</v>
      </c>
      <c r="AV1341" s="248">
        <v>4</v>
      </c>
      <c r="AW1341" s="248">
        <v>3</v>
      </c>
      <c r="AX1341" s="248">
        <v>2</v>
      </c>
      <c r="AY1341" s="248">
        <v>0</v>
      </c>
      <c r="AZ1341" s="248">
        <v>5</v>
      </c>
      <c r="BA1341" s="248">
        <v>2</v>
      </c>
      <c r="BB1341" s="248">
        <v>58</v>
      </c>
      <c r="BC1341" s="248">
        <v>31</v>
      </c>
      <c r="BD1341" s="246">
        <v>9</v>
      </c>
      <c r="BE1341" s="248">
        <v>17</v>
      </c>
      <c r="BF1341" s="248">
        <v>0</v>
      </c>
      <c r="BG1341" s="249">
        <v>32.979969024658203</v>
      </c>
      <c r="BH1341" s="252">
        <v>164</v>
      </c>
      <c r="BI1341" s="253">
        <v>33.537832310838446</v>
      </c>
      <c r="BJ1341" s="129"/>
      <c r="BK1341" s="129"/>
    </row>
    <row r="1342" spans="1:63">
      <c r="A1342" s="352">
        <v>41837</v>
      </c>
      <c r="B1342" s="107" t="s">
        <v>127</v>
      </c>
      <c r="C1342" s="107" t="s">
        <v>128</v>
      </c>
      <c r="D1342" s="107">
        <v>162</v>
      </c>
      <c r="E1342" s="107">
        <v>150</v>
      </c>
      <c r="F1342" s="107">
        <v>12</v>
      </c>
      <c r="G1342" s="107">
        <v>486</v>
      </c>
      <c r="H1342" s="107">
        <v>450</v>
      </c>
      <c r="I1342" s="107">
        <v>36</v>
      </c>
      <c r="J1342" s="107">
        <v>1586</v>
      </c>
      <c r="K1342" s="108">
        <v>1464</v>
      </c>
      <c r="L1342" s="108">
        <v>122</v>
      </c>
      <c r="M1342" s="108">
        <v>825331</v>
      </c>
      <c r="N1342" s="109">
        <v>3.4289274364709854E-2</v>
      </c>
      <c r="O1342" s="108">
        <v>3580</v>
      </c>
      <c r="P1342" s="109">
        <v>0.43392676115036011</v>
      </c>
      <c r="Q1342" s="109">
        <v>0</v>
      </c>
      <c r="R1342" s="110">
        <v>323554</v>
      </c>
      <c r="S1342" s="109">
        <v>99.555076599121094</v>
      </c>
      <c r="T1342" s="109">
        <v>99.123077392578125</v>
      </c>
      <c r="U1342" s="111">
        <v>325000</v>
      </c>
      <c r="V1342" s="112">
        <v>5.630769208073616E-2</v>
      </c>
      <c r="W1342" s="111">
        <v>2339</v>
      </c>
      <c r="X1342" s="109">
        <v>0.72290867567062378</v>
      </c>
      <c r="Y1342" s="109">
        <v>0</v>
      </c>
      <c r="Z1342" s="110">
        <v>633333</v>
      </c>
      <c r="AA1342" s="112">
        <v>99.319244384765625</v>
      </c>
      <c r="AB1342" s="109">
        <v>632763</v>
      </c>
      <c r="AC1342" s="182">
        <v>99.493789672851563</v>
      </c>
      <c r="AD1342" s="109">
        <v>3.0595602989196777</v>
      </c>
      <c r="AE1342" s="109">
        <v>20.225639343261719</v>
      </c>
      <c r="AF1342" s="109">
        <v>706.9222412109375</v>
      </c>
      <c r="AG1342" s="109">
        <v>3981.7060546875</v>
      </c>
      <c r="AH1342" s="113">
        <v>2375.1787109375</v>
      </c>
      <c r="AI1342" s="109">
        <v>59.652286529541016</v>
      </c>
      <c r="AJ1342" s="113">
        <v>3642.68896484375</v>
      </c>
      <c r="AK1342" s="113">
        <v>339.01666259765625</v>
      </c>
      <c r="AL1342" s="109">
        <v>450</v>
      </c>
      <c r="AM1342" s="109">
        <v>36</v>
      </c>
      <c r="AN1342" s="109">
        <v>69.485015869140625</v>
      </c>
      <c r="AO1342" s="109">
        <v>70.464897155761719</v>
      </c>
      <c r="AP1342" s="109">
        <v>60.452316284179688</v>
      </c>
      <c r="AQ1342" s="109">
        <v>2.5105334518836697</v>
      </c>
      <c r="AR1342" s="111">
        <v>348</v>
      </c>
      <c r="AS1342" s="111">
        <v>1</v>
      </c>
      <c r="AT1342" s="111">
        <v>1</v>
      </c>
      <c r="AU1342" s="111">
        <v>1</v>
      </c>
      <c r="AV1342" s="111">
        <v>3</v>
      </c>
      <c r="AW1342" s="111">
        <v>0</v>
      </c>
      <c r="AX1342" s="111">
        <v>15</v>
      </c>
      <c r="AY1342" s="111">
        <v>0</v>
      </c>
      <c r="AZ1342" s="111">
        <v>10</v>
      </c>
      <c r="BA1342" s="111">
        <v>1</v>
      </c>
      <c r="BB1342" s="111">
        <v>21</v>
      </c>
      <c r="BC1342" s="111">
        <v>3</v>
      </c>
      <c r="BD1342" s="109">
        <v>72</v>
      </c>
      <c r="BE1342" s="111">
        <v>78</v>
      </c>
      <c r="BF1342" s="111">
        <v>0</v>
      </c>
      <c r="BG1342" s="112">
        <v>33.970985412597656</v>
      </c>
      <c r="BH1342" s="244">
        <v>192</v>
      </c>
      <c r="BI1342" s="240">
        <v>39.506172839506171</v>
      </c>
      <c r="BJ1342" s="129"/>
      <c r="BK1342" s="129"/>
    </row>
    <row r="1343" spans="1:63">
      <c r="A1343" s="352">
        <v>41837</v>
      </c>
      <c r="B1343" s="107" t="s">
        <v>129</v>
      </c>
      <c r="C1343" s="107" t="s">
        <v>128</v>
      </c>
      <c r="D1343" s="107">
        <v>154</v>
      </c>
      <c r="E1343" s="107">
        <v>151</v>
      </c>
      <c r="F1343" s="107">
        <v>3</v>
      </c>
      <c r="G1343" s="107">
        <v>457</v>
      </c>
      <c r="H1343" s="107">
        <v>449</v>
      </c>
      <c r="I1343" s="107">
        <v>8</v>
      </c>
      <c r="J1343" s="107">
        <v>1281</v>
      </c>
      <c r="K1343" s="108">
        <v>1255</v>
      </c>
      <c r="L1343" s="108">
        <v>26</v>
      </c>
      <c r="M1343" s="108">
        <v>614408</v>
      </c>
      <c r="N1343" s="109">
        <v>0.18391688168048859</v>
      </c>
      <c r="O1343" s="108">
        <v>3036</v>
      </c>
      <c r="P1343" s="109">
        <v>0.49504870176315308</v>
      </c>
      <c r="Q1343" s="109">
        <v>0</v>
      </c>
      <c r="R1343" s="110">
        <v>200253</v>
      </c>
      <c r="S1343" s="109">
        <v>99.562973022460938</v>
      </c>
      <c r="T1343" s="109">
        <v>99.070091247558594</v>
      </c>
      <c r="U1343" s="111">
        <v>201132</v>
      </c>
      <c r="V1343" s="112">
        <v>6.4634168520569801E-3</v>
      </c>
      <c r="W1343" s="111">
        <v>1291</v>
      </c>
      <c r="X1343" s="109">
        <v>0.64468449354171753</v>
      </c>
      <c r="Y1343" s="109">
        <v>0</v>
      </c>
      <c r="Z1343" s="110">
        <v>150549</v>
      </c>
      <c r="AA1343" s="112">
        <v>98.91595458984375</v>
      </c>
      <c r="AB1343" s="109">
        <v>151310</v>
      </c>
      <c r="AC1343" s="182">
        <v>98.995697021484375</v>
      </c>
      <c r="AD1343" s="109">
        <v>3.0564415454864502</v>
      </c>
      <c r="AE1343" s="109">
        <v>25.277898788452148</v>
      </c>
      <c r="AF1343" s="109">
        <v>543.37200927734375</v>
      </c>
      <c r="AG1343" s="109">
        <v>2290.706298828125</v>
      </c>
      <c r="AH1343" s="113">
        <v>910.04412841796875</v>
      </c>
      <c r="AI1343" s="109">
        <v>39.727664947509766</v>
      </c>
      <c r="AJ1343" s="113">
        <v>2263.33349609375</v>
      </c>
      <c r="AK1343" s="113">
        <v>27.372222900390625</v>
      </c>
      <c r="AL1343" s="109">
        <v>449</v>
      </c>
      <c r="AM1343" s="109">
        <v>8</v>
      </c>
      <c r="AN1343" s="109">
        <v>53.843971252441406</v>
      </c>
      <c r="AO1343" s="109">
        <v>54.376190185546875</v>
      </c>
      <c r="AP1343" s="109">
        <v>29.758884429931641</v>
      </c>
      <c r="AQ1343" s="109">
        <v>1.7882172512319476</v>
      </c>
      <c r="AR1343" s="111">
        <v>373</v>
      </c>
      <c r="AS1343" s="111">
        <v>0</v>
      </c>
      <c r="AT1343" s="111">
        <v>1</v>
      </c>
      <c r="AU1343" s="111">
        <v>1</v>
      </c>
      <c r="AV1343" s="111">
        <v>0</v>
      </c>
      <c r="AW1343" s="111">
        <v>0</v>
      </c>
      <c r="AX1343" s="111">
        <v>10</v>
      </c>
      <c r="AY1343" s="111">
        <v>0</v>
      </c>
      <c r="AZ1343" s="111">
        <v>8</v>
      </c>
      <c r="BA1343" s="111">
        <v>2</v>
      </c>
      <c r="BB1343" s="111">
        <v>34</v>
      </c>
      <c r="BC1343" s="111">
        <v>12</v>
      </c>
      <c r="BD1343" s="109">
        <v>40</v>
      </c>
      <c r="BE1343" s="111">
        <v>86</v>
      </c>
      <c r="BF1343" s="111">
        <v>0</v>
      </c>
      <c r="BG1343" s="112">
        <v>26.034328460693359</v>
      </c>
      <c r="BH1343" s="244">
        <v>204</v>
      </c>
      <c r="BI1343" s="240">
        <v>44.63894967177243</v>
      </c>
      <c r="BJ1343" s="129"/>
      <c r="BK1343" s="129"/>
    </row>
    <row r="1344" spans="1:63">
      <c r="A1344" s="352">
        <v>41837</v>
      </c>
      <c r="B1344" s="126" t="s">
        <v>130</v>
      </c>
      <c r="C1344" s="126" t="s">
        <v>128</v>
      </c>
      <c r="D1344" s="233">
        <v>181</v>
      </c>
      <c r="E1344" s="233">
        <v>176</v>
      </c>
      <c r="F1344" s="233">
        <v>5</v>
      </c>
      <c r="G1344" s="233">
        <v>543</v>
      </c>
      <c r="H1344" s="233">
        <v>528</v>
      </c>
      <c r="I1344" s="233">
        <v>15</v>
      </c>
      <c r="J1344" s="233">
        <v>897</v>
      </c>
      <c r="K1344" s="233">
        <v>865</v>
      </c>
      <c r="L1344" s="233">
        <v>32</v>
      </c>
      <c r="M1344" s="233">
        <v>270226</v>
      </c>
      <c r="N1344" s="195">
        <v>0.19465188682079315</v>
      </c>
      <c r="O1344" s="233">
        <v>718</v>
      </c>
      <c r="P1344" s="230">
        <v>0.26622173190116882</v>
      </c>
      <c r="Q1344" s="234">
        <v>0</v>
      </c>
      <c r="R1344" s="233">
        <v>58120</v>
      </c>
      <c r="S1344" s="230">
        <v>99.807662963867188</v>
      </c>
      <c r="T1344" s="195">
        <v>99.541954040527344</v>
      </c>
      <c r="U1344" s="233">
        <v>58232</v>
      </c>
      <c r="V1344" s="195">
        <v>0</v>
      </c>
      <c r="W1344" s="233">
        <v>321</v>
      </c>
      <c r="X1344" s="195">
        <v>0.55230557918548584</v>
      </c>
      <c r="Y1344" s="234">
        <v>0</v>
      </c>
      <c r="Z1344" s="233">
        <v>105744</v>
      </c>
      <c r="AA1344" s="195">
        <v>98.455307006835938</v>
      </c>
      <c r="AB1344" s="233">
        <v>106973</v>
      </c>
      <c r="AC1344" s="195">
        <v>98.251960754394531</v>
      </c>
      <c r="AD1344" s="234">
        <v>4.1658506393432617</v>
      </c>
      <c r="AE1344" s="234">
        <v>27.824440002441406</v>
      </c>
      <c r="AF1344" s="233">
        <v>333.277587890625</v>
      </c>
      <c r="AG1344" s="234">
        <v>1031.2947998046875</v>
      </c>
      <c r="AH1344" s="234">
        <v>532.677490234375</v>
      </c>
      <c r="AI1344" s="234">
        <v>51.651332855224609</v>
      </c>
      <c r="AJ1344" s="234">
        <v>989.70001220703125</v>
      </c>
      <c r="AK1344" s="234">
        <v>41.594444274902344</v>
      </c>
      <c r="AL1344" s="234">
        <v>528</v>
      </c>
      <c r="AM1344" s="234">
        <v>15</v>
      </c>
      <c r="AN1344" s="235">
        <v>40.192249298095703</v>
      </c>
      <c r="AO1344" s="235">
        <v>39.594341278076172</v>
      </c>
      <c r="AP1344" s="235">
        <v>62.731986999511719</v>
      </c>
      <c r="AQ1344" s="213">
        <v>1.149715495880365</v>
      </c>
      <c r="AR1344" s="234">
        <v>496</v>
      </c>
      <c r="AS1344" s="236">
        <v>0</v>
      </c>
      <c r="AT1344" s="236">
        <v>2</v>
      </c>
      <c r="AU1344" s="236">
        <v>2</v>
      </c>
      <c r="AV1344" s="236">
        <v>0</v>
      </c>
      <c r="AW1344" s="236">
        <v>0</v>
      </c>
      <c r="AX1344" s="236">
        <v>8</v>
      </c>
      <c r="AY1344" s="236">
        <v>5</v>
      </c>
      <c r="AZ1344" s="236">
        <v>3</v>
      </c>
      <c r="BA1344" s="236">
        <v>0</v>
      </c>
      <c r="BB1344" s="236">
        <v>56</v>
      </c>
      <c r="BC1344" s="236">
        <v>21</v>
      </c>
      <c r="BD1344" s="236">
        <v>9</v>
      </c>
      <c r="BE1344" s="236">
        <v>5</v>
      </c>
      <c r="BF1344" s="236">
        <v>0</v>
      </c>
      <c r="BG1344" s="235">
        <v>18.311618804931641</v>
      </c>
      <c r="BH1344" s="236">
        <v>323</v>
      </c>
      <c r="BI1344" s="235">
        <v>59.484346224677722</v>
      </c>
      <c r="BJ1344" s="129"/>
      <c r="BK1344" s="129"/>
    </row>
    <row r="1345" spans="1:63">
      <c r="A1345" s="352">
        <v>41837</v>
      </c>
      <c r="B1345" s="127" t="s">
        <v>132</v>
      </c>
      <c r="C1345" s="127" t="s">
        <v>128</v>
      </c>
      <c r="D1345" s="199">
        <v>183</v>
      </c>
      <c r="E1345" s="199">
        <v>178</v>
      </c>
      <c r="F1345" s="199">
        <v>5</v>
      </c>
      <c r="G1345" s="199">
        <v>542</v>
      </c>
      <c r="H1345" s="199">
        <v>527</v>
      </c>
      <c r="I1345" s="199">
        <v>15</v>
      </c>
      <c r="J1345" s="199">
        <v>1040</v>
      </c>
      <c r="K1345" s="199">
        <v>1008</v>
      </c>
      <c r="L1345" s="199">
        <v>32</v>
      </c>
      <c r="M1345" s="199">
        <v>359708</v>
      </c>
      <c r="N1345" s="200">
        <v>0.79981541633605957</v>
      </c>
      <c r="O1345" s="199">
        <v>1266</v>
      </c>
      <c r="P1345" s="194">
        <v>0.3548106849193573</v>
      </c>
      <c r="Q1345" s="200">
        <v>0</v>
      </c>
      <c r="R1345" s="199">
        <v>89443</v>
      </c>
      <c r="S1345" s="194">
        <v>99.695709228515625</v>
      </c>
      <c r="T1345" s="200">
        <v>99.34197998046875</v>
      </c>
      <c r="U1345" s="199">
        <v>89716</v>
      </c>
      <c r="V1345" s="201">
        <v>0</v>
      </c>
      <c r="W1345" s="199">
        <v>833</v>
      </c>
      <c r="X1345" s="200">
        <v>0.93131941556930542</v>
      </c>
      <c r="Y1345" s="200">
        <v>0</v>
      </c>
      <c r="Z1345" s="199">
        <v>113657</v>
      </c>
      <c r="AA1345" s="201">
        <v>96.840286254882813</v>
      </c>
      <c r="AB1345" s="199">
        <v>114285</v>
      </c>
      <c r="AC1345" s="201">
        <v>96.818763732910156</v>
      </c>
      <c r="AD1345" s="200">
        <v>4.2042055130004883</v>
      </c>
      <c r="AE1345" s="200">
        <v>27.813787460327148</v>
      </c>
      <c r="AF1345" s="199">
        <v>415.58895874023437</v>
      </c>
      <c r="AG1345" s="200">
        <v>1352.3385009765625</v>
      </c>
      <c r="AH1345" s="200">
        <v>619.9609375</v>
      </c>
      <c r="AI1345" s="237">
        <v>45.843620300292969</v>
      </c>
      <c r="AJ1345" s="200">
        <v>1311.021728515625</v>
      </c>
      <c r="AK1345" s="200">
        <v>41.316665649414063</v>
      </c>
      <c r="AL1345" s="200">
        <v>527</v>
      </c>
      <c r="AM1345" s="200">
        <v>15</v>
      </c>
      <c r="AN1345" s="200">
        <v>41.398288726806641</v>
      </c>
      <c r="AO1345" s="200">
        <v>41.363113403320312</v>
      </c>
      <c r="AP1345" s="200">
        <v>42.546253204345703</v>
      </c>
      <c r="AQ1345" s="200">
        <v>1.3003254817082333</v>
      </c>
      <c r="AR1345" s="200">
        <v>501</v>
      </c>
      <c r="AS1345" s="202">
        <v>0</v>
      </c>
      <c r="AT1345" s="202">
        <v>3</v>
      </c>
      <c r="AU1345" s="202">
        <v>3</v>
      </c>
      <c r="AV1345" s="202">
        <v>0</v>
      </c>
      <c r="AW1345" s="202">
        <v>0</v>
      </c>
      <c r="AX1345" s="202">
        <v>22</v>
      </c>
      <c r="AY1345" s="202">
        <v>12</v>
      </c>
      <c r="AZ1345" s="202">
        <v>8</v>
      </c>
      <c r="BA1345" s="202">
        <v>3</v>
      </c>
      <c r="BB1345" s="202">
        <v>78</v>
      </c>
      <c r="BC1345" s="202">
        <v>35</v>
      </c>
      <c r="BD1345" s="202">
        <v>31</v>
      </c>
      <c r="BE1345" s="202">
        <v>17</v>
      </c>
      <c r="BF1345" s="202">
        <v>0</v>
      </c>
      <c r="BG1345" s="200">
        <v>19.251285552978516</v>
      </c>
      <c r="BH1345" s="202">
        <v>332</v>
      </c>
      <c r="BI1345" s="238">
        <v>61.254612546125465</v>
      </c>
      <c r="BJ1345" s="129"/>
      <c r="BK1345" s="129"/>
    </row>
    <row r="1346" spans="1:63">
      <c r="A1346" s="352">
        <v>41836</v>
      </c>
      <c r="B1346" s="126" t="s">
        <v>6</v>
      </c>
      <c r="C1346" s="126"/>
      <c r="D1346" s="233">
        <v>2033</v>
      </c>
      <c r="E1346" s="233">
        <v>1864</v>
      </c>
      <c r="F1346" s="233">
        <v>169</v>
      </c>
      <c r="G1346" s="233">
        <v>6010</v>
      </c>
      <c r="H1346" s="233">
        <v>5522</v>
      </c>
      <c r="I1346" s="233">
        <v>488</v>
      </c>
      <c r="J1346" s="233">
        <v>18635</v>
      </c>
      <c r="K1346" s="233">
        <v>16805</v>
      </c>
      <c r="L1346" s="233">
        <v>1830</v>
      </c>
      <c r="M1346" s="233">
        <v>10273747</v>
      </c>
      <c r="N1346" s="195">
        <v>2.6786721780569869E-2</v>
      </c>
      <c r="O1346" s="233">
        <v>18614</v>
      </c>
      <c r="P1346" s="230">
        <v>0.18376821381863209</v>
      </c>
      <c r="Q1346" s="234"/>
      <c r="R1346" s="233">
        <v>3858623</v>
      </c>
      <c r="S1346" s="230">
        <v>99.565370073151342</v>
      </c>
      <c r="T1346" s="195">
        <v>99.382400570985993</v>
      </c>
      <c r="U1346" s="233">
        <v>3875473</v>
      </c>
      <c r="V1346" s="195">
        <v>0.11714699003036116</v>
      </c>
      <c r="W1346" s="233">
        <v>15013</v>
      </c>
      <c r="X1346" s="195">
        <v>0.38907662137503457</v>
      </c>
      <c r="Y1346" s="234"/>
      <c r="Z1346" s="233">
        <v>2827962</v>
      </c>
      <c r="AA1346" s="195">
        <v>98.397714211989978</v>
      </c>
      <c r="AB1346" s="233">
        <v>2828225</v>
      </c>
      <c r="AC1346" s="195">
        <v>98.382346796198078</v>
      </c>
      <c r="AD1346" s="234">
        <v>9.1884957913628185</v>
      </c>
      <c r="AE1346" s="234">
        <v>29.750416905668274</v>
      </c>
      <c r="AF1346" s="233">
        <v>13635.589141845703</v>
      </c>
      <c r="AG1346" s="234">
        <v>52190.096801757813</v>
      </c>
      <c r="AH1346" s="234">
        <v>31964.171142578125</v>
      </c>
      <c r="AI1346" s="234">
        <v>61.24566364379983</v>
      </c>
      <c r="AJ1346" s="234">
        <v>45324.222106933594</v>
      </c>
      <c r="AK1346" s="234">
        <v>6865.874002456665</v>
      </c>
      <c r="AL1346" s="234">
        <v>24604.0390625</v>
      </c>
      <c r="AM1346" s="234">
        <v>4979.2247009277344</v>
      </c>
      <c r="AN1346" s="235">
        <v>75.646768671195758</v>
      </c>
      <c r="AO1346" s="235">
        <v>73.659909937410532</v>
      </c>
      <c r="AP1346" s="235">
        <v>93.88299417989036</v>
      </c>
      <c r="AQ1346" s="213">
        <v>2.8006491441780419</v>
      </c>
      <c r="AR1346" s="234">
        <v>4078</v>
      </c>
      <c r="AS1346" s="236">
        <v>71</v>
      </c>
      <c r="AT1346" s="236">
        <v>16</v>
      </c>
      <c r="AU1346" s="236">
        <v>11</v>
      </c>
      <c r="AV1346" s="236">
        <v>16</v>
      </c>
      <c r="AW1346" s="236">
        <v>4</v>
      </c>
      <c r="AX1346" s="236">
        <v>123</v>
      </c>
      <c r="AY1346" s="236">
        <v>21</v>
      </c>
      <c r="AZ1346" s="236">
        <v>79</v>
      </c>
      <c r="BA1346" s="236">
        <v>16</v>
      </c>
      <c r="BB1346" s="236">
        <v>582</v>
      </c>
      <c r="BC1346" s="236">
        <v>285</v>
      </c>
      <c r="BD1346" s="236">
        <v>339</v>
      </c>
      <c r="BE1346" s="236">
        <v>476</v>
      </c>
      <c r="BF1346" s="236">
        <v>0</v>
      </c>
      <c r="BG1346" s="235">
        <v>36.904379333027677</v>
      </c>
      <c r="BH1346" s="236">
        <v>1904</v>
      </c>
      <c r="BI1346" s="235">
        <v>31.680532445923461</v>
      </c>
      <c r="BJ1346" s="129"/>
      <c r="BK1346" s="129"/>
    </row>
    <row r="1347" spans="1:63">
      <c r="A1347" s="352">
        <v>41836</v>
      </c>
      <c r="B1347" s="127" t="s">
        <v>134</v>
      </c>
      <c r="C1347" s="127"/>
      <c r="D1347" s="199">
        <v>682</v>
      </c>
      <c r="E1347" s="199">
        <v>606</v>
      </c>
      <c r="F1347" s="199">
        <v>76</v>
      </c>
      <c r="G1347" s="199">
        <v>2040</v>
      </c>
      <c r="H1347" s="199">
        <v>1810</v>
      </c>
      <c r="I1347" s="199">
        <v>230</v>
      </c>
      <c r="J1347" s="199">
        <v>7371</v>
      </c>
      <c r="K1347" s="199">
        <v>6409</v>
      </c>
      <c r="L1347" s="199">
        <v>962</v>
      </c>
      <c r="M1347" s="199">
        <v>4643302</v>
      </c>
      <c r="N1347" s="200">
        <v>2.4099229321204861E-2</v>
      </c>
      <c r="O1347" s="199">
        <v>9127</v>
      </c>
      <c r="P1347" s="194">
        <v>0.1966295690279567</v>
      </c>
      <c r="Q1347" s="200"/>
      <c r="R1347" s="199">
        <v>1866346</v>
      </c>
      <c r="S1347" s="194">
        <v>99.554386302823573</v>
      </c>
      <c r="T1347" s="200">
        <v>99.358632942087894</v>
      </c>
      <c r="U1347" s="199">
        <v>1874704</v>
      </c>
      <c r="V1347" s="201">
        <v>0.13538137184865828</v>
      </c>
      <c r="W1347" s="199">
        <v>6232</v>
      </c>
      <c r="X1347" s="200">
        <v>0.33391450459882577</v>
      </c>
      <c r="Y1347" s="200"/>
      <c r="Z1347" s="199">
        <v>1459081</v>
      </c>
      <c r="AA1347" s="201">
        <v>98.643803101974939</v>
      </c>
      <c r="AB1347" s="199">
        <v>1455764</v>
      </c>
      <c r="AC1347" s="201">
        <v>98.601969218814929</v>
      </c>
      <c r="AD1347" s="200">
        <v>5.0941895982798409</v>
      </c>
      <c r="AE1347" s="200">
        <v>30.351953926273421</v>
      </c>
      <c r="AF1347" s="199">
        <v>6653.0211181640625</v>
      </c>
      <c r="AG1347" s="200">
        <v>26200.992431640625</v>
      </c>
      <c r="AH1347" s="200">
        <v>17388.789184570313</v>
      </c>
      <c r="AI1347" s="237">
        <v>66.366910451725516</v>
      </c>
      <c r="AJ1347" s="200">
        <v>21596.64892578125</v>
      </c>
      <c r="AK1347" s="200">
        <v>4604.3420333862305</v>
      </c>
      <c r="AL1347" s="200">
        <v>13711.290283203125</v>
      </c>
      <c r="AM1347" s="200">
        <v>3677.4973068237305</v>
      </c>
      <c r="AN1347" s="200">
        <v>93.02181518751155</v>
      </c>
      <c r="AO1347" s="200">
        <v>88.725713948559644</v>
      </c>
      <c r="AP1347" s="200">
        <v>120.35641800831742</v>
      </c>
      <c r="AQ1347" s="200">
        <v>3.5546048611641061</v>
      </c>
      <c r="AR1347" s="200">
        <v>1044</v>
      </c>
      <c r="AS1347" s="202">
        <v>60</v>
      </c>
      <c r="AT1347" s="202">
        <v>7</v>
      </c>
      <c r="AU1347" s="202">
        <v>4</v>
      </c>
      <c r="AV1347" s="202">
        <v>5</v>
      </c>
      <c r="AW1347" s="202">
        <v>1</v>
      </c>
      <c r="AX1347" s="202">
        <v>39</v>
      </c>
      <c r="AY1347" s="202">
        <v>2</v>
      </c>
      <c r="AZ1347" s="202">
        <v>31</v>
      </c>
      <c r="BA1347" s="202">
        <v>4</v>
      </c>
      <c r="BB1347" s="202">
        <v>113</v>
      </c>
      <c r="BC1347" s="202">
        <v>39</v>
      </c>
      <c r="BD1347" s="202">
        <v>110</v>
      </c>
      <c r="BE1347" s="202">
        <v>173</v>
      </c>
      <c r="BF1347" s="202">
        <v>0</v>
      </c>
      <c r="BG1347" s="200">
        <v>45.947596957011463</v>
      </c>
      <c r="BH1347" s="202">
        <v>269</v>
      </c>
      <c r="BI1347" s="238">
        <v>13.186274509803923</v>
      </c>
      <c r="BJ1347" s="129"/>
      <c r="BK1347" s="129"/>
    </row>
    <row r="1348" spans="1:63">
      <c r="A1348" s="352">
        <v>41836</v>
      </c>
      <c r="B1348" s="127" t="s">
        <v>175</v>
      </c>
      <c r="C1348" s="127"/>
      <c r="D1348" s="199">
        <v>671</v>
      </c>
      <c r="E1348" s="199">
        <v>603</v>
      </c>
      <c r="F1348" s="199">
        <v>68</v>
      </c>
      <c r="G1348" s="199">
        <v>1942</v>
      </c>
      <c r="H1348" s="199">
        <v>1758</v>
      </c>
      <c r="I1348" s="199">
        <v>184</v>
      </c>
      <c r="J1348" s="199">
        <v>6440</v>
      </c>
      <c r="K1348" s="199">
        <v>5788</v>
      </c>
      <c r="L1348" s="199">
        <v>652</v>
      </c>
      <c r="M1348" s="199">
        <v>3598248</v>
      </c>
      <c r="N1348" s="200">
        <v>4.1575789846546245E-2</v>
      </c>
      <c r="O1348" s="199">
        <v>167</v>
      </c>
      <c r="P1348" s="194">
        <v>4.8331143473011101E-3</v>
      </c>
      <c r="Q1348" s="200"/>
      <c r="R1348" s="199">
        <v>1351054</v>
      </c>
      <c r="S1348" s="194">
        <v>99.582170270952417</v>
      </c>
      <c r="T1348" s="243">
        <v>99.57735735079369</v>
      </c>
      <c r="U1348" s="199">
        <v>1356724</v>
      </c>
      <c r="V1348" s="201">
        <v>0.14100141042564737</v>
      </c>
      <c r="W1348" s="199">
        <v>3771</v>
      </c>
      <c r="X1348" s="200">
        <v>0.27911541655625904</v>
      </c>
      <c r="Y1348" s="200"/>
      <c r="Z1348" s="199">
        <v>353703</v>
      </c>
      <c r="AA1348" s="201">
        <v>95.887510107682132</v>
      </c>
      <c r="AB1348" s="199">
        <v>352741</v>
      </c>
      <c r="AC1348" s="201">
        <v>96.110743231240775</v>
      </c>
      <c r="AD1348" s="200">
        <v>19.221168000554986</v>
      </c>
      <c r="AE1348" s="200">
        <v>33.074493364749131</v>
      </c>
      <c r="AF1348" s="199">
        <v>4984.5517578125</v>
      </c>
      <c r="AG1348" s="200">
        <v>17379.397705078125</v>
      </c>
      <c r="AH1348" s="200">
        <v>10166.476318359375</v>
      </c>
      <c r="AI1348" s="237">
        <v>58.497287943349207</v>
      </c>
      <c r="AJ1348" s="200">
        <v>15561.761962890625</v>
      </c>
      <c r="AK1348" s="200">
        <v>1817.6375427246094</v>
      </c>
      <c r="AL1348" s="200">
        <v>8938.748779296875</v>
      </c>
      <c r="AM1348" s="200">
        <v>1227.7273941040039</v>
      </c>
      <c r="AN1348" s="200">
        <v>69.61017944158489</v>
      </c>
      <c r="AO1348" s="200">
        <v>70.202699590055033</v>
      </c>
      <c r="AP1348" s="200">
        <v>68.513279551160011</v>
      </c>
      <c r="AQ1348" s="200">
        <v>2.6986642399189633</v>
      </c>
      <c r="AR1348" s="200">
        <v>1320</v>
      </c>
      <c r="AS1348" s="202">
        <v>9</v>
      </c>
      <c r="AT1348" s="202">
        <v>6</v>
      </c>
      <c r="AU1348" s="202">
        <v>5</v>
      </c>
      <c r="AV1348" s="202">
        <v>8</v>
      </c>
      <c r="AW1348" s="202">
        <v>3</v>
      </c>
      <c r="AX1348" s="202">
        <v>10</v>
      </c>
      <c r="AY1348" s="202">
        <v>1</v>
      </c>
      <c r="AZ1348" s="202">
        <v>14</v>
      </c>
      <c r="BA1348" s="202">
        <v>7</v>
      </c>
      <c r="BB1348" s="202">
        <v>291</v>
      </c>
      <c r="BC1348" s="202">
        <v>176</v>
      </c>
      <c r="BD1348" s="202">
        <v>46</v>
      </c>
      <c r="BE1348" s="202">
        <v>97</v>
      </c>
      <c r="BF1348" s="202">
        <v>0</v>
      </c>
      <c r="BG1348" s="200">
        <v>33.985216345054013</v>
      </c>
      <c r="BH1348" s="202">
        <v>577</v>
      </c>
      <c r="BI1348" s="238">
        <v>29.711637487126673</v>
      </c>
      <c r="BJ1348" s="129"/>
      <c r="BK1348" s="129"/>
    </row>
    <row r="1349" spans="1:63">
      <c r="A1349" s="352">
        <v>41836</v>
      </c>
      <c r="B1349" s="126" t="s">
        <v>135</v>
      </c>
      <c r="C1349" s="126"/>
      <c r="D1349" s="189">
        <v>680</v>
      </c>
      <c r="E1349" s="189">
        <v>655</v>
      </c>
      <c r="F1349" s="189">
        <v>25</v>
      </c>
      <c r="G1349" s="189">
        <v>2028</v>
      </c>
      <c r="H1349" s="189">
        <v>1954</v>
      </c>
      <c r="I1349" s="189">
        <v>74</v>
      </c>
      <c r="J1349" s="189">
        <v>4824</v>
      </c>
      <c r="K1349" s="189">
        <v>4608</v>
      </c>
      <c r="L1349" s="189">
        <v>216</v>
      </c>
      <c r="M1349" s="189">
        <v>2032197</v>
      </c>
      <c r="N1349" s="203">
        <v>6.7414724869684622E-3</v>
      </c>
      <c r="O1349" s="189">
        <v>9320</v>
      </c>
      <c r="P1349" s="192">
        <v>0.45865870770804856</v>
      </c>
      <c r="Q1349" s="203"/>
      <c r="R1349" s="204">
        <v>641223</v>
      </c>
      <c r="S1349" s="192">
        <v>99.561941533277093</v>
      </c>
      <c r="T1349" s="203">
        <v>99.105292018871523</v>
      </c>
      <c r="U1349" s="204">
        <v>644045</v>
      </c>
      <c r="V1349" s="205">
        <v>1.3818910177768302E-2</v>
      </c>
      <c r="W1349" s="204">
        <v>5010</v>
      </c>
      <c r="X1349" s="203">
        <v>0.7813194473685442</v>
      </c>
      <c r="Y1349" s="203"/>
      <c r="Z1349" s="204">
        <v>1015178</v>
      </c>
      <c r="AA1349" s="205">
        <v>98.918611137078841</v>
      </c>
      <c r="AB1349" s="204">
        <v>1019720</v>
      </c>
      <c r="AC1349" s="205">
        <v>98.854603196649393</v>
      </c>
      <c r="AD1349" s="203">
        <v>3.6998050633737085</v>
      </c>
      <c r="AE1349" s="203">
        <v>25.962205857557063</v>
      </c>
      <c r="AF1349" s="204">
        <v>1998.0162658691406</v>
      </c>
      <c r="AG1349" s="205">
        <v>8609.7066650390625</v>
      </c>
      <c r="AH1349" s="205">
        <v>4408.9056396484375</v>
      </c>
      <c r="AI1349" s="232">
        <v>51.208546483371208</v>
      </c>
      <c r="AJ1349" s="205">
        <v>8165.8112182617187</v>
      </c>
      <c r="AK1349" s="205">
        <v>443.8944263458252</v>
      </c>
      <c r="AL1349" s="205">
        <v>1954</v>
      </c>
      <c r="AM1349" s="205">
        <v>74</v>
      </c>
      <c r="AN1349" s="203">
        <v>54.290498267397346</v>
      </c>
      <c r="AO1349" s="203">
        <v>54.35205235342719</v>
      </c>
      <c r="AP1349" s="203">
        <v>53.182403866008436</v>
      </c>
      <c r="AQ1349" s="203">
        <v>1.7847650632336365</v>
      </c>
      <c r="AR1349" s="205">
        <v>1714</v>
      </c>
      <c r="AS1349" s="204">
        <v>2</v>
      </c>
      <c r="AT1349" s="204">
        <v>3</v>
      </c>
      <c r="AU1349" s="204">
        <v>2</v>
      </c>
      <c r="AV1349" s="204">
        <v>3</v>
      </c>
      <c r="AW1349" s="204">
        <v>0</v>
      </c>
      <c r="AX1349" s="204">
        <v>74</v>
      </c>
      <c r="AY1349" s="204">
        <v>18</v>
      </c>
      <c r="AZ1349" s="204">
        <v>34</v>
      </c>
      <c r="BA1349" s="204">
        <v>5</v>
      </c>
      <c r="BB1349" s="204">
        <v>178</v>
      </c>
      <c r="BC1349" s="204">
        <v>70</v>
      </c>
      <c r="BD1349" s="204">
        <v>183</v>
      </c>
      <c r="BE1349" s="204">
        <v>206</v>
      </c>
      <c r="BF1349" s="204">
        <v>0</v>
      </c>
      <c r="BG1349" s="203">
        <v>25.887593830827051</v>
      </c>
      <c r="BH1349" s="204">
        <v>1058</v>
      </c>
      <c r="BI1349" s="239">
        <v>52.169625246548321</v>
      </c>
      <c r="BJ1349" s="129"/>
      <c r="BK1349" s="129"/>
    </row>
    <row r="1350" spans="1:63">
      <c r="A1350" s="352">
        <v>41836</v>
      </c>
      <c r="B1350" s="114" t="s">
        <v>121</v>
      </c>
      <c r="C1350" s="114" t="s">
        <v>122</v>
      </c>
      <c r="D1350" s="114">
        <v>159</v>
      </c>
      <c r="E1350" s="114">
        <v>122</v>
      </c>
      <c r="F1350" s="114">
        <v>37</v>
      </c>
      <c r="G1350" s="114">
        <v>473</v>
      </c>
      <c r="H1350" s="114">
        <v>361</v>
      </c>
      <c r="I1350" s="114">
        <v>112</v>
      </c>
      <c r="J1350" s="114">
        <v>1965</v>
      </c>
      <c r="K1350" s="115">
        <v>1484</v>
      </c>
      <c r="L1350" s="115">
        <v>481</v>
      </c>
      <c r="M1350" s="115">
        <v>1182874</v>
      </c>
      <c r="N1350" s="116">
        <v>6.8646363914012909E-2</v>
      </c>
      <c r="O1350" s="115">
        <v>1791</v>
      </c>
      <c r="P1350" s="116">
        <v>0.1515333503484726</v>
      </c>
      <c r="Q1350" s="116">
        <v>0</v>
      </c>
      <c r="R1350" s="117">
        <v>548553</v>
      </c>
      <c r="S1350" s="116">
        <v>99.362762451171875</v>
      </c>
      <c r="T1350" s="116">
        <v>99.212196350097656</v>
      </c>
      <c r="U1350" s="118">
        <v>552071</v>
      </c>
      <c r="V1350" s="119">
        <v>0.4329153299331665</v>
      </c>
      <c r="W1350" s="117">
        <v>1854</v>
      </c>
      <c r="X1350" s="119">
        <v>0.33798009157180786</v>
      </c>
      <c r="Y1350" s="119">
        <v>0</v>
      </c>
      <c r="Z1350" s="117">
        <v>596258</v>
      </c>
      <c r="AA1350" s="119">
        <v>98.554649353027344</v>
      </c>
      <c r="AB1350" s="116">
        <v>596611</v>
      </c>
      <c r="AC1350" s="120">
        <v>98.535224914550781</v>
      </c>
      <c r="AD1350" s="116">
        <v>4.8421535491943359</v>
      </c>
      <c r="AE1350" s="116">
        <v>29.404029846191406</v>
      </c>
      <c r="AF1350" s="116">
        <v>1612.3123779296875</v>
      </c>
      <c r="AG1350" s="116">
        <v>8317.96484375</v>
      </c>
      <c r="AH1350" s="121">
        <v>6213.09228515625</v>
      </c>
      <c r="AI1350" s="116">
        <v>74.694862365722656</v>
      </c>
      <c r="AJ1350" s="121">
        <v>5726.2265625</v>
      </c>
      <c r="AK1350" s="121">
        <v>2591.736083984375</v>
      </c>
      <c r="AL1350" s="116">
        <v>4006.394775390625</v>
      </c>
      <c r="AM1350" s="116">
        <v>2206.6953125</v>
      </c>
      <c r="AN1350" s="116">
        <v>108.14101409912109</v>
      </c>
      <c r="AO1350" s="116">
        <v>99.784774780273437</v>
      </c>
      <c r="AP1350" s="116">
        <v>132.6920166015625</v>
      </c>
      <c r="AQ1350" s="122">
        <v>4.2330609891857502</v>
      </c>
      <c r="AR1350" s="118">
        <v>177</v>
      </c>
      <c r="AS1350" s="118">
        <v>31</v>
      </c>
      <c r="AT1350" s="118">
        <v>2</v>
      </c>
      <c r="AU1350" s="118">
        <v>2</v>
      </c>
      <c r="AV1350" s="118">
        <v>3</v>
      </c>
      <c r="AW1350" s="118">
        <v>1</v>
      </c>
      <c r="AX1350" s="118">
        <v>13</v>
      </c>
      <c r="AY1350" s="118">
        <v>2</v>
      </c>
      <c r="AZ1350" s="118">
        <v>9</v>
      </c>
      <c r="BA1350" s="118">
        <v>2</v>
      </c>
      <c r="BB1350" s="118">
        <v>17</v>
      </c>
      <c r="BC1350" s="118">
        <v>4</v>
      </c>
      <c r="BD1350" s="116">
        <v>38</v>
      </c>
      <c r="BE1350" s="118">
        <v>21</v>
      </c>
      <c r="BF1350" s="118">
        <v>0</v>
      </c>
      <c r="BG1350" s="112">
        <v>53.767921447753906</v>
      </c>
      <c r="BH1350" s="244">
        <v>52</v>
      </c>
      <c r="BI1350" s="240">
        <v>10.993657505285412</v>
      </c>
      <c r="BJ1350" s="129"/>
      <c r="BK1350" s="129"/>
    </row>
    <row r="1351" spans="1:63">
      <c r="A1351" s="352">
        <v>41836</v>
      </c>
      <c r="B1351" s="114" t="s">
        <v>123</v>
      </c>
      <c r="C1351" s="114" t="s">
        <v>122</v>
      </c>
      <c r="D1351" s="114">
        <v>167</v>
      </c>
      <c r="E1351" s="114">
        <v>158</v>
      </c>
      <c r="F1351" s="114">
        <v>9</v>
      </c>
      <c r="G1351" s="114">
        <v>511</v>
      </c>
      <c r="H1351" s="114">
        <v>483</v>
      </c>
      <c r="I1351" s="114">
        <v>28</v>
      </c>
      <c r="J1351" s="114">
        <v>1680</v>
      </c>
      <c r="K1351" s="115">
        <v>1569</v>
      </c>
      <c r="L1351" s="115">
        <v>111</v>
      </c>
      <c r="M1351" s="115">
        <v>941781</v>
      </c>
      <c r="N1351" s="116">
        <v>3.0580358579754829E-2</v>
      </c>
      <c r="O1351" s="115">
        <v>1557</v>
      </c>
      <c r="P1351" s="116">
        <v>0.16540883481502533</v>
      </c>
      <c r="Q1351" s="116">
        <v>0</v>
      </c>
      <c r="R1351" s="117">
        <v>350942</v>
      </c>
      <c r="S1351" s="116">
        <v>99.725494384765625</v>
      </c>
      <c r="T1351" s="116">
        <v>99.560539245605469</v>
      </c>
      <c r="U1351" s="118">
        <v>351908</v>
      </c>
      <c r="V1351" s="119">
        <v>2.2733215242624283E-2</v>
      </c>
      <c r="W1351" s="117">
        <v>1183</v>
      </c>
      <c r="X1351" s="119">
        <v>0.33709272742271423</v>
      </c>
      <c r="Y1351" s="119">
        <v>0</v>
      </c>
      <c r="Z1351" s="117">
        <v>264310</v>
      </c>
      <c r="AA1351" s="119">
        <v>98.850212097167969</v>
      </c>
      <c r="AB1351" s="116">
        <v>265182</v>
      </c>
      <c r="AC1351" s="120">
        <v>98.760093688964844</v>
      </c>
      <c r="AD1351" s="116">
        <v>4.7296748161315918</v>
      </c>
      <c r="AE1351" s="116">
        <v>29.72650146484375</v>
      </c>
      <c r="AF1351" s="116">
        <v>1239.0572509765625</v>
      </c>
      <c r="AG1351" s="116">
        <v>5045.796875</v>
      </c>
      <c r="AH1351" s="121">
        <v>3007.561767578125</v>
      </c>
      <c r="AI1351" s="116">
        <v>59.605289459228516</v>
      </c>
      <c r="AJ1351" s="121">
        <v>4350.39453125</v>
      </c>
      <c r="AK1351" s="121">
        <v>695.4029541015625</v>
      </c>
      <c r="AL1351" s="116">
        <v>2386.249267578125</v>
      </c>
      <c r="AM1351" s="116">
        <v>621.31201171875</v>
      </c>
      <c r="AN1351" s="116">
        <v>81.174446105957031</v>
      </c>
      <c r="AO1351" s="116">
        <v>74.962905883789062</v>
      </c>
      <c r="AP1351" s="116">
        <v>168.54327392578125</v>
      </c>
      <c r="AQ1351" s="116">
        <v>3.0034505208333333</v>
      </c>
      <c r="AR1351" s="118">
        <v>315</v>
      </c>
      <c r="AS1351" s="118">
        <v>13</v>
      </c>
      <c r="AT1351" s="118">
        <v>4</v>
      </c>
      <c r="AU1351" s="118">
        <v>2</v>
      </c>
      <c r="AV1351" s="118">
        <v>2</v>
      </c>
      <c r="AW1351" s="118">
        <v>0</v>
      </c>
      <c r="AX1351" s="118">
        <v>9</v>
      </c>
      <c r="AY1351" s="118">
        <v>0</v>
      </c>
      <c r="AZ1351" s="118">
        <v>8</v>
      </c>
      <c r="BA1351" s="118">
        <v>1</v>
      </c>
      <c r="BB1351" s="118">
        <v>35</v>
      </c>
      <c r="BC1351" s="118">
        <v>11</v>
      </c>
      <c r="BD1351" s="116">
        <v>27</v>
      </c>
      <c r="BE1351" s="118">
        <v>31</v>
      </c>
      <c r="BF1351" s="118">
        <v>0</v>
      </c>
      <c r="BG1351" s="112">
        <v>39.873138427734375</v>
      </c>
      <c r="BH1351" s="244">
        <v>99</v>
      </c>
      <c r="BI1351" s="240">
        <v>19.373776908023483</v>
      </c>
      <c r="BJ1351" s="129"/>
      <c r="BK1351" s="129"/>
    </row>
    <row r="1352" spans="1:63">
      <c r="A1352" s="352">
        <v>41836</v>
      </c>
      <c r="B1352" s="114" t="s">
        <v>183</v>
      </c>
      <c r="C1352" s="114" t="s">
        <v>122</v>
      </c>
      <c r="D1352" s="114">
        <v>137</v>
      </c>
      <c r="E1352" s="114">
        <v>128</v>
      </c>
      <c r="F1352" s="114">
        <v>9</v>
      </c>
      <c r="G1352" s="114">
        <v>409</v>
      </c>
      <c r="H1352" s="114">
        <v>382</v>
      </c>
      <c r="I1352" s="114">
        <v>27</v>
      </c>
      <c r="J1352" s="114">
        <v>1568</v>
      </c>
      <c r="K1352" s="115">
        <v>1466</v>
      </c>
      <c r="L1352" s="115">
        <v>102</v>
      </c>
      <c r="M1352" s="115">
        <v>1058692</v>
      </c>
      <c r="N1352" s="116">
        <v>6.6119321854785085E-4</v>
      </c>
      <c r="O1352" s="115">
        <v>2311</v>
      </c>
      <c r="P1352" s="116">
        <v>0.21828822791576385</v>
      </c>
      <c r="Q1352" s="116">
        <v>0</v>
      </c>
      <c r="R1352" s="117">
        <v>422434</v>
      </c>
      <c r="S1352" s="116">
        <v>99.698616027832031</v>
      </c>
      <c r="T1352" s="116">
        <v>99.480987548828125</v>
      </c>
      <c r="U1352" s="118">
        <v>423711</v>
      </c>
      <c r="V1352" s="119">
        <v>3.3041390124708414E-3</v>
      </c>
      <c r="W1352" s="117">
        <v>1189</v>
      </c>
      <c r="X1352" s="119">
        <v>0.2814640998840332</v>
      </c>
      <c r="Y1352" s="119">
        <v>0</v>
      </c>
      <c r="Z1352" s="117">
        <v>267440</v>
      </c>
      <c r="AA1352" s="119">
        <v>98.582862854003906</v>
      </c>
      <c r="AB1352" s="116">
        <v>264398</v>
      </c>
      <c r="AC1352" s="120">
        <v>98.564285278320313</v>
      </c>
      <c r="AD1352" s="116">
        <v>5.1382870674133301</v>
      </c>
      <c r="AE1352" s="116">
        <v>29.663667678833008</v>
      </c>
      <c r="AF1352" s="116">
        <v>1510.6627197265625</v>
      </c>
      <c r="AG1352" s="116">
        <v>5580.91455078125</v>
      </c>
      <c r="AH1352" s="121">
        <v>3591.045654296875</v>
      </c>
      <c r="AI1352" s="116">
        <v>64.345108032226562</v>
      </c>
      <c r="AJ1352" s="121">
        <v>5087.4580078125</v>
      </c>
      <c r="AK1352" s="121">
        <v>493.45697021484375</v>
      </c>
      <c r="AL1352" s="116">
        <v>3216.248779296875</v>
      </c>
      <c r="AM1352" s="116">
        <v>374.79800415039063</v>
      </c>
      <c r="AN1352" s="116">
        <v>90.686843872070313</v>
      </c>
      <c r="AO1352" s="116">
        <v>88.082130432128906</v>
      </c>
      <c r="AP1352" s="116">
        <v>130.46131896972656</v>
      </c>
      <c r="AQ1352" s="116">
        <v>3.5592567288145727</v>
      </c>
      <c r="AR1352" s="118">
        <v>188</v>
      </c>
      <c r="AS1352" s="118">
        <v>8</v>
      </c>
      <c r="AT1352" s="118">
        <v>0</v>
      </c>
      <c r="AU1352" s="118">
        <v>0</v>
      </c>
      <c r="AV1352" s="118">
        <v>0</v>
      </c>
      <c r="AW1352" s="118">
        <v>0</v>
      </c>
      <c r="AX1352" s="118">
        <v>6</v>
      </c>
      <c r="AY1352" s="118">
        <v>0</v>
      </c>
      <c r="AZ1352" s="118">
        <v>2</v>
      </c>
      <c r="BA1352" s="118">
        <v>0</v>
      </c>
      <c r="BB1352" s="118">
        <v>17</v>
      </c>
      <c r="BC1352" s="118">
        <v>4</v>
      </c>
      <c r="BD1352" s="116">
        <v>16</v>
      </c>
      <c r="BE1352" s="118">
        <v>37</v>
      </c>
      <c r="BF1352" s="118">
        <v>0</v>
      </c>
      <c r="BG1352" s="112">
        <v>44.910530090332031</v>
      </c>
      <c r="BH1352" s="244">
        <v>41</v>
      </c>
      <c r="BI1352" s="240">
        <v>10.024449877750612</v>
      </c>
      <c r="BJ1352" s="129"/>
      <c r="BK1352" s="129"/>
    </row>
    <row r="1353" spans="1:63">
      <c r="A1353" s="352">
        <v>41836</v>
      </c>
      <c r="B1353" s="114" t="s">
        <v>126</v>
      </c>
      <c r="C1353" s="114" t="s">
        <v>122</v>
      </c>
      <c r="D1353" s="114">
        <v>107</v>
      </c>
      <c r="E1353" s="114">
        <v>103</v>
      </c>
      <c r="F1353" s="114">
        <v>4</v>
      </c>
      <c r="G1353" s="114">
        <v>314</v>
      </c>
      <c r="H1353" s="114">
        <v>302</v>
      </c>
      <c r="I1353" s="114">
        <v>12</v>
      </c>
      <c r="J1353" s="114">
        <v>986</v>
      </c>
      <c r="K1353" s="115">
        <v>936</v>
      </c>
      <c r="L1353" s="115">
        <v>50</v>
      </c>
      <c r="M1353" s="115">
        <v>579004</v>
      </c>
      <c r="N1353" s="116">
        <v>2.0725245121866465E-3</v>
      </c>
      <c r="O1353" s="115">
        <v>1163</v>
      </c>
      <c r="P1353" s="116">
        <v>0.20091456174850464</v>
      </c>
      <c r="Q1353" s="116">
        <v>0</v>
      </c>
      <c r="R1353" s="117">
        <v>212539</v>
      </c>
      <c r="S1353" s="116">
        <v>99.486045837402344</v>
      </c>
      <c r="T1353" s="116">
        <v>99.286163330078125</v>
      </c>
      <c r="U1353" s="118">
        <v>213637</v>
      </c>
      <c r="V1353" s="119">
        <v>9.3616743106395006E-4</v>
      </c>
      <c r="W1353" s="117">
        <v>741</v>
      </c>
      <c r="X1353" s="119">
        <v>0.34864190220832825</v>
      </c>
      <c r="Y1353" s="119">
        <v>0</v>
      </c>
      <c r="Z1353" s="117">
        <v>108035</v>
      </c>
      <c r="AA1353" s="119">
        <v>99.007728576660156</v>
      </c>
      <c r="AB1353" s="116">
        <v>107776</v>
      </c>
      <c r="AC1353" s="120">
        <v>98.854103088378906</v>
      </c>
      <c r="AD1353" s="116">
        <v>5.5475187301635742</v>
      </c>
      <c r="AE1353" s="116">
        <v>34.249637603759766</v>
      </c>
      <c r="AF1353" s="116">
        <v>898.1070556640625</v>
      </c>
      <c r="AG1353" s="116">
        <v>3144.903564453125</v>
      </c>
      <c r="AH1353" s="121">
        <v>1939.4732666015625</v>
      </c>
      <c r="AI1353" s="116">
        <v>61.670356750488281</v>
      </c>
      <c r="AJ1353" s="121">
        <v>3032.28955078125</v>
      </c>
      <c r="AK1353" s="121">
        <v>112.61400604248047</v>
      </c>
      <c r="AL1353" s="116">
        <v>1879.71728515625</v>
      </c>
      <c r="AM1353" s="116">
        <v>59.756004333496094</v>
      </c>
      <c r="AN1353" s="116">
        <v>86.936294555664062</v>
      </c>
      <c r="AO1353" s="116">
        <v>88.723609924316406</v>
      </c>
      <c r="AP1353" s="116">
        <v>56.363368988037109</v>
      </c>
      <c r="AQ1353" s="116">
        <v>3.1895573675995181</v>
      </c>
      <c r="AR1353" s="118">
        <v>196</v>
      </c>
      <c r="AS1353" s="118">
        <v>2</v>
      </c>
      <c r="AT1353" s="118">
        <v>1</v>
      </c>
      <c r="AU1353" s="118">
        <v>0</v>
      </c>
      <c r="AV1353" s="118">
        <v>0</v>
      </c>
      <c r="AW1353" s="118">
        <v>0</v>
      </c>
      <c r="AX1353" s="118">
        <v>5</v>
      </c>
      <c r="AY1353" s="118">
        <v>0</v>
      </c>
      <c r="AZ1353" s="118">
        <v>8</v>
      </c>
      <c r="BA1353" s="118">
        <v>1</v>
      </c>
      <c r="BB1353" s="118">
        <v>18</v>
      </c>
      <c r="BC1353" s="118">
        <v>10</v>
      </c>
      <c r="BD1353" s="116">
        <v>10</v>
      </c>
      <c r="BE1353" s="118">
        <v>37</v>
      </c>
      <c r="BF1353" s="118">
        <v>0</v>
      </c>
      <c r="BG1353" s="112">
        <v>42.628791809082031</v>
      </c>
      <c r="BH1353" s="244">
        <v>40</v>
      </c>
      <c r="BI1353" s="240">
        <v>12.738853503184714</v>
      </c>
      <c r="BJ1353" s="129"/>
      <c r="BK1353" s="129"/>
    </row>
    <row r="1354" spans="1:63">
      <c r="A1354" s="352">
        <v>41836</v>
      </c>
      <c r="B1354" s="114" t="s">
        <v>184</v>
      </c>
      <c r="C1354" s="114" t="s">
        <v>122</v>
      </c>
      <c r="D1354" s="114">
        <v>112</v>
      </c>
      <c r="E1354" s="114">
        <v>95</v>
      </c>
      <c r="F1354" s="114">
        <v>17</v>
      </c>
      <c r="G1354" s="114">
        <v>333</v>
      </c>
      <c r="H1354" s="114">
        <v>282</v>
      </c>
      <c r="I1354" s="114">
        <v>51</v>
      </c>
      <c r="J1354" s="114">
        <v>1172</v>
      </c>
      <c r="K1354" s="115">
        <v>954</v>
      </c>
      <c r="L1354" s="115">
        <v>218</v>
      </c>
      <c r="M1354" s="115">
        <v>880951</v>
      </c>
      <c r="N1354" s="116">
        <v>0</v>
      </c>
      <c r="O1354" s="115">
        <v>2305</v>
      </c>
      <c r="P1354" s="116">
        <v>0.26164758205413818</v>
      </c>
      <c r="Q1354" s="116">
        <v>0</v>
      </c>
      <c r="R1354" s="117">
        <v>331878</v>
      </c>
      <c r="S1354" s="116">
        <v>99.550361633300781</v>
      </c>
      <c r="T1354" s="116">
        <v>99.289894104003906</v>
      </c>
      <c r="U1354" s="118">
        <v>333377</v>
      </c>
      <c r="V1354" s="119">
        <v>1.5597956255078316E-2</v>
      </c>
      <c r="W1354" s="117">
        <v>1265</v>
      </c>
      <c r="X1354" s="119">
        <v>0.38116416335105896</v>
      </c>
      <c r="Y1354" s="119">
        <v>0</v>
      </c>
      <c r="Z1354" s="117">
        <v>223038</v>
      </c>
      <c r="AA1354" s="119">
        <v>98.534332275390625</v>
      </c>
      <c r="AB1354" s="116">
        <v>221797</v>
      </c>
      <c r="AC1354" s="120">
        <v>98.514854431152344</v>
      </c>
      <c r="AD1354" s="116">
        <v>5.5299220085144043</v>
      </c>
      <c r="AE1354" s="116">
        <v>29.828262329101563</v>
      </c>
      <c r="AF1354" s="116">
        <v>1392.8817138671875</v>
      </c>
      <c r="AG1354" s="116">
        <v>4111.41259765625</v>
      </c>
      <c r="AH1354" s="121">
        <v>2637.6162109375</v>
      </c>
      <c r="AI1354" s="116">
        <v>64.153526306152344</v>
      </c>
      <c r="AJ1354" s="121">
        <v>3400.2802734375</v>
      </c>
      <c r="AK1354" s="121">
        <v>711.13201904296875</v>
      </c>
      <c r="AL1354" s="116">
        <v>2222.68017578125</v>
      </c>
      <c r="AM1354" s="116">
        <v>414.93597412109375</v>
      </c>
      <c r="AN1354" s="116">
        <v>91.625274658203125</v>
      </c>
      <c r="AO1354" s="116">
        <v>94.309532165527344</v>
      </c>
      <c r="AP1354" s="116">
        <v>80.649497985839844</v>
      </c>
      <c r="AQ1354" s="116">
        <v>3.5080312266691553</v>
      </c>
      <c r="AR1354" s="118">
        <v>168</v>
      </c>
      <c r="AS1354" s="118">
        <v>6</v>
      </c>
      <c r="AT1354" s="118">
        <v>0</v>
      </c>
      <c r="AU1354" s="118">
        <v>0</v>
      </c>
      <c r="AV1354" s="118">
        <v>0</v>
      </c>
      <c r="AW1354" s="118">
        <v>0</v>
      </c>
      <c r="AX1354" s="118">
        <v>6</v>
      </c>
      <c r="AY1354" s="118">
        <v>0</v>
      </c>
      <c r="AZ1354" s="118">
        <v>4</v>
      </c>
      <c r="BA1354" s="118">
        <v>0</v>
      </c>
      <c r="BB1354" s="118">
        <v>26</v>
      </c>
      <c r="BC1354" s="118">
        <v>10</v>
      </c>
      <c r="BD1354" s="116">
        <v>19</v>
      </c>
      <c r="BE1354" s="118">
        <v>47</v>
      </c>
      <c r="BF1354" s="118">
        <v>0</v>
      </c>
      <c r="BG1354" s="112">
        <v>45.206527709960938</v>
      </c>
      <c r="BH1354" s="244">
        <v>37</v>
      </c>
      <c r="BI1354" s="240">
        <v>11.111111111111111</v>
      </c>
      <c r="BJ1354" s="129"/>
      <c r="BK1354" s="129"/>
    </row>
    <row r="1355" spans="1:63">
      <c r="A1355" s="352">
        <v>41836</v>
      </c>
      <c r="B1355" s="114" t="s">
        <v>131</v>
      </c>
      <c r="C1355" s="114" t="s">
        <v>176</v>
      </c>
      <c r="D1355" s="114">
        <v>183</v>
      </c>
      <c r="E1355" s="114">
        <v>164</v>
      </c>
      <c r="F1355" s="114">
        <v>19</v>
      </c>
      <c r="G1355" s="114">
        <v>525</v>
      </c>
      <c r="H1355" s="114">
        <v>478</v>
      </c>
      <c r="I1355" s="114">
        <v>47</v>
      </c>
      <c r="J1355" s="114">
        <v>1695</v>
      </c>
      <c r="K1355" s="115">
        <v>1531</v>
      </c>
      <c r="L1355" s="115">
        <v>164</v>
      </c>
      <c r="M1355" s="115">
        <v>984106</v>
      </c>
      <c r="N1355" s="116">
        <v>5.0807534717023373E-4</v>
      </c>
      <c r="O1355" s="115">
        <v>16</v>
      </c>
      <c r="P1355" s="116">
        <v>1.6901742201298475E-3</v>
      </c>
      <c r="Q1355" s="116">
        <v>0</v>
      </c>
      <c r="R1355" s="117">
        <v>356943</v>
      </c>
      <c r="S1355" s="116">
        <v>99.711708068847656</v>
      </c>
      <c r="T1355" s="116">
        <v>99.71002197265625</v>
      </c>
      <c r="U1355" s="118">
        <v>357975</v>
      </c>
      <c r="V1355" s="119">
        <v>2.5141420774161816E-3</v>
      </c>
      <c r="W1355" s="117">
        <v>1051</v>
      </c>
      <c r="X1355" s="119">
        <v>0.29444476962089539</v>
      </c>
      <c r="Y1355" s="119">
        <v>0</v>
      </c>
      <c r="Z1355" s="117">
        <v>138328</v>
      </c>
      <c r="AA1355" s="119">
        <v>94.71112060546875</v>
      </c>
      <c r="AB1355" s="116">
        <v>137728</v>
      </c>
      <c r="AC1355" s="120">
        <v>95.234085083007813</v>
      </c>
      <c r="AD1355" s="116">
        <v>5.1136345863342285</v>
      </c>
      <c r="AE1355" s="116">
        <v>30.92759895324707</v>
      </c>
      <c r="AF1355" s="116">
        <v>1400.5771484375</v>
      </c>
      <c r="AG1355" s="116">
        <v>4382.5205078125</v>
      </c>
      <c r="AH1355" s="121">
        <v>2485.442138671875</v>
      </c>
      <c r="AI1355" s="116">
        <v>56.712619781494141</v>
      </c>
      <c r="AJ1355" s="121">
        <v>3852.5224609375</v>
      </c>
      <c r="AK1355" s="121">
        <v>529.9986572265625</v>
      </c>
      <c r="AL1355" s="116">
        <v>2123.64306640625</v>
      </c>
      <c r="AM1355" s="116">
        <v>361.79833984375</v>
      </c>
      <c r="AN1355" s="116">
        <v>66.518997192382812</v>
      </c>
      <c r="AO1355" s="116">
        <v>65.183799743652344</v>
      </c>
      <c r="AP1355" s="116">
        <v>78.155906677246094</v>
      </c>
      <c r="AQ1355" s="116">
        <v>2.5855578217182891</v>
      </c>
      <c r="AR1355" s="118">
        <v>385</v>
      </c>
      <c r="AS1355" s="118">
        <v>2</v>
      </c>
      <c r="AT1355" s="118">
        <v>0</v>
      </c>
      <c r="AU1355" s="118">
        <v>0</v>
      </c>
      <c r="AV1355" s="118">
        <v>0</v>
      </c>
      <c r="AW1355" s="118">
        <v>0</v>
      </c>
      <c r="AX1355" s="118">
        <v>6</v>
      </c>
      <c r="AY1355" s="118">
        <v>1</v>
      </c>
      <c r="AZ1355" s="118">
        <v>3</v>
      </c>
      <c r="BA1355" s="118">
        <v>2</v>
      </c>
      <c r="BB1355" s="118">
        <v>106</v>
      </c>
      <c r="BC1355" s="118">
        <v>64</v>
      </c>
      <c r="BD1355" s="116">
        <v>15</v>
      </c>
      <c r="BE1355" s="118">
        <v>20</v>
      </c>
      <c r="BF1355" s="118">
        <v>0</v>
      </c>
      <c r="BG1355" s="112">
        <v>32.468799591064453</v>
      </c>
      <c r="BH1355" s="244">
        <v>147</v>
      </c>
      <c r="BI1355" s="240">
        <v>28.000000000000004</v>
      </c>
      <c r="BJ1355" s="129"/>
      <c r="BK1355" s="129"/>
    </row>
    <row r="1356" spans="1:63">
      <c r="A1356" s="352">
        <v>41836</v>
      </c>
      <c r="B1356" s="114" t="s">
        <v>124</v>
      </c>
      <c r="C1356" s="114" t="s">
        <v>176</v>
      </c>
      <c r="D1356" s="114">
        <v>148</v>
      </c>
      <c r="E1356" s="114">
        <v>112</v>
      </c>
      <c r="F1356" s="114">
        <v>36</v>
      </c>
      <c r="G1356" s="114">
        <v>428</v>
      </c>
      <c r="H1356" s="114">
        <v>330</v>
      </c>
      <c r="I1356" s="114">
        <v>98</v>
      </c>
      <c r="J1356" s="114">
        <v>1594</v>
      </c>
      <c r="K1356" s="115">
        <v>1244</v>
      </c>
      <c r="L1356" s="115">
        <v>350</v>
      </c>
      <c r="M1356" s="115">
        <v>1005387</v>
      </c>
      <c r="N1356" s="116">
        <v>1.3924986124038696E-3</v>
      </c>
      <c r="O1356" s="115">
        <v>99</v>
      </c>
      <c r="P1356" s="116">
        <v>1.0198983363807201E-2</v>
      </c>
      <c r="Q1356" s="116">
        <v>0</v>
      </c>
      <c r="R1356" s="117">
        <v>417544</v>
      </c>
      <c r="S1356" s="116">
        <v>99.56695556640625</v>
      </c>
      <c r="T1356" s="116">
        <v>99.556800842285156</v>
      </c>
      <c r="U1356" s="118">
        <v>419360</v>
      </c>
      <c r="V1356" s="119">
        <v>0.15785959362983704</v>
      </c>
      <c r="W1356" s="117">
        <v>1223</v>
      </c>
      <c r="X1356" s="119">
        <v>0.29290327429771423</v>
      </c>
      <c r="Y1356" s="119">
        <v>0</v>
      </c>
      <c r="Z1356" s="117">
        <v>94882</v>
      </c>
      <c r="AA1356" s="119">
        <v>96.24481201171875</v>
      </c>
      <c r="AB1356" s="116">
        <v>94576</v>
      </c>
      <c r="AC1356" s="120">
        <v>96.473731994628906</v>
      </c>
      <c r="AD1356" s="116">
        <v>4.7743725776672363</v>
      </c>
      <c r="AE1356" s="116">
        <v>31.675064086914062</v>
      </c>
      <c r="AF1356" s="116">
        <v>1417.2628173828125</v>
      </c>
      <c r="AG1356" s="116">
        <v>5113.26171875</v>
      </c>
      <c r="AH1356" s="121">
        <v>3059.185546875</v>
      </c>
      <c r="AI1356" s="116">
        <v>59.828456878662109</v>
      </c>
      <c r="AJ1356" s="121">
        <v>4098.18017578125</v>
      </c>
      <c r="AK1356" s="121">
        <v>1015.0828857421875</v>
      </c>
      <c r="AL1356" s="116">
        <v>2363.186767578125</v>
      </c>
      <c r="AM1356" s="116">
        <v>695.999755859375</v>
      </c>
      <c r="AN1356" s="116">
        <v>78.576667785644531</v>
      </c>
      <c r="AO1356" s="116">
        <v>80.359573364257813</v>
      </c>
      <c r="AP1356" s="116">
        <v>72.116897583007812</v>
      </c>
      <c r="AQ1356" s="116">
        <v>3.207817891311167</v>
      </c>
      <c r="AR1356" s="118">
        <v>223</v>
      </c>
      <c r="AS1356" s="118">
        <v>3</v>
      </c>
      <c r="AT1356" s="118">
        <v>0</v>
      </c>
      <c r="AU1356" s="118">
        <v>0</v>
      </c>
      <c r="AV1356" s="118">
        <v>4</v>
      </c>
      <c r="AW1356" s="118">
        <v>1</v>
      </c>
      <c r="AX1356" s="118">
        <v>0</v>
      </c>
      <c r="AY1356" s="118">
        <v>0</v>
      </c>
      <c r="AZ1356" s="118">
        <v>3</v>
      </c>
      <c r="BA1356" s="118">
        <v>1</v>
      </c>
      <c r="BB1356" s="118">
        <v>64</v>
      </c>
      <c r="BC1356" s="118">
        <v>40</v>
      </c>
      <c r="BD1356" s="116">
        <v>7</v>
      </c>
      <c r="BE1356" s="118">
        <v>31</v>
      </c>
      <c r="BF1356" s="118">
        <v>0</v>
      </c>
      <c r="BG1356" s="112">
        <v>38.735908508300781</v>
      </c>
      <c r="BH1356" s="244">
        <v>92</v>
      </c>
      <c r="BI1356" s="240">
        <v>21.495327102803738</v>
      </c>
      <c r="BJ1356" s="129"/>
      <c r="BK1356" s="129"/>
    </row>
    <row r="1357" spans="1:63">
      <c r="A1357" s="352">
        <v>41836</v>
      </c>
      <c r="B1357" s="206" t="s">
        <v>133</v>
      </c>
      <c r="C1357" s="206" t="s">
        <v>176</v>
      </c>
      <c r="D1357" s="206">
        <v>169</v>
      </c>
      <c r="E1357" s="206">
        <v>163</v>
      </c>
      <c r="F1357" s="206">
        <v>6</v>
      </c>
      <c r="G1357" s="206">
        <v>500</v>
      </c>
      <c r="H1357" s="206">
        <v>482</v>
      </c>
      <c r="I1357" s="206">
        <v>18</v>
      </c>
      <c r="J1357" s="206">
        <v>1571</v>
      </c>
      <c r="K1357" s="245">
        <v>1507</v>
      </c>
      <c r="L1357" s="245">
        <v>64</v>
      </c>
      <c r="M1357" s="245">
        <v>763233</v>
      </c>
      <c r="N1357" s="246">
        <v>0.15093687176704407</v>
      </c>
      <c r="O1357" s="245">
        <v>39</v>
      </c>
      <c r="P1357" s="246">
        <v>5.3514898754656315E-3</v>
      </c>
      <c r="Q1357" s="246">
        <v>0</v>
      </c>
      <c r="R1357" s="247">
        <v>259051</v>
      </c>
      <c r="S1357" s="246">
        <v>99.599372863769531</v>
      </c>
      <c r="T1357" s="246">
        <v>99.594039916992188</v>
      </c>
      <c r="U1357" s="248">
        <v>260093</v>
      </c>
      <c r="V1357" s="249">
        <v>7.3050796985626221E-2</v>
      </c>
      <c r="W1357" s="248">
        <v>777</v>
      </c>
      <c r="X1357" s="246">
        <v>0.29994094371795654</v>
      </c>
      <c r="Y1357" s="246">
        <v>0</v>
      </c>
      <c r="Z1357" s="247">
        <v>52501</v>
      </c>
      <c r="AA1357" s="249">
        <v>96.657203674316406</v>
      </c>
      <c r="AB1357" s="246">
        <v>51932</v>
      </c>
      <c r="AC1357" s="250">
        <v>96.749595642089844</v>
      </c>
      <c r="AD1357" s="246">
        <v>5.1806278228759766</v>
      </c>
      <c r="AE1357" s="246">
        <v>37.746898651123047</v>
      </c>
      <c r="AF1357" s="246">
        <v>1135.3177490234375</v>
      </c>
      <c r="AG1357" s="246">
        <v>3821.713623046875</v>
      </c>
      <c r="AH1357" s="251">
        <v>2206.285400390625</v>
      </c>
      <c r="AI1357" s="246">
        <v>57.730266571044922</v>
      </c>
      <c r="AJ1357" s="251">
        <v>3705.486572265625</v>
      </c>
      <c r="AK1357" s="251">
        <v>116.22689819335937</v>
      </c>
      <c r="AL1357" s="246">
        <v>2139.977294921875</v>
      </c>
      <c r="AM1357" s="246">
        <v>66.307899475097656</v>
      </c>
      <c r="AN1357" s="246">
        <v>65.028564453125</v>
      </c>
      <c r="AO1357" s="246">
        <v>66.041664123535156</v>
      </c>
      <c r="AP1357" s="246">
        <v>43.670513153076172</v>
      </c>
      <c r="AQ1357" s="246">
        <v>2.4326630318566997</v>
      </c>
      <c r="AR1357" s="248">
        <v>376</v>
      </c>
      <c r="AS1357" s="248">
        <v>2</v>
      </c>
      <c r="AT1357" s="248">
        <v>5</v>
      </c>
      <c r="AU1357" s="248">
        <v>4</v>
      </c>
      <c r="AV1357" s="248">
        <v>1</v>
      </c>
      <c r="AW1357" s="248">
        <v>0</v>
      </c>
      <c r="AX1357" s="248">
        <v>4</v>
      </c>
      <c r="AY1357" s="248">
        <v>0</v>
      </c>
      <c r="AZ1357" s="248">
        <v>5</v>
      </c>
      <c r="BA1357" s="248">
        <v>2</v>
      </c>
      <c r="BB1357" s="248">
        <v>66</v>
      </c>
      <c r="BC1357" s="248">
        <v>38</v>
      </c>
      <c r="BD1357" s="246">
        <v>17</v>
      </c>
      <c r="BE1357" s="248">
        <v>30</v>
      </c>
      <c r="BF1357" s="248">
        <v>0</v>
      </c>
      <c r="BG1357" s="249">
        <v>31.550073623657227</v>
      </c>
      <c r="BH1357" s="252">
        <v>186</v>
      </c>
      <c r="BI1357" s="253">
        <v>37.200000000000003</v>
      </c>
      <c r="BJ1357" s="129"/>
      <c r="BK1357" s="129"/>
    </row>
    <row r="1358" spans="1:63">
      <c r="A1358" s="352">
        <v>41836</v>
      </c>
      <c r="B1358" s="206" t="s">
        <v>125</v>
      </c>
      <c r="C1358" s="206" t="s">
        <v>176</v>
      </c>
      <c r="D1358" s="206">
        <v>171</v>
      </c>
      <c r="E1358" s="206">
        <v>164</v>
      </c>
      <c r="F1358" s="206">
        <v>7</v>
      </c>
      <c r="G1358" s="206">
        <v>489</v>
      </c>
      <c r="H1358" s="206">
        <v>468</v>
      </c>
      <c r="I1358" s="206">
        <v>21</v>
      </c>
      <c r="J1358" s="206">
        <v>1580</v>
      </c>
      <c r="K1358" s="245">
        <v>1506</v>
      </c>
      <c r="L1358" s="245">
        <v>74</v>
      </c>
      <c r="M1358" s="245">
        <v>845522</v>
      </c>
      <c r="N1358" s="246">
        <v>3.8437794893980026E-2</v>
      </c>
      <c r="O1358" s="245">
        <v>13</v>
      </c>
      <c r="P1358" s="246">
        <v>1.6064713709056377E-3</v>
      </c>
      <c r="Q1358" s="246">
        <v>0</v>
      </c>
      <c r="R1358" s="247">
        <v>317516</v>
      </c>
      <c r="S1358" s="246">
        <v>99.442520141601563</v>
      </c>
      <c r="T1358" s="246">
        <v>99.440925598144531</v>
      </c>
      <c r="U1358" s="248">
        <v>319296</v>
      </c>
      <c r="V1358" s="249">
        <v>0.32947483658790588</v>
      </c>
      <c r="W1358" s="248">
        <v>720</v>
      </c>
      <c r="X1358" s="246">
        <v>0.22676022350788116</v>
      </c>
      <c r="Y1358" s="246">
        <v>0</v>
      </c>
      <c r="Z1358" s="247">
        <v>67992</v>
      </c>
      <c r="AA1358" s="249">
        <v>97.187904357910156</v>
      </c>
      <c r="AB1358" s="246">
        <v>68505</v>
      </c>
      <c r="AC1358" s="250">
        <v>96.8878173828125</v>
      </c>
      <c r="AD1358" s="246">
        <v>4.1134505271911621</v>
      </c>
      <c r="AE1358" s="246">
        <v>31.797334671020508</v>
      </c>
      <c r="AF1358" s="246">
        <v>1031.39404296875</v>
      </c>
      <c r="AG1358" s="246">
        <v>4061.90185546875</v>
      </c>
      <c r="AH1358" s="251">
        <v>2415.563232421875</v>
      </c>
      <c r="AI1358" s="246">
        <v>59.468772888183594</v>
      </c>
      <c r="AJ1358" s="251">
        <v>3905.57275390625</v>
      </c>
      <c r="AK1358" s="251">
        <v>156.3291015625</v>
      </c>
      <c r="AL1358" s="246">
        <v>2311.941650390625</v>
      </c>
      <c r="AM1358" s="246">
        <v>103.62139892578125</v>
      </c>
      <c r="AN1358" s="246">
        <v>67.765647888183594</v>
      </c>
      <c r="AO1358" s="246">
        <v>68.604293823242187</v>
      </c>
      <c r="AP1358" s="246">
        <v>51.911735534667969</v>
      </c>
      <c r="AQ1358" s="246">
        <v>2.5708239591574369</v>
      </c>
      <c r="AR1358" s="248">
        <v>336</v>
      </c>
      <c r="AS1358" s="248">
        <v>2</v>
      </c>
      <c r="AT1358" s="248">
        <v>1</v>
      </c>
      <c r="AU1358" s="248">
        <v>1</v>
      </c>
      <c r="AV1358" s="248">
        <v>3</v>
      </c>
      <c r="AW1358" s="248">
        <v>2</v>
      </c>
      <c r="AX1358" s="248">
        <v>0</v>
      </c>
      <c r="AY1358" s="248">
        <v>0</v>
      </c>
      <c r="AZ1358" s="248">
        <v>3</v>
      </c>
      <c r="BA1358" s="248">
        <v>2</v>
      </c>
      <c r="BB1358" s="248">
        <v>55</v>
      </c>
      <c r="BC1358" s="248">
        <v>34</v>
      </c>
      <c r="BD1358" s="246">
        <v>7</v>
      </c>
      <c r="BE1358" s="248">
        <v>16</v>
      </c>
      <c r="BF1358" s="248">
        <v>0</v>
      </c>
      <c r="BG1358" s="249">
        <v>32.951282501220703</v>
      </c>
      <c r="BH1358" s="252">
        <v>152</v>
      </c>
      <c r="BI1358" s="253">
        <v>31.083844580777097</v>
      </c>
      <c r="BJ1358" s="129"/>
      <c r="BK1358" s="129"/>
    </row>
    <row r="1359" spans="1:63">
      <c r="A1359" s="352">
        <v>41836</v>
      </c>
      <c r="B1359" s="107" t="s">
        <v>127</v>
      </c>
      <c r="C1359" s="107" t="s">
        <v>128</v>
      </c>
      <c r="D1359" s="107">
        <v>162</v>
      </c>
      <c r="E1359" s="107">
        <v>150</v>
      </c>
      <c r="F1359" s="107">
        <v>12</v>
      </c>
      <c r="G1359" s="107">
        <v>486</v>
      </c>
      <c r="H1359" s="107">
        <v>450</v>
      </c>
      <c r="I1359" s="107">
        <v>36</v>
      </c>
      <c r="J1359" s="107">
        <v>1589</v>
      </c>
      <c r="K1359" s="108">
        <v>1467</v>
      </c>
      <c r="L1359" s="108">
        <v>122</v>
      </c>
      <c r="M1359" s="108">
        <v>789508</v>
      </c>
      <c r="N1359" s="109">
        <v>0</v>
      </c>
      <c r="O1359" s="108">
        <v>3691</v>
      </c>
      <c r="P1359" s="109">
        <v>0.46751463413238525</v>
      </c>
      <c r="Q1359" s="109">
        <v>0</v>
      </c>
      <c r="R1359" s="110">
        <v>307136</v>
      </c>
      <c r="S1359" s="109">
        <v>99.53302001953125</v>
      </c>
      <c r="T1359" s="109">
        <v>99.06768798828125</v>
      </c>
      <c r="U1359" s="111">
        <v>308577</v>
      </c>
      <c r="V1359" s="112">
        <v>2.4629184976220131E-2</v>
      </c>
      <c r="W1359" s="111">
        <v>2252</v>
      </c>
      <c r="X1359" s="109">
        <v>0.73322564363479614</v>
      </c>
      <c r="Y1359" s="109">
        <v>0</v>
      </c>
      <c r="Z1359" s="110">
        <v>636329</v>
      </c>
      <c r="AA1359" s="112">
        <v>99.270500183105469</v>
      </c>
      <c r="AB1359" s="109">
        <v>636398</v>
      </c>
      <c r="AC1359" s="182">
        <v>99.440620422363281</v>
      </c>
      <c r="AD1359" s="109">
        <v>3.1433634757995605</v>
      </c>
      <c r="AE1359" s="109">
        <v>18.714456558227539</v>
      </c>
      <c r="AF1359" s="109">
        <v>680.927734375</v>
      </c>
      <c r="AG1359" s="109">
        <v>3941.50537109375</v>
      </c>
      <c r="AH1359" s="113">
        <v>2358.3115234375</v>
      </c>
      <c r="AI1359" s="109">
        <v>59.832763671875</v>
      </c>
      <c r="AJ1359" s="113">
        <v>3613.676513671875</v>
      </c>
      <c r="AK1359" s="113">
        <v>327.8277587890625</v>
      </c>
      <c r="AL1359" s="109">
        <v>450</v>
      </c>
      <c r="AM1359" s="109">
        <v>36</v>
      </c>
      <c r="AN1359" s="109">
        <v>68.588836669921875</v>
      </c>
      <c r="AO1359" s="109">
        <v>69.590904235839844</v>
      </c>
      <c r="AP1359" s="109">
        <v>59.193161010742187</v>
      </c>
      <c r="AQ1359" s="109">
        <v>2.4804942549362807</v>
      </c>
      <c r="AR1359" s="111">
        <v>343</v>
      </c>
      <c r="AS1359" s="111">
        <v>2</v>
      </c>
      <c r="AT1359" s="111">
        <v>0</v>
      </c>
      <c r="AU1359" s="111">
        <v>0</v>
      </c>
      <c r="AV1359" s="111">
        <v>3</v>
      </c>
      <c r="AW1359" s="111">
        <v>0</v>
      </c>
      <c r="AX1359" s="111">
        <v>17</v>
      </c>
      <c r="AY1359" s="111">
        <v>0</v>
      </c>
      <c r="AZ1359" s="111">
        <v>13</v>
      </c>
      <c r="BA1359" s="111">
        <v>1</v>
      </c>
      <c r="BB1359" s="111">
        <v>18</v>
      </c>
      <c r="BC1359" s="111">
        <v>5</v>
      </c>
      <c r="BD1359" s="109">
        <v>73</v>
      </c>
      <c r="BE1359" s="111">
        <v>97</v>
      </c>
      <c r="BF1359" s="111">
        <v>0</v>
      </c>
      <c r="BG1359" s="112">
        <v>33.608036041259766</v>
      </c>
      <c r="BH1359" s="244">
        <v>194</v>
      </c>
      <c r="BI1359" s="240">
        <v>39.91769547325103</v>
      </c>
      <c r="BJ1359" s="129"/>
      <c r="BK1359" s="129"/>
    </row>
    <row r="1360" spans="1:63">
      <c r="A1360" s="352">
        <v>41836</v>
      </c>
      <c r="B1360" s="107" t="s">
        <v>129</v>
      </c>
      <c r="C1360" s="107" t="s">
        <v>128</v>
      </c>
      <c r="D1360" s="107">
        <v>154</v>
      </c>
      <c r="E1360" s="107">
        <v>151</v>
      </c>
      <c r="F1360" s="107">
        <v>3</v>
      </c>
      <c r="G1360" s="107">
        <v>457</v>
      </c>
      <c r="H1360" s="107">
        <v>449</v>
      </c>
      <c r="I1360" s="107">
        <v>8</v>
      </c>
      <c r="J1360" s="107">
        <v>1278</v>
      </c>
      <c r="K1360" s="108">
        <v>1252</v>
      </c>
      <c r="L1360" s="108">
        <v>26</v>
      </c>
      <c r="M1360" s="108">
        <v>598745</v>
      </c>
      <c r="N1360" s="109">
        <v>0</v>
      </c>
      <c r="O1360" s="108">
        <v>3305</v>
      </c>
      <c r="P1360" s="109">
        <v>0.5520017147064209</v>
      </c>
      <c r="Q1360" s="109">
        <v>0</v>
      </c>
      <c r="R1360" s="110">
        <v>189964</v>
      </c>
      <c r="S1360" s="109">
        <v>99.474258422851562</v>
      </c>
      <c r="T1360" s="109">
        <v>98.925155639648438</v>
      </c>
      <c r="U1360" s="111">
        <v>190968</v>
      </c>
      <c r="V1360" s="112">
        <v>6.8074231967329979E-3</v>
      </c>
      <c r="W1360" s="111">
        <v>1333</v>
      </c>
      <c r="X1360" s="109">
        <v>0.70171189308166504</v>
      </c>
      <c r="Y1360" s="109">
        <v>0</v>
      </c>
      <c r="Z1360" s="110">
        <v>150404</v>
      </c>
      <c r="AA1360" s="112">
        <v>98.857078552246094</v>
      </c>
      <c r="AB1360" s="109">
        <v>150841</v>
      </c>
      <c r="AC1360" s="182">
        <v>99.018173217773438</v>
      </c>
      <c r="AD1360" s="109">
        <v>3.0857858657836914</v>
      </c>
      <c r="AE1360" s="109">
        <v>25.794496536254883</v>
      </c>
      <c r="AF1360" s="109">
        <v>539.99432373046875</v>
      </c>
      <c r="AG1360" s="109">
        <v>2248.178466796875</v>
      </c>
      <c r="AH1360" s="113">
        <v>883.59442138671875</v>
      </c>
      <c r="AI1360" s="109">
        <v>39.302680969238281</v>
      </c>
      <c r="AJ1360" s="113">
        <v>2222.811767578125</v>
      </c>
      <c r="AK1360" s="113">
        <v>25.366666793823242</v>
      </c>
      <c r="AL1360" s="109">
        <v>449</v>
      </c>
      <c r="AM1360" s="109">
        <v>8</v>
      </c>
      <c r="AN1360" s="109">
        <v>52.941658020019531</v>
      </c>
      <c r="AO1360" s="109">
        <v>53.240581512451172</v>
      </c>
      <c r="AP1360" s="109">
        <v>35.483810424804688</v>
      </c>
      <c r="AQ1360" s="109">
        <v>1.7591380804357395</v>
      </c>
      <c r="AR1360" s="111">
        <v>380</v>
      </c>
      <c r="AS1360" s="111">
        <v>0</v>
      </c>
      <c r="AT1360" s="111">
        <v>0</v>
      </c>
      <c r="AU1360" s="111">
        <v>0</v>
      </c>
      <c r="AV1360" s="111">
        <v>0</v>
      </c>
      <c r="AW1360" s="111">
        <v>0</v>
      </c>
      <c r="AX1360" s="111">
        <v>22</v>
      </c>
      <c r="AY1360" s="111">
        <v>0</v>
      </c>
      <c r="AZ1360" s="111">
        <v>12</v>
      </c>
      <c r="BA1360" s="111">
        <v>1</v>
      </c>
      <c r="BB1360" s="111">
        <v>28</v>
      </c>
      <c r="BC1360" s="111">
        <v>7</v>
      </c>
      <c r="BD1360" s="109">
        <v>66</v>
      </c>
      <c r="BE1360" s="111">
        <v>90</v>
      </c>
      <c r="BF1360" s="111">
        <v>0</v>
      </c>
      <c r="BG1360" s="112">
        <v>25.59376335144043</v>
      </c>
      <c r="BH1360" s="244">
        <v>212</v>
      </c>
      <c r="BI1360" s="240">
        <v>46.389496717724285</v>
      </c>
      <c r="BJ1360" s="129"/>
      <c r="BK1360" s="129"/>
    </row>
    <row r="1361" spans="1:63">
      <c r="A1361" s="352">
        <v>41836</v>
      </c>
      <c r="B1361" s="126" t="s">
        <v>130</v>
      </c>
      <c r="C1361" s="126" t="s">
        <v>128</v>
      </c>
      <c r="D1361" s="233">
        <v>181</v>
      </c>
      <c r="E1361" s="233">
        <v>176</v>
      </c>
      <c r="F1361" s="233">
        <v>5</v>
      </c>
      <c r="G1361" s="233">
        <v>543</v>
      </c>
      <c r="H1361" s="233">
        <v>528</v>
      </c>
      <c r="I1361" s="233">
        <v>15</v>
      </c>
      <c r="J1361" s="233">
        <v>916</v>
      </c>
      <c r="K1361" s="233">
        <v>882</v>
      </c>
      <c r="L1361" s="233">
        <v>34</v>
      </c>
      <c r="M1361" s="233">
        <v>286151</v>
      </c>
      <c r="N1361" s="195">
        <v>2.9005665332078934E-2</v>
      </c>
      <c r="O1361" s="233">
        <v>771</v>
      </c>
      <c r="P1361" s="230">
        <v>0.26951634883880615</v>
      </c>
      <c r="Q1361" s="234">
        <v>0</v>
      </c>
      <c r="R1361" s="233">
        <v>57285</v>
      </c>
      <c r="S1361" s="230">
        <v>99.823997497558594</v>
      </c>
      <c r="T1361" s="195">
        <v>99.554954528808594</v>
      </c>
      <c r="U1361" s="233">
        <v>57386</v>
      </c>
      <c r="V1361" s="195">
        <v>0</v>
      </c>
      <c r="W1361" s="233">
        <v>453</v>
      </c>
      <c r="X1361" s="195">
        <v>0.79078292846679688</v>
      </c>
      <c r="Y1361" s="234">
        <v>0</v>
      </c>
      <c r="Z1361" s="233">
        <v>109838</v>
      </c>
      <c r="AA1361" s="195">
        <v>98.297492980957031</v>
      </c>
      <c r="AB1361" s="233">
        <v>111416</v>
      </c>
      <c r="AC1361" s="195">
        <v>98.183387756347656</v>
      </c>
      <c r="AD1361" s="234">
        <v>4.2082676887512207</v>
      </c>
      <c r="AE1361" s="234">
        <v>27.06709098815918</v>
      </c>
      <c r="AF1361" s="233">
        <v>357.41650390625</v>
      </c>
      <c r="AG1361" s="234">
        <v>1045.461181640625</v>
      </c>
      <c r="AH1361" s="234">
        <v>534.06109619140625</v>
      </c>
      <c r="AI1361" s="234">
        <v>51.083782196044922</v>
      </c>
      <c r="AJ1361" s="234">
        <v>1003.4332885742187</v>
      </c>
      <c r="AK1361" s="234">
        <v>42.027778625488281</v>
      </c>
      <c r="AL1361" s="234">
        <v>528</v>
      </c>
      <c r="AM1361" s="234">
        <v>15</v>
      </c>
      <c r="AN1361" s="235">
        <v>40.161968231201172</v>
      </c>
      <c r="AO1361" s="235">
        <v>39.940101623535156</v>
      </c>
      <c r="AP1361" s="235">
        <v>46.302925109863281</v>
      </c>
      <c r="AQ1361" s="213">
        <v>1.1413331677299399</v>
      </c>
      <c r="AR1361" s="234">
        <v>493</v>
      </c>
      <c r="AS1361" s="236">
        <v>0</v>
      </c>
      <c r="AT1361" s="236">
        <v>1</v>
      </c>
      <c r="AU1361" s="236">
        <v>1</v>
      </c>
      <c r="AV1361" s="236">
        <v>0</v>
      </c>
      <c r="AW1361" s="236">
        <v>0</v>
      </c>
      <c r="AX1361" s="236">
        <v>11</v>
      </c>
      <c r="AY1361" s="236">
        <v>5</v>
      </c>
      <c r="AZ1361" s="236">
        <v>3</v>
      </c>
      <c r="BA1361" s="236">
        <v>0</v>
      </c>
      <c r="BB1361" s="236">
        <v>61</v>
      </c>
      <c r="BC1361" s="236">
        <v>24</v>
      </c>
      <c r="BD1361" s="236">
        <v>12</v>
      </c>
      <c r="BE1361" s="236">
        <v>3</v>
      </c>
      <c r="BF1361" s="236">
        <v>0</v>
      </c>
      <c r="BG1361" s="235">
        <v>18.363542556762695</v>
      </c>
      <c r="BH1361" s="236">
        <v>322</v>
      </c>
      <c r="BI1361" s="235">
        <v>59.300184162062621</v>
      </c>
      <c r="BJ1361" s="129"/>
      <c r="BK1361" s="129"/>
    </row>
    <row r="1362" spans="1:63">
      <c r="A1362" s="352">
        <v>41836</v>
      </c>
      <c r="B1362" s="127" t="s">
        <v>132</v>
      </c>
      <c r="C1362" s="127" t="s">
        <v>128</v>
      </c>
      <c r="D1362" s="199">
        <v>183</v>
      </c>
      <c r="E1362" s="199">
        <v>178</v>
      </c>
      <c r="F1362" s="199">
        <v>5</v>
      </c>
      <c r="G1362" s="199">
        <v>542</v>
      </c>
      <c r="H1362" s="199">
        <v>527</v>
      </c>
      <c r="I1362" s="199">
        <v>15</v>
      </c>
      <c r="J1362" s="199">
        <v>1041</v>
      </c>
      <c r="K1362" s="199">
        <v>1007</v>
      </c>
      <c r="L1362" s="199">
        <v>34</v>
      </c>
      <c r="M1362" s="199">
        <v>357793</v>
      </c>
      <c r="N1362" s="200">
        <v>1.5092525631189346E-2</v>
      </c>
      <c r="O1362" s="199">
        <v>1553</v>
      </c>
      <c r="P1362" s="194">
        <v>0.43413844704627991</v>
      </c>
      <c r="Q1362" s="200">
        <v>0</v>
      </c>
      <c r="R1362" s="199">
        <v>86838</v>
      </c>
      <c r="S1362" s="194">
        <v>99.683174133300781</v>
      </c>
      <c r="T1362" s="200">
        <v>99.250411987304688</v>
      </c>
      <c r="U1362" s="199">
        <v>87114</v>
      </c>
      <c r="V1362" s="201">
        <v>0</v>
      </c>
      <c r="W1362" s="199">
        <v>972</v>
      </c>
      <c r="X1362" s="200">
        <v>1.1193256378173828</v>
      </c>
      <c r="Y1362" s="200">
        <v>0</v>
      </c>
      <c r="Z1362" s="199">
        <v>118607</v>
      </c>
      <c r="AA1362" s="201">
        <v>97.683944702148438</v>
      </c>
      <c r="AB1362" s="199">
        <v>121065</v>
      </c>
      <c r="AC1362" s="201">
        <v>96.188026428222656</v>
      </c>
      <c r="AD1362" s="200">
        <v>4.2070784568786621</v>
      </c>
      <c r="AE1362" s="200">
        <v>27.950939178466797</v>
      </c>
      <c r="AF1362" s="199">
        <v>419.67770385742187</v>
      </c>
      <c r="AG1362" s="200">
        <v>1374.5616455078125</v>
      </c>
      <c r="AH1362" s="200">
        <v>632.9385986328125</v>
      </c>
      <c r="AI1362" s="237">
        <v>46.046577453613281</v>
      </c>
      <c r="AJ1362" s="200">
        <v>1325.8896484375</v>
      </c>
      <c r="AK1362" s="200">
        <v>48.672222137451172</v>
      </c>
      <c r="AL1362" s="200">
        <v>527</v>
      </c>
      <c r="AM1362" s="200">
        <v>15</v>
      </c>
      <c r="AN1362" s="200">
        <v>42.133636474609375</v>
      </c>
      <c r="AO1362" s="200">
        <v>42.174697875976563</v>
      </c>
      <c r="AP1362" s="200">
        <v>41.045204162597656</v>
      </c>
      <c r="AQ1362" s="200">
        <v>1.3204242512082733</v>
      </c>
      <c r="AR1362" s="200">
        <v>498</v>
      </c>
      <c r="AS1362" s="202">
        <v>0</v>
      </c>
      <c r="AT1362" s="202">
        <v>2</v>
      </c>
      <c r="AU1362" s="202">
        <v>1</v>
      </c>
      <c r="AV1362" s="202">
        <v>0</v>
      </c>
      <c r="AW1362" s="202">
        <v>0</v>
      </c>
      <c r="AX1362" s="202">
        <v>24</v>
      </c>
      <c r="AY1362" s="202">
        <v>13</v>
      </c>
      <c r="AZ1362" s="202">
        <v>6</v>
      </c>
      <c r="BA1362" s="202">
        <v>3</v>
      </c>
      <c r="BB1362" s="202">
        <v>71</v>
      </c>
      <c r="BC1362" s="202">
        <v>34</v>
      </c>
      <c r="BD1362" s="202">
        <v>32</v>
      </c>
      <c r="BE1362" s="202">
        <v>16</v>
      </c>
      <c r="BF1362" s="202">
        <v>0</v>
      </c>
      <c r="BG1362" s="200">
        <v>19.489162445068359</v>
      </c>
      <c r="BH1362" s="202">
        <v>330</v>
      </c>
      <c r="BI1362" s="238">
        <v>60.88560885608856</v>
      </c>
      <c r="BJ1362" s="129"/>
      <c r="BK1362" s="129"/>
    </row>
    <row r="1363" spans="1:63">
      <c r="A1363" s="352">
        <v>41835</v>
      </c>
      <c r="B1363" s="126" t="s">
        <v>6</v>
      </c>
      <c r="C1363" s="126"/>
      <c r="D1363" s="233">
        <v>2033</v>
      </c>
      <c r="E1363" s="233">
        <v>1864</v>
      </c>
      <c r="F1363" s="233">
        <v>169</v>
      </c>
      <c r="G1363" s="233">
        <v>6010</v>
      </c>
      <c r="H1363" s="233">
        <v>5522</v>
      </c>
      <c r="I1363" s="233">
        <v>488</v>
      </c>
      <c r="J1363" s="233">
        <v>18599</v>
      </c>
      <c r="K1363" s="233">
        <v>16768</v>
      </c>
      <c r="L1363" s="233">
        <v>1831</v>
      </c>
      <c r="M1363" s="233">
        <v>9893934</v>
      </c>
      <c r="N1363" s="195">
        <v>5.089987312160877E-2</v>
      </c>
      <c r="O1363" s="233">
        <v>17920</v>
      </c>
      <c r="P1363" s="230">
        <v>0.18379098757406004</v>
      </c>
      <c r="Q1363" s="234"/>
      <c r="R1363" s="233">
        <v>3724683</v>
      </c>
      <c r="S1363" s="230">
        <v>99.601847557877107</v>
      </c>
      <c r="T1363" s="195">
        <v>99.418788338608479</v>
      </c>
      <c r="U1363" s="233">
        <v>3739576</v>
      </c>
      <c r="V1363" s="195">
        <v>9.7577908932280188E-2</v>
      </c>
      <c r="W1363" s="233">
        <v>14535</v>
      </c>
      <c r="X1363" s="195">
        <v>0.39023455150411457</v>
      </c>
      <c r="Y1363" s="234"/>
      <c r="Z1363" s="233">
        <v>2738803</v>
      </c>
      <c r="AA1363" s="195">
        <v>98.340041130488189</v>
      </c>
      <c r="AB1363" s="233">
        <v>2742771</v>
      </c>
      <c r="AC1363" s="195">
        <v>98.172505028426329</v>
      </c>
      <c r="AD1363" s="234">
        <v>9.5067608942074848</v>
      </c>
      <c r="AE1363" s="234">
        <v>30.626713071033013</v>
      </c>
      <c r="AF1363" s="233">
        <v>13608.965393066406</v>
      </c>
      <c r="AG1363" s="234">
        <v>50678.059875488281</v>
      </c>
      <c r="AH1363" s="234">
        <v>30646.492858886719</v>
      </c>
      <c r="AI1363" s="234">
        <v>60.472900766490604</v>
      </c>
      <c r="AJ1363" s="234">
        <v>44204.938842773438</v>
      </c>
      <c r="AK1363" s="234">
        <v>6473.1206340789795</v>
      </c>
      <c r="AL1363" s="234">
        <v>23764.276611328125</v>
      </c>
      <c r="AM1363" s="234">
        <v>4595.201732635498</v>
      </c>
      <c r="AN1363" s="235">
        <v>73.31553580283709</v>
      </c>
      <c r="AO1363" s="235">
        <v>71.525322824197517</v>
      </c>
      <c r="AP1363" s="235">
        <v>89.785201118897945</v>
      </c>
      <c r="AQ1363" s="213">
        <v>2.7247733682180915</v>
      </c>
      <c r="AR1363" s="234">
        <v>4199</v>
      </c>
      <c r="AS1363" s="236">
        <v>54</v>
      </c>
      <c r="AT1363" s="236">
        <v>24</v>
      </c>
      <c r="AU1363" s="236">
        <v>12</v>
      </c>
      <c r="AV1363" s="236">
        <v>13</v>
      </c>
      <c r="AW1363" s="236">
        <v>6</v>
      </c>
      <c r="AX1363" s="236">
        <v>118</v>
      </c>
      <c r="AY1363" s="236">
        <v>20</v>
      </c>
      <c r="AZ1363" s="236">
        <v>69</v>
      </c>
      <c r="BA1363" s="236">
        <v>16</v>
      </c>
      <c r="BB1363" s="236">
        <v>583</v>
      </c>
      <c r="BC1363" s="236">
        <v>283</v>
      </c>
      <c r="BD1363" s="236">
        <v>321</v>
      </c>
      <c r="BE1363" s="236">
        <v>442</v>
      </c>
      <c r="BF1363" s="236">
        <v>0</v>
      </c>
      <c r="BG1363" s="235">
        <v>35.769620804504498</v>
      </c>
      <c r="BH1363" s="236">
        <v>1959</v>
      </c>
      <c r="BI1363" s="235">
        <v>32.595673876871878</v>
      </c>
      <c r="BJ1363" s="129"/>
      <c r="BK1363" s="129"/>
    </row>
    <row r="1364" spans="1:63">
      <c r="A1364" s="352">
        <v>41835</v>
      </c>
      <c r="B1364" s="127" t="s">
        <v>134</v>
      </c>
      <c r="C1364" s="127"/>
      <c r="D1364" s="199">
        <v>682</v>
      </c>
      <c r="E1364" s="199">
        <v>606</v>
      </c>
      <c r="F1364" s="199">
        <v>76</v>
      </c>
      <c r="G1364" s="199">
        <v>2040</v>
      </c>
      <c r="H1364" s="199">
        <v>1810</v>
      </c>
      <c r="I1364" s="199">
        <v>230</v>
      </c>
      <c r="J1364" s="199">
        <v>7367</v>
      </c>
      <c r="K1364" s="199">
        <v>6401</v>
      </c>
      <c r="L1364" s="199">
        <v>966</v>
      </c>
      <c r="M1364" s="199">
        <v>4371803</v>
      </c>
      <c r="N1364" s="200">
        <v>9.0854960067049836E-2</v>
      </c>
      <c r="O1364" s="199">
        <v>8510</v>
      </c>
      <c r="P1364" s="194">
        <v>0.19485040579051194</v>
      </c>
      <c r="Q1364" s="200"/>
      <c r="R1364" s="199">
        <v>1762239</v>
      </c>
      <c r="S1364" s="194">
        <v>99.5906465241939</v>
      </c>
      <c r="T1364" s="200">
        <v>99.396593745312117</v>
      </c>
      <c r="U1364" s="199">
        <v>1769485</v>
      </c>
      <c r="V1364" s="201">
        <v>0.11862208748170248</v>
      </c>
      <c r="W1364" s="199">
        <v>5909</v>
      </c>
      <c r="X1364" s="200">
        <v>0.3353120660704933</v>
      </c>
      <c r="Y1364" s="200"/>
      <c r="Z1364" s="199">
        <v>1400831</v>
      </c>
      <c r="AA1364" s="201">
        <v>98.582627398126064</v>
      </c>
      <c r="AB1364" s="199">
        <v>1406190</v>
      </c>
      <c r="AC1364" s="201">
        <v>98.08034480501442</v>
      </c>
      <c r="AD1364" s="200">
        <v>5.3193754768839066</v>
      </c>
      <c r="AE1364" s="200">
        <v>31.097990973790488</v>
      </c>
      <c r="AF1364" s="199">
        <v>6518.6311645507813</v>
      </c>
      <c r="AG1364" s="200">
        <v>25074.47607421875</v>
      </c>
      <c r="AH1364" s="200">
        <v>16438.433471679688</v>
      </c>
      <c r="AI1364" s="237">
        <v>65.558432499339318</v>
      </c>
      <c r="AJ1364" s="200">
        <v>20791.96337890625</v>
      </c>
      <c r="AK1364" s="200">
        <v>4282.5093154907227</v>
      </c>
      <c r="AL1364" s="200">
        <v>13095.570922851563</v>
      </c>
      <c r="AM1364" s="200">
        <v>3342.8620414733887</v>
      </c>
      <c r="AN1364" s="200">
        <v>88.320117453976067</v>
      </c>
      <c r="AO1364" s="200">
        <v>84.491668622095347</v>
      </c>
      <c r="AP1364" s="200">
        <v>113.22970854125627</v>
      </c>
      <c r="AQ1364" s="200">
        <v>3.4036210226983505</v>
      </c>
      <c r="AR1364" s="200">
        <v>1133</v>
      </c>
      <c r="AS1364" s="202">
        <v>47</v>
      </c>
      <c r="AT1364" s="202">
        <v>15</v>
      </c>
      <c r="AU1364" s="202">
        <v>7</v>
      </c>
      <c r="AV1364" s="202">
        <v>4</v>
      </c>
      <c r="AW1364" s="202">
        <v>2</v>
      </c>
      <c r="AX1364" s="202">
        <v>34</v>
      </c>
      <c r="AY1364" s="202">
        <v>2</v>
      </c>
      <c r="AZ1364" s="202">
        <v>25</v>
      </c>
      <c r="BA1364" s="202">
        <v>4</v>
      </c>
      <c r="BB1364" s="202">
        <v>131</v>
      </c>
      <c r="BC1364" s="202">
        <v>51</v>
      </c>
      <c r="BD1364" s="202">
        <v>112</v>
      </c>
      <c r="BE1364" s="202">
        <v>158</v>
      </c>
      <c r="BF1364" s="202">
        <v>0</v>
      </c>
      <c r="BG1364" s="200">
        <v>43.629481473200798</v>
      </c>
      <c r="BH1364" s="202">
        <v>315</v>
      </c>
      <c r="BI1364" s="238">
        <v>15.441176470588236</v>
      </c>
      <c r="BJ1364" s="129"/>
      <c r="BK1364" s="129"/>
    </row>
    <row r="1365" spans="1:63">
      <c r="A1365" s="352">
        <v>41835</v>
      </c>
      <c r="B1365" s="127" t="s">
        <v>175</v>
      </c>
      <c r="C1365" s="127"/>
      <c r="D1365" s="199">
        <v>671</v>
      </c>
      <c r="E1365" s="199">
        <v>603</v>
      </c>
      <c r="F1365" s="199">
        <v>68</v>
      </c>
      <c r="G1365" s="199">
        <v>1942</v>
      </c>
      <c r="H1365" s="199">
        <v>1758</v>
      </c>
      <c r="I1365" s="199">
        <v>184</v>
      </c>
      <c r="J1365" s="199">
        <v>6428</v>
      </c>
      <c r="K1365" s="199">
        <v>5776</v>
      </c>
      <c r="L1365" s="199">
        <v>652</v>
      </c>
      <c r="M1365" s="199">
        <v>3537467</v>
      </c>
      <c r="N1365" s="200">
        <v>4.1837847337091163E-3</v>
      </c>
      <c r="O1365" s="199">
        <v>169</v>
      </c>
      <c r="P1365" s="194">
        <v>4.9719877431994583E-3</v>
      </c>
      <c r="Q1365" s="200"/>
      <c r="R1365" s="199">
        <v>1331001</v>
      </c>
      <c r="S1365" s="194">
        <v>99.612532891575654</v>
      </c>
      <c r="T1365" s="243">
        <v>99.607580168649591</v>
      </c>
      <c r="U1365" s="199">
        <v>1336179</v>
      </c>
      <c r="V1365" s="201">
        <v>0.10776999313464659</v>
      </c>
      <c r="W1365" s="199">
        <v>3698</v>
      </c>
      <c r="X1365" s="200">
        <v>0.27783600463110092</v>
      </c>
      <c r="Y1365" s="200"/>
      <c r="Z1365" s="199">
        <v>349098</v>
      </c>
      <c r="AA1365" s="201">
        <v>95.851880947135527</v>
      </c>
      <c r="AB1365" s="199">
        <v>346520</v>
      </c>
      <c r="AC1365" s="201">
        <v>96.289680899459654</v>
      </c>
      <c r="AD1365" s="200">
        <v>19.985225800157252</v>
      </c>
      <c r="AE1365" s="200">
        <v>32.42473136349227</v>
      </c>
      <c r="AF1365" s="199">
        <v>5123.5623168945312</v>
      </c>
      <c r="AG1365" s="200">
        <v>17113.237060546875</v>
      </c>
      <c r="AH1365" s="200">
        <v>9893.044921875</v>
      </c>
      <c r="AI1365" s="237">
        <v>57.809313847948616</v>
      </c>
      <c r="AJ1365" s="200">
        <v>15329.849609375</v>
      </c>
      <c r="AK1365" s="200">
        <v>1783.3890991210937</v>
      </c>
      <c r="AL1365" s="200">
        <v>8714.7056884765625</v>
      </c>
      <c r="AM1365" s="200">
        <v>1178.3396911621094</v>
      </c>
      <c r="AN1365" s="200">
        <v>68.680772127083557</v>
      </c>
      <c r="AO1365" s="200">
        <v>69.197860575914902</v>
      </c>
      <c r="AP1365" s="200">
        <v>67.222333890753561</v>
      </c>
      <c r="AQ1365" s="200">
        <v>2.6622957468181201</v>
      </c>
      <c r="AR1365" s="200">
        <v>1347</v>
      </c>
      <c r="AS1365" s="202">
        <v>5</v>
      </c>
      <c r="AT1365" s="202">
        <v>2</v>
      </c>
      <c r="AU1365" s="202">
        <v>1</v>
      </c>
      <c r="AV1365" s="202">
        <v>7</v>
      </c>
      <c r="AW1365" s="202">
        <v>4</v>
      </c>
      <c r="AX1365" s="202">
        <v>12</v>
      </c>
      <c r="AY1365" s="202">
        <v>1</v>
      </c>
      <c r="AZ1365" s="202">
        <v>15</v>
      </c>
      <c r="BA1365" s="202">
        <v>8</v>
      </c>
      <c r="BB1365" s="202">
        <v>280</v>
      </c>
      <c r="BC1365" s="202">
        <v>164</v>
      </c>
      <c r="BD1365" s="202">
        <v>44</v>
      </c>
      <c r="BE1365" s="202">
        <v>84</v>
      </c>
      <c r="BF1365" s="202">
        <v>0</v>
      </c>
      <c r="BG1365" s="200">
        <v>33.527905361254021</v>
      </c>
      <c r="BH1365" s="202">
        <v>597</v>
      </c>
      <c r="BI1365" s="238">
        <v>30.741503604531413</v>
      </c>
      <c r="BJ1365" s="129"/>
      <c r="BK1365" s="129"/>
    </row>
    <row r="1366" spans="1:63">
      <c r="A1366" s="352">
        <v>41835</v>
      </c>
      <c r="B1366" s="126" t="s">
        <v>135</v>
      </c>
      <c r="C1366" s="126"/>
      <c r="D1366" s="189">
        <v>680</v>
      </c>
      <c r="E1366" s="189">
        <v>655</v>
      </c>
      <c r="F1366" s="189">
        <v>25</v>
      </c>
      <c r="G1366" s="189">
        <v>2028</v>
      </c>
      <c r="H1366" s="189">
        <v>1954</v>
      </c>
      <c r="I1366" s="189">
        <v>74</v>
      </c>
      <c r="J1366" s="189">
        <v>4804</v>
      </c>
      <c r="K1366" s="189">
        <v>4591</v>
      </c>
      <c r="L1366" s="189">
        <v>213</v>
      </c>
      <c r="M1366" s="189">
        <v>1984664</v>
      </c>
      <c r="N1366" s="203">
        <v>4.6153907088032395E-2</v>
      </c>
      <c r="O1366" s="189">
        <v>9241</v>
      </c>
      <c r="P1366" s="192">
        <v>0.46584429530620669</v>
      </c>
      <c r="Q1366" s="203"/>
      <c r="R1366" s="204">
        <v>631443</v>
      </c>
      <c r="S1366" s="192">
        <v>99.610584226996522</v>
      </c>
      <c r="T1366" s="203">
        <v>99.146554002853875</v>
      </c>
      <c r="U1366" s="204">
        <v>633912</v>
      </c>
      <c r="V1366" s="205">
        <v>1.7352566679793627E-2</v>
      </c>
      <c r="W1366" s="204">
        <v>4928</v>
      </c>
      <c r="X1366" s="203">
        <v>0.78043465522620414</v>
      </c>
      <c r="Y1366" s="203"/>
      <c r="Z1366" s="204">
        <v>988874</v>
      </c>
      <c r="AA1366" s="205">
        <v>98.874780015125282</v>
      </c>
      <c r="AB1366" s="204">
        <v>990061</v>
      </c>
      <c r="AC1366" s="205">
        <v>98.962386663728722</v>
      </c>
      <c r="AD1366" s="203">
        <v>3.6848118823660903</v>
      </c>
      <c r="AE1366" s="203">
        <v>28.430875573211949</v>
      </c>
      <c r="AF1366" s="204">
        <v>1966.7719116210937</v>
      </c>
      <c r="AG1366" s="205">
        <v>8490.3467407226562</v>
      </c>
      <c r="AH1366" s="205">
        <v>4315.0144653320312</v>
      </c>
      <c r="AI1366" s="232">
        <v>50.822594142542158</v>
      </c>
      <c r="AJ1366" s="205">
        <v>8083.1258544921875</v>
      </c>
      <c r="AK1366" s="205">
        <v>407.22221946716309</v>
      </c>
      <c r="AL1366" s="205">
        <v>1954</v>
      </c>
      <c r="AM1366" s="205">
        <v>74</v>
      </c>
      <c r="AN1366" s="203">
        <v>53.683019444463454</v>
      </c>
      <c r="AO1366" s="203">
        <v>53.739707693166274</v>
      </c>
      <c r="AP1366" s="203">
        <v>52.582183977121574</v>
      </c>
      <c r="AQ1366" s="203">
        <v>1.7673494464451824</v>
      </c>
      <c r="AR1366" s="205">
        <v>1719</v>
      </c>
      <c r="AS1366" s="204">
        <v>2</v>
      </c>
      <c r="AT1366" s="204">
        <v>7</v>
      </c>
      <c r="AU1366" s="204">
        <v>4</v>
      </c>
      <c r="AV1366" s="204">
        <v>2</v>
      </c>
      <c r="AW1366" s="204">
        <v>0</v>
      </c>
      <c r="AX1366" s="204">
        <v>72</v>
      </c>
      <c r="AY1366" s="204">
        <v>17</v>
      </c>
      <c r="AZ1366" s="204">
        <v>29</v>
      </c>
      <c r="BA1366" s="204">
        <v>4</v>
      </c>
      <c r="BB1366" s="204">
        <v>172</v>
      </c>
      <c r="BC1366" s="204">
        <v>68</v>
      </c>
      <c r="BD1366" s="204">
        <v>165</v>
      </c>
      <c r="BE1366" s="204">
        <v>200</v>
      </c>
      <c r="BF1366" s="204">
        <v>0</v>
      </c>
      <c r="BG1366" s="203">
        <v>25.599646231830771</v>
      </c>
      <c r="BH1366" s="204">
        <v>1047</v>
      </c>
      <c r="BI1366" s="239">
        <v>51.627218934911248</v>
      </c>
      <c r="BJ1366" s="129"/>
      <c r="BK1366" s="129"/>
    </row>
    <row r="1367" spans="1:63">
      <c r="A1367" s="352">
        <v>41835</v>
      </c>
      <c r="B1367" s="114" t="s">
        <v>121</v>
      </c>
      <c r="C1367" s="114" t="s">
        <v>122</v>
      </c>
      <c r="D1367" s="114">
        <v>159</v>
      </c>
      <c r="E1367" s="114">
        <v>122</v>
      </c>
      <c r="F1367" s="114">
        <v>37</v>
      </c>
      <c r="G1367" s="114">
        <v>473</v>
      </c>
      <c r="H1367" s="114">
        <v>361</v>
      </c>
      <c r="I1367" s="114">
        <v>112</v>
      </c>
      <c r="J1367" s="114">
        <v>1971</v>
      </c>
      <c r="K1367" s="115">
        <v>1484</v>
      </c>
      <c r="L1367" s="115">
        <v>487</v>
      </c>
      <c r="M1367" s="115">
        <v>1212614</v>
      </c>
      <c r="N1367" s="116">
        <v>0.30182728171348572</v>
      </c>
      <c r="O1367" s="115">
        <v>1868</v>
      </c>
      <c r="P1367" s="116">
        <v>0.15453188121318817</v>
      </c>
      <c r="Q1367" s="116">
        <v>0</v>
      </c>
      <c r="R1367" s="117">
        <v>571119</v>
      </c>
      <c r="S1367" s="116">
        <v>99.444725036621094</v>
      </c>
      <c r="T1367" s="116">
        <v>99.291053771972656</v>
      </c>
      <c r="U1367" s="118">
        <v>574308</v>
      </c>
      <c r="V1367" s="119">
        <v>0.34441450238227844</v>
      </c>
      <c r="W1367" s="117">
        <v>1913</v>
      </c>
      <c r="X1367" s="119">
        <v>0.33495646715164185</v>
      </c>
      <c r="Y1367" s="119">
        <v>0</v>
      </c>
      <c r="Z1367" s="117">
        <v>613563</v>
      </c>
      <c r="AA1367" s="119">
        <v>98.578956604003906</v>
      </c>
      <c r="AB1367" s="116">
        <v>616018</v>
      </c>
      <c r="AC1367" s="120">
        <v>98.18414306640625</v>
      </c>
      <c r="AD1367" s="116">
        <v>5.1232190132141113</v>
      </c>
      <c r="AE1367" s="116">
        <v>29.622079849243164</v>
      </c>
      <c r="AF1367" s="116">
        <v>1731.9957275390625</v>
      </c>
      <c r="AG1367" s="116">
        <v>8696.287109375</v>
      </c>
      <c r="AH1367" s="121">
        <v>6502.1044921875</v>
      </c>
      <c r="AI1367" s="116">
        <v>74.768745422363281</v>
      </c>
      <c r="AJ1367" s="121">
        <v>6098.970703125</v>
      </c>
      <c r="AK1367" s="121">
        <v>2597.314208984375</v>
      </c>
      <c r="AL1367" s="116">
        <v>4316.7333984375</v>
      </c>
      <c r="AM1367" s="116">
        <v>2185.37109375</v>
      </c>
      <c r="AN1367" s="116">
        <v>108.64545440673828</v>
      </c>
      <c r="AO1367" s="116">
        <v>101.14845275878906</v>
      </c>
      <c r="AP1367" s="116">
        <v>131.53912353515625</v>
      </c>
      <c r="AQ1367" s="122">
        <v>4.4121192843099948</v>
      </c>
      <c r="AR1367" s="118">
        <v>176</v>
      </c>
      <c r="AS1367" s="118">
        <v>27</v>
      </c>
      <c r="AT1367" s="118">
        <v>3</v>
      </c>
      <c r="AU1367" s="118">
        <v>3</v>
      </c>
      <c r="AV1367" s="118">
        <v>2</v>
      </c>
      <c r="AW1367" s="118">
        <v>2</v>
      </c>
      <c r="AX1367" s="118">
        <v>9</v>
      </c>
      <c r="AY1367" s="118">
        <v>2</v>
      </c>
      <c r="AZ1367" s="118">
        <v>5</v>
      </c>
      <c r="BA1367" s="118">
        <v>2</v>
      </c>
      <c r="BB1367" s="118">
        <v>21</v>
      </c>
      <c r="BC1367" s="118">
        <v>9</v>
      </c>
      <c r="BD1367" s="116">
        <v>34</v>
      </c>
      <c r="BE1367" s="118">
        <v>23</v>
      </c>
      <c r="BF1367" s="118">
        <v>0</v>
      </c>
      <c r="BG1367" s="112">
        <v>54.024757385253906</v>
      </c>
      <c r="BH1367" s="244">
        <v>55</v>
      </c>
      <c r="BI1367" s="240">
        <v>11.627906976744185</v>
      </c>
      <c r="BJ1367" s="129"/>
      <c r="BK1367" s="129"/>
    </row>
    <row r="1368" spans="1:63">
      <c r="A1368" s="352">
        <v>41835</v>
      </c>
      <c r="B1368" s="114" t="s">
        <v>123</v>
      </c>
      <c r="C1368" s="114" t="s">
        <v>122</v>
      </c>
      <c r="D1368" s="114">
        <v>167</v>
      </c>
      <c r="E1368" s="114">
        <v>158</v>
      </c>
      <c r="F1368" s="114">
        <v>9</v>
      </c>
      <c r="G1368" s="114">
        <v>511</v>
      </c>
      <c r="H1368" s="114">
        <v>483</v>
      </c>
      <c r="I1368" s="114">
        <v>28</v>
      </c>
      <c r="J1368" s="114">
        <v>1674</v>
      </c>
      <c r="K1368" s="115">
        <v>1565</v>
      </c>
      <c r="L1368" s="115">
        <v>109</v>
      </c>
      <c r="M1368" s="115">
        <v>881947</v>
      </c>
      <c r="N1368" s="116">
        <v>2.9026687145233154E-2</v>
      </c>
      <c r="O1368" s="115">
        <v>1458</v>
      </c>
      <c r="P1368" s="116">
        <v>0.16539201140403748</v>
      </c>
      <c r="Q1368" s="116">
        <v>0</v>
      </c>
      <c r="R1368" s="117">
        <v>331810</v>
      </c>
      <c r="S1368" s="116">
        <v>99.752876281738281</v>
      </c>
      <c r="T1368" s="116">
        <v>99.587890625</v>
      </c>
      <c r="U1368" s="118">
        <v>332632</v>
      </c>
      <c r="V1368" s="119">
        <v>1.8338585272431374E-2</v>
      </c>
      <c r="W1368" s="117">
        <v>1234</v>
      </c>
      <c r="X1368" s="119">
        <v>0.37189957499504089</v>
      </c>
      <c r="Y1368" s="119">
        <v>0</v>
      </c>
      <c r="Z1368" s="117">
        <v>248050</v>
      </c>
      <c r="AA1368" s="119">
        <v>98.421287536621094</v>
      </c>
      <c r="AB1368" s="116">
        <v>248810</v>
      </c>
      <c r="AC1368" s="120">
        <v>98.324424743652344</v>
      </c>
      <c r="AD1368" s="116">
        <v>4.928225040435791</v>
      </c>
      <c r="AE1368" s="116">
        <v>30.758705139160156</v>
      </c>
      <c r="AF1368" s="116">
        <v>1213.2684326171875</v>
      </c>
      <c r="AG1368" s="116">
        <v>4813.99267578125</v>
      </c>
      <c r="AH1368" s="121">
        <v>2885.41748046875</v>
      </c>
      <c r="AI1368" s="116">
        <v>59.938137054443359</v>
      </c>
      <c r="AJ1368" s="121">
        <v>4169.53125</v>
      </c>
      <c r="AK1368" s="121">
        <v>644.46002197265625</v>
      </c>
      <c r="AL1368" s="116">
        <v>2324.079833984375</v>
      </c>
      <c r="AM1368" s="116">
        <v>561.33697509765625</v>
      </c>
      <c r="AN1368" s="116">
        <v>77.299301147460938</v>
      </c>
      <c r="AO1368" s="116">
        <v>71.701385498046875</v>
      </c>
      <c r="AP1368" s="116">
        <v>156.19635009765625</v>
      </c>
      <c r="AQ1368" s="116">
        <v>2.8757423391763739</v>
      </c>
      <c r="AR1368" s="118">
        <v>337</v>
      </c>
      <c r="AS1368" s="118">
        <v>12</v>
      </c>
      <c r="AT1368" s="118">
        <v>10</v>
      </c>
      <c r="AU1368" s="118">
        <v>3</v>
      </c>
      <c r="AV1368" s="118">
        <v>1</v>
      </c>
      <c r="AW1368" s="118">
        <v>0</v>
      </c>
      <c r="AX1368" s="118">
        <v>11</v>
      </c>
      <c r="AY1368" s="118">
        <v>0</v>
      </c>
      <c r="AZ1368" s="118">
        <v>8</v>
      </c>
      <c r="BA1368" s="118">
        <v>1</v>
      </c>
      <c r="BB1368" s="118">
        <v>35</v>
      </c>
      <c r="BC1368" s="118">
        <v>18</v>
      </c>
      <c r="BD1368" s="116">
        <v>40</v>
      </c>
      <c r="BE1368" s="118">
        <v>28</v>
      </c>
      <c r="BF1368" s="118">
        <v>0</v>
      </c>
      <c r="BG1368" s="112">
        <v>37.969699859619141</v>
      </c>
      <c r="BH1368" s="244">
        <v>113</v>
      </c>
      <c r="BI1368" s="240">
        <v>22.113502935420744</v>
      </c>
      <c r="BJ1368" s="129"/>
      <c r="BK1368" s="129"/>
    </row>
    <row r="1369" spans="1:63">
      <c r="A1369" s="352">
        <v>41835</v>
      </c>
      <c r="B1369" s="114" t="s">
        <v>183</v>
      </c>
      <c r="C1369" s="114" t="s">
        <v>122</v>
      </c>
      <c r="D1369" s="114">
        <v>137</v>
      </c>
      <c r="E1369" s="114">
        <v>128</v>
      </c>
      <c r="F1369" s="114">
        <v>9</v>
      </c>
      <c r="G1369" s="114">
        <v>409</v>
      </c>
      <c r="H1369" s="114">
        <v>382</v>
      </c>
      <c r="I1369" s="114">
        <v>27</v>
      </c>
      <c r="J1369" s="114">
        <v>1564</v>
      </c>
      <c r="K1369" s="115">
        <v>1462</v>
      </c>
      <c r="L1369" s="115">
        <v>102</v>
      </c>
      <c r="M1369" s="115">
        <v>1016277</v>
      </c>
      <c r="N1369" s="116">
        <v>1.3775771949440241E-3</v>
      </c>
      <c r="O1369" s="115">
        <v>2139</v>
      </c>
      <c r="P1369" s="116">
        <v>0.21047784388065338</v>
      </c>
      <c r="Q1369" s="116">
        <v>0</v>
      </c>
      <c r="R1369" s="117">
        <v>405115</v>
      </c>
      <c r="S1369" s="116">
        <v>99.689208984375</v>
      </c>
      <c r="T1369" s="116">
        <v>99.479385375976563</v>
      </c>
      <c r="U1369" s="118">
        <v>406378</v>
      </c>
      <c r="V1369" s="119">
        <v>7.1362131275236607E-3</v>
      </c>
      <c r="W1369" s="117">
        <v>1167</v>
      </c>
      <c r="X1369" s="119">
        <v>0.28806635737419128</v>
      </c>
      <c r="Y1369" s="119">
        <v>0</v>
      </c>
      <c r="Z1369" s="117">
        <v>249787</v>
      </c>
      <c r="AA1369" s="119">
        <v>98.651649475097656</v>
      </c>
      <c r="AB1369" s="116">
        <v>248944</v>
      </c>
      <c r="AC1369" s="120">
        <v>98.60089111328125</v>
      </c>
      <c r="AD1369" s="116">
        <v>5.4133353233337402</v>
      </c>
      <c r="AE1369" s="116">
        <v>30.181024551391602</v>
      </c>
      <c r="AF1369" s="116">
        <v>1534.9365234375</v>
      </c>
      <c r="AG1369" s="116">
        <v>5364.70263671875</v>
      </c>
      <c r="AH1369" s="121">
        <v>3404.802734375</v>
      </c>
      <c r="AI1369" s="116">
        <v>63.466754913330078</v>
      </c>
      <c r="AJ1369" s="121">
        <v>5040.04443359375</v>
      </c>
      <c r="AK1369" s="121">
        <v>324.65798950195312</v>
      </c>
      <c r="AL1369" s="116">
        <v>3197.62060546875</v>
      </c>
      <c r="AM1369" s="116">
        <v>207.1820068359375</v>
      </c>
      <c r="AN1369" s="116">
        <v>87.848419189453125</v>
      </c>
      <c r="AO1369" s="116">
        <v>87.261238098144531</v>
      </c>
      <c r="AP1369" s="116">
        <v>98.095832824707031</v>
      </c>
      <c r="AQ1369" s="116">
        <v>3.4301167753956201</v>
      </c>
      <c r="AR1369" s="118">
        <v>193</v>
      </c>
      <c r="AS1369" s="118">
        <v>4</v>
      </c>
      <c r="AT1369" s="118">
        <v>1</v>
      </c>
      <c r="AU1369" s="118">
        <v>0</v>
      </c>
      <c r="AV1369" s="118">
        <v>1</v>
      </c>
      <c r="AW1369" s="118">
        <v>0</v>
      </c>
      <c r="AX1369" s="118">
        <v>5</v>
      </c>
      <c r="AY1369" s="118">
        <v>0</v>
      </c>
      <c r="AZ1369" s="118">
        <v>2</v>
      </c>
      <c r="BA1369" s="118">
        <v>0</v>
      </c>
      <c r="BB1369" s="118">
        <v>24</v>
      </c>
      <c r="BC1369" s="118">
        <v>3</v>
      </c>
      <c r="BD1369" s="116">
        <v>14</v>
      </c>
      <c r="BE1369" s="118">
        <v>35</v>
      </c>
      <c r="BF1369" s="118">
        <v>0</v>
      </c>
      <c r="BG1369" s="112">
        <v>43.505889892578125</v>
      </c>
      <c r="BH1369" s="244">
        <v>39</v>
      </c>
      <c r="BI1369" s="240">
        <v>9.5354523227383865</v>
      </c>
      <c r="BJ1369" s="129"/>
      <c r="BK1369" s="129"/>
    </row>
    <row r="1370" spans="1:63">
      <c r="A1370" s="352">
        <v>41835</v>
      </c>
      <c r="B1370" s="114" t="s">
        <v>126</v>
      </c>
      <c r="C1370" s="114" t="s">
        <v>122</v>
      </c>
      <c r="D1370" s="114">
        <v>107</v>
      </c>
      <c r="E1370" s="114">
        <v>103</v>
      </c>
      <c r="F1370" s="114">
        <v>4</v>
      </c>
      <c r="G1370" s="114">
        <v>314</v>
      </c>
      <c r="H1370" s="114">
        <v>302</v>
      </c>
      <c r="I1370" s="114">
        <v>12</v>
      </c>
      <c r="J1370" s="114">
        <v>986</v>
      </c>
      <c r="K1370" s="115">
        <v>936</v>
      </c>
      <c r="L1370" s="115">
        <v>50</v>
      </c>
      <c r="M1370" s="115">
        <v>516230</v>
      </c>
      <c r="N1370" s="116">
        <v>2.3245452903211117E-3</v>
      </c>
      <c r="O1370" s="115">
        <v>1165</v>
      </c>
      <c r="P1370" s="116">
        <v>0.22569383680820465</v>
      </c>
      <c r="Q1370" s="116">
        <v>0</v>
      </c>
      <c r="R1370" s="117">
        <v>185816</v>
      </c>
      <c r="S1370" s="116">
        <v>99.591056823730469</v>
      </c>
      <c r="T1370" s="116">
        <v>99.366287231445312</v>
      </c>
      <c r="U1370" s="118">
        <v>186579</v>
      </c>
      <c r="V1370" s="119">
        <v>5.3596601355820894E-4</v>
      </c>
      <c r="W1370" s="117">
        <v>553</v>
      </c>
      <c r="X1370" s="119">
        <v>0.29760622978210449</v>
      </c>
      <c r="Y1370" s="119">
        <v>0</v>
      </c>
      <c r="Z1370" s="117">
        <v>97814</v>
      </c>
      <c r="AA1370" s="119">
        <v>98.580978393554688</v>
      </c>
      <c r="AB1370" s="116">
        <v>101891</v>
      </c>
      <c r="AC1370" s="120">
        <v>94.439155578613281</v>
      </c>
      <c r="AD1370" s="116">
        <v>5.7546377182006836</v>
      </c>
      <c r="AE1370" s="116">
        <v>35.538623809814453</v>
      </c>
      <c r="AF1370" s="116">
        <v>829.28863525390625</v>
      </c>
      <c r="AG1370" s="116">
        <v>2742.409423828125</v>
      </c>
      <c r="AH1370" s="121">
        <v>1598.73486328125</v>
      </c>
      <c r="AI1370" s="116">
        <v>58.296726226806641</v>
      </c>
      <c r="AJ1370" s="121">
        <v>2641.3515625</v>
      </c>
      <c r="AK1370" s="121">
        <v>101.05799102783203</v>
      </c>
      <c r="AL1370" s="116">
        <v>1548.1160888671875</v>
      </c>
      <c r="AM1370" s="116">
        <v>50.618999481201172</v>
      </c>
      <c r="AN1370" s="116">
        <v>76.225761413574219</v>
      </c>
      <c r="AO1370" s="116">
        <v>77.7337646484375</v>
      </c>
      <c r="AP1370" s="116">
        <v>50.579578399658203</v>
      </c>
      <c r="AQ1370" s="116">
        <v>2.7813483000285242</v>
      </c>
      <c r="AR1370" s="118">
        <v>211</v>
      </c>
      <c r="AS1370" s="118">
        <v>1</v>
      </c>
      <c r="AT1370" s="118">
        <v>1</v>
      </c>
      <c r="AU1370" s="118">
        <v>1</v>
      </c>
      <c r="AV1370" s="118">
        <v>0</v>
      </c>
      <c r="AW1370" s="118">
        <v>0</v>
      </c>
      <c r="AX1370" s="118">
        <v>4</v>
      </c>
      <c r="AY1370" s="118">
        <v>0</v>
      </c>
      <c r="AZ1370" s="118">
        <v>7</v>
      </c>
      <c r="BA1370" s="118">
        <v>1</v>
      </c>
      <c r="BB1370" s="118">
        <v>27</v>
      </c>
      <c r="BC1370" s="118">
        <v>14</v>
      </c>
      <c r="BD1370" s="116">
        <v>10</v>
      </c>
      <c r="BE1370" s="118">
        <v>41</v>
      </c>
      <c r="BF1370" s="118">
        <v>0</v>
      </c>
      <c r="BG1370" s="112">
        <v>37.366413116455078</v>
      </c>
      <c r="BH1370" s="244">
        <v>47</v>
      </c>
      <c r="BI1370" s="240">
        <v>14.968152866242038</v>
      </c>
      <c r="BJ1370" s="129"/>
      <c r="BK1370" s="129"/>
    </row>
    <row r="1371" spans="1:63">
      <c r="A1371" s="352">
        <v>41835</v>
      </c>
      <c r="B1371" s="114" t="s">
        <v>184</v>
      </c>
      <c r="C1371" s="114" t="s">
        <v>122</v>
      </c>
      <c r="D1371" s="114">
        <v>112</v>
      </c>
      <c r="E1371" s="114">
        <v>95</v>
      </c>
      <c r="F1371" s="114">
        <v>17</v>
      </c>
      <c r="G1371" s="114">
        <v>333</v>
      </c>
      <c r="H1371" s="114">
        <v>282</v>
      </c>
      <c r="I1371" s="114">
        <v>51</v>
      </c>
      <c r="J1371" s="114">
        <v>1172</v>
      </c>
      <c r="K1371" s="115">
        <v>954</v>
      </c>
      <c r="L1371" s="115">
        <v>218</v>
      </c>
      <c r="M1371" s="115">
        <v>744735</v>
      </c>
      <c r="N1371" s="116">
        <v>4.0282784029841423E-3</v>
      </c>
      <c r="O1371" s="115">
        <v>1880</v>
      </c>
      <c r="P1371" s="116">
        <v>0.25246623158454895</v>
      </c>
      <c r="Q1371" s="116">
        <v>0</v>
      </c>
      <c r="R1371" s="117">
        <v>268379</v>
      </c>
      <c r="S1371" s="116">
        <v>99.551536560058594</v>
      </c>
      <c r="T1371" s="116">
        <v>99.300201416015625</v>
      </c>
      <c r="U1371" s="118">
        <v>269588</v>
      </c>
      <c r="V1371" s="119">
        <v>1.1128092184662819E-2</v>
      </c>
      <c r="W1371" s="117">
        <v>1042</v>
      </c>
      <c r="X1371" s="119">
        <v>0.38825690746307373</v>
      </c>
      <c r="Y1371" s="119">
        <v>0</v>
      </c>
      <c r="Z1371" s="117">
        <v>191617</v>
      </c>
      <c r="AA1371" s="119">
        <v>98.714103698730469</v>
      </c>
      <c r="AB1371" s="116">
        <v>190527</v>
      </c>
      <c r="AC1371" s="120">
        <v>98.693099975585937</v>
      </c>
      <c r="AD1371" s="116">
        <v>5.6724023818969727</v>
      </c>
      <c r="AE1371" s="116">
        <v>30.654031753540039</v>
      </c>
      <c r="AF1371" s="116">
        <v>1209.141845703125</v>
      </c>
      <c r="AG1371" s="116">
        <v>3457.084228515625</v>
      </c>
      <c r="AH1371" s="121">
        <v>2047.3739013671875</v>
      </c>
      <c r="AI1371" s="116">
        <v>59.222564697265625</v>
      </c>
      <c r="AJ1371" s="121">
        <v>2842.0654296875</v>
      </c>
      <c r="AK1371" s="121">
        <v>615.01910400390625</v>
      </c>
      <c r="AL1371" s="116">
        <v>1709.02099609375</v>
      </c>
      <c r="AM1371" s="116">
        <v>338.35296630859375</v>
      </c>
      <c r="AN1371" s="116">
        <v>77.618965148925781</v>
      </c>
      <c r="AO1371" s="116">
        <v>79.173072814941406</v>
      </c>
      <c r="AP1371" s="116">
        <v>71.163795471191406</v>
      </c>
      <c r="AQ1371" s="116">
        <v>2.9497305704058232</v>
      </c>
      <c r="AR1371" s="118">
        <v>216</v>
      </c>
      <c r="AS1371" s="118">
        <v>3</v>
      </c>
      <c r="AT1371" s="118">
        <v>0</v>
      </c>
      <c r="AU1371" s="118">
        <v>0</v>
      </c>
      <c r="AV1371" s="118">
        <v>0</v>
      </c>
      <c r="AW1371" s="118">
        <v>0</v>
      </c>
      <c r="AX1371" s="118">
        <v>5</v>
      </c>
      <c r="AY1371" s="118">
        <v>0</v>
      </c>
      <c r="AZ1371" s="118">
        <v>3</v>
      </c>
      <c r="BA1371" s="118">
        <v>0</v>
      </c>
      <c r="BB1371" s="118">
        <v>24</v>
      </c>
      <c r="BC1371" s="118">
        <v>7</v>
      </c>
      <c r="BD1371" s="116">
        <v>14</v>
      </c>
      <c r="BE1371" s="118">
        <v>31</v>
      </c>
      <c r="BF1371" s="118">
        <v>0</v>
      </c>
      <c r="BG1371" s="112">
        <v>38.302154541015625</v>
      </c>
      <c r="BH1371" s="244">
        <v>61</v>
      </c>
      <c r="BI1371" s="240">
        <v>18.318318318318319</v>
      </c>
      <c r="BJ1371" s="129"/>
      <c r="BK1371" s="129"/>
    </row>
    <row r="1372" spans="1:63">
      <c r="A1372" s="352">
        <v>41835</v>
      </c>
      <c r="B1372" s="114" t="s">
        <v>131</v>
      </c>
      <c r="C1372" s="114" t="s">
        <v>176</v>
      </c>
      <c r="D1372" s="114">
        <v>183</v>
      </c>
      <c r="E1372" s="114">
        <v>164</v>
      </c>
      <c r="F1372" s="114">
        <v>19</v>
      </c>
      <c r="G1372" s="114">
        <v>525</v>
      </c>
      <c r="H1372" s="114">
        <v>478</v>
      </c>
      <c r="I1372" s="114">
        <v>47</v>
      </c>
      <c r="J1372" s="114">
        <v>1694</v>
      </c>
      <c r="K1372" s="115">
        <v>1530</v>
      </c>
      <c r="L1372" s="115">
        <v>164</v>
      </c>
      <c r="M1372" s="115">
        <v>963473</v>
      </c>
      <c r="N1372" s="116">
        <v>1.7644501058384776E-3</v>
      </c>
      <c r="O1372" s="115">
        <v>33</v>
      </c>
      <c r="P1372" s="116">
        <v>3.5634108353406191E-3</v>
      </c>
      <c r="Q1372" s="116">
        <v>0</v>
      </c>
      <c r="R1372" s="117">
        <v>350269</v>
      </c>
      <c r="S1372" s="116">
        <v>99.699142456054687</v>
      </c>
      <c r="T1372" s="116">
        <v>99.695587158203125</v>
      </c>
      <c r="U1372" s="118">
        <v>351326</v>
      </c>
      <c r="V1372" s="119">
        <v>1.6793519258499146E-2</v>
      </c>
      <c r="W1372" s="117">
        <v>948</v>
      </c>
      <c r="X1372" s="119">
        <v>0.27064913511276245</v>
      </c>
      <c r="Y1372" s="119">
        <v>0</v>
      </c>
      <c r="Z1372" s="117">
        <v>138664</v>
      </c>
      <c r="AA1372" s="119">
        <v>94.824180603027344</v>
      </c>
      <c r="AB1372" s="116">
        <v>137282</v>
      </c>
      <c r="AC1372" s="120">
        <v>95.59228515625</v>
      </c>
      <c r="AD1372" s="116">
        <v>5.3274407386779785</v>
      </c>
      <c r="AE1372" s="116">
        <v>31.267749786376953</v>
      </c>
      <c r="AF1372" s="116">
        <v>1434.37060546875</v>
      </c>
      <c r="AG1372" s="116">
        <v>4274.00390625</v>
      </c>
      <c r="AH1372" s="121">
        <v>2399.904296875</v>
      </c>
      <c r="AI1372" s="116">
        <v>56.151195526123047</v>
      </c>
      <c r="AJ1372" s="121">
        <v>3751.885009765625</v>
      </c>
      <c r="AK1372" s="121">
        <v>522.1199951171875</v>
      </c>
      <c r="AL1372" s="116">
        <v>2047.2384033203125</v>
      </c>
      <c r="AM1372" s="116">
        <v>352.66567993164062</v>
      </c>
      <c r="AN1372" s="116">
        <v>64.970672607421875</v>
      </c>
      <c r="AO1372" s="116">
        <v>63.588787078857422</v>
      </c>
      <c r="AP1372" s="116">
        <v>76.994087219238281</v>
      </c>
      <c r="AQ1372" s="116">
        <v>2.5230247380460447</v>
      </c>
      <c r="AR1372" s="118">
        <v>394</v>
      </c>
      <c r="AS1372" s="118">
        <v>2</v>
      </c>
      <c r="AT1372" s="118">
        <v>1</v>
      </c>
      <c r="AU1372" s="118">
        <v>0</v>
      </c>
      <c r="AV1372" s="118">
        <v>1</v>
      </c>
      <c r="AW1372" s="118">
        <v>0</v>
      </c>
      <c r="AX1372" s="118">
        <v>5</v>
      </c>
      <c r="AY1372" s="118">
        <v>1</v>
      </c>
      <c r="AZ1372" s="118">
        <v>5</v>
      </c>
      <c r="BA1372" s="118">
        <v>2</v>
      </c>
      <c r="BB1372" s="118">
        <v>92</v>
      </c>
      <c r="BC1372" s="118">
        <v>57</v>
      </c>
      <c r="BD1372" s="116">
        <v>9</v>
      </c>
      <c r="BE1372" s="118">
        <v>21</v>
      </c>
      <c r="BF1372" s="118">
        <v>0</v>
      </c>
      <c r="BG1372" s="112">
        <v>31.711164474487305</v>
      </c>
      <c r="BH1372" s="244">
        <v>161</v>
      </c>
      <c r="BI1372" s="240">
        <v>30.666666666666664</v>
      </c>
      <c r="BJ1372" s="129"/>
      <c r="BK1372" s="129"/>
    </row>
    <row r="1373" spans="1:63">
      <c r="A1373" s="352">
        <v>41835</v>
      </c>
      <c r="B1373" s="114" t="s">
        <v>124</v>
      </c>
      <c r="C1373" s="114" t="s">
        <v>176</v>
      </c>
      <c r="D1373" s="114">
        <v>148</v>
      </c>
      <c r="E1373" s="114">
        <v>112</v>
      </c>
      <c r="F1373" s="114">
        <v>36</v>
      </c>
      <c r="G1373" s="114">
        <v>428</v>
      </c>
      <c r="H1373" s="114">
        <v>330</v>
      </c>
      <c r="I1373" s="114">
        <v>98</v>
      </c>
      <c r="J1373" s="114">
        <v>1593</v>
      </c>
      <c r="K1373" s="115">
        <v>1243</v>
      </c>
      <c r="L1373" s="115">
        <v>350</v>
      </c>
      <c r="M1373" s="115">
        <v>984887</v>
      </c>
      <c r="N1373" s="116">
        <v>1.0965725407004356E-2</v>
      </c>
      <c r="O1373" s="115">
        <v>104</v>
      </c>
      <c r="P1373" s="116">
        <v>1.0932902805507183E-2</v>
      </c>
      <c r="Q1373" s="116">
        <v>0</v>
      </c>
      <c r="R1373" s="117">
        <v>408738</v>
      </c>
      <c r="S1373" s="116">
        <v>99.653060913085937</v>
      </c>
      <c r="T1373" s="116">
        <v>99.642166137695313</v>
      </c>
      <c r="U1373" s="118">
        <v>410161</v>
      </c>
      <c r="V1373" s="119">
        <v>9.2890352010726929E-2</v>
      </c>
      <c r="W1373" s="117">
        <v>1177</v>
      </c>
      <c r="X1373" s="119">
        <v>0.2879595160484314</v>
      </c>
      <c r="Y1373" s="119">
        <v>0</v>
      </c>
      <c r="Z1373" s="117">
        <v>90555</v>
      </c>
      <c r="AA1373" s="119">
        <v>96.354698181152344</v>
      </c>
      <c r="AB1373" s="116">
        <v>90434</v>
      </c>
      <c r="AC1373" s="120">
        <v>96.534492492675781</v>
      </c>
      <c r="AD1373" s="116">
        <v>5.0367031097412109</v>
      </c>
      <c r="AE1373" s="116">
        <v>30.335386276245117</v>
      </c>
      <c r="AF1373" s="116">
        <v>1457.329833984375</v>
      </c>
      <c r="AG1373" s="116">
        <v>4972.67041015625</v>
      </c>
      <c r="AH1373" s="121">
        <v>2906.128662109375</v>
      </c>
      <c r="AI1373" s="116">
        <v>58.442012786865234</v>
      </c>
      <c r="AJ1373" s="121">
        <v>3975.474609375</v>
      </c>
      <c r="AK1373" s="121">
        <v>997.1953125</v>
      </c>
      <c r="AL1373" s="116">
        <v>2240.27734375</v>
      </c>
      <c r="AM1373" s="116">
        <v>665.851806640625</v>
      </c>
      <c r="AN1373" s="116">
        <v>76.531585693359375</v>
      </c>
      <c r="AO1373" s="116">
        <v>78.10382080078125</v>
      </c>
      <c r="AP1373" s="116">
        <v>70.8460693359375</v>
      </c>
      <c r="AQ1373" s="116">
        <v>3.1215759009141557</v>
      </c>
      <c r="AR1373" s="118">
        <v>238</v>
      </c>
      <c r="AS1373" s="118">
        <v>1</v>
      </c>
      <c r="AT1373" s="118">
        <v>1</v>
      </c>
      <c r="AU1373" s="118">
        <v>1</v>
      </c>
      <c r="AV1373" s="118">
        <v>1</v>
      </c>
      <c r="AW1373" s="118">
        <v>1</v>
      </c>
      <c r="AX1373" s="118">
        <v>1</v>
      </c>
      <c r="AY1373" s="118">
        <v>0</v>
      </c>
      <c r="AZ1373" s="118">
        <v>1</v>
      </c>
      <c r="BA1373" s="118">
        <v>1</v>
      </c>
      <c r="BB1373" s="118">
        <v>59</v>
      </c>
      <c r="BC1373" s="118">
        <v>37</v>
      </c>
      <c r="BD1373" s="116">
        <v>8</v>
      </c>
      <c r="BE1373" s="118">
        <v>19</v>
      </c>
      <c r="BF1373" s="118">
        <v>0</v>
      </c>
      <c r="BG1373" s="112">
        <v>37.723960876464844</v>
      </c>
      <c r="BH1373" s="244">
        <v>96</v>
      </c>
      <c r="BI1373" s="240">
        <v>22.429906542056074</v>
      </c>
      <c r="BJ1373" s="129"/>
      <c r="BK1373" s="129"/>
    </row>
    <row r="1374" spans="1:63">
      <c r="A1374" s="352">
        <v>41835</v>
      </c>
      <c r="B1374" s="206" t="s">
        <v>133</v>
      </c>
      <c r="C1374" s="206" t="s">
        <v>176</v>
      </c>
      <c r="D1374" s="206">
        <v>169</v>
      </c>
      <c r="E1374" s="206">
        <v>163</v>
      </c>
      <c r="F1374" s="206">
        <v>6</v>
      </c>
      <c r="G1374" s="206">
        <v>500</v>
      </c>
      <c r="H1374" s="206">
        <v>482</v>
      </c>
      <c r="I1374" s="206">
        <v>18</v>
      </c>
      <c r="J1374" s="206">
        <v>1563</v>
      </c>
      <c r="K1374" s="245">
        <v>1499</v>
      </c>
      <c r="L1374" s="245">
        <v>64</v>
      </c>
      <c r="M1374" s="245">
        <v>789701</v>
      </c>
      <c r="N1374" s="246">
        <v>1.392932259477675E-3</v>
      </c>
      <c r="O1374" s="245">
        <v>26</v>
      </c>
      <c r="P1374" s="246">
        <v>3.4298575483262539E-3</v>
      </c>
      <c r="Q1374" s="246">
        <v>0</v>
      </c>
      <c r="R1374" s="247">
        <v>275594</v>
      </c>
      <c r="S1374" s="246">
        <v>99.510025024414063</v>
      </c>
      <c r="T1374" s="246">
        <v>99.506614685058594</v>
      </c>
      <c r="U1374" s="248">
        <v>276951</v>
      </c>
      <c r="V1374" s="249">
        <v>0.11698820441961288</v>
      </c>
      <c r="W1374" s="248">
        <v>881</v>
      </c>
      <c r="X1374" s="246">
        <v>0.31967315077781677</v>
      </c>
      <c r="Y1374" s="246">
        <v>0</v>
      </c>
      <c r="Z1374" s="247">
        <v>53769</v>
      </c>
      <c r="AA1374" s="249">
        <v>96.11114501953125</v>
      </c>
      <c r="AB1374" s="246">
        <v>52537</v>
      </c>
      <c r="AC1374" s="250">
        <v>96.762283325195312</v>
      </c>
      <c r="AD1374" s="246">
        <v>5.3014559745788574</v>
      </c>
      <c r="AE1374" s="246">
        <v>35.710544586181641</v>
      </c>
      <c r="AF1374" s="246">
        <v>1212.8916015625</v>
      </c>
      <c r="AG1374" s="246">
        <v>4002.533447265625</v>
      </c>
      <c r="AH1374" s="251">
        <v>2348.9130859375</v>
      </c>
      <c r="AI1374" s="246">
        <v>58.685657501220703</v>
      </c>
      <c r="AJ1374" s="251">
        <v>3886.199951171875</v>
      </c>
      <c r="AK1374" s="251">
        <v>116.3341064453125</v>
      </c>
      <c r="AL1374" s="246">
        <v>2284.66455078125</v>
      </c>
      <c r="AM1374" s="246">
        <v>64.249107360839844</v>
      </c>
      <c r="AN1374" s="246">
        <v>68.335906982421875</v>
      </c>
      <c r="AO1374" s="246">
        <v>69.508125305175781</v>
      </c>
      <c r="AP1374" s="246">
        <v>43.710796356201172</v>
      </c>
      <c r="AQ1374" s="246">
        <v>2.5608019496261196</v>
      </c>
      <c r="AR1374" s="248">
        <v>363</v>
      </c>
      <c r="AS1374" s="248">
        <v>2</v>
      </c>
      <c r="AT1374" s="248">
        <v>0</v>
      </c>
      <c r="AU1374" s="248">
        <v>0</v>
      </c>
      <c r="AV1374" s="248">
        <v>1</v>
      </c>
      <c r="AW1374" s="248">
        <v>1</v>
      </c>
      <c r="AX1374" s="248">
        <v>5</v>
      </c>
      <c r="AY1374" s="248">
        <v>0</v>
      </c>
      <c r="AZ1374" s="248">
        <v>6</v>
      </c>
      <c r="BA1374" s="248">
        <v>3</v>
      </c>
      <c r="BB1374" s="248">
        <v>76</v>
      </c>
      <c r="BC1374" s="248">
        <v>45</v>
      </c>
      <c r="BD1374" s="246">
        <v>19</v>
      </c>
      <c r="BE1374" s="248">
        <v>27</v>
      </c>
      <c r="BF1374" s="248">
        <v>0</v>
      </c>
      <c r="BG1374" s="249">
        <v>33.147666931152344</v>
      </c>
      <c r="BH1374" s="252">
        <v>167</v>
      </c>
      <c r="BI1374" s="253">
        <v>33.4</v>
      </c>
      <c r="BJ1374" s="129"/>
      <c r="BK1374" s="129"/>
    </row>
    <row r="1375" spans="1:63">
      <c r="A1375" s="352">
        <v>41835</v>
      </c>
      <c r="B1375" s="206" t="s">
        <v>125</v>
      </c>
      <c r="C1375" s="206" t="s">
        <v>176</v>
      </c>
      <c r="D1375" s="206">
        <v>171</v>
      </c>
      <c r="E1375" s="206">
        <v>164</v>
      </c>
      <c r="F1375" s="206">
        <v>7</v>
      </c>
      <c r="G1375" s="206">
        <v>489</v>
      </c>
      <c r="H1375" s="206">
        <v>468</v>
      </c>
      <c r="I1375" s="206">
        <v>21</v>
      </c>
      <c r="J1375" s="206">
        <v>1578</v>
      </c>
      <c r="K1375" s="245">
        <v>1504</v>
      </c>
      <c r="L1375" s="245">
        <v>74</v>
      </c>
      <c r="M1375" s="245">
        <v>799406</v>
      </c>
      <c r="N1375" s="246">
        <v>1.5011145733296871E-3</v>
      </c>
      <c r="O1375" s="245">
        <v>6</v>
      </c>
      <c r="P1375" s="246">
        <v>7.8569201286882162E-4</v>
      </c>
      <c r="Q1375" s="246">
        <v>0</v>
      </c>
      <c r="R1375" s="247">
        <v>296400</v>
      </c>
      <c r="S1375" s="246">
        <v>99.549606323242188</v>
      </c>
      <c r="T1375" s="246">
        <v>99.548820495605469</v>
      </c>
      <c r="U1375" s="248">
        <v>297741</v>
      </c>
      <c r="V1375" s="249">
        <v>0.22704297304153442</v>
      </c>
      <c r="W1375" s="248">
        <v>692</v>
      </c>
      <c r="X1375" s="246">
        <v>0.23346827924251556</v>
      </c>
      <c r="Y1375" s="246">
        <v>0</v>
      </c>
      <c r="Z1375" s="247">
        <v>66110</v>
      </c>
      <c r="AA1375" s="249">
        <v>97.10784912109375</v>
      </c>
      <c r="AB1375" s="246">
        <v>66267</v>
      </c>
      <c r="AC1375" s="250">
        <v>97.025665283203125</v>
      </c>
      <c r="AD1375" s="246">
        <v>4.2866206169128418</v>
      </c>
      <c r="AE1375" s="246">
        <v>32.503524780273437</v>
      </c>
      <c r="AF1375" s="246">
        <v>1018.9702758789062</v>
      </c>
      <c r="AG1375" s="246">
        <v>3864.029296875</v>
      </c>
      <c r="AH1375" s="251">
        <v>2238.098876953125</v>
      </c>
      <c r="AI1375" s="246">
        <v>57.921375274658203</v>
      </c>
      <c r="AJ1375" s="251">
        <v>3716.2900390625</v>
      </c>
      <c r="AK1375" s="251">
        <v>147.73968505859375</v>
      </c>
      <c r="AL1375" s="246">
        <v>2142.525390625</v>
      </c>
      <c r="AM1375" s="246">
        <v>95.573097229003906</v>
      </c>
      <c r="AN1375" s="246">
        <v>64.5723876953125</v>
      </c>
      <c r="AO1375" s="246">
        <v>65.394439697265625</v>
      </c>
      <c r="AP1375" s="246">
        <v>49.059474945068359</v>
      </c>
      <c r="AQ1375" s="246">
        <v>2.4486877673479088</v>
      </c>
      <c r="AR1375" s="248">
        <v>352</v>
      </c>
      <c r="AS1375" s="248">
        <v>0</v>
      </c>
      <c r="AT1375" s="248">
        <v>0</v>
      </c>
      <c r="AU1375" s="248">
        <v>0</v>
      </c>
      <c r="AV1375" s="248">
        <v>4</v>
      </c>
      <c r="AW1375" s="248">
        <v>2</v>
      </c>
      <c r="AX1375" s="248">
        <v>1</v>
      </c>
      <c r="AY1375" s="248">
        <v>0</v>
      </c>
      <c r="AZ1375" s="248">
        <v>3</v>
      </c>
      <c r="BA1375" s="248">
        <v>2</v>
      </c>
      <c r="BB1375" s="248">
        <v>53</v>
      </c>
      <c r="BC1375" s="248">
        <v>25</v>
      </c>
      <c r="BD1375" s="246">
        <v>8</v>
      </c>
      <c r="BE1375" s="248">
        <v>17</v>
      </c>
      <c r="BF1375" s="248">
        <v>0</v>
      </c>
      <c r="BG1375" s="249">
        <v>31.39631462097168</v>
      </c>
      <c r="BH1375" s="252">
        <v>173</v>
      </c>
      <c r="BI1375" s="253">
        <v>35.378323108384457</v>
      </c>
      <c r="BJ1375" s="129"/>
      <c r="BK1375" s="129"/>
    </row>
    <row r="1376" spans="1:63">
      <c r="A1376" s="352">
        <v>41835</v>
      </c>
      <c r="B1376" s="107" t="s">
        <v>127</v>
      </c>
      <c r="C1376" s="107" t="s">
        <v>128</v>
      </c>
      <c r="D1376" s="107">
        <v>162</v>
      </c>
      <c r="E1376" s="107">
        <v>150</v>
      </c>
      <c r="F1376" s="107">
        <v>12</v>
      </c>
      <c r="G1376" s="107">
        <v>486</v>
      </c>
      <c r="H1376" s="107">
        <v>450</v>
      </c>
      <c r="I1376" s="107">
        <v>36</v>
      </c>
      <c r="J1376" s="107">
        <v>1587</v>
      </c>
      <c r="K1376" s="108">
        <v>1465</v>
      </c>
      <c r="L1376" s="108">
        <v>122</v>
      </c>
      <c r="M1376" s="108">
        <v>774612</v>
      </c>
      <c r="N1376" s="109">
        <v>0.11373435705900192</v>
      </c>
      <c r="O1376" s="108">
        <v>3369</v>
      </c>
      <c r="P1376" s="109">
        <v>0.43542996048927307</v>
      </c>
      <c r="Q1376" s="109">
        <v>0</v>
      </c>
      <c r="R1376" s="110">
        <v>300829</v>
      </c>
      <c r="S1376" s="109">
        <v>99.591148376464844</v>
      </c>
      <c r="T1376" s="109">
        <v>99.157501220703125</v>
      </c>
      <c r="U1376" s="111">
        <v>302064</v>
      </c>
      <c r="V1376" s="112">
        <v>3.0126066878437996E-2</v>
      </c>
      <c r="W1376" s="111">
        <v>2151</v>
      </c>
      <c r="X1376" s="109">
        <v>0.71502417325973511</v>
      </c>
      <c r="Y1376" s="109">
        <v>0</v>
      </c>
      <c r="Z1376" s="110">
        <v>621885</v>
      </c>
      <c r="AA1376" s="112">
        <v>99.378662109375</v>
      </c>
      <c r="AB1376" s="109">
        <v>620880</v>
      </c>
      <c r="AC1376" s="182">
        <v>99.521484375</v>
      </c>
      <c r="AD1376" s="109">
        <v>3.1672708988189697</v>
      </c>
      <c r="AE1376" s="109">
        <v>17.984418869018555</v>
      </c>
      <c r="AF1376" s="109">
        <v>678.1612548828125</v>
      </c>
      <c r="AG1376" s="109">
        <v>3910.948486328125</v>
      </c>
      <c r="AH1376" s="113">
        <v>2303.8837890625</v>
      </c>
      <c r="AI1376" s="109">
        <v>58.9085693359375</v>
      </c>
      <c r="AJ1376" s="113">
        <v>3609.22119140625</v>
      </c>
      <c r="AK1376" s="113">
        <v>301.727783203125</v>
      </c>
      <c r="AL1376" s="109">
        <v>450</v>
      </c>
      <c r="AM1376" s="109">
        <v>36</v>
      </c>
      <c r="AN1376" s="109">
        <v>68.195953369140625</v>
      </c>
      <c r="AO1376" s="109">
        <v>69.236183166503906</v>
      </c>
      <c r="AP1376" s="109">
        <v>57.807014465332031</v>
      </c>
      <c r="AQ1376" s="109">
        <v>2.4643657758841369</v>
      </c>
      <c r="AR1376" s="111">
        <v>347</v>
      </c>
      <c r="AS1376" s="111">
        <v>1</v>
      </c>
      <c r="AT1376" s="111">
        <v>5</v>
      </c>
      <c r="AU1376" s="111">
        <v>4</v>
      </c>
      <c r="AV1376" s="111">
        <v>2</v>
      </c>
      <c r="AW1376" s="111">
        <v>0</v>
      </c>
      <c r="AX1376" s="111">
        <v>12</v>
      </c>
      <c r="AY1376" s="111">
        <v>0</v>
      </c>
      <c r="AZ1376" s="111">
        <v>10</v>
      </c>
      <c r="BA1376" s="111">
        <v>1</v>
      </c>
      <c r="BB1376" s="111">
        <v>18</v>
      </c>
      <c r="BC1376" s="111">
        <v>3</v>
      </c>
      <c r="BD1376" s="109">
        <v>55</v>
      </c>
      <c r="BE1376" s="111">
        <v>84</v>
      </c>
      <c r="BF1376" s="111">
        <v>0</v>
      </c>
      <c r="BG1376" s="112">
        <v>33.339778900146484</v>
      </c>
      <c r="BH1376" s="244">
        <v>186</v>
      </c>
      <c r="BI1376" s="240">
        <v>38.271604938271601</v>
      </c>
      <c r="BJ1376" s="129"/>
      <c r="BK1376" s="129"/>
    </row>
    <row r="1377" spans="1:63">
      <c r="A1377" s="352">
        <v>41835</v>
      </c>
      <c r="B1377" s="107" t="s">
        <v>129</v>
      </c>
      <c r="C1377" s="107" t="s">
        <v>128</v>
      </c>
      <c r="D1377" s="107">
        <v>154</v>
      </c>
      <c r="E1377" s="107">
        <v>151</v>
      </c>
      <c r="F1377" s="107">
        <v>3</v>
      </c>
      <c r="G1377" s="107">
        <v>457</v>
      </c>
      <c r="H1377" s="107">
        <v>449</v>
      </c>
      <c r="I1377" s="107">
        <v>8</v>
      </c>
      <c r="J1377" s="107">
        <v>1279</v>
      </c>
      <c r="K1377" s="108">
        <v>1253</v>
      </c>
      <c r="L1377" s="108">
        <v>26</v>
      </c>
      <c r="M1377" s="108">
        <v>590852</v>
      </c>
      <c r="N1377" s="109">
        <v>0</v>
      </c>
      <c r="O1377" s="108">
        <v>3864</v>
      </c>
      <c r="P1377" s="109">
        <v>0.65398412942886353</v>
      </c>
      <c r="Q1377" s="109">
        <v>0</v>
      </c>
      <c r="R1377" s="110">
        <v>187542</v>
      </c>
      <c r="S1377" s="109">
        <v>99.534019470214844</v>
      </c>
      <c r="T1377" s="109">
        <v>98.883079528808594</v>
      </c>
      <c r="U1377" s="111">
        <v>188420</v>
      </c>
      <c r="V1377" s="112">
        <v>1.0083855129778385E-2</v>
      </c>
      <c r="W1377" s="111">
        <v>1329</v>
      </c>
      <c r="X1377" s="109">
        <v>0.70864129066467285</v>
      </c>
      <c r="Y1377" s="109">
        <v>0</v>
      </c>
      <c r="Z1377" s="110">
        <v>140738</v>
      </c>
      <c r="AA1377" s="112">
        <v>98.847503662109375</v>
      </c>
      <c r="AB1377" s="109">
        <v>140907</v>
      </c>
      <c r="AC1377" s="182">
        <v>99.034828186035156</v>
      </c>
      <c r="AD1377" s="109">
        <v>3.0932843685150146</v>
      </c>
      <c r="AE1377" s="109">
        <v>26.395256042480469</v>
      </c>
      <c r="AF1377" s="109">
        <v>539.11627197265625</v>
      </c>
      <c r="AG1377" s="109">
        <v>2194.8427734375</v>
      </c>
      <c r="AH1377" s="113">
        <v>845.9996337890625</v>
      </c>
      <c r="AI1377" s="109">
        <v>38.544883728027344</v>
      </c>
      <c r="AJ1377" s="113">
        <v>2170.787841796875</v>
      </c>
      <c r="AK1377" s="113">
        <v>24.05555534362793</v>
      </c>
      <c r="AL1377" s="109">
        <v>449</v>
      </c>
      <c r="AM1377" s="109">
        <v>8</v>
      </c>
      <c r="AN1377" s="109">
        <v>51.669723510742187</v>
      </c>
      <c r="AO1377" s="109">
        <v>52.234489440917969</v>
      </c>
      <c r="AP1377" s="109">
        <v>26.153026580810547</v>
      </c>
      <c r="AQ1377" s="109">
        <v>1.716061589865129</v>
      </c>
      <c r="AR1377" s="111">
        <v>379</v>
      </c>
      <c r="AS1377" s="111">
        <v>1</v>
      </c>
      <c r="AT1377" s="111">
        <v>0</v>
      </c>
      <c r="AU1377" s="111">
        <v>0</v>
      </c>
      <c r="AV1377" s="111">
        <v>0</v>
      </c>
      <c r="AW1377" s="111">
        <v>0</v>
      </c>
      <c r="AX1377" s="111">
        <v>19</v>
      </c>
      <c r="AY1377" s="111">
        <v>0</v>
      </c>
      <c r="AZ1377" s="111">
        <v>12</v>
      </c>
      <c r="BA1377" s="111">
        <v>1</v>
      </c>
      <c r="BB1377" s="111">
        <v>32</v>
      </c>
      <c r="BC1377" s="111">
        <v>10</v>
      </c>
      <c r="BD1377" s="109">
        <v>59</v>
      </c>
      <c r="BE1377" s="111">
        <v>93</v>
      </c>
      <c r="BF1377" s="111">
        <v>0</v>
      </c>
      <c r="BG1377" s="112">
        <v>24.990331649780273</v>
      </c>
      <c r="BH1377" s="244">
        <v>212</v>
      </c>
      <c r="BI1377" s="240">
        <v>46.389496717724285</v>
      </c>
      <c r="BJ1377" s="129"/>
      <c r="BK1377" s="129"/>
    </row>
    <row r="1378" spans="1:63">
      <c r="A1378" s="352">
        <v>41835</v>
      </c>
      <c r="B1378" s="126" t="s">
        <v>130</v>
      </c>
      <c r="C1378" s="126" t="s">
        <v>128</v>
      </c>
      <c r="D1378" s="233">
        <v>181</v>
      </c>
      <c r="E1378" s="233">
        <v>176</v>
      </c>
      <c r="F1378" s="233">
        <v>5</v>
      </c>
      <c r="G1378" s="233">
        <v>543</v>
      </c>
      <c r="H1378" s="233">
        <v>528</v>
      </c>
      <c r="I1378" s="233">
        <v>15</v>
      </c>
      <c r="J1378" s="233">
        <v>896</v>
      </c>
      <c r="K1378" s="233">
        <v>865</v>
      </c>
      <c r="L1378" s="233">
        <v>31</v>
      </c>
      <c r="M1378" s="233">
        <v>271847</v>
      </c>
      <c r="N1378" s="195">
        <v>1.4714158605784178E-3</v>
      </c>
      <c r="O1378" s="233">
        <v>638</v>
      </c>
      <c r="P1378" s="230">
        <v>0.23469428718090057</v>
      </c>
      <c r="Q1378" s="234">
        <v>0</v>
      </c>
      <c r="R1378" s="233">
        <v>56507</v>
      </c>
      <c r="S1378" s="230">
        <v>99.810997009277344</v>
      </c>
      <c r="T1378" s="195">
        <v>99.576744079589844</v>
      </c>
      <c r="U1378" s="233">
        <v>56614</v>
      </c>
      <c r="V1378" s="195">
        <v>0</v>
      </c>
      <c r="W1378" s="233">
        <v>416</v>
      </c>
      <c r="X1378" s="195">
        <v>0.73619198799133301</v>
      </c>
      <c r="Y1378" s="234">
        <v>0</v>
      </c>
      <c r="Z1378" s="233">
        <v>103329</v>
      </c>
      <c r="AA1378" s="195">
        <v>98.35186767578125</v>
      </c>
      <c r="AB1378" s="233">
        <v>104479</v>
      </c>
      <c r="AC1378" s="195">
        <v>98.089569091796875</v>
      </c>
      <c r="AD1378" s="234">
        <v>4.1561441421508789</v>
      </c>
      <c r="AE1378" s="234">
        <v>35.280654907226563</v>
      </c>
      <c r="AF1378" s="233">
        <v>342.78884887695312</v>
      </c>
      <c r="AG1378" s="234">
        <v>1023.9385375976563</v>
      </c>
      <c r="AH1378" s="234">
        <v>528.78546142578125</v>
      </c>
      <c r="AI1378" s="234">
        <v>51.642303466796875</v>
      </c>
      <c r="AJ1378" s="234">
        <v>985.588623046875</v>
      </c>
      <c r="AK1378" s="234">
        <v>38.349994659423828</v>
      </c>
      <c r="AL1378" s="234">
        <v>528</v>
      </c>
      <c r="AM1378" s="234">
        <v>15</v>
      </c>
      <c r="AN1378" s="235">
        <v>39.715370178222656</v>
      </c>
      <c r="AO1378" s="235">
        <v>39.166965484619141</v>
      </c>
      <c r="AP1378" s="235">
        <v>62.039951324462891</v>
      </c>
      <c r="AQ1378" s="213">
        <v>1.1427885464259557</v>
      </c>
      <c r="AR1378" s="234">
        <v>501</v>
      </c>
      <c r="AS1378" s="236">
        <v>0</v>
      </c>
      <c r="AT1378" s="236">
        <v>0</v>
      </c>
      <c r="AU1378" s="236">
        <v>0</v>
      </c>
      <c r="AV1378" s="236">
        <v>0</v>
      </c>
      <c r="AW1378" s="236">
        <v>0</v>
      </c>
      <c r="AX1378" s="236">
        <v>9</v>
      </c>
      <c r="AY1378" s="236">
        <v>5</v>
      </c>
      <c r="AZ1378" s="236">
        <v>2</v>
      </c>
      <c r="BA1378" s="236">
        <v>0</v>
      </c>
      <c r="BB1378" s="236">
        <v>61</v>
      </c>
      <c r="BC1378" s="236">
        <v>22</v>
      </c>
      <c r="BD1378" s="236">
        <v>10</v>
      </c>
      <c r="BE1378" s="236">
        <v>2</v>
      </c>
      <c r="BF1378" s="236">
        <v>0</v>
      </c>
      <c r="BG1378" s="235">
        <v>18.126123428344727</v>
      </c>
      <c r="BH1378" s="236">
        <v>320</v>
      </c>
      <c r="BI1378" s="235">
        <v>58.931860036832418</v>
      </c>
      <c r="BJ1378" s="129"/>
      <c r="BK1378" s="129"/>
    </row>
    <row r="1379" spans="1:63">
      <c r="A1379" s="352">
        <v>41835</v>
      </c>
      <c r="B1379" s="127" t="s">
        <v>132</v>
      </c>
      <c r="C1379" s="127" t="s">
        <v>128</v>
      </c>
      <c r="D1379" s="199">
        <v>183</v>
      </c>
      <c r="E1379" s="199">
        <v>178</v>
      </c>
      <c r="F1379" s="199">
        <v>5</v>
      </c>
      <c r="G1379" s="199">
        <v>542</v>
      </c>
      <c r="H1379" s="199">
        <v>527</v>
      </c>
      <c r="I1379" s="199">
        <v>15</v>
      </c>
      <c r="J1379" s="199">
        <v>1042</v>
      </c>
      <c r="K1379" s="199">
        <v>1008</v>
      </c>
      <c r="L1379" s="199">
        <v>34</v>
      </c>
      <c r="M1379" s="199">
        <v>347353</v>
      </c>
      <c r="N1379" s="200">
        <v>8.9246388524770737E-3</v>
      </c>
      <c r="O1379" s="199">
        <v>1370</v>
      </c>
      <c r="P1379" s="194">
        <v>0.39446142315864563</v>
      </c>
      <c r="Q1379" s="200">
        <v>0</v>
      </c>
      <c r="R1379" s="199">
        <v>86565</v>
      </c>
      <c r="S1379" s="194">
        <v>99.713180541992188</v>
      </c>
      <c r="T1379" s="200">
        <v>99.319847106933594</v>
      </c>
      <c r="U1379" s="199">
        <v>86814</v>
      </c>
      <c r="V1379" s="201">
        <v>0</v>
      </c>
      <c r="W1379" s="199">
        <v>1032</v>
      </c>
      <c r="X1379" s="200">
        <v>1.1921677589416504</v>
      </c>
      <c r="Y1379" s="200">
        <v>0</v>
      </c>
      <c r="Z1379" s="199">
        <v>122922</v>
      </c>
      <c r="AA1379" s="201">
        <v>96.796340942382812</v>
      </c>
      <c r="AB1379" s="199">
        <v>123795</v>
      </c>
      <c r="AC1379" s="201">
        <v>96.812469482421875</v>
      </c>
      <c r="AD1379" s="200">
        <v>4.175438404083252</v>
      </c>
      <c r="AE1379" s="200">
        <v>28.77025032043457</v>
      </c>
      <c r="AF1379" s="199">
        <v>406.70553588867187</v>
      </c>
      <c r="AG1379" s="200">
        <v>1360.616943359375</v>
      </c>
      <c r="AH1379" s="200">
        <v>636.3455810546875</v>
      </c>
      <c r="AI1379" s="237">
        <v>46.768901824951172</v>
      </c>
      <c r="AJ1379" s="200">
        <v>1317.5281982421875</v>
      </c>
      <c r="AK1379" s="200">
        <v>43.088886260986328</v>
      </c>
      <c r="AL1379" s="200">
        <v>527</v>
      </c>
      <c r="AM1379" s="200">
        <v>15</v>
      </c>
      <c r="AN1379" s="200">
        <v>41.803264617919922</v>
      </c>
      <c r="AO1379" s="200">
        <v>41.745277404785156</v>
      </c>
      <c r="AP1379" s="200">
        <v>43.657749176025391</v>
      </c>
      <c r="AQ1379" s="200">
        <v>1.3057744178113004</v>
      </c>
      <c r="AR1379" s="200">
        <v>492</v>
      </c>
      <c r="AS1379" s="202">
        <v>0</v>
      </c>
      <c r="AT1379" s="202">
        <v>2</v>
      </c>
      <c r="AU1379" s="202">
        <v>0</v>
      </c>
      <c r="AV1379" s="202">
        <v>0</v>
      </c>
      <c r="AW1379" s="202">
        <v>0</v>
      </c>
      <c r="AX1379" s="202">
        <v>32</v>
      </c>
      <c r="AY1379" s="202">
        <v>12</v>
      </c>
      <c r="AZ1379" s="202">
        <v>5</v>
      </c>
      <c r="BA1379" s="202">
        <v>2</v>
      </c>
      <c r="BB1379" s="202">
        <v>61</v>
      </c>
      <c r="BC1379" s="202">
        <v>33</v>
      </c>
      <c r="BD1379" s="202">
        <v>41</v>
      </c>
      <c r="BE1379" s="202">
        <v>21</v>
      </c>
      <c r="BF1379" s="202">
        <v>0</v>
      </c>
      <c r="BG1379" s="200">
        <v>19.427492141723633</v>
      </c>
      <c r="BH1379" s="202">
        <v>329</v>
      </c>
      <c r="BI1379" s="238">
        <v>60.701107011070107</v>
      </c>
      <c r="BJ1379" s="129"/>
      <c r="BK1379" s="129"/>
    </row>
    <row r="1380" spans="1:63">
      <c r="A1380" s="352">
        <v>41834</v>
      </c>
      <c r="B1380" s="126" t="s">
        <v>6</v>
      </c>
      <c r="C1380" s="126"/>
      <c r="D1380" s="233">
        <v>2090</v>
      </c>
      <c r="E1380" s="233">
        <v>1911</v>
      </c>
      <c r="F1380" s="233">
        <v>179</v>
      </c>
      <c r="G1380" s="233">
        <v>6173</v>
      </c>
      <c r="H1380" s="233">
        <v>5655</v>
      </c>
      <c r="I1380" s="233">
        <v>518</v>
      </c>
      <c r="J1380" s="233">
        <v>18542</v>
      </c>
      <c r="K1380" s="233">
        <v>16617</v>
      </c>
      <c r="L1380" s="233">
        <v>1925</v>
      </c>
      <c r="M1380" s="233">
        <v>10397442</v>
      </c>
      <c r="N1380" s="195">
        <v>6.9901806766484664E-2</v>
      </c>
      <c r="O1380" s="233">
        <v>18101</v>
      </c>
      <c r="P1380" s="230">
        <v>0.17654236470561432</v>
      </c>
      <c r="Q1380" s="234"/>
      <c r="R1380" s="233">
        <v>3942373</v>
      </c>
      <c r="S1380" s="230">
        <v>99.494450221589332</v>
      </c>
      <c r="T1380" s="195">
        <v>99.318800366417292</v>
      </c>
      <c r="U1380" s="233">
        <v>3962440</v>
      </c>
      <c r="V1380" s="195">
        <v>0.21423668359771461</v>
      </c>
      <c r="W1380" s="233">
        <v>14573</v>
      </c>
      <c r="X1380" s="195">
        <v>0.36965046179039884</v>
      </c>
      <c r="Y1380" s="234"/>
      <c r="Z1380" s="233">
        <v>2996287</v>
      </c>
      <c r="AA1380" s="195">
        <v>97.81537355265003</v>
      </c>
      <c r="AB1380" s="233">
        <v>2996073</v>
      </c>
      <c r="AC1380" s="195">
        <v>97.806504960298412</v>
      </c>
      <c r="AD1380" s="234">
        <v>9.1247815821899998</v>
      </c>
      <c r="AE1380" s="234">
        <v>30.534386487688977</v>
      </c>
      <c r="AF1380" s="233">
        <v>13852.489013671875</v>
      </c>
      <c r="AG1380" s="234">
        <v>54192.450256347656</v>
      </c>
      <c r="AH1380" s="234">
        <v>33932.619079589844</v>
      </c>
      <c r="AI1380" s="234">
        <v>62.6150301731656</v>
      </c>
      <c r="AJ1380" s="234">
        <v>46425.668884277344</v>
      </c>
      <c r="AK1380" s="234">
        <v>7766.7903175354004</v>
      </c>
      <c r="AL1380" s="234">
        <v>26015.680541992188</v>
      </c>
      <c r="AM1380" s="234">
        <v>5775.6456909179688</v>
      </c>
      <c r="AN1380" s="235">
        <v>75.787370396219345</v>
      </c>
      <c r="AO1380" s="235">
        <v>73.11358255408048</v>
      </c>
      <c r="AP1380" s="235">
        <v>97.48747412458512</v>
      </c>
      <c r="AQ1380" s="213">
        <v>2.922686347554075</v>
      </c>
      <c r="AR1380" s="234">
        <v>4240</v>
      </c>
      <c r="AS1380" s="236">
        <v>91</v>
      </c>
      <c r="AT1380" s="236">
        <v>45</v>
      </c>
      <c r="AU1380" s="236">
        <v>37</v>
      </c>
      <c r="AV1380" s="236">
        <v>17</v>
      </c>
      <c r="AW1380" s="236">
        <v>9</v>
      </c>
      <c r="AX1380" s="236">
        <v>120</v>
      </c>
      <c r="AY1380" s="236">
        <v>-2</v>
      </c>
      <c r="AZ1380" s="236">
        <v>76</v>
      </c>
      <c r="BA1380" s="236">
        <v>0</v>
      </c>
      <c r="BB1380" s="236">
        <v>670</v>
      </c>
      <c r="BC1380" s="236">
        <v>317</v>
      </c>
      <c r="BD1380" s="236">
        <v>316</v>
      </c>
      <c r="BE1380" s="236">
        <v>429</v>
      </c>
      <c r="BF1380" s="236">
        <v>0</v>
      </c>
      <c r="BG1380" s="235">
        <v>56.792460780737827</v>
      </c>
      <c r="BH1380" s="236">
        <v>1955</v>
      </c>
      <c r="BI1380" s="235">
        <v>31.670176575409037</v>
      </c>
      <c r="BJ1380" s="129"/>
      <c r="BK1380" s="129"/>
    </row>
    <row r="1381" spans="1:63">
      <c r="A1381" s="352">
        <v>41834</v>
      </c>
      <c r="B1381" s="127" t="s">
        <v>134</v>
      </c>
      <c r="C1381" s="127"/>
      <c r="D1381" s="199">
        <v>739</v>
      </c>
      <c r="E1381" s="199">
        <v>653</v>
      </c>
      <c r="F1381" s="199">
        <v>86</v>
      </c>
      <c r="G1381" s="199">
        <v>2203</v>
      </c>
      <c r="H1381" s="199">
        <v>1943</v>
      </c>
      <c r="I1381" s="199">
        <v>260</v>
      </c>
      <c r="J1381" s="199">
        <v>7307</v>
      </c>
      <c r="K1381" s="199">
        <v>6247</v>
      </c>
      <c r="L1381" s="199">
        <v>1060</v>
      </c>
      <c r="M1381" s="199">
        <v>4828339</v>
      </c>
      <c r="N1381" s="200">
        <v>0.10599918269813444</v>
      </c>
      <c r="O1381" s="199">
        <v>8987</v>
      </c>
      <c r="P1381" s="194">
        <v>0.18633989685010638</v>
      </c>
      <c r="Q1381" s="200"/>
      <c r="R1381" s="199">
        <v>1977791</v>
      </c>
      <c r="S1381" s="194">
        <v>99.530906013291329</v>
      </c>
      <c r="T1381" s="200">
        <v>99.345440225692187</v>
      </c>
      <c r="U1381" s="199">
        <v>1987119</v>
      </c>
      <c r="V1381" s="201">
        <v>0.19535819921088185</v>
      </c>
      <c r="W1381" s="199">
        <v>6095</v>
      </c>
      <c r="X1381" s="200">
        <v>0.30817209705171072</v>
      </c>
      <c r="Y1381" s="200"/>
      <c r="Z1381" s="199">
        <v>1694816</v>
      </c>
      <c r="AA1381" s="201">
        <v>97.554129373072243</v>
      </c>
      <c r="AB1381" s="199">
        <v>1691987</v>
      </c>
      <c r="AC1381" s="201">
        <v>97.502404700283549</v>
      </c>
      <c r="AD1381" s="200">
        <v>5.2215943643844405</v>
      </c>
      <c r="AE1381" s="200">
        <v>32.194920942884004</v>
      </c>
      <c r="AF1381" s="199">
        <v>6916.7037353515625</v>
      </c>
      <c r="AG1381" s="200">
        <v>28536.895263671875</v>
      </c>
      <c r="AH1381" s="200">
        <v>19720.27978515625</v>
      </c>
      <c r="AI1381" s="237">
        <v>69.10450349607801</v>
      </c>
      <c r="AJ1381" s="200">
        <v>22902.408203125</v>
      </c>
      <c r="AK1381" s="200">
        <v>5634.4969711303711</v>
      </c>
      <c r="AL1381" s="200">
        <v>15149.711303710938</v>
      </c>
      <c r="AM1381" s="200">
        <v>4570.5705337524414</v>
      </c>
      <c r="AN1381" s="200">
        <v>92.736702058205267</v>
      </c>
      <c r="AO1381" s="200">
        <v>87.186415835086791</v>
      </c>
      <c r="AP1381" s="200">
        <v>125.10981919801105</v>
      </c>
      <c r="AQ1381" s="200">
        <v>3.9054188126005029</v>
      </c>
      <c r="AR1381" s="200">
        <v>1157</v>
      </c>
      <c r="AS1381" s="202">
        <v>81</v>
      </c>
      <c r="AT1381" s="202">
        <v>33</v>
      </c>
      <c r="AU1381" s="202">
        <v>28</v>
      </c>
      <c r="AV1381" s="202">
        <v>6</v>
      </c>
      <c r="AW1381" s="202">
        <v>2</v>
      </c>
      <c r="AX1381" s="202">
        <v>34</v>
      </c>
      <c r="AY1381" s="202">
        <v>0</v>
      </c>
      <c r="AZ1381" s="202">
        <v>28</v>
      </c>
      <c r="BA1381" s="202">
        <v>0</v>
      </c>
      <c r="BB1381" s="202">
        <v>159</v>
      </c>
      <c r="BC1381" s="202">
        <v>62</v>
      </c>
      <c r="BD1381" s="202">
        <v>109</v>
      </c>
      <c r="BE1381" s="202">
        <v>160</v>
      </c>
      <c r="BF1381" s="202">
        <v>0</v>
      </c>
      <c r="BG1381" s="200">
        <v>45.849448134675747</v>
      </c>
      <c r="BH1381" s="202">
        <v>336</v>
      </c>
      <c r="BI1381" s="238">
        <v>15.25192918747163</v>
      </c>
      <c r="BJ1381" s="129"/>
      <c r="BK1381" s="129"/>
    </row>
    <row r="1382" spans="1:63">
      <c r="A1382" s="352">
        <v>41834</v>
      </c>
      <c r="B1382" s="127" t="s">
        <v>175</v>
      </c>
      <c r="C1382" s="127"/>
      <c r="D1382" s="199">
        <v>671</v>
      </c>
      <c r="E1382" s="199">
        <v>603</v>
      </c>
      <c r="F1382" s="199">
        <v>68</v>
      </c>
      <c r="G1382" s="199">
        <v>1942</v>
      </c>
      <c r="H1382" s="199">
        <v>1758</v>
      </c>
      <c r="I1382" s="199">
        <v>184</v>
      </c>
      <c r="J1382" s="199">
        <v>6428</v>
      </c>
      <c r="K1382" s="199">
        <v>5776</v>
      </c>
      <c r="L1382" s="199">
        <v>652</v>
      </c>
      <c r="M1382" s="199">
        <v>3603273</v>
      </c>
      <c r="N1382" s="200">
        <v>5.9029663780980637E-2</v>
      </c>
      <c r="O1382" s="199">
        <v>188</v>
      </c>
      <c r="P1382" s="194">
        <v>5.4266376319763703E-3</v>
      </c>
      <c r="Q1382" s="200"/>
      <c r="R1382" s="199">
        <v>1340613</v>
      </c>
      <c r="S1382" s="194">
        <v>99.381603996839203</v>
      </c>
      <c r="T1382" s="243">
        <v>99.376210917317451</v>
      </c>
      <c r="U1382" s="199">
        <v>1348980</v>
      </c>
      <c r="V1382" s="201">
        <v>0.33929340318354173</v>
      </c>
      <c r="W1382" s="199">
        <v>3727</v>
      </c>
      <c r="X1382" s="200">
        <v>0.27800715046027452</v>
      </c>
      <c r="Y1382" s="200"/>
      <c r="Z1382" s="199">
        <v>351861</v>
      </c>
      <c r="AA1382" s="201">
        <v>95.968010606613717</v>
      </c>
      <c r="AB1382" s="199">
        <v>350315</v>
      </c>
      <c r="AC1382" s="201">
        <v>96.114638804881693</v>
      </c>
      <c r="AD1382" s="200">
        <v>19.227902157751711</v>
      </c>
      <c r="AE1382" s="200">
        <v>32.150852370733219</v>
      </c>
      <c r="AF1382" s="199">
        <v>5009.82958984375</v>
      </c>
      <c r="AG1382" s="200">
        <v>17327.632080078125</v>
      </c>
      <c r="AH1382" s="200">
        <v>10043.044677734375</v>
      </c>
      <c r="AI1382" s="237">
        <v>57.959706388739839</v>
      </c>
      <c r="AJ1382" s="200">
        <v>15602.093994140625</v>
      </c>
      <c r="AK1382" s="200">
        <v>1725.5377807617187</v>
      </c>
      <c r="AL1382" s="200">
        <v>8911.96923828125</v>
      </c>
      <c r="AM1382" s="200">
        <v>1131.0751571655273</v>
      </c>
      <c r="AN1382" s="200">
        <v>69.611022149586418</v>
      </c>
      <c r="AO1382" s="200">
        <v>70.199068862413995</v>
      </c>
      <c r="AP1382" s="200">
        <v>65.718967990687133</v>
      </c>
      <c r="AQ1382" s="200">
        <v>2.6956490479275241</v>
      </c>
      <c r="AR1382" s="200">
        <v>1337</v>
      </c>
      <c r="AS1382" s="202">
        <v>8</v>
      </c>
      <c r="AT1382" s="202">
        <v>10</v>
      </c>
      <c r="AU1382" s="202">
        <v>7</v>
      </c>
      <c r="AV1382" s="202">
        <v>10</v>
      </c>
      <c r="AW1382" s="202">
        <v>7</v>
      </c>
      <c r="AX1382" s="202">
        <v>14</v>
      </c>
      <c r="AY1382" s="202">
        <v>0</v>
      </c>
      <c r="AZ1382" s="202">
        <v>23</v>
      </c>
      <c r="BA1382" s="202">
        <v>0</v>
      </c>
      <c r="BB1382" s="202">
        <v>324</v>
      </c>
      <c r="BC1382" s="202">
        <v>176</v>
      </c>
      <c r="BD1382" s="202">
        <v>58</v>
      </c>
      <c r="BE1382" s="202">
        <v>83</v>
      </c>
      <c r="BF1382" s="202">
        <v>0</v>
      </c>
      <c r="BG1382" s="200">
        <v>33.773877184673758</v>
      </c>
      <c r="BH1382" s="202">
        <v>554</v>
      </c>
      <c r="BI1382" s="238">
        <v>28.527291452111225</v>
      </c>
      <c r="BJ1382" s="129"/>
      <c r="BK1382" s="129"/>
    </row>
    <row r="1383" spans="1:63">
      <c r="A1383" s="352">
        <v>41834</v>
      </c>
      <c r="B1383" s="126" t="s">
        <v>135</v>
      </c>
      <c r="C1383" s="126"/>
      <c r="D1383" s="189">
        <v>680</v>
      </c>
      <c r="E1383" s="189">
        <v>655</v>
      </c>
      <c r="F1383" s="189">
        <v>25</v>
      </c>
      <c r="G1383" s="189">
        <v>2028</v>
      </c>
      <c r="H1383" s="189">
        <v>1954</v>
      </c>
      <c r="I1383" s="189">
        <v>74</v>
      </c>
      <c r="J1383" s="189">
        <v>4807</v>
      </c>
      <c r="K1383" s="189">
        <v>4594</v>
      </c>
      <c r="L1383" s="189">
        <v>213</v>
      </c>
      <c r="M1383" s="189">
        <v>1965830</v>
      </c>
      <c r="N1383" s="203">
        <v>1.1699892966933105E-3</v>
      </c>
      <c r="O1383" s="189">
        <v>8926</v>
      </c>
      <c r="P1383" s="192">
        <v>0.45407281098807678</v>
      </c>
      <c r="Q1383" s="203"/>
      <c r="R1383" s="204">
        <v>623969</v>
      </c>
      <c r="S1383" s="192">
        <v>99.621349441221838</v>
      </c>
      <c r="T1383" s="203">
        <v>99.168995979469827</v>
      </c>
      <c r="U1383" s="204">
        <v>626341</v>
      </c>
      <c r="V1383" s="205">
        <v>4.7897232827896147E-3</v>
      </c>
      <c r="W1383" s="204">
        <v>4751</v>
      </c>
      <c r="X1383" s="203">
        <v>0.76141603188619955</v>
      </c>
      <c r="Y1383" s="203"/>
      <c r="Z1383" s="204">
        <v>949610</v>
      </c>
      <c r="AA1383" s="205">
        <v>98.966136275252566</v>
      </c>
      <c r="AB1383" s="204">
        <v>953771</v>
      </c>
      <c r="AC1383" s="205">
        <v>98.967391356379423</v>
      </c>
      <c r="AD1383" s="203">
        <v>3.6900977967288604</v>
      </c>
      <c r="AE1383" s="203">
        <v>27.182643810338593</v>
      </c>
      <c r="AF1383" s="204">
        <v>1925.9556884765625</v>
      </c>
      <c r="AG1383" s="205">
        <v>8327.9229125976562</v>
      </c>
      <c r="AH1383" s="205">
        <v>4169.2946166992187</v>
      </c>
      <c r="AI1383" s="232">
        <v>50.064039502482949</v>
      </c>
      <c r="AJ1383" s="205">
        <v>7921.1666870117187</v>
      </c>
      <c r="AK1383" s="205">
        <v>406.75556564331055</v>
      </c>
      <c r="AL1383" s="205">
        <v>1954</v>
      </c>
      <c r="AM1383" s="205">
        <v>74</v>
      </c>
      <c r="AN1383" s="203">
        <v>52.569042336628115</v>
      </c>
      <c r="AO1383" s="203">
        <v>52.793041997776818</v>
      </c>
      <c r="AP1383" s="203">
        <v>48.556804775913548</v>
      </c>
      <c r="AQ1383" s="203">
        <v>1.7324574396916281</v>
      </c>
      <c r="AR1383" s="205">
        <v>1746</v>
      </c>
      <c r="AS1383" s="204">
        <v>2</v>
      </c>
      <c r="AT1383" s="204">
        <v>2</v>
      </c>
      <c r="AU1383" s="204">
        <v>2</v>
      </c>
      <c r="AV1383" s="204">
        <v>1</v>
      </c>
      <c r="AW1383" s="204">
        <v>0</v>
      </c>
      <c r="AX1383" s="204">
        <v>72</v>
      </c>
      <c r="AY1383" s="204">
        <v>-2</v>
      </c>
      <c r="AZ1383" s="204">
        <v>25</v>
      </c>
      <c r="BA1383" s="204">
        <v>0</v>
      </c>
      <c r="BB1383" s="204">
        <v>187</v>
      </c>
      <c r="BC1383" s="204">
        <v>79</v>
      </c>
      <c r="BD1383" s="204">
        <v>149</v>
      </c>
      <c r="BE1383" s="204">
        <v>186</v>
      </c>
      <c r="BF1383" s="204">
        <v>0</v>
      </c>
      <c r="BG1383" s="203">
        <v>25.101850921578801</v>
      </c>
      <c r="BH1383" s="204">
        <v>1065</v>
      </c>
      <c r="BI1383" s="239">
        <v>52.514792899408278</v>
      </c>
      <c r="BJ1383" s="129"/>
      <c r="BK1383" s="129"/>
    </row>
    <row r="1384" spans="1:63">
      <c r="A1384" s="352">
        <v>41834</v>
      </c>
      <c r="B1384" s="114" t="s">
        <v>121</v>
      </c>
      <c r="C1384" s="114" t="s">
        <v>122</v>
      </c>
      <c r="D1384" s="114">
        <v>219</v>
      </c>
      <c r="E1384" s="114">
        <v>168</v>
      </c>
      <c r="F1384" s="114">
        <v>51</v>
      </c>
      <c r="G1384" s="114">
        <v>646</v>
      </c>
      <c r="H1384" s="114">
        <v>492</v>
      </c>
      <c r="I1384" s="114">
        <v>154</v>
      </c>
      <c r="J1384" s="114">
        <v>2610</v>
      </c>
      <c r="K1384" s="115">
        <v>1934</v>
      </c>
      <c r="L1384" s="115">
        <v>676</v>
      </c>
      <c r="M1384" s="115">
        <v>1662744</v>
      </c>
      <c r="N1384" s="116">
        <v>0.27226078510284424</v>
      </c>
      <c r="O1384" s="115">
        <v>2283</v>
      </c>
      <c r="P1384" s="116">
        <v>0.13768638670444489</v>
      </c>
      <c r="Q1384" s="116">
        <v>0</v>
      </c>
      <c r="R1384" s="117">
        <v>790070</v>
      </c>
      <c r="S1384" s="116">
        <v>99.319786071777344</v>
      </c>
      <c r="T1384" s="116">
        <v>99.183036804199219</v>
      </c>
      <c r="U1384" s="118">
        <v>795481</v>
      </c>
      <c r="V1384" s="119">
        <v>0.47769838571548462</v>
      </c>
      <c r="W1384" s="117">
        <v>2510</v>
      </c>
      <c r="X1384" s="119">
        <v>0.31769338250160217</v>
      </c>
      <c r="Y1384" s="119">
        <v>0</v>
      </c>
      <c r="Z1384" s="117">
        <v>888699</v>
      </c>
      <c r="AA1384" s="119">
        <v>97.256439208984375</v>
      </c>
      <c r="AB1384" s="116">
        <v>889749</v>
      </c>
      <c r="AC1384" s="120">
        <v>97.21258544921875</v>
      </c>
      <c r="AD1384" s="116">
        <v>4.8261828422546387</v>
      </c>
      <c r="AE1384" s="116">
        <v>31.740259170532227</v>
      </c>
      <c r="AF1384" s="116">
        <v>2306.138427734375</v>
      </c>
      <c r="AG1384" s="116">
        <v>12125.6201171875</v>
      </c>
      <c r="AH1384" s="121">
        <v>9346.7626953125</v>
      </c>
      <c r="AI1384" s="116">
        <v>77.082763671875</v>
      </c>
      <c r="AJ1384" s="121">
        <v>8217.1982421875</v>
      </c>
      <c r="AK1384" s="121">
        <v>3908.430908203125</v>
      </c>
      <c r="AL1384" s="116">
        <v>6011.72607421875</v>
      </c>
      <c r="AM1384" s="116">
        <v>3335.03759765625</v>
      </c>
      <c r="AN1384" s="116">
        <v>115.47787475585937</v>
      </c>
      <c r="AO1384" s="116">
        <v>105.71711730957031</v>
      </c>
      <c r="AP1384" s="116">
        <v>143.29327392578125</v>
      </c>
      <c r="AQ1384" s="122">
        <v>4.6458314625239465</v>
      </c>
      <c r="AR1384" s="118">
        <v>218</v>
      </c>
      <c r="AS1384" s="118">
        <v>60</v>
      </c>
      <c r="AT1384" s="118">
        <v>7</v>
      </c>
      <c r="AU1384" s="118">
        <v>3</v>
      </c>
      <c r="AV1384" s="118">
        <v>6</v>
      </c>
      <c r="AW1384" s="118">
        <v>2</v>
      </c>
      <c r="AX1384" s="118">
        <v>13</v>
      </c>
      <c r="AY1384" s="118">
        <v>0</v>
      </c>
      <c r="AZ1384" s="118">
        <v>8</v>
      </c>
      <c r="BA1384" s="118">
        <v>0</v>
      </c>
      <c r="BB1384" s="118">
        <v>46</v>
      </c>
      <c r="BC1384" s="118">
        <v>20</v>
      </c>
      <c r="BD1384" s="116">
        <v>47</v>
      </c>
      <c r="BE1384" s="118">
        <v>32</v>
      </c>
      <c r="BF1384" s="118">
        <v>0</v>
      </c>
      <c r="BG1384" s="112">
        <v>57.479934692382813</v>
      </c>
      <c r="BH1384" s="244">
        <v>63</v>
      </c>
      <c r="BI1384" s="240">
        <v>9.7523219814241493</v>
      </c>
      <c r="BJ1384" s="129"/>
      <c r="BK1384" s="129"/>
    </row>
    <row r="1385" spans="1:63">
      <c r="A1385" s="352">
        <v>41834</v>
      </c>
      <c r="B1385" s="114" t="s">
        <v>123</v>
      </c>
      <c r="C1385" s="114" t="s">
        <v>122</v>
      </c>
      <c r="D1385" s="114">
        <v>167</v>
      </c>
      <c r="E1385" s="114">
        <v>158</v>
      </c>
      <c r="F1385" s="114">
        <v>9</v>
      </c>
      <c r="G1385" s="114">
        <v>510</v>
      </c>
      <c r="H1385" s="114">
        <v>482</v>
      </c>
      <c r="I1385" s="114">
        <v>28</v>
      </c>
      <c r="J1385" s="114">
        <v>1387</v>
      </c>
      <c r="K1385" s="115">
        <v>1313</v>
      </c>
      <c r="L1385" s="115">
        <v>74</v>
      </c>
      <c r="M1385" s="115">
        <v>836222</v>
      </c>
      <c r="N1385" s="116">
        <v>4.9508385360240936E-2</v>
      </c>
      <c r="O1385" s="115">
        <v>1310</v>
      </c>
      <c r="P1385" s="116">
        <v>0.15676119923591614</v>
      </c>
      <c r="Q1385" s="116">
        <v>0</v>
      </c>
      <c r="R1385" s="117">
        <v>309171</v>
      </c>
      <c r="S1385" s="116">
        <v>99.780220031738281</v>
      </c>
      <c r="T1385" s="116">
        <v>99.623802185058594</v>
      </c>
      <c r="U1385" s="118">
        <v>309852</v>
      </c>
      <c r="V1385" s="119">
        <v>5.8092251420021057E-3</v>
      </c>
      <c r="W1385" s="117">
        <v>831</v>
      </c>
      <c r="X1385" s="119">
        <v>0.26878330111503601</v>
      </c>
      <c r="Y1385" s="119">
        <v>0</v>
      </c>
      <c r="Z1385" s="117">
        <v>247675</v>
      </c>
      <c r="AA1385" s="119">
        <v>98.303016662597656</v>
      </c>
      <c r="AB1385" s="116">
        <v>248152</v>
      </c>
      <c r="AC1385" s="120">
        <v>98.383651733398438</v>
      </c>
      <c r="AD1385" s="116">
        <v>5.390324592590332</v>
      </c>
      <c r="AE1385" s="116">
        <v>32.664150238037109</v>
      </c>
      <c r="AF1385" s="116">
        <v>1102.2938232421875</v>
      </c>
      <c r="AG1385" s="116">
        <v>4547.63427734375</v>
      </c>
      <c r="AH1385" s="121">
        <v>2852.80810546875</v>
      </c>
      <c r="AI1385" s="116">
        <v>62.731697082519531</v>
      </c>
      <c r="AJ1385" s="121">
        <v>3910.8525390625</v>
      </c>
      <c r="AK1385" s="121">
        <v>636.781982421875</v>
      </c>
      <c r="AL1385" s="116">
        <v>2298.34814453125</v>
      </c>
      <c r="AM1385" s="116">
        <v>554.4599609375</v>
      </c>
      <c r="AN1385" s="116">
        <v>73.079788208007812</v>
      </c>
      <c r="AO1385" s="116">
        <v>67.492744445800781</v>
      </c>
      <c r="AP1385" s="116">
        <v>148.65716552734375</v>
      </c>
      <c r="AQ1385" s="116">
        <v>3.2787557875585795</v>
      </c>
      <c r="AR1385" s="118">
        <v>344</v>
      </c>
      <c r="AS1385" s="118">
        <v>11</v>
      </c>
      <c r="AT1385" s="118">
        <v>23</v>
      </c>
      <c r="AU1385" s="118">
        <v>22</v>
      </c>
      <c r="AV1385" s="118">
        <v>0</v>
      </c>
      <c r="AW1385" s="118">
        <v>0</v>
      </c>
      <c r="AX1385" s="118">
        <v>6</v>
      </c>
      <c r="AY1385" s="118">
        <v>0</v>
      </c>
      <c r="AZ1385" s="118">
        <v>9</v>
      </c>
      <c r="BA1385" s="118">
        <v>0</v>
      </c>
      <c r="BB1385" s="118">
        <v>39</v>
      </c>
      <c r="BC1385" s="118">
        <v>19</v>
      </c>
      <c r="BD1385" s="116">
        <v>17</v>
      </c>
      <c r="BE1385" s="118">
        <v>26</v>
      </c>
      <c r="BF1385" s="118">
        <v>0</v>
      </c>
      <c r="BG1385" s="112">
        <v>35.898193359375</v>
      </c>
      <c r="BH1385" s="244">
        <v>135</v>
      </c>
      <c r="BI1385" s="240">
        <v>26.47058823529412</v>
      </c>
      <c r="BJ1385" s="129"/>
      <c r="BK1385" s="129"/>
    </row>
    <row r="1386" spans="1:63">
      <c r="A1386" s="352">
        <v>41834</v>
      </c>
      <c r="B1386" s="114" t="s">
        <v>183</v>
      </c>
      <c r="C1386" s="114" t="s">
        <v>122</v>
      </c>
      <c r="D1386" s="114">
        <v>136</v>
      </c>
      <c r="E1386" s="114">
        <v>129</v>
      </c>
      <c r="F1386" s="114">
        <v>7</v>
      </c>
      <c r="G1386" s="114">
        <v>406</v>
      </c>
      <c r="H1386" s="114">
        <v>385</v>
      </c>
      <c r="I1386" s="114">
        <v>21</v>
      </c>
      <c r="J1386" s="114">
        <v>1306</v>
      </c>
      <c r="K1386" s="115">
        <v>1234</v>
      </c>
      <c r="L1386" s="115">
        <v>72</v>
      </c>
      <c r="M1386" s="115">
        <v>1035515</v>
      </c>
      <c r="N1386" s="116">
        <v>1.4099264517426491E-2</v>
      </c>
      <c r="O1386" s="115">
        <v>2198</v>
      </c>
      <c r="P1386" s="116">
        <v>0.21229617297649384</v>
      </c>
      <c r="Q1386" s="116">
        <v>0</v>
      </c>
      <c r="R1386" s="117">
        <v>412755</v>
      </c>
      <c r="S1386" s="116">
        <v>99.666290283203125</v>
      </c>
      <c r="T1386" s="116">
        <v>99.454704284667969</v>
      </c>
      <c r="U1386" s="118">
        <v>414137</v>
      </c>
      <c r="V1386" s="119">
        <v>1.1831833049654961E-2</v>
      </c>
      <c r="W1386" s="117">
        <v>1157</v>
      </c>
      <c r="X1386" s="119">
        <v>0.28031155467033386</v>
      </c>
      <c r="Y1386" s="119">
        <v>0</v>
      </c>
      <c r="Z1386" s="117">
        <v>258147</v>
      </c>
      <c r="AA1386" s="119">
        <v>98.572517395019531</v>
      </c>
      <c r="AB1386" s="116">
        <v>258092</v>
      </c>
      <c r="AC1386" s="120">
        <v>98.465278625488281</v>
      </c>
      <c r="AD1386" s="116">
        <v>5.1908626556396484</v>
      </c>
      <c r="AE1386" s="116">
        <v>30.280281066894531</v>
      </c>
      <c r="AF1386" s="116">
        <v>1493.797119140625</v>
      </c>
      <c r="AG1386" s="116">
        <v>5477.5634765625</v>
      </c>
      <c r="AH1386" s="121">
        <v>3653.1005859375</v>
      </c>
      <c r="AI1386" s="116">
        <v>66.692070007324219</v>
      </c>
      <c r="AJ1386" s="121">
        <v>5144.31396484375</v>
      </c>
      <c r="AK1386" s="121">
        <v>333.25003051757813</v>
      </c>
      <c r="AL1386" s="116">
        <v>3420.530517578125</v>
      </c>
      <c r="AM1386" s="116">
        <v>232.57099914550781</v>
      </c>
      <c r="AN1386" s="116">
        <v>90.783187866210938</v>
      </c>
      <c r="AO1386" s="116">
        <v>90.2081298828125</v>
      </c>
      <c r="AP1386" s="116">
        <v>100.69193267822266</v>
      </c>
      <c r="AQ1386" s="116">
        <v>4.194152738562404</v>
      </c>
      <c r="AR1386" s="118">
        <v>181</v>
      </c>
      <c r="AS1386" s="118">
        <v>7</v>
      </c>
      <c r="AT1386" s="118">
        <v>3</v>
      </c>
      <c r="AU1386" s="118">
        <v>3</v>
      </c>
      <c r="AV1386" s="118">
        <v>0</v>
      </c>
      <c r="AW1386" s="118">
        <v>0</v>
      </c>
      <c r="AX1386" s="118">
        <v>3</v>
      </c>
      <c r="AY1386" s="118">
        <v>0</v>
      </c>
      <c r="AZ1386" s="118">
        <v>4</v>
      </c>
      <c r="BA1386" s="118">
        <v>0</v>
      </c>
      <c r="BB1386" s="118">
        <v>24</v>
      </c>
      <c r="BC1386" s="118">
        <v>3</v>
      </c>
      <c r="BD1386" s="116">
        <v>10</v>
      </c>
      <c r="BE1386" s="118">
        <v>30</v>
      </c>
      <c r="BF1386" s="118">
        <v>0</v>
      </c>
      <c r="BG1386" s="112">
        <v>44.945343017578125</v>
      </c>
      <c r="BH1386" s="244">
        <v>44</v>
      </c>
      <c r="BI1386" s="240">
        <v>10.83743842364532</v>
      </c>
      <c r="BJ1386" s="129"/>
      <c r="BK1386" s="129"/>
    </row>
    <row r="1387" spans="1:63">
      <c r="A1387" s="352">
        <v>41834</v>
      </c>
      <c r="B1387" s="114" t="s">
        <v>126</v>
      </c>
      <c r="C1387" s="114" t="s">
        <v>122</v>
      </c>
      <c r="D1387" s="114">
        <v>107</v>
      </c>
      <c r="E1387" s="114">
        <v>103</v>
      </c>
      <c r="F1387" s="114">
        <v>4</v>
      </c>
      <c r="G1387" s="114">
        <v>314</v>
      </c>
      <c r="H1387" s="114">
        <v>302</v>
      </c>
      <c r="I1387" s="114">
        <v>12</v>
      </c>
      <c r="J1387" s="114">
        <v>982</v>
      </c>
      <c r="K1387" s="115">
        <v>932</v>
      </c>
      <c r="L1387" s="115">
        <v>50</v>
      </c>
      <c r="M1387" s="115">
        <v>529306</v>
      </c>
      <c r="N1387" s="116">
        <v>9.4463315326720476E-4</v>
      </c>
      <c r="O1387" s="115">
        <v>1093</v>
      </c>
      <c r="P1387" s="116">
        <v>0.20651631057262421</v>
      </c>
      <c r="Q1387" s="116">
        <v>0</v>
      </c>
      <c r="R1387" s="117">
        <v>191992</v>
      </c>
      <c r="S1387" s="116">
        <v>99.598480224609375</v>
      </c>
      <c r="T1387" s="116">
        <v>99.392791748046875</v>
      </c>
      <c r="U1387" s="118">
        <v>192766</v>
      </c>
      <c r="V1387" s="119">
        <v>1.0375273413956165E-3</v>
      </c>
      <c r="W1387" s="117">
        <v>584</v>
      </c>
      <c r="X1387" s="119">
        <v>0.30417934060096741</v>
      </c>
      <c r="Y1387" s="119">
        <v>0</v>
      </c>
      <c r="Z1387" s="117">
        <v>105147</v>
      </c>
      <c r="AA1387" s="119">
        <v>93.691688537597656</v>
      </c>
      <c r="AB1387" s="116">
        <v>105001</v>
      </c>
      <c r="AC1387" s="120">
        <v>93.365776062011719</v>
      </c>
      <c r="AD1387" s="116">
        <v>5.4661016464233398</v>
      </c>
      <c r="AE1387" s="116">
        <v>36.119010925292969</v>
      </c>
      <c r="AF1387" s="116">
        <v>811.240478515625</v>
      </c>
      <c r="AG1387" s="116">
        <v>2852.594970703125</v>
      </c>
      <c r="AH1387" s="121">
        <v>1713.44287109375</v>
      </c>
      <c r="AI1387" s="116">
        <v>60.066112518310547</v>
      </c>
      <c r="AJ1387" s="121">
        <v>2749.338134765625</v>
      </c>
      <c r="AK1387" s="121">
        <v>103.25701141357422</v>
      </c>
      <c r="AL1387" s="116">
        <v>1657.669921875</v>
      </c>
      <c r="AM1387" s="116">
        <v>55.773002624511719</v>
      </c>
      <c r="AN1387" s="116">
        <v>79.28839111328125</v>
      </c>
      <c r="AO1387" s="116">
        <v>80.911758422851562</v>
      </c>
      <c r="AP1387" s="116">
        <v>51.680187225341797</v>
      </c>
      <c r="AQ1387" s="116">
        <v>2.9048828622231415</v>
      </c>
      <c r="AR1387" s="118">
        <v>207</v>
      </c>
      <c r="AS1387" s="118">
        <v>1</v>
      </c>
      <c r="AT1387" s="118">
        <v>0</v>
      </c>
      <c r="AU1387" s="118">
        <v>0</v>
      </c>
      <c r="AV1387" s="118">
        <v>0</v>
      </c>
      <c r="AW1387" s="118">
        <v>0</v>
      </c>
      <c r="AX1387" s="118">
        <v>6</v>
      </c>
      <c r="AY1387" s="118">
        <v>0</v>
      </c>
      <c r="AZ1387" s="118">
        <v>6</v>
      </c>
      <c r="BA1387" s="118">
        <v>0</v>
      </c>
      <c r="BB1387" s="118">
        <v>23</v>
      </c>
      <c r="BC1387" s="118">
        <v>13</v>
      </c>
      <c r="BD1387" s="116">
        <v>17</v>
      </c>
      <c r="BE1387" s="118">
        <v>38</v>
      </c>
      <c r="BF1387" s="118">
        <v>0</v>
      </c>
      <c r="BG1387" s="112">
        <v>38.867733001708984</v>
      </c>
      <c r="BH1387" s="244">
        <v>48</v>
      </c>
      <c r="BI1387" s="240">
        <v>15.286624203821656</v>
      </c>
      <c r="BJ1387" s="129"/>
      <c r="BK1387" s="129"/>
    </row>
    <row r="1388" spans="1:63">
      <c r="A1388" s="352">
        <v>41834</v>
      </c>
      <c r="B1388" s="114" t="s">
        <v>184</v>
      </c>
      <c r="C1388" s="114" t="s">
        <v>122</v>
      </c>
      <c r="D1388" s="114">
        <v>110</v>
      </c>
      <c r="E1388" s="114">
        <v>95</v>
      </c>
      <c r="F1388" s="114">
        <v>15</v>
      </c>
      <c r="G1388" s="114">
        <v>327</v>
      </c>
      <c r="H1388" s="114">
        <v>282</v>
      </c>
      <c r="I1388" s="114">
        <v>45</v>
      </c>
      <c r="J1388" s="114">
        <v>1022</v>
      </c>
      <c r="K1388" s="115">
        <v>834</v>
      </c>
      <c r="L1388" s="115">
        <v>188</v>
      </c>
      <c r="M1388" s="115">
        <v>764552</v>
      </c>
      <c r="N1388" s="116">
        <v>3.4006843343377113E-3</v>
      </c>
      <c r="O1388" s="115">
        <v>2103</v>
      </c>
      <c r="P1388" s="116">
        <v>0.27507346868515015</v>
      </c>
      <c r="Q1388" s="116">
        <v>0</v>
      </c>
      <c r="R1388" s="117">
        <v>273803</v>
      </c>
      <c r="S1388" s="116">
        <v>99.607109069824219</v>
      </c>
      <c r="T1388" s="116">
        <v>99.333114624023437</v>
      </c>
      <c r="U1388" s="118">
        <v>274883</v>
      </c>
      <c r="V1388" s="119">
        <v>4.729284904897213E-3</v>
      </c>
      <c r="W1388" s="117">
        <v>1013</v>
      </c>
      <c r="X1388" s="119">
        <v>0.3699740469455719</v>
      </c>
      <c r="Y1388" s="119">
        <v>0</v>
      </c>
      <c r="Z1388" s="117">
        <v>195148</v>
      </c>
      <c r="AA1388" s="119">
        <v>98.69329833984375</v>
      </c>
      <c r="AB1388" s="116">
        <v>190993</v>
      </c>
      <c r="AC1388" s="120">
        <v>98.680580139160156</v>
      </c>
      <c r="AD1388" s="116">
        <v>5.5429558753967285</v>
      </c>
      <c r="AE1388" s="116">
        <v>30.970407485961914</v>
      </c>
      <c r="AF1388" s="116">
        <v>1203.23388671875</v>
      </c>
      <c r="AG1388" s="116">
        <v>3533.482421875</v>
      </c>
      <c r="AH1388" s="121">
        <v>2154.16552734375</v>
      </c>
      <c r="AI1388" s="116">
        <v>60.964378356933594</v>
      </c>
      <c r="AJ1388" s="121">
        <v>2880.705322265625</v>
      </c>
      <c r="AK1388" s="121">
        <v>652.77703857421875</v>
      </c>
      <c r="AL1388" s="116">
        <v>1761.4366455078125</v>
      </c>
      <c r="AM1388" s="116">
        <v>392.72897338867187</v>
      </c>
      <c r="AN1388" s="116">
        <v>79.991661071777344</v>
      </c>
      <c r="AO1388" s="116">
        <v>80.011520385742188</v>
      </c>
      <c r="AP1388" s="116">
        <v>79.904136657714844</v>
      </c>
      <c r="AQ1388" s="116">
        <v>3.4574191994863015</v>
      </c>
      <c r="AR1388" s="118">
        <v>207</v>
      </c>
      <c r="AS1388" s="118">
        <v>2</v>
      </c>
      <c r="AT1388" s="118">
        <v>0</v>
      </c>
      <c r="AU1388" s="118">
        <v>0</v>
      </c>
      <c r="AV1388" s="118">
        <v>0</v>
      </c>
      <c r="AW1388" s="118">
        <v>0</v>
      </c>
      <c r="AX1388" s="118">
        <v>6</v>
      </c>
      <c r="AY1388" s="118">
        <v>0</v>
      </c>
      <c r="AZ1388" s="118">
        <v>1</v>
      </c>
      <c r="BA1388" s="118">
        <v>0</v>
      </c>
      <c r="BB1388" s="118">
        <v>27</v>
      </c>
      <c r="BC1388" s="118">
        <v>7</v>
      </c>
      <c r="BD1388" s="116">
        <v>18</v>
      </c>
      <c r="BE1388" s="118">
        <v>34</v>
      </c>
      <c r="BF1388" s="118">
        <v>0</v>
      </c>
      <c r="BG1388" s="112">
        <v>39.478080749511719</v>
      </c>
      <c r="BH1388" s="244">
        <v>46</v>
      </c>
      <c r="BI1388" s="240">
        <v>14.067278287461773</v>
      </c>
      <c r="BJ1388" s="129"/>
      <c r="BK1388" s="129"/>
    </row>
    <row r="1389" spans="1:63">
      <c r="A1389" s="352">
        <v>41834</v>
      </c>
      <c r="B1389" s="114" t="s">
        <v>131</v>
      </c>
      <c r="C1389" s="114" t="s">
        <v>176</v>
      </c>
      <c r="D1389" s="114">
        <v>183</v>
      </c>
      <c r="E1389" s="114">
        <v>164</v>
      </c>
      <c r="F1389" s="114">
        <v>19</v>
      </c>
      <c r="G1389" s="114">
        <v>525</v>
      </c>
      <c r="H1389" s="114">
        <v>478</v>
      </c>
      <c r="I1389" s="114">
        <v>47</v>
      </c>
      <c r="J1389" s="114">
        <v>1696</v>
      </c>
      <c r="K1389" s="115">
        <v>1532</v>
      </c>
      <c r="L1389" s="115">
        <v>164</v>
      </c>
      <c r="M1389" s="115">
        <v>998665</v>
      </c>
      <c r="N1389" s="116">
        <v>2.893863245844841E-2</v>
      </c>
      <c r="O1389" s="115">
        <v>36</v>
      </c>
      <c r="P1389" s="116">
        <v>3.7466045469045639E-3</v>
      </c>
      <c r="Q1389" s="116">
        <v>0</v>
      </c>
      <c r="R1389" s="117">
        <v>362902</v>
      </c>
      <c r="S1389" s="116">
        <v>99.718894958496094</v>
      </c>
      <c r="T1389" s="116">
        <v>99.715156555175781</v>
      </c>
      <c r="U1389" s="118">
        <v>363925</v>
      </c>
      <c r="V1389" s="119">
        <v>1.9234732026234269E-3</v>
      </c>
      <c r="W1389" s="117">
        <v>1132</v>
      </c>
      <c r="X1389" s="119">
        <v>0.31192994117736816</v>
      </c>
      <c r="Y1389" s="119">
        <v>0</v>
      </c>
      <c r="Z1389" s="117">
        <v>137550</v>
      </c>
      <c r="AA1389" s="119">
        <v>94.793167114257813</v>
      </c>
      <c r="AB1389" s="116">
        <v>136861</v>
      </c>
      <c r="AC1389" s="120">
        <v>95.152748107910156</v>
      </c>
      <c r="AD1389" s="116">
        <v>5.1063628196716309</v>
      </c>
      <c r="AE1389" s="116">
        <v>30.56721305847168</v>
      </c>
      <c r="AF1389" s="116">
        <v>1425.7802734375</v>
      </c>
      <c r="AG1389" s="116">
        <v>4378.4208984375</v>
      </c>
      <c r="AH1389" s="121">
        <v>2492.906494140625</v>
      </c>
      <c r="AI1389" s="116">
        <v>56.936199188232422</v>
      </c>
      <c r="AJ1389" s="121">
        <v>3858.786376953125</v>
      </c>
      <c r="AK1389" s="121">
        <v>519.63433837890625</v>
      </c>
      <c r="AL1389" s="116">
        <v>2146.10107421875</v>
      </c>
      <c r="AM1389" s="116">
        <v>346.80459594726562</v>
      </c>
      <c r="AN1389" s="116">
        <v>66.456764221191406</v>
      </c>
      <c r="AO1389" s="116">
        <v>65.289787292480469</v>
      </c>
      <c r="AP1389" s="116">
        <v>76.627540588378906</v>
      </c>
      <c r="AQ1389" s="116">
        <v>2.5816160957768277</v>
      </c>
      <c r="AR1389" s="118">
        <v>386</v>
      </c>
      <c r="AS1389" s="118">
        <v>2</v>
      </c>
      <c r="AT1389" s="118">
        <v>5</v>
      </c>
      <c r="AU1389" s="118">
        <v>3</v>
      </c>
      <c r="AV1389" s="118">
        <v>0</v>
      </c>
      <c r="AW1389" s="118">
        <v>0</v>
      </c>
      <c r="AX1389" s="118">
        <v>6</v>
      </c>
      <c r="AY1389" s="118">
        <v>0</v>
      </c>
      <c r="AZ1389" s="118">
        <v>4</v>
      </c>
      <c r="BA1389" s="118">
        <v>0</v>
      </c>
      <c r="BB1389" s="118">
        <v>110</v>
      </c>
      <c r="BC1389" s="118">
        <v>65</v>
      </c>
      <c r="BD1389" s="116">
        <v>23</v>
      </c>
      <c r="BE1389" s="118">
        <v>15</v>
      </c>
      <c r="BF1389" s="118">
        <v>0</v>
      </c>
      <c r="BG1389" s="112">
        <v>32.438419342041016</v>
      </c>
      <c r="BH1389" s="244">
        <v>139</v>
      </c>
      <c r="BI1389" s="240">
        <v>26.476190476190474</v>
      </c>
      <c r="BJ1389" s="129"/>
      <c r="BK1389" s="129"/>
    </row>
    <row r="1390" spans="1:63">
      <c r="A1390" s="352">
        <v>41834</v>
      </c>
      <c r="B1390" s="114" t="s">
        <v>124</v>
      </c>
      <c r="C1390" s="114" t="s">
        <v>176</v>
      </c>
      <c r="D1390" s="114">
        <v>148</v>
      </c>
      <c r="E1390" s="114">
        <v>112</v>
      </c>
      <c r="F1390" s="114">
        <v>36</v>
      </c>
      <c r="G1390" s="114">
        <v>428</v>
      </c>
      <c r="H1390" s="114">
        <v>330</v>
      </c>
      <c r="I1390" s="114">
        <v>98</v>
      </c>
      <c r="J1390" s="114">
        <v>1593</v>
      </c>
      <c r="K1390" s="115">
        <v>1243</v>
      </c>
      <c r="L1390" s="115">
        <v>350</v>
      </c>
      <c r="M1390" s="115">
        <v>967137</v>
      </c>
      <c r="N1390" s="116">
        <v>1.0546592995524406E-2</v>
      </c>
      <c r="O1390" s="115">
        <v>97</v>
      </c>
      <c r="P1390" s="116">
        <v>1.036791130900383E-2</v>
      </c>
      <c r="Q1390" s="116">
        <v>0</v>
      </c>
      <c r="R1390" s="117">
        <v>390818</v>
      </c>
      <c r="S1390" s="116">
        <v>99.688552856445313</v>
      </c>
      <c r="T1390" s="116">
        <v>99.678215026855469</v>
      </c>
      <c r="U1390" s="118">
        <v>392039</v>
      </c>
      <c r="V1390" s="119">
        <v>6.0198090970516205E-2</v>
      </c>
      <c r="W1390" s="117">
        <v>1115</v>
      </c>
      <c r="X1390" s="119">
        <v>0.28529903292655945</v>
      </c>
      <c r="Y1390" s="119">
        <v>0</v>
      </c>
      <c r="Z1390" s="117">
        <v>89900</v>
      </c>
      <c r="AA1390" s="119">
        <v>96.66851806640625</v>
      </c>
      <c r="AB1390" s="116">
        <v>89351</v>
      </c>
      <c r="AC1390" s="120">
        <v>96.862930297851563</v>
      </c>
      <c r="AD1390" s="116">
        <v>4.7884726524353027</v>
      </c>
      <c r="AE1390" s="116">
        <v>30.126659393310547</v>
      </c>
      <c r="AF1390" s="116">
        <v>1355.8936767578125</v>
      </c>
      <c r="AG1390" s="116">
        <v>4813.26318359375</v>
      </c>
      <c r="AH1390" s="121">
        <v>2754.773681640625</v>
      </c>
      <c r="AI1390" s="116">
        <v>57.232975006103516</v>
      </c>
      <c r="AJ1390" s="121">
        <v>3861.614013671875</v>
      </c>
      <c r="AK1390" s="121">
        <v>951.64923095703125</v>
      </c>
      <c r="AL1390" s="116">
        <v>2128.63720703125</v>
      </c>
      <c r="AM1390" s="116">
        <v>626.136962890625</v>
      </c>
      <c r="AN1390" s="116">
        <v>74.0782470703125</v>
      </c>
      <c r="AO1390" s="116">
        <v>75.461540222167969</v>
      </c>
      <c r="AP1390" s="116">
        <v>68.949485778808594</v>
      </c>
      <c r="AQ1390" s="116">
        <v>3.0215085898265852</v>
      </c>
      <c r="AR1390" s="118">
        <v>244</v>
      </c>
      <c r="AS1390" s="118">
        <v>1</v>
      </c>
      <c r="AT1390" s="118">
        <v>1</v>
      </c>
      <c r="AU1390" s="118">
        <v>1</v>
      </c>
      <c r="AV1390" s="118">
        <v>1</v>
      </c>
      <c r="AW1390" s="118">
        <v>1</v>
      </c>
      <c r="AX1390" s="118">
        <v>2</v>
      </c>
      <c r="AY1390" s="118">
        <v>0</v>
      </c>
      <c r="AZ1390" s="118">
        <v>3</v>
      </c>
      <c r="BA1390" s="118">
        <v>0</v>
      </c>
      <c r="BB1390" s="118">
        <v>71</v>
      </c>
      <c r="BC1390" s="118">
        <v>35</v>
      </c>
      <c r="BD1390" s="116">
        <v>13</v>
      </c>
      <c r="BE1390" s="118">
        <v>18</v>
      </c>
      <c r="BF1390" s="118">
        <v>0</v>
      </c>
      <c r="BG1390" s="112">
        <v>36.514663696289063</v>
      </c>
      <c r="BH1390" s="244">
        <v>93</v>
      </c>
      <c r="BI1390" s="240">
        <v>21.728971962616821</v>
      </c>
      <c r="BJ1390" s="129"/>
      <c r="BK1390" s="129"/>
    </row>
    <row r="1391" spans="1:63">
      <c r="A1391" s="352">
        <v>41834</v>
      </c>
      <c r="B1391" s="206" t="s">
        <v>133</v>
      </c>
      <c r="C1391" s="206" t="s">
        <v>176</v>
      </c>
      <c r="D1391" s="206">
        <v>169</v>
      </c>
      <c r="E1391" s="206">
        <v>163</v>
      </c>
      <c r="F1391" s="206">
        <v>6</v>
      </c>
      <c r="G1391" s="206">
        <v>500</v>
      </c>
      <c r="H1391" s="206">
        <v>482</v>
      </c>
      <c r="I1391" s="206">
        <v>18</v>
      </c>
      <c r="J1391" s="206">
        <v>1559</v>
      </c>
      <c r="K1391" s="245">
        <v>1495</v>
      </c>
      <c r="L1391" s="245">
        <v>64</v>
      </c>
      <c r="M1391" s="245">
        <v>811213</v>
      </c>
      <c r="N1391" s="246">
        <v>1.4792662113904953E-3</v>
      </c>
      <c r="O1391" s="245">
        <v>42</v>
      </c>
      <c r="P1391" s="246">
        <v>5.391901358962059E-3</v>
      </c>
      <c r="Q1391" s="246">
        <v>0</v>
      </c>
      <c r="R1391" s="247">
        <v>280883</v>
      </c>
      <c r="S1391" s="246">
        <v>98.614952087402344</v>
      </c>
      <c r="T1391" s="246">
        <v>98.609634399414063</v>
      </c>
      <c r="U1391" s="248">
        <v>284828</v>
      </c>
      <c r="V1391" s="249">
        <v>1.0171051025390625</v>
      </c>
      <c r="W1391" s="248">
        <v>822</v>
      </c>
      <c r="X1391" s="246">
        <v>0.2926485538482666</v>
      </c>
      <c r="Y1391" s="246">
        <v>0</v>
      </c>
      <c r="Z1391" s="247">
        <v>55269</v>
      </c>
      <c r="AA1391" s="249">
        <v>96.647308349609375</v>
      </c>
      <c r="AB1391" s="246">
        <v>54605</v>
      </c>
      <c r="AC1391" s="250">
        <v>96.551597595214844</v>
      </c>
      <c r="AD1391" s="246">
        <v>5.168154239654541</v>
      </c>
      <c r="AE1391" s="246">
        <v>36.137306213378906</v>
      </c>
      <c r="AF1391" s="246">
        <v>1220.064697265625</v>
      </c>
      <c r="AG1391" s="246">
        <v>4103.08740234375</v>
      </c>
      <c r="AH1391" s="251">
        <v>2434.8720703125</v>
      </c>
      <c r="AI1391" s="246">
        <v>59.342437744140625</v>
      </c>
      <c r="AJ1391" s="251">
        <v>3997.81982421875</v>
      </c>
      <c r="AK1391" s="251">
        <v>105.26760864257812</v>
      </c>
      <c r="AL1391" s="246">
        <v>2372.0595703125</v>
      </c>
      <c r="AM1391" s="246">
        <v>62.812400817871094</v>
      </c>
      <c r="AN1391" s="246">
        <v>70.603767395019531</v>
      </c>
      <c r="AO1391" s="246">
        <v>72.09405517578125</v>
      </c>
      <c r="AP1391" s="246">
        <v>39.552726745605469</v>
      </c>
      <c r="AQ1391" s="246">
        <v>2.6318713292775819</v>
      </c>
      <c r="AR1391" s="248">
        <v>366</v>
      </c>
      <c r="AS1391" s="248">
        <v>3</v>
      </c>
      <c r="AT1391" s="248">
        <v>1</v>
      </c>
      <c r="AU1391" s="248">
        <v>0</v>
      </c>
      <c r="AV1391" s="248">
        <v>6</v>
      </c>
      <c r="AW1391" s="248">
        <v>3</v>
      </c>
      <c r="AX1391" s="248">
        <v>4</v>
      </c>
      <c r="AY1391" s="248">
        <v>0</v>
      </c>
      <c r="AZ1391" s="248">
        <v>10</v>
      </c>
      <c r="BA1391" s="248">
        <v>0</v>
      </c>
      <c r="BB1391" s="248">
        <v>76</v>
      </c>
      <c r="BC1391" s="248">
        <v>39</v>
      </c>
      <c r="BD1391" s="246">
        <v>16</v>
      </c>
      <c r="BE1391" s="248">
        <v>31</v>
      </c>
      <c r="BF1391" s="248">
        <v>0</v>
      </c>
      <c r="BG1391" s="249">
        <v>34.231002807617187</v>
      </c>
      <c r="BH1391" s="252">
        <v>160</v>
      </c>
      <c r="BI1391" s="253">
        <v>32</v>
      </c>
      <c r="BJ1391" s="129"/>
      <c r="BK1391" s="129"/>
    </row>
    <row r="1392" spans="1:63">
      <c r="A1392" s="352">
        <v>41834</v>
      </c>
      <c r="B1392" s="206" t="s">
        <v>125</v>
      </c>
      <c r="C1392" s="206" t="s">
        <v>176</v>
      </c>
      <c r="D1392" s="206">
        <v>171</v>
      </c>
      <c r="E1392" s="206">
        <v>164</v>
      </c>
      <c r="F1392" s="206">
        <v>7</v>
      </c>
      <c r="G1392" s="206">
        <v>489</v>
      </c>
      <c r="H1392" s="206">
        <v>468</v>
      </c>
      <c r="I1392" s="206">
        <v>21</v>
      </c>
      <c r="J1392" s="206">
        <v>1580</v>
      </c>
      <c r="K1392" s="245">
        <v>1506</v>
      </c>
      <c r="L1392" s="245">
        <v>74</v>
      </c>
      <c r="M1392" s="245">
        <v>826258</v>
      </c>
      <c r="N1392" s="246">
        <v>0.20865152776241302</v>
      </c>
      <c r="O1392" s="245">
        <v>13</v>
      </c>
      <c r="P1392" s="246">
        <v>1.6476615564897656E-3</v>
      </c>
      <c r="Q1392" s="246">
        <v>0</v>
      </c>
      <c r="R1392" s="247">
        <v>306010</v>
      </c>
      <c r="S1392" s="246">
        <v>99.293289184570313</v>
      </c>
      <c r="T1392" s="246">
        <v>99.291656494140625</v>
      </c>
      <c r="U1392" s="248">
        <v>308188</v>
      </c>
      <c r="V1392" s="249">
        <v>0.46627384424209595</v>
      </c>
      <c r="W1392" s="248">
        <v>658</v>
      </c>
      <c r="X1392" s="246">
        <v>0.2150256484746933</v>
      </c>
      <c r="Y1392" s="246">
        <v>0</v>
      </c>
      <c r="Z1392" s="247">
        <v>69142</v>
      </c>
      <c r="AA1392" s="249">
        <v>96.851409912109375</v>
      </c>
      <c r="AB1392" s="246">
        <v>69498</v>
      </c>
      <c r="AC1392" s="250">
        <v>96.703498840332031</v>
      </c>
      <c r="AD1392" s="246">
        <v>4.1299371719360352</v>
      </c>
      <c r="AE1392" s="246">
        <v>31.739540100097656</v>
      </c>
      <c r="AF1392" s="246">
        <v>1008.0909423828125</v>
      </c>
      <c r="AG1392" s="246">
        <v>4032.860595703125</v>
      </c>
      <c r="AH1392" s="251">
        <v>2360.492431640625</v>
      </c>
      <c r="AI1392" s="246">
        <v>58.531467437744141</v>
      </c>
      <c r="AJ1392" s="251">
        <v>3883.873779296875</v>
      </c>
      <c r="AK1392" s="251">
        <v>148.98660278320312</v>
      </c>
      <c r="AL1392" s="246">
        <v>2265.17138671875</v>
      </c>
      <c r="AM1392" s="246">
        <v>95.321197509765625</v>
      </c>
      <c r="AN1392" s="246">
        <v>67.273338317871094</v>
      </c>
      <c r="AO1392" s="246">
        <v>68.214797973632813</v>
      </c>
      <c r="AP1392" s="246">
        <v>49.473533630371094</v>
      </c>
      <c r="AQ1392" s="246">
        <v>2.5524434150019779</v>
      </c>
      <c r="AR1392" s="248">
        <v>341</v>
      </c>
      <c r="AS1392" s="248">
        <v>2</v>
      </c>
      <c r="AT1392" s="248">
        <v>3</v>
      </c>
      <c r="AU1392" s="248">
        <v>3</v>
      </c>
      <c r="AV1392" s="248">
        <v>3</v>
      </c>
      <c r="AW1392" s="248">
        <v>3</v>
      </c>
      <c r="AX1392" s="248">
        <v>2</v>
      </c>
      <c r="AY1392" s="248">
        <v>0</v>
      </c>
      <c r="AZ1392" s="248">
        <v>6</v>
      </c>
      <c r="BA1392" s="248">
        <v>0</v>
      </c>
      <c r="BB1392" s="248">
        <v>67</v>
      </c>
      <c r="BC1392" s="248">
        <v>37</v>
      </c>
      <c r="BD1392" s="246">
        <v>6</v>
      </c>
      <c r="BE1392" s="248">
        <v>19</v>
      </c>
      <c r="BF1392" s="248">
        <v>0</v>
      </c>
      <c r="BG1392" s="249">
        <v>32.7158203125</v>
      </c>
      <c r="BH1392" s="252">
        <v>162</v>
      </c>
      <c r="BI1392" s="253">
        <v>33.128834355828218</v>
      </c>
      <c r="BJ1392" s="129"/>
      <c r="BK1392" s="129"/>
    </row>
    <row r="1393" spans="1:63">
      <c r="A1393" s="352">
        <v>41834</v>
      </c>
      <c r="B1393" s="107" t="s">
        <v>127</v>
      </c>
      <c r="C1393" s="107" t="s">
        <v>128</v>
      </c>
      <c r="D1393" s="107">
        <v>162</v>
      </c>
      <c r="E1393" s="107">
        <v>150</v>
      </c>
      <c r="F1393" s="107">
        <v>12</v>
      </c>
      <c r="G1393" s="107">
        <v>486</v>
      </c>
      <c r="H1393" s="107">
        <v>450</v>
      </c>
      <c r="I1393" s="107">
        <v>36</v>
      </c>
      <c r="J1393" s="107">
        <v>1590</v>
      </c>
      <c r="K1393" s="108">
        <v>1468</v>
      </c>
      <c r="L1393" s="108">
        <v>122</v>
      </c>
      <c r="M1393" s="108">
        <v>767869</v>
      </c>
      <c r="N1393" s="109">
        <v>1.562766614370048E-3</v>
      </c>
      <c r="O1393" s="108">
        <v>3301</v>
      </c>
      <c r="P1393" s="109">
        <v>0.42990949749946594</v>
      </c>
      <c r="Q1393" s="109">
        <v>0</v>
      </c>
      <c r="R1393" s="110">
        <v>300740</v>
      </c>
      <c r="S1393" s="109">
        <v>99.606529235839844</v>
      </c>
      <c r="T1393" s="109">
        <v>99.178314208984375</v>
      </c>
      <c r="U1393" s="111">
        <v>301928</v>
      </c>
      <c r="V1393" s="112">
        <v>8.942529559135437E-3</v>
      </c>
      <c r="W1393" s="111">
        <v>2081</v>
      </c>
      <c r="X1393" s="109">
        <v>0.69195985794067383</v>
      </c>
      <c r="Y1393" s="109">
        <v>0</v>
      </c>
      <c r="Z1393" s="110">
        <v>604371</v>
      </c>
      <c r="AA1393" s="112">
        <v>99.356056213378906</v>
      </c>
      <c r="AB1393" s="109">
        <v>605044</v>
      </c>
      <c r="AC1393" s="182">
        <v>99.500518798828125</v>
      </c>
      <c r="AD1393" s="109">
        <v>3.0987668037414551</v>
      </c>
      <c r="AE1393" s="109">
        <v>18.937936782836914</v>
      </c>
      <c r="AF1393" s="109">
        <v>660.51104736328125</v>
      </c>
      <c r="AG1393" s="109">
        <v>3843.77197265625</v>
      </c>
      <c r="AH1393" s="113">
        <v>2226.56201171875</v>
      </c>
      <c r="AI1393" s="109">
        <v>57.926486968994141</v>
      </c>
      <c r="AJ1393" s="113">
        <v>3543.693603515625</v>
      </c>
      <c r="AK1393" s="113">
        <v>300.07778930664062</v>
      </c>
      <c r="AL1393" s="109">
        <v>450</v>
      </c>
      <c r="AM1393" s="109">
        <v>36</v>
      </c>
      <c r="AN1393" s="109">
        <v>66.722892761230469</v>
      </c>
      <c r="AO1393" s="109">
        <v>68.407394409179688</v>
      </c>
      <c r="AP1393" s="109">
        <v>51.691104888916016</v>
      </c>
      <c r="AQ1393" s="109">
        <v>2.4174666494693398</v>
      </c>
      <c r="AR1393" s="111">
        <v>351</v>
      </c>
      <c r="AS1393" s="111">
        <v>2</v>
      </c>
      <c r="AT1393" s="111">
        <v>1</v>
      </c>
      <c r="AU1393" s="111">
        <v>1</v>
      </c>
      <c r="AV1393" s="111">
        <v>1</v>
      </c>
      <c r="AW1393" s="111">
        <v>0</v>
      </c>
      <c r="AX1393" s="111">
        <v>19</v>
      </c>
      <c r="AY1393" s="111">
        <v>0</v>
      </c>
      <c r="AZ1393" s="111">
        <v>4</v>
      </c>
      <c r="BA1393" s="111">
        <v>0</v>
      </c>
      <c r="BB1393" s="111">
        <v>19</v>
      </c>
      <c r="BC1393" s="111">
        <v>7</v>
      </c>
      <c r="BD1393" s="109">
        <v>56</v>
      </c>
      <c r="BE1393" s="111">
        <v>76</v>
      </c>
      <c r="BF1393" s="111">
        <v>0</v>
      </c>
      <c r="BG1393" s="112">
        <v>32.691875457763672</v>
      </c>
      <c r="BH1393" s="244">
        <v>184</v>
      </c>
      <c r="BI1393" s="240">
        <v>37.860082304526749</v>
      </c>
      <c r="BJ1393" s="129"/>
      <c r="BK1393" s="129"/>
    </row>
    <row r="1394" spans="1:63">
      <c r="A1394" s="352">
        <v>41834</v>
      </c>
      <c r="B1394" s="107" t="s">
        <v>129</v>
      </c>
      <c r="C1394" s="107" t="s">
        <v>128</v>
      </c>
      <c r="D1394" s="107">
        <v>154</v>
      </c>
      <c r="E1394" s="107">
        <v>151</v>
      </c>
      <c r="F1394" s="107">
        <v>3</v>
      </c>
      <c r="G1394" s="107">
        <v>457</v>
      </c>
      <c r="H1394" s="107">
        <v>449</v>
      </c>
      <c r="I1394" s="107">
        <v>8</v>
      </c>
      <c r="J1394" s="107">
        <v>1279</v>
      </c>
      <c r="K1394" s="108">
        <v>1253</v>
      </c>
      <c r="L1394" s="108">
        <v>26</v>
      </c>
      <c r="M1394" s="108">
        <v>583769</v>
      </c>
      <c r="N1394" s="109">
        <v>0</v>
      </c>
      <c r="O1394" s="108">
        <v>3607</v>
      </c>
      <c r="P1394" s="109">
        <v>0.61789196729660034</v>
      </c>
      <c r="Q1394" s="109">
        <v>0</v>
      </c>
      <c r="R1394" s="110">
        <v>183588</v>
      </c>
      <c r="S1394" s="109">
        <v>99.547775268554687</v>
      </c>
      <c r="T1394" s="109">
        <v>98.93267822265625</v>
      </c>
      <c r="U1394" s="111">
        <v>184422</v>
      </c>
      <c r="V1394" s="112">
        <v>1.6267040045931935E-3</v>
      </c>
      <c r="W1394" s="111">
        <v>1254</v>
      </c>
      <c r="X1394" s="109">
        <v>0.68305116891860962</v>
      </c>
      <c r="Y1394" s="109">
        <v>0</v>
      </c>
      <c r="Z1394" s="110">
        <v>136396</v>
      </c>
      <c r="AA1394" s="112">
        <v>98.862251281738281</v>
      </c>
      <c r="AB1394" s="109">
        <v>137016</v>
      </c>
      <c r="AC1394" s="182">
        <v>99.002784729003906</v>
      </c>
      <c r="AD1394" s="109">
        <v>3.0745532512664795</v>
      </c>
      <c r="AE1394" s="109">
        <v>27.720909118652344</v>
      </c>
      <c r="AF1394" s="109">
        <v>526.550048828125</v>
      </c>
      <c r="AG1394" s="109">
        <v>2141.44580078125</v>
      </c>
      <c r="AH1394" s="113">
        <v>807.77166748046875</v>
      </c>
      <c r="AI1394" s="109">
        <v>37.720855712890625</v>
      </c>
      <c r="AJ1394" s="113">
        <v>2116.990234375</v>
      </c>
      <c r="AK1394" s="113">
        <v>24.455554962158203</v>
      </c>
      <c r="AL1394" s="109">
        <v>449</v>
      </c>
      <c r="AM1394" s="109">
        <v>8</v>
      </c>
      <c r="AN1394" s="109">
        <v>50.242794036865234</v>
      </c>
      <c r="AO1394" s="109">
        <v>50.645328521728516</v>
      </c>
      <c r="AP1394" s="109">
        <v>29.764318466186523</v>
      </c>
      <c r="AQ1394" s="109">
        <v>1.674312588570172</v>
      </c>
      <c r="AR1394" s="111">
        <v>393</v>
      </c>
      <c r="AS1394" s="111">
        <v>0</v>
      </c>
      <c r="AT1394" s="111">
        <v>0</v>
      </c>
      <c r="AU1394" s="111">
        <v>0</v>
      </c>
      <c r="AV1394" s="111">
        <v>0</v>
      </c>
      <c r="AW1394" s="111">
        <v>0</v>
      </c>
      <c r="AX1394" s="111">
        <v>16</v>
      </c>
      <c r="AY1394" s="111">
        <v>0</v>
      </c>
      <c r="AZ1394" s="111">
        <v>13</v>
      </c>
      <c r="BA1394" s="111">
        <v>0</v>
      </c>
      <c r="BB1394" s="111">
        <v>33</v>
      </c>
      <c r="BC1394" s="111">
        <v>10</v>
      </c>
      <c r="BD1394" s="109">
        <v>45</v>
      </c>
      <c r="BE1394" s="111">
        <v>89</v>
      </c>
      <c r="BF1394" s="111">
        <v>0</v>
      </c>
      <c r="BG1394" s="112">
        <v>24.281417846679688</v>
      </c>
      <c r="BH1394" s="244">
        <v>219</v>
      </c>
      <c r="BI1394" s="240">
        <v>47.921225382932164</v>
      </c>
      <c r="BJ1394" s="129"/>
      <c r="BK1394" s="129"/>
    </row>
    <row r="1395" spans="1:63">
      <c r="A1395" s="352">
        <v>41834</v>
      </c>
      <c r="B1395" s="126" t="s">
        <v>130</v>
      </c>
      <c r="C1395" s="126" t="s">
        <v>128</v>
      </c>
      <c r="D1395" s="233">
        <v>181</v>
      </c>
      <c r="E1395" s="233">
        <v>176</v>
      </c>
      <c r="F1395" s="233">
        <v>5</v>
      </c>
      <c r="G1395" s="233">
        <v>543</v>
      </c>
      <c r="H1395" s="233">
        <v>528</v>
      </c>
      <c r="I1395" s="233">
        <v>15</v>
      </c>
      <c r="J1395" s="233">
        <v>893</v>
      </c>
      <c r="K1395" s="233">
        <v>861</v>
      </c>
      <c r="L1395" s="233">
        <v>32</v>
      </c>
      <c r="M1395" s="233">
        <v>268725</v>
      </c>
      <c r="N1395" s="195">
        <v>7.4425525963306427E-4</v>
      </c>
      <c r="O1395" s="233">
        <v>713</v>
      </c>
      <c r="P1395" s="230">
        <v>0.26532897353172302</v>
      </c>
      <c r="Q1395" s="234">
        <v>0</v>
      </c>
      <c r="R1395" s="233">
        <v>55666</v>
      </c>
      <c r="S1395" s="230">
        <v>99.792045593261719</v>
      </c>
      <c r="T1395" s="195">
        <v>99.527267456054687</v>
      </c>
      <c r="U1395" s="233">
        <v>55782</v>
      </c>
      <c r="V1395" s="195">
        <v>0</v>
      </c>
      <c r="W1395" s="233">
        <v>375</v>
      </c>
      <c r="X1395" s="195">
        <v>0.6736607551574707</v>
      </c>
      <c r="Y1395" s="234">
        <v>0</v>
      </c>
      <c r="Z1395" s="233">
        <v>100288</v>
      </c>
      <c r="AA1395" s="195">
        <v>98.31573486328125</v>
      </c>
      <c r="AB1395" s="233">
        <v>101766</v>
      </c>
      <c r="AC1395" s="195">
        <v>98.134849548339844</v>
      </c>
      <c r="AD1395" s="234">
        <v>4.2348828315734863</v>
      </c>
      <c r="AE1395" s="234">
        <v>29.361083984375</v>
      </c>
      <c r="AF1395" s="233">
        <v>336.25006103515625</v>
      </c>
      <c r="AG1395" s="234">
        <v>1022.5388793945312</v>
      </c>
      <c r="AH1395" s="234">
        <v>531.4833984375</v>
      </c>
      <c r="AI1395" s="234">
        <v>51.976840972900391</v>
      </c>
      <c r="AJ1395" s="234">
        <v>983.12774658203125</v>
      </c>
      <c r="AK1395" s="234">
        <v>39.411113739013672</v>
      </c>
      <c r="AL1395" s="234">
        <v>528</v>
      </c>
      <c r="AM1395" s="234">
        <v>15</v>
      </c>
      <c r="AN1395" s="235">
        <v>40.181854248046875</v>
      </c>
      <c r="AO1395" s="235">
        <v>39.936702728271484</v>
      </c>
      <c r="AP1395" s="235">
        <v>47.447254180908203</v>
      </c>
      <c r="AQ1395" s="213">
        <v>1.145060335268232</v>
      </c>
      <c r="AR1395" s="234">
        <v>492</v>
      </c>
      <c r="AS1395" s="236">
        <v>0</v>
      </c>
      <c r="AT1395" s="236">
        <v>0</v>
      </c>
      <c r="AU1395" s="236">
        <v>0</v>
      </c>
      <c r="AV1395" s="236">
        <v>0</v>
      </c>
      <c r="AW1395" s="236">
        <v>0</v>
      </c>
      <c r="AX1395" s="236">
        <v>11</v>
      </c>
      <c r="AY1395" s="236">
        <v>0</v>
      </c>
      <c r="AZ1395" s="236">
        <v>0</v>
      </c>
      <c r="BA1395" s="236">
        <v>0</v>
      </c>
      <c r="BB1395" s="236">
        <v>61</v>
      </c>
      <c r="BC1395" s="236">
        <v>16</v>
      </c>
      <c r="BD1395" s="236">
        <v>11</v>
      </c>
      <c r="BE1395" s="236">
        <v>3</v>
      </c>
      <c r="BF1395" s="236">
        <v>0</v>
      </c>
      <c r="BG1395" s="235">
        <v>18.41142463684082</v>
      </c>
      <c r="BH1395" s="236">
        <v>320</v>
      </c>
      <c r="BI1395" s="235">
        <v>58.931860036832418</v>
      </c>
      <c r="BJ1395" s="129"/>
      <c r="BK1395" s="129"/>
    </row>
    <row r="1396" spans="1:63">
      <c r="A1396" s="352">
        <v>41834</v>
      </c>
      <c r="B1396" s="127" t="s">
        <v>132</v>
      </c>
      <c r="C1396" s="127" t="s">
        <v>128</v>
      </c>
      <c r="D1396" s="199">
        <v>183</v>
      </c>
      <c r="E1396" s="199">
        <v>178</v>
      </c>
      <c r="F1396" s="199">
        <v>5</v>
      </c>
      <c r="G1396" s="199">
        <v>542</v>
      </c>
      <c r="H1396" s="199">
        <v>527</v>
      </c>
      <c r="I1396" s="199">
        <v>15</v>
      </c>
      <c r="J1396" s="199">
        <v>1045</v>
      </c>
      <c r="K1396" s="199">
        <v>1012</v>
      </c>
      <c r="L1396" s="199">
        <v>33</v>
      </c>
      <c r="M1396" s="199">
        <v>345467</v>
      </c>
      <c r="N1396" s="200">
        <v>2.6051693130284548E-3</v>
      </c>
      <c r="O1396" s="199">
        <v>1305</v>
      </c>
      <c r="P1396" s="194">
        <v>0.37777251005172729</v>
      </c>
      <c r="Q1396" s="200">
        <v>0</v>
      </c>
      <c r="R1396" s="199">
        <v>83975</v>
      </c>
      <c r="S1396" s="194">
        <v>99.722122192382812</v>
      </c>
      <c r="T1396" s="200">
        <v>99.34539794921875</v>
      </c>
      <c r="U1396" s="199">
        <v>84209</v>
      </c>
      <c r="V1396" s="201">
        <v>0</v>
      </c>
      <c r="W1396" s="199">
        <v>1041</v>
      </c>
      <c r="X1396" s="200">
        <v>1.2396546602249146</v>
      </c>
      <c r="Y1396" s="200">
        <v>0</v>
      </c>
      <c r="Z1396" s="199">
        <v>108555</v>
      </c>
      <c r="AA1396" s="201">
        <v>97.526687622070313</v>
      </c>
      <c r="AB1396" s="199">
        <v>109945</v>
      </c>
      <c r="AC1396" s="201">
        <v>96.760009765625</v>
      </c>
      <c r="AD1396" s="200">
        <v>4.1935524940490723</v>
      </c>
      <c r="AE1396" s="200">
        <v>28.2279052734375</v>
      </c>
      <c r="AF1396" s="199">
        <v>402.64453125</v>
      </c>
      <c r="AG1396" s="200">
        <v>1320.166259765625</v>
      </c>
      <c r="AH1396" s="200">
        <v>603.4775390625</v>
      </c>
      <c r="AI1396" s="237">
        <v>45.712238311767578</v>
      </c>
      <c r="AJ1396" s="200">
        <v>1277.3551025390625</v>
      </c>
      <c r="AK1396" s="200">
        <v>42.811107635498047</v>
      </c>
      <c r="AL1396" s="200">
        <v>527</v>
      </c>
      <c r="AM1396" s="200">
        <v>15</v>
      </c>
      <c r="AN1396" s="200">
        <v>40.321441650390625</v>
      </c>
      <c r="AO1396" s="200">
        <v>40.141098022460938</v>
      </c>
      <c r="AP1396" s="200">
        <v>46.563167572021484</v>
      </c>
      <c r="AQ1396" s="200">
        <v>1.2633169949910288</v>
      </c>
      <c r="AR1396" s="200">
        <v>510</v>
      </c>
      <c r="AS1396" s="202">
        <v>0</v>
      </c>
      <c r="AT1396" s="202">
        <v>1</v>
      </c>
      <c r="AU1396" s="202">
        <v>1</v>
      </c>
      <c r="AV1396" s="202">
        <v>0</v>
      </c>
      <c r="AW1396" s="202">
        <v>0</v>
      </c>
      <c r="AX1396" s="202">
        <v>26</v>
      </c>
      <c r="AY1396" s="202">
        <v>-2</v>
      </c>
      <c r="AZ1396" s="202">
        <v>8</v>
      </c>
      <c r="BA1396" s="202">
        <v>0</v>
      </c>
      <c r="BB1396" s="202">
        <v>74</v>
      </c>
      <c r="BC1396" s="202">
        <v>46</v>
      </c>
      <c r="BD1396" s="202">
        <v>37</v>
      </c>
      <c r="BE1396" s="202">
        <v>18</v>
      </c>
      <c r="BF1396" s="202">
        <v>0</v>
      </c>
      <c r="BG1396" s="200">
        <v>18.736799240112305</v>
      </c>
      <c r="BH1396" s="202">
        <v>342</v>
      </c>
      <c r="BI1396" s="238">
        <v>63.099630996309962</v>
      </c>
      <c r="BJ1396" s="129"/>
      <c r="BK1396" s="129"/>
    </row>
    <row r="1397" spans="1:63">
      <c r="A1397" s="352">
        <v>41833</v>
      </c>
      <c r="B1397" s="126" t="s">
        <v>6</v>
      </c>
      <c r="C1397" s="126"/>
      <c r="D1397" s="233">
        <v>2040</v>
      </c>
      <c r="E1397" s="233">
        <v>1867</v>
      </c>
      <c r="F1397" s="233">
        <v>173</v>
      </c>
      <c r="G1397" s="233">
        <v>6013</v>
      </c>
      <c r="H1397" s="233">
        <v>5514</v>
      </c>
      <c r="I1397" s="233">
        <v>499</v>
      </c>
      <c r="J1397" s="233">
        <v>18550</v>
      </c>
      <c r="K1397" s="233">
        <v>16636</v>
      </c>
      <c r="L1397" s="233">
        <v>1914</v>
      </c>
      <c r="M1397" s="233">
        <v>10173788</v>
      </c>
      <c r="N1397" s="195">
        <v>0.15358095293237212</v>
      </c>
      <c r="O1397" s="233">
        <v>20742</v>
      </c>
      <c r="P1397" s="230">
        <v>0.20729291161401731</v>
      </c>
      <c r="Q1397" s="234"/>
      <c r="R1397" s="233">
        <v>3741274</v>
      </c>
      <c r="S1397" s="230">
        <v>99.388116770146794</v>
      </c>
      <c r="T1397" s="195">
        <v>99.182092249095618</v>
      </c>
      <c r="U1397" s="233">
        <v>3764374</v>
      </c>
      <c r="V1397" s="195">
        <v>0.29776531519272914</v>
      </c>
      <c r="W1397" s="233">
        <v>15081</v>
      </c>
      <c r="X1397" s="195">
        <v>0.40309798213122056</v>
      </c>
      <c r="Y1397" s="234"/>
      <c r="Z1397" s="233">
        <v>2704540</v>
      </c>
      <c r="AA1397" s="195">
        <v>98.34836978803888</v>
      </c>
      <c r="AB1397" s="233">
        <v>2726243</v>
      </c>
      <c r="AC1397" s="195">
        <v>97.695547195887457</v>
      </c>
      <c r="AD1397" s="234">
        <v>9.4464458548011514</v>
      </c>
      <c r="AE1397" s="234">
        <v>29.458460788559883</v>
      </c>
      <c r="AF1397" s="233">
        <v>14006.560302734375</v>
      </c>
      <c r="AG1397" s="234">
        <v>49657.212097167969</v>
      </c>
      <c r="AH1397" s="234">
        <v>30224.76220703125</v>
      </c>
      <c r="AI1397" s="234">
        <v>60.866812554615848</v>
      </c>
      <c r="AJ1397" s="234">
        <v>43204.185546875</v>
      </c>
      <c r="AK1397" s="234">
        <v>6453.0169334411621</v>
      </c>
      <c r="AL1397" s="234">
        <v>23362.735961914063</v>
      </c>
      <c r="AM1397" s="234">
        <v>4642.7305183410645</v>
      </c>
      <c r="AN1397" s="235">
        <v>71.852632930300942</v>
      </c>
      <c r="AO1397" s="235">
        <v>70.39299001623553</v>
      </c>
      <c r="AP1397" s="235">
        <v>83.632556878294466</v>
      </c>
      <c r="AQ1397" s="213">
        <v>2.6769386575292704</v>
      </c>
      <c r="AR1397" s="234">
        <v>4257</v>
      </c>
      <c r="AS1397" s="236">
        <v>57</v>
      </c>
      <c r="AT1397" s="236">
        <v>36</v>
      </c>
      <c r="AU1397" s="236">
        <v>19</v>
      </c>
      <c r="AV1397" s="236">
        <v>27</v>
      </c>
      <c r="AW1397" s="236">
        <v>14</v>
      </c>
      <c r="AX1397" s="236">
        <v>123</v>
      </c>
      <c r="AY1397" s="236">
        <v>-2</v>
      </c>
      <c r="AZ1397" s="236">
        <v>84</v>
      </c>
      <c r="BA1397" s="236">
        <v>0</v>
      </c>
      <c r="BB1397" s="236">
        <v>643</v>
      </c>
      <c r="BC1397" s="236">
        <v>303</v>
      </c>
      <c r="BD1397" s="236">
        <v>293</v>
      </c>
      <c r="BE1397" s="236">
        <v>470</v>
      </c>
      <c r="BF1397" s="236">
        <v>0</v>
      </c>
      <c r="BG1397" s="235">
        <v>35.06199718922521</v>
      </c>
      <c r="BH1397" s="236">
        <v>2030</v>
      </c>
      <c r="BI1397" s="235">
        <v>33.760186263096628</v>
      </c>
      <c r="BJ1397" s="129"/>
      <c r="BK1397" s="129"/>
    </row>
    <row r="1398" spans="1:63">
      <c r="A1398" s="352">
        <v>41833</v>
      </c>
      <c r="B1398" s="127" t="s">
        <v>134</v>
      </c>
      <c r="C1398" s="127"/>
      <c r="D1398" s="199">
        <v>689</v>
      </c>
      <c r="E1398" s="199">
        <v>609</v>
      </c>
      <c r="F1398" s="199">
        <v>80</v>
      </c>
      <c r="G1398" s="199">
        <v>2051</v>
      </c>
      <c r="H1398" s="199">
        <v>1810</v>
      </c>
      <c r="I1398" s="199">
        <v>241</v>
      </c>
      <c r="J1398" s="199">
        <v>7351</v>
      </c>
      <c r="K1398" s="199">
        <v>6301</v>
      </c>
      <c r="L1398" s="199">
        <v>1050</v>
      </c>
      <c r="M1398" s="199">
        <v>4596271</v>
      </c>
      <c r="N1398" s="200">
        <v>0.2400206677610679</v>
      </c>
      <c r="O1398" s="199">
        <v>12132</v>
      </c>
      <c r="P1398" s="194">
        <v>0.26460744800058006</v>
      </c>
      <c r="Q1398" s="200"/>
      <c r="R1398" s="199">
        <v>1791320</v>
      </c>
      <c r="S1398" s="194">
        <v>99.504311462884303</v>
      </c>
      <c r="T1398" s="200">
        <v>99.241015643671815</v>
      </c>
      <c r="U1398" s="199">
        <v>1800247</v>
      </c>
      <c r="V1398" s="201">
        <v>0.17797557960864452</v>
      </c>
      <c r="W1398" s="199">
        <v>6443</v>
      </c>
      <c r="X1398" s="200">
        <v>0.35967889600964653</v>
      </c>
      <c r="Y1398" s="200"/>
      <c r="Z1398" s="199">
        <v>1372939</v>
      </c>
      <c r="AA1398" s="201">
        <v>98.632130267895704</v>
      </c>
      <c r="AB1398" s="199">
        <v>1392857</v>
      </c>
      <c r="AC1398" s="201">
        <v>97.257006298068575</v>
      </c>
      <c r="AD1398" s="200">
        <v>5.3373543968554067</v>
      </c>
      <c r="AE1398" s="200">
        <v>29.945140797704791</v>
      </c>
      <c r="AF1398" s="199">
        <v>6914.8865966796875</v>
      </c>
      <c r="AG1398" s="200">
        <v>24535.97607421875</v>
      </c>
      <c r="AH1398" s="200">
        <v>16698.36474609375</v>
      </c>
      <c r="AI1398" s="237">
        <v>68.056655645501735</v>
      </c>
      <c r="AJ1398" s="200">
        <v>20075.058349609375</v>
      </c>
      <c r="AK1398" s="200">
        <v>4460.9100189208984</v>
      </c>
      <c r="AL1398" s="200">
        <v>13141.526245117188</v>
      </c>
      <c r="AM1398" s="200">
        <v>3556.8433265686035</v>
      </c>
      <c r="AN1398" s="200">
        <v>86.250777094980549</v>
      </c>
      <c r="AO1398" s="200">
        <v>83.050327128570714</v>
      </c>
      <c r="AP1398" s="200">
        <v>104.34670609265646</v>
      </c>
      <c r="AQ1398" s="200">
        <v>3.3377739184082098</v>
      </c>
      <c r="AR1398" s="200">
        <v>1182</v>
      </c>
      <c r="AS1398" s="202">
        <v>51</v>
      </c>
      <c r="AT1398" s="202">
        <v>25</v>
      </c>
      <c r="AU1398" s="202">
        <v>13</v>
      </c>
      <c r="AV1398" s="202">
        <v>13</v>
      </c>
      <c r="AW1398" s="202">
        <v>4</v>
      </c>
      <c r="AX1398" s="202">
        <v>33</v>
      </c>
      <c r="AY1398" s="202">
        <v>0</v>
      </c>
      <c r="AZ1398" s="202">
        <v>36</v>
      </c>
      <c r="BA1398" s="202">
        <v>0</v>
      </c>
      <c r="BB1398" s="202">
        <v>152</v>
      </c>
      <c r="BC1398" s="202">
        <v>71</v>
      </c>
      <c r="BD1398" s="202">
        <v>94</v>
      </c>
      <c r="BE1398" s="202">
        <v>191</v>
      </c>
      <c r="BF1398" s="202">
        <v>0</v>
      </c>
      <c r="BG1398" s="200">
        <v>42.630931290253471</v>
      </c>
      <c r="BH1398" s="202">
        <v>355</v>
      </c>
      <c r="BI1398" s="238">
        <v>17.308629936616285</v>
      </c>
      <c r="BJ1398" s="129"/>
      <c r="BK1398" s="129"/>
    </row>
    <row r="1399" spans="1:63">
      <c r="A1399" s="352">
        <v>41833</v>
      </c>
      <c r="B1399" s="127" t="s">
        <v>175</v>
      </c>
      <c r="C1399" s="127"/>
      <c r="D1399" s="199">
        <v>671</v>
      </c>
      <c r="E1399" s="199">
        <v>603</v>
      </c>
      <c r="F1399" s="199">
        <v>68</v>
      </c>
      <c r="G1399" s="199">
        <v>1934</v>
      </c>
      <c r="H1399" s="199">
        <v>1750</v>
      </c>
      <c r="I1399" s="199">
        <v>184</v>
      </c>
      <c r="J1399" s="199">
        <v>6412</v>
      </c>
      <c r="K1399" s="199">
        <v>5760</v>
      </c>
      <c r="L1399" s="199">
        <v>652</v>
      </c>
      <c r="M1399" s="199">
        <v>3607107</v>
      </c>
      <c r="N1399" s="200">
        <v>0.12519729002442676</v>
      </c>
      <c r="O1399" s="199">
        <v>323</v>
      </c>
      <c r="P1399" s="194">
        <v>9.3597715502993471E-3</v>
      </c>
      <c r="Q1399" s="200"/>
      <c r="R1399" s="199">
        <v>1320305</v>
      </c>
      <c r="S1399" s="194">
        <v>99.124747847483619</v>
      </c>
      <c r="T1399" s="243">
        <v>99.115469997535286</v>
      </c>
      <c r="U1399" s="199">
        <v>1332011</v>
      </c>
      <c r="V1399" s="201">
        <v>0.59391401975976699</v>
      </c>
      <c r="W1399" s="199">
        <v>3773</v>
      </c>
      <c r="X1399" s="200">
        <v>0.2857673037669326</v>
      </c>
      <c r="Y1399" s="200"/>
      <c r="Z1399" s="199">
        <v>343737</v>
      </c>
      <c r="AA1399" s="201">
        <v>95.715327117978248</v>
      </c>
      <c r="AB1399" s="199">
        <v>342751</v>
      </c>
      <c r="AC1399" s="201">
        <v>95.949244248486224</v>
      </c>
      <c r="AD1399" s="200">
        <v>19.80557529666244</v>
      </c>
      <c r="AE1399" s="200">
        <v>32.011895952933926</v>
      </c>
      <c r="AF1399" s="199">
        <v>5162.640625</v>
      </c>
      <c r="AG1399" s="200">
        <v>16653.531005859375</v>
      </c>
      <c r="AH1399" s="200">
        <v>9279.097900390625</v>
      </c>
      <c r="AI1399" s="237">
        <v>55.718501362418991</v>
      </c>
      <c r="AJ1399" s="200">
        <v>15083.755859375</v>
      </c>
      <c r="AK1399" s="200">
        <v>1569.7736511230469</v>
      </c>
      <c r="AL1399" s="200">
        <v>8267.209716796875</v>
      </c>
      <c r="AM1399" s="200">
        <v>1011.8871917724609</v>
      </c>
      <c r="AN1399" s="200">
        <v>67.079705600462646</v>
      </c>
      <c r="AO1399" s="200">
        <v>68.081857552671451</v>
      </c>
      <c r="AP1399" s="200">
        <v>59.170399800086912</v>
      </c>
      <c r="AQ1399" s="200">
        <v>2.5972443864409507</v>
      </c>
      <c r="AR1399" s="200">
        <v>1348</v>
      </c>
      <c r="AS1399" s="202">
        <v>5</v>
      </c>
      <c r="AT1399" s="202">
        <v>7</v>
      </c>
      <c r="AU1399" s="202">
        <v>5</v>
      </c>
      <c r="AV1399" s="202">
        <v>12</v>
      </c>
      <c r="AW1399" s="202">
        <v>10</v>
      </c>
      <c r="AX1399" s="202">
        <v>10</v>
      </c>
      <c r="AY1399" s="202">
        <v>0</v>
      </c>
      <c r="AZ1399" s="202">
        <v>19</v>
      </c>
      <c r="BA1399" s="202">
        <v>0</v>
      </c>
      <c r="BB1399" s="202">
        <v>319</v>
      </c>
      <c r="BC1399" s="202">
        <v>165</v>
      </c>
      <c r="BD1399" s="202">
        <v>44</v>
      </c>
      <c r="BE1399" s="202">
        <v>100</v>
      </c>
      <c r="BF1399" s="202">
        <v>0</v>
      </c>
      <c r="BG1399" s="200">
        <v>32.748567954167321</v>
      </c>
      <c r="BH1399" s="202">
        <v>607</v>
      </c>
      <c r="BI1399" s="238">
        <v>31.385729058945188</v>
      </c>
      <c r="BJ1399" s="129"/>
      <c r="BK1399" s="129"/>
    </row>
    <row r="1400" spans="1:63">
      <c r="A1400" s="352">
        <v>41833</v>
      </c>
      <c r="B1400" s="126" t="s">
        <v>135</v>
      </c>
      <c r="C1400" s="126"/>
      <c r="D1400" s="189">
        <v>680</v>
      </c>
      <c r="E1400" s="189">
        <v>655</v>
      </c>
      <c r="F1400" s="189">
        <v>25</v>
      </c>
      <c r="G1400" s="189">
        <v>2028</v>
      </c>
      <c r="H1400" s="189">
        <v>1954</v>
      </c>
      <c r="I1400" s="189">
        <v>74</v>
      </c>
      <c r="J1400" s="189">
        <v>4787</v>
      </c>
      <c r="K1400" s="189">
        <v>4575</v>
      </c>
      <c r="L1400" s="189">
        <v>212</v>
      </c>
      <c r="M1400" s="189">
        <v>1970410</v>
      </c>
      <c r="N1400" s="203">
        <v>3.9078161971168668E-3</v>
      </c>
      <c r="O1400" s="189">
        <v>8287</v>
      </c>
      <c r="P1400" s="192">
        <v>0.42059862874494575</v>
      </c>
      <c r="Q1400" s="203"/>
      <c r="R1400" s="204">
        <v>629649</v>
      </c>
      <c r="S1400" s="192">
        <v>99.609804453986968</v>
      </c>
      <c r="T1400" s="203">
        <v>99.190846982357968</v>
      </c>
      <c r="U1400" s="204">
        <v>632116</v>
      </c>
      <c r="V1400" s="205">
        <v>1.4870688252415996E-2</v>
      </c>
      <c r="W1400" s="204">
        <v>4865</v>
      </c>
      <c r="X1400" s="203">
        <v>0.77265270015516585</v>
      </c>
      <c r="Y1400" s="203"/>
      <c r="Z1400" s="204">
        <v>987864</v>
      </c>
      <c r="AA1400" s="205">
        <v>98.870190968712009</v>
      </c>
      <c r="AB1400" s="204">
        <v>990635</v>
      </c>
      <c r="AC1400" s="205">
        <v>98.916351872522199</v>
      </c>
      <c r="AD1400" s="203">
        <v>3.7231668802878324</v>
      </c>
      <c r="AE1400" s="203">
        <v>26.531180558453563</v>
      </c>
      <c r="AF1400" s="204">
        <v>1929.0330810546875</v>
      </c>
      <c r="AG1400" s="205">
        <v>8467.7050170898437</v>
      </c>
      <c r="AH1400" s="205">
        <v>4247.299560546875</v>
      </c>
      <c r="AI1400" s="232">
        <v>50.158803973152274</v>
      </c>
      <c r="AJ1400" s="205">
        <v>8045.371337890625</v>
      </c>
      <c r="AK1400" s="205">
        <v>422.3332633972168</v>
      </c>
      <c r="AL1400" s="205">
        <v>1954</v>
      </c>
      <c r="AM1400" s="205">
        <v>74</v>
      </c>
      <c r="AN1400" s="203">
        <v>53.471008593660038</v>
      </c>
      <c r="AO1400" s="203">
        <v>53.463979045271927</v>
      </c>
      <c r="AP1400" s="203">
        <v>53.605177479013442</v>
      </c>
      <c r="AQ1400" s="203">
        <v>1.7688959718173896</v>
      </c>
      <c r="AR1400" s="205">
        <v>1727</v>
      </c>
      <c r="AS1400" s="204">
        <v>1</v>
      </c>
      <c r="AT1400" s="204">
        <v>4</v>
      </c>
      <c r="AU1400" s="204">
        <v>1</v>
      </c>
      <c r="AV1400" s="204">
        <v>2</v>
      </c>
      <c r="AW1400" s="204">
        <v>0</v>
      </c>
      <c r="AX1400" s="204">
        <v>80</v>
      </c>
      <c r="AY1400" s="204">
        <v>-2</v>
      </c>
      <c r="AZ1400" s="204">
        <v>29</v>
      </c>
      <c r="BA1400" s="204">
        <v>0</v>
      </c>
      <c r="BB1400" s="204">
        <v>172</v>
      </c>
      <c r="BC1400" s="204">
        <v>67</v>
      </c>
      <c r="BD1400" s="204">
        <v>155</v>
      </c>
      <c r="BE1400" s="204">
        <v>179</v>
      </c>
      <c r="BF1400" s="204">
        <v>0</v>
      </c>
      <c r="BG1400" s="203">
        <v>25.48994921438824</v>
      </c>
      <c r="BH1400" s="204">
        <v>1068</v>
      </c>
      <c r="BI1400" s="239">
        <v>52.662721893491124</v>
      </c>
      <c r="BJ1400" s="129"/>
      <c r="BK1400" s="129"/>
    </row>
    <row r="1401" spans="1:63">
      <c r="A1401" s="352">
        <v>41833</v>
      </c>
      <c r="B1401" s="114" t="s">
        <v>121</v>
      </c>
      <c r="C1401" s="114" t="s">
        <v>122</v>
      </c>
      <c r="D1401" s="114">
        <v>218</v>
      </c>
      <c r="E1401" s="114">
        <v>168</v>
      </c>
      <c r="F1401" s="114">
        <v>50</v>
      </c>
      <c r="G1401" s="114">
        <v>643</v>
      </c>
      <c r="H1401" s="114">
        <v>492</v>
      </c>
      <c r="I1401" s="114">
        <v>151</v>
      </c>
      <c r="J1401" s="114">
        <v>2600</v>
      </c>
      <c r="K1401" s="115">
        <v>1934</v>
      </c>
      <c r="L1401" s="115">
        <v>666</v>
      </c>
      <c r="M1401" s="115">
        <v>1579774</v>
      </c>
      <c r="N1401" s="116">
        <v>0.19591410458087921</v>
      </c>
      <c r="O1401" s="115">
        <v>3091</v>
      </c>
      <c r="P1401" s="116">
        <v>0.19606475532054901</v>
      </c>
      <c r="Q1401" s="116">
        <v>0</v>
      </c>
      <c r="R1401" s="117">
        <v>729026</v>
      </c>
      <c r="S1401" s="116">
        <v>99.483901977539063</v>
      </c>
      <c r="T1401" s="116">
        <v>99.288848876953125</v>
      </c>
      <c r="U1401" s="118">
        <v>732808</v>
      </c>
      <c r="V1401" s="119">
        <v>0.32273119688034058</v>
      </c>
      <c r="W1401" s="117">
        <v>2622</v>
      </c>
      <c r="X1401" s="119">
        <v>0.35965794324874878</v>
      </c>
      <c r="Y1401" s="119">
        <v>0</v>
      </c>
      <c r="Z1401" s="117">
        <v>704102</v>
      </c>
      <c r="AA1401" s="119">
        <v>98.708282470703125</v>
      </c>
      <c r="AB1401" s="116">
        <v>720453</v>
      </c>
      <c r="AC1401" s="120">
        <v>96.860450744628906</v>
      </c>
      <c r="AD1401" s="116">
        <v>5.0195975303649902</v>
      </c>
      <c r="AE1401" s="116">
        <v>29.488323211669922</v>
      </c>
      <c r="AF1401" s="116">
        <v>2224.3876953125</v>
      </c>
      <c r="AG1401" s="116">
        <v>10670.8369140625</v>
      </c>
      <c r="AH1401" s="121">
        <v>8036.36865234375</v>
      </c>
      <c r="AI1401" s="116">
        <v>75.311515808105469</v>
      </c>
      <c r="AJ1401" s="121">
        <v>7484.287109375</v>
      </c>
      <c r="AK1401" s="121">
        <v>3186.541015625</v>
      </c>
      <c r="AL1401" s="116">
        <v>5346.8671875</v>
      </c>
      <c r="AM1401" s="116">
        <v>2689.50634765625</v>
      </c>
      <c r="AN1401" s="116">
        <v>101.56663513183594</v>
      </c>
      <c r="AO1401" s="116">
        <v>96.215644836425781</v>
      </c>
      <c r="AP1401" s="116">
        <v>116.82691192626953</v>
      </c>
      <c r="AQ1401" s="122">
        <v>4.1041680438701924</v>
      </c>
      <c r="AR1401" s="118">
        <v>245</v>
      </c>
      <c r="AS1401" s="118">
        <v>36</v>
      </c>
      <c r="AT1401" s="118">
        <v>4</v>
      </c>
      <c r="AU1401" s="118">
        <v>4</v>
      </c>
      <c r="AV1401" s="118">
        <v>5</v>
      </c>
      <c r="AW1401" s="118">
        <v>3</v>
      </c>
      <c r="AX1401" s="118">
        <v>11</v>
      </c>
      <c r="AY1401" s="118">
        <v>0</v>
      </c>
      <c r="AZ1401" s="118">
        <v>8</v>
      </c>
      <c r="BA1401" s="118">
        <v>0</v>
      </c>
      <c r="BB1401" s="118">
        <v>46</v>
      </c>
      <c r="BC1401" s="118">
        <v>24</v>
      </c>
      <c r="BD1401" s="116">
        <v>36</v>
      </c>
      <c r="BE1401" s="118">
        <v>29</v>
      </c>
      <c r="BF1401" s="118">
        <v>0</v>
      </c>
      <c r="BG1401" s="112">
        <v>50.554176330566406</v>
      </c>
      <c r="BH1401" s="244">
        <v>78</v>
      </c>
      <c r="BI1401" s="240">
        <v>12.130637636080872</v>
      </c>
      <c r="BJ1401" s="129"/>
      <c r="BK1401" s="129"/>
    </row>
    <row r="1402" spans="1:63">
      <c r="A1402" s="352">
        <v>41833</v>
      </c>
      <c r="B1402" s="114" t="s">
        <v>123</v>
      </c>
      <c r="C1402" s="114" t="s">
        <v>122</v>
      </c>
      <c r="D1402" s="114">
        <v>152</v>
      </c>
      <c r="E1402" s="114">
        <v>146</v>
      </c>
      <c r="F1402" s="114">
        <v>6</v>
      </c>
      <c r="G1402" s="114">
        <v>461</v>
      </c>
      <c r="H1402" s="114">
        <v>443</v>
      </c>
      <c r="I1402" s="114">
        <v>18</v>
      </c>
      <c r="J1402" s="114">
        <v>1463</v>
      </c>
      <c r="K1402" s="115">
        <v>1389</v>
      </c>
      <c r="L1402" s="115">
        <v>74</v>
      </c>
      <c r="M1402" s="115">
        <v>747123</v>
      </c>
      <c r="N1402" s="116">
        <v>1.8203159794211388E-2</v>
      </c>
      <c r="O1402" s="115">
        <v>1922</v>
      </c>
      <c r="P1402" s="116">
        <v>0.25732064247131348</v>
      </c>
      <c r="Q1402" s="116">
        <v>0</v>
      </c>
      <c r="R1402" s="117">
        <v>262664</v>
      </c>
      <c r="S1402" s="116">
        <v>99.777778625488281</v>
      </c>
      <c r="T1402" s="116">
        <v>99.521026611328125</v>
      </c>
      <c r="U1402" s="118">
        <v>263249</v>
      </c>
      <c r="V1402" s="119">
        <v>2.2792108356952667E-3</v>
      </c>
      <c r="W1402" s="117">
        <v>859</v>
      </c>
      <c r="X1402" s="119">
        <v>0.32703378796577454</v>
      </c>
      <c r="Y1402" s="119">
        <v>0</v>
      </c>
      <c r="Z1402" s="117">
        <v>190996</v>
      </c>
      <c r="AA1402" s="119">
        <v>98.843429565429688</v>
      </c>
      <c r="AB1402" s="116">
        <v>191310</v>
      </c>
      <c r="AC1402" s="120">
        <v>98.610107421875</v>
      </c>
      <c r="AD1402" s="116">
        <v>4.9609198570251465</v>
      </c>
      <c r="AE1402" s="116">
        <v>28.712924957275391</v>
      </c>
      <c r="AF1402" s="116">
        <v>1033.074951171875</v>
      </c>
      <c r="AG1402" s="116">
        <v>3610.432861328125</v>
      </c>
      <c r="AH1402" s="121">
        <v>2105.63623046875</v>
      </c>
      <c r="AI1402" s="116">
        <v>58.320880889892578</v>
      </c>
      <c r="AJ1402" s="121">
        <v>3169.7373046875</v>
      </c>
      <c r="AK1402" s="121">
        <v>440.69601440429687</v>
      </c>
      <c r="AL1402" s="116">
        <v>1715.453369140625</v>
      </c>
      <c r="AM1402" s="116">
        <v>390.1829833984375</v>
      </c>
      <c r="AN1402" s="116">
        <v>67.015792846679688</v>
      </c>
      <c r="AO1402" s="116">
        <v>62.236198425292969</v>
      </c>
      <c r="AP1402" s="116">
        <v>149.71328735351562</v>
      </c>
      <c r="AQ1402" s="116">
        <v>2.467828339937201</v>
      </c>
      <c r="AR1402" s="118">
        <v>344</v>
      </c>
      <c r="AS1402" s="118">
        <v>3</v>
      </c>
      <c r="AT1402" s="118">
        <v>5</v>
      </c>
      <c r="AU1402" s="118">
        <v>0</v>
      </c>
      <c r="AV1402" s="118">
        <v>0</v>
      </c>
      <c r="AW1402" s="118">
        <v>0</v>
      </c>
      <c r="AX1402" s="118">
        <v>5</v>
      </c>
      <c r="AY1402" s="118">
        <v>0</v>
      </c>
      <c r="AZ1402" s="118">
        <v>7</v>
      </c>
      <c r="BA1402" s="118">
        <v>0</v>
      </c>
      <c r="BB1402" s="118">
        <v>35</v>
      </c>
      <c r="BC1402" s="118">
        <v>14</v>
      </c>
      <c r="BD1402" s="116">
        <v>18</v>
      </c>
      <c r="BE1402" s="118">
        <v>30</v>
      </c>
      <c r="BF1402" s="118">
        <v>0</v>
      </c>
      <c r="BG1402" s="112">
        <v>32.862251281738281</v>
      </c>
      <c r="BH1402" s="244">
        <v>130</v>
      </c>
      <c r="BI1402" s="240">
        <v>28.199566160520607</v>
      </c>
      <c r="BJ1402" s="129"/>
      <c r="BK1402" s="129"/>
    </row>
    <row r="1403" spans="1:63">
      <c r="A1403" s="352">
        <v>41833</v>
      </c>
      <c r="B1403" s="114" t="s">
        <v>183</v>
      </c>
      <c r="C1403" s="114" t="s">
        <v>122</v>
      </c>
      <c r="D1403" s="114">
        <v>113</v>
      </c>
      <c r="E1403" s="114">
        <v>107</v>
      </c>
      <c r="F1403" s="114">
        <v>6</v>
      </c>
      <c r="G1403" s="114">
        <v>339</v>
      </c>
      <c r="H1403" s="114">
        <v>321</v>
      </c>
      <c r="I1403" s="114">
        <v>18</v>
      </c>
      <c r="J1403" s="114">
        <v>1286</v>
      </c>
      <c r="K1403" s="115">
        <v>1214</v>
      </c>
      <c r="L1403" s="115">
        <v>72</v>
      </c>
      <c r="M1403" s="115">
        <v>1015645</v>
      </c>
      <c r="N1403" s="116">
        <v>0.75232982635498047</v>
      </c>
      <c r="O1403" s="115">
        <v>3504</v>
      </c>
      <c r="P1403" s="116">
        <v>0.34763044118881226</v>
      </c>
      <c r="Q1403" s="116">
        <v>0</v>
      </c>
      <c r="R1403" s="117">
        <v>358539</v>
      </c>
      <c r="S1403" s="116">
        <v>99.3114013671875</v>
      </c>
      <c r="T1403" s="116">
        <v>98.966163635253906</v>
      </c>
      <c r="U1403" s="118">
        <v>361025</v>
      </c>
      <c r="V1403" s="119">
        <v>0.21272765100002289</v>
      </c>
      <c r="W1403" s="117">
        <v>1635</v>
      </c>
      <c r="X1403" s="119">
        <v>0.45601734519004822</v>
      </c>
      <c r="Y1403" s="119">
        <v>0</v>
      </c>
      <c r="Z1403" s="117">
        <v>209771</v>
      </c>
      <c r="AA1403" s="119">
        <v>98.167526245117187</v>
      </c>
      <c r="AB1403" s="116">
        <v>209039</v>
      </c>
      <c r="AC1403" s="120">
        <v>98.03912353515625</v>
      </c>
      <c r="AD1403" s="116">
        <v>5.5445127487182617</v>
      </c>
      <c r="AE1403" s="116">
        <v>28.488044738769531</v>
      </c>
      <c r="AF1403" s="116">
        <v>1606.73046875</v>
      </c>
      <c r="AG1403" s="116">
        <v>4377.291015625</v>
      </c>
      <c r="AH1403" s="121">
        <v>2984.17431640625</v>
      </c>
      <c r="AI1403" s="116">
        <v>68.173995971679688</v>
      </c>
      <c r="AJ1403" s="121">
        <v>4195.07861328125</v>
      </c>
      <c r="AK1403" s="121">
        <v>182.21200561523438</v>
      </c>
      <c r="AL1403" s="116">
        <v>2895.111328125</v>
      </c>
      <c r="AM1403" s="116">
        <v>89.062995910644531</v>
      </c>
      <c r="AN1403" s="116">
        <v>86.357139587402344</v>
      </c>
      <c r="AO1403" s="116">
        <v>87.6688232421875</v>
      </c>
      <c r="AP1403" s="116">
        <v>64.231529235839844</v>
      </c>
      <c r="AQ1403" s="116">
        <v>3.4038032780909799</v>
      </c>
      <c r="AR1403" s="118">
        <v>185</v>
      </c>
      <c r="AS1403" s="118">
        <v>8</v>
      </c>
      <c r="AT1403" s="118">
        <v>12</v>
      </c>
      <c r="AU1403" s="118">
        <v>8</v>
      </c>
      <c r="AV1403" s="118">
        <v>7</v>
      </c>
      <c r="AW1403" s="118">
        <v>1</v>
      </c>
      <c r="AX1403" s="118">
        <v>6</v>
      </c>
      <c r="AY1403" s="118">
        <v>0</v>
      </c>
      <c r="AZ1403" s="118">
        <v>11</v>
      </c>
      <c r="BA1403" s="118">
        <v>0</v>
      </c>
      <c r="BB1403" s="118">
        <v>21</v>
      </c>
      <c r="BC1403" s="118">
        <v>8</v>
      </c>
      <c r="BD1403" s="116">
        <v>21</v>
      </c>
      <c r="BE1403" s="118">
        <v>57</v>
      </c>
      <c r="BF1403" s="118">
        <v>0</v>
      </c>
      <c r="BG1403" s="112">
        <v>42.756217956542969</v>
      </c>
      <c r="BH1403" s="244">
        <v>45</v>
      </c>
      <c r="BI1403" s="240">
        <v>13.274336283185843</v>
      </c>
      <c r="BJ1403" s="129"/>
      <c r="BK1403" s="129"/>
    </row>
    <row r="1404" spans="1:63">
      <c r="A1404" s="352">
        <v>41833</v>
      </c>
      <c r="B1404" s="114" t="s">
        <v>126</v>
      </c>
      <c r="C1404" s="114" t="s">
        <v>122</v>
      </c>
      <c r="D1404" s="114">
        <v>107</v>
      </c>
      <c r="E1404" s="114">
        <v>103</v>
      </c>
      <c r="F1404" s="114">
        <v>4</v>
      </c>
      <c r="G1404" s="114">
        <v>314</v>
      </c>
      <c r="H1404" s="114">
        <v>302</v>
      </c>
      <c r="I1404" s="114">
        <v>12</v>
      </c>
      <c r="J1404" s="114">
        <v>982</v>
      </c>
      <c r="K1404" s="115">
        <v>932</v>
      </c>
      <c r="L1404" s="115">
        <v>50</v>
      </c>
      <c r="M1404" s="115">
        <v>553797</v>
      </c>
      <c r="N1404" s="116">
        <v>2.0043445751070976E-2</v>
      </c>
      <c r="O1404" s="115">
        <v>1614</v>
      </c>
      <c r="P1404" s="116">
        <v>0.29154729843139648</v>
      </c>
      <c r="Q1404" s="116">
        <v>0</v>
      </c>
      <c r="R1404" s="117">
        <v>196015</v>
      </c>
      <c r="S1404" s="116">
        <v>99.529808044433594</v>
      </c>
      <c r="T1404" s="116">
        <v>99.239631652832031</v>
      </c>
      <c r="U1404" s="118">
        <v>196941</v>
      </c>
      <c r="V1404" s="119">
        <v>5.0776626449078321E-4</v>
      </c>
      <c r="W1404" s="117">
        <v>625</v>
      </c>
      <c r="X1404" s="119">
        <v>0.31885313987731934</v>
      </c>
      <c r="Y1404" s="119">
        <v>0</v>
      </c>
      <c r="Z1404" s="117">
        <v>94507</v>
      </c>
      <c r="AA1404" s="119">
        <v>98.673110961914063</v>
      </c>
      <c r="AB1404" s="116">
        <v>99191</v>
      </c>
      <c r="AC1404" s="120">
        <v>93.8804931640625</v>
      </c>
      <c r="AD1404" s="116">
        <v>5.9455537796020508</v>
      </c>
      <c r="AE1404" s="116">
        <v>34.3289794921875</v>
      </c>
      <c r="AF1404" s="116">
        <v>904.8359375</v>
      </c>
      <c r="AG1404" s="116">
        <v>2803.2587890625</v>
      </c>
      <c r="AH1404" s="121">
        <v>1690.993896484375</v>
      </c>
      <c r="AI1404" s="116">
        <v>60.322433471679688</v>
      </c>
      <c r="AJ1404" s="121">
        <v>2723.0966796875</v>
      </c>
      <c r="AK1404" s="121">
        <v>80.163009643554687</v>
      </c>
      <c r="AL1404" s="116">
        <v>1654.5367431640625</v>
      </c>
      <c r="AM1404" s="116">
        <v>36.456996917724609</v>
      </c>
      <c r="AN1404" s="116">
        <v>77.917106628417969</v>
      </c>
      <c r="AO1404" s="116">
        <v>80.139488220214844</v>
      </c>
      <c r="AP1404" s="116">
        <v>40.121627807617188</v>
      </c>
      <c r="AQ1404" s="116">
        <v>2.8546423513874744</v>
      </c>
      <c r="AR1404" s="118">
        <v>216</v>
      </c>
      <c r="AS1404" s="118">
        <v>0</v>
      </c>
      <c r="AT1404" s="118">
        <v>4</v>
      </c>
      <c r="AU1404" s="118">
        <v>1</v>
      </c>
      <c r="AV1404" s="118">
        <v>0</v>
      </c>
      <c r="AW1404" s="118">
        <v>0</v>
      </c>
      <c r="AX1404" s="118">
        <v>5</v>
      </c>
      <c r="AY1404" s="118">
        <v>0</v>
      </c>
      <c r="AZ1404" s="118">
        <v>7</v>
      </c>
      <c r="BA1404" s="118">
        <v>0</v>
      </c>
      <c r="BB1404" s="118">
        <v>27</v>
      </c>
      <c r="BC1404" s="118">
        <v>15</v>
      </c>
      <c r="BD1404" s="116">
        <v>7</v>
      </c>
      <c r="BE1404" s="118">
        <v>35</v>
      </c>
      <c r="BF1404" s="118">
        <v>0</v>
      </c>
      <c r="BG1404" s="112">
        <v>38.195507049560547</v>
      </c>
      <c r="BH1404" s="244">
        <v>60</v>
      </c>
      <c r="BI1404" s="240">
        <v>19.108280254777071</v>
      </c>
      <c r="BJ1404" s="129"/>
      <c r="BK1404" s="129"/>
    </row>
    <row r="1405" spans="1:63">
      <c r="A1405" s="352">
        <v>41833</v>
      </c>
      <c r="B1405" s="114" t="s">
        <v>184</v>
      </c>
      <c r="C1405" s="114" t="s">
        <v>122</v>
      </c>
      <c r="D1405" s="114">
        <v>99</v>
      </c>
      <c r="E1405" s="114">
        <v>85</v>
      </c>
      <c r="F1405" s="114">
        <v>14</v>
      </c>
      <c r="G1405" s="114">
        <v>294</v>
      </c>
      <c r="H1405" s="114">
        <v>252</v>
      </c>
      <c r="I1405" s="114">
        <v>42</v>
      </c>
      <c r="J1405" s="114">
        <v>1020</v>
      </c>
      <c r="K1405" s="115">
        <v>832</v>
      </c>
      <c r="L1405" s="115">
        <v>188</v>
      </c>
      <c r="M1405" s="115">
        <v>699932</v>
      </c>
      <c r="N1405" s="116">
        <v>7.0006800815463066E-3</v>
      </c>
      <c r="O1405" s="115">
        <v>2001</v>
      </c>
      <c r="P1405" s="116">
        <v>0.28590124845504761</v>
      </c>
      <c r="Q1405" s="116">
        <v>0</v>
      </c>
      <c r="R1405" s="117">
        <v>245076</v>
      </c>
      <c r="S1405" s="116">
        <v>99.533760070800781</v>
      </c>
      <c r="T1405" s="116">
        <v>99.249191284179687</v>
      </c>
      <c r="U1405" s="118">
        <v>246224</v>
      </c>
      <c r="V1405" s="119">
        <v>2.5992592796683311E-2</v>
      </c>
      <c r="W1405" s="117">
        <v>702</v>
      </c>
      <c r="X1405" s="119">
        <v>0.28644174337387085</v>
      </c>
      <c r="Y1405" s="119">
        <v>0</v>
      </c>
      <c r="Z1405" s="117">
        <v>173563</v>
      </c>
      <c r="AA1405" s="119">
        <v>98.629890441894531</v>
      </c>
      <c r="AB1405" s="116">
        <v>172864</v>
      </c>
      <c r="AC1405" s="120">
        <v>98.403945922851562</v>
      </c>
      <c r="AD1405" s="116">
        <v>5.7341322898864746</v>
      </c>
      <c r="AE1405" s="116">
        <v>29.874444961547852</v>
      </c>
      <c r="AF1405" s="116">
        <v>1145.8575439453125</v>
      </c>
      <c r="AG1405" s="116">
        <v>3074.156494140625</v>
      </c>
      <c r="AH1405" s="121">
        <v>1881.191650390625</v>
      </c>
      <c r="AI1405" s="116">
        <v>61.193748474121094</v>
      </c>
      <c r="AJ1405" s="121">
        <v>2502.858642578125</v>
      </c>
      <c r="AK1405" s="121">
        <v>571.2979736328125</v>
      </c>
      <c r="AL1405" s="116">
        <v>1529.5576171875</v>
      </c>
      <c r="AM1405" s="116">
        <v>351.63400268554687</v>
      </c>
      <c r="AN1405" s="116">
        <v>79.088043212890625</v>
      </c>
      <c r="AO1405" s="116">
        <v>80.288398742675781</v>
      </c>
      <c r="AP1405" s="116">
        <v>74.226333618164063</v>
      </c>
      <c r="AQ1405" s="116">
        <v>3.0138789158241424</v>
      </c>
      <c r="AR1405" s="118">
        <v>192</v>
      </c>
      <c r="AS1405" s="118">
        <v>4</v>
      </c>
      <c r="AT1405" s="118">
        <v>0</v>
      </c>
      <c r="AU1405" s="118">
        <v>0</v>
      </c>
      <c r="AV1405" s="118">
        <v>1</v>
      </c>
      <c r="AW1405" s="118">
        <v>0</v>
      </c>
      <c r="AX1405" s="118">
        <v>6</v>
      </c>
      <c r="AY1405" s="118">
        <v>0</v>
      </c>
      <c r="AZ1405" s="118">
        <v>3</v>
      </c>
      <c r="BA1405" s="118">
        <v>0</v>
      </c>
      <c r="BB1405" s="118">
        <v>23</v>
      </c>
      <c r="BC1405" s="118">
        <v>10</v>
      </c>
      <c r="BD1405" s="116">
        <v>12</v>
      </c>
      <c r="BE1405" s="118">
        <v>40</v>
      </c>
      <c r="BF1405" s="118">
        <v>0</v>
      </c>
      <c r="BG1405" s="112">
        <v>38.99688720703125</v>
      </c>
      <c r="BH1405" s="244">
        <v>42</v>
      </c>
      <c r="BI1405" s="240">
        <v>14.285714285714285</v>
      </c>
      <c r="BJ1405" s="129"/>
      <c r="BK1405" s="129"/>
    </row>
    <row r="1406" spans="1:63">
      <c r="A1406" s="352">
        <v>41833</v>
      </c>
      <c r="B1406" s="114" t="s">
        <v>131</v>
      </c>
      <c r="C1406" s="114" t="s">
        <v>176</v>
      </c>
      <c r="D1406" s="114">
        <v>183</v>
      </c>
      <c r="E1406" s="114">
        <v>164</v>
      </c>
      <c r="F1406" s="114">
        <v>19</v>
      </c>
      <c r="G1406" s="114">
        <v>525</v>
      </c>
      <c r="H1406" s="114">
        <v>478</v>
      </c>
      <c r="I1406" s="114">
        <v>47</v>
      </c>
      <c r="J1406" s="114">
        <v>1696</v>
      </c>
      <c r="K1406" s="115">
        <v>1532</v>
      </c>
      <c r="L1406" s="115">
        <v>164</v>
      </c>
      <c r="M1406" s="115">
        <v>990626</v>
      </c>
      <c r="N1406" s="116">
        <v>2.0189254428260028E-4</v>
      </c>
      <c r="O1406" s="115">
        <v>28</v>
      </c>
      <c r="P1406" s="116">
        <v>2.9467325657606125E-3</v>
      </c>
      <c r="Q1406" s="116">
        <v>0</v>
      </c>
      <c r="R1406" s="117">
        <v>358250</v>
      </c>
      <c r="S1406" s="116">
        <v>99.573631286621094</v>
      </c>
      <c r="T1406" s="116">
        <v>99.570693969726563</v>
      </c>
      <c r="U1406" s="118">
        <v>359784</v>
      </c>
      <c r="V1406" s="119">
        <v>0.15592688322067261</v>
      </c>
      <c r="W1406" s="117">
        <v>983</v>
      </c>
      <c r="X1406" s="119">
        <v>0.27438938617706299</v>
      </c>
      <c r="Y1406" s="119">
        <v>0</v>
      </c>
      <c r="Z1406" s="117">
        <v>139803</v>
      </c>
      <c r="AA1406" s="119">
        <v>94.943595886230469</v>
      </c>
      <c r="AB1406" s="116">
        <v>138503</v>
      </c>
      <c r="AC1406" s="120">
        <v>95.454246520996094</v>
      </c>
      <c r="AD1406" s="116">
        <v>5.2148909568786621</v>
      </c>
      <c r="AE1406" s="116">
        <v>30.57667350769043</v>
      </c>
      <c r="AF1406" s="116">
        <v>1442.377197265625</v>
      </c>
      <c r="AG1406" s="116">
        <v>4368.2509765625</v>
      </c>
      <c r="AH1406" s="121">
        <v>2433.967041015625</v>
      </c>
      <c r="AI1406" s="116">
        <v>55.719486236572266</v>
      </c>
      <c r="AJ1406" s="121">
        <v>3849.12060546875</v>
      </c>
      <c r="AK1406" s="121">
        <v>519.130126953125</v>
      </c>
      <c r="AL1406" s="116">
        <v>2089.69775390625</v>
      </c>
      <c r="AM1406" s="116">
        <v>344.26901245117187</v>
      </c>
      <c r="AN1406" s="116">
        <v>66.302398681640625</v>
      </c>
      <c r="AO1406" s="116">
        <v>65.126243591308594</v>
      </c>
      <c r="AP1406" s="116">
        <v>76.553184509277344</v>
      </c>
      <c r="AQ1406" s="116">
        <v>2.5756196795769459</v>
      </c>
      <c r="AR1406" s="118">
        <v>388</v>
      </c>
      <c r="AS1406" s="118">
        <v>1</v>
      </c>
      <c r="AT1406" s="118">
        <v>0</v>
      </c>
      <c r="AU1406" s="118">
        <v>0</v>
      </c>
      <c r="AV1406" s="118">
        <v>1</v>
      </c>
      <c r="AW1406" s="118">
        <v>1</v>
      </c>
      <c r="AX1406" s="118">
        <v>3</v>
      </c>
      <c r="AY1406" s="118">
        <v>0</v>
      </c>
      <c r="AZ1406" s="118">
        <v>4</v>
      </c>
      <c r="BA1406" s="118">
        <v>0</v>
      </c>
      <c r="BB1406" s="118">
        <v>113</v>
      </c>
      <c r="BC1406" s="118">
        <v>59</v>
      </c>
      <c r="BD1406" s="116">
        <v>12</v>
      </c>
      <c r="BE1406" s="118">
        <v>15</v>
      </c>
      <c r="BF1406" s="118">
        <v>0</v>
      </c>
      <c r="BG1406" s="112">
        <v>32.363075256347656</v>
      </c>
      <c r="BH1406" s="244">
        <v>154</v>
      </c>
      <c r="BI1406" s="240">
        <v>29.333333333333332</v>
      </c>
      <c r="BJ1406" s="129"/>
      <c r="BK1406" s="129"/>
    </row>
    <row r="1407" spans="1:63">
      <c r="A1407" s="352">
        <v>41833</v>
      </c>
      <c r="B1407" s="114" t="s">
        <v>124</v>
      </c>
      <c r="C1407" s="114" t="s">
        <v>176</v>
      </c>
      <c r="D1407" s="114">
        <v>148</v>
      </c>
      <c r="E1407" s="114">
        <v>112</v>
      </c>
      <c r="F1407" s="114">
        <v>36</v>
      </c>
      <c r="G1407" s="114">
        <v>428</v>
      </c>
      <c r="H1407" s="114">
        <v>330</v>
      </c>
      <c r="I1407" s="114">
        <v>98</v>
      </c>
      <c r="J1407" s="114">
        <v>1593</v>
      </c>
      <c r="K1407" s="115">
        <v>1243</v>
      </c>
      <c r="L1407" s="115">
        <v>350</v>
      </c>
      <c r="M1407" s="115">
        <v>966737</v>
      </c>
      <c r="N1407" s="116">
        <v>3.3514801412820816E-2</v>
      </c>
      <c r="O1407" s="115">
        <v>207</v>
      </c>
      <c r="P1407" s="116">
        <v>2.224075049161911E-2</v>
      </c>
      <c r="Q1407" s="116">
        <v>0</v>
      </c>
      <c r="R1407" s="117">
        <v>384214</v>
      </c>
      <c r="S1407" s="116">
        <v>99.110054016113281</v>
      </c>
      <c r="T1407" s="116">
        <v>99.0880126953125</v>
      </c>
      <c r="U1407" s="118">
        <v>387664</v>
      </c>
      <c r="V1407" s="119">
        <v>0.62528377771377563</v>
      </c>
      <c r="W1407" s="117">
        <v>1184</v>
      </c>
      <c r="X1407" s="119">
        <v>0.30816158652305603</v>
      </c>
      <c r="Y1407" s="119">
        <v>0</v>
      </c>
      <c r="Z1407" s="117">
        <v>81319</v>
      </c>
      <c r="AA1407" s="119">
        <v>96.302215576171875</v>
      </c>
      <c r="AB1407" s="116">
        <v>81332</v>
      </c>
      <c r="AC1407" s="120">
        <v>96.447891235351563</v>
      </c>
      <c r="AD1407" s="116">
        <v>4.9296436309814453</v>
      </c>
      <c r="AE1407" s="116">
        <v>29.737525939941406</v>
      </c>
      <c r="AF1407" s="116">
        <v>1407.787109375</v>
      </c>
      <c r="AG1407" s="116">
        <v>4461.41259765625</v>
      </c>
      <c r="AH1407" s="121">
        <v>2398.038330078125</v>
      </c>
      <c r="AI1407" s="116">
        <v>53.750652313232422</v>
      </c>
      <c r="AJ1407" s="121">
        <v>3642.166259765625</v>
      </c>
      <c r="AK1407" s="121">
        <v>819.24542236328125</v>
      </c>
      <c r="AL1407" s="116">
        <v>1865.45263671875</v>
      </c>
      <c r="AM1407" s="116">
        <v>532.5850830078125</v>
      </c>
      <c r="AN1407" s="116">
        <v>68.663093566894531</v>
      </c>
      <c r="AO1407" s="116">
        <v>71.555511474609375</v>
      </c>
      <c r="AP1407" s="116">
        <v>58.203559875488281</v>
      </c>
      <c r="AQ1407" s="116">
        <v>2.8006356545236972</v>
      </c>
      <c r="AR1407" s="118">
        <v>254</v>
      </c>
      <c r="AS1407" s="118">
        <v>0</v>
      </c>
      <c r="AT1407" s="118">
        <v>2</v>
      </c>
      <c r="AU1407" s="118">
        <v>2</v>
      </c>
      <c r="AV1407" s="118">
        <v>3</v>
      </c>
      <c r="AW1407" s="118">
        <v>3</v>
      </c>
      <c r="AX1407" s="118">
        <v>2</v>
      </c>
      <c r="AY1407" s="118">
        <v>0</v>
      </c>
      <c r="AZ1407" s="118">
        <v>3</v>
      </c>
      <c r="BA1407" s="118">
        <v>0</v>
      </c>
      <c r="BB1407" s="118">
        <v>65</v>
      </c>
      <c r="BC1407" s="118">
        <v>40</v>
      </c>
      <c r="BD1407" s="116">
        <v>13</v>
      </c>
      <c r="BE1407" s="118">
        <v>35</v>
      </c>
      <c r="BF1407" s="118">
        <v>0</v>
      </c>
      <c r="BG1407" s="112">
        <v>33.845424652099609</v>
      </c>
      <c r="BH1407" s="244">
        <v>111</v>
      </c>
      <c r="BI1407" s="240">
        <v>25.934579439252335</v>
      </c>
      <c r="BJ1407" s="129"/>
      <c r="BK1407" s="129"/>
    </row>
    <row r="1408" spans="1:63">
      <c r="A1408" s="352">
        <v>41833</v>
      </c>
      <c r="B1408" s="206" t="s">
        <v>133</v>
      </c>
      <c r="C1408" s="206" t="s">
        <v>176</v>
      </c>
      <c r="D1408" s="206">
        <v>169</v>
      </c>
      <c r="E1408" s="206">
        <v>163</v>
      </c>
      <c r="F1408" s="206">
        <v>6</v>
      </c>
      <c r="G1408" s="206">
        <v>500</v>
      </c>
      <c r="H1408" s="206">
        <v>482</v>
      </c>
      <c r="I1408" s="206">
        <v>18</v>
      </c>
      <c r="J1408" s="206">
        <v>1559</v>
      </c>
      <c r="K1408" s="245">
        <v>1495</v>
      </c>
      <c r="L1408" s="245">
        <v>64</v>
      </c>
      <c r="M1408" s="245">
        <v>826541</v>
      </c>
      <c r="N1408" s="246">
        <v>0.50402826070785522</v>
      </c>
      <c r="O1408" s="245">
        <v>70</v>
      </c>
      <c r="P1408" s="246">
        <v>8.9201293885707855E-3</v>
      </c>
      <c r="Q1408" s="246">
        <v>0</v>
      </c>
      <c r="R1408" s="247">
        <v>276636</v>
      </c>
      <c r="S1408" s="246">
        <v>98.043632507324219</v>
      </c>
      <c r="T1408" s="246">
        <v>98.034889221191406</v>
      </c>
      <c r="U1408" s="248">
        <v>282156</v>
      </c>
      <c r="V1408" s="249">
        <v>1.6168360710144043</v>
      </c>
      <c r="W1408" s="248">
        <v>873</v>
      </c>
      <c r="X1408" s="246">
        <v>0.31557714939117432</v>
      </c>
      <c r="Y1408" s="246">
        <v>0</v>
      </c>
      <c r="Z1408" s="247">
        <v>55301</v>
      </c>
      <c r="AA1408" s="249">
        <v>95.992835998535156</v>
      </c>
      <c r="AB1408" s="246">
        <v>54912</v>
      </c>
      <c r="AC1408" s="250">
        <v>96.173881530761719</v>
      </c>
      <c r="AD1408" s="246">
        <v>5.2724409103393555</v>
      </c>
      <c r="AE1408" s="246">
        <v>35.795864105224609</v>
      </c>
      <c r="AF1408" s="246">
        <v>1265.42138671875</v>
      </c>
      <c r="AG1408" s="246">
        <v>4009.960693359375</v>
      </c>
      <c r="AH1408" s="251">
        <v>2321.042724609375</v>
      </c>
      <c r="AI1408" s="246">
        <v>57.881931304931641</v>
      </c>
      <c r="AJ1408" s="251">
        <v>3900.651611328125</v>
      </c>
      <c r="AK1408" s="251">
        <v>109.30909729003906</v>
      </c>
      <c r="AL1408" s="246">
        <v>2260.95849609375</v>
      </c>
      <c r="AM1408" s="246">
        <v>60.084098815917969</v>
      </c>
      <c r="AN1408" s="246">
        <v>69.001289367675781</v>
      </c>
      <c r="AO1408" s="246">
        <v>70.341789245605469</v>
      </c>
      <c r="AP1408" s="246">
        <v>41.071254730224609</v>
      </c>
      <c r="AQ1408" s="246">
        <v>2.5721364293517479</v>
      </c>
      <c r="AR1408" s="248">
        <v>355</v>
      </c>
      <c r="AS1408" s="248">
        <v>2</v>
      </c>
      <c r="AT1408" s="248">
        <v>5</v>
      </c>
      <c r="AU1408" s="248">
        <v>3</v>
      </c>
      <c r="AV1408" s="248">
        <v>5</v>
      </c>
      <c r="AW1408" s="248">
        <v>5</v>
      </c>
      <c r="AX1408" s="248">
        <v>3</v>
      </c>
      <c r="AY1408" s="248">
        <v>0</v>
      </c>
      <c r="AZ1408" s="248">
        <v>10</v>
      </c>
      <c r="BA1408" s="248">
        <v>0</v>
      </c>
      <c r="BB1408" s="248">
        <v>82</v>
      </c>
      <c r="BC1408" s="248">
        <v>32</v>
      </c>
      <c r="BD1408" s="246">
        <v>14</v>
      </c>
      <c r="BE1408" s="248">
        <v>34</v>
      </c>
      <c r="BF1408" s="248">
        <v>0</v>
      </c>
      <c r="BG1408" s="249">
        <v>33.454071044921875</v>
      </c>
      <c r="BH1408" s="252">
        <v>170</v>
      </c>
      <c r="BI1408" s="253">
        <v>34</v>
      </c>
      <c r="BJ1408" s="129"/>
      <c r="BK1408" s="129"/>
    </row>
    <row r="1409" spans="1:63">
      <c r="A1409" s="352">
        <v>41833</v>
      </c>
      <c r="B1409" s="206" t="s">
        <v>125</v>
      </c>
      <c r="C1409" s="206" t="s">
        <v>176</v>
      </c>
      <c r="D1409" s="206">
        <v>171</v>
      </c>
      <c r="E1409" s="206">
        <v>164</v>
      </c>
      <c r="F1409" s="206">
        <v>7</v>
      </c>
      <c r="G1409" s="206">
        <v>481</v>
      </c>
      <c r="H1409" s="206">
        <v>460</v>
      </c>
      <c r="I1409" s="206">
        <v>21</v>
      </c>
      <c r="J1409" s="206">
        <v>1564</v>
      </c>
      <c r="K1409" s="245">
        <v>1490</v>
      </c>
      <c r="L1409" s="245">
        <v>74</v>
      </c>
      <c r="M1409" s="245">
        <v>823203</v>
      </c>
      <c r="N1409" s="246">
        <v>2.9154412914067507E-3</v>
      </c>
      <c r="O1409" s="245">
        <v>18</v>
      </c>
      <c r="P1409" s="246">
        <v>2.2922111675143242E-3</v>
      </c>
      <c r="Q1409" s="246">
        <v>0</v>
      </c>
      <c r="R1409" s="247">
        <v>301205</v>
      </c>
      <c r="S1409" s="246">
        <v>99.602523803710937</v>
      </c>
      <c r="T1409" s="246">
        <v>99.600242614746094</v>
      </c>
      <c r="U1409" s="248">
        <v>302407</v>
      </c>
      <c r="V1409" s="249">
        <v>0.12036758661270142</v>
      </c>
      <c r="W1409" s="248">
        <v>733</v>
      </c>
      <c r="X1409" s="246">
        <v>0.24335585534572601</v>
      </c>
      <c r="Y1409" s="246">
        <v>0</v>
      </c>
      <c r="Z1409" s="247">
        <v>67314</v>
      </c>
      <c r="AA1409" s="249">
        <v>96.381141662597656</v>
      </c>
      <c r="AB1409" s="246">
        <v>68004</v>
      </c>
      <c r="AC1409" s="250">
        <v>96.179634094238281</v>
      </c>
      <c r="AD1409" s="246">
        <v>4.3670539855957031</v>
      </c>
      <c r="AE1409" s="246">
        <v>31.882595062255859</v>
      </c>
      <c r="AF1409" s="246">
        <v>1047.054931640625</v>
      </c>
      <c r="AG1409" s="246">
        <v>3813.90673828125</v>
      </c>
      <c r="AH1409" s="251">
        <v>2126.0498046875</v>
      </c>
      <c r="AI1409" s="246">
        <v>55.744670867919922</v>
      </c>
      <c r="AJ1409" s="251">
        <v>3691.8173828125</v>
      </c>
      <c r="AK1409" s="251">
        <v>122.08900451660156</v>
      </c>
      <c r="AL1409" s="246">
        <v>2051.100830078125</v>
      </c>
      <c r="AM1409" s="246">
        <v>74.948997497558594</v>
      </c>
      <c r="AN1409" s="246">
        <v>64.324821472167969</v>
      </c>
      <c r="AO1409" s="246">
        <v>65.597412109375</v>
      </c>
      <c r="AP1409" s="246">
        <v>40.541728973388672</v>
      </c>
      <c r="AQ1409" s="246">
        <v>2.4385592955762467</v>
      </c>
      <c r="AR1409" s="248">
        <v>351</v>
      </c>
      <c r="AS1409" s="248">
        <v>2</v>
      </c>
      <c r="AT1409" s="248">
        <v>0</v>
      </c>
      <c r="AU1409" s="248">
        <v>0</v>
      </c>
      <c r="AV1409" s="248">
        <v>3</v>
      </c>
      <c r="AW1409" s="248">
        <v>1</v>
      </c>
      <c r="AX1409" s="248">
        <v>2</v>
      </c>
      <c r="AY1409" s="248">
        <v>0</v>
      </c>
      <c r="AZ1409" s="248">
        <v>2</v>
      </c>
      <c r="BA1409" s="248">
        <v>0</v>
      </c>
      <c r="BB1409" s="248">
        <v>59</v>
      </c>
      <c r="BC1409" s="248">
        <v>34</v>
      </c>
      <c r="BD1409" s="246">
        <v>5</v>
      </c>
      <c r="BE1409" s="248">
        <v>16</v>
      </c>
      <c r="BF1409" s="248">
        <v>0</v>
      </c>
      <c r="BG1409" s="249">
        <v>31.295223236083984</v>
      </c>
      <c r="BH1409" s="252">
        <v>172</v>
      </c>
      <c r="BI1409" s="253">
        <v>35.758835758835758</v>
      </c>
      <c r="BJ1409" s="129"/>
      <c r="BK1409" s="129"/>
    </row>
    <row r="1410" spans="1:63">
      <c r="A1410" s="352">
        <v>41833</v>
      </c>
      <c r="B1410" s="107" t="s">
        <v>127</v>
      </c>
      <c r="C1410" s="107" t="s">
        <v>128</v>
      </c>
      <c r="D1410" s="107">
        <v>162</v>
      </c>
      <c r="E1410" s="107">
        <v>150</v>
      </c>
      <c r="F1410" s="107">
        <v>12</v>
      </c>
      <c r="G1410" s="107">
        <v>486</v>
      </c>
      <c r="H1410" s="107">
        <v>450</v>
      </c>
      <c r="I1410" s="107">
        <v>36</v>
      </c>
      <c r="J1410" s="107">
        <v>1585</v>
      </c>
      <c r="K1410" s="108">
        <v>1463</v>
      </c>
      <c r="L1410" s="108">
        <v>122</v>
      </c>
      <c r="M1410" s="108">
        <v>778982</v>
      </c>
      <c r="N1410" s="109">
        <v>6.4186337403953075E-3</v>
      </c>
      <c r="O1410" s="108">
        <v>3088</v>
      </c>
      <c r="P1410" s="109">
        <v>0.39644688367843628</v>
      </c>
      <c r="Q1410" s="109">
        <v>0</v>
      </c>
      <c r="R1410" s="110">
        <v>303105</v>
      </c>
      <c r="S1410" s="109">
        <v>99.591911315917969</v>
      </c>
      <c r="T1410" s="109">
        <v>99.19708251953125</v>
      </c>
      <c r="U1410" s="111">
        <v>304347</v>
      </c>
      <c r="V1410" s="112">
        <v>2.891436405479908E-2</v>
      </c>
      <c r="W1410" s="111">
        <v>2252</v>
      </c>
      <c r="X1410" s="109">
        <v>0.7429768443107605</v>
      </c>
      <c r="Y1410" s="109">
        <v>0</v>
      </c>
      <c r="Z1410" s="110">
        <v>608352</v>
      </c>
      <c r="AA1410" s="112">
        <v>99.327201843261719</v>
      </c>
      <c r="AB1410" s="109">
        <v>607818</v>
      </c>
      <c r="AC1410" s="182">
        <v>99.503799438476563</v>
      </c>
      <c r="AD1410" s="109">
        <v>3.1345775127410889</v>
      </c>
      <c r="AE1410" s="109">
        <v>18.552801132202148</v>
      </c>
      <c r="AF1410" s="109">
        <v>672.2498779296875</v>
      </c>
      <c r="AG1410" s="109">
        <v>3904.494384765625</v>
      </c>
      <c r="AH1410" s="113">
        <v>2282.872802734375</v>
      </c>
      <c r="AI1410" s="109">
        <v>58.467823028564453</v>
      </c>
      <c r="AJ1410" s="113">
        <v>3584.0830078125</v>
      </c>
      <c r="AK1410" s="113">
        <v>320.41104125976562</v>
      </c>
      <c r="AL1410" s="109">
        <v>450</v>
      </c>
      <c r="AM1410" s="109">
        <v>36</v>
      </c>
      <c r="AN1410" s="109">
        <v>67.808708190917969</v>
      </c>
      <c r="AO1410" s="109">
        <v>68.66839599609375</v>
      </c>
      <c r="AP1410" s="109">
        <v>59.479110717773438</v>
      </c>
      <c r="AQ1410" s="109">
        <v>2.4634033973284701</v>
      </c>
      <c r="AR1410" s="111">
        <v>355</v>
      </c>
      <c r="AS1410" s="111">
        <v>1</v>
      </c>
      <c r="AT1410" s="111">
        <v>2</v>
      </c>
      <c r="AU1410" s="111">
        <v>1</v>
      </c>
      <c r="AV1410" s="111">
        <v>2</v>
      </c>
      <c r="AW1410" s="111">
        <v>0</v>
      </c>
      <c r="AX1410" s="111">
        <v>22</v>
      </c>
      <c r="AY1410" s="111">
        <v>0</v>
      </c>
      <c r="AZ1410" s="111">
        <v>8</v>
      </c>
      <c r="BA1410" s="111">
        <v>0</v>
      </c>
      <c r="BB1410" s="111">
        <v>21</v>
      </c>
      <c r="BC1410" s="111">
        <v>6</v>
      </c>
      <c r="BD1410" s="109">
        <v>63</v>
      </c>
      <c r="BE1410" s="111">
        <v>78</v>
      </c>
      <c r="BF1410" s="111">
        <v>0</v>
      </c>
      <c r="BG1410" s="112">
        <v>33.217918395996094</v>
      </c>
      <c r="BH1410" s="244">
        <v>181</v>
      </c>
      <c r="BI1410" s="240">
        <v>37.242798353909464</v>
      </c>
      <c r="BJ1410" s="129"/>
      <c r="BK1410" s="129"/>
    </row>
    <row r="1411" spans="1:63">
      <c r="A1411" s="352">
        <v>41833</v>
      </c>
      <c r="B1411" s="107" t="s">
        <v>129</v>
      </c>
      <c r="C1411" s="107" t="s">
        <v>128</v>
      </c>
      <c r="D1411" s="107">
        <v>154</v>
      </c>
      <c r="E1411" s="107">
        <v>151</v>
      </c>
      <c r="F1411" s="107">
        <v>3</v>
      </c>
      <c r="G1411" s="107">
        <v>457</v>
      </c>
      <c r="H1411" s="107">
        <v>449</v>
      </c>
      <c r="I1411" s="107">
        <v>8</v>
      </c>
      <c r="J1411" s="107">
        <v>1283</v>
      </c>
      <c r="K1411" s="108">
        <v>1257</v>
      </c>
      <c r="L1411" s="108">
        <v>26</v>
      </c>
      <c r="M1411" s="108">
        <v>586494</v>
      </c>
      <c r="N1411" s="109">
        <v>0</v>
      </c>
      <c r="O1411" s="108">
        <v>3218</v>
      </c>
      <c r="P1411" s="109">
        <v>0.54869729280471802</v>
      </c>
      <c r="Q1411" s="109">
        <v>0</v>
      </c>
      <c r="R1411" s="110">
        <v>182079</v>
      </c>
      <c r="S1411" s="109">
        <v>99.522285461425781</v>
      </c>
      <c r="T1411" s="109">
        <v>98.976211547851563</v>
      </c>
      <c r="U1411" s="111">
        <v>182953</v>
      </c>
      <c r="V1411" s="112">
        <v>3.2795309089124203E-3</v>
      </c>
      <c r="W1411" s="111">
        <v>1233</v>
      </c>
      <c r="X1411" s="109">
        <v>0.67717856168746948</v>
      </c>
      <c r="Y1411" s="109">
        <v>0</v>
      </c>
      <c r="Z1411" s="110">
        <v>139864</v>
      </c>
      <c r="AA1411" s="112">
        <v>98.921096801757813</v>
      </c>
      <c r="AB1411" s="109">
        <v>140346</v>
      </c>
      <c r="AC1411" s="182">
        <v>99.095802307128906</v>
      </c>
      <c r="AD1411" s="109">
        <v>3.0681028366088867</v>
      </c>
      <c r="AE1411" s="109">
        <v>27.328725814819336</v>
      </c>
      <c r="AF1411" s="109">
        <v>527.8221435546875</v>
      </c>
      <c r="AG1411" s="109">
        <v>2139.888427734375</v>
      </c>
      <c r="AH1411" s="113">
        <v>789.89410400390625</v>
      </c>
      <c r="AI1411" s="109">
        <v>36.912864685058594</v>
      </c>
      <c r="AJ1411" s="113">
        <v>2112.744140625</v>
      </c>
      <c r="AK1411" s="113">
        <v>27.144443511962891</v>
      </c>
      <c r="AL1411" s="109">
        <v>449</v>
      </c>
      <c r="AM1411" s="109">
        <v>8</v>
      </c>
      <c r="AN1411" s="109">
        <v>50.129550933837891</v>
      </c>
      <c r="AO1411" s="109">
        <v>50.453414916992188</v>
      </c>
      <c r="AP1411" s="109">
        <v>33.428291320800781</v>
      </c>
      <c r="AQ1411" s="109">
        <v>1.667878743362724</v>
      </c>
      <c r="AR1411" s="111">
        <v>386</v>
      </c>
      <c r="AS1411" s="111">
        <v>0</v>
      </c>
      <c r="AT1411" s="111">
        <v>0</v>
      </c>
      <c r="AU1411" s="111">
        <v>0</v>
      </c>
      <c r="AV1411" s="111">
        <v>0</v>
      </c>
      <c r="AW1411" s="111">
        <v>0</v>
      </c>
      <c r="AX1411" s="111">
        <v>13</v>
      </c>
      <c r="AY1411" s="111">
        <v>0</v>
      </c>
      <c r="AZ1411" s="111">
        <v>12</v>
      </c>
      <c r="BA1411" s="111">
        <v>0</v>
      </c>
      <c r="BB1411" s="111">
        <v>14</v>
      </c>
      <c r="BC1411" s="111">
        <v>5</v>
      </c>
      <c r="BD1411" s="109">
        <v>37</v>
      </c>
      <c r="BE1411" s="111">
        <v>82</v>
      </c>
      <c r="BF1411" s="111">
        <v>0</v>
      </c>
      <c r="BG1411" s="112">
        <v>24.289070129394531</v>
      </c>
      <c r="BH1411" s="244">
        <v>231</v>
      </c>
      <c r="BI1411" s="240">
        <v>50.547045951859957</v>
      </c>
      <c r="BJ1411" s="129"/>
      <c r="BK1411" s="129"/>
    </row>
    <row r="1412" spans="1:63">
      <c r="A1412" s="352">
        <v>41833</v>
      </c>
      <c r="B1412" s="126" t="s">
        <v>130</v>
      </c>
      <c r="C1412" s="126" t="s">
        <v>128</v>
      </c>
      <c r="D1412" s="233">
        <v>181</v>
      </c>
      <c r="E1412" s="233">
        <v>176</v>
      </c>
      <c r="F1412" s="233">
        <v>5</v>
      </c>
      <c r="G1412" s="233">
        <v>543</v>
      </c>
      <c r="H1412" s="233">
        <v>528</v>
      </c>
      <c r="I1412" s="233">
        <v>15</v>
      </c>
      <c r="J1412" s="233">
        <v>888</v>
      </c>
      <c r="K1412" s="233">
        <v>856</v>
      </c>
      <c r="L1412" s="233">
        <v>32</v>
      </c>
      <c r="M1412" s="233">
        <v>243738</v>
      </c>
      <c r="N1412" s="195">
        <v>2.4616597220301628E-3</v>
      </c>
      <c r="O1412" s="233">
        <v>647</v>
      </c>
      <c r="P1412" s="230">
        <v>0.26545551419258118</v>
      </c>
      <c r="Q1412" s="234">
        <v>0</v>
      </c>
      <c r="R1412" s="233">
        <v>53395</v>
      </c>
      <c r="S1412" s="230">
        <v>99.824264526367188</v>
      </c>
      <c r="T1412" s="195">
        <v>99.559272766113281</v>
      </c>
      <c r="U1412" s="233">
        <v>53489</v>
      </c>
      <c r="V1412" s="195">
        <v>0</v>
      </c>
      <c r="W1412" s="233">
        <v>414</v>
      </c>
      <c r="X1412" s="195">
        <v>0.77535349130630493</v>
      </c>
      <c r="Y1412" s="234">
        <v>0</v>
      </c>
      <c r="Z1412" s="233">
        <v>108598</v>
      </c>
      <c r="AA1412" s="195">
        <v>98.290023803710938</v>
      </c>
      <c r="AB1412" s="233">
        <v>109842</v>
      </c>
      <c r="AC1412" s="195">
        <v>98.202873229980469</v>
      </c>
      <c r="AD1412" s="234">
        <v>4.267460823059082</v>
      </c>
      <c r="AE1412" s="234">
        <v>29.883970260620117</v>
      </c>
      <c r="AF1412" s="233">
        <v>303.36660766601562</v>
      </c>
      <c r="AG1412" s="234">
        <v>1007.6555786132812</v>
      </c>
      <c r="AH1412" s="234">
        <v>513.49957275390625</v>
      </c>
      <c r="AI1412" s="234">
        <v>50.959831237792969</v>
      </c>
      <c r="AJ1412" s="234">
        <v>981.9388427734375</v>
      </c>
      <c r="AK1412" s="234">
        <v>25.716667175292969</v>
      </c>
      <c r="AL1412" s="234">
        <v>528</v>
      </c>
      <c r="AM1412" s="234">
        <v>15</v>
      </c>
      <c r="AN1412" s="235">
        <v>39.149211883544922</v>
      </c>
      <c r="AO1412" s="235">
        <v>39.180858612060547</v>
      </c>
      <c r="AP1412" s="235">
        <v>37.977798461914062</v>
      </c>
      <c r="AQ1412" s="213">
        <v>1.1347472732131545</v>
      </c>
      <c r="AR1412" s="234">
        <v>490</v>
      </c>
      <c r="AS1412" s="236">
        <v>0</v>
      </c>
      <c r="AT1412" s="236">
        <v>1</v>
      </c>
      <c r="AU1412" s="236">
        <v>0</v>
      </c>
      <c r="AV1412" s="236">
        <v>0</v>
      </c>
      <c r="AW1412" s="236">
        <v>0</v>
      </c>
      <c r="AX1412" s="236">
        <v>14</v>
      </c>
      <c r="AY1412" s="236">
        <v>0</v>
      </c>
      <c r="AZ1412" s="236">
        <v>1</v>
      </c>
      <c r="BA1412" s="236">
        <v>0</v>
      </c>
      <c r="BB1412" s="236">
        <v>62</v>
      </c>
      <c r="BC1412" s="236">
        <v>23</v>
      </c>
      <c r="BD1412" s="236">
        <v>17</v>
      </c>
      <c r="BE1412" s="236">
        <v>1</v>
      </c>
      <c r="BF1412" s="236">
        <v>0</v>
      </c>
      <c r="BG1412" s="235">
        <v>17.799482345581055</v>
      </c>
      <c r="BH1412" s="236">
        <v>340</v>
      </c>
      <c r="BI1412" s="235">
        <v>62.615101289134437</v>
      </c>
      <c r="BJ1412" s="129"/>
      <c r="BK1412" s="129"/>
    </row>
    <row r="1413" spans="1:63">
      <c r="A1413" s="352">
        <v>41833</v>
      </c>
      <c r="B1413" s="127" t="s">
        <v>132</v>
      </c>
      <c r="C1413" s="127" t="s">
        <v>128</v>
      </c>
      <c r="D1413" s="199">
        <v>183</v>
      </c>
      <c r="E1413" s="199">
        <v>178</v>
      </c>
      <c r="F1413" s="199">
        <v>5</v>
      </c>
      <c r="G1413" s="199">
        <v>542</v>
      </c>
      <c r="H1413" s="199">
        <v>527</v>
      </c>
      <c r="I1413" s="199">
        <v>15</v>
      </c>
      <c r="J1413" s="199">
        <v>1031</v>
      </c>
      <c r="K1413" s="199">
        <v>999</v>
      </c>
      <c r="L1413" s="199">
        <v>32</v>
      </c>
      <c r="M1413" s="199">
        <v>361196</v>
      </c>
      <c r="N1413" s="200">
        <v>5.814017727971077E-3</v>
      </c>
      <c r="O1413" s="199">
        <v>1334</v>
      </c>
      <c r="P1413" s="194">
        <v>0.36936947703361511</v>
      </c>
      <c r="Q1413" s="200">
        <v>0</v>
      </c>
      <c r="R1413" s="199">
        <v>91070</v>
      </c>
      <c r="S1413" s="194">
        <v>99.718597412109375</v>
      </c>
      <c r="T1413" s="200">
        <v>99.350265502929687</v>
      </c>
      <c r="U1413" s="199">
        <v>91327</v>
      </c>
      <c r="V1413" s="201">
        <v>0</v>
      </c>
      <c r="W1413" s="199">
        <v>966</v>
      </c>
      <c r="X1413" s="200">
        <v>1.0607224702835083</v>
      </c>
      <c r="Y1413" s="200">
        <v>0</v>
      </c>
      <c r="Z1413" s="199">
        <v>131050</v>
      </c>
      <c r="AA1413" s="201">
        <v>97.175125122070312</v>
      </c>
      <c r="AB1413" s="199">
        <v>132629</v>
      </c>
      <c r="AC1413" s="201">
        <v>96.625175476074219</v>
      </c>
      <c r="AD1413" s="200">
        <v>4.2579770088195801</v>
      </c>
      <c r="AE1413" s="200">
        <v>26.031442642211914</v>
      </c>
      <c r="AF1413" s="199">
        <v>425.59445190429688</v>
      </c>
      <c r="AG1413" s="200">
        <v>1415.6666259765625</v>
      </c>
      <c r="AH1413" s="200">
        <v>661.0330810546875</v>
      </c>
      <c r="AI1413" s="237">
        <v>46.694122314453125</v>
      </c>
      <c r="AJ1413" s="200">
        <v>1366.6053466796875</v>
      </c>
      <c r="AK1413" s="200">
        <v>49.061111450195312</v>
      </c>
      <c r="AL1413" s="200">
        <v>527</v>
      </c>
      <c r="AM1413" s="200">
        <v>15</v>
      </c>
      <c r="AN1413" s="200">
        <v>43.756015777587891</v>
      </c>
      <c r="AO1413" s="200">
        <v>43.590240478515625</v>
      </c>
      <c r="AP1413" s="200">
        <v>48.940227508544922</v>
      </c>
      <c r="AQ1413" s="200">
        <v>1.3731005101615543</v>
      </c>
      <c r="AR1413" s="200">
        <v>496</v>
      </c>
      <c r="AS1413" s="202">
        <v>0</v>
      </c>
      <c r="AT1413" s="202">
        <v>1</v>
      </c>
      <c r="AU1413" s="202">
        <v>0</v>
      </c>
      <c r="AV1413" s="202">
        <v>0</v>
      </c>
      <c r="AW1413" s="202">
        <v>0</v>
      </c>
      <c r="AX1413" s="202">
        <v>31</v>
      </c>
      <c r="AY1413" s="202">
        <v>-2</v>
      </c>
      <c r="AZ1413" s="202">
        <v>8</v>
      </c>
      <c r="BA1413" s="202">
        <v>0</v>
      </c>
      <c r="BB1413" s="202">
        <v>75</v>
      </c>
      <c r="BC1413" s="202">
        <v>33</v>
      </c>
      <c r="BD1413" s="202">
        <v>38</v>
      </c>
      <c r="BE1413" s="202">
        <v>18</v>
      </c>
      <c r="BF1413" s="202">
        <v>0</v>
      </c>
      <c r="BG1413" s="200">
        <v>20.240118026733398</v>
      </c>
      <c r="BH1413" s="202">
        <v>316</v>
      </c>
      <c r="BI1413" s="238">
        <v>58.302583025830259</v>
      </c>
      <c r="BJ1413" s="129"/>
      <c r="BK1413" s="129"/>
    </row>
    <row r="1414" spans="1:63">
      <c r="A1414" s="352">
        <v>41832</v>
      </c>
      <c r="B1414" s="126" t="s">
        <v>6</v>
      </c>
      <c r="C1414" s="126"/>
      <c r="D1414" s="233">
        <v>2040</v>
      </c>
      <c r="E1414" s="233">
        <v>1867</v>
      </c>
      <c r="F1414" s="233">
        <v>173</v>
      </c>
      <c r="G1414" s="233">
        <v>6013</v>
      </c>
      <c r="H1414" s="233">
        <v>5514</v>
      </c>
      <c r="I1414" s="233">
        <v>499</v>
      </c>
      <c r="J1414" s="233">
        <v>18560</v>
      </c>
      <c r="K1414" s="233">
        <v>16647</v>
      </c>
      <c r="L1414" s="233">
        <v>1913</v>
      </c>
      <c r="M1414" s="233">
        <v>10258956</v>
      </c>
      <c r="N1414" s="195">
        <v>2.4368951288113831E-2</v>
      </c>
      <c r="O1414" s="233">
        <v>16917</v>
      </c>
      <c r="P1414" s="230">
        <v>0.16719125617906175</v>
      </c>
      <c r="Q1414" s="234"/>
      <c r="R1414" s="233">
        <v>3985994</v>
      </c>
      <c r="S1414" s="230">
        <v>99.527349152892299</v>
      </c>
      <c r="T1414" s="195">
        <v>99.360948127601858</v>
      </c>
      <c r="U1414" s="233">
        <v>4004977</v>
      </c>
      <c r="V1414" s="195">
        <v>0.17181122011376798</v>
      </c>
      <c r="W1414" s="233">
        <v>14530</v>
      </c>
      <c r="X1414" s="195">
        <v>0.36452638915161434</v>
      </c>
      <c r="Y1414" s="234"/>
      <c r="Z1414" s="233">
        <v>3179612</v>
      </c>
      <c r="AA1414" s="195">
        <v>98.334418637329236</v>
      </c>
      <c r="AB1414" s="233">
        <v>3175603</v>
      </c>
      <c r="AC1414" s="195">
        <v>98.406647553936239</v>
      </c>
      <c r="AD1414" s="234">
        <v>9.2762974428231679</v>
      </c>
      <c r="AE1414" s="234">
        <v>29.772244143259659</v>
      </c>
      <c r="AF1414" s="233">
        <v>13788.304351806641</v>
      </c>
      <c r="AG1414" s="234">
        <v>55391.0966796875</v>
      </c>
      <c r="AH1414" s="234">
        <v>35738.281921386719</v>
      </c>
      <c r="AI1414" s="234">
        <v>64.519903131819248</v>
      </c>
      <c r="AJ1414" s="234">
        <v>47575.376586914063</v>
      </c>
      <c r="AK1414" s="234">
        <v>7815.7268085479736</v>
      </c>
      <c r="AL1414" s="234">
        <v>27322.427124023438</v>
      </c>
      <c r="AM1414" s="234">
        <v>5973.1072120666504</v>
      </c>
      <c r="AN1414" s="235">
        <v>80.092846508569963</v>
      </c>
      <c r="AO1414" s="235">
        <v>77.618573124220759</v>
      </c>
      <c r="AP1414" s="235">
        <v>100.34231042142922</v>
      </c>
      <c r="AQ1414" s="213">
        <v>2.9844340883452318</v>
      </c>
      <c r="AR1414" s="234">
        <v>3939</v>
      </c>
      <c r="AS1414" s="236">
        <v>96</v>
      </c>
      <c r="AT1414" s="236">
        <v>11</v>
      </c>
      <c r="AU1414" s="236">
        <v>7</v>
      </c>
      <c r="AV1414" s="236">
        <v>19</v>
      </c>
      <c r="AW1414" s="236">
        <v>7</v>
      </c>
      <c r="AX1414" s="236">
        <v>97</v>
      </c>
      <c r="AY1414" s="236">
        <v>-2</v>
      </c>
      <c r="AZ1414" s="236">
        <v>79</v>
      </c>
      <c r="BA1414" s="236">
        <v>0</v>
      </c>
      <c r="BB1414" s="236">
        <v>615</v>
      </c>
      <c r="BC1414" s="236">
        <v>280</v>
      </c>
      <c r="BD1414" s="236">
        <v>258</v>
      </c>
      <c r="BE1414" s="236">
        <v>441</v>
      </c>
      <c r="BF1414" s="236">
        <v>0</v>
      </c>
      <c r="BG1414" s="235">
        <v>39.127005735290879</v>
      </c>
      <c r="BH1414" s="236">
        <v>1795</v>
      </c>
      <c r="BI1414" s="235">
        <v>29.851987360718446</v>
      </c>
      <c r="BJ1414" s="129"/>
      <c r="BK1414" s="129"/>
    </row>
    <row r="1415" spans="1:63">
      <c r="A1415" s="352">
        <v>41832</v>
      </c>
      <c r="B1415" s="127" t="s">
        <v>134</v>
      </c>
      <c r="C1415" s="127"/>
      <c r="D1415" s="199">
        <v>689</v>
      </c>
      <c r="E1415" s="199">
        <v>609</v>
      </c>
      <c r="F1415" s="199">
        <v>80</v>
      </c>
      <c r="G1415" s="199">
        <v>2051</v>
      </c>
      <c r="H1415" s="199">
        <v>1810</v>
      </c>
      <c r="I1415" s="199">
        <v>241</v>
      </c>
      <c r="J1415" s="199">
        <v>7351</v>
      </c>
      <c r="K1415" s="199">
        <v>6301</v>
      </c>
      <c r="L1415" s="199">
        <v>1050</v>
      </c>
      <c r="M1415" s="199">
        <v>4706725</v>
      </c>
      <c r="N1415" s="200">
        <v>1.8632913314802411E-2</v>
      </c>
      <c r="O1415" s="199">
        <v>8622</v>
      </c>
      <c r="P1415" s="194">
        <v>0.18323277331606341</v>
      </c>
      <c r="Q1415" s="200"/>
      <c r="R1415" s="199">
        <v>1990880</v>
      </c>
      <c r="S1415" s="194">
        <v>99.692273400656276</v>
      </c>
      <c r="T1415" s="200">
        <v>99.50960448332242</v>
      </c>
      <c r="U1415" s="199">
        <v>1997027</v>
      </c>
      <c r="V1415" s="201">
        <v>2.5688184821392703E-2</v>
      </c>
      <c r="W1415" s="199">
        <v>5972</v>
      </c>
      <c r="X1415" s="200">
        <v>0.29996785341155668</v>
      </c>
      <c r="Y1415" s="200"/>
      <c r="Z1415" s="199">
        <v>1737171</v>
      </c>
      <c r="AA1415" s="201">
        <v>98.542398180711132</v>
      </c>
      <c r="AB1415" s="199">
        <v>1734080</v>
      </c>
      <c r="AC1415" s="201">
        <v>98.534150997944309</v>
      </c>
      <c r="AD1415" s="200">
        <v>5.1438820393477229</v>
      </c>
      <c r="AE1415" s="200">
        <v>30.612505660296534</v>
      </c>
      <c r="AF1415" s="199">
        <v>6814.9194946289062</v>
      </c>
      <c r="AG1415" s="200">
        <v>28882.01171875</v>
      </c>
      <c r="AH1415" s="200">
        <v>20923.6220703125</v>
      </c>
      <c r="AI1415" s="237">
        <v>72.445168550115341</v>
      </c>
      <c r="AJ1415" s="200">
        <v>23283.810302734375</v>
      </c>
      <c r="AK1415" s="200">
        <v>5598.2086868286133</v>
      </c>
      <c r="AL1415" s="200">
        <v>16252.034301757813</v>
      </c>
      <c r="AM1415" s="200">
        <v>4671.5932083129883</v>
      </c>
      <c r="AN1415" s="200">
        <v>101.60550514328322</v>
      </c>
      <c r="AO1415" s="200">
        <v>96.348190428556634</v>
      </c>
      <c r="AP1415" s="200">
        <v>131.43418484445851</v>
      </c>
      <c r="AQ1415" s="200">
        <v>3.9289908473336963</v>
      </c>
      <c r="AR1415" s="200">
        <v>965</v>
      </c>
      <c r="AS1415" s="202">
        <v>85</v>
      </c>
      <c r="AT1415" s="202">
        <v>5</v>
      </c>
      <c r="AU1415" s="202">
        <v>4</v>
      </c>
      <c r="AV1415" s="202">
        <v>5</v>
      </c>
      <c r="AW1415" s="202">
        <v>0</v>
      </c>
      <c r="AX1415" s="202">
        <v>27</v>
      </c>
      <c r="AY1415" s="202">
        <v>0</v>
      </c>
      <c r="AZ1415" s="202">
        <v>25</v>
      </c>
      <c r="BA1415" s="202">
        <v>0</v>
      </c>
      <c r="BB1415" s="202">
        <v>118</v>
      </c>
      <c r="BC1415" s="202">
        <v>46</v>
      </c>
      <c r="BD1415" s="202">
        <v>83</v>
      </c>
      <c r="BE1415" s="202">
        <v>156</v>
      </c>
      <c r="BF1415" s="202">
        <v>0</v>
      </c>
      <c r="BG1415" s="200">
        <v>50.220720516463757</v>
      </c>
      <c r="BH1415" s="202">
        <v>247</v>
      </c>
      <c r="BI1415" s="238">
        <v>12.042905899561189</v>
      </c>
      <c r="BJ1415" s="129"/>
      <c r="BK1415" s="129"/>
    </row>
    <row r="1416" spans="1:63">
      <c r="A1416" s="352">
        <v>41832</v>
      </c>
      <c r="B1416" s="127" t="s">
        <v>175</v>
      </c>
      <c r="C1416" s="127"/>
      <c r="D1416" s="199">
        <v>671</v>
      </c>
      <c r="E1416" s="199">
        <v>603</v>
      </c>
      <c r="F1416" s="199">
        <v>68</v>
      </c>
      <c r="G1416" s="199">
        <v>1934</v>
      </c>
      <c r="H1416" s="199">
        <v>1750</v>
      </c>
      <c r="I1416" s="199">
        <v>184</v>
      </c>
      <c r="J1416" s="199">
        <v>6408</v>
      </c>
      <c r="K1416" s="199">
        <v>5757</v>
      </c>
      <c r="L1416" s="199">
        <v>651</v>
      </c>
      <c r="M1416" s="199">
        <v>3544922</v>
      </c>
      <c r="N1416" s="200">
        <v>1.4556033053351181E-2</v>
      </c>
      <c r="O1416" s="199">
        <v>158</v>
      </c>
      <c r="P1416" s="194">
        <v>4.6379207535053512E-3</v>
      </c>
      <c r="Q1416" s="200"/>
      <c r="R1416" s="199">
        <v>1348658</v>
      </c>
      <c r="S1416" s="194">
        <v>99.25856842635207</v>
      </c>
      <c r="T1416" s="243">
        <v>99.253964892607399</v>
      </c>
      <c r="U1416" s="199">
        <v>1358768</v>
      </c>
      <c r="V1416" s="201">
        <v>0.45254229324459005</v>
      </c>
      <c r="W1416" s="199">
        <v>3718</v>
      </c>
      <c r="X1416" s="200">
        <v>0.27568145519471948</v>
      </c>
      <c r="Y1416" s="200"/>
      <c r="Z1416" s="199">
        <v>360484</v>
      </c>
      <c r="AA1416" s="201">
        <v>95.721309251849092</v>
      </c>
      <c r="AB1416" s="199">
        <v>358578</v>
      </c>
      <c r="AC1416" s="201">
        <v>96.138635988432654</v>
      </c>
      <c r="AD1416" s="200">
        <v>19.48042594114812</v>
      </c>
      <c r="AE1416" s="200">
        <v>33.060789647074643</v>
      </c>
      <c r="AF1416" s="199">
        <v>4999.923583984375</v>
      </c>
      <c r="AG1416" s="200">
        <v>17734.33349609375</v>
      </c>
      <c r="AH1416" s="200">
        <v>10343.90771484375</v>
      </c>
      <c r="AI1416" s="237">
        <v>58.327017009814043</v>
      </c>
      <c r="AJ1416" s="200">
        <v>15943.726806640625</v>
      </c>
      <c r="AK1416" s="200">
        <v>1790.6069869995117</v>
      </c>
      <c r="AL1416" s="200">
        <v>9116.392822265625</v>
      </c>
      <c r="AM1416" s="200">
        <v>1227.5140037536621</v>
      </c>
      <c r="AN1416" s="200">
        <v>71.433139075122298</v>
      </c>
      <c r="AO1416" s="200">
        <v>72.15085927037191</v>
      </c>
      <c r="AP1416" s="200">
        <v>67.494400820253276</v>
      </c>
      <c r="AQ1416" s="200">
        <v>2.7675301960196239</v>
      </c>
      <c r="AR1416" s="200">
        <v>1294</v>
      </c>
      <c r="AS1416" s="202">
        <v>10</v>
      </c>
      <c r="AT1416" s="202">
        <v>2</v>
      </c>
      <c r="AU1416" s="202">
        <v>1</v>
      </c>
      <c r="AV1416" s="202">
        <v>11</v>
      </c>
      <c r="AW1416" s="202">
        <v>6</v>
      </c>
      <c r="AX1416" s="202">
        <v>12</v>
      </c>
      <c r="AY1416" s="202">
        <v>0</v>
      </c>
      <c r="AZ1416" s="202">
        <v>22</v>
      </c>
      <c r="BA1416" s="202">
        <v>0</v>
      </c>
      <c r="BB1416" s="202">
        <v>317</v>
      </c>
      <c r="BC1416" s="202">
        <v>160</v>
      </c>
      <c r="BD1416" s="202">
        <v>40</v>
      </c>
      <c r="BE1416" s="202">
        <v>88</v>
      </c>
      <c r="BF1416" s="202">
        <v>0</v>
      </c>
      <c r="BG1416" s="200">
        <v>34.873929852563784</v>
      </c>
      <c r="BH1416" s="202">
        <v>545</v>
      </c>
      <c r="BI1416" s="238">
        <v>28.179937952430194</v>
      </c>
      <c r="BJ1416" s="129"/>
      <c r="BK1416" s="129"/>
    </row>
    <row r="1417" spans="1:63">
      <c r="A1417" s="352">
        <v>41832</v>
      </c>
      <c r="B1417" s="126" t="s">
        <v>135</v>
      </c>
      <c r="C1417" s="126"/>
      <c r="D1417" s="189">
        <v>680</v>
      </c>
      <c r="E1417" s="189">
        <v>655</v>
      </c>
      <c r="F1417" s="189">
        <v>25</v>
      </c>
      <c r="G1417" s="189">
        <v>2028</v>
      </c>
      <c r="H1417" s="189">
        <v>1954</v>
      </c>
      <c r="I1417" s="189">
        <v>74</v>
      </c>
      <c r="J1417" s="189">
        <v>4801</v>
      </c>
      <c r="K1417" s="189">
        <v>4589</v>
      </c>
      <c r="L1417" s="189">
        <v>212</v>
      </c>
      <c r="M1417" s="189">
        <v>2007309</v>
      </c>
      <c r="N1417" s="203">
        <v>5.5148459109054943E-2</v>
      </c>
      <c r="O1417" s="189">
        <v>8137</v>
      </c>
      <c r="P1417" s="192">
        <v>0.40560014019677243</v>
      </c>
      <c r="Q1417" s="203"/>
      <c r="R1417" s="204">
        <v>646456</v>
      </c>
      <c r="S1417" s="192">
        <v>99.58017392473441</v>
      </c>
      <c r="T1417" s="203">
        <v>99.176276599687498</v>
      </c>
      <c r="U1417" s="204">
        <v>649182</v>
      </c>
      <c r="V1417" s="205">
        <v>3.3734760854277519E-2</v>
      </c>
      <c r="W1417" s="204">
        <v>4840</v>
      </c>
      <c r="X1417" s="203">
        <v>0.74869751382924743</v>
      </c>
      <c r="Y1417" s="203"/>
      <c r="Z1417" s="204">
        <v>1081957</v>
      </c>
      <c r="AA1417" s="205">
        <v>98.871120273678159</v>
      </c>
      <c r="AB1417" s="204">
        <v>1082945</v>
      </c>
      <c r="AC1417" s="205">
        <v>98.953450834758115</v>
      </c>
      <c r="AD1417" s="203">
        <v>3.7244234175606827</v>
      </c>
      <c r="AE1417" s="203">
        <v>25.786335180823365</v>
      </c>
      <c r="AF1417" s="204">
        <v>1973.4612731933594</v>
      </c>
      <c r="AG1417" s="205">
        <v>8774.75146484375</v>
      </c>
      <c r="AH1417" s="205">
        <v>4470.7521362304687</v>
      </c>
      <c r="AI1417" s="232">
        <v>50.950185360151146</v>
      </c>
      <c r="AJ1417" s="205">
        <v>8347.8394775390625</v>
      </c>
      <c r="AK1417" s="205">
        <v>426.91113471984863</v>
      </c>
      <c r="AL1417" s="205">
        <v>1954</v>
      </c>
      <c r="AM1417" s="205">
        <v>74</v>
      </c>
      <c r="AN1417" s="203">
        <v>55.164596882721035</v>
      </c>
      <c r="AO1417" s="203">
        <v>55.542207588775163</v>
      </c>
      <c r="AP1417" s="203">
        <v>48.691449278604878</v>
      </c>
      <c r="AQ1417" s="203">
        <v>1.8276924525814935</v>
      </c>
      <c r="AR1417" s="205">
        <v>1680</v>
      </c>
      <c r="AS1417" s="204">
        <v>1</v>
      </c>
      <c r="AT1417" s="204">
        <v>4</v>
      </c>
      <c r="AU1417" s="204">
        <v>2</v>
      </c>
      <c r="AV1417" s="204">
        <v>3</v>
      </c>
      <c r="AW1417" s="204">
        <v>1</v>
      </c>
      <c r="AX1417" s="204">
        <v>58</v>
      </c>
      <c r="AY1417" s="204">
        <v>-2</v>
      </c>
      <c r="AZ1417" s="204">
        <v>32</v>
      </c>
      <c r="BA1417" s="204">
        <v>0</v>
      </c>
      <c r="BB1417" s="204">
        <v>180</v>
      </c>
      <c r="BC1417" s="204">
        <v>74</v>
      </c>
      <c r="BD1417" s="204">
        <v>135</v>
      </c>
      <c r="BE1417" s="204">
        <v>197</v>
      </c>
      <c r="BF1417" s="204">
        <v>0</v>
      </c>
      <c r="BG1417" s="203">
        <v>26.426325041722482</v>
      </c>
      <c r="BH1417" s="204">
        <v>1003</v>
      </c>
      <c r="BI1417" s="239">
        <v>49.45759368836292</v>
      </c>
      <c r="BJ1417" s="129"/>
      <c r="BK1417" s="129"/>
    </row>
    <row r="1418" spans="1:63">
      <c r="A1418" s="352">
        <v>41832</v>
      </c>
      <c r="B1418" s="114" t="s">
        <v>121</v>
      </c>
      <c r="C1418" s="114" t="s">
        <v>122</v>
      </c>
      <c r="D1418" s="114">
        <v>218</v>
      </c>
      <c r="E1418" s="114">
        <v>168</v>
      </c>
      <c r="F1418" s="114">
        <v>50</v>
      </c>
      <c r="G1418" s="114">
        <v>643</v>
      </c>
      <c r="H1418" s="114">
        <v>492</v>
      </c>
      <c r="I1418" s="114">
        <v>151</v>
      </c>
      <c r="J1418" s="114">
        <v>2600</v>
      </c>
      <c r="K1418" s="115">
        <v>1934</v>
      </c>
      <c r="L1418" s="115">
        <v>666</v>
      </c>
      <c r="M1418" s="115">
        <v>1713810</v>
      </c>
      <c r="N1418" s="116">
        <v>1.5754371881484985E-2</v>
      </c>
      <c r="O1418" s="115">
        <v>2300</v>
      </c>
      <c r="P1418" s="116">
        <v>0.134238600730896</v>
      </c>
      <c r="Q1418" s="116">
        <v>0</v>
      </c>
      <c r="R1418" s="117">
        <v>835119</v>
      </c>
      <c r="S1418" s="116">
        <v>99.739280700683594</v>
      </c>
      <c r="T1418" s="116">
        <v>99.605392456054687</v>
      </c>
      <c r="U1418" s="118">
        <v>837302</v>
      </c>
      <c r="V1418" s="119">
        <v>4.5861586928367615E-2</v>
      </c>
      <c r="W1418" s="117">
        <v>2728</v>
      </c>
      <c r="X1418" s="119">
        <v>0.32666003704071045</v>
      </c>
      <c r="Y1418" s="119">
        <v>0</v>
      </c>
      <c r="Z1418" s="117">
        <v>925849</v>
      </c>
      <c r="AA1418" s="119">
        <v>98.5316162109375</v>
      </c>
      <c r="AB1418" s="116">
        <v>923982</v>
      </c>
      <c r="AC1418" s="120">
        <v>98.514472961425781</v>
      </c>
      <c r="AD1418" s="116">
        <v>4.8638215065002441</v>
      </c>
      <c r="AE1418" s="116">
        <v>30.142568588256836</v>
      </c>
      <c r="AF1418" s="116">
        <v>2374.361572265625</v>
      </c>
      <c r="AG1418" s="116">
        <v>12863.28515625</v>
      </c>
      <c r="AH1418" s="121">
        <v>10252.0009765625</v>
      </c>
      <c r="AI1418" s="116">
        <v>79.69970703125</v>
      </c>
      <c r="AJ1418" s="121">
        <v>8881.1259765625</v>
      </c>
      <c r="AK1418" s="121">
        <v>3982.16357421875</v>
      </c>
      <c r="AL1418" s="116">
        <v>6784.77197265625</v>
      </c>
      <c r="AM1418" s="116">
        <v>3467.231201171875</v>
      </c>
      <c r="AN1418" s="116">
        <v>122.43482971191406</v>
      </c>
      <c r="AO1418" s="116">
        <v>114.17296600341797</v>
      </c>
      <c r="AP1418" s="116">
        <v>145.99650573730469</v>
      </c>
      <c r="AQ1418" s="122">
        <v>4.9474173677884616</v>
      </c>
      <c r="AR1418" s="118">
        <v>191</v>
      </c>
      <c r="AS1418" s="118">
        <v>64</v>
      </c>
      <c r="AT1418" s="118">
        <v>1</v>
      </c>
      <c r="AU1418" s="118">
        <v>1</v>
      </c>
      <c r="AV1418" s="118">
        <v>4</v>
      </c>
      <c r="AW1418" s="118">
        <v>0</v>
      </c>
      <c r="AX1418" s="118">
        <v>15</v>
      </c>
      <c r="AY1418" s="118">
        <v>0</v>
      </c>
      <c r="AZ1418" s="118">
        <v>7</v>
      </c>
      <c r="BA1418" s="118">
        <v>0</v>
      </c>
      <c r="BB1418" s="118">
        <v>32</v>
      </c>
      <c r="BC1418" s="118">
        <v>13</v>
      </c>
      <c r="BD1418" s="116">
        <v>42</v>
      </c>
      <c r="BE1418" s="118">
        <v>31</v>
      </c>
      <c r="BF1418" s="118">
        <v>0</v>
      </c>
      <c r="BG1418" s="112">
        <v>60.941120147705078</v>
      </c>
      <c r="BH1418" s="244">
        <v>49</v>
      </c>
      <c r="BI1418" s="240">
        <v>7.6205287713841372</v>
      </c>
      <c r="BJ1418" s="129"/>
      <c r="BK1418" s="129"/>
    </row>
    <row r="1419" spans="1:63">
      <c r="A1419" s="352">
        <v>41832</v>
      </c>
      <c r="B1419" s="114" t="s">
        <v>123</v>
      </c>
      <c r="C1419" s="114" t="s">
        <v>122</v>
      </c>
      <c r="D1419" s="114">
        <v>152</v>
      </c>
      <c r="E1419" s="114">
        <v>146</v>
      </c>
      <c r="F1419" s="114">
        <v>6</v>
      </c>
      <c r="G1419" s="114">
        <v>461</v>
      </c>
      <c r="H1419" s="114">
        <v>443</v>
      </c>
      <c r="I1419" s="114">
        <v>18</v>
      </c>
      <c r="J1419" s="114">
        <v>1463</v>
      </c>
      <c r="K1419" s="115">
        <v>1389</v>
      </c>
      <c r="L1419" s="115">
        <v>74</v>
      </c>
      <c r="M1419" s="115">
        <v>802825</v>
      </c>
      <c r="N1419" s="116">
        <v>3.4876840654760599E-3</v>
      </c>
      <c r="O1419" s="115">
        <v>1314</v>
      </c>
      <c r="P1419" s="116">
        <v>0.16368651390075684</v>
      </c>
      <c r="Q1419" s="116">
        <v>0</v>
      </c>
      <c r="R1419" s="117">
        <v>300250</v>
      </c>
      <c r="S1419" s="116">
        <v>99.79791259765625</v>
      </c>
      <c r="T1419" s="116">
        <v>99.634559631347656</v>
      </c>
      <c r="U1419" s="118">
        <v>300858</v>
      </c>
      <c r="V1419" s="119">
        <v>5.3181233815848827E-3</v>
      </c>
      <c r="W1419" s="117">
        <v>760</v>
      </c>
      <c r="X1419" s="119">
        <v>0.25312238931655884</v>
      </c>
      <c r="Y1419" s="119">
        <v>0</v>
      </c>
      <c r="Z1419" s="117">
        <v>245928</v>
      </c>
      <c r="AA1419" s="119">
        <v>98.791107177734375</v>
      </c>
      <c r="AB1419" s="116">
        <v>245805</v>
      </c>
      <c r="AC1419" s="120">
        <v>98.808815002441406</v>
      </c>
      <c r="AD1419" s="116">
        <v>4.7332973480224609</v>
      </c>
      <c r="AE1419" s="116">
        <v>29.494064331054687</v>
      </c>
      <c r="AF1419" s="116">
        <v>1063.0191650390625</v>
      </c>
      <c r="AG1419" s="116">
        <v>4439.9384765625</v>
      </c>
      <c r="AH1419" s="121">
        <v>2873.1513671875</v>
      </c>
      <c r="AI1419" s="116">
        <v>64.711509704589844</v>
      </c>
      <c r="AJ1419" s="121">
        <v>3879.708251953125</v>
      </c>
      <c r="AK1419" s="121">
        <v>560.23199462890625</v>
      </c>
      <c r="AL1419" s="116">
        <v>2361.731689453125</v>
      </c>
      <c r="AM1419" s="116">
        <v>511.42098999023437</v>
      </c>
      <c r="AN1419" s="116">
        <v>82.412849426269531</v>
      </c>
      <c r="AO1419" s="116">
        <v>76.176124572753906</v>
      </c>
      <c r="AP1419" s="116">
        <v>190.32206726074219</v>
      </c>
      <c r="AQ1419" s="116">
        <v>3.0348178240345183</v>
      </c>
      <c r="AR1419" s="118">
        <v>295</v>
      </c>
      <c r="AS1419" s="118">
        <v>9</v>
      </c>
      <c r="AT1419" s="118">
        <v>1</v>
      </c>
      <c r="AU1419" s="118">
        <v>0</v>
      </c>
      <c r="AV1419" s="118">
        <v>1</v>
      </c>
      <c r="AW1419" s="118">
        <v>0</v>
      </c>
      <c r="AX1419" s="118">
        <v>4</v>
      </c>
      <c r="AY1419" s="118">
        <v>0</v>
      </c>
      <c r="AZ1419" s="118">
        <v>5</v>
      </c>
      <c r="BA1419" s="118">
        <v>0</v>
      </c>
      <c r="BB1419" s="118">
        <v>27</v>
      </c>
      <c r="BC1419" s="118">
        <v>10</v>
      </c>
      <c r="BD1419" s="116">
        <v>13</v>
      </c>
      <c r="BE1419" s="118">
        <v>21</v>
      </c>
      <c r="BF1419" s="118">
        <v>0</v>
      </c>
      <c r="BG1419" s="112">
        <v>40.412429809570312</v>
      </c>
      <c r="BH1419" s="244">
        <v>93</v>
      </c>
      <c r="BI1419" s="240">
        <v>20.17353579175705</v>
      </c>
      <c r="BJ1419" s="129"/>
      <c r="BK1419" s="129"/>
    </row>
    <row r="1420" spans="1:63">
      <c r="A1420" s="352">
        <v>41832</v>
      </c>
      <c r="B1420" s="114" t="s">
        <v>183</v>
      </c>
      <c r="C1420" s="114" t="s">
        <v>122</v>
      </c>
      <c r="D1420" s="114">
        <v>113</v>
      </c>
      <c r="E1420" s="114">
        <v>107</v>
      </c>
      <c r="F1420" s="114">
        <v>6</v>
      </c>
      <c r="G1420" s="114">
        <v>339</v>
      </c>
      <c r="H1420" s="114">
        <v>321</v>
      </c>
      <c r="I1420" s="114">
        <v>18</v>
      </c>
      <c r="J1420" s="114">
        <v>1286</v>
      </c>
      <c r="K1420" s="115">
        <v>1214</v>
      </c>
      <c r="L1420" s="115">
        <v>72</v>
      </c>
      <c r="M1420" s="115">
        <v>891154</v>
      </c>
      <c r="N1420" s="116">
        <v>3.2429859042167664E-2</v>
      </c>
      <c r="O1420" s="115">
        <v>1929</v>
      </c>
      <c r="P1420" s="116">
        <v>0.21653087437152863</v>
      </c>
      <c r="Q1420" s="116">
        <v>0</v>
      </c>
      <c r="R1420" s="117">
        <v>363300</v>
      </c>
      <c r="S1420" s="116">
        <v>99.68609619140625</v>
      </c>
      <c r="T1420" s="116">
        <v>99.470245361328125</v>
      </c>
      <c r="U1420" s="118">
        <v>364444</v>
      </c>
      <c r="V1420" s="119">
        <v>1.2347576208412647E-2</v>
      </c>
      <c r="W1420" s="117">
        <v>1030</v>
      </c>
      <c r="X1420" s="119">
        <v>0.28351223468780518</v>
      </c>
      <c r="Y1420" s="119">
        <v>0</v>
      </c>
      <c r="Z1420" s="117">
        <v>246186</v>
      </c>
      <c r="AA1420" s="119">
        <v>98.349212646484375</v>
      </c>
      <c r="AB1420" s="116">
        <v>245890</v>
      </c>
      <c r="AC1420" s="120">
        <v>98.284599304199219</v>
      </c>
      <c r="AD1420" s="116">
        <v>5.2839241027832031</v>
      </c>
      <c r="AE1420" s="116">
        <v>29.406295776367188</v>
      </c>
      <c r="AF1420" s="116">
        <v>1307.6832275390625</v>
      </c>
      <c r="AG1420" s="116">
        <v>4826.197265625</v>
      </c>
      <c r="AH1420" s="121">
        <v>3369.92333984375</v>
      </c>
      <c r="AI1420" s="116">
        <v>69.825645446777344</v>
      </c>
      <c r="AJ1420" s="121">
        <v>4588.7958984375</v>
      </c>
      <c r="AK1420" s="121">
        <v>237.40203857421875</v>
      </c>
      <c r="AL1420" s="116">
        <v>3216.22802734375</v>
      </c>
      <c r="AM1420" s="116">
        <v>153.69599914550781</v>
      </c>
      <c r="AN1420" s="116">
        <v>95.213386535644531</v>
      </c>
      <c r="AO1420" s="116">
        <v>95.896736145019531</v>
      </c>
      <c r="AP1420" s="116">
        <v>83.686561584472656</v>
      </c>
      <c r="AQ1420" s="116">
        <v>3.7528750121500778</v>
      </c>
      <c r="AR1420" s="118">
        <v>145</v>
      </c>
      <c r="AS1420" s="118">
        <v>6</v>
      </c>
      <c r="AT1420" s="118">
        <v>2</v>
      </c>
      <c r="AU1420" s="118">
        <v>2</v>
      </c>
      <c r="AV1420" s="118">
        <v>0</v>
      </c>
      <c r="AW1420" s="118">
        <v>0</v>
      </c>
      <c r="AX1420" s="118">
        <v>2</v>
      </c>
      <c r="AY1420" s="118">
        <v>0</v>
      </c>
      <c r="AZ1420" s="118">
        <v>2</v>
      </c>
      <c r="BA1420" s="118">
        <v>0</v>
      </c>
      <c r="BB1420" s="118">
        <v>16</v>
      </c>
      <c r="BC1420" s="118">
        <v>4</v>
      </c>
      <c r="BD1420" s="116">
        <v>11</v>
      </c>
      <c r="BE1420" s="118">
        <v>29</v>
      </c>
      <c r="BF1420" s="118">
        <v>0</v>
      </c>
      <c r="BG1420" s="112">
        <v>47.141014099121094</v>
      </c>
      <c r="BH1420" s="244">
        <v>32</v>
      </c>
      <c r="BI1420" s="240">
        <v>9.4395280235988199</v>
      </c>
      <c r="BJ1420" s="129"/>
      <c r="BK1420" s="129"/>
    </row>
    <row r="1421" spans="1:63">
      <c r="A1421" s="352">
        <v>41832</v>
      </c>
      <c r="B1421" s="114" t="s">
        <v>126</v>
      </c>
      <c r="C1421" s="114" t="s">
        <v>122</v>
      </c>
      <c r="D1421" s="114">
        <v>107</v>
      </c>
      <c r="E1421" s="114">
        <v>103</v>
      </c>
      <c r="F1421" s="114">
        <v>4</v>
      </c>
      <c r="G1421" s="114">
        <v>314</v>
      </c>
      <c r="H1421" s="114">
        <v>302</v>
      </c>
      <c r="I1421" s="114">
        <v>12</v>
      </c>
      <c r="J1421" s="114">
        <v>982</v>
      </c>
      <c r="K1421" s="115">
        <v>932</v>
      </c>
      <c r="L1421" s="115">
        <v>50</v>
      </c>
      <c r="M1421" s="115">
        <v>557871</v>
      </c>
      <c r="N1421" s="116">
        <v>5.3775875130668283E-4</v>
      </c>
      <c r="O1421" s="115">
        <v>1381</v>
      </c>
      <c r="P1421" s="116">
        <v>0.24761617183685303</v>
      </c>
      <c r="Q1421" s="116">
        <v>0</v>
      </c>
      <c r="R1421" s="117">
        <v>208888</v>
      </c>
      <c r="S1421" s="116">
        <v>99.492744445800781</v>
      </c>
      <c r="T1421" s="116">
        <v>99.246383666992188</v>
      </c>
      <c r="U1421" s="118">
        <v>209953</v>
      </c>
      <c r="V1421" s="119">
        <v>4.2866738513112068E-3</v>
      </c>
      <c r="W1421" s="117">
        <v>722</v>
      </c>
      <c r="X1421" s="119">
        <v>0.34563976526260376</v>
      </c>
      <c r="Y1421" s="119">
        <v>0</v>
      </c>
      <c r="Z1421" s="117">
        <v>105701</v>
      </c>
      <c r="AA1421" s="119">
        <v>98.675506591796875</v>
      </c>
      <c r="AB1421" s="116">
        <v>105208</v>
      </c>
      <c r="AC1421" s="120">
        <v>98.746292114257813</v>
      </c>
      <c r="AD1421" s="116">
        <v>5.7348871231079102</v>
      </c>
      <c r="AE1421" s="116">
        <v>34.740463256835938</v>
      </c>
      <c r="AF1421" s="116">
        <v>889.51605224609375</v>
      </c>
      <c r="AG1421" s="116">
        <v>3073.525146484375</v>
      </c>
      <c r="AH1421" s="121">
        <v>1958.109375</v>
      </c>
      <c r="AI1421" s="116">
        <v>63.708911895751953</v>
      </c>
      <c r="AJ1421" s="121">
        <v>2964.02734375</v>
      </c>
      <c r="AK1421" s="121">
        <v>109.49799346923828</v>
      </c>
      <c r="AL1421" s="116">
        <v>1897.65234375</v>
      </c>
      <c r="AM1421" s="116">
        <v>60.456993103027344</v>
      </c>
      <c r="AN1421" s="116">
        <v>85.568130493164063</v>
      </c>
      <c r="AO1421" s="116">
        <v>87.380195617675781</v>
      </c>
      <c r="AP1421" s="116">
        <v>54.803802490234375</v>
      </c>
      <c r="AQ1421" s="116">
        <v>3.129862674627673</v>
      </c>
      <c r="AR1421" s="118">
        <v>182</v>
      </c>
      <c r="AS1421" s="118">
        <v>2</v>
      </c>
      <c r="AT1421" s="118">
        <v>0</v>
      </c>
      <c r="AU1421" s="118">
        <v>0</v>
      </c>
      <c r="AV1421" s="118">
        <v>0</v>
      </c>
      <c r="AW1421" s="118">
        <v>0</v>
      </c>
      <c r="AX1421" s="118">
        <v>3</v>
      </c>
      <c r="AY1421" s="118">
        <v>0</v>
      </c>
      <c r="AZ1421" s="118">
        <v>9</v>
      </c>
      <c r="BA1421" s="118">
        <v>0</v>
      </c>
      <c r="BB1421" s="118">
        <v>20</v>
      </c>
      <c r="BC1421" s="118">
        <v>9</v>
      </c>
      <c r="BD1421" s="116">
        <v>10</v>
      </c>
      <c r="BE1421" s="118">
        <v>45</v>
      </c>
      <c r="BF1421" s="118">
        <v>0</v>
      </c>
      <c r="BG1421" s="112">
        <v>41.948467254638672</v>
      </c>
      <c r="BH1421" s="244">
        <v>44</v>
      </c>
      <c r="BI1421" s="240">
        <v>14.012738853503185</v>
      </c>
      <c r="BJ1421" s="129"/>
      <c r="BK1421" s="129"/>
    </row>
    <row r="1422" spans="1:63">
      <c r="A1422" s="352">
        <v>41832</v>
      </c>
      <c r="B1422" s="114" t="s">
        <v>184</v>
      </c>
      <c r="C1422" s="114" t="s">
        <v>122</v>
      </c>
      <c r="D1422" s="114">
        <v>99</v>
      </c>
      <c r="E1422" s="114">
        <v>85</v>
      </c>
      <c r="F1422" s="114">
        <v>14</v>
      </c>
      <c r="G1422" s="114">
        <v>294</v>
      </c>
      <c r="H1422" s="114">
        <v>252</v>
      </c>
      <c r="I1422" s="114">
        <v>42</v>
      </c>
      <c r="J1422" s="114">
        <v>1020</v>
      </c>
      <c r="K1422" s="115">
        <v>832</v>
      </c>
      <c r="L1422" s="115">
        <v>188</v>
      </c>
      <c r="M1422" s="115">
        <v>741065</v>
      </c>
      <c r="N1422" s="116">
        <v>3.8728047162294388E-2</v>
      </c>
      <c r="O1422" s="115">
        <v>1698</v>
      </c>
      <c r="P1422" s="116">
        <v>0.2292163074016571</v>
      </c>
      <c r="Q1422" s="116">
        <v>0</v>
      </c>
      <c r="R1422" s="117">
        <v>283323</v>
      </c>
      <c r="S1422" s="116">
        <v>99.596794128417969</v>
      </c>
      <c r="T1422" s="116">
        <v>99.368499755859375</v>
      </c>
      <c r="U1422" s="118">
        <v>284470</v>
      </c>
      <c r="V1422" s="119">
        <v>2.0740324631333351E-2</v>
      </c>
      <c r="W1422" s="117">
        <v>732</v>
      </c>
      <c r="X1422" s="119">
        <v>0.25836235284805298</v>
      </c>
      <c r="Y1422" s="119">
        <v>0</v>
      </c>
      <c r="Z1422" s="117">
        <v>213507</v>
      </c>
      <c r="AA1422" s="119">
        <v>98.45953369140625</v>
      </c>
      <c r="AB1422" s="116">
        <v>213195</v>
      </c>
      <c r="AC1422" s="120">
        <v>98.485893249511719</v>
      </c>
      <c r="AD1422" s="116">
        <v>5.6075167655944824</v>
      </c>
      <c r="AE1422" s="116">
        <v>30.376102447509766</v>
      </c>
      <c r="AF1422" s="116">
        <v>1180.3394775390625</v>
      </c>
      <c r="AG1422" s="116">
        <v>3679.065673828125</v>
      </c>
      <c r="AH1422" s="121">
        <v>2470.43701171875</v>
      </c>
      <c r="AI1422" s="116">
        <v>67.148490905761719</v>
      </c>
      <c r="AJ1422" s="121">
        <v>2970.15283203125</v>
      </c>
      <c r="AK1422" s="121">
        <v>708.9130859375</v>
      </c>
      <c r="AL1422" s="116">
        <v>1991.6502685546875</v>
      </c>
      <c r="AM1422" s="116">
        <v>478.78802490234375</v>
      </c>
      <c r="AN1422" s="116">
        <v>95.035713195800781</v>
      </c>
      <c r="AO1422" s="116">
        <v>95.278579711914063</v>
      </c>
      <c r="AP1422" s="116">
        <v>94.031509399414063</v>
      </c>
      <c r="AQ1422" s="116">
        <v>3.6069271312040443</v>
      </c>
      <c r="AR1422" s="118">
        <v>152</v>
      </c>
      <c r="AS1422" s="118">
        <v>4</v>
      </c>
      <c r="AT1422" s="118">
        <v>1</v>
      </c>
      <c r="AU1422" s="118">
        <v>1</v>
      </c>
      <c r="AV1422" s="118">
        <v>0</v>
      </c>
      <c r="AW1422" s="118">
        <v>0</v>
      </c>
      <c r="AX1422" s="118">
        <v>3</v>
      </c>
      <c r="AY1422" s="118">
        <v>0</v>
      </c>
      <c r="AZ1422" s="118">
        <v>2</v>
      </c>
      <c r="BA1422" s="118">
        <v>0</v>
      </c>
      <c r="BB1422" s="118">
        <v>23</v>
      </c>
      <c r="BC1422" s="118">
        <v>10</v>
      </c>
      <c r="BD1422" s="116">
        <v>7</v>
      </c>
      <c r="BE1422" s="118">
        <v>30</v>
      </c>
      <c r="BF1422" s="118">
        <v>0</v>
      </c>
      <c r="BG1422" s="112">
        <v>46.860145568847656</v>
      </c>
      <c r="BH1422" s="244">
        <v>29</v>
      </c>
      <c r="BI1422" s="240">
        <v>9.8639455782312915</v>
      </c>
      <c r="BJ1422" s="129"/>
      <c r="BK1422" s="129"/>
    </row>
    <row r="1423" spans="1:63">
      <c r="A1423" s="352">
        <v>41832</v>
      </c>
      <c r="B1423" s="114" t="s">
        <v>131</v>
      </c>
      <c r="C1423" s="114" t="s">
        <v>176</v>
      </c>
      <c r="D1423" s="114">
        <v>183</v>
      </c>
      <c r="E1423" s="114">
        <v>164</v>
      </c>
      <c r="F1423" s="114">
        <v>19</v>
      </c>
      <c r="G1423" s="114">
        <v>525</v>
      </c>
      <c r="H1423" s="114">
        <v>478</v>
      </c>
      <c r="I1423" s="114">
        <v>47</v>
      </c>
      <c r="J1423" s="114">
        <v>1693</v>
      </c>
      <c r="K1423" s="115">
        <v>1530</v>
      </c>
      <c r="L1423" s="115">
        <v>163</v>
      </c>
      <c r="M1423" s="115">
        <v>977956</v>
      </c>
      <c r="N1423" s="116">
        <v>1.0225408914266154E-4</v>
      </c>
      <c r="O1423" s="115">
        <v>14</v>
      </c>
      <c r="P1423" s="116">
        <v>1.485843094997108E-3</v>
      </c>
      <c r="Q1423" s="116">
        <v>0</v>
      </c>
      <c r="R1423" s="117">
        <v>364116</v>
      </c>
      <c r="S1423" s="116">
        <v>99.72174072265625</v>
      </c>
      <c r="T1423" s="116">
        <v>99.720260620117188</v>
      </c>
      <c r="U1423" s="118">
        <v>365132</v>
      </c>
      <c r="V1423" s="119">
        <v>8.2162069156765938E-4</v>
      </c>
      <c r="W1423" s="117">
        <v>1039</v>
      </c>
      <c r="X1423" s="119">
        <v>0.28534862399101257</v>
      </c>
      <c r="Y1423" s="119">
        <v>0</v>
      </c>
      <c r="Z1423" s="117">
        <v>143782</v>
      </c>
      <c r="AA1423" s="119">
        <v>94.838714599609375</v>
      </c>
      <c r="AB1423" s="116">
        <v>142824</v>
      </c>
      <c r="AC1423" s="120">
        <v>95.440544128417969</v>
      </c>
      <c r="AD1423" s="116">
        <v>5.1499118804931641</v>
      </c>
      <c r="AE1423" s="116">
        <v>30.632129669189453</v>
      </c>
      <c r="AF1423" s="116">
        <v>1406.2613525390625</v>
      </c>
      <c r="AG1423" s="116">
        <v>4485.59423828125</v>
      </c>
      <c r="AH1423" s="121">
        <v>2563.30224609375</v>
      </c>
      <c r="AI1423" s="116">
        <v>57.145210266113281</v>
      </c>
      <c r="AJ1423" s="121">
        <v>3947.1806640625</v>
      </c>
      <c r="AK1423" s="121">
        <v>538.41424560546875</v>
      </c>
      <c r="AL1423" s="116">
        <v>2196.2431640625</v>
      </c>
      <c r="AM1423" s="116">
        <v>367.05908203125</v>
      </c>
      <c r="AN1423" s="116">
        <v>68.083480834960937</v>
      </c>
      <c r="AO1423" s="116">
        <v>66.785400390625</v>
      </c>
      <c r="AP1423" s="116">
        <v>79.396903991699219</v>
      </c>
      <c r="AQ1423" s="116">
        <v>2.6494945294041643</v>
      </c>
      <c r="AR1423" s="118">
        <v>377</v>
      </c>
      <c r="AS1423" s="118">
        <v>2</v>
      </c>
      <c r="AT1423" s="118">
        <v>0</v>
      </c>
      <c r="AU1423" s="118">
        <v>0</v>
      </c>
      <c r="AV1423" s="118">
        <v>0</v>
      </c>
      <c r="AW1423" s="118">
        <v>0</v>
      </c>
      <c r="AX1423" s="118">
        <v>4</v>
      </c>
      <c r="AY1423" s="118">
        <v>0</v>
      </c>
      <c r="AZ1423" s="118">
        <v>4</v>
      </c>
      <c r="BA1423" s="118">
        <v>0</v>
      </c>
      <c r="BB1423" s="118">
        <v>111</v>
      </c>
      <c r="BC1423" s="118">
        <v>64</v>
      </c>
      <c r="BD1423" s="116">
        <v>15</v>
      </c>
      <c r="BE1423" s="118">
        <v>14</v>
      </c>
      <c r="BF1423" s="118">
        <v>0</v>
      </c>
      <c r="BG1423" s="112">
        <v>33.232440948486328</v>
      </c>
      <c r="BH1423" s="244">
        <v>134</v>
      </c>
      <c r="BI1423" s="240">
        <v>25.523809523809526</v>
      </c>
      <c r="BJ1423" s="129"/>
      <c r="BK1423" s="129"/>
    </row>
    <row r="1424" spans="1:63">
      <c r="A1424" s="352">
        <v>41832</v>
      </c>
      <c r="B1424" s="114" t="s">
        <v>124</v>
      </c>
      <c r="C1424" s="114" t="s">
        <v>176</v>
      </c>
      <c r="D1424" s="114">
        <v>148</v>
      </c>
      <c r="E1424" s="114">
        <v>112</v>
      </c>
      <c r="F1424" s="114">
        <v>36</v>
      </c>
      <c r="G1424" s="114">
        <v>428</v>
      </c>
      <c r="H1424" s="114">
        <v>330</v>
      </c>
      <c r="I1424" s="114">
        <v>98</v>
      </c>
      <c r="J1424" s="114">
        <v>1593</v>
      </c>
      <c r="K1424" s="115">
        <v>1243</v>
      </c>
      <c r="L1424" s="115">
        <v>350</v>
      </c>
      <c r="M1424" s="115">
        <v>977326</v>
      </c>
      <c r="N1424" s="116">
        <v>4.6350963413715363E-2</v>
      </c>
      <c r="O1424" s="115">
        <v>113</v>
      </c>
      <c r="P1424" s="116">
        <v>1.1978485621511936E-2</v>
      </c>
      <c r="Q1424" s="116">
        <v>0</v>
      </c>
      <c r="R1424" s="117">
        <v>406649</v>
      </c>
      <c r="S1424" s="116">
        <v>99.454360961914063</v>
      </c>
      <c r="T1424" s="116">
        <v>99.442451477050781</v>
      </c>
      <c r="U1424" s="118">
        <v>408880</v>
      </c>
      <c r="V1424" s="119">
        <v>0.26169046759605408</v>
      </c>
      <c r="W1424" s="117">
        <v>1125</v>
      </c>
      <c r="X1424" s="119">
        <v>0.27665135264396667</v>
      </c>
      <c r="Y1424" s="119">
        <v>0</v>
      </c>
      <c r="Z1424" s="117">
        <v>90359</v>
      </c>
      <c r="AA1424" s="119">
        <v>96.22174072265625</v>
      </c>
      <c r="AB1424" s="116">
        <v>90049</v>
      </c>
      <c r="AC1424" s="120">
        <v>96.520782470703125</v>
      </c>
      <c r="AD1424" s="116">
        <v>4.8096923828125</v>
      </c>
      <c r="AE1424" s="116">
        <v>30.615793228149414</v>
      </c>
      <c r="AF1424" s="116">
        <v>1389.789306640625</v>
      </c>
      <c r="AG1424" s="116">
        <v>5031.70703125</v>
      </c>
      <c r="AH1424" s="121">
        <v>2939.34228515625</v>
      </c>
      <c r="AI1424" s="116">
        <v>58.416404724121094</v>
      </c>
      <c r="AJ1424" s="121">
        <v>4039.31689453125</v>
      </c>
      <c r="AK1424" s="121">
        <v>992.38983154296875</v>
      </c>
      <c r="AL1424" s="116">
        <v>2241.22216796875</v>
      </c>
      <c r="AM1424" s="116">
        <v>698.11932373046875</v>
      </c>
      <c r="AN1424" s="116">
        <v>77.440185546875</v>
      </c>
      <c r="AO1424" s="116">
        <v>79.35809326171875</v>
      </c>
      <c r="AP1424" s="116">
        <v>70.504661560058594</v>
      </c>
      <c r="AQ1424" s="116">
        <v>3.158635926710609</v>
      </c>
      <c r="AR1424" s="118">
        <v>227</v>
      </c>
      <c r="AS1424" s="118">
        <v>3</v>
      </c>
      <c r="AT1424" s="118">
        <v>1</v>
      </c>
      <c r="AU1424" s="118">
        <v>1</v>
      </c>
      <c r="AV1424" s="118">
        <v>4</v>
      </c>
      <c r="AW1424" s="118">
        <v>1</v>
      </c>
      <c r="AX1424" s="118">
        <v>2</v>
      </c>
      <c r="AY1424" s="118">
        <v>0</v>
      </c>
      <c r="AZ1424" s="118">
        <v>5</v>
      </c>
      <c r="BA1424" s="118">
        <v>0</v>
      </c>
      <c r="BB1424" s="118">
        <v>67</v>
      </c>
      <c r="BC1424" s="118">
        <v>38</v>
      </c>
      <c r="BD1424" s="116">
        <v>11</v>
      </c>
      <c r="BE1424" s="118">
        <v>27</v>
      </c>
      <c r="BF1424" s="118">
        <v>0</v>
      </c>
      <c r="BG1424" s="112">
        <v>38.171829223632812</v>
      </c>
      <c r="BH1424" s="244">
        <v>94</v>
      </c>
      <c r="BI1424" s="240">
        <v>21.962616822429908</v>
      </c>
      <c r="BJ1424" s="129"/>
      <c r="BK1424" s="129"/>
    </row>
    <row r="1425" spans="1:63">
      <c r="A1425" s="352">
        <v>41832</v>
      </c>
      <c r="B1425" s="206" t="s">
        <v>133</v>
      </c>
      <c r="C1425" s="206" t="s">
        <v>176</v>
      </c>
      <c r="D1425" s="206">
        <v>169</v>
      </c>
      <c r="E1425" s="206">
        <v>163</v>
      </c>
      <c r="F1425" s="206">
        <v>6</v>
      </c>
      <c r="G1425" s="206">
        <v>500</v>
      </c>
      <c r="H1425" s="206">
        <v>482</v>
      </c>
      <c r="I1425" s="206">
        <v>18</v>
      </c>
      <c r="J1425" s="206">
        <v>1558</v>
      </c>
      <c r="K1425" s="245">
        <v>1494</v>
      </c>
      <c r="L1425" s="245">
        <v>64</v>
      </c>
      <c r="M1425" s="245">
        <v>801238</v>
      </c>
      <c r="N1425" s="246">
        <v>1.3728755293413997E-3</v>
      </c>
      <c r="O1425" s="245">
        <v>22</v>
      </c>
      <c r="P1425" s="246">
        <v>2.8718302492052317E-3</v>
      </c>
      <c r="Q1425" s="246">
        <v>0</v>
      </c>
      <c r="R1425" s="247">
        <v>280292</v>
      </c>
      <c r="S1425" s="246">
        <v>98.3052978515625</v>
      </c>
      <c r="T1425" s="246">
        <v>98.302474975585937</v>
      </c>
      <c r="U1425" s="248">
        <v>285124</v>
      </c>
      <c r="V1425" s="249">
        <v>1.309605598449707</v>
      </c>
      <c r="W1425" s="248">
        <v>900</v>
      </c>
      <c r="X1425" s="246">
        <v>0.32109370827674866</v>
      </c>
      <c r="Y1425" s="246">
        <v>0</v>
      </c>
      <c r="Z1425" s="247">
        <v>57748</v>
      </c>
      <c r="AA1425" s="249">
        <v>95.736648559570313</v>
      </c>
      <c r="AB1425" s="246">
        <v>56944</v>
      </c>
      <c r="AC1425" s="250">
        <v>96.175186157226563</v>
      </c>
      <c r="AD1425" s="246">
        <v>5.2577643394470215</v>
      </c>
      <c r="AE1425" s="246">
        <v>38.119026184082031</v>
      </c>
      <c r="AF1425" s="246">
        <v>1226.7691650390625</v>
      </c>
      <c r="AG1425" s="246">
        <v>4233.1435546875</v>
      </c>
      <c r="AH1425" s="251">
        <v>2535.60693359375</v>
      </c>
      <c r="AI1425" s="246">
        <v>59.898910522460938</v>
      </c>
      <c r="AJ1425" s="251">
        <v>4120.7490234375</v>
      </c>
      <c r="AK1425" s="251">
        <v>112.39459991455078</v>
      </c>
      <c r="AL1425" s="246">
        <v>2471.610107421875</v>
      </c>
      <c r="AM1425" s="246">
        <v>63.996700286865234</v>
      </c>
      <c r="AN1425" s="246">
        <v>72.841705322265625</v>
      </c>
      <c r="AO1425" s="246">
        <v>74.310874938964844</v>
      </c>
      <c r="AP1425" s="246">
        <v>42.230587005615234</v>
      </c>
      <c r="AQ1425" s="246">
        <v>2.7170369413912066</v>
      </c>
      <c r="AR1425" s="248">
        <v>347</v>
      </c>
      <c r="AS1425" s="248">
        <v>3</v>
      </c>
      <c r="AT1425" s="248">
        <v>0</v>
      </c>
      <c r="AU1425" s="248">
        <v>0</v>
      </c>
      <c r="AV1425" s="248">
        <v>4</v>
      </c>
      <c r="AW1425" s="248">
        <v>3</v>
      </c>
      <c r="AX1425" s="248">
        <v>3</v>
      </c>
      <c r="AY1425" s="248">
        <v>0</v>
      </c>
      <c r="AZ1425" s="248">
        <v>9</v>
      </c>
      <c r="BA1425" s="248">
        <v>0</v>
      </c>
      <c r="BB1425" s="248">
        <v>83</v>
      </c>
      <c r="BC1425" s="248">
        <v>32</v>
      </c>
      <c r="BD1425" s="246">
        <v>9</v>
      </c>
      <c r="BE1425" s="248">
        <v>32</v>
      </c>
      <c r="BF1425" s="248">
        <v>0</v>
      </c>
      <c r="BG1425" s="249">
        <v>35.316028594970703</v>
      </c>
      <c r="BH1425" s="252">
        <v>163</v>
      </c>
      <c r="BI1425" s="253">
        <v>32.6</v>
      </c>
      <c r="BJ1425" s="129"/>
      <c r="BK1425" s="129"/>
    </row>
    <row r="1426" spans="1:63">
      <c r="A1426" s="352">
        <v>41832</v>
      </c>
      <c r="B1426" s="206" t="s">
        <v>125</v>
      </c>
      <c r="C1426" s="206" t="s">
        <v>176</v>
      </c>
      <c r="D1426" s="206">
        <v>171</v>
      </c>
      <c r="E1426" s="206">
        <v>164</v>
      </c>
      <c r="F1426" s="206">
        <v>7</v>
      </c>
      <c r="G1426" s="206">
        <v>481</v>
      </c>
      <c r="H1426" s="206">
        <v>460</v>
      </c>
      <c r="I1426" s="206">
        <v>21</v>
      </c>
      <c r="J1426" s="206">
        <v>1564</v>
      </c>
      <c r="K1426" s="245">
        <v>1490</v>
      </c>
      <c r="L1426" s="245">
        <v>74</v>
      </c>
      <c r="M1426" s="245">
        <v>788402</v>
      </c>
      <c r="N1426" s="246">
        <v>6.4687812700867653E-3</v>
      </c>
      <c r="O1426" s="245">
        <v>9</v>
      </c>
      <c r="P1426" s="246">
        <v>1.1919692624360323E-3</v>
      </c>
      <c r="Q1426" s="246">
        <v>0</v>
      </c>
      <c r="R1426" s="247">
        <v>297601</v>
      </c>
      <c r="S1426" s="246">
        <v>99.322166442871094</v>
      </c>
      <c r="T1426" s="246">
        <v>99.32098388671875</v>
      </c>
      <c r="U1426" s="248">
        <v>299632</v>
      </c>
      <c r="V1426" s="249">
        <v>0.44788274168968201</v>
      </c>
      <c r="W1426" s="248">
        <v>654</v>
      </c>
      <c r="X1426" s="246">
        <v>0.2197573333978653</v>
      </c>
      <c r="Y1426" s="246">
        <v>0</v>
      </c>
      <c r="Z1426" s="247">
        <v>68595</v>
      </c>
      <c r="AA1426" s="249">
        <v>96.899192810058594</v>
      </c>
      <c r="AB1426" s="246">
        <v>68761</v>
      </c>
      <c r="AC1426" s="250">
        <v>97.05792236328125</v>
      </c>
      <c r="AD1426" s="246">
        <v>4.2388033866882324</v>
      </c>
      <c r="AE1426" s="246">
        <v>32.700759887695313</v>
      </c>
      <c r="AF1426" s="246">
        <v>977.103759765625</v>
      </c>
      <c r="AG1426" s="246">
        <v>3983.888671875</v>
      </c>
      <c r="AH1426" s="251">
        <v>2305.65625</v>
      </c>
      <c r="AI1426" s="246">
        <v>57.874515533447266</v>
      </c>
      <c r="AJ1426" s="251">
        <v>3836.480224609375</v>
      </c>
      <c r="AK1426" s="251">
        <v>147.40830993652344</v>
      </c>
      <c r="AL1426" s="246">
        <v>2207.3173828125</v>
      </c>
      <c r="AM1426" s="246">
        <v>98.338897705078125</v>
      </c>
      <c r="AN1426" s="246">
        <v>67.19171142578125</v>
      </c>
      <c r="AO1426" s="246">
        <v>68.167823791503906</v>
      </c>
      <c r="AP1426" s="246">
        <v>48.949436187744141</v>
      </c>
      <c r="AQ1426" s="246">
        <v>2.547243396339514</v>
      </c>
      <c r="AR1426" s="248">
        <v>343</v>
      </c>
      <c r="AS1426" s="248">
        <v>2</v>
      </c>
      <c r="AT1426" s="248">
        <v>1</v>
      </c>
      <c r="AU1426" s="248">
        <v>0</v>
      </c>
      <c r="AV1426" s="248">
        <v>3</v>
      </c>
      <c r="AW1426" s="248">
        <v>2</v>
      </c>
      <c r="AX1426" s="248">
        <v>3</v>
      </c>
      <c r="AY1426" s="248">
        <v>0</v>
      </c>
      <c r="AZ1426" s="248">
        <v>4</v>
      </c>
      <c r="BA1426" s="248">
        <v>0</v>
      </c>
      <c r="BB1426" s="248">
        <v>56</v>
      </c>
      <c r="BC1426" s="248">
        <v>26</v>
      </c>
      <c r="BD1426" s="246">
        <v>5</v>
      </c>
      <c r="BE1426" s="248">
        <v>15</v>
      </c>
      <c r="BF1426" s="248">
        <v>0</v>
      </c>
      <c r="BG1426" s="249">
        <v>32.690021514892578</v>
      </c>
      <c r="BH1426" s="252">
        <v>154</v>
      </c>
      <c r="BI1426" s="253">
        <v>32.016632016632016</v>
      </c>
      <c r="BJ1426" s="129"/>
      <c r="BK1426" s="129"/>
    </row>
    <row r="1427" spans="1:63">
      <c r="A1427" s="352">
        <v>41832</v>
      </c>
      <c r="B1427" s="107" t="s">
        <v>127</v>
      </c>
      <c r="C1427" s="107" t="s">
        <v>128</v>
      </c>
      <c r="D1427" s="107">
        <v>162</v>
      </c>
      <c r="E1427" s="107">
        <v>150</v>
      </c>
      <c r="F1427" s="107">
        <v>12</v>
      </c>
      <c r="G1427" s="107">
        <v>486</v>
      </c>
      <c r="H1427" s="107">
        <v>450</v>
      </c>
      <c r="I1427" s="107">
        <v>36</v>
      </c>
      <c r="J1427" s="107">
        <v>1589</v>
      </c>
      <c r="K1427" s="108">
        <v>1467</v>
      </c>
      <c r="L1427" s="108">
        <v>122</v>
      </c>
      <c r="M1427" s="108">
        <v>777063</v>
      </c>
      <c r="N1427" s="109">
        <v>0</v>
      </c>
      <c r="O1427" s="108">
        <v>3146</v>
      </c>
      <c r="P1427" s="109">
        <v>0.40486714243888855</v>
      </c>
      <c r="Q1427" s="109">
        <v>0</v>
      </c>
      <c r="R1427" s="110">
        <v>308663</v>
      </c>
      <c r="S1427" s="109">
        <v>99.603729248046875</v>
      </c>
      <c r="T1427" s="109">
        <v>99.200469970703125</v>
      </c>
      <c r="U1427" s="111">
        <v>309891</v>
      </c>
      <c r="V1427" s="112">
        <v>3.1624022871255875E-2</v>
      </c>
      <c r="W1427" s="111">
        <v>2084</v>
      </c>
      <c r="X1427" s="109">
        <v>0.67517000436782837</v>
      </c>
      <c r="Y1427" s="109">
        <v>0</v>
      </c>
      <c r="Z1427" s="110">
        <v>676923</v>
      </c>
      <c r="AA1427" s="112">
        <v>99.294898986816406</v>
      </c>
      <c r="AB1427" s="109">
        <v>675534</v>
      </c>
      <c r="AC1427" s="182">
        <v>99.47894287109375</v>
      </c>
      <c r="AD1427" s="109">
        <v>3.1535651683807373</v>
      </c>
      <c r="AE1427" s="109">
        <v>17.730197906494141</v>
      </c>
      <c r="AF1427" s="109">
        <v>676.50531005859375</v>
      </c>
      <c r="AG1427" s="109">
        <v>4031.81640625</v>
      </c>
      <c r="AH1427" s="113">
        <v>2382.530517578125</v>
      </c>
      <c r="AI1427" s="109">
        <v>59.093231201171875</v>
      </c>
      <c r="AJ1427" s="113">
        <v>3712.015380859375</v>
      </c>
      <c r="AK1427" s="113">
        <v>319.80001831054687</v>
      </c>
      <c r="AL1427" s="109">
        <v>450</v>
      </c>
      <c r="AM1427" s="109">
        <v>36</v>
      </c>
      <c r="AN1427" s="109">
        <v>69.962211608886719</v>
      </c>
      <c r="AO1427" s="109">
        <v>71.673912048339844</v>
      </c>
      <c r="AP1427" s="109">
        <v>54.777519226074219</v>
      </c>
      <c r="AQ1427" s="109">
        <v>2.5373293934864694</v>
      </c>
      <c r="AR1427" s="111">
        <v>339</v>
      </c>
      <c r="AS1427" s="111">
        <v>1</v>
      </c>
      <c r="AT1427" s="111">
        <v>0</v>
      </c>
      <c r="AU1427" s="111">
        <v>0</v>
      </c>
      <c r="AV1427" s="111">
        <v>2</v>
      </c>
      <c r="AW1427" s="111">
        <v>0</v>
      </c>
      <c r="AX1427" s="111">
        <v>13</v>
      </c>
      <c r="AY1427" s="111">
        <v>0</v>
      </c>
      <c r="AZ1427" s="111">
        <v>8</v>
      </c>
      <c r="BA1427" s="111">
        <v>0</v>
      </c>
      <c r="BB1427" s="111">
        <v>21</v>
      </c>
      <c r="BC1427" s="111">
        <v>4</v>
      </c>
      <c r="BD1427" s="109">
        <v>45</v>
      </c>
      <c r="BE1427" s="111">
        <v>74</v>
      </c>
      <c r="BF1427" s="111">
        <v>0</v>
      </c>
      <c r="BG1427" s="112">
        <v>34.207378387451172</v>
      </c>
      <c r="BH1427" s="244">
        <v>167</v>
      </c>
      <c r="BI1427" s="240">
        <v>34.362139917695472</v>
      </c>
      <c r="BJ1427" s="129"/>
      <c r="BK1427" s="129"/>
    </row>
    <row r="1428" spans="1:63">
      <c r="A1428" s="352">
        <v>41832</v>
      </c>
      <c r="B1428" s="107" t="s">
        <v>129</v>
      </c>
      <c r="C1428" s="107" t="s">
        <v>128</v>
      </c>
      <c r="D1428" s="107">
        <v>154</v>
      </c>
      <c r="E1428" s="107">
        <v>151</v>
      </c>
      <c r="F1428" s="107">
        <v>3</v>
      </c>
      <c r="G1428" s="107">
        <v>457</v>
      </c>
      <c r="H1428" s="107">
        <v>449</v>
      </c>
      <c r="I1428" s="107">
        <v>8</v>
      </c>
      <c r="J1428" s="107">
        <v>1276</v>
      </c>
      <c r="K1428" s="108">
        <v>1250</v>
      </c>
      <c r="L1428" s="108">
        <v>26</v>
      </c>
      <c r="M1428" s="108">
        <v>589061</v>
      </c>
      <c r="N1428" s="109">
        <v>0</v>
      </c>
      <c r="O1428" s="108">
        <v>2959</v>
      </c>
      <c r="P1428" s="109">
        <v>0.50233256816864014</v>
      </c>
      <c r="Q1428" s="109">
        <v>0</v>
      </c>
      <c r="R1428" s="110">
        <v>187464</v>
      </c>
      <c r="S1428" s="109">
        <v>99.450927734375</v>
      </c>
      <c r="T1428" s="109">
        <v>98.95135498046875</v>
      </c>
      <c r="U1428" s="111">
        <v>188499</v>
      </c>
      <c r="V1428" s="112">
        <v>6.4191319048404694E-2</v>
      </c>
      <c r="W1428" s="111">
        <v>1322</v>
      </c>
      <c r="X1428" s="109">
        <v>0.70520204305648804</v>
      </c>
      <c r="Y1428" s="109">
        <v>0</v>
      </c>
      <c r="Z1428" s="110">
        <v>152437</v>
      </c>
      <c r="AA1428" s="112">
        <v>98.979248046875</v>
      </c>
      <c r="AB1428" s="109">
        <v>152562</v>
      </c>
      <c r="AC1428" s="182">
        <v>99.107902526855469</v>
      </c>
      <c r="AD1428" s="109">
        <v>3.0870296955108643</v>
      </c>
      <c r="AE1428" s="109">
        <v>27.396083831787109</v>
      </c>
      <c r="AF1428" s="109">
        <v>526.47247314453125</v>
      </c>
      <c r="AG1428" s="109">
        <v>2232.395263671875</v>
      </c>
      <c r="AH1428" s="113">
        <v>851.73919677734375</v>
      </c>
      <c r="AI1428" s="109">
        <v>38.153602600097656</v>
      </c>
      <c r="AJ1428" s="113">
        <v>2208.462158203125</v>
      </c>
      <c r="AK1428" s="113">
        <v>23.933332443237305</v>
      </c>
      <c r="AL1428" s="109">
        <v>449</v>
      </c>
      <c r="AM1428" s="109">
        <v>8</v>
      </c>
      <c r="AN1428" s="109">
        <v>51.619884490966797</v>
      </c>
      <c r="AO1428" s="109">
        <v>52.301837921142578</v>
      </c>
      <c r="AP1428" s="109">
        <v>23.430051803588867</v>
      </c>
      <c r="AQ1428" s="109">
        <v>1.749526068708366</v>
      </c>
      <c r="AR1428" s="111">
        <v>377</v>
      </c>
      <c r="AS1428" s="111">
        <v>0</v>
      </c>
      <c r="AT1428" s="111">
        <v>0</v>
      </c>
      <c r="AU1428" s="111">
        <v>0</v>
      </c>
      <c r="AV1428" s="111">
        <v>1</v>
      </c>
      <c r="AW1428" s="111">
        <v>1</v>
      </c>
      <c r="AX1428" s="111">
        <v>11</v>
      </c>
      <c r="AY1428" s="111">
        <v>0</v>
      </c>
      <c r="AZ1428" s="111">
        <v>9</v>
      </c>
      <c r="BA1428" s="111">
        <v>0</v>
      </c>
      <c r="BB1428" s="111">
        <v>23</v>
      </c>
      <c r="BC1428" s="111">
        <v>11</v>
      </c>
      <c r="BD1428" s="109">
        <v>50</v>
      </c>
      <c r="BE1428" s="111">
        <v>92</v>
      </c>
      <c r="BF1428" s="111">
        <v>0</v>
      </c>
      <c r="BG1428" s="112">
        <v>25.405818939208984</v>
      </c>
      <c r="BH1428" s="244">
        <v>213</v>
      </c>
      <c r="BI1428" s="240">
        <v>46.608315098468275</v>
      </c>
      <c r="BJ1428" s="129"/>
      <c r="BK1428" s="129"/>
    </row>
    <row r="1429" spans="1:63">
      <c r="A1429" s="352">
        <v>41832</v>
      </c>
      <c r="B1429" s="126" t="s">
        <v>130</v>
      </c>
      <c r="C1429" s="126" t="s">
        <v>128</v>
      </c>
      <c r="D1429" s="233">
        <v>181</v>
      </c>
      <c r="E1429" s="233">
        <v>176</v>
      </c>
      <c r="F1429" s="233">
        <v>5</v>
      </c>
      <c r="G1429" s="233">
        <v>543</v>
      </c>
      <c r="H1429" s="233">
        <v>528</v>
      </c>
      <c r="I1429" s="233">
        <v>15</v>
      </c>
      <c r="J1429" s="233">
        <v>900</v>
      </c>
      <c r="K1429" s="233">
        <v>867</v>
      </c>
      <c r="L1429" s="233">
        <v>33</v>
      </c>
      <c r="M1429" s="233">
        <v>260621</v>
      </c>
      <c r="N1429" s="195">
        <v>1.918494701385498E-3</v>
      </c>
      <c r="O1429" s="233">
        <v>625</v>
      </c>
      <c r="P1429" s="230">
        <v>0.23981644213199615</v>
      </c>
      <c r="Q1429" s="234">
        <v>0</v>
      </c>
      <c r="R1429" s="233">
        <v>57747</v>
      </c>
      <c r="S1429" s="230">
        <v>99.7615966796875</v>
      </c>
      <c r="T1429" s="195">
        <v>99.522354125976563</v>
      </c>
      <c r="U1429" s="233">
        <v>57885</v>
      </c>
      <c r="V1429" s="195">
        <v>0</v>
      </c>
      <c r="W1429" s="233">
        <v>454</v>
      </c>
      <c r="X1429" s="195">
        <v>0.78618800640106201</v>
      </c>
      <c r="Y1429" s="234">
        <v>0</v>
      </c>
      <c r="Z1429" s="233">
        <v>116600</v>
      </c>
      <c r="AA1429" s="195">
        <v>98.4656982421875</v>
      </c>
      <c r="AB1429" s="233">
        <v>118102</v>
      </c>
      <c r="AC1429" s="195">
        <v>98.072029113769531</v>
      </c>
      <c r="AD1429" s="234">
        <v>4.2404570579528809</v>
      </c>
      <c r="AE1429" s="234">
        <v>27.565135955810547</v>
      </c>
      <c r="AF1429" s="233">
        <v>323.88330078125</v>
      </c>
      <c r="AG1429" s="234">
        <v>1064.6834716796875</v>
      </c>
      <c r="AH1429" s="234">
        <v>552.74639892578125</v>
      </c>
      <c r="AI1429" s="234">
        <v>51.916500091552734</v>
      </c>
      <c r="AJ1429" s="234">
        <v>1025.783203125</v>
      </c>
      <c r="AK1429" s="234">
        <v>38.900005340576172</v>
      </c>
      <c r="AL1429" s="234">
        <v>528</v>
      </c>
      <c r="AM1429" s="234">
        <v>15</v>
      </c>
      <c r="AN1429" s="235">
        <v>41.162750244140625</v>
      </c>
      <c r="AO1429" s="235">
        <v>41.021194458007813</v>
      </c>
      <c r="AP1429" s="235">
        <v>45.283119201660156</v>
      </c>
      <c r="AQ1429" s="213">
        <v>1.1829816351996527</v>
      </c>
      <c r="AR1429" s="234">
        <v>485</v>
      </c>
      <c r="AS1429" s="236">
        <v>0</v>
      </c>
      <c r="AT1429" s="236">
        <v>1</v>
      </c>
      <c r="AU1429" s="236">
        <v>0</v>
      </c>
      <c r="AV1429" s="236">
        <v>0</v>
      </c>
      <c r="AW1429" s="236">
        <v>0</v>
      </c>
      <c r="AX1429" s="236">
        <v>10</v>
      </c>
      <c r="AY1429" s="236">
        <v>0</v>
      </c>
      <c r="AZ1429" s="236">
        <v>2</v>
      </c>
      <c r="BA1429" s="236">
        <v>0</v>
      </c>
      <c r="BB1429" s="236">
        <v>68</v>
      </c>
      <c r="BC1429" s="236">
        <v>27</v>
      </c>
      <c r="BD1429" s="236">
        <v>10</v>
      </c>
      <c r="BE1429" s="236">
        <v>3</v>
      </c>
      <c r="BF1429" s="236">
        <v>0</v>
      </c>
      <c r="BG1429" s="235">
        <v>18.876502990722656</v>
      </c>
      <c r="BH1429" s="236">
        <v>311</v>
      </c>
      <c r="BI1429" s="235">
        <v>57.2744014732965</v>
      </c>
      <c r="BJ1429" s="129"/>
      <c r="BK1429" s="129"/>
    </row>
    <row r="1430" spans="1:63">
      <c r="A1430" s="352">
        <v>41832</v>
      </c>
      <c r="B1430" s="127" t="s">
        <v>132</v>
      </c>
      <c r="C1430" s="127" t="s">
        <v>128</v>
      </c>
      <c r="D1430" s="199">
        <v>183</v>
      </c>
      <c r="E1430" s="199">
        <v>178</v>
      </c>
      <c r="F1430" s="199">
        <v>5</v>
      </c>
      <c r="G1430" s="199">
        <v>542</v>
      </c>
      <c r="H1430" s="199">
        <v>527</v>
      </c>
      <c r="I1430" s="199">
        <v>15</v>
      </c>
      <c r="J1430" s="199">
        <v>1036</v>
      </c>
      <c r="K1430" s="199">
        <v>1005</v>
      </c>
      <c r="L1430" s="199">
        <v>31</v>
      </c>
      <c r="M1430" s="199">
        <v>380564</v>
      </c>
      <c r="N1430" s="200">
        <v>0.28957021236419678</v>
      </c>
      <c r="O1430" s="199">
        <v>1407</v>
      </c>
      <c r="P1430" s="194">
        <v>0.37079983949661255</v>
      </c>
      <c r="Q1430" s="200">
        <v>0</v>
      </c>
      <c r="R1430" s="199">
        <v>92582</v>
      </c>
      <c r="S1430" s="194">
        <v>99.650184631347656</v>
      </c>
      <c r="T1430" s="200">
        <v>99.280685424804688</v>
      </c>
      <c r="U1430" s="199">
        <v>92907</v>
      </c>
      <c r="V1430" s="201">
        <v>0</v>
      </c>
      <c r="W1430" s="199">
        <v>980</v>
      </c>
      <c r="X1430" s="200">
        <v>1.0585211515426636</v>
      </c>
      <c r="Y1430" s="200">
        <v>0</v>
      </c>
      <c r="Z1430" s="199">
        <v>135997</v>
      </c>
      <c r="AA1430" s="201">
        <v>96.988166809082031</v>
      </c>
      <c r="AB1430" s="199">
        <v>136747</v>
      </c>
      <c r="AC1430" s="201">
        <v>96.946434020996094</v>
      </c>
      <c r="AD1430" s="200">
        <v>4.2567477226257324</v>
      </c>
      <c r="AE1430" s="200">
        <v>26.350080490112305</v>
      </c>
      <c r="AF1430" s="199">
        <v>446.60018920898437</v>
      </c>
      <c r="AG1430" s="200">
        <v>1445.8563232421875</v>
      </c>
      <c r="AH1430" s="200">
        <v>683.73602294921875</v>
      </c>
      <c r="AI1430" s="237">
        <v>47.289348602294922</v>
      </c>
      <c r="AJ1430" s="200">
        <v>1401.5787353515625</v>
      </c>
      <c r="AK1430" s="200">
        <v>44.277778625488281</v>
      </c>
      <c r="AL1430" s="200">
        <v>527</v>
      </c>
      <c r="AM1430" s="200">
        <v>15</v>
      </c>
      <c r="AN1430" s="200">
        <v>44.729572296142578</v>
      </c>
      <c r="AO1430" s="200">
        <v>44.814105987548828</v>
      </c>
      <c r="AP1430" s="200">
        <v>42.209510803222656</v>
      </c>
      <c r="AQ1430" s="200">
        <v>1.3956142116237331</v>
      </c>
      <c r="AR1430" s="200">
        <v>479</v>
      </c>
      <c r="AS1430" s="202">
        <v>0</v>
      </c>
      <c r="AT1430" s="202">
        <v>3</v>
      </c>
      <c r="AU1430" s="202">
        <v>2</v>
      </c>
      <c r="AV1430" s="202">
        <v>0</v>
      </c>
      <c r="AW1430" s="202">
        <v>0</v>
      </c>
      <c r="AX1430" s="202">
        <v>24</v>
      </c>
      <c r="AY1430" s="202">
        <v>-2</v>
      </c>
      <c r="AZ1430" s="202">
        <v>13</v>
      </c>
      <c r="BA1430" s="202">
        <v>0</v>
      </c>
      <c r="BB1430" s="202">
        <v>68</v>
      </c>
      <c r="BC1430" s="202">
        <v>32</v>
      </c>
      <c r="BD1430" s="202">
        <v>30</v>
      </c>
      <c r="BE1430" s="202">
        <v>28</v>
      </c>
      <c r="BF1430" s="202">
        <v>0</v>
      </c>
      <c r="BG1430" s="200">
        <v>20.681716918945312</v>
      </c>
      <c r="BH1430" s="202">
        <v>312</v>
      </c>
      <c r="BI1430" s="238">
        <v>57.564575645756456</v>
      </c>
      <c r="BJ1430" s="129"/>
      <c r="BK1430" s="129"/>
    </row>
    <row r="1431" spans="1:63">
      <c r="A1431" s="352">
        <v>41831</v>
      </c>
      <c r="B1431" s="126" t="s">
        <v>6</v>
      </c>
      <c r="C1431" s="126"/>
      <c r="D1431" s="233">
        <v>2050</v>
      </c>
      <c r="E1431" s="233">
        <v>1877</v>
      </c>
      <c r="F1431" s="233">
        <v>173</v>
      </c>
      <c r="G1431" s="233">
        <v>6043</v>
      </c>
      <c r="H1431" s="233">
        <v>5544</v>
      </c>
      <c r="I1431" s="233">
        <v>499</v>
      </c>
      <c r="J1431" s="233">
        <v>18556</v>
      </c>
      <c r="K1431" s="233">
        <v>16653</v>
      </c>
      <c r="L1431" s="233">
        <v>1903</v>
      </c>
      <c r="M1431" s="233">
        <v>10022805</v>
      </c>
      <c r="N1431" s="195">
        <v>0.17154878236583765</v>
      </c>
      <c r="O1431" s="233">
        <v>16330</v>
      </c>
      <c r="P1431" s="230">
        <v>0.1653517360047744</v>
      </c>
      <c r="Q1431" s="234"/>
      <c r="R1431" s="233">
        <v>3761469</v>
      </c>
      <c r="S1431" s="230">
        <v>99.606115971923998</v>
      </c>
      <c r="T1431" s="195">
        <v>99.441415529997499</v>
      </c>
      <c r="U1431" s="233">
        <v>3776362</v>
      </c>
      <c r="V1431" s="195">
        <v>0.1059485304221128</v>
      </c>
      <c r="W1431" s="233">
        <v>13901</v>
      </c>
      <c r="X1431" s="195">
        <v>0.36956306166553543</v>
      </c>
      <c r="Y1431" s="234"/>
      <c r="Z1431" s="233">
        <v>2808255</v>
      </c>
      <c r="AA1431" s="195">
        <v>98.392132766145963</v>
      </c>
      <c r="AB1431" s="233">
        <v>2809544</v>
      </c>
      <c r="AC1431" s="195">
        <v>98.425367558297069</v>
      </c>
      <c r="AD1431" s="234">
        <v>9.5183700520478816</v>
      </c>
      <c r="AE1431" s="234">
        <v>29.309571557676485</v>
      </c>
      <c r="AF1431" s="233">
        <v>13824.837677001953</v>
      </c>
      <c r="AG1431" s="234">
        <v>49784.568908691406</v>
      </c>
      <c r="AH1431" s="234">
        <v>30768.150268554688</v>
      </c>
      <c r="AI1431" s="234">
        <v>61.80258450160683</v>
      </c>
      <c r="AJ1431" s="234">
        <v>42882.298583984375</v>
      </c>
      <c r="AK1431" s="234">
        <v>6902.268123626709</v>
      </c>
      <c r="AL1431" s="234">
        <v>23564.39111328125</v>
      </c>
      <c r="AM1431" s="234">
        <v>5157.0459442138672</v>
      </c>
      <c r="AN1431" s="235">
        <v>72.051385103132532</v>
      </c>
      <c r="AO1431" s="235">
        <v>69.964425445874795</v>
      </c>
      <c r="AP1431" s="235">
        <v>88.839392445720563</v>
      </c>
      <c r="AQ1431" s="213">
        <v>2.6829364576789936</v>
      </c>
      <c r="AR1431" s="234">
        <v>4287</v>
      </c>
      <c r="AS1431" s="236">
        <v>64</v>
      </c>
      <c r="AT1431" s="236">
        <v>12</v>
      </c>
      <c r="AU1431" s="236">
        <v>9</v>
      </c>
      <c r="AV1431" s="236">
        <v>12</v>
      </c>
      <c r="AW1431" s="236">
        <v>5</v>
      </c>
      <c r="AX1431" s="236">
        <v>111</v>
      </c>
      <c r="AY1431" s="236">
        <v>-2</v>
      </c>
      <c r="AZ1431" s="236">
        <v>62</v>
      </c>
      <c r="BA1431" s="236">
        <v>0</v>
      </c>
      <c r="BB1431" s="236">
        <v>593</v>
      </c>
      <c r="BC1431" s="236">
        <v>279</v>
      </c>
      <c r="BD1431" s="236">
        <v>291</v>
      </c>
      <c r="BE1431" s="236">
        <v>374</v>
      </c>
      <c r="BF1431" s="236">
        <v>0</v>
      </c>
      <c r="BG1431" s="235">
        <v>35.167598795534069</v>
      </c>
      <c r="BH1431" s="236">
        <v>2036</v>
      </c>
      <c r="BI1431" s="235">
        <v>33.691874896574546</v>
      </c>
      <c r="BJ1431" s="129"/>
      <c r="BK1431" s="129"/>
    </row>
    <row r="1432" spans="1:63">
      <c r="A1432" s="352">
        <v>41831</v>
      </c>
      <c r="B1432" s="127" t="s">
        <v>134</v>
      </c>
      <c r="C1432" s="127"/>
      <c r="D1432" s="199">
        <v>699</v>
      </c>
      <c r="E1432" s="199">
        <v>619</v>
      </c>
      <c r="F1432" s="199">
        <v>80</v>
      </c>
      <c r="G1432" s="199">
        <v>2081</v>
      </c>
      <c r="H1432" s="199">
        <v>1840</v>
      </c>
      <c r="I1432" s="199">
        <v>241</v>
      </c>
      <c r="J1432" s="199">
        <v>7343</v>
      </c>
      <c r="K1432" s="199">
        <v>6299</v>
      </c>
      <c r="L1432" s="199">
        <v>1044</v>
      </c>
      <c r="M1432" s="199">
        <v>4535865</v>
      </c>
      <c r="N1432" s="200">
        <v>1.5432558212557006E-2</v>
      </c>
      <c r="O1432" s="199">
        <v>7627</v>
      </c>
      <c r="P1432" s="194">
        <v>0.16818883158392181</v>
      </c>
      <c r="Q1432" s="200"/>
      <c r="R1432" s="199">
        <v>1852843</v>
      </c>
      <c r="S1432" s="194">
        <v>99.691426203730771</v>
      </c>
      <c r="T1432" s="200">
        <v>99.523756358809365</v>
      </c>
      <c r="U1432" s="199">
        <v>1858579</v>
      </c>
      <c r="V1432" s="201">
        <v>3.1529465084124471E-2</v>
      </c>
      <c r="W1432" s="199">
        <v>5592</v>
      </c>
      <c r="X1432" s="200">
        <v>0.30180646714265591</v>
      </c>
      <c r="Y1432" s="200"/>
      <c r="Z1432" s="199">
        <v>1526820</v>
      </c>
      <c r="AA1432" s="201">
        <v>98.602782184058512</v>
      </c>
      <c r="AB1432" s="199">
        <v>1526776</v>
      </c>
      <c r="AC1432" s="201">
        <v>98.538489830898257</v>
      </c>
      <c r="AD1432" s="200">
        <v>5.2933071494847175</v>
      </c>
      <c r="AE1432" s="200">
        <v>29.881479159735076</v>
      </c>
      <c r="AF1432" s="199">
        <v>6770.2053833007812</v>
      </c>
      <c r="AG1432" s="200">
        <v>25634.766845703125</v>
      </c>
      <c r="AH1432" s="200">
        <v>17853.541870117188</v>
      </c>
      <c r="AI1432" s="237">
        <v>69.645813350199361</v>
      </c>
      <c r="AJ1432" s="200">
        <v>20737.131103515625</v>
      </c>
      <c r="AK1432" s="200">
        <v>4897.6336135864258</v>
      </c>
      <c r="AL1432" s="200">
        <v>13834.246704101563</v>
      </c>
      <c r="AM1432" s="200">
        <v>4019.2921752929687</v>
      </c>
      <c r="AN1432" s="200">
        <v>90.267606944598157</v>
      </c>
      <c r="AO1432" s="200">
        <v>85.899792389683185</v>
      </c>
      <c r="AP1432" s="200">
        <v>115.03385227862007</v>
      </c>
      <c r="AQ1432" s="200">
        <v>3.4910481881660256</v>
      </c>
      <c r="AR1432" s="200">
        <v>1130</v>
      </c>
      <c r="AS1432" s="202">
        <v>57</v>
      </c>
      <c r="AT1432" s="202">
        <v>8</v>
      </c>
      <c r="AU1432" s="202">
        <v>6</v>
      </c>
      <c r="AV1432" s="202">
        <v>4</v>
      </c>
      <c r="AW1432" s="202">
        <v>0</v>
      </c>
      <c r="AX1432" s="202">
        <v>26</v>
      </c>
      <c r="AY1432" s="202">
        <v>0</v>
      </c>
      <c r="AZ1432" s="202">
        <v>26</v>
      </c>
      <c r="BA1432" s="202">
        <v>0</v>
      </c>
      <c r="BB1432" s="202">
        <v>117</v>
      </c>
      <c r="BC1432" s="202">
        <v>52</v>
      </c>
      <c r="BD1432" s="202">
        <v>85</v>
      </c>
      <c r="BE1432" s="202">
        <v>134</v>
      </c>
      <c r="BF1432" s="202">
        <v>0</v>
      </c>
      <c r="BG1432" s="200">
        <v>44.61785907976175</v>
      </c>
      <c r="BH1432" s="202">
        <v>306</v>
      </c>
      <c r="BI1432" s="238">
        <v>14.704469005285919</v>
      </c>
      <c r="BJ1432" s="129"/>
      <c r="BK1432" s="129"/>
    </row>
    <row r="1433" spans="1:63">
      <c r="A1433" s="352">
        <v>41831</v>
      </c>
      <c r="B1433" s="127" t="s">
        <v>175</v>
      </c>
      <c r="C1433" s="127"/>
      <c r="D1433" s="199">
        <v>671</v>
      </c>
      <c r="E1433" s="199">
        <v>603</v>
      </c>
      <c r="F1433" s="199">
        <v>68</v>
      </c>
      <c r="G1433" s="199">
        <v>1934</v>
      </c>
      <c r="H1433" s="199">
        <v>1750</v>
      </c>
      <c r="I1433" s="199">
        <v>184</v>
      </c>
      <c r="J1433" s="199">
        <v>6401</v>
      </c>
      <c r="K1433" s="199">
        <v>5752</v>
      </c>
      <c r="L1433" s="199">
        <v>649</v>
      </c>
      <c r="M1433" s="199">
        <v>3485053</v>
      </c>
      <c r="N1433" s="200">
        <v>0.47304875794417212</v>
      </c>
      <c r="O1433" s="199">
        <v>195</v>
      </c>
      <c r="P1433" s="194">
        <v>5.8395839920310543E-3</v>
      </c>
      <c r="Q1433" s="200"/>
      <c r="R1433" s="199">
        <v>1281040</v>
      </c>
      <c r="S1433" s="194">
        <v>99.476056478966456</v>
      </c>
      <c r="T1433" s="243">
        <v>99.470247491096401</v>
      </c>
      <c r="U1433" s="199">
        <v>1287801</v>
      </c>
      <c r="V1433" s="201">
        <v>0.25997805754071818</v>
      </c>
      <c r="W1433" s="199">
        <v>3507</v>
      </c>
      <c r="X1433" s="200">
        <v>0.27376194342097049</v>
      </c>
      <c r="Y1433" s="200"/>
      <c r="Z1433" s="199">
        <v>325563</v>
      </c>
      <c r="AA1433" s="201">
        <v>95.910161659283673</v>
      </c>
      <c r="AB1433" s="199">
        <v>323892</v>
      </c>
      <c r="AC1433" s="201">
        <v>96.290429879419705</v>
      </c>
      <c r="AD1433" s="200">
        <v>20.091441527488875</v>
      </c>
      <c r="AE1433" s="200">
        <v>31.53340934893102</v>
      </c>
      <c r="AF1433" s="199">
        <v>5041.2713623046875</v>
      </c>
      <c r="AG1433" s="200">
        <v>15895.0751953125</v>
      </c>
      <c r="AH1433" s="200">
        <v>8839.8980712890625</v>
      </c>
      <c r="AI1433" s="237">
        <v>55.614068902901273</v>
      </c>
      <c r="AJ1433" s="200">
        <v>14300.322998046875</v>
      </c>
      <c r="AK1433" s="200">
        <v>1594.7511596679687</v>
      </c>
      <c r="AL1433" s="200">
        <v>7776.1444091796875</v>
      </c>
      <c r="AM1433" s="200">
        <v>1063.7537689208984</v>
      </c>
      <c r="AN1433" s="200">
        <v>64.125390088730668</v>
      </c>
      <c r="AO1433" s="200">
        <v>64.679339521683687</v>
      </c>
      <c r="AP1433" s="200">
        <v>60.339673555272363</v>
      </c>
      <c r="AQ1433" s="200">
        <v>2.4832174965337446</v>
      </c>
      <c r="AR1433" s="200">
        <v>1414</v>
      </c>
      <c r="AS1433" s="202">
        <v>6</v>
      </c>
      <c r="AT1433" s="202">
        <v>3</v>
      </c>
      <c r="AU1433" s="202">
        <v>2</v>
      </c>
      <c r="AV1433" s="202">
        <v>8</v>
      </c>
      <c r="AW1433" s="202">
        <v>5</v>
      </c>
      <c r="AX1433" s="202">
        <v>10</v>
      </c>
      <c r="AY1433" s="202">
        <v>0</v>
      </c>
      <c r="AZ1433" s="202">
        <v>18</v>
      </c>
      <c r="BA1433" s="202">
        <v>0</v>
      </c>
      <c r="BB1433" s="202">
        <v>281</v>
      </c>
      <c r="BC1433" s="202">
        <v>147</v>
      </c>
      <c r="BD1433" s="202">
        <v>45</v>
      </c>
      <c r="BE1433" s="202">
        <v>77</v>
      </c>
      <c r="BF1433" s="202">
        <v>0</v>
      </c>
      <c r="BG1433" s="200">
        <v>31.303820852965512</v>
      </c>
      <c r="BH1433" s="202">
        <v>641</v>
      </c>
      <c r="BI1433" s="238">
        <v>33.143743536711476</v>
      </c>
      <c r="BJ1433" s="129"/>
      <c r="BK1433" s="129"/>
    </row>
    <row r="1434" spans="1:63">
      <c r="A1434" s="352">
        <v>41831</v>
      </c>
      <c r="B1434" s="126" t="s">
        <v>135</v>
      </c>
      <c r="C1434" s="126"/>
      <c r="D1434" s="189">
        <v>680</v>
      </c>
      <c r="E1434" s="189">
        <v>655</v>
      </c>
      <c r="F1434" s="189">
        <v>25</v>
      </c>
      <c r="G1434" s="189">
        <v>2028</v>
      </c>
      <c r="H1434" s="189">
        <v>1954</v>
      </c>
      <c r="I1434" s="189">
        <v>74</v>
      </c>
      <c r="J1434" s="189">
        <v>4812</v>
      </c>
      <c r="K1434" s="189">
        <v>4602</v>
      </c>
      <c r="L1434" s="189">
        <v>210</v>
      </c>
      <c r="M1434" s="189">
        <v>2001887</v>
      </c>
      <c r="N1434" s="203">
        <v>3.9962293766760245E-4</v>
      </c>
      <c r="O1434" s="189">
        <v>8508</v>
      </c>
      <c r="P1434" s="192">
        <v>0.42500601049396319</v>
      </c>
      <c r="Q1434" s="203"/>
      <c r="R1434" s="204">
        <v>627586</v>
      </c>
      <c r="S1434" s="192">
        <v>99.619731551345453</v>
      </c>
      <c r="T1434" s="203">
        <v>99.196341704614284</v>
      </c>
      <c r="U1434" s="204">
        <v>629982</v>
      </c>
      <c r="V1434" s="205">
        <v>1.0635224619638872E-2</v>
      </c>
      <c r="W1434" s="204">
        <v>4802</v>
      </c>
      <c r="X1434" s="203">
        <v>0.76515409840244997</v>
      </c>
      <c r="Y1434" s="203"/>
      <c r="Z1434" s="204">
        <v>955872</v>
      </c>
      <c r="AA1434" s="205">
        <v>98.901002379657157</v>
      </c>
      <c r="AB1434" s="204">
        <v>958876</v>
      </c>
      <c r="AC1434" s="205">
        <v>98.966393576065812</v>
      </c>
      <c r="AD1434" s="203">
        <v>3.7708531224280888</v>
      </c>
      <c r="AE1434" s="203">
        <v>26.601957155225708</v>
      </c>
      <c r="AF1434" s="204">
        <v>2013.3609313964844</v>
      </c>
      <c r="AG1434" s="205">
        <v>8254.7268676757812</v>
      </c>
      <c r="AH1434" s="205">
        <v>4074.7103271484375</v>
      </c>
      <c r="AI1434" s="232">
        <v>49.362145985766844</v>
      </c>
      <c r="AJ1434" s="205">
        <v>7844.844482421875</v>
      </c>
      <c r="AK1434" s="205">
        <v>409.88335037231445</v>
      </c>
      <c r="AL1434" s="205">
        <v>1954</v>
      </c>
      <c r="AM1434" s="205">
        <v>74</v>
      </c>
      <c r="AN1434" s="203">
        <v>51.884549331309948</v>
      </c>
      <c r="AO1434" s="203">
        <v>52.156630245668296</v>
      </c>
      <c r="AP1434" s="203">
        <v>47.174674532228316</v>
      </c>
      <c r="AQ1434" s="203">
        <v>1.7154461487273029</v>
      </c>
      <c r="AR1434" s="205">
        <v>1743</v>
      </c>
      <c r="AS1434" s="204">
        <v>1</v>
      </c>
      <c r="AT1434" s="204">
        <v>1</v>
      </c>
      <c r="AU1434" s="204">
        <v>1</v>
      </c>
      <c r="AV1434" s="204">
        <v>0</v>
      </c>
      <c r="AW1434" s="204">
        <v>0</v>
      </c>
      <c r="AX1434" s="204">
        <v>75</v>
      </c>
      <c r="AY1434" s="204">
        <v>-2</v>
      </c>
      <c r="AZ1434" s="204">
        <v>18</v>
      </c>
      <c r="BA1434" s="204">
        <v>0</v>
      </c>
      <c r="BB1434" s="204">
        <v>195</v>
      </c>
      <c r="BC1434" s="204">
        <v>80</v>
      </c>
      <c r="BD1434" s="204">
        <v>161</v>
      </c>
      <c r="BE1434" s="204">
        <v>163</v>
      </c>
      <c r="BF1434" s="204">
        <v>0</v>
      </c>
      <c r="BG1434" s="203">
        <v>24.764500087540885</v>
      </c>
      <c r="BH1434" s="204">
        <v>1089</v>
      </c>
      <c r="BI1434" s="239">
        <v>53.698224852071007</v>
      </c>
      <c r="BJ1434" s="129"/>
      <c r="BK1434" s="129"/>
    </row>
    <row r="1435" spans="1:63">
      <c r="A1435" s="352">
        <v>41831</v>
      </c>
      <c r="B1435" s="114" t="s">
        <v>121</v>
      </c>
      <c r="C1435" s="114" t="s">
        <v>122</v>
      </c>
      <c r="D1435" s="114">
        <v>217</v>
      </c>
      <c r="E1435" s="114">
        <v>168</v>
      </c>
      <c r="F1435" s="114">
        <v>49</v>
      </c>
      <c r="G1435" s="114">
        <v>640</v>
      </c>
      <c r="H1435" s="114">
        <v>492</v>
      </c>
      <c r="I1435" s="114">
        <v>148</v>
      </c>
      <c r="J1435" s="114">
        <v>2594</v>
      </c>
      <c r="K1435" s="115">
        <v>1934</v>
      </c>
      <c r="L1435" s="115">
        <v>660</v>
      </c>
      <c r="M1435" s="115">
        <v>1668069</v>
      </c>
      <c r="N1435" s="116">
        <v>1.1210567317903042E-2</v>
      </c>
      <c r="O1435" s="115">
        <v>2124</v>
      </c>
      <c r="P1435" s="116">
        <v>0.12736180424690247</v>
      </c>
      <c r="Q1435" s="116">
        <v>0</v>
      </c>
      <c r="R1435" s="117">
        <v>784182</v>
      </c>
      <c r="S1435" s="116">
        <v>99.715545654296875</v>
      </c>
      <c r="T1435" s="116">
        <v>99.588546752929688</v>
      </c>
      <c r="U1435" s="118">
        <v>786419</v>
      </c>
      <c r="V1435" s="119">
        <v>6.281638890504837E-2</v>
      </c>
      <c r="W1435" s="117">
        <v>2465</v>
      </c>
      <c r="X1435" s="119">
        <v>0.31434029340744019</v>
      </c>
      <c r="Y1435" s="119">
        <v>0</v>
      </c>
      <c r="Z1435" s="117">
        <v>829486</v>
      </c>
      <c r="AA1435" s="119">
        <v>98.491355895996094</v>
      </c>
      <c r="AB1435" s="116">
        <v>829915</v>
      </c>
      <c r="AC1435" s="120">
        <v>98.461410522460938</v>
      </c>
      <c r="AD1435" s="116">
        <v>5.0707035064697266</v>
      </c>
      <c r="AE1435" s="116">
        <v>29.464792251586914</v>
      </c>
      <c r="AF1435" s="116">
        <v>2400.382568359375</v>
      </c>
      <c r="AG1435" s="116">
        <v>11585.51953125</v>
      </c>
      <c r="AH1435" s="121">
        <v>9021.8876953125</v>
      </c>
      <c r="AI1435" s="116">
        <v>77.872100830078125</v>
      </c>
      <c r="AJ1435" s="121">
        <v>8008.12939453125</v>
      </c>
      <c r="AK1435" s="121">
        <v>3577.388671875</v>
      </c>
      <c r="AL1435" s="116">
        <v>5921.90380859375</v>
      </c>
      <c r="AM1435" s="116">
        <v>3099.981201171875</v>
      </c>
      <c r="AN1435" s="116">
        <v>110.45706176757812</v>
      </c>
      <c r="AO1435" s="116">
        <v>102.94999694824219</v>
      </c>
      <c r="AP1435" s="116">
        <v>132.00460815429687</v>
      </c>
      <c r="AQ1435" s="122">
        <v>4.4662758408828065</v>
      </c>
      <c r="AR1435" s="118">
        <v>241</v>
      </c>
      <c r="AS1435" s="118">
        <v>49</v>
      </c>
      <c r="AT1435" s="118">
        <v>3</v>
      </c>
      <c r="AU1435" s="118">
        <v>3</v>
      </c>
      <c r="AV1435" s="118">
        <v>3</v>
      </c>
      <c r="AW1435" s="118">
        <v>0</v>
      </c>
      <c r="AX1435" s="118">
        <v>12</v>
      </c>
      <c r="AY1435" s="118">
        <v>0</v>
      </c>
      <c r="AZ1435" s="118">
        <v>8</v>
      </c>
      <c r="BA1435" s="118">
        <v>0</v>
      </c>
      <c r="BB1435" s="118">
        <v>40</v>
      </c>
      <c r="BC1435" s="118">
        <v>18</v>
      </c>
      <c r="BD1435" s="116">
        <v>42</v>
      </c>
      <c r="BE1435" s="118">
        <v>25</v>
      </c>
      <c r="BF1435" s="118">
        <v>0</v>
      </c>
      <c r="BG1435" s="112">
        <v>54.983932495117187</v>
      </c>
      <c r="BH1435" s="244">
        <v>69</v>
      </c>
      <c r="BI1435" s="240">
        <v>10.78125</v>
      </c>
      <c r="BJ1435" s="129"/>
      <c r="BK1435" s="129"/>
    </row>
    <row r="1436" spans="1:63">
      <c r="A1436" s="352">
        <v>41831</v>
      </c>
      <c r="B1436" s="114" t="s">
        <v>123</v>
      </c>
      <c r="C1436" s="114" t="s">
        <v>122</v>
      </c>
      <c r="D1436" s="114">
        <v>152</v>
      </c>
      <c r="E1436" s="114">
        <v>146</v>
      </c>
      <c r="F1436" s="114">
        <v>6</v>
      </c>
      <c r="G1436" s="114">
        <v>461</v>
      </c>
      <c r="H1436" s="114">
        <v>443</v>
      </c>
      <c r="I1436" s="114">
        <v>18</v>
      </c>
      <c r="J1436" s="114">
        <v>1463</v>
      </c>
      <c r="K1436" s="115">
        <v>1389</v>
      </c>
      <c r="L1436" s="115">
        <v>74</v>
      </c>
      <c r="M1436" s="115">
        <v>767075</v>
      </c>
      <c r="N1436" s="116">
        <v>7.4308249168097973E-3</v>
      </c>
      <c r="O1436" s="115">
        <v>1185</v>
      </c>
      <c r="P1436" s="116">
        <v>0.15450489521026611</v>
      </c>
      <c r="Q1436" s="116">
        <v>0</v>
      </c>
      <c r="R1436" s="117">
        <v>274892</v>
      </c>
      <c r="S1436" s="116">
        <v>99.805755615234375</v>
      </c>
      <c r="T1436" s="116">
        <v>99.65155029296875</v>
      </c>
      <c r="U1436" s="118">
        <v>275427</v>
      </c>
      <c r="V1436" s="119">
        <v>6.5353070385754108E-3</v>
      </c>
      <c r="W1436" s="117">
        <v>827</v>
      </c>
      <c r="X1436" s="119">
        <v>0.30084541440010071</v>
      </c>
      <c r="Y1436" s="119">
        <v>0</v>
      </c>
      <c r="Z1436" s="117">
        <v>201316</v>
      </c>
      <c r="AA1436" s="119">
        <v>98.975242614746094</v>
      </c>
      <c r="AB1436" s="116">
        <v>201607</v>
      </c>
      <c r="AC1436" s="120">
        <v>98.913726806640625</v>
      </c>
      <c r="AD1436" s="116">
        <v>4.8702130317687988</v>
      </c>
      <c r="AE1436" s="116">
        <v>29.843408584594727</v>
      </c>
      <c r="AF1436" s="116">
        <v>1045.4326171875</v>
      </c>
      <c r="AG1436" s="116">
        <v>3836.47705078125</v>
      </c>
      <c r="AH1436" s="121">
        <v>2332.1025390625</v>
      </c>
      <c r="AI1436" s="116">
        <v>60.787605285644531</v>
      </c>
      <c r="AJ1436" s="121">
        <v>3444.49365234375</v>
      </c>
      <c r="AK1436" s="121">
        <v>391.98397827148437</v>
      </c>
      <c r="AL1436" s="116">
        <v>1989.429443359375</v>
      </c>
      <c r="AM1436" s="116">
        <v>342.67300415039063</v>
      </c>
      <c r="AN1436" s="116">
        <v>71.211555480957031</v>
      </c>
      <c r="AO1436" s="116">
        <v>67.630905151367188</v>
      </c>
      <c r="AP1436" s="116">
        <v>133.16482543945312</v>
      </c>
      <c r="AQ1436" s="116">
        <v>2.62233564646702</v>
      </c>
      <c r="AR1436" s="118">
        <v>335</v>
      </c>
      <c r="AS1436" s="118">
        <v>1</v>
      </c>
      <c r="AT1436" s="118">
        <v>1</v>
      </c>
      <c r="AU1436" s="118">
        <v>0</v>
      </c>
      <c r="AV1436" s="118">
        <v>1</v>
      </c>
      <c r="AW1436" s="118">
        <v>0</v>
      </c>
      <c r="AX1436" s="118">
        <v>6</v>
      </c>
      <c r="AY1436" s="118">
        <v>0</v>
      </c>
      <c r="AZ1436" s="118">
        <v>7</v>
      </c>
      <c r="BA1436" s="118">
        <v>0</v>
      </c>
      <c r="BB1436" s="118">
        <v>18</v>
      </c>
      <c r="BC1436" s="118">
        <v>7</v>
      </c>
      <c r="BD1436" s="116">
        <v>14</v>
      </c>
      <c r="BE1436" s="118">
        <v>17</v>
      </c>
      <c r="BF1436" s="118">
        <v>0</v>
      </c>
      <c r="BG1436" s="112">
        <v>34.919708251953125</v>
      </c>
      <c r="BH1436" s="244">
        <v>106</v>
      </c>
      <c r="BI1436" s="240">
        <v>22.993492407809111</v>
      </c>
      <c r="BJ1436" s="129"/>
      <c r="BK1436" s="129"/>
    </row>
    <row r="1437" spans="1:63">
      <c r="A1437" s="352">
        <v>41831</v>
      </c>
      <c r="B1437" s="114" t="s">
        <v>183</v>
      </c>
      <c r="C1437" s="114" t="s">
        <v>122</v>
      </c>
      <c r="D1437" s="114">
        <v>113</v>
      </c>
      <c r="E1437" s="114">
        <v>107</v>
      </c>
      <c r="F1437" s="114">
        <v>6</v>
      </c>
      <c r="G1437" s="114">
        <v>339</v>
      </c>
      <c r="H1437" s="114">
        <v>321</v>
      </c>
      <c r="I1437" s="114">
        <v>18</v>
      </c>
      <c r="J1437" s="114">
        <v>1286</v>
      </c>
      <c r="K1437" s="115">
        <v>1214</v>
      </c>
      <c r="L1437" s="115">
        <v>72</v>
      </c>
      <c r="M1437" s="115">
        <v>864505</v>
      </c>
      <c r="N1437" s="116">
        <v>4.4302809983491898E-2</v>
      </c>
      <c r="O1437" s="115">
        <v>1709</v>
      </c>
      <c r="P1437" s="116">
        <v>0.19778650999069214</v>
      </c>
      <c r="Q1437" s="116">
        <v>0</v>
      </c>
      <c r="R1437" s="117">
        <v>338563</v>
      </c>
      <c r="S1437" s="116">
        <v>99.684661865234375</v>
      </c>
      <c r="T1437" s="116">
        <v>99.487495422363281</v>
      </c>
      <c r="U1437" s="118">
        <v>339634</v>
      </c>
      <c r="V1437" s="119">
        <v>8.5386037826538086E-3</v>
      </c>
      <c r="W1437" s="117">
        <v>1062</v>
      </c>
      <c r="X1437" s="119">
        <v>0.31367868185043335</v>
      </c>
      <c r="Y1437" s="119">
        <v>0</v>
      </c>
      <c r="Z1437" s="117">
        <v>211125</v>
      </c>
      <c r="AA1437" s="119">
        <v>98.476730346679688</v>
      </c>
      <c r="AB1437" s="116">
        <v>211371</v>
      </c>
      <c r="AC1437" s="120">
        <v>98.376312255859375</v>
      </c>
      <c r="AD1437" s="116">
        <v>5.4480147361755371</v>
      </c>
      <c r="AE1437" s="116">
        <v>28.204051971435547</v>
      </c>
      <c r="AF1437" s="116">
        <v>1317.531494140625</v>
      </c>
      <c r="AG1437" s="116">
        <v>4196.90576171875</v>
      </c>
      <c r="AH1437" s="121">
        <v>2796.969970703125</v>
      </c>
      <c r="AI1437" s="116">
        <v>66.643623352050781</v>
      </c>
      <c r="AJ1437" s="121">
        <v>3984.4248046875</v>
      </c>
      <c r="AK1437" s="121">
        <v>212.47999572753906</v>
      </c>
      <c r="AL1437" s="116">
        <v>2656.727783203125</v>
      </c>
      <c r="AM1437" s="116">
        <v>140.24200439453125</v>
      </c>
      <c r="AN1437" s="116">
        <v>82.798408508300781</v>
      </c>
      <c r="AO1437" s="116">
        <v>83.266578674316406</v>
      </c>
      <c r="AP1437" s="116">
        <v>74.901298522949219</v>
      </c>
      <c r="AQ1437" s="116">
        <v>3.2635348069352643</v>
      </c>
      <c r="AR1437" s="118">
        <v>172</v>
      </c>
      <c r="AS1437" s="118">
        <v>2</v>
      </c>
      <c r="AT1437" s="118">
        <v>3</v>
      </c>
      <c r="AU1437" s="118">
        <v>3</v>
      </c>
      <c r="AV1437" s="118">
        <v>0</v>
      </c>
      <c r="AW1437" s="118">
        <v>0</v>
      </c>
      <c r="AX1437" s="118">
        <v>6</v>
      </c>
      <c r="AY1437" s="118">
        <v>0</v>
      </c>
      <c r="AZ1437" s="118">
        <v>1</v>
      </c>
      <c r="BA1437" s="118">
        <v>0</v>
      </c>
      <c r="BB1437" s="118">
        <v>20</v>
      </c>
      <c r="BC1437" s="118">
        <v>6</v>
      </c>
      <c r="BD1437" s="116">
        <v>14</v>
      </c>
      <c r="BE1437" s="118">
        <v>29</v>
      </c>
      <c r="BF1437" s="118">
        <v>0</v>
      </c>
      <c r="BG1437" s="112">
        <v>40.9942626953125</v>
      </c>
      <c r="BH1437" s="244">
        <v>40</v>
      </c>
      <c r="BI1437" s="240">
        <v>11.799410029498524</v>
      </c>
      <c r="BJ1437" s="129"/>
      <c r="BK1437" s="129"/>
    </row>
    <row r="1438" spans="1:63">
      <c r="A1438" s="352">
        <v>41831</v>
      </c>
      <c r="B1438" s="114" t="s">
        <v>126</v>
      </c>
      <c r="C1438" s="114" t="s">
        <v>122</v>
      </c>
      <c r="D1438" s="114">
        <v>107</v>
      </c>
      <c r="E1438" s="114">
        <v>103</v>
      </c>
      <c r="F1438" s="114">
        <v>4</v>
      </c>
      <c r="G1438" s="114">
        <v>314</v>
      </c>
      <c r="H1438" s="114">
        <v>302</v>
      </c>
      <c r="I1438" s="114">
        <v>12</v>
      </c>
      <c r="J1438" s="114">
        <v>980</v>
      </c>
      <c r="K1438" s="115">
        <v>930</v>
      </c>
      <c r="L1438" s="115">
        <v>50</v>
      </c>
      <c r="M1438" s="115">
        <v>568184</v>
      </c>
      <c r="N1438" s="116">
        <v>0</v>
      </c>
      <c r="O1438" s="115">
        <v>1093</v>
      </c>
      <c r="P1438" s="116">
        <v>0.19239401817321777</v>
      </c>
      <c r="Q1438" s="116">
        <v>0</v>
      </c>
      <c r="R1438" s="117">
        <v>209902</v>
      </c>
      <c r="S1438" s="116">
        <v>99.570693969726563</v>
      </c>
      <c r="T1438" s="116">
        <v>99.379127502441406</v>
      </c>
      <c r="U1438" s="118">
        <v>210807</v>
      </c>
      <c r="V1438" s="119">
        <v>4.7436755266971886E-4</v>
      </c>
      <c r="W1438" s="117">
        <v>629</v>
      </c>
      <c r="X1438" s="119">
        <v>0.29966366291046143</v>
      </c>
      <c r="Y1438" s="119">
        <v>0</v>
      </c>
      <c r="Z1438" s="117">
        <v>104590</v>
      </c>
      <c r="AA1438" s="119">
        <v>98.83831787109375</v>
      </c>
      <c r="AB1438" s="116">
        <v>104324</v>
      </c>
      <c r="AC1438" s="120">
        <v>98.741424560546875</v>
      </c>
      <c r="AD1438" s="116">
        <v>5.7925562858581543</v>
      </c>
      <c r="AE1438" s="116">
        <v>33.141269683837891</v>
      </c>
      <c r="AF1438" s="116">
        <v>921.68255615234375</v>
      </c>
      <c r="AG1438" s="116">
        <v>2944.64990234375</v>
      </c>
      <c r="AH1438" s="121">
        <v>1832.32568359375</v>
      </c>
      <c r="AI1438" s="116">
        <v>62.2255859375</v>
      </c>
      <c r="AJ1438" s="121">
        <v>2834.5078125</v>
      </c>
      <c r="AK1438" s="121">
        <v>110.14199066162109</v>
      </c>
      <c r="AL1438" s="116">
        <v>1774.1575927734375</v>
      </c>
      <c r="AM1438" s="116">
        <v>58.167999267578125</v>
      </c>
      <c r="AN1438" s="116">
        <v>82.2908935546875</v>
      </c>
      <c r="AO1438" s="116">
        <v>83.897361755371094</v>
      </c>
      <c r="AP1438" s="116">
        <v>55.126125335693359</v>
      </c>
      <c r="AQ1438" s="116">
        <v>3.0047447983099489</v>
      </c>
      <c r="AR1438" s="118">
        <v>195</v>
      </c>
      <c r="AS1438" s="118">
        <v>2</v>
      </c>
      <c r="AT1438" s="118">
        <v>0</v>
      </c>
      <c r="AU1438" s="118">
        <v>0</v>
      </c>
      <c r="AV1438" s="118">
        <v>0</v>
      </c>
      <c r="AW1438" s="118">
        <v>0</v>
      </c>
      <c r="AX1438" s="118">
        <v>1</v>
      </c>
      <c r="AY1438" s="118">
        <v>0</v>
      </c>
      <c r="AZ1438" s="118">
        <v>8</v>
      </c>
      <c r="BA1438" s="118">
        <v>0</v>
      </c>
      <c r="BB1438" s="118">
        <v>20</v>
      </c>
      <c r="BC1438" s="118">
        <v>10</v>
      </c>
      <c r="BD1438" s="116">
        <v>9</v>
      </c>
      <c r="BE1438" s="118">
        <v>34</v>
      </c>
      <c r="BF1438" s="118">
        <v>0</v>
      </c>
      <c r="BG1438" s="112">
        <v>40.334705352783203</v>
      </c>
      <c r="BH1438" s="244">
        <v>45</v>
      </c>
      <c r="BI1438" s="240">
        <v>14.331210191082802</v>
      </c>
      <c r="BJ1438" s="129"/>
      <c r="BK1438" s="129"/>
    </row>
    <row r="1439" spans="1:63">
      <c r="A1439" s="352">
        <v>41831</v>
      </c>
      <c r="B1439" s="114" t="s">
        <v>184</v>
      </c>
      <c r="C1439" s="114" t="s">
        <v>122</v>
      </c>
      <c r="D1439" s="114">
        <v>110</v>
      </c>
      <c r="E1439" s="114">
        <v>95</v>
      </c>
      <c r="F1439" s="114">
        <v>15</v>
      </c>
      <c r="G1439" s="114">
        <v>327</v>
      </c>
      <c r="H1439" s="114">
        <v>282</v>
      </c>
      <c r="I1439" s="114">
        <v>45</v>
      </c>
      <c r="J1439" s="114">
        <v>1020</v>
      </c>
      <c r="K1439" s="115">
        <v>832</v>
      </c>
      <c r="L1439" s="115">
        <v>188</v>
      </c>
      <c r="M1439" s="115">
        <v>668032</v>
      </c>
      <c r="N1439" s="116">
        <v>1.0927620343863964E-2</v>
      </c>
      <c r="O1439" s="115">
        <v>1516</v>
      </c>
      <c r="P1439" s="116">
        <v>0.2269597053527832</v>
      </c>
      <c r="Q1439" s="116">
        <v>0</v>
      </c>
      <c r="R1439" s="117">
        <v>245304</v>
      </c>
      <c r="S1439" s="116">
        <v>99.598846435546875</v>
      </c>
      <c r="T1439" s="116">
        <v>99.372795104980469</v>
      </c>
      <c r="U1439" s="118">
        <v>246292</v>
      </c>
      <c r="V1439" s="119">
        <v>1.7864972352981567E-2</v>
      </c>
      <c r="W1439" s="117">
        <v>609</v>
      </c>
      <c r="X1439" s="119">
        <v>0.24826337397098541</v>
      </c>
      <c r="Y1439" s="119">
        <v>0</v>
      </c>
      <c r="Z1439" s="117">
        <v>180303</v>
      </c>
      <c r="AA1439" s="119">
        <v>98.710502624511719</v>
      </c>
      <c r="AB1439" s="116">
        <v>179559</v>
      </c>
      <c r="AC1439" s="120">
        <v>98.546440124511719</v>
      </c>
      <c r="AD1439" s="116">
        <v>5.6856698989868164</v>
      </c>
      <c r="AE1439" s="116">
        <v>29.359472274780273</v>
      </c>
      <c r="AF1439" s="116">
        <v>1085.1761474609375</v>
      </c>
      <c r="AG1439" s="116">
        <v>3071.214599609375</v>
      </c>
      <c r="AH1439" s="121">
        <v>1870.2559814453125</v>
      </c>
      <c r="AI1439" s="116">
        <v>60.896297454833984</v>
      </c>
      <c r="AJ1439" s="121">
        <v>2465.575439453125</v>
      </c>
      <c r="AK1439" s="121">
        <v>605.63897705078125</v>
      </c>
      <c r="AL1439" s="116">
        <v>1492.028076171875</v>
      </c>
      <c r="AM1439" s="116">
        <v>378.22796630859375</v>
      </c>
      <c r="AN1439" s="116">
        <v>79.250564575195313</v>
      </c>
      <c r="AO1439" s="116">
        <v>79.38995361328125</v>
      </c>
      <c r="AP1439" s="116">
        <v>78.6881103515625</v>
      </c>
      <c r="AQ1439" s="116">
        <v>3.0109947054993871</v>
      </c>
      <c r="AR1439" s="118">
        <v>187</v>
      </c>
      <c r="AS1439" s="118">
        <v>3</v>
      </c>
      <c r="AT1439" s="118">
        <v>1</v>
      </c>
      <c r="AU1439" s="118">
        <v>0</v>
      </c>
      <c r="AV1439" s="118">
        <v>0</v>
      </c>
      <c r="AW1439" s="118">
        <v>0</v>
      </c>
      <c r="AX1439" s="118">
        <v>1</v>
      </c>
      <c r="AY1439" s="118">
        <v>0</v>
      </c>
      <c r="AZ1439" s="118">
        <v>2</v>
      </c>
      <c r="BA1439" s="118">
        <v>0</v>
      </c>
      <c r="BB1439" s="118">
        <v>19</v>
      </c>
      <c r="BC1439" s="118">
        <v>11</v>
      </c>
      <c r="BD1439" s="116">
        <v>6</v>
      </c>
      <c r="BE1439" s="118">
        <v>29</v>
      </c>
      <c r="BF1439" s="118">
        <v>0</v>
      </c>
      <c r="BG1439" s="112">
        <v>39.081825256347656</v>
      </c>
      <c r="BH1439" s="244">
        <v>46</v>
      </c>
      <c r="BI1439" s="240">
        <v>14.067278287461773</v>
      </c>
      <c r="BJ1439" s="129"/>
      <c r="BK1439" s="129"/>
    </row>
    <row r="1440" spans="1:63">
      <c r="A1440" s="352">
        <v>41831</v>
      </c>
      <c r="B1440" s="114" t="s">
        <v>131</v>
      </c>
      <c r="C1440" s="114" t="s">
        <v>176</v>
      </c>
      <c r="D1440" s="114">
        <v>183</v>
      </c>
      <c r="E1440" s="114">
        <v>164</v>
      </c>
      <c r="F1440" s="114">
        <v>19</v>
      </c>
      <c r="G1440" s="114">
        <v>525</v>
      </c>
      <c r="H1440" s="114">
        <v>478</v>
      </c>
      <c r="I1440" s="114">
        <v>47</v>
      </c>
      <c r="J1440" s="114">
        <v>1690</v>
      </c>
      <c r="K1440" s="115">
        <v>1528</v>
      </c>
      <c r="L1440" s="115">
        <v>162</v>
      </c>
      <c r="M1440" s="115">
        <v>959248</v>
      </c>
      <c r="N1440" s="116">
        <v>0</v>
      </c>
      <c r="O1440" s="115">
        <v>25</v>
      </c>
      <c r="P1440" s="116">
        <v>2.7039977721869946E-3</v>
      </c>
      <c r="Q1440" s="116">
        <v>0</v>
      </c>
      <c r="R1440" s="117">
        <v>349158</v>
      </c>
      <c r="S1440" s="116">
        <v>99.636734008789063</v>
      </c>
      <c r="T1440" s="116">
        <v>99.634040832519531</v>
      </c>
      <c r="U1440" s="118">
        <v>350431</v>
      </c>
      <c r="V1440" s="119">
        <v>8.931858092546463E-2</v>
      </c>
      <c r="W1440" s="117">
        <v>1000</v>
      </c>
      <c r="X1440" s="119">
        <v>0.28640329837799072</v>
      </c>
      <c r="Y1440" s="119">
        <v>0</v>
      </c>
      <c r="Z1440" s="117">
        <v>128202</v>
      </c>
      <c r="AA1440" s="119">
        <v>95.016456604003906</v>
      </c>
      <c r="AB1440" s="116">
        <v>127007</v>
      </c>
      <c r="AC1440" s="120">
        <v>95.638824462890625</v>
      </c>
      <c r="AD1440" s="116">
        <v>5.3160419464111328</v>
      </c>
      <c r="AE1440" s="116">
        <v>29.673431396484375</v>
      </c>
      <c r="AF1440" s="116">
        <v>1428.7696533203125</v>
      </c>
      <c r="AG1440" s="116">
        <v>4139.294921875</v>
      </c>
      <c r="AH1440" s="121">
        <v>2318.18896484375</v>
      </c>
      <c r="AI1440" s="116">
        <v>56.004440307617187</v>
      </c>
      <c r="AJ1440" s="121">
        <v>3665.343505859375</v>
      </c>
      <c r="AK1440" s="121">
        <v>473.95089721679687</v>
      </c>
      <c r="AL1440" s="116">
        <v>2000.71044921875</v>
      </c>
      <c r="AM1440" s="116">
        <v>317.47854614257812</v>
      </c>
      <c r="AN1440" s="116">
        <v>63.115062713623047</v>
      </c>
      <c r="AO1440" s="116">
        <v>62.227664947509766</v>
      </c>
      <c r="AP1440" s="116">
        <v>70.938514709472656</v>
      </c>
      <c r="AQ1440" s="116">
        <v>2.4492869360207101</v>
      </c>
      <c r="AR1440" s="118">
        <v>404</v>
      </c>
      <c r="AS1440" s="118">
        <v>2</v>
      </c>
      <c r="AT1440" s="118">
        <v>0</v>
      </c>
      <c r="AU1440" s="118">
        <v>0</v>
      </c>
      <c r="AV1440" s="118">
        <v>2</v>
      </c>
      <c r="AW1440" s="118">
        <v>1</v>
      </c>
      <c r="AX1440" s="118">
        <v>4</v>
      </c>
      <c r="AY1440" s="118">
        <v>0</v>
      </c>
      <c r="AZ1440" s="118">
        <v>6</v>
      </c>
      <c r="BA1440" s="118">
        <v>0</v>
      </c>
      <c r="BB1440" s="118">
        <v>97</v>
      </c>
      <c r="BC1440" s="118">
        <v>53</v>
      </c>
      <c r="BD1440" s="116">
        <v>16</v>
      </c>
      <c r="BE1440" s="118">
        <v>23</v>
      </c>
      <c r="BF1440" s="118">
        <v>0</v>
      </c>
      <c r="BG1440" s="112">
        <v>30.801809310913086</v>
      </c>
      <c r="BH1440" s="244">
        <v>165</v>
      </c>
      <c r="BI1440" s="240">
        <v>31.428571428571427</v>
      </c>
      <c r="BJ1440" s="129"/>
      <c r="BK1440" s="129"/>
    </row>
    <row r="1441" spans="1:63">
      <c r="A1441" s="352">
        <v>41831</v>
      </c>
      <c r="B1441" s="114" t="s">
        <v>124</v>
      </c>
      <c r="C1441" s="114" t="s">
        <v>176</v>
      </c>
      <c r="D1441" s="114">
        <v>148</v>
      </c>
      <c r="E1441" s="114">
        <v>112</v>
      </c>
      <c r="F1441" s="114">
        <v>36</v>
      </c>
      <c r="G1441" s="114">
        <v>428</v>
      </c>
      <c r="H1441" s="114">
        <v>330</v>
      </c>
      <c r="I1441" s="114">
        <v>98</v>
      </c>
      <c r="J1441" s="114">
        <v>1591</v>
      </c>
      <c r="K1441" s="115">
        <v>1242</v>
      </c>
      <c r="L1441" s="115">
        <v>349</v>
      </c>
      <c r="M1441" s="115">
        <v>920999</v>
      </c>
      <c r="N1441" s="116">
        <v>9.9891526624560356E-3</v>
      </c>
      <c r="O1441" s="115">
        <v>104</v>
      </c>
      <c r="P1441" s="116">
        <v>1.1677153408527374E-2</v>
      </c>
      <c r="Q1441" s="116">
        <v>0</v>
      </c>
      <c r="R1441" s="117">
        <v>366948</v>
      </c>
      <c r="S1441" s="116">
        <v>99.6805419921875</v>
      </c>
      <c r="T1441" s="116">
        <v>99.668899536132812</v>
      </c>
      <c r="U1441" s="118">
        <v>368124</v>
      </c>
      <c r="V1441" s="119">
        <v>7.5246386229991913E-2</v>
      </c>
      <c r="W1441" s="117">
        <v>1057</v>
      </c>
      <c r="X1441" s="119">
        <v>0.28805172443389893</v>
      </c>
      <c r="Y1441" s="119">
        <v>0</v>
      </c>
      <c r="Z1441" s="117">
        <v>82832</v>
      </c>
      <c r="AA1441" s="119">
        <v>96.042594909667969</v>
      </c>
      <c r="AB1441" s="116">
        <v>82354</v>
      </c>
      <c r="AC1441" s="120">
        <v>96.448257446289063</v>
      </c>
      <c r="AD1441" s="116">
        <v>5.0044116973876953</v>
      </c>
      <c r="AE1441" s="116">
        <v>29.770540237426758</v>
      </c>
      <c r="AF1441" s="116">
        <v>1355.912353515625</v>
      </c>
      <c r="AG1441" s="116">
        <v>4347.08935546875</v>
      </c>
      <c r="AH1441" s="121">
        <v>2396.013916015625</v>
      </c>
      <c r="AI1441" s="116">
        <v>55.117660522460938</v>
      </c>
      <c r="AJ1441" s="121">
        <v>3477.144775390625</v>
      </c>
      <c r="AK1441" s="121">
        <v>869.9444580078125</v>
      </c>
      <c r="AL1441" s="116">
        <v>1794.5086669921875</v>
      </c>
      <c r="AM1441" s="116">
        <v>601.505615234375</v>
      </c>
      <c r="AN1441" s="116">
        <v>66.90362548828125</v>
      </c>
      <c r="AO1441" s="116">
        <v>68.313430786132812</v>
      </c>
      <c r="AP1441" s="116">
        <v>61.805488586425781</v>
      </c>
      <c r="AQ1441" s="116">
        <v>2.7323000348640791</v>
      </c>
      <c r="AR1441" s="118">
        <v>273</v>
      </c>
      <c r="AS1441" s="118">
        <v>0</v>
      </c>
      <c r="AT1441" s="118">
        <v>1</v>
      </c>
      <c r="AU1441" s="118">
        <v>1</v>
      </c>
      <c r="AV1441" s="118">
        <v>1</v>
      </c>
      <c r="AW1441" s="118">
        <v>1</v>
      </c>
      <c r="AX1441" s="118">
        <v>0</v>
      </c>
      <c r="AY1441" s="118">
        <v>0</v>
      </c>
      <c r="AZ1441" s="118">
        <v>1</v>
      </c>
      <c r="BA1441" s="118">
        <v>0</v>
      </c>
      <c r="BB1441" s="118">
        <v>54</v>
      </c>
      <c r="BC1441" s="118">
        <v>32</v>
      </c>
      <c r="BD1441" s="116">
        <v>9</v>
      </c>
      <c r="BE1441" s="118">
        <v>17</v>
      </c>
      <c r="BF1441" s="118">
        <v>0</v>
      </c>
      <c r="BG1441" s="112">
        <v>32.978145599365234</v>
      </c>
      <c r="BH1441" s="244">
        <v>112</v>
      </c>
      <c r="BI1441" s="240">
        <v>26.168224299065418</v>
      </c>
      <c r="BJ1441" s="129"/>
      <c r="BK1441" s="129"/>
    </row>
    <row r="1442" spans="1:63">
      <c r="A1442" s="352">
        <v>41831</v>
      </c>
      <c r="B1442" s="206" t="s">
        <v>133</v>
      </c>
      <c r="C1442" s="206" t="s">
        <v>176</v>
      </c>
      <c r="D1442" s="206">
        <v>169</v>
      </c>
      <c r="E1442" s="206">
        <v>163</v>
      </c>
      <c r="F1442" s="206">
        <v>6</v>
      </c>
      <c r="G1442" s="206">
        <v>500</v>
      </c>
      <c r="H1442" s="206">
        <v>482</v>
      </c>
      <c r="I1442" s="206">
        <v>18</v>
      </c>
      <c r="J1442" s="206">
        <v>1556</v>
      </c>
      <c r="K1442" s="245">
        <v>1492</v>
      </c>
      <c r="L1442" s="245">
        <v>64</v>
      </c>
      <c r="M1442" s="245">
        <v>806507</v>
      </c>
      <c r="N1442" s="246">
        <v>2.0317244529724121</v>
      </c>
      <c r="O1442" s="245">
        <v>52</v>
      </c>
      <c r="P1442" s="246">
        <v>6.8526007235050201E-3</v>
      </c>
      <c r="Q1442" s="246">
        <v>0</v>
      </c>
      <c r="R1442" s="247">
        <v>271325</v>
      </c>
      <c r="S1442" s="246">
        <v>98.853073120117188</v>
      </c>
      <c r="T1442" s="246">
        <v>98.846298217773438</v>
      </c>
      <c r="U1442" s="248">
        <v>274473</v>
      </c>
      <c r="V1442" s="249">
        <v>0.82230311632156372</v>
      </c>
      <c r="W1442" s="248">
        <v>819</v>
      </c>
      <c r="X1442" s="246">
        <v>0.3018520176410675</v>
      </c>
      <c r="Y1442" s="246">
        <v>0</v>
      </c>
      <c r="Z1442" s="247">
        <v>49915</v>
      </c>
      <c r="AA1442" s="249">
        <v>96.3277587890625</v>
      </c>
      <c r="AB1442" s="246">
        <v>49102</v>
      </c>
      <c r="AC1442" s="250">
        <v>97.012344360351563</v>
      </c>
      <c r="AD1442" s="246">
        <v>5.2852191925048828</v>
      </c>
      <c r="AE1442" s="246">
        <v>34.554683685302734</v>
      </c>
      <c r="AF1442" s="246">
        <v>1223.7216796875</v>
      </c>
      <c r="AG1442" s="246">
        <v>3737.600830078125</v>
      </c>
      <c r="AH1442" s="251">
        <v>2099.267822265625</v>
      </c>
      <c r="AI1442" s="246">
        <v>56.166187286376953</v>
      </c>
      <c r="AJ1442" s="251">
        <v>3631.255859375</v>
      </c>
      <c r="AK1442" s="251">
        <v>106.34500122070312</v>
      </c>
      <c r="AL1442" s="246">
        <v>2043.4337158203125</v>
      </c>
      <c r="AM1442" s="246">
        <v>55.833999633789063</v>
      </c>
      <c r="AN1442" s="246">
        <v>64.413818359375</v>
      </c>
      <c r="AO1442" s="246">
        <v>65.589492797851563</v>
      </c>
      <c r="AP1442" s="246">
        <v>39.957538604736328</v>
      </c>
      <c r="AQ1442" s="246">
        <v>2.4020570887391548</v>
      </c>
      <c r="AR1442" s="248">
        <v>376</v>
      </c>
      <c r="AS1442" s="248">
        <v>2</v>
      </c>
      <c r="AT1442" s="248">
        <v>2</v>
      </c>
      <c r="AU1442" s="248">
        <v>1</v>
      </c>
      <c r="AV1442" s="248">
        <v>2</v>
      </c>
      <c r="AW1442" s="248">
        <v>2</v>
      </c>
      <c r="AX1442" s="248">
        <v>3</v>
      </c>
      <c r="AY1442" s="248">
        <v>0</v>
      </c>
      <c r="AZ1442" s="248">
        <v>6</v>
      </c>
      <c r="BA1442" s="248">
        <v>0</v>
      </c>
      <c r="BB1442" s="248">
        <v>74</v>
      </c>
      <c r="BC1442" s="248">
        <v>37</v>
      </c>
      <c r="BD1442" s="246">
        <v>14</v>
      </c>
      <c r="BE1442" s="248">
        <v>24</v>
      </c>
      <c r="BF1442" s="248">
        <v>0</v>
      </c>
      <c r="BG1442" s="249">
        <v>31.225475311279297</v>
      </c>
      <c r="BH1442" s="252">
        <v>188</v>
      </c>
      <c r="BI1442" s="253">
        <v>37.6</v>
      </c>
      <c r="BJ1442" s="129"/>
      <c r="BK1442" s="129"/>
    </row>
    <row r="1443" spans="1:63">
      <c r="A1443" s="352">
        <v>41831</v>
      </c>
      <c r="B1443" s="206" t="s">
        <v>125</v>
      </c>
      <c r="C1443" s="206" t="s">
        <v>176</v>
      </c>
      <c r="D1443" s="206">
        <v>171</v>
      </c>
      <c r="E1443" s="206">
        <v>164</v>
      </c>
      <c r="F1443" s="206">
        <v>7</v>
      </c>
      <c r="G1443" s="206">
        <v>481</v>
      </c>
      <c r="H1443" s="206">
        <v>460</v>
      </c>
      <c r="I1443" s="206">
        <v>21</v>
      </c>
      <c r="J1443" s="206">
        <v>1564</v>
      </c>
      <c r="K1443" s="245">
        <v>1490</v>
      </c>
      <c r="L1443" s="245">
        <v>74</v>
      </c>
      <c r="M1443" s="245">
        <v>798299</v>
      </c>
      <c r="N1443" s="246">
        <v>1.0021307971328497E-3</v>
      </c>
      <c r="O1443" s="245">
        <v>14</v>
      </c>
      <c r="P1443" s="246">
        <v>1.829448388889432E-3</v>
      </c>
      <c r="Q1443" s="246">
        <v>0</v>
      </c>
      <c r="R1443" s="247">
        <v>293609</v>
      </c>
      <c r="S1443" s="246">
        <v>99.605117797851563</v>
      </c>
      <c r="T1443" s="246">
        <v>99.603294372558594</v>
      </c>
      <c r="U1443" s="248">
        <v>294773</v>
      </c>
      <c r="V1443" s="249">
        <v>0.16996128857135773</v>
      </c>
      <c r="W1443" s="248">
        <v>631</v>
      </c>
      <c r="X1443" s="246">
        <v>0.21491166949272156</v>
      </c>
      <c r="Y1443" s="246">
        <v>0</v>
      </c>
      <c r="Z1443" s="247">
        <v>64614</v>
      </c>
      <c r="AA1443" s="249">
        <v>97.191009521484375</v>
      </c>
      <c r="AB1443" s="246">
        <v>65429</v>
      </c>
      <c r="AC1443" s="250">
        <v>96.814865112304688</v>
      </c>
      <c r="AD1443" s="246">
        <v>4.4496808052062988</v>
      </c>
      <c r="AE1443" s="246">
        <v>32.405319213867188</v>
      </c>
      <c r="AF1443" s="246">
        <v>1032.86767578125</v>
      </c>
      <c r="AG1443" s="246">
        <v>3671.090087890625</v>
      </c>
      <c r="AH1443" s="251">
        <v>2026.4273681640625</v>
      </c>
      <c r="AI1443" s="246">
        <v>55.199607849121094</v>
      </c>
      <c r="AJ1443" s="251">
        <v>3526.578857421875</v>
      </c>
      <c r="AK1443" s="251">
        <v>144.51080322265625</v>
      </c>
      <c r="AL1443" s="246">
        <v>1937.4915771484375</v>
      </c>
      <c r="AM1443" s="246">
        <v>88.93560791015625</v>
      </c>
      <c r="AN1443" s="246">
        <v>61.916091918945313</v>
      </c>
      <c r="AO1443" s="246">
        <v>62.661396026611328</v>
      </c>
      <c r="AP1443" s="246">
        <v>47.987270355224609</v>
      </c>
      <c r="AQ1443" s="246">
        <v>2.3472443017203486</v>
      </c>
      <c r="AR1443" s="248">
        <v>361</v>
      </c>
      <c r="AS1443" s="248">
        <v>2</v>
      </c>
      <c r="AT1443" s="248">
        <v>0</v>
      </c>
      <c r="AU1443" s="248">
        <v>0</v>
      </c>
      <c r="AV1443" s="248">
        <v>3</v>
      </c>
      <c r="AW1443" s="248">
        <v>1</v>
      </c>
      <c r="AX1443" s="248">
        <v>3</v>
      </c>
      <c r="AY1443" s="248">
        <v>0</v>
      </c>
      <c r="AZ1443" s="248">
        <v>5</v>
      </c>
      <c r="BA1443" s="248">
        <v>0</v>
      </c>
      <c r="BB1443" s="248">
        <v>56</v>
      </c>
      <c r="BC1443" s="248">
        <v>25</v>
      </c>
      <c r="BD1443" s="246">
        <v>6</v>
      </c>
      <c r="BE1443" s="248">
        <v>13</v>
      </c>
      <c r="BF1443" s="248">
        <v>0</v>
      </c>
      <c r="BG1443" s="249">
        <v>30.123332977294922</v>
      </c>
      <c r="BH1443" s="252">
        <v>176</v>
      </c>
      <c r="BI1443" s="253">
        <v>36.590436590436596</v>
      </c>
      <c r="BJ1443" s="129"/>
      <c r="BK1443" s="129"/>
    </row>
    <row r="1444" spans="1:63">
      <c r="A1444" s="352">
        <v>41831</v>
      </c>
      <c r="B1444" s="107" t="s">
        <v>127</v>
      </c>
      <c r="C1444" s="107" t="s">
        <v>128</v>
      </c>
      <c r="D1444" s="107">
        <v>162</v>
      </c>
      <c r="E1444" s="107">
        <v>150</v>
      </c>
      <c r="F1444" s="107">
        <v>12</v>
      </c>
      <c r="G1444" s="107">
        <v>486</v>
      </c>
      <c r="H1444" s="107">
        <v>450</v>
      </c>
      <c r="I1444" s="107">
        <v>36</v>
      </c>
      <c r="J1444" s="107">
        <v>1587</v>
      </c>
      <c r="K1444" s="108">
        <v>1465</v>
      </c>
      <c r="L1444" s="108">
        <v>122</v>
      </c>
      <c r="M1444" s="108">
        <v>798323</v>
      </c>
      <c r="N1444" s="109">
        <v>0</v>
      </c>
      <c r="O1444" s="108">
        <v>3708</v>
      </c>
      <c r="P1444" s="109">
        <v>0.46447771787643433</v>
      </c>
      <c r="Q1444" s="109">
        <v>0</v>
      </c>
      <c r="R1444" s="110">
        <v>302602</v>
      </c>
      <c r="S1444" s="109">
        <v>99.600090026855469</v>
      </c>
      <c r="T1444" s="109">
        <v>99.137466430664063</v>
      </c>
      <c r="U1444" s="111">
        <v>303817</v>
      </c>
      <c r="V1444" s="112">
        <v>1.5140693634748459E-2</v>
      </c>
      <c r="W1444" s="111">
        <v>2114</v>
      </c>
      <c r="X1444" s="109">
        <v>0.69860738515853882</v>
      </c>
      <c r="Y1444" s="109">
        <v>0</v>
      </c>
      <c r="Z1444" s="110">
        <v>612476</v>
      </c>
      <c r="AA1444" s="112">
        <v>99.297439575195313</v>
      </c>
      <c r="AB1444" s="109">
        <v>612574</v>
      </c>
      <c r="AC1444" s="182">
        <v>99.427497863769531</v>
      </c>
      <c r="AD1444" s="109">
        <v>3.2262835502624512</v>
      </c>
      <c r="AE1444" s="109">
        <v>17.978691101074219</v>
      </c>
      <c r="AF1444" s="109">
        <v>715.25518798828125</v>
      </c>
      <c r="AG1444" s="109">
        <v>3839.5830078125</v>
      </c>
      <c r="AH1444" s="113">
        <v>2192.062255859375</v>
      </c>
      <c r="AI1444" s="109">
        <v>57.091156005859375</v>
      </c>
      <c r="AJ1444" s="113">
        <v>3538.000732421875</v>
      </c>
      <c r="AK1444" s="113">
        <v>301.58334350585937</v>
      </c>
      <c r="AL1444" s="109">
        <v>450</v>
      </c>
      <c r="AM1444" s="109">
        <v>36</v>
      </c>
      <c r="AN1444" s="109">
        <v>66.773826599121094</v>
      </c>
      <c r="AO1444" s="109">
        <v>68.341880798339844</v>
      </c>
      <c r="AP1444" s="109">
        <v>52.612411499023437</v>
      </c>
      <c r="AQ1444" s="109">
        <v>2.4193969803481412</v>
      </c>
      <c r="AR1444" s="111">
        <v>346</v>
      </c>
      <c r="AS1444" s="111">
        <v>1</v>
      </c>
      <c r="AT1444" s="111">
        <v>0</v>
      </c>
      <c r="AU1444" s="111">
        <v>0</v>
      </c>
      <c r="AV1444" s="111">
        <v>0</v>
      </c>
      <c r="AW1444" s="111">
        <v>0</v>
      </c>
      <c r="AX1444" s="111">
        <v>19</v>
      </c>
      <c r="AY1444" s="111">
        <v>0</v>
      </c>
      <c r="AZ1444" s="111">
        <v>9</v>
      </c>
      <c r="BA1444" s="111">
        <v>0</v>
      </c>
      <c r="BB1444" s="111">
        <v>23</v>
      </c>
      <c r="BC1444" s="111">
        <v>5</v>
      </c>
      <c r="BD1444" s="109">
        <v>68</v>
      </c>
      <c r="BE1444" s="111">
        <v>85</v>
      </c>
      <c r="BF1444" s="111">
        <v>0</v>
      </c>
      <c r="BG1444" s="112">
        <v>32.675113677978516</v>
      </c>
      <c r="BH1444" s="244">
        <v>180</v>
      </c>
      <c r="BI1444" s="240">
        <v>37.037037037037038</v>
      </c>
      <c r="BJ1444" s="129"/>
      <c r="BK1444" s="129"/>
    </row>
    <row r="1445" spans="1:63">
      <c r="A1445" s="352">
        <v>41831</v>
      </c>
      <c r="B1445" s="107" t="s">
        <v>129</v>
      </c>
      <c r="C1445" s="107" t="s">
        <v>128</v>
      </c>
      <c r="D1445" s="107">
        <v>154</v>
      </c>
      <c r="E1445" s="107">
        <v>151</v>
      </c>
      <c r="F1445" s="107">
        <v>3</v>
      </c>
      <c r="G1445" s="107">
        <v>457</v>
      </c>
      <c r="H1445" s="107">
        <v>449</v>
      </c>
      <c r="I1445" s="107">
        <v>8</v>
      </c>
      <c r="J1445" s="107">
        <v>1276</v>
      </c>
      <c r="K1445" s="108">
        <v>1250</v>
      </c>
      <c r="L1445" s="108">
        <v>26</v>
      </c>
      <c r="M1445" s="108">
        <v>576963</v>
      </c>
      <c r="N1445" s="109">
        <v>0</v>
      </c>
      <c r="O1445" s="108">
        <v>2923</v>
      </c>
      <c r="P1445" s="109">
        <v>0.50662177801132202</v>
      </c>
      <c r="Q1445" s="109">
        <v>0</v>
      </c>
      <c r="R1445" s="110">
        <v>183869</v>
      </c>
      <c r="S1445" s="109">
        <v>99.546844482421875</v>
      </c>
      <c r="T1445" s="109">
        <v>99.042518615722656</v>
      </c>
      <c r="U1445" s="111">
        <v>184706</v>
      </c>
      <c r="V1445" s="112">
        <v>1.1369419284164906E-2</v>
      </c>
      <c r="W1445" s="111">
        <v>1258</v>
      </c>
      <c r="X1445" s="109">
        <v>0.68418276309967041</v>
      </c>
      <c r="Y1445" s="109">
        <v>0</v>
      </c>
      <c r="Z1445" s="110">
        <v>140175</v>
      </c>
      <c r="AA1445" s="112">
        <v>98.944175720214844</v>
      </c>
      <c r="AB1445" s="109">
        <v>140662</v>
      </c>
      <c r="AC1445" s="182">
        <v>99.118453979492188</v>
      </c>
      <c r="AD1445" s="109">
        <v>3.1339805126190186</v>
      </c>
      <c r="AE1445" s="109">
        <v>25.649763107299805</v>
      </c>
      <c r="AF1445" s="109">
        <v>527.58343505859375</v>
      </c>
      <c r="AG1445" s="109">
        <v>2128.79931640625</v>
      </c>
      <c r="AH1445" s="113">
        <v>804.91119384765625</v>
      </c>
      <c r="AI1445" s="109">
        <v>37.810573577880859</v>
      </c>
      <c r="AJ1445" s="113">
        <v>2102.821533203125</v>
      </c>
      <c r="AK1445" s="113">
        <v>25.977779388427734</v>
      </c>
      <c r="AL1445" s="109">
        <v>449</v>
      </c>
      <c r="AM1445" s="109">
        <v>8</v>
      </c>
      <c r="AN1445" s="109">
        <v>49.824939727783203</v>
      </c>
      <c r="AO1445" s="109">
        <v>50.449905395507813</v>
      </c>
      <c r="AP1445" s="109">
        <v>24.878162384033203</v>
      </c>
      <c r="AQ1445" s="109">
        <v>1.6683380222619515</v>
      </c>
      <c r="AR1445" s="111">
        <v>389</v>
      </c>
      <c r="AS1445" s="111">
        <v>0</v>
      </c>
      <c r="AT1445" s="111">
        <v>0</v>
      </c>
      <c r="AU1445" s="111">
        <v>0</v>
      </c>
      <c r="AV1445" s="111">
        <v>0</v>
      </c>
      <c r="AW1445" s="111">
        <v>0</v>
      </c>
      <c r="AX1445" s="111">
        <v>17</v>
      </c>
      <c r="AY1445" s="111">
        <v>0</v>
      </c>
      <c r="AZ1445" s="111">
        <v>2</v>
      </c>
      <c r="BA1445" s="111">
        <v>0</v>
      </c>
      <c r="BB1445" s="111">
        <v>28</v>
      </c>
      <c r="BC1445" s="111">
        <v>12</v>
      </c>
      <c r="BD1445" s="109">
        <v>43</v>
      </c>
      <c r="BE1445" s="111">
        <v>66</v>
      </c>
      <c r="BF1445" s="111">
        <v>0</v>
      </c>
      <c r="BG1445" s="112">
        <v>24.104303359985352</v>
      </c>
      <c r="BH1445" s="244">
        <v>224</v>
      </c>
      <c r="BI1445" s="240">
        <v>49.015317286652078</v>
      </c>
      <c r="BJ1445" s="129"/>
      <c r="BK1445" s="129"/>
    </row>
    <row r="1446" spans="1:63">
      <c r="A1446" s="352">
        <v>41831</v>
      </c>
      <c r="B1446" s="126" t="s">
        <v>130</v>
      </c>
      <c r="C1446" s="126" t="s">
        <v>128</v>
      </c>
      <c r="D1446" s="233">
        <v>181</v>
      </c>
      <c r="E1446" s="233">
        <v>176</v>
      </c>
      <c r="F1446" s="233">
        <v>5</v>
      </c>
      <c r="G1446" s="233">
        <v>543</v>
      </c>
      <c r="H1446" s="233">
        <v>528</v>
      </c>
      <c r="I1446" s="233">
        <v>15</v>
      </c>
      <c r="J1446" s="233">
        <v>910</v>
      </c>
      <c r="K1446" s="233">
        <v>877</v>
      </c>
      <c r="L1446" s="233">
        <v>33</v>
      </c>
      <c r="M1446" s="233">
        <v>269927</v>
      </c>
      <c r="N1446" s="195">
        <v>0</v>
      </c>
      <c r="O1446" s="233">
        <v>633</v>
      </c>
      <c r="P1446" s="230">
        <v>0.23450784385204315</v>
      </c>
      <c r="Q1446" s="234">
        <v>0</v>
      </c>
      <c r="R1446" s="233">
        <v>55350</v>
      </c>
      <c r="S1446" s="230">
        <v>99.772872924804688</v>
      </c>
      <c r="T1446" s="195">
        <v>99.538894653320313</v>
      </c>
      <c r="U1446" s="233">
        <v>55476</v>
      </c>
      <c r="V1446" s="195">
        <v>0</v>
      </c>
      <c r="W1446" s="233">
        <v>374</v>
      </c>
      <c r="X1446" s="195">
        <v>0.67570006847381592</v>
      </c>
      <c r="Y1446" s="234">
        <v>0</v>
      </c>
      <c r="Z1446" s="233">
        <v>96646</v>
      </c>
      <c r="AA1446" s="195">
        <v>98.492439270019531</v>
      </c>
      <c r="AB1446" s="233">
        <v>98020</v>
      </c>
      <c r="AC1446" s="195">
        <v>98.384002685546875</v>
      </c>
      <c r="AD1446" s="234">
        <v>4.2958574295043945</v>
      </c>
      <c r="AE1446" s="234">
        <v>27.984258651733398</v>
      </c>
      <c r="AF1446" s="233">
        <v>349.97784423828125</v>
      </c>
      <c r="AG1446" s="234">
        <v>986.19964599609375</v>
      </c>
      <c r="AH1446" s="234">
        <v>502.99432373046875</v>
      </c>
      <c r="AI1446" s="234">
        <v>51.0032958984375</v>
      </c>
      <c r="AJ1446" s="234">
        <v>945.6551513671875</v>
      </c>
      <c r="AK1446" s="234">
        <v>40.544448852539063</v>
      </c>
      <c r="AL1446" s="234">
        <v>528</v>
      </c>
      <c r="AM1446" s="234">
        <v>15</v>
      </c>
      <c r="AN1446" s="235">
        <v>37.877399444580078</v>
      </c>
      <c r="AO1446" s="235">
        <v>37.592479705810547</v>
      </c>
      <c r="AP1446" s="235">
        <v>46.011016845703125</v>
      </c>
      <c r="AQ1446" s="213">
        <v>1.0837358747209822</v>
      </c>
      <c r="AR1446" s="234">
        <v>499</v>
      </c>
      <c r="AS1446" s="236">
        <v>0</v>
      </c>
      <c r="AT1446" s="236">
        <v>0</v>
      </c>
      <c r="AU1446" s="236">
        <v>0</v>
      </c>
      <c r="AV1446" s="236">
        <v>0</v>
      </c>
      <c r="AW1446" s="236">
        <v>0</v>
      </c>
      <c r="AX1446" s="236">
        <v>10</v>
      </c>
      <c r="AY1446" s="236">
        <v>0</v>
      </c>
      <c r="AZ1446" s="236">
        <v>2</v>
      </c>
      <c r="BA1446" s="236">
        <v>0</v>
      </c>
      <c r="BB1446" s="236">
        <v>61</v>
      </c>
      <c r="BC1446" s="236">
        <v>17</v>
      </c>
      <c r="BD1446" s="236">
        <v>11</v>
      </c>
      <c r="BE1446" s="236">
        <v>3</v>
      </c>
      <c r="BF1446" s="236">
        <v>0</v>
      </c>
      <c r="BG1446" s="235">
        <v>17.364112854003906</v>
      </c>
      <c r="BH1446" s="236">
        <v>331</v>
      </c>
      <c r="BI1446" s="235">
        <v>60.957642725598525</v>
      </c>
      <c r="BJ1446" s="129"/>
      <c r="BK1446" s="129"/>
    </row>
    <row r="1447" spans="1:63">
      <c r="A1447" s="352">
        <v>41831</v>
      </c>
      <c r="B1447" s="127" t="s">
        <v>132</v>
      </c>
      <c r="C1447" s="127" t="s">
        <v>128</v>
      </c>
      <c r="D1447" s="199">
        <v>183</v>
      </c>
      <c r="E1447" s="199">
        <v>178</v>
      </c>
      <c r="F1447" s="199">
        <v>5</v>
      </c>
      <c r="G1447" s="199">
        <v>542</v>
      </c>
      <c r="H1447" s="199">
        <v>527</v>
      </c>
      <c r="I1447" s="199">
        <v>15</v>
      </c>
      <c r="J1447" s="199">
        <v>1039</v>
      </c>
      <c r="K1447" s="199">
        <v>1010</v>
      </c>
      <c r="L1447" s="199">
        <v>29</v>
      </c>
      <c r="M1447" s="199">
        <v>356674</v>
      </c>
      <c r="N1447" s="200">
        <v>2.242944436147809E-3</v>
      </c>
      <c r="O1447" s="199">
        <v>1244</v>
      </c>
      <c r="P1447" s="194">
        <v>0.34879937767982483</v>
      </c>
      <c r="Q1447" s="200">
        <v>0</v>
      </c>
      <c r="R1447" s="199">
        <v>85765</v>
      </c>
      <c r="S1447" s="194">
        <v>99.7464599609375</v>
      </c>
      <c r="T1447" s="200">
        <v>99.398544311523438</v>
      </c>
      <c r="U1447" s="199">
        <v>85983</v>
      </c>
      <c r="V1447" s="201">
        <v>0</v>
      </c>
      <c r="W1447" s="199">
        <v>1056</v>
      </c>
      <c r="X1447" s="200">
        <v>1.231271505355835</v>
      </c>
      <c r="Y1447" s="200">
        <v>0</v>
      </c>
      <c r="Z1447" s="199">
        <v>106575</v>
      </c>
      <c r="AA1447" s="201">
        <v>96.936431884765625</v>
      </c>
      <c r="AB1447" s="199">
        <v>107620</v>
      </c>
      <c r="AC1447" s="201">
        <v>96.673477172851563</v>
      </c>
      <c r="AD1447" s="200">
        <v>4.2701783180236816</v>
      </c>
      <c r="AE1447" s="200">
        <v>30.120269775390625</v>
      </c>
      <c r="AF1447" s="199">
        <v>420.54446411132812</v>
      </c>
      <c r="AG1447" s="200">
        <v>1300.1448974609375</v>
      </c>
      <c r="AH1447" s="200">
        <v>574.7425537109375</v>
      </c>
      <c r="AI1447" s="237">
        <v>44.206039428710938</v>
      </c>
      <c r="AJ1447" s="200">
        <v>1258.3670654296875</v>
      </c>
      <c r="AK1447" s="200">
        <v>41.777778625488281</v>
      </c>
      <c r="AL1447" s="200">
        <v>527</v>
      </c>
      <c r="AM1447" s="200">
        <v>15</v>
      </c>
      <c r="AN1447" s="200">
        <v>39.596965789794922</v>
      </c>
      <c r="AO1447" s="200">
        <v>39.56707763671875</v>
      </c>
      <c r="AP1447" s="200">
        <v>40.518856048583984</v>
      </c>
      <c r="AQ1447" s="200">
        <v>1.25134253846096</v>
      </c>
      <c r="AR1447" s="200">
        <v>509</v>
      </c>
      <c r="AS1447" s="202">
        <v>0</v>
      </c>
      <c r="AT1447" s="202">
        <v>1</v>
      </c>
      <c r="AU1447" s="202">
        <v>1</v>
      </c>
      <c r="AV1447" s="202">
        <v>0</v>
      </c>
      <c r="AW1447" s="202">
        <v>0</v>
      </c>
      <c r="AX1447" s="202">
        <v>29</v>
      </c>
      <c r="AY1447" s="202">
        <v>-2</v>
      </c>
      <c r="AZ1447" s="202">
        <v>5</v>
      </c>
      <c r="BA1447" s="202">
        <v>0</v>
      </c>
      <c r="BB1447" s="202">
        <v>83</v>
      </c>
      <c r="BC1447" s="202">
        <v>46</v>
      </c>
      <c r="BD1447" s="202">
        <v>39</v>
      </c>
      <c r="BE1447" s="202">
        <v>9</v>
      </c>
      <c r="BF1447" s="202">
        <v>0</v>
      </c>
      <c r="BG1447" s="200">
        <v>18.38707160949707</v>
      </c>
      <c r="BH1447" s="202">
        <v>354</v>
      </c>
      <c r="BI1447" s="238">
        <v>65.313653136531372</v>
      </c>
      <c r="BJ1447" s="129"/>
      <c r="BK1447" s="129"/>
    </row>
    <row r="1448" spans="1:63">
      <c r="A1448" s="352">
        <v>41830</v>
      </c>
      <c r="B1448" s="126" t="s">
        <v>6</v>
      </c>
      <c r="C1448" s="126"/>
      <c r="D1448" s="233">
        <v>2062</v>
      </c>
      <c r="E1448" s="233">
        <v>1888</v>
      </c>
      <c r="F1448" s="233">
        <v>174</v>
      </c>
      <c r="G1448" s="233">
        <v>6076</v>
      </c>
      <c r="H1448" s="233">
        <v>5574</v>
      </c>
      <c r="I1448" s="233">
        <v>502</v>
      </c>
      <c r="J1448" s="233">
        <v>18786</v>
      </c>
      <c r="K1448" s="233">
        <v>16865</v>
      </c>
      <c r="L1448" s="233">
        <v>1921</v>
      </c>
      <c r="M1448" s="233">
        <v>9927376</v>
      </c>
      <c r="N1448" s="195">
        <v>9.8313994136938407E-3</v>
      </c>
      <c r="O1448" s="233">
        <v>16517</v>
      </c>
      <c r="P1448" s="230">
        <v>0.16863986669782613</v>
      </c>
      <c r="Q1448" s="234"/>
      <c r="R1448" s="233">
        <v>3739489</v>
      </c>
      <c r="S1448" s="230">
        <v>99.633998286450961</v>
      </c>
      <c r="T1448" s="195">
        <v>99.465975644554973</v>
      </c>
      <c r="U1448" s="233">
        <v>3753229</v>
      </c>
      <c r="V1448" s="195">
        <v>5.6404764931389982E-2</v>
      </c>
      <c r="W1448" s="233">
        <v>14221</v>
      </c>
      <c r="X1448" s="195">
        <v>0.3802926014757631</v>
      </c>
      <c r="Y1448" s="234"/>
      <c r="Z1448" s="233">
        <v>2898851</v>
      </c>
      <c r="AA1448" s="195">
        <v>98.477335018077866</v>
      </c>
      <c r="AB1448" s="233">
        <v>2899031</v>
      </c>
      <c r="AC1448" s="195">
        <v>98.491639699621658</v>
      </c>
      <c r="AD1448" s="234">
        <v>9.2170133673870147</v>
      </c>
      <c r="AE1448" s="234">
        <v>30.601579689737665</v>
      </c>
      <c r="AF1448" s="233">
        <v>13335.135864257813</v>
      </c>
      <c r="AG1448" s="234">
        <v>52222.109619140625</v>
      </c>
      <c r="AH1448" s="234">
        <v>32951.786315917969</v>
      </c>
      <c r="AI1448" s="234">
        <v>63.099301342357819</v>
      </c>
      <c r="AJ1448" s="234">
        <v>45061.668640136719</v>
      </c>
      <c r="AK1448" s="234">
        <v>7160.436710357666</v>
      </c>
      <c r="AL1448" s="234">
        <v>25318.748291015625</v>
      </c>
      <c r="AM1448" s="234">
        <v>5437.1565971374512</v>
      </c>
      <c r="AN1448" s="235">
        <v>74.774832379069636</v>
      </c>
      <c r="AO1448" s="235">
        <v>72.696808064840411</v>
      </c>
      <c r="AP1448" s="235">
        <v>92.022752021756034</v>
      </c>
      <c r="AQ1448" s="213">
        <v>2.7798418832716183</v>
      </c>
      <c r="AR1448" s="234">
        <v>4205</v>
      </c>
      <c r="AS1448" s="236">
        <v>70</v>
      </c>
      <c r="AT1448" s="236">
        <v>20</v>
      </c>
      <c r="AU1448" s="236">
        <v>11</v>
      </c>
      <c r="AV1448" s="236">
        <v>10</v>
      </c>
      <c r="AW1448" s="236">
        <v>4</v>
      </c>
      <c r="AX1448" s="236">
        <v>129</v>
      </c>
      <c r="AY1448" s="236">
        <v>-2</v>
      </c>
      <c r="AZ1448" s="236">
        <v>68</v>
      </c>
      <c r="BA1448" s="236">
        <v>0</v>
      </c>
      <c r="BB1448" s="236">
        <v>578</v>
      </c>
      <c r="BC1448" s="236">
        <v>257</v>
      </c>
      <c r="BD1448" s="236">
        <v>324</v>
      </c>
      <c r="BE1448" s="236">
        <v>413</v>
      </c>
      <c r="BF1448" s="236">
        <v>0</v>
      </c>
      <c r="BG1448" s="235">
        <v>36.506164507887341</v>
      </c>
      <c r="BH1448" s="236">
        <v>1952</v>
      </c>
      <c r="BI1448" s="235">
        <v>32.126398946675444</v>
      </c>
      <c r="BJ1448" s="129"/>
      <c r="BK1448" s="129"/>
    </row>
    <row r="1449" spans="1:63">
      <c r="A1449" s="352">
        <v>41830</v>
      </c>
      <c r="B1449" s="127" t="s">
        <v>134</v>
      </c>
      <c r="C1449" s="127"/>
      <c r="D1449" s="199">
        <v>711</v>
      </c>
      <c r="E1449" s="199">
        <v>630</v>
      </c>
      <c r="F1449" s="199">
        <v>81</v>
      </c>
      <c r="G1449" s="199">
        <v>2114</v>
      </c>
      <c r="H1449" s="199">
        <v>1870</v>
      </c>
      <c r="I1449" s="199">
        <v>244</v>
      </c>
      <c r="J1449" s="199">
        <v>7580</v>
      </c>
      <c r="K1449" s="199">
        <v>6515</v>
      </c>
      <c r="L1449" s="199">
        <v>1065</v>
      </c>
      <c r="M1449" s="199">
        <v>4495577</v>
      </c>
      <c r="N1449" s="200">
        <v>1.5704324358973468E-2</v>
      </c>
      <c r="O1449" s="199">
        <v>7780</v>
      </c>
      <c r="P1449" s="194">
        <v>0.1731160173555053</v>
      </c>
      <c r="Q1449" s="200"/>
      <c r="R1449" s="199">
        <v>1846956</v>
      </c>
      <c r="S1449" s="194">
        <v>99.658674694375705</v>
      </c>
      <c r="T1449" s="200">
        <v>99.486149565795529</v>
      </c>
      <c r="U1449" s="199">
        <v>1853284</v>
      </c>
      <c r="V1449" s="201">
        <v>3.2536836615814718E-2</v>
      </c>
      <c r="W1449" s="199">
        <v>5621</v>
      </c>
      <c r="X1449" s="200">
        <v>0.30433859821241005</v>
      </c>
      <c r="Y1449" s="200"/>
      <c r="Z1449" s="199">
        <v>1564952</v>
      </c>
      <c r="AA1449" s="201">
        <v>98.643665006960887</v>
      </c>
      <c r="AB1449" s="199">
        <v>1563973</v>
      </c>
      <c r="AC1449" s="201">
        <v>98.581752362814868</v>
      </c>
      <c r="AD1449" s="200">
        <v>5.1489396945642998</v>
      </c>
      <c r="AE1449" s="200">
        <v>31.194314729298977</v>
      </c>
      <c r="AF1449" s="199">
        <v>6526.3480834960937</v>
      </c>
      <c r="AG1449" s="200">
        <v>26976.56005859375</v>
      </c>
      <c r="AH1449" s="200">
        <v>19075.82763671875</v>
      </c>
      <c r="AI1449" s="237">
        <v>70.712602330636614</v>
      </c>
      <c r="AJ1449" s="200">
        <v>21904.840576171875</v>
      </c>
      <c r="AK1449" s="200">
        <v>5071.7153625488281</v>
      </c>
      <c r="AL1449" s="200">
        <v>14856.134033203125</v>
      </c>
      <c r="AM1449" s="200">
        <v>4219.6942100524902</v>
      </c>
      <c r="AN1449" s="200">
        <v>92.250379088378011</v>
      </c>
      <c r="AO1449" s="200">
        <v>87.948568618406966</v>
      </c>
      <c r="AP1449" s="200">
        <v>116.95846817498102</v>
      </c>
      <c r="AQ1449" s="200">
        <v>3.5589129364899406</v>
      </c>
      <c r="AR1449" s="200">
        <v>1159</v>
      </c>
      <c r="AS1449" s="202">
        <v>66</v>
      </c>
      <c r="AT1449" s="202">
        <v>17</v>
      </c>
      <c r="AU1449" s="202">
        <v>8</v>
      </c>
      <c r="AV1449" s="202">
        <v>4</v>
      </c>
      <c r="AW1449" s="202">
        <v>0</v>
      </c>
      <c r="AX1449" s="202">
        <v>31</v>
      </c>
      <c r="AY1449" s="202">
        <v>0</v>
      </c>
      <c r="AZ1449" s="202">
        <v>32</v>
      </c>
      <c r="BA1449" s="202">
        <v>0</v>
      </c>
      <c r="BB1449" s="202">
        <v>118</v>
      </c>
      <c r="BC1449" s="202">
        <v>45</v>
      </c>
      <c r="BD1449" s="202">
        <v>87</v>
      </c>
      <c r="BE1449" s="202">
        <v>146</v>
      </c>
      <c r="BF1449" s="202">
        <v>0</v>
      </c>
      <c r="BG1449" s="200">
        <v>45.595394769406312</v>
      </c>
      <c r="BH1449" s="202">
        <v>318</v>
      </c>
      <c r="BI1449" s="238">
        <v>15.042573320719017</v>
      </c>
      <c r="BJ1449" s="129"/>
      <c r="BK1449" s="129"/>
    </row>
    <row r="1450" spans="1:63">
      <c r="A1450" s="352">
        <v>41830</v>
      </c>
      <c r="B1450" s="127" t="s">
        <v>175</v>
      </c>
      <c r="C1450" s="127"/>
      <c r="D1450" s="199">
        <v>671</v>
      </c>
      <c r="E1450" s="199">
        <v>603</v>
      </c>
      <c r="F1450" s="199">
        <v>68</v>
      </c>
      <c r="G1450" s="199">
        <v>1934</v>
      </c>
      <c r="H1450" s="199">
        <v>1750</v>
      </c>
      <c r="I1450" s="199">
        <v>184</v>
      </c>
      <c r="J1450" s="199">
        <v>6398</v>
      </c>
      <c r="K1450" s="199">
        <v>5750</v>
      </c>
      <c r="L1450" s="199">
        <v>648</v>
      </c>
      <c r="M1450" s="199">
        <v>3435708</v>
      </c>
      <c r="N1450" s="200">
        <v>5.6756858504527913E-3</v>
      </c>
      <c r="O1450" s="199">
        <v>127</v>
      </c>
      <c r="P1450" s="194">
        <v>3.8436103992743704E-3</v>
      </c>
      <c r="Q1450" s="200"/>
      <c r="R1450" s="199">
        <v>1273350</v>
      </c>
      <c r="S1450" s="194">
        <v>99.618239771150584</v>
      </c>
      <c r="T1450" s="243">
        <v>99.614410834127156</v>
      </c>
      <c r="U1450" s="199">
        <v>1278230</v>
      </c>
      <c r="V1450" s="201">
        <v>0.10663182705967032</v>
      </c>
      <c r="W1450" s="199">
        <v>3704</v>
      </c>
      <c r="X1450" s="200">
        <v>0.29088624494443793</v>
      </c>
      <c r="Y1450" s="200"/>
      <c r="Z1450" s="199">
        <v>335129</v>
      </c>
      <c r="AA1450" s="201">
        <v>96.276060446837917</v>
      </c>
      <c r="AB1450" s="199">
        <v>333602</v>
      </c>
      <c r="AC1450" s="201">
        <v>96.488631754633161</v>
      </c>
      <c r="AD1450" s="200">
        <v>19.401843489012798</v>
      </c>
      <c r="AE1450" s="200">
        <v>33.14172503200097</v>
      </c>
      <c r="AF1450" s="199">
        <v>4823.632080078125</v>
      </c>
      <c r="AG1450" s="200">
        <v>16741.990478515625</v>
      </c>
      <c r="AH1450" s="200">
        <v>9652.076171875</v>
      </c>
      <c r="AI1450" s="237">
        <v>57.651903363946786</v>
      </c>
      <c r="AJ1450" s="200">
        <v>15091.77978515625</v>
      </c>
      <c r="AK1450" s="200">
        <v>1650.2102890014648</v>
      </c>
      <c r="AL1450" s="200">
        <v>8508.6142578125</v>
      </c>
      <c r="AM1450" s="200">
        <v>1143.4623870849609</v>
      </c>
      <c r="AN1450" s="200">
        <v>67.623517071548022</v>
      </c>
      <c r="AO1450" s="200">
        <v>68.435768961815072</v>
      </c>
      <c r="AP1450" s="200">
        <v>62.675545566362558</v>
      </c>
      <c r="AQ1450" s="200">
        <v>2.6167537478142582</v>
      </c>
      <c r="AR1450" s="200">
        <v>1345</v>
      </c>
      <c r="AS1450" s="202">
        <v>3</v>
      </c>
      <c r="AT1450" s="202">
        <v>1</v>
      </c>
      <c r="AU1450" s="202">
        <v>1</v>
      </c>
      <c r="AV1450" s="202">
        <v>4</v>
      </c>
      <c r="AW1450" s="202">
        <v>4</v>
      </c>
      <c r="AX1450" s="202">
        <v>13</v>
      </c>
      <c r="AY1450" s="202">
        <v>0</v>
      </c>
      <c r="AZ1450" s="202">
        <v>13</v>
      </c>
      <c r="BA1450" s="202">
        <v>0</v>
      </c>
      <c r="BB1450" s="202">
        <v>281</v>
      </c>
      <c r="BC1450" s="202">
        <v>142</v>
      </c>
      <c r="BD1450" s="202">
        <v>54</v>
      </c>
      <c r="BE1450" s="202">
        <v>72</v>
      </c>
      <c r="BF1450" s="202">
        <v>0</v>
      </c>
      <c r="BG1450" s="200">
        <v>33.009463496789934</v>
      </c>
      <c r="BH1450" s="202">
        <v>582</v>
      </c>
      <c r="BI1450" s="238">
        <v>30.093071354705277</v>
      </c>
      <c r="BJ1450" s="129"/>
      <c r="BK1450" s="129"/>
    </row>
    <row r="1451" spans="1:63">
      <c r="A1451" s="352">
        <v>41830</v>
      </c>
      <c r="B1451" s="126" t="s">
        <v>135</v>
      </c>
      <c r="C1451" s="126"/>
      <c r="D1451" s="189">
        <v>680</v>
      </c>
      <c r="E1451" s="189">
        <v>655</v>
      </c>
      <c r="F1451" s="189">
        <v>25</v>
      </c>
      <c r="G1451" s="189">
        <v>2028</v>
      </c>
      <c r="H1451" s="189">
        <v>1954</v>
      </c>
      <c r="I1451" s="189">
        <v>74</v>
      </c>
      <c r="J1451" s="189">
        <v>4808</v>
      </c>
      <c r="K1451" s="189">
        <v>4600</v>
      </c>
      <c r="L1451" s="189">
        <v>208</v>
      </c>
      <c r="M1451" s="189">
        <v>1996091</v>
      </c>
      <c r="N1451" s="203">
        <v>3.7573436858790426E-3</v>
      </c>
      <c r="O1451" s="189">
        <v>8610</v>
      </c>
      <c r="P1451" s="192">
        <v>0.4313707333960437</v>
      </c>
      <c r="Q1451" s="203"/>
      <c r="R1451" s="204">
        <v>619183</v>
      </c>
      <c r="S1451" s="192">
        <v>99.592798618150411</v>
      </c>
      <c r="T1451" s="203">
        <v>99.163184432341652</v>
      </c>
      <c r="U1451" s="204">
        <v>621715</v>
      </c>
      <c r="V1451" s="205">
        <v>2.4287656668232106E-2</v>
      </c>
      <c r="W1451" s="204">
        <v>4896</v>
      </c>
      <c r="X1451" s="203">
        <v>0.79071938344560488</v>
      </c>
      <c r="Y1451" s="203"/>
      <c r="Z1451" s="204">
        <v>998770</v>
      </c>
      <c r="AA1451" s="205">
        <v>98.955335455638689</v>
      </c>
      <c r="AB1451" s="204">
        <v>1001456</v>
      </c>
      <c r="AC1451" s="205">
        <v>99.018146789570466</v>
      </c>
      <c r="AD1451" s="203">
        <v>3.7448468432859086</v>
      </c>
      <c r="AE1451" s="203">
        <v>27.561302093302825</v>
      </c>
      <c r="AF1451" s="204">
        <v>1985.1557006835937</v>
      </c>
      <c r="AG1451" s="205">
        <v>8503.55908203125</v>
      </c>
      <c r="AH1451" s="205">
        <v>4223.8825073242187</v>
      </c>
      <c r="AI1451" s="232">
        <v>49.671936968717546</v>
      </c>
      <c r="AJ1451" s="205">
        <v>8065.0482788085937</v>
      </c>
      <c r="AK1451" s="205">
        <v>438.51105880737305</v>
      </c>
      <c r="AL1451" s="205">
        <v>1954</v>
      </c>
      <c r="AM1451" s="205">
        <v>74</v>
      </c>
      <c r="AN1451" s="203">
        <v>53.688340862260944</v>
      </c>
      <c r="AO1451" s="203">
        <v>53.67086295012254</v>
      </c>
      <c r="AP1451" s="203">
        <v>54.011868024929342</v>
      </c>
      <c r="AQ1451" s="203">
        <v>1.7686270969282967</v>
      </c>
      <c r="AR1451" s="205">
        <v>1701</v>
      </c>
      <c r="AS1451" s="204">
        <v>1</v>
      </c>
      <c r="AT1451" s="204">
        <v>2</v>
      </c>
      <c r="AU1451" s="204">
        <v>2</v>
      </c>
      <c r="AV1451" s="204">
        <v>2</v>
      </c>
      <c r="AW1451" s="204">
        <v>0</v>
      </c>
      <c r="AX1451" s="204">
        <v>85</v>
      </c>
      <c r="AY1451" s="204">
        <v>-2</v>
      </c>
      <c r="AZ1451" s="204">
        <v>23</v>
      </c>
      <c r="BA1451" s="204">
        <v>0</v>
      </c>
      <c r="BB1451" s="204">
        <v>179</v>
      </c>
      <c r="BC1451" s="204">
        <v>70</v>
      </c>
      <c r="BD1451" s="204">
        <v>183</v>
      </c>
      <c r="BE1451" s="204">
        <v>195</v>
      </c>
      <c r="BF1451" s="204">
        <v>0</v>
      </c>
      <c r="BG1451" s="203">
        <v>25.639189648734728</v>
      </c>
      <c r="BH1451" s="204">
        <v>1052</v>
      </c>
      <c r="BI1451" s="239">
        <v>51.873767258382642</v>
      </c>
      <c r="BJ1451" s="129"/>
      <c r="BK1451" s="129"/>
    </row>
    <row r="1452" spans="1:63">
      <c r="A1452" s="352">
        <v>41830</v>
      </c>
      <c r="B1452" s="114" t="s">
        <v>121</v>
      </c>
      <c r="C1452" s="114" t="s">
        <v>122</v>
      </c>
      <c r="D1452" s="114">
        <v>218</v>
      </c>
      <c r="E1452" s="114">
        <v>168</v>
      </c>
      <c r="F1452" s="114">
        <v>50</v>
      </c>
      <c r="G1452" s="114">
        <v>643</v>
      </c>
      <c r="H1452" s="114">
        <v>492</v>
      </c>
      <c r="I1452" s="114">
        <v>151</v>
      </c>
      <c r="J1452" s="114">
        <v>2601</v>
      </c>
      <c r="K1452" s="115">
        <v>1932</v>
      </c>
      <c r="L1452" s="115">
        <v>669</v>
      </c>
      <c r="M1452" s="115">
        <v>1628880</v>
      </c>
      <c r="N1452" s="116">
        <v>1.2155591510236263E-2</v>
      </c>
      <c r="O1452" s="115">
        <v>2139</v>
      </c>
      <c r="P1452" s="116">
        <v>0.13135471940040588</v>
      </c>
      <c r="Q1452" s="116">
        <v>0</v>
      </c>
      <c r="R1452" s="117">
        <v>773820</v>
      </c>
      <c r="S1452" s="116">
        <v>99.709564208984375</v>
      </c>
      <c r="T1452" s="116">
        <v>99.578590393066406</v>
      </c>
      <c r="U1452" s="118">
        <v>776074</v>
      </c>
      <c r="V1452" s="119">
        <v>6.4813405275344849E-2</v>
      </c>
      <c r="W1452" s="117">
        <v>2432</v>
      </c>
      <c r="X1452" s="119">
        <v>0.31428498029708862</v>
      </c>
      <c r="Y1452" s="119">
        <v>0</v>
      </c>
      <c r="Z1452" s="117">
        <v>839333</v>
      </c>
      <c r="AA1452" s="119">
        <v>98.555282592773437</v>
      </c>
      <c r="AB1452" s="116">
        <v>839190</v>
      </c>
      <c r="AC1452" s="120">
        <v>98.516426086425781</v>
      </c>
      <c r="AD1452" s="116">
        <v>4.8584380149841309</v>
      </c>
      <c r="AE1452" s="116">
        <v>30.44976806640625</v>
      </c>
      <c r="AF1452" s="116">
        <v>2254.328125</v>
      </c>
      <c r="AG1452" s="116">
        <v>11992.890625</v>
      </c>
      <c r="AH1452" s="121">
        <v>9548.9580078125</v>
      </c>
      <c r="AI1452" s="116">
        <v>79.621818542480469</v>
      </c>
      <c r="AJ1452" s="121">
        <v>8288.3720703125</v>
      </c>
      <c r="AK1452" s="121">
        <v>3704.515380859375</v>
      </c>
      <c r="AL1452" s="116">
        <v>6293.5029296875</v>
      </c>
      <c r="AM1452" s="116">
        <v>3255.453125</v>
      </c>
      <c r="AN1452" s="116">
        <v>114.11442565917969</v>
      </c>
      <c r="AO1452" s="116">
        <v>106.69920349121094</v>
      </c>
      <c r="AP1452" s="116">
        <v>135.12492370605469</v>
      </c>
      <c r="AQ1452" s="122">
        <v>4.6108768262206841</v>
      </c>
      <c r="AR1452" s="118">
        <v>233</v>
      </c>
      <c r="AS1452" s="118">
        <v>53</v>
      </c>
      <c r="AT1452" s="118">
        <v>4</v>
      </c>
      <c r="AU1452" s="118">
        <v>2</v>
      </c>
      <c r="AV1452" s="118">
        <v>4</v>
      </c>
      <c r="AW1452" s="118">
        <v>0</v>
      </c>
      <c r="AX1452" s="118">
        <v>14</v>
      </c>
      <c r="AY1452" s="118">
        <v>0</v>
      </c>
      <c r="AZ1452" s="118">
        <v>11</v>
      </c>
      <c r="BA1452" s="118">
        <v>0</v>
      </c>
      <c r="BB1452" s="118">
        <v>35</v>
      </c>
      <c r="BC1452" s="118">
        <v>18</v>
      </c>
      <c r="BD1452" s="116">
        <v>38</v>
      </c>
      <c r="BE1452" s="118">
        <v>30</v>
      </c>
      <c r="BF1452" s="118">
        <v>0</v>
      </c>
      <c r="BG1452" s="112">
        <v>56.796932220458984</v>
      </c>
      <c r="BH1452" s="244">
        <v>65</v>
      </c>
      <c r="BI1452" s="240">
        <v>10.108864696734059</v>
      </c>
      <c r="BJ1452" s="129"/>
      <c r="BK1452" s="129"/>
    </row>
    <row r="1453" spans="1:63">
      <c r="A1453" s="352">
        <v>41830</v>
      </c>
      <c r="B1453" s="114" t="s">
        <v>123</v>
      </c>
      <c r="C1453" s="114" t="s">
        <v>122</v>
      </c>
      <c r="D1453" s="114">
        <v>152</v>
      </c>
      <c r="E1453" s="114">
        <v>146</v>
      </c>
      <c r="F1453" s="114">
        <v>6</v>
      </c>
      <c r="G1453" s="114">
        <v>460</v>
      </c>
      <c r="H1453" s="114">
        <v>442</v>
      </c>
      <c r="I1453" s="114">
        <v>18</v>
      </c>
      <c r="J1453" s="114">
        <v>1461</v>
      </c>
      <c r="K1453" s="115">
        <v>1387</v>
      </c>
      <c r="L1453" s="115">
        <v>74</v>
      </c>
      <c r="M1453" s="115">
        <v>723957</v>
      </c>
      <c r="N1453" s="116">
        <v>1.4089234173297882E-2</v>
      </c>
      <c r="O1453" s="115">
        <v>1162</v>
      </c>
      <c r="P1453" s="116">
        <v>0.16056443750858307</v>
      </c>
      <c r="Q1453" s="116">
        <v>0</v>
      </c>
      <c r="R1453" s="117">
        <v>261152</v>
      </c>
      <c r="S1453" s="116">
        <v>99.786026000976563</v>
      </c>
      <c r="T1453" s="116">
        <v>99.625808715820313</v>
      </c>
      <c r="U1453" s="118">
        <v>261712</v>
      </c>
      <c r="V1453" s="119">
        <v>2.2925965022295713E-3</v>
      </c>
      <c r="W1453" s="117">
        <v>717</v>
      </c>
      <c r="X1453" s="119">
        <v>0.27455276250839233</v>
      </c>
      <c r="Y1453" s="119">
        <v>0</v>
      </c>
      <c r="Z1453" s="117">
        <v>207148</v>
      </c>
      <c r="AA1453" s="119">
        <v>98.995407104492187</v>
      </c>
      <c r="AB1453" s="116">
        <v>206567</v>
      </c>
      <c r="AC1453" s="120">
        <v>98.933517456054687</v>
      </c>
      <c r="AD1453" s="116">
        <v>4.795647144317627</v>
      </c>
      <c r="AE1453" s="116">
        <v>31.160547256469727</v>
      </c>
      <c r="AF1453" s="116">
        <v>961.4639892578125</v>
      </c>
      <c r="AG1453" s="116">
        <v>3930.50537109375</v>
      </c>
      <c r="AH1453" s="121">
        <v>2433.984130859375</v>
      </c>
      <c r="AI1453" s="116">
        <v>61.92547607421875</v>
      </c>
      <c r="AJ1453" s="121">
        <v>3503.052001953125</v>
      </c>
      <c r="AK1453" s="121">
        <v>427.45303344726562</v>
      </c>
      <c r="AL1453" s="116">
        <v>2060.19140625</v>
      </c>
      <c r="AM1453" s="116">
        <v>373.79507446289062</v>
      </c>
      <c r="AN1453" s="116">
        <v>73.125953674316406</v>
      </c>
      <c r="AO1453" s="116">
        <v>68.949310302734375</v>
      </c>
      <c r="AP1453" s="116">
        <v>145.21438598632812</v>
      </c>
      <c r="AQ1453" s="116">
        <v>2.6902843060189938</v>
      </c>
      <c r="AR1453" s="118">
        <v>329</v>
      </c>
      <c r="AS1453" s="118">
        <v>3</v>
      </c>
      <c r="AT1453" s="118">
        <v>7</v>
      </c>
      <c r="AU1453" s="118">
        <v>4</v>
      </c>
      <c r="AV1453" s="118">
        <v>0</v>
      </c>
      <c r="AW1453" s="118">
        <v>0</v>
      </c>
      <c r="AX1453" s="118">
        <v>6</v>
      </c>
      <c r="AY1453" s="118">
        <v>0</v>
      </c>
      <c r="AZ1453" s="118">
        <v>9</v>
      </c>
      <c r="BA1453" s="118">
        <v>0</v>
      </c>
      <c r="BB1453" s="118">
        <v>23</v>
      </c>
      <c r="BC1453" s="118">
        <v>5</v>
      </c>
      <c r="BD1453" s="116">
        <v>12</v>
      </c>
      <c r="BE1453" s="118">
        <v>24</v>
      </c>
      <c r="BF1453" s="118">
        <v>0</v>
      </c>
      <c r="BG1453" s="112">
        <v>35.861629486083984</v>
      </c>
      <c r="BH1453" s="244">
        <v>117</v>
      </c>
      <c r="BI1453" s="240">
        <v>25.434782608695649</v>
      </c>
      <c r="BJ1453" s="129"/>
      <c r="BK1453" s="129"/>
    </row>
    <row r="1454" spans="1:63">
      <c r="A1454" s="352">
        <v>41830</v>
      </c>
      <c r="B1454" s="114" t="s">
        <v>183</v>
      </c>
      <c r="C1454" s="114" t="s">
        <v>122</v>
      </c>
      <c r="D1454" s="114">
        <v>124</v>
      </c>
      <c r="E1454" s="114">
        <v>118</v>
      </c>
      <c r="F1454" s="114">
        <v>6</v>
      </c>
      <c r="G1454" s="114">
        <v>370</v>
      </c>
      <c r="H1454" s="114">
        <v>352</v>
      </c>
      <c r="I1454" s="114">
        <v>18</v>
      </c>
      <c r="J1454" s="114">
        <v>1386</v>
      </c>
      <c r="K1454" s="115">
        <v>1314</v>
      </c>
      <c r="L1454" s="115">
        <v>72</v>
      </c>
      <c r="M1454" s="115">
        <v>870517</v>
      </c>
      <c r="N1454" s="116">
        <v>6.318084429949522E-3</v>
      </c>
      <c r="O1454" s="115">
        <v>1733</v>
      </c>
      <c r="P1454" s="116">
        <v>0.19909265637397766</v>
      </c>
      <c r="Q1454" s="116">
        <v>0</v>
      </c>
      <c r="R1454" s="117">
        <v>348490</v>
      </c>
      <c r="S1454" s="116">
        <v>99.693046569824219</v>
      </c>
      <c r="T1454" s="116">
        <v>99.49456787109375</v>
      </c>
      <c r="U1454" s="118">
        <v>349563</v>
      </c>
      <c r="V1454" s="119">
        <v>6.865715142339468E-3</v>
      </c>
      <c r="W1454" s="117">
        <v>955</v>
      </c>
      <c r="X1454" s="119">
        <v>0.27403941750526428</v>
      </c>
      <c r="Y1454" s="119">
        <v>0</v>
      </c>
      <c r="Z1454" s="117">
        <v>228804</v>
      </c>
      <c r="AA1454" s="119">
        <v>98.571266174316406</v>
      </c>
      <c r="AB1454" s="116">
        <v>228848</v>
      </c>
      <c r="AC1454" s="120">
        <v>98.5081787109375</v>
      </c>
      <c r="AD1454" s="116">
        <v>5.2709107398986816</v>
      </c>
      <c r="AE1454" s="116">
        <v>29.485082626342773</v>
      </c>
      <c r="AF1454" s="116">
        <v>1276.2730712890625</v>
      </c>
      <c r="AG1454" s="116">
        <v>4616.39111328125</v>
      </c>
      <c r="AH1454" s="121">
        <v>3125.74072265625</v>
      </c>
      <c r="AI1454" s="116">
        <v>67.709617614746094</v>
      </c>
      <c r="AJ1454" s="121">
        <v>4400.6494140625</v>
      </c>
      <c r="AK1454" s="121">
        <v>215.74101257324219</v>
      </c>
      <c r="AL1454" s="116">
        <v>2967.353515625</v>
      </c>
      <c r="AM1454" s="116">
        <v>158.38700866699219</v>
      </c>
      <c r="AN1454" s="116">
        <v>85.885055541992187</v>
      </c>
      <c r="AO1454" s="116">
        <v>86.432991027832031</v>
      </c>
      <c r="AP1454" s="116">
        <v>76.050834655761719</v>
      </c>
      <c r="AQ1454" s="116">
        <v>3.3307295189619408</v>
      </c>
      <c r="AR1454" s="118">
        <v>183</v>
      </c>
      <c r="AS1454" s="118">
        <v>5</v>
      </c>
      <c r="AT1454" s="118">
        <v>2</v>
      </c>
      <c r="AU1454" s="118">
        <v>1</v>
      </c>
      <c r="AV1454" s="118">
        <v>0</v>
      </c>
      <c r="AW1454" s="118">
        <v>0</v>
      </c>
      <c r="AX1454" s="118">
        <v>3</v>
      </c>
      <c r="AY1454" s="118">
        <v>0</v>
      </c>
      <c r="AZ1454" s="118">
        <v>0</v>
      </c>
      <c r="BA1454" s="118">
        <v>0</v>
      </c>
      <c r="BB1454" s="118">
        <v>18</v>
      </c>
      <c r="BC1454" s="118">
        <v>1</v>
      </c>
      <c r="BD1454" s="116">
        <v>11</v>
      </c>
      <c r="BE1454" s="118">
        <v>30</v>
      </c>
      <c r="BF1454" s="118">
        <v>0</v>
      </c>
      <c r="BG1454" s="112">
        <v>42.502651214599609</v>
      </c>
      <c r="BH1454" s="244">
        <v>41</v>
      </c>
      <c r="BI1454" s="240">
        <v>11.081081081081082</v>
      </c>
      <c r="BJ1454" s="129"/>
      <c r="BK1454" s="129"/>
    </row>
    <row r="1455" spans="1:63">
      <c r="A1455" s="352">
        <v>41830</v>
      </c>
      <c r="B1455" s="114" t="s">
        <v>126</v>
      </c>
      <c r="C1455" s="114" t="s">
        <v>122</v>
      </c>
      <c r="D1455" s="114">
        <v>107</v>
      </c>
      <c r="E1455" s="114">
        <v>103</v>
      </c>
      <c r="F1455" s="114">
        <v>4</v>
      </c>
      <c r="G1455" s="114">
        <v>314</v>
      </c>
      <c r="H1455" s="114">
        <v>302</v>
      </c>
      <c r="I1455" s="114">
        <v>12</v>
      </c>
      <c r="J1455" s="114">
        <v>980</v>
      </c>
      <c r="K1455" s="115">
        <v>930</v>
      </c>
      <c r="L1455" s="115">
        <v>50</v>
      </c>
      <c r="M1455" s="115">
        <v>535268</v>
      </c>
      <c r="N1455" s="116">
        <v>7.8465370461344719E-3</v>
      </c>
      <c r="O1455" s="115">
        <v>1080</v>
      </c>
      <c r="P1455" s="116">
        <v>0.20190274715423584</v>
      </c>
      <c r="Q1455" s="116">
        <v>0</v>
      </c>
      <c r="R1455" s="117">
        <v>195327</v>
      </c>
      <c r="S1455" s="116">
        <v>99.446578979492188</v>
      </c>
      <c r="T1455" s="116">
        <v>99.245796203613281</v>
      </c>
      <c r="U1455" s="118">
        <v>196414</v>
      </c>
      <c r="V1455" s="119">
        <v>6.109544076025486E-3</v>
      </c>
      <c r="W1455" s="117">
        <v>763</v>
      </c>
      <c r="X1455" s="119">
        <v>0.39062699675559998</v>
      </c>
      <c r="Y1455" s="119">
        <v>0</v>
      </c>
      <c r="Z1455" s="117">
        <v>104536</v>
      </c>
      <c r="AA1455" s="119">
        <v>98.992691040039063</v>
      </c>
      <c r="AB1455" s="116">
        <v>104500</v>
      </c>
      <c r="AC1455" s="120">
        <v>98.7320556640625</v>
      </c>
      <c r="AD1455" s="116">
        <v>5.6376833915710449</v>
      </c>
      <c r="AE1455" s="116">
        <v>34.986026763916016</v>
      </c>
      <c r="AF1455" s="116">
        <v>845.96502685546875</v>
      </c>
      <c r="AG1455" s="116">
        <v>2965.917236328125</v>
      </c>
      <c r="AH1455" s="121">
        <v>1883.19775390625</v>
      </c>
      <c r="AI1455" s="116">
        <v>63.494617462158203</v>
      </c>
      <c r="AJ1455" s="121">
        <v>2858.812255859375</v>
      </c>
      <c r="AK1455" s="121">
        <v>107.10499572753906</v>
      </c>
      <c r="AL1455" s="116">
        <v>1827.1358642578125</v>
      </c>
      <c r="AM1455" s="116">
        <v>56.061992645263672</v>
      </c>
      <c r="AN1455" s="116">
        <v>82.902793884277344</v>
      </c>
      <c r="AO1455" s="116">
        <v>84.635726928710938</v>
      </c>
      <c r="AP1455" s="116">
        <v>53.606105804443359</v>
      </c>
      <c r="AQ1455" s="116">
        <v>3.0264461595184948</v>
      </c>
      <c r="AR1455" s="118">
        <v>203</v>
      </c>
      <c r="AS1455" s="118">
        <v>1</v>
      </c>
      <c r="AT1455" s="118">
        <v>1</v>
      </c>
      <c r="AU1455" s="118">
        <v>0</v>
      </c>
      <c r="AV1455" s="118">
        <v>0</v>
      </c>
      <c r="AW1455" s="118">
        <v>0</v>
      </c>
      <c r="AX1455" s="118">
        <v>7</v>
      </c>
      <c r="AY1455" s="118">
        <v>0</v>
      </c>
      <c r="AZ1455" s="118">
        <v>8</v>
      </c>
      <c r="BA1455" s="118">
        <v>0</v>
      </c>
      <c r="BB1455" s="118">
        <v>20</v>
      </c>
      <c r="BC1455" s="118">
        <v>10</v>
      </c>
      <c r="BD1455" s="116">
        <v>17</v>
      </c>
      <c r="BE1455" s="118">
        <v>27</v>
      </c>
      <c r="BF1455" s="118">
        <v>0</v>
      </c>
      <c r="BG1455" s="112">
        <v>40.630691528320312</v>
      </c>
      <c r="BH1455" s="244">
        <v>38</v>
      </c>
      <c r="BI1455" s="240">
        <v>12.101910828025478</v>
      </c>
      <c r="BJ1455" s="129"/>
      <c r="BK1455" s="129"/>
    </row>
    <row r="1456" spans="1:63">
      <c r="A1456" s="352">
        <v>41830</v>
      </c>
      <c r="B1456" s="114" t="s">
        <v>184</v>
      </c>
      <c r="C1456" s="114" t="s">
        <v>122</v>
      </c>
      <c r="D1456" s="114">
        <v>110</v>
      </c>
      <c r="E1456" s="114">
        <v>95</v>
      </c>
      <c r="F1456" s="114">
        <v>15</v>
      </c>
      <c r="G1456" s="114">
        <v>327</v>
      </c>
      <c r="H1456" s="114">
        <v>282</v>
      </c>
      <c r="I1456" s="114">
        <v>45</v>
      </c>
      <c r="J1456" s="114">
        <v>1152</v>
      </c>
      <c r="K1456" s="115">
        <v>952</v>
      </c>
      <c r="L1456" s="115">
        <v>200</v>
      </c>
      <c r="M1456" s="115">
        <v>736955</v>
      </c>
      <c r="N1456" s="116">
        <v>4.1929289698600769E-2</v>
      </c>
      <c r="O1456" s="115">
        <v>1666</v>
      </c>
      <c r="P1456" s="116">
        <v>0.22616694867610931</v>
      </c>
      <c r="Q1456" s="116">
        <v>0</v>
      </c>
      <c r="R1456" s="117">
        <v>268167</v>
      </c>
      <c r="S1456" s="116">
        <v>99.497627258300781</v>
      </c>
      <c r="T1456" s="116">
        <v>99.272598266601563</v>
      </c>
      <c r="U1456" s="118">
        <v>269521</v>
      </c>
      <c r="V1456" s="119">
        <v>2.1519659087061882E-2</v>
      </c>
      <c r="W1456" s="117">
        <v>754</v>
      </c>
      <c r="X1456" s="119">
        <v>0.28116807341575623</v>
      </c>
      <c r="Y1456" s="119">
        <v>0</v>
      </c>
      <c r="Z1456" s="117">
        <v>185131</v>
      </c>
      <c r="AA1456" s="119">
        <v>98.543190002441406</v>
      </c>
      <c r="AB1456" s="116">
        <v>184868</v>
      </c>
      <c r="AC1456" s="120">
        <v>98.491355895996094</v>
      </c>
      <c r="AD1456" s="116">
        <v>5.6098337173461914</v>
      </c>
      <c r="AE1456" s="116">
        <v>30.998886108398438</v>
      </c>
      <c r="AF1456" s="116">
        <v>1188.31787109375</v>
      </c>
      <c r="AG1456" s="116">
        <v>3470.855712890625</v>
      </c>
      <c r="AH1456" s="121">
        <v>2083.947021484375</v>
      </c>
      <c r="AI1456" s="116">
        <v>60.041305541992188</v>
      </c>
      <c r="AJ1456" s="121">
        <v>2853.954833984375</v>
      </c>
      <c r="AK1456" s="121">
        <v>616.90093994140625</v>
      </c>
      <c r="AL1456" s="116">
        <v>1707.9503173828125</v>
      </c>
      <c r="AM1456" s="116">
        <v>375.99700927734375</v>
      </c>
      <c r="AN1456" s="116">
        <v>78.783035278320313</v>
      </c>
      <c r="AO1456" s="116">
        <v>79.52752685546875</v>
      </c>
      <c r="AP1456" s="116">
        <v>75.512672424316406</v>
      </c>
      <c r="AQ1456" s="116">
        <v>3.0128955841064453</v>
      </c>
      <c r="AR1456" s="118">
        <v>211</v>
      </c>
      <c r="AS1456" s="118">
        <v>4</v>
      </c>
      <c r="AT1456" s="118">
        <v>3</v>
      </c>
      <c r="AU1456" s="118">
        <v>1</v>
      </c>
      <c r="AV1456" s="118">
        <v>0</v>
      </c>
      <c r="AW1456" s="118">
        <v>0</v>
      </c>
      <c r="AX1456" s="118">
        <v>1</v>
      </c>
      <c r="AY1456" s="118">
        <v>0</v>
      </c>
      <c r="AZ1456" s="118">
        <v>4</v>
      </c>
      <c r="BA1456" s="118">
        <v>0</v>
      </c>
      <c r="BB1456" s="118">
        <v>22</v>
      </c>
      <c r="BC1456" s="118">
        <v>11</v>
      </c>
      <c r="BD1456" s="116">
        <v>9</v>
      </c>
      <c r="BE1456" s="118">
        <v>35</v>
      </c>
      <c r="BF1456" s="118">
        <v>0</v>
      </c>
      <c r="BG1456" s="112">
        <v>38.87432861328125</v>
      </c>
      <c r="BH1456" s="244">
        <v>57</v>
      </c>
      <c r="BI1456" s="240">
        <v>17.431192660550458</v>
      </c>
      <c r="BJ1456" s="129"/>
      <c r="BK1456" s="129"/>
    </row>
    <row r="1457" spans="1:63">
      <c r="A1457" s="352">
        <v>41830</v>
      </c>
      <c r="B1457" s="114" t="s">
        <v>131</v>
      </c>
      <c r="C1457" s="114" t="s">
        <v>176</v>
      </c>
      <c r="D1457" s="114">
        <v>183</v>
      </c>
      <c r="E1457" s="114">
        <v>164</v>
      </c>
      <c r="F1457" s="114">
        <v>19</v>
      </c>
      <c r="G1457" s="114">
        <v>525</v>
      </c>
      <c r="H1457" s="114">
        <v>478</v>
      </c>
      <c r="I1457" s="114">
        <v>47</v>
      </c>
      <c r="J1457" s="114">
        <v>1690</v>
      </c>
      <c r="K1457" s="115">
        <v>1528</v>
      </c>
      <c r="L1457" s="115">
        <v>162</v>
      </c>
      <c r="M1457" s="115">
        <v>970381</v>
      </c>
      <c r="N1457" s="116">
        <v>2.9885168187320232E-3</v>
      </c>
      <c r="O1457" s="115">
        <v>20</v>
      </c>
      <c r="P1457" s="116">
        <v>2.1436824463307858E-3</v>
      </c>
      <c r="Q1457" s="116">
        <v>0</v>
      </c>
      <c r="R1457" s="117">
        <v>349040</v>
      </c>
      <c r="S1457" s="116">
        <v>99.587142944335938</v>
      </c>
      <c r="T1457" s="116">
        <v>99.585006713867188</v>
      </c>
      <c r="U1457" s="118">
        <v>350487</v>
      </c>
      <c r="V1457" s="119">
        <v>0.12525428831577301</v>
      </c>
      <c r="W1457" s="117">
        <v>1020</v>
      </c>
      <c r="X1457" s="119">
        <v>0.29223012924194336</v>
      </c>
      <c r="Y1457" s="119">
        <v>0</v>
      </c>
      <c r="Z1457" s="117">
        <v>132530</v>
      </c>
      <c r="AA1457" s="119">
        <v>95.707389831542969</v>
      </c>
      <c r="AB1457" s="116">
        <v>131342</v>
      </c>
      <c r="AC1457" s="120">
        <v>96.096450805664063</v>
      </c>
      <c r="AD1457" s="116">
        <v>5.1194915771484375</v>
      </c>
      <c r="AE1457" s="116">
        <v>31.373046875</v>
      </c>
      <c r="AF1457" s="116">
        <v>1399.394287109375</v>
      </c>
      <c r="AG1457" s="116">
        <v>4390.33544921875</v>
      </c>
      <c r="AH1457" s="121">
        <v>2540.951416015625</v>
      </c>
      <c r="AI1457" s="116">
        <v>57.876018524169922</v>
      </c>
      <c r="AJ1457" s="121">
        <v>3889.385498046875</v>
      </c>
      <c r="AK1457" s="121">
        <v>500.94940185546875</v>
      </c>
      <c r="AL1457" s="116">
        <v>2196.7490234375</v>
      </c>
      <c r="AM1457" s="116">
        <v>344.20193481445312</v>
      </c>
      <c r="AN1457" s="116">
        <v>66.94287109375</v>
      </c>
      <c r="AO1457" s="116">
        <v>66.031295776367188</v>
      </c>
      <c r="AP1457" s="116">
        <v>74.979515075683594</v>
      </c>
      <c r="AQ1457" s="116">
        <v>2.597831626756657</v>
      </c>
      <c r="AR1457" s="118">
        <v>376</v>
      </c>
      <c r="AS1457" s="118">
        <v>2</v>
      </c>
      <c r="AT1457" s="118">
        <v>0</v>
      </c>
      <c r="AU1457" s="118">
        <v>0</v>
      </c>
      <c r="AV1457" s="118">
        <v>1</v>
      </c>
      <c r="AW1457" s="118">
        <v>1</v>
      </c>
      <c r="AX1457" s="118">
        <v>4</v>
      </c>
      <c r="AY1457" s="118">
        <v>0</v>
      </c>
      <c r="AZ1457" s="118">
        <v>6</v>
      </c>
      <c r="BA1457" s="118">
        <v>0</v>
      </c>
      <c r="BB1457" s="118">
        <v>96</v>
      </c>
      <c r="BC1457" s="118">
        <v>45</v>
      </c>
      <c r="BD1457" s="116">
        <v>14</v>
      </c>
      <c r="BE1457" s="118">
        <v>18</v>
      </c>
      <c r="BF1457" s="118">
        <v>0</v>
      </c>
      <c r="BG1457" s="112">
        <v>32.669879913330078</v>
      </c>
      <c r="BH1457" s="244">
        <v>144</v>
      </c>
      <c r="BI1457" s="240">
        <v>27.428571428571431</v>
      </c>
      <c r="BJ1457" s="129"/>
      <c r="BK1457" s="129"/>
    </row>
    <row r="1458" spans="1:63">
      <c r="A1458" s="352">
        <v>41830</v>
      </c>
      <c r="B1458" s="114" t="s">
        <v>124</v>
      </c>
      <c r="C1458" s="114" t="s">
        <v>176</v>
      </c>
      <c r="D1458" s="114">
        <v>148</v>
      </c>
      <c r="E1458" s="114">
        <v>112</v>
      </c>
      <c r="F1458" s="114">
        <v>36</v>
      </c>
      <c r="G1458" s="114">
        <v>428</v>
      </c>
      <c r="H1458" s="114">
        <v>330</v>
      </c>
      <c r="I1458" s="114">
        <v>98</v>
      </c>
      <c r="J1458" s="114">
        <v>1589</v>
      </c>
      <c r="K1458" s="115">
        <v>1241</v>
      </c>
      <c r="L1458" s="115">
        <v>348</v>
      </c>
      <c r="M1458" s="115">
        <v>932291</v>
      </c>
      <c r="N1458" s="116">
        <v>1.7269285395741463E-2</v>
      </c>
      <c r="O1458" s="115">
        <v>64</v>
      </c>
      <c r="P1458" s="116">
        <v>7.1043381467461586E-3</v>
      </c>
      <c r="Q1458" s="116">
        <v>0</v>
      </c>
      <c r="R1458" s="117">
        <v>378281</v>
      </c>
      <c r="S1458" s="116">
        <v>99.672218322753906</v>
      </c>
      <c r="T1458" s="116">
        <v>99.665138244628906</v>
      </c>
      <c r="U1458" s="118">
        <v>379525</v>
      </c>
      <c r="V1458" s="119">
        <v>5.7967197149991989E-2</v>
      </c>
      <c r="W1458" s="117">
        <v>1170</v>
      </c>
      <c r="X1458" s="119">
        <v>0.30929389595985413</v>
      </c>
      <c r="Y1458" s="119">
        <v>0</v>
      </c>
      <c r="Z1458" s="117">
        <v>86192</v>
      </c>
      <c r="AA1458" s="119">
        <v>96.497352600097656</v>
      </c>
      <c r="AB1458" s="116">
        <v>86410</v>
      </c>
      <c r="AC1458" s="120">
        <v>96.575630187988281</v>
      </c>
      <c r="AD1458" s="116">
        <v>4.8005867004394531</v>
      </c>
      <c r="AE1458" s="116">
        <v>30.871356964111328</v>
      </c>
      <c r="AF1458" s="116">
        <v>1317.0950927734375</v>
      </c>
      <c r="AG1458" s="116">
        <v>4720.03857421875</v>
      </c>
      <c r="AH1458" s="121">
        <v>2709.156494140625</v>
      </c>
      <c r="AI1458" s="116">
        <v>57.396915435791016</v>
      </c>
      <c r="AJ1458" s="121">
        <v>3783.941162109375</v>
      </c>
      <c r="AK1458" s="121">
        <v>936.09698486328125</v>
      </c>
      <c r="AL1458" s="116">
        <v>2046.73046875</v>
      </c>
      <c r="AM1458" s="116">
        <v>662.4267578125</v>
      </c>
      <c r="AN1458" s="116">
        <v>72.865859985351563</v>
      </c>
      <c r="AO1458" s="116">
        <v>74.484519958496094</v>
      </c>
      <c r="AP1458" s="116">
        <v>66.981903076171875</v>
      </c>
      <c r="AQ1458" s="116">
        <v>2.9704459246184709</v>
      </c>
      <c r="AR1458" s="118">
        <v>242</v>
      </c>
      <c r="AS1458" s="118">
        <v>0</v>
      </c>
      <c r="AT1458" s="118">
        <v>1</v>
      </c>
      <c r="AU1458" s="118">
        <v>1</v>
      </c>
      <c r="AV1458" s="118">
        <v>1</v>
      </c>
      <c r="AW1458" s="118">
        <v>1</v>
      </c>
      <c r="AX1458" s="118">
        <v>4</v>
      </c>
      <c r="AY1458" s="118">
        <v>0</v>
      </c>
      <c r="AZ1458" s="118">
        <v>1</v>
      </c>
      <c r="BA1458" s="118">
        <v>0</v>
      </c>
      <c r="BB1458" s="118">
        <v>72</v>
      </c>
      <c r="BC1458" s="118">
        <v>37</v>
      </c>
      <c r="BD1458" s="116">
        <v>14</v>
      </c>
      <c r="BE1458" s="118">
        <v>25</v>
      </c>
      <c r="BF1458" s="118">
        <v>0</v>
      </c>
      <c r="BG1458" s="112">
        <v>35.911800384521484</v>
      </c>
      <c r="BH1458" s="244">
        <v>104</v>
      </c>
      <c r="BI1458" s="240">
        <v>24.299065420560748</v>
      </c>
      <c r="BJ1458" s="129"/>
      <c r="BK1458" s="129"/>
    </row>
    <row r="1459" spans="1:63">
      <c r="A1459" s="352">
        <v>41830</v>
      </c>
      <c r="B1459" s="206" t="s">
        <v>133</v>
      </c>
      <c r="C1459" s="206" t="s">
        <v>176</v>
      </c>
      <c r="D1459" s="206">
        <v>169</v>
      </c>
      <c r="E1459" s="206">
        <v>163</v>
      </c>
      <c r="F1459" s="206">
        <v>6</v>
      </c>
      <c r="G1459" s="206">
        <v>500</v>
      </c>
      <c r="H1459" s="206">
        <v>482</v>
      </c>
      <c r="I1459" s="206">
        <v>18</v>
      </c>
      <c r="J1459" s="206">
        <v>1555</v>
      </c>
      <c r="K1459" s="245">
        <v>1491</v>
      </c>
      <c r="L1459" s="245">
        <v>64</v>
      </c>
      <c r="M1459" s="245">
        <v>759818</v>
      </c>
      <c r="N1459" s="246">
        <v>5.2644184324890375E-4</v>
      </c>
      <c r="O1459" s="245">
        <v>35</v>
      </c>
      <c r="P1459" s="246">
        <v>4.7964062541723251E-3</v>
      </c>
      <c r="Q1459" s="246">
        <v>0</v>
      </c>
      <c r="R1459" s="247">
        <v>259173</v>
      </c>
      <c r="S1459" s="246">
        <v>99.646278381347656</v>
      </c>
      <c r="T1459" s="246">
        <v>99.641502380371094</v>
      </c>
      <c r="U1459" s="248">
        <v>260093</v>
      </c>
      <c r="V1459" s="249">
        <v>3.7294350564479828E-2</v>
      </c>
      <c r="W1459" s="248">
        <v>822</v>
      </c>
      <c r="X1459" s="246">
        <v>0.31716266274452209</v>
      </c>
      <c r="Y1459" s="246">
        <v>0</v>
      </c>
      <c r="Z1459" s="247">
        <v>50371</v>
      </c>
      <c r="AA1459" s="249">
        <v>96.249824523925781</v>
      </c>
      <c r="AB1459" s="246">
        <v>49595</v>
      </c>
      <c r="AC1459" s="250">
        <v>96.691200256347656</v>
      </c>
      <c r="AD1459" s="246">
        <v>5.2058863639831543</v>
      </c>
      <c r="AE1459" s="246">
        <v>37.565933227539063</v>
      </c>
      <c r="AF1459" s="246">
        <v>1138.5225830078125</v>
      </c>
      <c r="AG1459" s="246">
        <v>3820.767333984375</v>
      </c>
      <c r="AH1459" s="251">
        <v>2208.748291015625</v>
      </c>
      <c r="AI1459" s="246">
        <v>57.809024810791016</v>
      </c>
      <c r="AJ1459" s="251">
        <v>3708.4775390625</v>
      </c>
      <c r="AK1459" s="251">
        <v>112.29029846191406</v>
      </c>
      <c r="AL1459" s="246">
        <v>2151.38134765625</v>
      </c>
      <c r="AM1459" s="246">
        <v>57.366897583007813</v>
      </c>
      <c r="AN1459" s="246">
        <v>65.960960388183594</v>
      </c>
      <c r="AO1459" s="246">
        <v>67.105690002441406</v>
      </c>
      <c r="AP1459" s="246">
        <v>42.191394805908203</v>
      </c>
      <c r="AQ1459" s="246">
        <v>2.4570851022407556</v>
      </c>
      <c r="AR1459" s="248">
        <v>374</v>
      </c>
      <c r="AS1459" s="248">
        <v>1</v>
      </c>
      <c r="AT1459" s="248">
        <v>0</v>
      </c>
      <c r="AU1459" s="248">
        <v>0</v>
      </c>
      <c r="AV1459" s="248">
        <v>0</v>
      </c>
      <c r="AW1459" s="248">
        <v>0</v>
      </c>
      <c r="AX1459" s="248">
        <v>4</v>
      </c>
      <c r="AY1459" s="248">
        <v>0</v>
      </c>
      <c r="AZ1459" s="248">
        <v>3</v>
      </c>
      <c r="BA1459" s="248">
        <v>0</v>
      </c>
      <c r="BB1459" s="248">
        <v>73</v>
      </c>
      <c r="BC1459" s="248">
        <v>38</v>
      </c>
      <c r="BD1459" s="246">
        <v>18</v>
      </c>
      <c r="BE1459" s="248">
        <v>18</v>
      </c>
      <c r="BF1459" s="248">
        <v>0</v>
      </c>
      <c r="BG1459" s="249">
        <v>31.972959518432617</v>
      </c>
      <c r="BH1459" s="252">
        <v>170</v>
      </c>
      <c r="BI1459" s="253">
        <v>34</v>
      </c>
      <c r="BJ1459" s="129"/>
      <c r="BK1459" s="129"/>
    </row>
    <row r="1460" spans="1:63">
      <c r="A1460" s="352">
        <v>41830</v>
      </c>
      <c r="B1460" s="206" t="s">
        <v>125</v>
      </c>
      <c r="C1460" s="206" t="s">
        <v>176</v>
      </c>
      <c r="D1460" s="206">
        <v>171</v>
      </c>
      <c r="E1460" s="206">
        <v>164</v>
      </c>
      <c r="F1460" s="206">
        <v>7</v>
      </c>
      <c r="G1460" s="206">
        <v>481</v>
      </c>
      <c r="H1460" s="206">
        <v>460</v>
      </c>
      <c r="I1460" s="206">
        <v>21</v>
      </c>
      <c r="J1460" s="206">
        <v>1564</v>
      </c>
      <c r="K1460" s="245">
        <v>1490</v>
      </c>
      <c r="L1460" s="245">
        <v>74</v>
      </c>
      <c r="M1460" s="245">
        <v>773218</v>
      </c>
      <c r="N1460" s="246">
        <v>1.293296372750774E-4</v>
      </c>
      <c r="O1460" s="245">
        <v>8</v>
      </c>
      <c r="P1460" s="246">
        <v>1.0801468743011355E-3</v>
      </c>
      <c r="Q1460" s="246">
        <v>0</v>
      </c>
      <c r="R1460" s="247">
        <v>286856</v>
      </c>
      <c r="S1460" s="246">
        <v>99.559562683105469</v>
      </c>
      <c r="T1460" s="246">
        <v>99.558486938476563</v>
      </c>
      <c r="U1460" s="248">
        <v>288125</v>
      </c>
      <c r="V1460" s="249">
        <v>0.21067245304584503</v>
      </c>
      <c r="W1460" s="248">
        <v>692</v>
      </c>
      <c r="X1460" s="246">
        <v>0.24123601615428925</v>
      </c>
      <c r="Y1460" s="246">
        <v>0</v>
      </c>
      <c r="Z1460" s="247">
        <v>66036</v>
      </c>
      <c r="AA1460" s="249">
        <v>97.148521423339844</v>
      </c>
      <c r="AB1460" s="246">
        <v>66255</v>
      </c>
      <c r="AC1460" s="250">
        <v>97.000984191894531</v>
      </c>
      <c r="AD1460" s="246">
        <v>4.2588152885437012</v>
      </c>
      <c r="AE1460" s="246">
        <v>32.551753997802734</v>
      </c>
      <c r="AF1460" s="246">
        <v>968.6201171875</v>
      </c>
      <c r="AG1460" s="246">
        <v>3810.84912109375</v>
      </c>
      <c r="AH1460" s="251">
        <v>2193.219970703125</v>
      </c>
      <c r="AI1460" s="246">
        <v>57.552001953125</v>
      </c>
      <c r="AJ1460" s="251">
        <v>3709.9755859375</v>
      </c>
      <c r="AK1460" s="251">
        <v>100.87360382080078</v>
      </c>
      <c r="AL1460" s="246">
        <v>2113.75341796875</v>
      </c>
      <c r="AM1460" s="246">
        <v>79.466796875</v>
      </c>
      <c r="AN1460" s="246">
        <v>64.27325439453125</v>
      </c>
      <c r="AO1460" s="246">
        <v>65.920051574707031</v>
      </c>
      <c r="AP1460" s="246">
        <v>33.496795654296875</v>
      </c>
      <c r="AQ1460" s="246">
        <v>2.4366042973745206</v>
      </c>
      <c r="AR1460" s="248">
        <v>353</v>
      </c>
      <c r="AS1460" s="248">
        <v>0</v>
      </c>
      <c r="AT1460" s="248">
        <v>0</v>
      </c>
      <c r="AU1460" s="248">
        <v>0</v>
      </c>
      <c r="AV1460" s="248">
        <v>2</v>
      </c>
      <c r="AW1460" s="248">
        <v>2</v>
      </c>
      <c r="AX1460" s="248">
        <v>1</v>
      </c>
      <c r="AY1460" s="248">
        <v>0</v>
      </c>
      <c r="AZ1460" s="248">
        <v>3</v>
      </c>
      <c r="BA1460" s="248">
        <v>0</v>
      </c>
      <c r="BB1460" s="248">
        <v>40</v>
      </c>
      <c r="BC1460" s="248">
        <v>22</v>
      </c>
      <c r="BD1460" s="246">
        <v>8</v>
      </c>
      <c r="BE1460" s="248">
        <v>11</v>
      </c>
      <c r="BF1460" s="248">
        <v>0</v>
      </c>
      <c r="BG1460" s="249">
        <v>31.270137786865234</v>
      </c>
      <c r="BH1460" s="252">
        <v>164</v>
      </c>
      <c r="BI1460" s="253">
        <v>34.095634095634097</v>
      </c>
      <c r="BJ1460" s="129"/>
      <c r="BK1460" s="129"/>
    </row>
    <row r="1461" spans="1:63">
      <c r="A1461" s="352">
        <v>41830</v>
      </c>
      <c r="B1461" s="107" t="s">
        <v>127</v>
      </c>
      <c r="C1461" s="107" t="s">
        <v>128</v>
      </c>
      <c r="D1461" s="107">
        <v>162</v>
      </c>
      <c r="E1461" s="107">
        <v>150</v>
      </c>
      <c r="F1461" s="107">
        <v>12</v>
      </c>
      <c r="G1461" s="107">
        <v>486</v>
      </c>
      <c r="H1461" s="107">
        <v>450</v>
      </c>
      <c r="I1461" s="107">
        <v>36</v>
      </c>
      <c r="J1461" s="107">
        <v>1583</v>
      </c>
      <c r="K1461" s="108">
        <v>1461</v>
      </c>
      <c r="L1461" s="108">
        <v>122</v>
      </c>
      <c r="M1461" s="108">
        <v>779339</v>
      </c>
      <c r="N1461" s="109">
        <v>2.5662773987278342E-4</v>
      </c>
      <c r="O1461" s="108">
        <v>3520</v>
      </c>
      <c r="P1461" s="109">
        <v>0.45167466998100281</v>
      </c>
      <c r="Q1461" s="109">
        <v>0</v>
      </c>
      <c r="R1461" s="110">
        <v>295591</v>
      </c>
      <c r="S1461" s="109">
        <v>99.573196411132813</v>
      </c>
      <c r="T1461" s="109">
        <v>99.123451232910156</v>
      </c>
      <c r="U1461" s="111">
        <v>296858</v>
      </c>
      <c r="V1461" s="112">
        <v>3.3349279314279556E-2</v>
      </c>
      <c r="W1461" s="111">
        <v>2284</v>
      </c>
      <c r="X1461" s="109">
        <v>0.77268928289413452</v>
      </c>
      <c r="Y1461" s="109">
        <v>0</v>
      </c>
      <c r="Z1461" s="110">
        <v>629990</v>
      </c>
      <c r="AA1461" s="112">
        <v>99.346237182617188</v>
      </c>
      <c r="AB1461" s="109">
        <v>629487</v>
      </c>
      <c r="AC1461" s="182">
        <v>99.465202331542969</v>
      </c>
      <c r="AD1461" s="109">
        <v>3.1753489971160889</v>
      </c>
      <c r="AE1461" s="109">
        <v>20.487421035766602</v>
      </c>
      <c r="AF1461" s="109">
        <v>689.105712890625</v>
      </c>
      <c r="AG1461" s="109">
        <v>3918.1611328125</v>
      </c>
      <c r="AH1461" s="113">
        <v>2245.605712890625</v>
      </c>
      <c r="AI1461" s="109">
        <v>57.312744140625</v>
      </c>
      <c r="AJ1461" s="113">
        <v>3591.072021484375</v>
      </c>
      <c r="AK1461" s="113">
        <v>327.08883666992187</v>
      </c>
      <c r="AL1461" s="109">
        <v>450</v>
      </c>
      <c r="AM1461" s="109">
        <v>36</v>
      </c>
      <c r="AN1461" s="109">
        <v>67.951690673828125</v>
      </c>
      <c r="AO1461" s="109">
        <v>68.60845947265625</v>
      </c>
      <c r="AP1461" s="109">
        <v>61.489212036132812</v>
      </c>
      <c r="AQ1461" s="109">
        <v>2.4751491679169297</v>
      </c>
      <c r="AR1461" s="111">
        <v>341</v>
      </c>
      <c r="AS1461" s="111">
        <v>1</v>
      </c>
      <c r="AT1461" s="111">
        <v>0</v>
      </c>
      <c r="AU1461" s="111">
        <v>0</v>
      </c>
      <c r="AV1461" s="111">
        <v>1</v>
      </c>
      <c r="AW1461" s="111">
        <v>0</v>
      </c>
      <c r="AX1461" s="111">
        <v>24</v>
      </c>
      <c r="AY1461" s="111">
        <v>0</v>
      </c>
      <c r="AZ1461" s="111">
        <v>7</v>
      </c>
      <c r="BA1461" s="111">
        <v>0</v>
      </c>
      <c r="BB1461" s="111">
        <v>26</v>
      </c>
      <c r="BC1461" s="111">
        <v>6</v>
      </c>
      <c r="BD1461" s="109">
        <v>78</v>
      </c>
      <c r="BE1461" s="111">
        <v>90</v>
      </c>
      <c r="BF1461" s="111">
        <v>0</v>
      </c>
      <c r="BG1461" s="112">
        <v>33.28662109375</v>
      </c>
      <c r="BH1461" s="244">
        <v>185</v>
      </c>
      <c r="BI1461" s="240">
        <v>38.065843621399175</v>
      </c>
      <c r="BJ1461" s="129"/>
      <c r="BK1461" s="129"/>
    </row>
    <row r="1462" spans="1:63">
      <c r="A1462" s="352">
        <v>41830</v>
      </c>
      <c r="B1462" s="107" t="s">
        <v>129</v>
      </c>
      <c r="C1462" s="107" t="s">
        <v>128</v>
      </c>
      <c r="D1462" s="107">
        <v>154</v>
      </c>
      <c r="E1462" s="107">
        <v>151</v>
      </c>
      <c r="F1462" s="107">
        <v>3</v>
      </c>
      <c r="G1462" s="107">
        <v>457</v>
      </c>
      <c r="H1462" s="107">
        <v>449</v>
      </c>
      <c r="I1462" s="107">
        <v>8</v>
      </c>
      <c r="J1462" s="107">
        <v>1277</v>
      </c>
      <c r="K1462" s="108">
        <v>1251</v>
      </c>
      <c r="L1462" s="108">
        <v>26</v>
      </c>
      <c r="M1462" s="108">
        <v>595328</v>
      </c>
      <c r="N1462" s="109">
        <v>3.6954418756067753E-3</v>
      </c>
      <c r="O1462" s="108">
        <v>3021</v>
      </c>
      <c r="P1462" s="109">
        <v>0.50748121738433838</v>
      </c>
      <c r="Q1462" s="109">
        <v>0</v>
      </c>
      <c r="R1462" s="110">
        <v>183821</v>
      </c>
      <c r="S1462" s="109">
        <v>99.5262451171875</v>
      </c>
      <c r="T1462" s="109">
        <v>99.021171569824219</v>
      </c>
      <c r="U1462" s="111">
        <v>184696</v>
      </c>
      <c r="V1462" s="112">
        <v>2.8154373168945313E-2</v>
      </c>
      <c r="W1462" s="111">
        <v>1310</v>
      </c>
      <c r="X1462" s="109">
        <v>0.71264982223510742</v>
      </c>
      <c r="Y1462" s="109">
        <v>0</v>
      </c>
      <c r="Z1462" s="110">
        <v>147339</v>
      </c>
      <c r="AA1462" s="112">
        <v>98.954910278320313</v>
      </c>
      <c r="AB1462" s="109">
        <v>147867</v>
      </c>
      <c r="AC1462" s="182">
        <v>99.169998168945313</v>
      </c>
      <c r="AD1462" s="109">
        <v>3.0870707035064697</v>
      </c>
      <c r="AE1462" s="109">
        <v>28.389739990234375</v>
      </c>
      <c r="AF1462" s="109">
        <v>533.31134033203125</v>
      </c>
      <c r="AG1462" s="109">
        <v>2204.060302734375</v>
      </c>
      <c r="AH1462" s="113">
        <v>821.338623046875</v>
      </c>
      <c r="AI1462" s="109">
        <v>37.264797210693359</v>
      </c>
      <c r="AJ1462" s="113">
        <v>2178.149169921875</v>
      </c>
      <c r="AK1462" s="113">
        <v>25.911109924316406</v>
      </c>
      <c r="AL1462" s="109">
        <v>449</v>
      </c>
      <c r="AM1462" s="109">
        <v>8</v>
      </c>
      <c r="AN1462" s="109">
        <v>51.951118469238281</v>
      </c>
      <c r="AO1462" s="109">
        <v>52.488994598388672</v>
      </c>
      <c r="AP1462" s="109">
        <v>27.909423828125</v>
      </c>
      <c r="AQ1462" s="109">
        <v>1.7259673474818911</v>
      </c>
      <c r="AR1462" s="111">
        <v>376</v>
      </c>
      <c r="AS1462" s="111">
        <v>0</v>
      </c>
      <c r="AT1462" s="111">
        <v>0</v>
      </c>
      <c r="AU1462" s="111">
        <v>0</v>
      </c>
      <c r="AV1462" s="111">
        <v>1</v>
      </c>
      <c r="AW1462" s="111">
        <v>0</v>
      </c>
      <c r="AX1462" s="111">
        <v>15</v>
      </c>
      <c r="AY1462" s="111">
        <v>0</v>
      </c>
      <c r="AZ1462" s="111">
        <v>7</v>
      </c>
      <c r="BA1462" s="111">
        <v>0</v>
      </c>
      <c r="BB1462" s="111">
        <v>27</v>
      </c>
      <c r="BC1462" s="111">
        <v>13</v>
      </c>
      <c r="BD1462" s="109">
        <v>53</v>
      </c>
      <c r="BE1462" s="111">
        <v>84</v>
      </c>
      <c r="BF1462" s="111">
        <v>0</v>
      </c>
      <c r="BG1462" s="112">
        <v>25.133998870849609</v>
      </c>
      <c r="BH1462" s="244">
        <v>213</v>
      </c>
      <c r="BI1462" s="240">
        <v>46.608315098468275</v>
      </c>
      <c r="BJ1462" s="129"/>
      <c r="BK1462" s="129"/>
    </row>
    <row r="1463" spans="1:63">
      <c r="A1463" s="352">
        <v>41830</v>
      </c>
      <c r="B1463" s="126" t="s">
        <v>130</v>
      </c>
      <c r="C1463" s="126" t="s">
        <v>128</v>
      </c>
      <c r="D1463" s="233">
        <v>181</v>
      </c>
      <c r="E1463" s="233">
        <v>176</v>
      </c>
      <c r="F1463" s="233">
        <v>5</v>
      </c>
      <c r="G1463" s="233">
        <v>543</v>
      </c>
      <c r="H1463" s="233">
        <v>528</v>
      </c>
      <c r="I1463" s="233">
        <v>15</v>
      </c>
      <c r="J1463" s="233">
        <v>899</v>
      </c>
      <c r="K1463" s="233">
        <v>866</v>
      </c>
      <c r="L1463" s="233">
        <v>33</v>
      </c>
      <c r="M1463" s="233">
        <v>271956</v>
      </c>
      <c r="N1463" s="195">
        <v>0</v>
      </c>
      <c r="O1463" s="233">
        <v>677</v>
      </c>
      <c r="P1463" s="230">
        <v>0.24893732368946075</v>
      </c>
      <c r="Q1463" s="234">
        <v>0</v>
      </c>
      <c r="R1463" s="233">
        <v>55496</v>
      </c>
      <c r="S1463" s="230">
        <v>99.794998168945313</v>
      </c>
      <c r="T1463" s="195">
        <v>99.54656982421875</v>
      </c>
      <c r="U1463" s="233">
        <v>55610</v>
      </c>
      <c r="V1463" s="195">
        <v>0</v>
      </c>
      <c r="W1463" s="233">
        <v>353</v>
      </c>
      <c r="X1463" s="195">
        <v>0.63608187437057495</v>
      </c>
      <c r="Y1463" s="234">
        <v>0</v>
      </c>
      <c r="Z1463" s="233">
        <v>103559</v>
      </c>
      <c r="AA1463" s="195">
        <v>98.623100280761719</v>
      </c>
      <c r="AB1463" s="233">
        <v>105220</v>
      </c>
      <c r="AC1463" s="195">
        <v>98.376686096191406</v>
      </c>
      <c r="AD1463" s="234">
        <v>4.2640666961669922</v>
      </c>
      <c r="AE1463" s="234">
        <v>29.483592987060547</v>
      </c>
      <c r="AF1463" s="233">
        <v>346.86105346679687</v>
      </c>
      <c r="AG1463" s="234">
        <v>1027.8497314453125</v>
      </c>
      <c r="AH1463" s="234">
        <v>534.4608154296875</v>
      </c>
      <c r="AI1463" s="234">
        <v>51.997951507568359</v>
      </c>
      <c r="AJ1463" s="234">
        <v>983.52764892578125</v>
      </c>
      <c r="AK1463" s="234">
        <v>44.322223663330078</v>
      </c>
      <c r="AL1463" s="234">
        <v>528</v>
      </c>
      <c r="AM1463" s="234">
        <v>15</v>
      </c>
      <c r="AN1463" s="235">
        <v>39.982250213623047</v>
      </c>
      <c r="AO1463" s="235">
        <v>39.416328430175781</v>
      </c>
      <c r="AP1463" s="235">
        <v>58.676952362060547</v>
      </c>
      <c r="AQ1463" s="213">
        <v>1.1433256189603032</v>
      </c>
      <c r="AR1463" s="234">
        <v>487</v>
      </c>
      <c r="AS1463" s="236">
        <v>0</v>
      </c>
      <c r="AT1463" s="236">
        <v>0</v>
      </c>
      <c r="AU1463" s="236">
        <v>0</v>
      </c>
      <c r="AV1463" s="236">
        <v>0</v>
      </c>
      <c r="AW1463" s="236">
        <v>0</v>
      </c>
      <c r="AX1463" s="236">
        <v>11</v>
      </c>
      <c r="AY1463" s="236">
        <v>0</v>
      </c>
      <c r="AZ1463" s="236">
        <v>1</v>
      </c>
      <c r="BA1463" s="236">
        <v>0</v>
      </c>
      <c r="BB1463" s="236">
        <v>59</v>
      </c>
      <c r="BC1463" s="236">
        <v>12</v>
      </c>
      <c r="BD1463" s="236">
        <v>11</v>
      </c>
      <c r="BE1463" s="236">
        <v>1</v>
      </c>
      <c r="BF1463" s="236">
        <v>0</v>
      </c>
      <c r="BG1463" s="235">
        <v>18.306797027587891</v>
      </c>
      <c r="BH1463" s="236">
        <v>319</v>
      </c>
      <c r="BI1463" s="235">
        <v>58.747697974217317</v>
      </c>
      <c r="BJ1463" s="129"/>
      <c r="BK1463" s="129"/>
    </row>
    <row r="1464" spans="1:63">
      <c r="A1464" s="352">
        <v>41830</v>
      </c>
      <c r="B1464" s="127" t="s">
        <v>132</v>
      </c>
      <c r="C1464" s="127" t="s">
        <v>128</v>
      </c>
      <c r="D1464" s="199">
        <v>183</v>
      </c>
      <c r="E1464" s="199">
        <v>178</v>
      </c>
      <c r="F1464" s="199">
        <v>5</v>
      </c>
      <c r="G1464" s="199">
        <v>542</v>
      </c>
      <c r="H1464" s="199">
        <v>527</v>
      </c>
      <c r="I1464" s="199">
        <v>15</v>
      </c>
      <c r="J1464" s="199">
        <v>1049</v>
      </c>
      <c r="K1464" s="199">
        <v>1022</v>
      </c>
      <c r="L1464" s="199">
        <v>27</v>
      </c>
      <c r="M1464" s="199">
        <v>349468</v>
      </c>
      <c r="N1464" s="200">
        <v>1.4593610540032387E-2</v>
      </c>
      <c r="O1464" s="199">
        <v>1392</v>
      </c>
      <c r="P1464" s="194">
        <v>0.39840638637542725</v>
      </c>
      <c r="Q1464" s="200">
        <v>0</v>
      </c>
      <c r="R1464" s="199">
        <v>84275</v>
      </c>
      <c r="S1464" s="194">
        <v>99.673568725585937</v>
      </c>
      <c r="T1464" s="200">
        <v>99.276466369628906</v>
      </c>
      <c r="U1464" s="199">
        <v>84551</v>
      </c>
      <c r="V1464" s="201">
        <v>0</v>
      </c>
      <c r="W1464" s="199">
        <v>949</v>
      </c>
      <c r="X1464" s="200">
        <v>1.1260753870010376</v>
      </c>
      <c r="Y1464" s="200">
        <v>0</v>
      </c>
      <c r="Z1464" s="199">
        <v>117882</v>
      </c>
      <c r="AA1464" s="201">
        <v>97.158660888671875</v>
      </c>
      <c r="AB1464" s="199">
        <v>118882</v>
      </c>
      <c r="AC1464" s="201">
        <v>97.029830932617188</v>
      </c>
      <c r="AD1464" s="200">
        <v>4.289945125579834</v>
      </c>
      <c r="AE1464" s="200">
        <v>27.516965866088867</v>
      </c>
      <c r="AF1464" s="199">
        <v>415.87759399414062</v>
      </c>
      <c r="AG1464" s="200">
        <v>1353.4879150390625</v>
      </c>
      <c r="AH1464" s="200">
        <v>622.47735595703125</v>
      </c>
      <c r="AI1464" s="237">
        <v>45.990612030029297</v>
      </c>
      <c r="AJ1464" s="200">
        <v>1312.2994384765625</v>
      </c>
      <c r="AK1464" s="200">
        <v>41.188888549804688</v>
      </c>
      <c r="AL1464" s="200">
        <v>527</v>
      </c>
      <c r="AM1464" s="200">
        <v>15</v>
      </c>
      <c r="AN1464" s="200">
        <v>41.526752471923828</v>
      </c>
      <c r="AO1464" s="200">
        <v>41.689979553222656</v>
      </c>
      <c r="AP1464" s="200">
        <v>36.921501159667969</v>
      </c>
      <c r="AQ1464" s="200">
        <v>1.2902649333070186</v>
      </c>
      <c r="AR1464" s="200">
        <v>497</v>
      </c>
      <c r="AS1464" s="202">
        <v>0</v>
      </c>
      <c r="AT1464" s="202">
        <v>2</v>
      </c>
      <c r="AU1464" s="202">
        <v>2</v>
      </c>
      <c r="AV1464" s="202">
        <v>0</v>
      </c>
      <c r="AW1464" s="202">
        <v>0</v>
      </c>
      <c r="AX1464" s="202">
        <v>35</v>
      </c>
      <c r="AY1464" s="202">
        <v>-2</v>
      </c>
      <c r="AZ1464" s="202">
        <v>8</v>
      </c>
      <c r="BA1464" s="202">
        <v>0</v>
      </c>
      <c r="BB1464" s="202">
        <v>67</v>
      </c>
      <c r="BC1464" s="202">
        <v>39</v>
      </c>
      <c r="BD1464" s="202">
        <v>41</v>
      </c>
      <c r="BE1464" s="202">
        <v>20</v>
      </c>
      <c r="BF1464" s="202">
        <v>0</v>
      </c>
      <c r="BG1464" s="200">
        <v>19.303943634033203</v>
      </c>
      <c r="BH1464" s="202">
        <v>335</v>
      </c>
      <c r="BI1464" s="238">
        <v>61.808118081180808</v>
      </c>
      <c r="BJ1464" s="129"/>
      <c r="BK1464" s="129"/>
    </row>
    <row r="1465" spans="1:63">
      <c r="A1465" s="352">
        <v>41829</v>
      </c>
      <c r="B1465" s="126" t="s">
        <v>6</v>
      </c>
      <c r="C1465" s="126"/>
      <c r="D1465" s="233">
        <v>2064</v>
      </c>
      <c r="E1465" s="233">
        <v>1888</v>
      </c>
      <c r="F1465" s="233">
        <v>176</v>
      </c>
      <c r="G1465" s="233">
        <v>6082</v>
      </c>
      <c r="H1465" s="233">
        <v>5574</v>
      </c>
      <c r="I1465" s="233">
        <v>508</v>
      </c>
      <c r="J1465" s="233">
        <v>18814</v>
      </c>
      <c r="K1465" s="233">
        <v>16868</v>
      </c>
      <c r="L1465" s="233">
        <v>1946</v>
      </c>
      <c r="M1465" s="233">
        <v>9959021</v>
      </c>
      <c r="N1465" s="195">
        <v>2.6157189133364803E-2</v>
      </c>
      <c r="O1465" s="233">
        <v>15676</v>
      </c>
      <c r="P1465" s="230">
        <v>0.15956239295621882</v>
      </c>
      <c r="Q1465" s="234"/>
      <c r="R1465" s="233">
        <v>3818677</v>
      </c>
      <c r="S1465" s="230">
        <v>99.627428261287662</v>
      </c>
      <c r="T1465" s="195">
        <v>99.468460352713223</v>
      </c>
      <c r="U1465" s="233">
        <v>3832962</v>
      </c>
      <c r="V1465" s="195">
        <v>8.0225163107056977E-2</v>
      </c>
      <c r="W1465" s="233">
        <v>13996</v>
      </c>
      <c r="X1465" s="195">
        <v>0.36651437133855519</v>
      </c>
      <c r="Y1465" s="234"/>
      <c r="Z1465" s="233">
        <v>2931252</v>
      </c>
      <c r="AA1465" s="195">
        <v>98.440771593388135</v>
      </c>
      <c r="AB1465" s="233">
        <v>2927705</v>
      </c>
      <c r="AC1465" s="195">
        <v>98.458505909634525</v>
      </c>
      <c r="AD1465" s="234">
        <v>9.1468948090470086</v>
      </c>
      <c r="AE1465" s="234">
        <v>30.654632774816129</v>
      </c>
      <c r="AF1465" s="233">
        <v>13355.674621582031</v>
      </c>
      <c r="AG1465" s="234">
        <v>52901.575439453125</v>
      </c>
      <c r="AH1465" s="234">
        <v>33864.495727539063</v>
      </c>
      <c r="AI1465" s="234">
        <v>64.014153541226065</v>
      </c>
      <c r="AJ1465" s="234">
        <v>45510.628051757813</v>
      </c>
      <c r="AK1465" s="234">
        <v>7390.9456882476807</v>
      </c>
      <c r="AL1465" s="234">
        <v>26308.31494140625</v>
      </c>
      <c r="AM1465" s="234">
        <v>5665.2871170043945</v>
      </c>
      <c r="AN1465" s="235">
        <v>75.502634526227453</v>
      </c>
      <c r="AO1465" s="235">
        <v>73.180531113472753</v>
      </c>
      <c r="AP1465" s="235">
        <v>94.005738797726821</v>
      </c>
      <c r="AQ1465" s="213">
        <v>2.8118196789334071</v>
      </c>
      <c r="AR1465" s="234">
        <v>4236</v>
      </c>
      <c r="AS1465" s="236">
        <v>81</v>
      </c>
      <c r="AT1465" s="236">
        <v>22</v>
      </c>
      <c r="AU1465" s="236">
        <v>17</v>
      </c>
      <c r="AV1465" s="236">
        <v>13</v>
      </c>
      <c r="AW1465" s="236">
        <v>7</v>
      </c>
      <c r="AX1465" s="236">
        <v>104</v>
      </c>
      <c r="AY1465" s="236">
        <v>-2</v>
      </c>
      <c r="AZ1465" s="236">
        <v>65</v>
      </c>
      <c r="BA1465" s="236">
        <v>0</v>
      </c>
      <c r="BB1465" s="236">
        <v>557</v>
      </c>
      <c r="BC1465" s="236">
        <v>275</v>
      </c>
      <c r="BD1465" s="236">
        <v>286</v>
      </c>
      <c r="BE1465" s="236">
        <v>383</v>
      </c>
      <c r="BF1465" s="236">
        <v>0</v>
      </c>
      <c r="BG1465" s="235">
        <v>36.846936642169801</v>
      </c>
      <c r="BH1465" s="236">
        <v>1973</v>
      </c>
      <c r="BI1465" s="235">
        <v>32.439986846432092</v>
      </c>
      <c r="BJ1465" s="129"/>
      <c r="BK1465" s="129"/>
    </row>
    <row r="1466" spans="1:63">
      <c r="A1466" s="352">
        <v>41829</v>
      </c>
      <c r="B1466" s="127" t="s">
        <v>134</v>
      </c>
      <c r="C1466" s="127"/>
      <c r="D1466" s="199">
        <v>713</v>
      </c>
      <c r="E1466" s="199">
        <v>630</v>
      </c>
      <c r="F1466" s="199">
        <v>83</v>
      </c>
      <c r="G1466" s="199">
        <v>2120</v>
      </c>
      <c r="H1466" s="199">
        <v>1870</v>
      </c>
      <c r="I1466" s="199">
        <v>250</v>
      </c>
      <c r="J1466" s="199">
        <v>7604</v>
      </c>
      <c r="K1466" s="199">
        <v>6515</v>
      </c>
      <c r="L1466" s="199">
        <v>1089</v>
      </c>
      <c r="M1466" s="199">
        <v>4609775</v>
      </c>
      <c r="N1466" s="200">
        <v>2.3385088886367547E-2</v>
      </c>
      <c r="O1466" s="199">
        <v>7958</v>
      </c>
      <c r="P1466" s="194">
        <v>0.17269035752197043</v>
      </c>
      <c r="Q1466" s="200"/>
      <c r="R1466" s="199">
        <v>1920833</v>
      </c>
      <c r="S1466" s="194">
        <v>99.658719401242038</v>
      </c>
      <c r="T1466" s="200">
        <v>99.486618402406222</v>
      </c>
      <c r="U1466" s="199">
        <v>1927412</v>
      </c>
      <c r="V1466" s="201">
        <v>6.3037899299292738E-2</v>
      </c>
      <c r="W1466" s="199">
        <v>5898</v>
      </c>
      <c r="X1466" s="200">
        <v>0.30705428321983225</v>
      </c>
      <c r="Y1466" s="200"/>
      <c r="Z1466" s="199">
        <v>1633191</v>
      </c>
      <c r="AA1466" s="201">
        <v>98.613327456721223</v>
      </c>
      <c r="AB1466" s="199">
        <v>1629625</v>
      </c>
      <c r="AC1466" s="201">
        <v>98.554759976408604</v>
      </c>
      <c r="AD1466" s="200">
        <v>5.1304666537158896</v>
      </c>
      <c r="AE1466" s="200">
        <v>31.444115355329693</v>
      </c>
      <c r="AF1466" s="199">
        <v>6667.5585327148437</v>
      </c>
      <c r="AG1466" s="200">
        <v>27922.337646484375</v>
      </c>
      <c r="AH1466" s="200">
        <v>20181.55322265625</v>
      </c>
      <c r="AI1466" s="237">
        <v>72.277448536610095</v>
      </c>
      <c r="AJ1466" s="200">
        <v>22568.125</v>
      </c>
      <c r="AK1466" s="200">
        <v>5354.2106170654297</v>
      </c>
      <c r="AL1466" s="200">
        <v>15727.133666992188</v>
      </c>
      <c r="AM1466" s="200">
        <v>4454.422737121582</v>
      </c>
      <c r="AN1466" s="200">
        <v>94.776999210852239</v>
      </c>
      <c r="AO1466" s="200">
        <v>90.33424912951277</v>
      </c>
      <c r="AP1466" s="200">
        <v>119.56223272616798</v>
      </c>
      <c r="AQ1466" s="200">
        <v>3.672059132888529</v>
      </c>
      <c r="AR1466" s="200">
        <v>1141</v>
      </c>
      <c r="AS1466" s="202">
        <v>72</v>
      </c>
      <c r="AT1466" s="202">
        <v>12</v>
      </c>
      <c r="AU1466" s="202">
        <v>8</v>
      </c>
      <c r="AV1466" s="202">
        <v>4</v>
      </c>
      <c r="AW1466" s="202">
        <v>3</v>
      </c>
      <c r="AX1466" s="202">
        <v>30</v>
      </c>
      <c r="AY1466" s="202">
        <v>0</v>
      </c>
      <c r="AZ1466" s="202">
        <v>24</v>
      </c>
      <c r="BA1466" s="202">
        <v>0</v>
      </c>
      <c r="BB1466" s="202">
        <v>107</v>
      </c>
      <c r="BC1466" s="202">
        <v>48</v>
      </c>
      <c r="BD1466" s="202">
        <v>92</v>
      </c>
      <c r="BE1466" s="202">
        <v>138</v>
      </c>
      <c r="BF1466" s="202">
        <v>0</v>
      </c>
      <c r="BG1466" s="200">
        <v>46.84186756104495</v>
      </c>
      <c r="BH1466" s="202">
        <v>282</v>
      </c>
      <c r="BI1466" s="238">
        <v>13.30188679245283</v>
      </c>
      <c r="BJ1466" s="129"/>
      <c r="BK1466" s="129"/>
    </row>
    <row r="1467" spans="1:63">
      <c r="A1467" s="352">
        <v>41829</v>
      </c>
      <c r="B1467" s="127" t="s">
        <v>175</v>
      </c>
      <c r="C1467" s="127"/>
      <c r="D1467" s="199">
        <v>671</v>
      </c>
      <c r="E1467" s="199">
        <v>603</v>
      </c>
      <c r="F1467" s="199">
        <v>68</v>
      </c>
      <c r="G1467" s="199">
        <v>1934</v>
      </c>
      <c r="H1467" s="199">
        <v>1750</v>
      </c>
      <c r="I1467" s="199">
        <v>184</v>
      </c>
      <c r="J1467" s="199">
        <v>6398</v>
      </c>
      <c r="K1467" s="199">
        <v>5750</v>
      </c>
      <c r="L1467" s="199">
        <v>648</v>
      </c>
      <c r="M1467" s="199">
        <v>3432308</v>
      </c>
      <c r="N1467" s="200">
        <v>3.3213801972122266E-2</v>
      </c>
      <c r="O1467" s="199">
        <v>136</v>
      </c>
      <c r="P1467" s="194">
        <v>4.1216991642096515E-3</v>
      </c>
      <c r="Q1467" s="200"/>
      <c r="R1467" s="199">
        <v>1290823</v>
      </c>
      <c r="S1467" s="194">
        <v>99.581985061813612</v>
      </c>
      <c r="T1467" s="243">
        <v>99.577880591967613</v>
      </c>
      <c r="U1467" s="199">
        <v>1296244</v>
      </c>
      <c r="V1467" s="201">
        <v>0.13870845167353199</v>
      </c>
      <c r="W1467" s="199">
        <v>3495</v>
      </c>
      <c r="X1467" s="200">
        <v>0.27075749347509304</v>
      </c>
      <c r="Y1467" s="200"/>
      <c r="Z1467" s="199">
        <v>337574</v>
      </c>
      <c r="AA1467" s="201">
        <v>96.307771285295388</v>
      </c>
      <c r="AB1467" s="199">
        <v>336077</v>
      </c>
      <c r="AC1467" s="201">
        <v>96.470153632272527</v>
      </c>
      <c r="AD1467" s="200">
        <v>19.265449601439453</v>
      </c>
      <c r="AE1467" s="200">
        <v>32.774205821092835</v>
      </c>
      <c r="AF1467" s="199">
        <v>4794.08837890625</v>
      </c>
      <c r="AG1467" s="200">
        <v>16720.7890625</v>
      </c>
      <c r="AH1467" s="200">
        <v>9764.046142578125</v>
      </c>
      <c r="AI1467" s="237">
        <v>58.394649355849594</v>
      </c>
      <c r="AJ1467" s="200">
        <v>15103.632568359375</v>
      </c>
      <c r="AK1467" s="200">
        <v>1617.1573333740234</v>
      </c>
      <c r="AL1467" s="200">
        <v>8627.1812744140625</v>
      </c>
      <c r="AM1467" s="200">
        <v>1136.8643798828125</v>
      </c>
      <c r="AN1467" s="200">
        <v>67.502333070433323</v>
      </c>
      <c r="AO1467" s="200">
        <v>68.192228354911435</v>
      </c>
      <c r="AP1467" s="200">
        <v>62.00846622611386</v>
      </c>
      <c r="AQ1467" s="200">
        <v>2.6134399910128163</v>
      </c>
      <c r="AR1467" s="200">
        <v>1361</v>
      </c>
      <c r="AS1467" s="202">
        <v>9</v>
      </c>
      <c r="AT1467" s="202">
        <v>4</v>
      </c>
      <c r="AU1467" s="202">
        <v>3</v>
      </c>
      <c r="AV1467" s="202">
        <v>8</v>
      </c>
      <c r="AW1467" s="202">
        <v>4</v>
      </c>
      <c r="AX1467" s="202">
        <v>13</v>
      </c>
      <c r="AY1467" s="202">
        <v>0</v>
      </c>
      <c r="AZ1467" s="202">
        <v>18</v>
      </c>
      <c r="BA1467" s="202">
        <v>0</v>
      </c>
      <c r="BB1467" s="202">
        <v>297</v>
      </c>
      <c r="BC1467" s="202">
        <v>167</v>
      </c>
      <c r="BD1467" s="202">
        <v>46</v>
      </c>
      <c r="BE1467" s="202">
        <v>83</v>
      </c>
      <c r="BF1467" s="202">
        <v>0</v>
      </c>
      <c r="BG1467" s="200">
        <v>32.950955702074857</v>
      </c>
      <c r="BH1467" s="202">
        <v>619</v>
      </c>
      <c r="BI1467" s="238">
        <v>32.006204756980352</v>
      </c>
      <c r="BJ1467" s="129"/>
      <c r="BK1467" s="129"/>
    </row>
    <row r="1468" spans="1:63">
      <c r="A1468" s="352">
        <v>41829</v>
      </c>
      <c r="B1468" s="126" t="s">
        <v>135</v>
      </c>
      <c r="C1468" s="126"/>
      <c r="D1468" s="189">
        <v>680</v>
      </c>
      <c r="E1468" s="189">
        <v>655</v>
      </c>
      <c r="F1468" s="189">
        <v>25</v>
      </c>
      <c r="G1468" s="189">
        <v>2028</v>
      </c>
      <c r="H1468" s="189">
        <v>1954</v>
      </c>
      <c r="I1468" s="189">
        <v>74</v>
      </c>
      <c r="J1468" s="189">
        <v>4812</v>
      </c>
      <c r="K1468" s="189">
        <v>4603</v>
      </c>
      <c r="L1468" s="189">
        <v>209</v>
      </c>
      <c r="M1468" s="189">
        <v>1916938</v>
      </c>
      <c r="N1468" s="203">
        <v>2.0188446125887157E-2</v>
      </c>
      <c r="O1468" s="189">
        <v>7582</v>
      </c>
      <c r="P1468" s="192">
        <v>0.39561453301572541</v>
      </c>
      <c r="Q1468" s="203"/>
      <c r="R1468" s="204">
        <v>607021</v>
      </c>
      <c r="S1468" s="192">
        <v>99.625046256122616</v>
      </c>
      <c r="T1468" s="203">
        <v>99.230915094609756</v>
      </c>
      <c r="U1468" s="204">
        <v>609306</v>
      </c>
      <c r="V1468" s="205">
        <v>1.0175510889105203E-2</v>
      </c>
      <c r="W1468" s="204">
        <v>4603</v>
      </c>
      <c r="X1468" s="203">
        <v>0.75829337041057887</v>
      </c>
      <c r="Y1468" s="203"/>
      <c r="Z1468" s="204">
        <v>960487</v>
      </c>
      <c r="AA1468" s="205">
        <v>98.897028432899006</v>
      </c>
      <c r="AB1468" s="204">
        <v>962003</v>
      </c>
      <c r="AC1468" s="205">
        <v>98.990085784907578</v>
      </c>
      <c r="AD1468" s="203">
        <v>3.6959789909084404</v>
      </c>
      <c r="AE1468" s="203">
        <v>27.80800686643946</v>
      </c>
      <c r="AF1468" s="204">
        <v>1894.0277099609375</v>
      </c>
      <c r="AG1468" s="205">
        <v>8258.44873046875</v>
      </c>
      <c r="AH1468" s="205">
        <v>3918.8963623046875</v>
      </c>
      <c r="AI1468" s="232">
        <v>47.453177832857371</v>
      </c>
      <c r="AJ1468" s="205">
        <v>7838.8704833984375</v>
      </c>
      <c r="AK1468" s="205">
        <v>419.57773780822754</v>
      </c>
      <c r="AL1468" s="205">
        <v>1954</v>
      </c>
      <c r="AM1468" s="205">
        <v>74</v>
      </c>
      <c r="AN1468" s="203">
        <v>52.156120790291276</v>
      </c>
      <c r="AO1468" s="203">
        <v>52.057825705327843</v>
      </c>
      <c r="AP1468" s="203">
        <v>54.063222641989924</v>
      </c>
      <c r="AQ1468" s="203">
        <v>1.716219603173057</v>
      </c>
      <c r="AR1468" s="205">
        <v>1734</v>
      </c>
      <c r="AS1468" s="204">
        <v>0</v>
      </c>
      <c r="AT1468" s="204">
        <v>6</v>
      </c>
      <c r="AU1468" s="204">
        <v>6</v>
      </c>
      <c r="AV1468" s="204">
        <v>1</v>
      </c>
      <c r="AW1468" s="204">
        <v>0</v>
      </c>
      <c r="AX1468" s="204">
        <v>61</v>
      </c>
      <c r="AY1468" s="204">
        <v>-2</v>
      </c>
      <c r="AZ1468" s="204">
        <v>23</v>
      </c>
      <c r="BA1468" s="204">
        <v>0</v>
      </c>
      <c r="BB1468" s="204">
        <v>153</v>
      </c>
      <c r="BC1468" s="204">
        <v>60</v>
      </c>
      <c r="BD1468" s="204">
        <v>148</v>
      </c>
      <c r="BE1468" s="204">
        <v>162</v>
      </c>
      <c r="BF1468" s="204">
        <v>0</v>
      </c>
      <c r="BG1468" s="203">
        <v>24.862188449141005</v>
      </c>
      <c r="BH1468" s="204">
        <v>1072</v>
      </c>
      <c r="BI1468" s="239">
        <v>52.859960552268248</v>
      </c>
      <c r="BJ1468" s="129"/>
      <c r="BK1468" s="129"/>
    </row>
    <row r="1469" spans="1:63">
      <c r="A1469" s="352">
        <v>41829</v>
      </c>
      <c r="B1469" s="114" t="s">
        <v>121</v>
      </c>
      <c r="C1469" s="114" t="s">
        <v>122</v>
      </c>
      <c r="D1469" s="114">
        <v>217</v>
      </c>
      <c r="E1469" s="114">
        <v>168</v>
      </c>
      <c r="F1469" s="114">
        <v>49</v>
      </c>
      <c r="G1469" s="114">
        <v>640</v>
      </c>
      <c r="H1469" s="114">
        <v>492</v>
      </c>
      <c r="I1469" s="114">
        <v>148</v>
      </c>
      <c r="J1469" s="114">
        <v>2589</v>
      </c>
      <c r="K1469" s="115">
        <v>1932</v>
      </c>
      <c r="L1469" s="115">
        <v>657</v>
      </c>
      <c r="M1469" s="115">
        <v>1673501</v>
      </c>
      <c r="N1469" s="116">
        <v>2.4200761690735817E-2</v>
      </c>
      <c r="O1469" s="115">
        <v>2213</v>
      </c>
      <c r="P1469" s="116">
        <v>0.13228501379489899</v>
      </c>
      <c r="Q1469" s="116">
        <v>0</v>
      </c>
      <c r="R1469" s="117">
        <v>809558</v>
      </c>
      <c r="S1469" s="116">
        <v>99.662559509277344</v>
      </c>
      <c r="T1469" s="116">
        <v>99.530723571777344</v>
      </c>
      <c r="U1469" s="118">
        <v>812299</v>
      </c>
      <c r="V1469" s="119">
        <v>0.13578744232654572</v>
      </c>
      <c r="W1469" s="117">
        <v>2635</v>
      </c>
      <c r="X1469" s="119">
        <v>0.32548624277114868</v>
      </c>
      <c r="Y1469" s="119">
        <v>0</v>
      </c>
      <c r="Z1469" s="117">
        <v>875380</v>
      </c>
      <c r="AA1469" s="119">
        <v>98.532295227050781</v>
      </c>
      <c r="AB1469" s="116">
        <v>876689</v>
      </c>
      <c r="AC1469" s="120">
        <v>98.470268249511719</v>
      </c>
      <c r="AD1469" s="116">
        <v>4.8626751899719238</v>
      </c>
      <c r="AE1469" s="116">
        <v>30.556331634521484</v>
      </c>
      <c r="AF1469" s="116">
        <v>2323.79638671875</v>
      </c>
      <c r="AG1469" s="116">
        <v>12437.3173828125</v>
      </c>
      <c r="AH1469" s="121">
        <v>9860.6748046875</v>
      </c>
      <c r="AI1469" s="116">
        <v>79.282974243164062</v>
      </c>
      <c r="AJ1469" s="121">
        <v>8609.32421875</v>
      </c>
      <c r="AK1469" s="121">
        <v>3827.99169921875</v>
      </c>
      <c r="AL1469" s="116">
        <v>6531.560546875</v>
      </c>
      <c r="AM1469" s="116">
        <v>3329.11669921875</v>
      </c>
      <c r="AN1469" s="116">
        <v>118.34323883056641</v>
      </c>
      <c r="AO1469" s="116">
        <v>110.8309326171875</v>
      </c>
      <c r="AP1469" s="116">
        <v>139.62881469726562</v>
      </c>
      <c r="AQ1469" s="122">
        <v>4.8039078342265356</v>
      </c>
      <c r="AR1469" s="118">
        <v>213</v>
      </c>
      <c r="AS1469" s="118">
        <v>59</v>
      </c>
      <c r="AT1469" s="118">
        <v>2</v>
      </c>
      <c r="AU1469" s="118">
        <v>2</v>
      </c>
      <c r="AV1469" s="118">
        <v>3</v>
      </c>
      <c r="AW1469" s="118">
        <v>2</v>
      </c>
      <c r="AX1469" s="118">
        <v>13</v>
      </c>
      <c r="AY1469" s="118">
        <v>0</v>
      </c>
      <c r="AZ1469" s="118">
        <v>8</v>
      </c>
      <c r="BA1469" s="118">
        <v>0</v>
      </c>
      <c r="BB1469" s="118">
        <v>34</v>
      </c>
      <c r="BC1469" s="118">
        <v>20</v>
      </c>
      <c r="BD1469" s="116">
        <v>42</v>
      </c>
      <c r="BE1469" s="118">
        <v>24</v>
      </c>
      <c r="BF1469" s="118">
        <v>0</v>
      </c>
      <c r="BG1469" s="112">
        <v>58.901683807373047</v>
      </c>
      <c r="BH1469" s="244">
        <v>55</v>
      </c>
      <c r="BI1469" s="240">
        <v>8.59375</v>
      </c>
      <c r="BJ1469" s="129"/>
      <c r="BK1469" s="129"/>
    </row>
    <row r="1470" spans="1:63">
      <c r="A1470" s="352">
        <v>41829</v>
      </c>
      <c r="B1470" s="114" t="s">
        <v>123</v>
      </c>
      <c r="C1470" s="114" t="s">
        <v>122</v>
      </c>
      <c r="D1470" s="114">
        <v>154</v>
      </c>
      <c r="E1470" s="114">
        <v>146</v>
      </c>
      <c r="F1470" s="114">
        <v>8</v>
      </c>
      <c r="G1470" s="114">
        <v>466</v>
      </c>
      <c r="H1470" s="114">
        <v>442</v>
      </c>
      <c r="I1470" s="114">
        <v>24</v>
      </c>
      <c r="J1470" s="114">
        <v>1485</v>
      </c>
      <c r="K1470" s="115">
        <v>1387</v>
      </c>
      <c r="L1470" s="115">
        <v>98</v>
      </c>
      <c r="M1470" s="115">
        <v>757371</v>
      </c>
      <c r="N1470" s="116">
        <v>3.3801134675741196E-2</v>
      </c>
      <c r="O1470" s="115">
        <v>1159</v>
      </c>
      <c r="P1470" s="116">
        <v>0.15309120714664459</v>
      </c>
      <c r="Q1470" s="116">
        <v>0</v>
      </c>
      <c r="R1470" s="117">
        <v>273685</v>
      </c>
      <c r="S1470" s="116">
        <v>99.805992126464844</v>
      </c>
      <c r="T1470" s="116">
        <v>99.6531982421875</v>
      </c>
      <c r="U1470" s="118">
        <v>274217</v>
      </c>
      <c r="V1470" s="119">
        <v>8.0228429287672043E-3</v>
      </c>
      <c r="W1470" s="117">
        <v>803</v>
      </c>
      <c r="X1470" s="119">
        <v>0.29340299963951111</v>
      </c>
      <c r="Y1470" s="119">
        <v>0</v>
      </c>
      <c r="Z1470" s="117">
        <v>215457</v>
      </c>
      <c r="AA1470" s="119">
        <v>98.849418640136719</v>
      </c>
      <c r="AB1470" s="116">
        <v>214285</v>
      </c>
      <c r="AC1470" s="120">
        <v>98.798332214355469</v>
      </c>
      <c r="AD1470" s="116">
        <v>4.7502555847167969</v>
      </c>
      <c r="AE1470" s="116">
        <v>31.54753303527832</v>
      </c>
      <c r="AF1470" s="116">
        <v>999.30596923828125</v>
      </c>
      <c r="AG1470" s="116">
        <v>4091.939697265625</v>
      </c>
      <c r="AH1470" s="121">
        <v>2651.453857421875</v>
      </c>
      <c r="AI1470" s="116">
        <v>64.796989440917969</v>
      </c>
      <c r="AJ1470" s="121">
        <v>3595.706298828125</v>
      </c>
      <c r="AK1470" s="121">
        <v>496.23297119140625</v>
      </c>
      <c r="AL1470" s="116">
        <v>2221.1484375</v>
      </c>
      <c r="AM1470" s="116">
        <v>430.30606079101562</v>
      </c>
      <c r="AN1470" s="116">
        <v>74.733406066894531</v>
      </c>
      <c r="AO1470" s="116">
        <v>70.691696166992187</v>
      </c>
      <c r="AP1470" s="116">
        <v>127.59254455566406</v>
      </c>
      <c r="AQ1470" s="116">
        <v>2.7555149476536194</v>
      </c>
      <c r="AR1470" s="118">
        <v>322</v>
      </c>
      <c r="AS1470" s="118">
        <v>3</v>
      </c>
      <c r="AT1470" s="118">
        <v>6</v>
      </c>
      <c r="AU1470" s="118">
        <v>4</v>
      </c>
      <c r="AV1470" s="118">
        <v>1</v>
      </c>
      <c r="AW1470" s="118">
        <v>1</v>
      </c>
      <c r="AX1470" s="118">
        <v>7</v>
      </c>
      <c r="AY1470" s="118">
        <v>0</v>
      </c>
      <c r="AZ1470" s="118">
        <v>8</v>
      </c>
      <c r="BA1470" s="118">
        <v>0</v>
      </c>
      <c r="BB1470" s="118">
        <v>18</v>
      </c>
      <c r="BC1470" s="118">
        <v>7</v>
      </c>
      <c r="BD1470" s="116">
        <v>14</v>
      </c>
      <c r="BE1470" s="118">
        <v>21</v>
      </c>
      <c r="BF1470" s="118">
        <v>0</v>
      </c>
      <c r="BG1470" s="112">
        <v>36.652839660644531</v>
      </c>
      <c r="BH1470" s="244">
        <v>107</v>
      </c>
      <c r="BI1470" s="240">
        <v>22.961373390557942</v>
      </c>
      <c r="BJ1470" s="129"/>
      <c r="BK1470" s="129"/>
    </row>
    <row r="1471" spans="1:63">
      <c r="A1471" s="352">
        <v>41829</v>
      </c>
      <c r="B1471" s="114" t="s">
        <v>183</v>
      </c>
      <c r="C1471" s="114" t="s">
        <v>122</v>
      </c>
      <c r="D1471" s="114">
        <v>125</v>
      </c>
      <c r="E1471" s="114">
        <v>118</v>
      </c>
      <c r="F1471" s="114">
        <v>7</v>
      </c>
      <c r="G1471" s="114">
        <v>373</v>
      </c>
      <c r="H1471" s="114">
        <v>352</v>
      </c>
      <c r="I1471" s="114">
        <v>21</v>
      </c>
      <c r="J1471" s="114">
        <v>1398</v>
      </c>
      <c r="K1471" s="115">
        <v>1314</v>
      </c>
      <c r="L1471" s="115">
        <v>84</v>
      </c>
      <c r="M1471" s="115">
        <v>910910</v>
      </c>
      <c r="N1471" s="116">
        <v>7.2455019690096378E-3</v>
      </c>
      <c r="O1471" s="115">
        <v>1926</v>
      </c>
      <c r="P1471" s="116">
        <v>0.21144992113113403</v>
      </c>
      <c r="Q1471" s="116">
        <v>0</v>
      </c>
      <c r="R1471" s="117">
        <v>362258</v>
      </c>
      <c r="S1471" s="116">
        <v>99.677520751953125</v>
      </c>
      <c r="T1471" s="116">
        <v>99.466751098632813</v>
      </c>
      <c r="U1471" s="118">
        <v>363430</v>
      </c>
      <c r="V1471" s="119">
        <v>1.9260930130258203E-3</v>
      </c>
      <c r="W1471" s="117">
        <v>996</v>
      </c>
      <c r="X1471" s="119">
        <v>0.27494215965270996</v>
      </c>
      <c r="Y1471" s="119">
        <v>0</v>
      </c>
      <c r="Z1471" s="117">
        <v>234171</v>
      </c>
      <c r="AA1471" s="119">
        <v>98.566856384277344</v>
      </c>
      <c r="AB1471" s="116">
        <v>233443</v>
      </c>
      <c r="AC1471" s="120">
        <v>98.543968200683594</v>
      </c>
      <c r="AD1471" s="116">
        <v>5.2656683921813965</v>
      </c>
      <c r="AE1471" s="116">
        <v>30.072347640991211</v>
      </c>
      <c r="AF1471" s="116">
        <v>1332.9683837890625</v>
      </c>
      <c r="AG1471" s="116">
        <v>4809.98486328125</v>
      </c>
      <c r="AH1471" s="121">
        <v>3333.423828125</v>
      </c>
      <c r="AI1471" s="116">
        <v>69.302169799804688</v>
      </c>
      <c r="AJ1471" s="121">
        <v>4545.48291015625</v>
      </c>
      <c r="AK1471" s="121">
        <v>264.50201416015625</v>
      </c>
      <c r="AL1471" s="116">
        <v>3141.590576171875</v>
      </c>
      <c r="AM1471" s="116">
        <v>191.8330078125</v>
      </c>
      <c r="AN1471" s="116">
        <v>87.658836364746094</v>
      </c>
      <c r="AO1471" s="116">
        <v>88.155586242675781</v>
      </c>
      <c r="AP1471" s="116">
        <v>79.919624328613281</v>
      </c>
      <c r="AQ1471" s="116">
        <v>3.4406186432626966</v>
      </c>
      <c r="AR1471" s="118">
        <v>189</v>
      </c>
      <c r="AS1471" s="118">
        <v>5</v>
      </c>
      <c r="AT1471" s="118">
        <v>3</v>
      </c>
      <c r="AU1471" s="118">
        <v>1</v>
      </c>
      <c r="AV1471" s="118">
        <v>0</v>
      </c>
      <c r="AW1471" s="118">
        <v>0</v>
      </c>
      <c r="AX1471" s="118">
        <v>4</v>
      </c>
      <c r="AY1471" s="118">
        <v>0</v>
      </c>
      <c r="AZ1471" s="118">
        <v>0</v>
      </c>
      <c r="BA1471" s="118">
        <v>0</v>
      </c>
      <c r="BB1471" s="118">
        <v>16</v>
      </c>
      <c r="BC1471" s="118">
        <v>3</v>
      </c>
      <c r="BD1471" s="116">
        <v>12</v>
      </c>
      <c r="BE1471" s="118">
        <v>38</v>
      </c>
      <c r="BF1471" s="118">
        <v>0</v>
      </c>
      <c r="BG1471" s="112">
        <v>43.372547149658203</v>
      </c>
      <c r="BH1471" s="244">
        <v>36</v>
      </c>
      <c r="BI1471" s="240">
        <v>9.6514745308310985</v>
      </c>
      <c r="BJ1471" s="129"/>
      <c r="BK1471" s="129"/>
    </row>
    <row r="1472" spans="1:63">
      <c r="A1472" s="352">
        <v>41829</v>
      </c>
      <c r="B1472" s="114" t="s">
        <v>126</v>
      </c>
      <c r="C1472" s="114" t="s">
        <v>122</v>
      </c>
      <c r="D1472" s="114">
        <v>107</v>
      </c>
      <c r="E1472" s="114">
        <v>103</v>
      </c>
      <c r="F1472" s="114">
        <v>4</v>
      </c>
      <c r="G1472" s="114">
        <v>314</v>
      </c>
      <c r="H1472" s="114">
        <v>302</v>
      </c>
      <c r="I1472" s="114">
        <v>12</v>
      </c>
      <c r="J1472" s="114">
        <v>980</v>
      </c>
      <c r="K1472" s="115">
        <v>930</v>
      </c>
      <c r="L1472" s="115">
        <v>50</v>
      </c>
      <c r="M1472" s="115">
        <v>547959</v>
      </c>
      <c r="N1472" s="116">
        <v>4.5623849146068096E-3</v>
      </c>
      <c r="O1472" s="115">
        <v>1130</v>
      </c>
      <c r="P1472" s="116">
        <v>0.20630151033401489</v>
      </c>
      <c r="Q1472" s="116">
        <v>0</v>
      </c>
      <c r="R1472" s="117">
        <v>205086</v>
      </c>
      <c r="S1472" s="116">
        <v>99.558723449707031</v>
      </c>
      <c r="T1472" s="116">
        <v>99.35333251953125</v>
      </c>
      <c r="U1472" s="118">
        <v>205995</v>
      </c>
      <c r="V1472" s="119">
        <v>4.8544866149313748E-4</v>
      </c>
      <c r="W1472" s="117">
        <v>704</v>
      </c>
      <c r="X1472" s="119">
        <v>0.34327062964439392</v>
      </c>
      <c r="Y1472" s="119">
        <v>0</v>
      </c>
      <c r="Z1472" s="117">
        <v>108555</v>
      </c>
      <c r="AA1472" s="119">
        <v>98.677169799804687</v>
      </c>
      <c r="AB1472" s="116">
        <v>108276</v>
      </c>
      <c r="AC1472" s="120">
        <v>98.676528930664063</v>
      </c>
      <c r="AD1472" s="116">
        <v>5.5874924659729004</v>
      </c>
      <c r="AE1472" s="116">
        <v>35.033836364746094</v>
      </c>
      <c r="AF1472" s="116">
        <v>859.5179443359375</v>
      </c>
      <c r="AG1472" s="116">
        <v>3058.61328125</v>
      </c>
      <c r="AH1472" s="121">
        <v>1974.125732421875</v>
      </c>
      <c r="AI1472" s="116">
        <v>64.543159484863281</v>
      </c>
      <c r="AJ1472" s="121">
        <v>2948.58251953125</v>
      </c>
      <c r="AK1472" s="121">
        <v>110.03099060058594</v>
      </c>
      <c r="AL1472" s="116">
        <v>1904.8638916015625</v>
      </c>
      <c r="AM1472" s="116">
        <v>69.262001037597656</v>
      </c>
      <c r="AN1472" s="116">
        <v>85.354446411132812</v>
      </c>
      <c r="AO1472" s="116">
        <v>87.142677307128906</v>
      </c>
      <c r="AP1472" s="116">
        <v>55.070568084716797</v>
      </c>
      <c r="AQ1472" s="116">
        <v>3.1210339604591835</v>
      </c>
      <c r="AR1472" s="118">
        <v>197</v>
      </c>
      <c r="AS1472" s="118">
        <v>2</v>
      </c>
      <c r="AT1472" s="118">
        <v>0</v>
      </c>
      <c r="AU1472" s="118">
        <v>0</v>
      </c>
      <c r="AV1472" s="118">
        <v>0</v>
      </c>
      <c r="AW1472" s="118">
        <v>0</v>
      </c>
      <c r="AX1472" s="118">
        <v>1</v>
      </c>
      <c r="AY1472" s="118">
        <v>0</v>
      </c>
      <c r="AZ1472" s="118">
        <v>6</v>
      </c>
      <c r="BA1472" s="118">
        <v>0</v>
      </c>
      <c r="BB1472" s="118">
        <v>19</v>
      </c>
      <c r="BC1472" s="118">
        <v>10</v>
      </c>
      <c r="BD1472" s="116">
        <v>14</v>
      </c>
      <c r="BE1472" s="118">
        <v>28</v>
      </c>
      <c r="BF1472" s="118">
        <v>0</v>
      </c>
      <c r="BG1472" s="112">
        <v>41.82989501953125</v>
      </c>
      <c r="BH1472" s="244">
        <v>38</v>
      </c>
      <c r="BI1472" s="240">
        <v>12.101910828025478</v>
      </c>
      <c r="BJ1472" s="129"/>
      <c r="BK1472" s="129"/>
    </row>
    <row r="1473" spans="1:63">
      <c r="A1473" s="352">
        <v>41829</v>
      </c>
      <c r="B1473" s="114" t="s">
        <v>184</v>
      </c>
      <c r="C1473" s="114" t="s">
        <v>122</v>
      </c>
      <c r="D1473" s="114">
        <v>110</v>
      </c>
      <c r="E1473" s="114">
        <v>95</v>
      </c>
      <c r="F1473" s="114">
        <v>15</v>
      </c>
      <c r="G1473" s="114">
        <v>327</v>
      </c>
      <c r="H1473" s="114">
        <v>282</v>
      </c>
      <c r="I1473" s="114">
        <v>45</v>
      </c>
      <c r="J1473" s="114">
        <v>1152</v>
      </c>
      <c r="K1473" s="115">
        <v>952</v>
      </c>
      <c r="L1473" s="115">
        <v>200</v>
      </c>
      <c r="M1473" s="115">
        <v>720034</v>
      </c>
      <c r="N1473" s="116">
        <v>4.5275639742612839E-2</v>
      </c>
      <c r="O1473" s="115">
        <v>1530</v>
      </c>
      <c r="P1473" s="116">
        <v>0.21259330213069916</v>
      </c>
      <c r="Q1473" s="116">
        <v>0</v>
      </c>
      <c r="R1473" s="117">
        <v>270246</v>
      </c>
      <c r="S1473" s="116">
        <v>99.548751831054687</v>
      </c>
      <c r="T1473" s="116">
        <v>99.337120056152344</v>
      </c>
      <c r="U1473" s="118">
        <v>271471</v>
      </c>
      <c r="V1473" s="119">
        <v>3.0205804854631424E-2</v>
      </c>
      <c r="W1473" s="117">
        <v>760</v>
      </c>
      <c r="X1473" s="119">
        <v>0.28122526407241821</v>
      </c>
      <c r="Y1473" s="119">
        <v>0</v>
      </c>
      <c r="Z1473" s="117">
        <v>199628</v>
      </c>
      <c r="AA1473" s="119">
        <v>98.733642578125</v>
      </c>
      <c r="AB1473" s="116">
        <v>196932</v>
      </c>
      <c r="AC1473" s="120">
        <v>98.611701965332031</v>
      </c>
      <c r="AD1473" s="116">
        <v>5.6033368110656738</v>
      </c>
      <c r="AE1473" s="116">
        <v>31.152023315429688</v>
      </c>
      <c r="AF1473" s="116">
        <v>1151.9698486328125</v>
      </c>
      <c r="AG1473" s="116">
        <v>3524.482421875</v>
      </c>
      <c r="AH1473" s="121">
        <v>2361.875</v>
      </c>
      <c r="AI1473" s="116">
        <v>67.013381958007812</v>
      </c>
      <c r="AJ1473" s="121">
        <v>2869.029052734375</v>
      </c>
      <c r="AK1473" s="121">
        <v>655.45294189453125</v>
      </c>
      <c r="AL1473" s="116">
        <v>1927.97021484375</v>
      </c>
      <c r="AM1473" s="116">
        <v>433.90496826171875</v>
      </c>
      <c r="AN1473" s="116">
        <v>80.000267028808594</v>
      </c>
      <c r="AO1473" s="116">
        <v>79.947578430175781</v>
      </c>
      <c r="AP1473" s="116">
        <v>80.231681823730469</v>
      </c>
      <c r="AQ1473" s="116">
        <v>3.0594465467664929</v>
      </c>
      <c r="AR1473" s="118">
        <v>220</v>
      </c>
      <c r="AS1473" s="118">
        <v>3</v>
      </c>
      <c r="AT1473" s="118">
        <v>1</v>
      </c>
      <c r="AU1473" s="118">
        <v>1</v>
      </c>
      <c r="AV1473" s="118">
        <v>0</v>
      </c>
      <c r="AW1473" s="118">
        <v>0</v>
      </c>
      <c r="AX1473" s="118">
        <v>5</v>
      </c>
      <c r="AY1473" s="118">
        <v>0</v>
      </c>
      <c r="AZ1473" s="118">
        <v>2</v>
      </c>
      <c r="BA1473" s="118">
        <v>0</v>
      </c>
      <c r="BB1473" s="118">
        <v>20</v>
      </c>
      <c r="BC1473" s="118">
        <v>8</v>
      </c>
      <c r="BD1473" s="116">
        <v>10</v>
      </c>
      <c r="BE1473" s="118">
        <v>27</v>
      </c>
      <c r="BF1473" s="118">
        <v>0</v>
      </c>
      <c r="BG1473" s="112">
        <v>39.474960327148438</v>
      </c>
      <c r="BH1473" s="244">
        <v>46</v>
      </c>
      <c r="BI1473" s="240">
        <v>14.067278287461773</v>
      </c>
      <c r="BJ1473" s="129"/>
      <c r="BK1473" s="129"/>
    </row>
    <row r="1474" spans="1:63">
      <c r="A1474" s="352">
        <v>41829</v>
      </c>
      <c r="B1474" s="114" t="s">
        <v>131</v>
      </c>
      <c r="C1474" s="114" t="s">
        <v>176</v>
      </c>
      <c r="D1474" s="114">
        <v>183</v>
      </c>
      <c r="E1474" s="114">
        <v>164</v>
      </c>
      <c r="F1474" s="114">
        <v>19</v>
      </c>
      <c r="G1474" s="114">
        <v>525</v>
      </c>
      <c r="H1474" s="114">
        <v>478</v>
      </c>
      <c r="I1474" s="114">
        <v>47</v>
      </c>
      <c r="J1474" s="114">
        <v>1690</v>
      </c>
      <c r="K1474" s="115">
        <v>1528</v>
      </c>
      <c r="L1474" s="115">
        <v>162</v>
      </c>
      <c r="M1474" s="115">
        <v>943484</v>
      </c>
      <c r="N1474" s="116">
        <v>0.10132656991481781</v>
      </c>
      <c r="O1474" s="115">
        <v>23</v>
      </c>
      <c r="P1474" s="116">
        <v>2.5352202355861664E-3</v>
      </c>
      <c r="Q1474" s="116">
        <v>0</v>
      </c>
      <c r="R1474" s="117">
        <v>342940</v>
      </c>
      <c r="S1474" s="116">
        <v>99.746086120605469</v>
      </c>
      <c r="T1474" s="116">
        <v>99.743560791015625</v>
      </c>
      <c r="U1474" s="118">
        <v>343813</v>
      </c>
      <c r="V1474" s="119">
        <v>5.8171158889308572E-4</v>
      </c>
      <c r="W1474" s="117">
        <v>943</v>
      </c>
      <c r="X1474" s="119">
        <v>0.27497521042823792</v>
      </c>
      <c r="Y1474" s="119">
        <v>0</v>
      </c>
      <c r="Z1474" s="117">
        <v>129228</v>
      </c>
      <c r="AA1474" s="119">
        <v>95.534248352050781</v>
      </c>
      <c r="AB1474" s="116">
        <v>128078</v>
      </c>
      <c r="AC1474" s="120">
        <v>96.045379638671875</v>
      </c>
      <c r="AD1474" s="116">
        <v>5.0967016220092773</v>
      </c>
      <c r="AE1474" s="116">
        <v>30.534885406494141</v>
      </c>
      <c r="AF1474" s="116">
        <v>1349.96630859375</v>
      </c>
      <c r="AG1474" s="116">
        <v>4174.73779296875</v>
      </c>
      <c r="AH1474" s="121">
        <v>2363.76220703125</v>
      </c>
      <c r="AI1474" s="116">
        <v>56.620613098144531</v>
      </c>
      <c r="AJ1474" s="121">
        <v>3701.1640625</v>
      </c>
      <c r="AK1474" s="121">
        <v>473.57369995117187</v>
      </c>
      <c r="AL1474" s="116">
        <v>2038.4300537109375</v>
      </c>
      <c r="AM1474" s="116">
        <v>325.33151245117187</v>
      </c>
      <c r="AN1474" s="116">
        <v>63.655494689941406</v>
      </c>
      <c r="AO1474" s="116">
        <v>62.835803985595703</v>
      </c>
      <c r="AP1474" s="116">
        <v>70.882057189941406</v>
      </c>
      <c r="AQ1474" s="116">
        <v>2.4702590490939351</v>
      </c>
      <c r="AR1474" s="118">
        <v>401</v>
      </c>
      <c r="AS1474" s="118">
        <v>1</v>
      </c>
      <c r="AT1474" s="118">
        <v>3</v>
      </c>
      <c r="AU1474" s="118">
        <v>2</v>
      </c>
      <c r="AV1474" s="118">
        <v>0</v>
      </c>
      <c r="AW1474" s="118">
        <v>0</v>
      </c>
      <c r="AX1474" s="118">
        <v>6</v>
      </c>
      <c r="AY1474" s="118">
        <v>0</v>
      </c>
      <c r="AZ1474" s="118">
        <v>4</v>
      </c>
      <c r="BA1474" s="118">
        <v>0</v>
      </c>
      <c r="BB1474" s="118">
        <v>99</v>
      </c>
      <c r="BC1474" s="118">
        <v>57</v>
      </c>
      <c r="BD1474" s="116">
        <v>16</v>
      </c>
      <c r="BE1474" s="118">
        <v>18</v>
      </c>
      <c r="BF1474" s="118">
        <v>0</v>
      </c>
      <c r="BG1474" s="112">
        <v>31.065553665161133</v>
      </c>
      <c r="BH1474" s="244">
        <v>165</v>
      </c>
      <c r="BI1474" s="240">
        <v>31.428571428571427</v>
      </c>
      <c r="BJ1474" s="129"/>
      <c r="BK1474" s="129"/>
    </row>
    <row r="1475" spans="1:63">
      <c r="A1475" s="352">
        <v>41829</v>
      </c>
      <c r="B1475" s="114" t="s">
        <v>124</v>
      </c>
      <c r="C1475" s="114" t="s">
        <v>176</v>
      </c>
      <c r="D1475" s="114">
        <v>148</v>
      </c>
      <c r="E1475" s="114">
        <v>112</v>
      </c>
      <c r="F1475" s="114">
        <v>36</v>
      </c>
      <c r="G1475" s="114">
        <v>428</v>
      </c>
      <c r="H1475" s="114">
        <v>330</v>
      </c>
      <c r="I1475" s="114">
        <v>98</v>
      </c>
      <c r="J1475" s="114">
        <v>1589</v>
      </c>
      <c r="K1475" s="115">
        <v>1241</v>
      </c>
      <c r="L1475" s="115">
        <v>348</v>
      </c>
      <c r="M1475" s="115">
        <v>901392</v>
      </c>
      <c r="N1475" s="116">
        <v>1.6086231917142868E-2</v>
      </c>
      <c r="O1475" s="115">
        <v>79</v>
      </c>
      <c r="P1475" s="116">
        <v>9.0757859870791435E-3</v>
      </c>
      <c r="Q1475" s="116">
        <v>0</v>
      </c>
      <c r="R1475" s="117">
        <v>366042</v>
      </c>
      <c r="S1475" s="116">
        <v>99.639328002929687</v>
      </c>
      <c r="T1475" s="116">
        <v>99.630287170410156</v>
      </c>
      <c r="U1475" s="118">
        <v>367367</v>
      </c>
      <c r="V1475" s="119">
        <v>9.7722440958023071E-2</v>
      </c>
      <c r="W1475" s="117">
        <v>1050</v>
      </c>
      <c r="X1475" s="119">
        <v>0.28685232996940613</v>
      </c>
      <c r="Y1475" s="119">
        <v>0</v>
      </c>
      <c r="Z1475" s="117">
        <v>86193</v>
      </c>
      <c r="AA1475" s="119">
        <v>96.750312805175781</v>
      </c>
      <c r="AB1475" s="116">
        <v>86083</v>
      </c>
      <c r="AC1475" s="120">
        <v>96.681106567382813</v>
      </c>
      <c r="AD1475" s="116">
        <v>4.7814521789550781</v>
      </c>
      <c r="AE1475" s="116">
        <v>31.460063934326172</v>
      </c>
      <c r="AF1475" s="116">
        <v>1271.2049560546875</v>
      </c>
      <c r="AG1475" s="116">
        <v>4533.58740234375</v>
      </c>
      <c r="AH1475" s="121">
        <v>2650.470703125</v>
      </c>
      <c r="AI1475" s="116">
        <v>58.462989807128906</v>
      </c>
      <c r="AJ1475" s="121">
        <v>3619.302978515625</v>
      </c>
      <c r="AK1475" s="121">
        <v>914.28582763671875</v>
      </c>
      <c r="AL1475" s="116">
        <v>1991.883544921875</v>
      </c>
      <c r="AM1475" s="116">
        <v>658.58697509765625</v>
      </c>
      <c r="AN1475" s="116">
        <v>69.987541198730469</v>
      </c>
      <c r="AO1475" s="116">
        <v>70.862358093261719</v>
      </c>
      <c r="AP1475" s="116">
        <v>66.726593017578125</v>
      </c>
      <c r="AQ1475" s="116">
        <v>2.8531072387311203</v>
      </c>
      <c r="AR1475" s="118">
        <v>263</v>
      </c>
      <c r="AS1475" s="118">
        <v>1</v>
      </c>
      <c r="AT1475" s="118">
        <v>1</v>
      </c>
      <c r="AU1475" s="118">
        <v>1</v>
      </c>
      <c r="AV1475" s="118">
        <v>2</v>
      </c>
      <c r="AW1475" s="118">
        <v>1</v>
      </c>
      <c r="AX1475" s="118">
        <v>2</v>
      </c>
      <c r="AY1475" s="118">
        <v>0</v>
      </c>
      <c r="AZ1475" s="118">
        <v>3</v>
      </c>
      <c r="BA1475" s="118">
        <v>0</v>
      </c>
      <c r="BB1475" s="118">
        <v>65</v>
      </c>
      <c r="BC1475" s="118">
        <v>36</v>
      </c>
      <c r="BD1475" s="116">
        <v>12</v>
      </c>
      <c r="BE1475" s="118">
        <v>23</v>
      </c>
      <c r="BF1475" s="118">
        <v>0</v>
      </c>
      <c r="BG1475" s="112">
        <v>34.49322509765625</v>
      </c>
      <c r="BH1475" s="244">
        <v>110</v>
      </c>
      <c r="BI1475" s="240">
        <v>25.700934579439249</v>
      </c>
      <c r="BJ1475" s="129"/>
      <c r="BK1475" s="129"/>
    </row>
    <row r="1476" spans="1:63">
      <c r="A1476" s="352">
        <v>41829</v>
      </c>
      <c r="B1476" s="206" t="s">
        <v>133</v>
      </c>
      <c r="C1476" s="206" t="s">
        <v>176</v>
      </c>
      <c r="D1476" s="206">
        <v>169</v>
      </c>
      <c r="E1476" s="206">
        <v>163</v>
      </c>
      <c r="F1476" s="206">
        <v>6</v>
      </c>
      <c r="G1476" s="206">
        <v>500</v>
      </c>
      <c r="H1476" s="206">
        <v>482</v>
      </c>
      <c r="I1476" s="206">
        <v>18</v>
      </c>
      <c r="J1476" s="206">
        <v>1555</v>
      </c>
      <c r="K1476" s="245">
        <v>1491</v>
      </c>
      <c r="L1476" s="245">
        <v>64</v>
      </c>
      <c r="M1476" s="245">
        <v>789898</v>
      </c>
      <c r="N1476" s="246">
        <v>1.8989794189110398E-3</v>
      </c>
      <c r="O1476" s="245">
        <v>23</v>
      </c>
      <c r="P1476" s="246">
        <v>3.0312375165522099E-3</v>
      </c>
      <c r="Q1476" s="246">
        <v>0</v>
      </c>
      <c r="R1476" s="247">
        <v>280139</v>
      </c>
      <c r="S1476" s="246">
        <v>99.533843994140625</v>
      </c>
      <c r="T1476" s="246">
        <v>99.530830383300781</v>
      </c>
      <c r="U1476" s="248">
        <v>281451</v>
      </c>
      <c r="V1476" s="249">
        <v>9.7352646291255951E-2</v>
      </c>
      <c r="W1476" s="248">
        <v>805</v>
      </c>
      <c r="X1476" s="246">
        <v>0.28735736012458801</v>
      </c>
      <c r="Y1476" s="246">
        <v>0</v>
      </c>
      <c r="Z1476" s="247">
        <v>53472</v>
      </c>
      <c r="AA1476" s="249">
        <v>96.265335083007812</v>
      </c>
      <c r="AB1476" s="246">
        <v>52679</v>
      </c>
      <c r="AC1476" s="250">
        <v>96.687484741210938</v>
      </c>
      <c r="AD1476" s="246">
        <v>5.1486082077026367</v>
      </c>
      <c r="AE1476" s="246">
        <v>36.579715728759766</v>
      </c>
      <c r="AF1476" s="246">
        <v>1182.4697265625</v>
      </c>
      <c r="AG1476" s="246">
        <v>4064.03564453125</v>
      </c>
      <c r="AH1476" s="251">
        <v>2373.413330078125</v>
      </c>
      <c r="AI1476" s="246">
        <v>58.400405883789063</v>
      </c>
      <c r="AJ1476" s="251">
        <v>3952.8232421875</v>
      </c>
      <c r="AK1476" s="251">
        <v>111.21220397949219</v>
      </c>
      <c r="AL1476" s="246">
        <v>2317.615234375</v>
      </c>
      <c r="AM1476" s="246">
        <v>55.798599243164063</v>
      </c>
      <c r="AN1476" s="246">
        <v>70.031570434570313</v>
      </c>
      <c r="AO1476" s="246">
        <v>71.38922119140625</v>
      </c>
      <c r="AP1476" s="246">
        <v>41.786319732666016</v>
      </c>
      <c r="AQ1476" s="246">
        <v>2.6135277456792605</v>
      </c>
      <c r="AR1476" s="248">
        <v>358</v>
      </c>
      <c r="AS1476" s="248">
        <v>3</v>
      </c>
      <c r="AT1476" s="248">
        <v>0</v>
      </c>
      <c r="AU1476" s="248">
        <v>0</v>
      </c>
      <c r="AV1476" s="248">
        <v>2</v>
      </c>
      <c r="AW1476" s="248">
        <v>0</v>
      </c>
      <c r="AX1476" s="248">
        <v>3</v>
      </c>
      <c r="AY1476" s="248">
        <v>0</v>
      </c>
      <c r="AZ1476" s="248">
        <v>5</v>
      </c>
      <c r="BA1476" s="248">
        <v>0</v>
      </c>
      <c r="BB1476" s="248">
        <v>80</v>
      </c>
      <c r="BC1476" s="248">
        <v>43</v>
      </c>
      <c r="BD1476" s="246">
        <v>11</v>
      </c>
      <c r="BE1476" s="248">
        <v>25</v>
      </c>
      <c r="BF1476" s="248">
        <v>0</v>
      </c>
      <c r="BG1476" s="249">
        <v>33.950263977050781</v>
      </c>
      <c r="BH1476" s="252">
        <v>172</v>
      </c>
      <c r="BI1476" s="253">
        <v>34.4</v>
      </c>
      <c r="BJ1476" s="129"/>
      <c r="BK1476" s="129"/>
    </row>
    <row r="1477" spans="1:63">
      <c r="A1477" s="352">
        <v>41829</v>
      </c>
      <c r="B1477" s="206" t="s">
        <v>125</v>
      </c>
      <c r="C1477" s="206" t="s">
        <v>176</v>
      </c>
      <c r="D1477" s="206">
        <v>171</v>
      </c>
      <c r="E1477" s="206">
        <v>164</v>
      </c>
      <c r="F1477" s="206">
        <v>7</v>
      </c>
      <c r="G1477" s="206">
        <v>481</v>
      </c>
      <c r="H1477" s="206">
        <v>460</v>
      </c>
      <c r="I1477" s="206">
        <v>21</v>
      </c>
      <c r="J1477" s="206">
        <v>1564</v>
      </c>
      <c r="K1477" s="245">
        <v>1490</v>
      </c>
      <c r="L1477" s="245">
        <v>74</v>
      </c>
      <c r="M1477" s="245">
        <v>797534</v>
      </c>
      <c r="N1477" s="246">
        <v>3.0092759989202023E-3</v>
      </c>
      <c r="O1477" s="245">
        <v>11</v>
      </c>
      <c r="P1477" s="246">
        <v>1.4413432218134403E-3</v>
      </c>
      <c r="Q1477" s="246">
        <v>0</v>
      </c>
      <c r="R1477" s="247">
        <v>301702</v>
      </c>
      <c r="S1477" s="246">
        <v>99.370582580566406</v>
      </c>
      <c r="T1477" s="246">
        <v>99.369148254394531</v>
      </c>
      <c r="U1477" s="248">
        <v>303613</v>
      </c>
      <c r="V1477" s="249">
        <v>0.38305342197418213</v>
      </c>
      <c r="W1477" s="248">
        <v>697</v>
      </c>
      <c r="X1477" s="246">
        <v>0.2310226708650589</v>
      </c>
      <c r="Y1477" s="246">
        <v>0</v>
      </c>
      <c r="Z1477" s="247">
        <v>68681</v>
      </c>
      <c r="AA1477" s="249">
        <v>97.240867614746094</v>
      </c>
      <c r="AB1477" s="246">
        <v>69237</v>
      </c>
      <c r="AC1477" s="250">
        <v>96.828285217285156</v>
      </c>
      <c r="AD1477" s="246">
        <v>4.223395824432373</v>
      </c>
      <c r="AE1477" s="246">
        <v>32.443843841552734</v>
      </c>
      <c r="AF1477" s="246">
        <v>990.4473876953125</v>
      </c>
      <c r="AG1477" s="246">
        <v>3948.42822265625</v>
      </c>
      <c r="AH1477" s="251">
        <v>2376.39990234375</v>
      </c>
      <c r="AI1477" s="246">
        <v>60.185970306396484</v>
      </c>
      <c r="AJ1477" s="251">
        <v>3830.34228515625</v>
      </c>
      <c r="AK1477" s="251">
        <v>118.08560180664062</v>
      </c>
      <c r="AL1477" s="246">
        <v>2279.25244140625</v>
      </c>
      <c r="AM1477" s="246">
        <v>97.147293090820313</v>
      </c>
      <c r="AN1477" s="246">
        <v>66.567131042480469</v>
      </c>
      <c r="AO1477" s="246">
        <v>68.058761596679688</v>
      </c>
      <c r="AP1477" s="246">
        <v>38.907299041748047</v>
      </c>
      <c r="AQ1477" s="246">
        <v>2.5245704748441495</v>
      </c>
      <c r="AR1477" s="248">
        <v>339</v>
      </c>
      <c r="AS1477" s="248">
        <v>4</v>
      </c>
      <c r="AT1477" s="248">
        <v>0</v>
      </c>
      <c r="AU1477" s="248">
        <v>0</v>
      </c>
      <c r="AV1477" s="248">
        <v>4</v>
      </c>
      <c r="AW1477" s="248">
        <v>3</v>
      </c>
      <c r="AX1477" s="248">
        <v>2</v>
      </c>
      <c r="AY1477" s="248">
        <v>0</v>
      </c>
      <c r="AZ1477" s="248">
        <v>6</v>
      </c>
      <c r="BA1477" s="248">
        <v>0</v>
      </c>
      <c r="BB1477" s="248">
        <v>53</v>
      </c>
      <c r="BC1477" s="248">
        <v>31</v>
      </c>
      <c r="BD1477" s="246">
        <v>7</v>
      </c>
      <c r="BE1477" s="248">
        <v>17</v>
      </c>
      <c r="BF1477" s="248">
        <v>0</v>
      </c>
      <c r="BG1477" s="249">
        <v>32.385337829589844</v>
      </c>
      <c r="BH1477" s="252">
        <v>172</v>
      </c>
      <c r="BI1477" s="253">
        <v>35.758835758835758</v>
      </c>
      <c r="BJ1477" s="129"/>
      <c r="BK1477" s="129"/>
    </row>
    <row r="1478" spans="1:63">
      <c r="A1478" s="352">
        <v>41829</v>
      </c>
      <c r="B1478" s="107" t="s">
        <v>127</v>
      </c>
      <c r="C1478" s="107" t="s">
        <v>128</v>
      </c>
      <c r="D1478" s="107">
        <v>162</v>
      </c>
      <c r="E1478" s="107">
        <v>150</v>
      </c>
      <c r="F1478" s="107">
        <v>12</v>
      </c>
      <c r="G1478" s="107">
        <v>486</v>
      </c>
      <c r="H1478" s="107">
        <v>450</v>
      </c>
      <c r="I1478" s="107">
        <v>36</v>
      </c>
      <c r="J1478" s="107">
        <v>1588</v>
      </c>
      <c r="K1478" s="108">
        <v>1466</v>
      </c>
      <c r="L1478" s="108">
        <v>122</v>
      </c>
      <c r="M1478" s="108">
        <v>722277</v>
      </c>
      <c r="N1478" s="109">
        <v>0</v>
      </c>
      <c r="O1478" s="108">
        <v>2908</v>
      </c>
      <c r="P1478" s="109">
        <v>0.40262454748153687</v>
      </c>
      <c r="Q1478" s="109">
        <v>0</v>
      </c>
      <c r="R1478" s="110">
        <v>286087</v>
      </c>
      <c r="S1478" s="109">
        <v>99.601364135742188</v>
      </c>
      <c r="T1478" s="109">
        <v>99.200347900390625</v>
      </c>
      <c r="U1478" s="111">
        <v>287232</v>
      </c>
      <c r="V1478" s="112">
        <v>1.1140819638967514E-2</v>
      </c>
      <c r="W1478" s="111">
        <v>2005</v>
      </c>
      <c r="X1478" s="109">
        <v>0.70083576440811157</v>
      </c>
      <c r="Y1478" s="109">
        <v>0</v>
      </c>
      <c r="Z1478" s="110">
        <v>598321</v>
      </c>
      <c r="AA1478" s="112">
        <v>99.362678527832031</v>
      </c>
      <c r="AB1478" s="109">
        <v>597004</v>
      </c>
      <c r="AC1478" s="182">
        <v>99.544769287109375</v>
      </c>
      <c r="AD1478" s="109">
        <v>3.1230835914611816</v>
      </c>
      <c r="AE1478" s="109">
        <v>18.985698699951172</v>
      </c>
      <c r="AF1478" s="109">
        <v>623.26654052734375</v>
      </c>
      <c r="AG1478" s="109">
        <v>3749.460693359375</v>
      </c>
      <c r="AH1478" s="113">
        <v>1995.32568359375</v>
      </c>
      <c r="AI1478" s="109">
        <v>53.216339111328125</v>
      </c>
      <c r="AJ1478" s="113">
        <v>3441.288330078125</v>
      </c>
      <c r="AK1478" s="113">
        <v>308.17218017578125</v>
      </c>
      <c r="AL1478" s="109">
        <v>450</v>
      </c>
      <c r="AM1478" s="109">
        <v>36</v>
      </c>
      <c r="AN1478" s="109">
        <v>64.95074462890625</v>
      </c>
      <c r="AO1478" s="109">
        <v>65.259536743164063</v>
      </c>
      <c r="AP1478" s="109">
        <v>61.691047668457031</v>
      </c>
      <c r="AQ1478" s="109">
        <v>2.3611213434252991</v>
      </c>
      <c r="AR1478" s="111">
        <v>358</v>
      </c>
      <c r="AS1478" s="111">
        <v>0</v>
      </c>
      <c r="AT1478" s="111">
        <v>0</v>
      </c>
      <c r="AU1478" s="111">
        <v>0</v>
      </c>
      <c r="AV1478" s="111">
        <v>0</v>
      </c>
      <c r="AW1478" s="111">
        <v>0</v>
      </c>
      <c r="AX1478" s="111">
        <v>12</v>
      </c>
      <c r="AY1478" s="111">
        <v>0</v>
      </c>
      <c r="AZ1478" s="111">
        <v>5</v>
      </c>
      <c r="BA1478" s="111">
        <v>0</v>
      </c>
      <c r="BB1478" s="111">
        <v>15</v>
      </c>
      <c r="BC1478" s="111">
        <v>2</v>
      </c>
      <c r="BD1478" s="109">
        <v>53</v>
      </c>
      <c r="BE1478" s="111">
        <v>76</v>
      </c>
      <c r="BF1478" s="111">
        <v>0</v>
      </c>
      <c r="BG1478" s="112">
        <v>31.768795013427734</v>
      </c>
      <c r="BH1478" s="244">
        <v>195</v>
      </c>
      <c r="BI1478" s="240">
        <v>40.123456790123456</v>
      </c>
      <c r="BJ1478" s="129"/>
      <c r="BK1478" s="129"/>
    </row>
    <row r="1479" spans="1:63">
      <c r="A1479" s="352">
        <v>41829</v>
      </c>
      <c r="B1479" s="107" t="s">
        <v>129</v>
      </c>
      <c r="C1479" s="107" t="s">
        <v>128</v>
      </c>
      <c r="D1479" s="107">
        <v>154</v>
      </c>
      <c r="E1479" s="107">
        <v>151</v>
      </c>
      <c r="F1479" s="107">
        <v>3</v>
      </c>
      <c r="G1479" s="107">
        <v>457</v>
      </c>
      <c r="H1479" s="107">
        <v>449</v>
      </c>
      <c r="I1479" s="107">
        <v>8</v>
      </c>
      <c r="J1479" s="107">
        <v>1277</v>
      </c>
      <c r="K1479" s="108">
        <v>1251</v>
      </c>
      <c r="L1479" s="108">
        <v>26</v>
      </c>
      <c r="M1479" s="108">
        <v>564378</v>
      </c>
      <c r="N1479" s="109">
        <v>0</v>
      </c>
      <c r="O1479" s="108">
        <v>2750</v>
      </c>
      <c r="P1479" s="109">
        <v>0.4872681200504303</v>
      </c>
      <c r="Q1479" s="109">
        <v>0</v>
      </c>
      <c r="R1479" s="110">
        <v>180622</v>
      </c>
      <c r="S1479" s="109">
        <v>99.554100036621094</v>
      </c>
      <c r="T1479" s="109">
        <v>99.069007873535156</v>
      </c>
      <c r="U1479" s="111">
        <v>181431</v>
      </c>
      <c r="V1479" s="112">
        <v>1.6535211354494095E-2</v>
      </c>
      <c r="W1479" s="111">
        <v>1220</v>
      </c>
      <c r="X1479" s="109">
        <v>0.67544376850128174</v>
      </c>
      <c r="Y1479" s="109">
        <v>0</v>
      </c>
      <c r="Z1479" s="110">
        <v>141177</v>
      </c>
      <c r="AA1479" s="112">
        <v>98.9638671875</v>
      </c>
      <c r="AB1479" s="109">
        <v>141631</v>
      </c>
      <c r="AC1479" s="182">
        <v>99.120384216308594</v>
      </c>
      <c r="AD1479" s="109">
        <v>3.069025993347168</v>
      </c>
      <c r="AE1479" s="109">
        <v>26.168720245361328</v>
      </c>
      <c r="AF1479" s="109">
        <v>507.70004272460937</v>
      </c>
      <c r="AG1479" s="109">
        <v>2125.48291015625</v>
      </c>
      <c r="AH1479" s="113">
        <v>764.4100341796875</v>
      </c>
      <c r="AI1479" s="109">
        <v>35.964065551757812</v>
      </c>
      <c r="AJ1479" s="113">
        <v>2100.98828125</v>
      </c>
      <c r="AK1479" s="113">
        <v>24.494443893432617</v>
      </c>
      <c r="AL1479" s="109">
        <v>449</v>
      </c>
      <c r="AM1479" s="109">
        <v>8</v>
      </c>
      <c r="AN1479" s="109">
        <v>49.972263336181641</v>
      </c>
      <c r="AO1479" s="109">
        <v>50.368152618408203</v>
      </c>
      <c r="AP1479" s="109">
        <v>29.848703384399414</v>
      </c>
      <c r="AQ1479" s="109">
        <v>1.6644345420174236</v>
      </c>
      <c r="AR1479" s="111">
        <v>384</v>
      </c>
      <c r="AS1479" s="111">
        <v>0</v>
      </c>
      <c r="AT1479" s="111">
        <v>0</v>
      </c>
      <c r="AU1479" s="111">
        <v>0</v>
      </c>
      <c r="AV1479" s="111">
        <v>1</v>
      </c>
      <c r="AW1479" s="111">
        <v>0</v>
      </c>
      <c r="AX1479" s="111">
        <v>16</v>
      </c>
      <c r="AY1479" s="111">
        <v>0</v>
      </c>
      <c r="AZ1479" s="111">
        <v>8</v>
      </c>
      <c r="BA1479" s="111">
        <v>0</v>
      </c>
      <c r="BB1479" s="111">
        <v>22</v>
      </c>
      <c r="BC1479" s="111">
        <v>9</v>
      </c>
      <c r="BD1479" s="109">
        <v>54</v>
      </c>
      <c r="BE1479" s="111">
        <v>68</v>
      </c>
      <c r="BF1479" s="111">
        <v>0</v>
      </c>
      <c r="BG1479" s="112">
        <v>24.176275253295898</v>
      </c>
      <c r="BH1479" s="244">
        <v>224</v>
      </c>
      <c r="BI1479" s="240">
        <v>49.015317286652078</v>
      </c>
      <c r="BJ1479" s="129"/>
      <c r="BK1479" s="129"/>
    </row>
    <row r="1480" spans="1:63">
      <c r="A1480" s="352">
        <v>41829</v>
      </c>
      <c r="B1480" s="126" t="s">
        <v>130</v>
      </c>
      <c r="C1480" s="126" t="s">
        <v>128</v>
      </c>
      <c r="D1480" s="233">
        <v>181</v>
      </c>
      <c r="E1480" s="233">
        <v>176</v>
      </c>
      <c r="F1480" s="233">
        <v>5</v>
      </c>
      <c r="G1480" s="233">
        <v>543</v>
      </c>
      <c r="H1480" s="233">
        <v>528</v>
      </c>
      <c r="I1480" s="233">
        <v>15</v>
      </c>
      <c r="J1480" s="233">
        <v>903</v>
      </c>
      <c r="K1480" s="233">
        <v>870</v>
      </c>
      <c r="L1480" s="233">
        <v>33</v>
      </c>
      <c r="M1480" s="233">
        <v>271312</v>
      </c>
      <c r="N1480" s="195">
        <v>0</v>
      </c>
      <c r="O1480" s="233">
        <v>649</v>
      </c>
      <c r="P1480" s="230">
        <v>0.23920799791812897</v>
      </c>
      <c r="Q1480" s="234">
        <v>0</v>
      </c>
      <c r="R1480" s="233">
        <v>55483</v>
      </c>
      <c r="S1480" s="230">
        <v>99.800338745117188</v>
      </c>
      <c r="T1480" s="195">
        <v>99.561607360839844</v>
      </c>
      <c r="U1480" s="233">
        <v>55594</v>
      </c>
      <c r="V1480" s="195">
        <v>0</v>
      </c>
      <c r="W1480" s="233">
        <v>364</v>
      </c>
      <c r="X1480" s="195">
        <v>0.65605682134628296</v>
      </c>
      <c r="Y1480" s="234">
        <v>0</v>
      </c>
      <c r="Z1480" s="233">
        <v>105423</v>
      </c>
      <c r="AA1480" s="195">
        <v>98.649276733398438</v>
      </c>
      <c r="AB1480" s="233">
        <v>106836</v>
      </c>
      <c r="AC1480" s="195">
        <v>98.483413696289063</v>
      </c>
      <c r="AD1480" s="234">
        <v>4.2371559143066406</v>
      </c>
      <c r="AE1480" s="234">
        <v>32.990470886230469</v>
      </c>
      <c r="AF1480" s="233">
        <v>344.25567626953125</v>
      </c>
      <c r="AG1480" s="234">
        <v>1043.14453125</v>
      </c>
      <c r="AH1480" s="234">
        <v>539.738525390625</v>
      </c>
      <c r="AI1480" s="234">
        <v>51.741489410400391</v>
      </c>
      <c r="AJ1480" s="234">
        <v>997.5224609375</v>
      </c>
      <c r="AK1480" s="234">
        <v>45.622226715087891</v>
      </c>
      <c r="AL1480" s="234">
        <v>528</v>
      </c>
      <c r="AM1480" s="234">
        <v>15</v>
      </c>
      <c r="AN1480" s="235">
        <v>40.60870361328125</v>
      </c>
      <c r="AO1480" s="235">
        <v>40.138893127441406</v>
      </c>
      <c r="AP1480" s="235">
        <v>54.575958251953125</v>
      </c>
      <c r="AQ1480" s="213">
        <v>1.1551988164451827</v>
      </c>
      <c r="AR1480" s="234">
        <v>488</v>
      </c>
      <c r="AS1480" s="236">
        <v>0</v>
      </c>
      <c r="AT1480" s="236">
        <v>0</v>
      </c>
      <c r="AU1480" s="236">
        <v>0</v>
      </c>
      <c r="AV1480" s="236">
        <v>0</v>
      </c>
      <c r="AW1480" s="236">
        <v>0</v>
      </c>
      <c r="AX1480" s="236">
        <v>9</v>
      </c>
      <c r="AY1480" s="236">
        <v>0</v>
      </c>
      <c r="AZ1480" s="236">
        <v>2</v>
      </c>
      <c r="BA1480" s="236">
        <v>0</v>
      </c>
      <c r="BB1480" s="236">
        <v>45</v>
      </c>
      <c r="BC1480" s="236">
        <v>12</v>
      </c>
      <c r="BD1480" s="236">
        <v>11</v>
      </c>
      <c r="BE1480" s="236">
        <v>2</v>
      </c>
      <c r="BF1480" s="236">
        <v>0</v>
      </c>
      <c r="BG1480" s="235">
        <v>18.569601058959961</v>
      </c>
      <c r="BH1480" s="236">
        <v>317</v>
      </c>
      <c r="BI1480" s="235">
        <v>58.3793738489871</v>
      </c>
      <c r="BJ1480" s="129"/>
      <c r="BK1480" s="129"/>
    </row>
    <row r="1481" spans="1:63">
      <c r="A1481" s="352">
        <v>41829</v>
      </c>
      <c r="B1481" s="127" t="s">
        <v>132</v>
      </c>
      <c r="C1481" s="127" t="s">
        <v>128</v>
      </c>
      <c r="D1481" s="199">
        <v>183</v>
      </c>
      <c r="E1481" s="199">
        <v>178</v>
      </c>
      <c r="F1481" s="199">
        <v>5</v>
      </c>
      <c r="G1481" s="199">
        <v>542</v>
      </c>
      <c r="H1481" s="199">
        <v>527</v>
      </c>
      <c r="I1481" s="199">
        <v>15</v>
      </c>
      <c r="J1481" s="199">
        <v>1044</v>
      </c>
      <c r="K1481" s="199">
        <v>1016</v>
      </c>
      <c r="L1481" s="199">
        <v>28</v>
      </c>
      <c r="M1481" s="199">
        <v>358971</v>
      </c>
      <c r="N1481" s="200">
        <v>0.10780815035104752</v>
      </c>
      <c r="O1481" s="199">
        <v>1275</v>
      </c>
      <c r="P1481" s="194">
        <v>0.35558107495307922</v>
      </c>
      <c r="Q1481" s="200">
        <v>0</v>
      </c>
      <c r="R1481" s="199">
        <v>84829</v>
      </c>
      <c r="S1481" s="194">
        <v>99.741325378417969</v>
      </c>
      <c r="T1481" s="200">
        <v>99.386665344238281</v>
      </c>
      <c r="U1481" s="199">
        <v>85049</v>
      </c>
      <c r="V1481" s="201">
        <v>0</v>
      </c>
      <c r="W1481" s="199">
        <v>1014</v>
      </c>
      <c r="X1481" s="200">
        <v>1.1953458786010742</v>
      </c>
      <c r="Y1481" s="200">
        <v>0</v>
      </c>
      <c r="Z1481" s="199">
        <v>115566</v>
      </c>
      <c r="AA1481" s="201">
        <v>96.630569458007813</v>
      </c>
      <c r="AB1481" s="199">
        <v>116532</v>
      </c>
      <c r="AC1481" s="201">
        <v>96.454544067382812</v>
      </c>
      <c r="AD1481" s="200">
        <v>4.1961369514465332</v>
      </c>
      <c r="AE1481" s="200">
        <v>28.112297058105469</v>
      </c>
      <c r="AF1481" s="199">
        <v>418.80545043945312</v>
      </c>
      <c r="AG1481" s="200">
        <v>1340.360595703125</v>
      </c>
      <c r="AH1481" s="200">
        <v>619.422119140625</v>
      </c>
      <c r="AI1481" s="237">
        <v>46.213096618652344</v>
      </c>
      <c r="AJ1481" s="200">
        <v>1299.0714111328125</v>
      </c>
      <c r="AK1481" s="200">
        <v>41.288887023925781</v>
      </c>
      <c r="AL1481" s="200">
        <v>527</v>
      </c>
      <c r="AM1481" s="200">
        <v>15</v>
      </c>
      <c r="AN1481" s="200">
        <v>41.379096984863281</v>
      </c>
      <c r="AO1481" s="200">
        <v>41.526016235351563</v>
      </c>
      <c r="AP1481" s="200">
        <v>37.234092712402344</v>
      </c>
      <c r="AQ1481" s="200">
        <v>1.2838703023976292</v>
      </c>
      <c r="AR1481" s="200">
        <v>504</v>
      </c>
      <c r="AS1481" s="202">
        <v>0</v>
      </c>
      <c r="AT1481" s="202">
        <v>6</v>
      </c>
      <c r="AU1481" s="202">
        <v>6</v>
      </c>
      <c r="AV1481" s="202">
        <v>0</v>
      </c>
      <c r="AW1481" s="202">
        <v>0</v>
      </c>
      <c r="AX1481" s="202">
        <v>24</v>
      </c>
      <c r="AY1481" s="202">
        <v>-2</v>
      </c>
      <c r="AZ1481" s="202">
        <v>8</v>
      </c>
      <c r="BA1481" s="202">
        <v>0</v>
      </c>
      <c r="BB1481" s="202">
        <v>71</v>
      </c>
      <c r="BC1481" s="202">
        <v>37</v>
      </c>
      <c r="BD1481" s="202">
        <v>30</v>
      </c>
      <c r="BE1481" s="202">
        <v>16</v>
      </c>
      <c r="BF1481" s="202">
        <v>0</v>
      </c>
      <c r="BG1481" s="200">
        <v>19.133050918579102</v>
      </c>
      <c r="BH1481" s="202">
        <v>336</v>
      </c>
      <c r="BI1481" s="238">
        <v>61.992619926199268</v>
      </c>
      <c r="BJ1481" s="129"/>
      <c r="BK1481" s="129"/>
    </row>
    <row r="1482" spans="1:63">
      <c r="A1482" s="352">
        <v>41828</v>
      </c>
      <c r="B1482" s="126" t="s">
        <v>6</v>
      </c>
      <c r="C1482" s="126"/>
      <c r="D1482" s="233">
        <v>2085</v>
      </c>
      <c r="E1482" s="233">
        <v>1911</v>
      </c>
      <c r="F1482" s="233">
        <v>174</v>
      </c>
      <c r="G1482" s="233">
        <v>6149</v>
      </c>
      <c r="H1482" s="233">
        <v>5647</v>
      </c>
      <c r="I1482" s="233">
        <v>502</v>
      </c>
      <c r="J1482" s="233">
        <v>18745</v>
      </c>
      <c r="K1482" s="233">
        <v>16830</v>
      </c>
      <c r="L1482" s="233">
        <v>1915</v>
      </c>
      <c r="M1482" s="233">
        <v>9327156</v>
      </c>
      <c r="N1482" s="195">
        <v>8.0903545140836419E-2</v>
      </c>
      <c r="O1482" s="233">
        <v>16238</v>
      </c>
      <c r="P1482" s="230">
        <v>0.17622581811578092</v>
      </c>
      <c r="Q1482" s="234"/>
      <c r="R1482" s="233">
        <v>3544136</v>
      </c>
      <c r="S1482" s="230">
        <v>99.567098589896062</v>
      </c>
      <c r="T1482" s="195">
        <v>99.391635655831877</v>
      </c>
      <c r="U1482" s="233">
        <v>3559570</v>
      </c>
      <c r="V1482" s="195">
        <v>0.12335759801009381</v>
      </c>
      <c r="W1482" s="233">
        <v>14416</v>
      </c>
      <c r="X1482" s="195">
        <v>0.40675639986727369</v>
      </c>
      <c r="Y1482" s="234"/>
      <c r="Z1482" s="233">
        <v>2780449</v>
      </c>
      <c r="AA1482" s="195">
        <v>98.468323449133692</v>
      </c>
      <c r="AB1482" s="233">
        <v>2773717</v>
      </c>
      <c r="AC1482" s="195">
        <v>98.469022014870816</v>
      </c>
      <c r="AD1482" s="234">
        <v>9.1225347580967924</v>
      </c>
      <c r="AE1482" s="234">
        <v>30.185702804976277</v>
      </c>
      <c r="AF1482" s="233">
        <v>13205.044128417969</v>
      </c>
      <c r="AG1482" s="234">
        <v>47937.894325256348</v>
      </c>
      <c r="AH1482" s="234">
        <v>31805.697410583496</v>
      </c>
      <c r="AI1482" s="234">
        <v>66.347714805292327</v>
      </c>
      <c r="AJ1482" s="234">
        <v>41435.136940002441</v>
      </c>
      <c r="AK1482" s="234">
        <v>6502.7624435424805</v>
      </c>
      <c r="AL1482" s="234">
        <v>24775.514217972755</v>
      </c>
      <c r="AM1482" s="234">
        <v>5293.8248969316483</v>
      </c>
      <c r="AN1482" s="235">
        <v>68.598299269992935</v>
      </c>
      <c r="AO1482" s="235">
        <v>72.009141480166662</v>
      </c>
      <c r="AP1482" s="235">
        <v>84.597909930810332</v>
      </c>
      <c r="AQ1482" s="213">
        <v>2.5573696625903626</v>
      </c>
      <c r="AR1482" s="234">
        <v>4345</v>
      </c>
      <c r="AS1482" s="236">
        <v>86</v>
      </c>
      <c r="AT1482" s="236">
        <v>18</v>
      </c>
      <c r="AU1482" s="236">
        <v>14</v>
      </c>
      <c r="AV1482" s="236">
        <v>12</v>
      </c>
      <c r="AW1482" s="236">
        <v>6</v>
      </c>
      <c r="AX1482" s="236">
        <v>95</v>
      </c>
      <c r="AY1482" s="236">
        <v>-2</v>
      </c>
      <c r="AZ1482" s="236">
        <v>71</v>
      </c>
      <c r="BA1482" s="236">
        <v>0</v>
      </c>
      <c r="BB1482" s="236">
        <v>561</v>
      </c>
      <c r="BC1482" s="236">
        <v>246</v>
      </c>
      <c r="BD1482" s="236">
        <v>285</v>
      </c>
      <c r="BE1482" s="236">
        <v>384</v>
      </c>
      <c r="BF1482" s="236">
        <v>0</v>
      </c>
      <c r="BG1482" s="235">
        <v>33.475829389280918</v>
      </c>
      <c r="BH1482" s="236">
        <v>2310</v>
      </c>
      <c r="BI1482" s="235">
        <v>37.567084078711986</v>
      </c>
      <c r="BJ1482" s="129"/>
      <c r="BK1482" s="129"/>
    </row>
    <row r="1483" spans="1:63">
      <c r="A1483" s="352">
        <v>41828</v>
      </c>
      <c r="B1483" s="127" t="s">
        <v>134</v>
      </c>
      <c r="C1483" s="127"/>
      <c r="D1483" s="199">
        <v>734</v>
      </c>
      <c r="E1483" s="199">
        <v>652</v>
      </c>
      <c r="F1483" s="199">
        <v>82</v>
      </c>
      <c r="G1483" s="199">
        <v>2187</v>
      </c>
      <c r="H1483" s="199">
        <v>1940</v>
      </c>
      <c r="I1483" s="199">
        <v>247</v>
      </c>
      <c r="J1483" s="199">
        <v>7586</v>
      </c>
      <c r="K1483" s="199">
        <v>6515</v>
      </c>
      <c r="L1483" s="199">
        <v>1071</v>
      </c>
      <c r="M1483" s="199">
        <v>4836482</v>
      </c>
      <c r="N1483" s="200">
        <v>1.5899986692130105E-2</v>
      </c>
      <c r="O1483" s="199">
        <v>8898</v>
      </c>
      <c r="P1483" s="194">
        <v>0.1840257873434358</v>
      </c>
      <c r="Q1483" s="200"/>
      <c r="R1483" s="199">
        <v>2034663</v>
      </c>
      <c r="S1483" s="194">
        <v>99.664775704960419</v>
      </c>
      <c r="T1483" s="200">
        <v>99.481366816765302</v>
      </c>
      <c r="U1483" s="199">
        <v>2041508</v>
      </c>
      <c r="V1483" s="201">
        <v>4.0656222137886597E-2</v>
      </c>
      <c r="W1483" s="199">
        <v>6065</v>
      </c>
      <c r="X1483" s="200">
        <v>0.29808376129118191</v>
      </c>
      <c r="Y1483" s="200"/>
      <c r="Z1483" s="199">
        <v>1667835</v>
      </c>
      <c r="AA1483" s="201">
        <v>98.629183471855526</v>
      </c>
      <c r="AB1483" s="199">
        <v>1661606</v>
      </c>
      <c r="AC1483" s="201">
        <v>98.595214226164316</v>
      </c>
      <c r="AD1483" s="200">
        <v>5.4549023310343427</v>
      </c>
      <c r="AE1483" s="200">
        <v>29.900599277777165</v>
      </c>
      <c r="AF1483" s="199">
        <v>7452.2125854492187</v>
      </c>
      <c r="AG1483" s="200">
        <v>28164.3701171875</v>
      </c>
      <c r="AH1483" s="200">
        <v>20961.237060546875</v>
      </c>
      <c r="AI1483" s="237">
        <v>74.424661277104633</v>
      </c>
      <c r="AJ1483" s="200">
        <v>22735.268310546875</v>
      </c>
      <c r="AK1483" s="200">
        <v>5429.1065216064453</v>
      </c>
      <c r="AL1483" s="200">
        <v>16196.432983398438</v>
      </c>
      <c r="AM1483" s="200">
        <v>4764.80126953125</v>
      </c>
      <c r="AN1483" s="200">
        <v>95.868760284789502</v>
      </c>
      <c r="AO1483" s="200">
        <v>90.925613981485654</v>
      </c>
      <c r="AP1483" s="200">
        <v>124.1278237086859</v>
      </c>
      <c r="AQ1483" s="200">
        <v>3.7126773157378725</v>
      </c>
      <c r="AR1483" s="200">
        <v>1077</v>
      </c>
      <c r="AS1483" s="202">
        <v>76</v>
      </c>
      <c r="AT1483" s="202">
        <v>4</v>
      </c>
      <c r="AU1483" s="202">
        <v>4</v>
      </c>
      <c r="AV1483" s="202">
        <v>5</v>
      </c>
      <c r="AW1483" s="202">
        <v>2</v>
      </c>
      <c r="AX1483" s="202">
        <v>19</v>
      </c>
      <c r="AY1483" s="202">
        <v>0</v>
      </c>
      <c r="AZ1483" s="202">
        <v>28</v>
      </c>
      <c r="BA1483" s="202">
        <v>0</v>
      </c>
      <c r="BB1483" s="202">
        <v>116</v>
      </c>
      <c r="BC1483" s="202">
        <v>47</v>
      </c>
      <c r="BD1483" s="202">
        <v>96</v>
      </c>
      <c r="BE1483" s="202">
        <v>150</v>
      </c>
      <c r="BF1483" s="202">
        <v>0</v>
      </c>
      <c r="BG1483" s="200">
        <v>47.383784745437261</v>
      </c>
      <c r="BH1483" s="202">
        <v>259</v>
      </c>
      <c r="BI1483" s="238">
        <v>11.8427069044353</v>
      </c>
      <c r="BJ1483" s="129"/>
      <c r="BK1483" s="129"/>
    </row>
    <row r="1484" spans="1:63">
      <c r="A1484" s="352">
        <v>41828</v>
      </c>
      <c r="B1484" s="127" t="s">
        <v>175</v>
      </c>
      <c r="C1484" s="127"/>
      <c r="D1484" s="199">
        <v>671</v>
      </c>
      <c r="E1484" s="199">
        <v>604</v>
      </c>
      <c r="F1484" s="199">
        <v>67</v>
      </c>
      <c r="G1484" s="199">
        <v>1934</v>
      </c>
      <c r="H1484" s="199">
        <v>1753</v>
      </c>
      <c r="I1484" s="199">
        <v>181</v>
      </c>
      <c r="J1484" s="199">
        <v>6390</v>
      </c>
      <c r="K1484" s="199">
        <v>5756</v>
      </c>
      <c r="L1484" s="199">
        <v>634</v>
      </c>
      <c r="M1484" s="199">
        <v>2661844</v>
      </c>
      <c r="N1484" s="200">
        <v>0.211131825623775</v>
      </c>
      <c r="O1484" s="199">
        <v>103</v>
      </c>
      <c r="P1484" s="194">
        <v>4.0367921268053024E-3</v>
      </c>
      <c r="Q1484" s="200"/>
      <c r="R1484" s="199">
        <v>942513</v>
      </c>
      <c r="S1484" s="194">
        <v>99.332087409615411</v>
      </c>
      <c r="T1484" s="243">
        <v>99.32807757973147</v>
      </c>
      <c r="U1484" s="199">
        <v>948866</v>
      </c>
      <c r="V1484" s="201">
        <v>0.37497391877056069</v>
      </c>
      <c r="W1484" s="199">
        <v>2463</v>
      </c>
      <c r="X1484" s="200">
        <v>0.26132265549652894</v>
      </c>
      <c r="Y1484" s="200"/>
      <c r="Z1484" s="199">
        <v>253815</v>
      </c>
      <c r="AA1484" s="201">
        <v>96.087305519229204</v>
      </c>
      <c r="AB1484" s="199">
        <v>251111</v>
      </c>
      <c r="AC1484" s="201">
        <v>96.284114002748979</v>
      </c>
      <c r="AD1484" s="200">
        <v>18.803904445738937</v>
      </c>
      <c r="AE1484" s="200">
        <v>34.349814443468311</v>
      </c>
      <c r="AF1484" s="199">
        <v>3872.5429382324219</v>
      </c>
      <c r="AG1484" s="200">
        <v>12059.190711975098</v>
      </c>
      <c r="AH1484" s="200">
        <v>7080.1051254272461</v>
      </c>
      <c r="AI1484" s="237">
        <v>58.711279177271102</v>
      </c>
      <c r="AJ1484" s="200">
        <v>11376.585304260254</v>
      </c>
      <c r="AK1484" s="200">
        <v>682.60589027404785</v>
      </c>
      <c r="AL1484" s="200">
        <v>6625.0812345743179</v>
      </c>
      <c r="AM1484" s="200">
        <v>455.02362740039825</v>
      </c>
      <c r="AN1484" s="200">
        <v>48.786399454722222</v>
      </c>
      <c r="AO1484" s="200">
        <v>64.939428179748262</v>
      </c>
      <c r="AP1484" s="200">
        <v>26.814114152844322</v>
      </c>
      <c r="AQ1484" s="200">
        <v>1.8871972945187947</v>
      </c>
      <c r="AR1484" s="200">
        <v>1497</v>
      </c>
      <c r="AS1484" s="202">
        <v>9</v>
      </c>
      <c r="AT1484" s="202">
        <v>7</v>
      </c>
      <c r="AU1484" s="202">
        <v>5</v>
      </c>
      <c r="AV1484" s="202">
        <v>7</v>
      </c>
      <c r="AW1484" s="202">
        <v>4</v>
      </c>
      <c r="AX1484" s="202">
        <v>9</v>
      </c>
      <c r="AY1484" s="202">
        <v>0</v>
      </c>
      <c r="AZ1484" s="202">
        <v>14</v>
      </c>
      <c r="BA1484" s="202">
        <v>0</v>
      </c>
      <c r="BB1484" s="202">
        <v>245</v>
      </c>
      <c r="BC1484" s="202">
        <v>126</v>
      </c>
      <c r="BD1484" s="202">
        <v>37</v>
      </c>
      <c r="BE1484" s="202">
        <v>65</v>
      </c>
      <c r="BF1484" s="202">
        <v>0</v>
      </c>
      <c r="BG1484" s="200">
        <v>23.813168757799982</v>
      </c>
      <c r="BH1484" s="202">
        <v>949</v>
      </c>
      <c r="BI1484" s="238">
        <v>49.06928645294726</v>
      </c>
      <c r="BJ1484" s="129"/>
      <c r="BK1484" s="129"/>
    </row>
    <row r="1485" spans="1:63">
      <c r="A1485" s="352">
        <v>41828</v>
      </c>
      <c r="B1485" s="126" t="s">
        <v>135</v>
      </c>
      <c r="C1485" s="126"/>
      <c r="D1485" s="189">
        <v>680</v>
      </c>
      <c r="E1485" s="189">
        <v>655</v>
      </c>
      <c r="F1485" s="189">
        <v>25</v>
      </c>
      <c r="G1485" s="189">
        <v>2028</v>
      </c>
      <c r="H1485" s="189">
        <v>1954</v>
      </c>
      <c r="I1485" s="189">
        <v>74</v>
      </c>
      <c r="J1485" s="189">
        <v>4769</v>
      </c>
      <c r="K1485" s="189">
        <v>4559</v>
      </c>
      <c r="L1485" s="189">
        <v>210</v>
      </c>
      <c r="M1485" s="189">
        <v>1828830</v>
      </c>
      <c r="N1485" s="203">
        <v>6.3264493582894377E-2</v>
      </c>
      <c r="O1485" s="189">
        <v>7237</v>
      </c>
      <c r="P1485" s="192">
        <v>0.39598575132877267</v>
      </c>
      <c r="Q1485" s="203"/>
      <c r="R1485" s="204">
        <v>566960</v>
      </c>
      <c r="S1485" s="192">
        <v>99.60724442133332</v>
      </c>
      <c r="T1485" s="203">
        <v>99.21281392613362</v>
      </c>
      <c r="U1485" s="204">
        <v>569196</v>
      </c>
      <c r="V1485" s="205">
        <v>5.2705921399688377E-4</v>
      </c>
      <c r="W1485" s="204">
        <v>5888</v>
      </c>
      <c r="X1485" s="203">
        <v>1.0385212360660363</v>
      </c>
      <c r="Y1485" s="203"/>
      <c r="Z1485" s="204">
        <v>858799</v>
      </c>
      <c r="AA1485" s="205">
        <v>98.85962582592083</v>
      </c>
      <c r="AB1485" s="204">
        <v>861000</v>
      </c>
      <c r="AC1485" s="205">
        <v>98.862718531007133</v>
      </c>
      <c r="AD1485" s="203">
        <v>3.8450905480798649</v>
      </c>
      <c r="AE1485" s="203">
        <v>26.522058576741994</v>
      </c>
      <c r="AF1485" s="204">
        <v>1880.2886047363281</v>
      </c>
      <c r="AG1485" s="205">
        <v>7714.33349609375</v>
      </c>
      <c r="AH1485" s="205">
        <v>3764.355224609375</v>
      </c>
      <c r="AI1485" s="232">
        <v>48.796895111100703</v>
      </c>
      <c r="AJ1485" s="205">
        <v>7323.2833251953125</v>
      </c>
      <c r="AK1485" s="205">
        <v>391.0500316619873</v>
      </c>
      <c r="AL1485" s="205">
        <v>1954</v>
      </c>
      <c r="AM1485" s="205">
        <v>74</v>
      </c>
      <c r="AN1485" s="203">
        <v>48.869274170167806</v>
      </c>
      <c r="AO1485" s="203">
        <v>48.761811642978621</v>
      </c>
      <c r="AP1485" s="203">
        <v>50.972989450725017</v>
      </c>
      <c r="AQ1485" s="203">
        <v>1.617599810462099</v>
      </c>
      <c r="AR1485" s="205">
        <v>1771</v>
      </c>
      <c r="AS1485" s="204">
        <v>1</v>
      </c>
      <c r="AT1485" s="204">
        <v>7</v>
      </c>
      <c r="AU1485" s="204">
        <v>5</v>
      </c>
      <c r="AV1485" s="204">
        <v>0</v>
      </c>
      <c r="AW1485" s="204">
        <v>0</v>
      </c>
      <c r="AX1485" s="204">
        <v>67</v>
      </c>
      <c r="AY1485" s="204">
        <v>-2</v>
      </c>
      <c r="AZ1485" s="204">
        <v>29</v>
      </c>
      <c r="BA1485" s="204">
        <v>0</v>
      </c>
      <c r="BB1485" s="204">
        <v>200</v>
      </c>
      <c r="BC1485" s="204">
        <v>73</v>
      </c>
      <c r="BD1485" s="204">
        <v>152</v>
      </c>
      <c r="BE1485" s="204">
        <v>169</v>
      </c>
      <c r="BF1485" s="204">
        <v>0</v>
      </c>
      <c r="BG1485" s="203">
        <v>23.290783585458364</v>
      </c>
      <c r="BH1485" s="204">
        <v>1102</v>
      </c>
      <c r="BI1485" s="239">
        <v>54.33925049309665</v>
      </c>
      <c r="BJ1485" s="129"/>
      <c r="BK1485" s="129"/>
    </row>
    <row r="1486" spans="1:63">
      <c r="A1486" s="352">
        <v>41828</v>
      </c>
      <c r="B1486" s="114" t="s">
        <v>121</v>
      </c>
      <c r="C1486" s="114" t="s">
        <v>122</v>
      </c>
      <c r="D1486" s="114">
        <v>216</v>
      </c>
      <c r="E1486" s="114">
        <v>168</v>
      </c>
      <c r="F1486" s="114">
        <v>48</v>
      </c>
      <c r="G1486" s="114">
        <v>637</v>
      </c>
      <c r="H1486" s="114">
        <v>492</v>
      </c>
      <c r="I1486" s="114">
        <v>145</v>
      </c>
      <c r="J1486" s="114">
        <v>2583</v>
      </c>
      <c r="K1486" s="115">
        <v>1932</v>
      </c>
      <c r="L1486" s="115">
        <v>651</v>
      </c>
      <c r="M1486" s="115">
        <v>1656128</v>
      </c>
      <c r="N1486" s="116">
        <v>3.1579684466123581E-2</v>
      </c>
      <c r="O1486" s="115">
        <v>2376</v>
      </c>
      <c r="P1486" s="116">
        <v>0.14353044331073761</v>
      </c>
      <c r="Q1486" s="116">
        <v>0</v>
      </c>
      <c r="R1486" s="117">
        <v>790653</v>
      </c>
      <c r="S1486" s="116">
        <v>99.680023193359375</v>
      </c>
      <c r="T1486" s="116">
        <v>99.536949157714844</v>
      </c>
      <c r="U1486" s="118">
        <v>793191</v>
      </c>
      <c r="V1486" s="119">
        <v>9.6067659556865692E-2</v>
      </c>
      <c r="W1486" s="117">
        <v>2724</v>
      </c>
      <c r="X1486" s="119">
        <v>0.34452533721923828</v>
      </c>
      <c r="Y1486" s="119">
        <v>0</v>
      </c>
      <c r="Z1486" s="117">
        <v>850628</v>
      </c>
      <c r="AA1486" s="119">
        <v>98.560478210449219</v>
      </c>
      <c r="AB1486" s="116">
        <v>851196</v>
      </c>
      <c r="AC1486" s="120">
        <v>98.520317077636719</v>
      </c>
      <c r="AD1486" s="116">
        <v>5.1669831275939941</v>
      </c>
      <c r="AE1486" s="116">
        <v>29.393802642822266</v>
      </c>
      <c r="AF1486" s="116">
        <v>2432.09228515625</v>
      </c>
      <c r="AG1486" s="116">
        <v>11740.0693359375</v>
      </c>
      <c r="AH1486" s="121">
        <v>9547.806640625</v>
      </c>
      <c r="AI1486" s="116">
        <v>81.32666015625</v>
      </c>
      <c r="AJ1486" s="121">
        <v>8006.24267578125</v>
      </c>
      <c r="AK1486" s="121">
        <v>3733.82861328125</v>
      </c>
      <c r="AL1486" s="116">
        <v>6156.74072265625</v>
      </c>
      <c r="AM1486" s="116">
        <v>3391.064208984375</v>
      </c>
      <c r="AN1486" s="116">
        <v>111.95777130126953</v>
      </c>
      <c r="AO1486" s="116">
        <v>103.14481353759766</v>
      </c>
      <c r="AP1486" s="116">
        <v>137.07038879394531</v>
      </c>
      <c r="AQ1486" s="122">
        <v>4.5451294370644595</v>
      </c>
      <c r="AR1486" s="118">
        <v>233</v>
      </c>
      <c r="AS1486" s="118">
        <v>57</v>
      </c>
      <c r="AT1486" s="118">
        <v>3</v>
      </c>
      <c r="AU1486" s="118">
        <v>3</v>
      </c>
      <c r="AV1486" s="118">
        <v>5</v>
      </c>
      <c r="AW1486" s="118">
        <v>2</v>
      </c>
      <c r="AX1486" s="118">
        <v>12</v>
      </c>
      <c r="AY1486" s="118">
        <v>0</v>
      </c>
      <c r="AZ1486" s="118">
        <v>12</v>
      </c>
      <c r="BA1486" s="118">
        <v>0</v>
      </c>
      <c r="BB1486" s="118">
        <v>30</v>
      </c>
      <c r="BC1486" s="118">
        <v>12</v>
      </c>
      <c r="BD1486" s="116">
        <v>50</v>
      </c>
      <c r="BE1486" s="118">
        <v>34</v>
      </c>
      <c r="BF1486" s="118">
        <v>0</v>
      </c>
      <c r="BG1486" s="112">
        <v>55.729770660400391</v>
      </c>
      <c r="BH1486" s="244">
        <v>71</v>
      </c>
      <c r="BI1486" s="240">
        <v>11.145996860282574</v>
      </c>
      <c r="BJ1486" s="129"/>
      <c r="BK1486" s="129"/>
    </row>
    <row r="1487" spans="1:63">
      <c r="A1487" s="352">
        <v>41828</v>
      </c>
      <c r="B1487" s="114" t="s">
        <v>123</v>
      </c>
      <c r="C1487" s="114" t="s">
        <v>122</v>
      </c>
      <c r="D1487" s="114">
        <v>167</v>
      </c>
      <c r="E1487" s="114">
        <v>158</v>
      </c>
      <c r="F1487" s="114">
        <v>9</v>
      </c>
      <c r="G1487" s="114">
        <v>509</v>
      </c>
      <c r="H1487" s="114">
        <v>482</v>
      </c>
      <c r="I1487" s="114">
        <v>27</v>
      </c>
      <c r="J1487" s="114">
        <v>1485</v>
      </c>
      <c r="K1487" s="115">
        <v>1387</v>
      </c>
      <c r="L1487" s="115">
        <v>98</v>
      </c>
      <c r="M1487" s="115">
        <v>810740</v>
      </c>
      <c r="N1487" s="116">
        <v>1.4801293145865202E-3</v>
      </c>
      <c r="O1487" s="115">
        <v>1423</v>
      </c>
      <c r="P1487" s="116">
        <v>0.1755305677652359</v>
      </c>
      <c r="Q1487" s="116">
        <v>0</v>
      </c>
      <c r="R1487" s="117">
        <v>305250</v>
      </c>
      <c r="S1487" s="116">
        <v>99.82275390625</v>
      </c>
      <c r="T1487" s="116">
        <v>99.647537231445312</v>
      </c>
      <c r="U1487" s="118">
        <v>305792</v>
      </c>
      <c r="V1487" s="119">
        <v>1.3080786447972059E-3</v>
      </c>
      <c r="W1487" s="117">
        <v>855</v>
      </c>
      <c r="X1487" s="119">
        <v>0.28009828925132751</v>
      </c>
      <c r="Y1487" s="119">
        <v>0</v>
      </c>
      <c r="Z1487" s="117">
        <v>230194</v>
      </c>
      <c r="AA1487" s="119">
        <v>98.85357666015625</v>
      </c>
      <c r="AB1487" s="116">
        <v>227999</v>
      </c>
      <c r="AC1487" s="120">
        <v>98.885520935058594</v>
      </c>
      <c r="AD1487" s="116">
        <v>5.0797667503356934</v>
      </c>
      <c r="AE1487" s="116">
        <v>29.84495735168457</v>
      </c>
      <c r="AF1487" s="116">
        <v>1145.01123046875</v>
      </c>
      <c r="AG1487" s="116">
        <v>4348.17431640625</v>
      </c>
      <c r="AH1487" s="121">
        <v>2869.64404296875</v>
      </c>
      <c r="AI1487" s="116">
        <v>65.996528625488281</v>
      </c>
      <c r="AJ1487" s="121">
        <v>3776.924560546875</v>
      </c>
      <c r="AK1487" s="121">
        <v>571.24993896484375</v>
      </c>
      <c r="AL1487" s="116">
        <v>2351.01904296875</v>
      </c>
      <c r="AM1487" s="116">
        <v>518.62506103515625</v>
      </c>
      <c r="AN1487" s="116">
        <v>78.64617919921875</v>
      </c>
      <c r="AO1487" s="116">
        <v>73.483016967773438</v>
      </c>
      <c r="AP1487" s="116">
        <v>146.88107299804687</v>
      </c>
      <c r="AQ1487" s="116">
        <v>2.9280635127314816</v>
      </c>
      <c r="AR1487" s="118">
        <v>309</v>
      </c>
      <c r="AS1487" s="118">
        <v>5</v>
      </c>
      <c r="AT1487" s="118">
        <v>0</v>
      </c>
      <c r="AU1487" s="118">
        <v>0</v>
      </c>
      <c r="AV1487" s="118">
        <v>0</v>
      </c>
      <c r="AW1487" s="118">
        <v>0</v>
      </c>
      <c r="AX1487" s="118">
        <v>2</v>
      </c>
      <c r="AY1487" s="118">
        <v>0</v>
      </c>
      <c r="AZ1487" s="118">
        <v>4</v>
      </c>
      <c r="BA1487" s="118">
        <v>0</v>
      </c>
      <c r="BB1487" s="118">
        <v>20</v>
      </c>
      <c r="BC1487" s="118">
        <v>9</v>
      </c>
      <c r="BD1487" s="116">
        <v>17</v>
      </c>
      <c r="BE1487" s="118">
        <v>19</v>
      </c>
      <c r="BF1487" s="118">
        <v>0</v>
      </c>
      <c r="BG1487" s="112">
        <v>38.592647552490234</v>
      </c>
      <c r="BH1487" s="244">
        <v>85</v>
      </c>
      <c r="BI1487" s="240">
        <v>16.699410609037326</v>
      </c>
      <c r="BJ1487" s="129"/>
      <c r="BK1487" s="129"/>
    </row>
    <row r="1488" spans="1:63">
      <c r="A1488" s="352">
        <v>41828</v>
      </c>
      <c r="B1488" s="114" t="s">
        <v>183</v>
      </c>
      <c r="C1488" s="114" t="s">
        <v>122</v>
      </c>
      <c r="D1488" s="114">
        <v>134</v>
      </c>
      <c r="E1488" s="114">
        <v>128</v>
      </c>
      <c r="F1488" s="114">
        <v>6</v>
      </c>
      <c r="G1488" s="114">
        <v>400</v>
      </c>
      <c r="H1488" s="114">
        <v>382</v>
      </c>
      <c r="I1488" s="114">
        <v>18</v>
      </c>
      <c r="J1488" s="114">
        <v>1386</v>
      </c>
      <c r="K1488" s="115">
        <v>1314</v>
      </c>
      <c r="L1488" s="115">
        <v>72</v>
      </c>
      <c r="M1488" s="115">
        <v>934154</v>
      </c>
      <c r="N1488" s="116">
        <v>0</v>
      </c>
      <c r="O1488" s="115">
        <v>1923</v>
      </c>
      <c r="P1488" s="116">
        <v>0.20586484670639038</v>
      </c>
      <c r="Q1488" s="116">
        <v>0</v>
      </c>
      <c r="R1488" s="117">
        <v>386764</v>
      </c>
      <c r="S1488" s="116">
        <v>99.651138305664063</v>
      </c>
      <c r="T1488" s="116">
        <v>99.445991516113281</v>
      </c>
      <c r="U1488" s="118">
        <v>388118</v>
      </c>
      <c r="V1488" s="119">
        <v>4.122457467019558E-3</v>
      </c>
      <c r="W1488" s="117">
        <v>970</v>
      </c>
      <c r="X1488" s="119">
        <v>0.25079894065856934</v>
      </c>
      <c r="Y1488" s="119">
        <v>0</v>
      </c>
      <c r="Z1488" s="117">
        <v>248011</v>
      </c>
      <c r="AA1488" s="119">
        <v>98.526679992675781</v>
      </c>
      <c r="AB1488" s="116">
        <v>245193</v>
      </c>
      <c r="AC1488" s="120">
        <v>98.487312316894531</v>
      </c>
      <c r="AD1488" s="116">
        <v>5.5927705764770508</v>
      </c>
      <c r="AE1488" s="116">
        <v>28.363796234130859</v>
      </c>
      <c r="AF1488" s="116">
        <v>1456.0150146484375</v>
      </c>
      <c r="AG1488" s="116">
        <v>4910.107421875</v>
      </c>
      <c r="AH1488" s="121">
        <v>3481.68115234375</v>
      </c>
      <c r="AI1488" s="116">
        <v>70.908454895019531</v>
      </c>
      <c r="AJ1488" s="121">
        <v>4606.5849609375</v>
      </c>
      <c r="AK1488" s="121">
        <v>303.5250244140625</v>
      </c>
      <c r="AL1488" s="116">
        <v>3242.658935546875</v>
      </c>
      <c r="AM1488" s="116">
        <v>239.02197265625</v>
      </c>
      <c r="AN1488" s="116">
        <v>90.261283874511719</v>
      </c>
      <c r="AO1488" s="116">
        <v>89.340606689453125</v>
      </c>
      <c r="AP1488" s="116">
        <v>106.99556732177734</v>
      </c>
      <c r="AQ1488" s="116">
        <v>3.5426460475288599</v>
      </c>
      <c r="AR1488" s="118">
        <v>177</v>
      </c>
      <c r="AS1488" s="118">
        <v>7</v>
      </c>
      <c r="AT1488" s="118">
        <v>0</v>
      </c>
      <c r="AU1488" s="118">
        <v>0</v>
      </c>
      <c r="AV1488" s="118">
        <v>0</v>
      </c>
      <c r="AW1488" s="118">
        <v>0</v>
      </c>
      <c r="AX1488" s="118">
        <v>2</v>
      </c>
      <c r="AY1488" s="118">
        <v>0</v>
      </c>
      <c r="AZ1488" s="118">
        <v>2</v>
      </c>
      <c r="BA1488" s="118">
        <v>0</v>
      </c>
      <c r="BB1488" s="118">
        <v>20</v>
      </c>
      <c r="BC1488" s="118">
        <v>6</v>
      </c>
      <c r="BD1488" s="116">
        <v>8</v>
      </c>
      <c r="BE1488" s="118">
        <v>34</v>
      </c>
      <c r="BF1488" s="118">
        <v>0</v>
      </c>
      <c r="BG1488" s="112">
        <v>44.6610107421875</v>
      </c>
      <c r="BH1488" s="244">
        <v>30</v>
      </c>
      <c r="BI1488" s="240">
        <v>7.5</v>
      </c>
      <c r="BJ1488" s="129"/>
      <c r="BK1488" s="129"/>
    </row>
    <row r="1489" spans="1:63">
      <c r="A1489" s="352">
        <v>41828</v>
      </c>
      <c r="B1489" s="114" t="s">
        <v>126</v>
      </c>
      <c r="C1489" s="114" t="s">
        <v>122</v>
      </c>
      <c r="D1489" s="114">
        <v>107</v>
      </c>
      <c r="E1489" s="114">
        <v>103</v>
      </c>
      <c r="F1489" s="114">
        <v>4</v>
      </c>
      <c r="G1489" s="114">
        <v>314</v>
      </c>
      <c r="H1489" s="114">
        <v>302</v>
      </c>
      <c r="I1489" s="114">
        <v>12</v>
      </c>
      <c r="J1489" s="114">
        <v>980</v>
      </c>
      <c r="K1489" s="115">
        <v>930</v>
      </c>
      <c r="L1489" s="115">
        <v>50</v>
      </c>
      <c r="M1489" s="115">
        <v>584646</v>
      </c>
      <c r="N1489" s="116">
        <v>2.394611481577158E-3</v>
      </c>
      <c r="O1489" s="115">
        <v>1201</v>
      </c>
      <c r="P1489" s="116">
        <v>0.20550781488418579</v>
      </c>
      <c r="Q1489" s="116">
        <v>0</v>
      </c>
      <c r="R1489" s="117">
        <v>220414</v>
      </c>
      <c r="S1489" s="116">
        <v>99.527229309082031</v>
      </c>
      <c r="T1489" s="116">
        <v>99.32269287109375</v>
      </c>
      <c r="U1489" s="118">
        <v>221461</v>
      </c>
      <c r="V1489" s="119">
        <v>2.2577338386327028E-3</v>
      </c>
      <c r="W1489" s="117">
        <v>656</v>
      </c>
      <c r="X1489" s="119">
        <v>0.29762175679206848</v>
      </c>
      <c r="Y1489" s="119">
        <v>0</v>
      </c>
      <c r="Z1489" s="117">
        <v>110781</v>
      </c>
      <c r="AA1489" s="119">
        <v>98.886093139648438</v>
      </c>
      <c r="AB1489" s="116">
        <v>110708</v>
      </c>
      <c r="AC1489" s="120">
        <v>98.732704162597656</v>
      </c>
      <c r="AD1489" s="116">
        <v>5.9850277900695801</v>
      </c>
      <c r="AE1489" s="116">
        <v>33.459625244140625</v>
      </c>
      <c r="AF1489" s="116">
        <v>980.45294189453125</v>
      </c>
      <c r="AG1489" s="116">
        <v>3119.854248046875</v>
      </c>
      <c r="AH1489" s="121">
        <v>2119.0439453125</v>
      </c>
      <c r="AI1489" s="116">
        <v>67.921249389648438</v>
      </c>
      <c r="AJ1489" s="121">
        <v>3010.418212890625</v>
      </c>
      <c r="AK1489" s="121">
        <v>109.43598937988281</v>
      </c>
      <c r="AL1489" s="116">
        <v>2036.2860107421875</v>
      </c>
      <c r="AM1489" s="116">
        <v>82.75799560546875</v>
      </c>
      <c r="AN1489" s="116">
        <v>87.936965942382813</v>
      </c>
      <c r="AO1489" s="116">
        <v>89.124053955078125</v>
      </c>
      <c r="AP1489" s="116">
        <v>64.356704711914063</v>
      </c>
      <c r="AQ1489" s="116">
        <v>3.1835247429049747</v>
      </c>
      <c r="AR1489" s="118">
        <v>183</v>
      </c>
      <c r="AS1489" s="118">
        <v>2</v>
      </c>
      <c r="AT1489" s="118">
        <v>0</v>
      </c>
      <c r="AU1489" s="118">
        <v>0</v>
      </c>
      <c r="AV1489" s="118">
        <v>0</v>
      </c>
      <c r="AW1489" s="118">
        <v>0</v>
      </c>
      <c r="AX1489" s="118">
        <v>1</v>
      </c>
      <c r="AY1489" s="118">
        <v>0</v>
      </c>
      <c r="AZ1489" s="118">
        <v>8</v>
      </c>
      <c r="BA1489" s="118">
        <v>0</v>
      </c>
      <c r="BB1489" s="118">
        <v>23</v>
      </c>
      <c r="BC1489" s="118">
        <v>13</v>
      </c>
      <c r="BD1489" s="116">
        <v>10</v>
      </c>
      <c r="BE1489" s="118">
        <v>28</v>
      </c>
      <c r="BF1489" s="118">
        <v>0</v>
      </c>
      <c r="BG1489" s="112">
        <v>43.086391448974609</v>
      </c>
      <c r="BH1489" s="244">
        <v>39</v>
      </c>
      <c r="BI1489" s="240">
        <v>12.420382165605096</v>
      </c>
      <c r="BJ1489" s="129"/>
      <c r="BK1489" s="129"/>
    </row>
    <row r="1490" spans="1:63">
      <c r="A1490" s="352">
        <v>41828</v>
      </c>
      <c r="B1490" s="114" t="s">
        <v>184</v>
      </c>
      <c r="C1490" s="114" t="s">
        <v>122</v>
      </c>
      <c r="D1490" s="114">
        <v>110</v>
      </c>
      <c r="E1490" s="114">
        <v>95</v>
      </c>
      <c r="F1490" s="114">
        <v>15</v>
      </c>
      <c r="G1490" s="114">
        <v>327</v>
      </c>
      <c r="H1490" s="114">
        <v>282</v>
      </c>
      <c r="I1490" s="114">
        <v>45</v>
      </c>
      <c r="J1490" s="114">
        <v>1152</v>
      </c>
      <c r="K1490" s="115">
        <v>952</v>
      </c>
      <c r="L1490" s="115">
        <v>200</v>
      </c>
      <c r="M1490" s="115">
        <v>850814</v>
      </c>
      <c r="N1490" s="116">
        <v>2.5857590138912201E-2</v>
      </c>
      <c r="O1490" s="115">
        <v>1975</v>
      </c>
      <c r="P1490" s="116">
        <v>0.23219041526317596</v>
      </c>
      <c r="Q1490" s="116">
        <v>0</v>
      </c>
      <c r="R1490" s="117">
        <v>331582</v>
      </c>
      <c r="S1490" s="116">
        <v>99.590324401855469</v>
      </c>
      <c r="T1490" s="116">
        <v>99.359085083007813</v>
      </c>
      <c r="U1490" s="118">
        <v>332946</v>
      </c>
      <c r="V1490" s="119">
        <v>1.2915006838738918E-2</v>
      </c>
      <c r="W1490" s="117">
        <v>860</v>
      </c>
      <c r="X1490" s="119">
        <v>0.25936269760131836</v>
      </c>
      <c r="Y1490" s="119">
        <v>0</v>
      </c>
      <c r="Z1490" s="117">
        <v>228221</v>
      </c>
      <c r="AA1490" s="119">
        <v>98.645614624023438</v>
      </c>
      <c r="AB1490" s="116">
        <v>226510</v>
      </c>
      <c r="AC1490" s="120">
        <v>98.634056091308594</v>
      </c>
      <c r="AD1490" s="116">
        <v>5.9220027923583984</v>
      </c>
      <c r="AE1490" s="116">
        <v>29.436801910400391</v>
      </c>
      <c r="AF1490" s="116">
        <v>1438.64111328125</v>
      </c>
      <c r="AG1490" s="116">
        <v>4046.164794921875</v>
      </c>
      <c r="AH1490" s="121">
        <v>2943.061279296875</v>
      </c>
      <c r="AI1490" s="116">
        <v>72.737060546875</v>
      </c>
      <c r="AJ1490" s="121">
        <v>3335.097900390625</v>
      </c>
      <c r="AK1490" s="121">
        <v>711.06695556640625</v>
      </c>
      <c r="AL1490" s="116">
        <v>2409.728271484375</v>
      </c>
      <c r="AM1490" s="116">
        <v>533.33203125</v>
      </c>
      <c r="AN1490" s="116">
        <v>92.475379943847656</v>
      </c>
      <c r="AO1490" s="116">
        <v>93.465591430664063</v>
      </c>
      <c r="AP1490" s="116">
        <v>88.097732543945313</v>
      </c>
      <c r="AQ1490" s="116">
        <v>3.5122958289252386</v>
      </c>
      <c r="AR1490" s="118">
        <v>175</v>
      </c>
      <c r="AS1490" s="118">
        <v>5</v>
      </c>
      <c r="AT1490" s="118">
        <v>1</v>
      </c>
      <c r="AU1490" s="118">
        <v>1</v>
      </c>
      <c r="AV1490" s="118">
        <v>0</v>
      </c>
      <c r="AW1490" s="118">
        <v>0</v>
      </c>
      <c r="AX1490" s="118">
        <v>2</v>
      </c>
      <c r="AY1490" s="118">
        <v>0</v>
      </c>
      <c r="AZ1490" s="118">
        <v>2</v>
      </c>
      <c r="BA1490" s="118">
        <v>0</v>
      </c>
      <c r="BB1490" s="118">
        <v>23</v>
      </c>
      <c r="BC1490" s="118">
        <v>7</v>
      </c>
      <c r="BD1490" s="116">
        <v>11</v>
      </c>
      <c r="BE1490" s="118">
        <v>35</v>
      </c>
      <c r="BF1490" s="118">
        <v>0</v>
      </c>
      <c r="BG1490" s="112">
        <v>45.612030029296875</v>
      </c>
      <c r="BH1490" s="244">
        <v>34</v>
      </c>
      <c r="BI1490" s="240">
        <v>10.397553516819572</v>
      </c>
      <c r="BJ1490" s="129"/>
      <c r="BK1490" s="129"/>
    </row>
    <row r="1491" spans="1:63">
      <c r="A1491" s="352">
        <v>41828</v>
      </c>
      <c r="B1491" s="114" t="s">
        <v>131</v>
      </c>
      <c r="C1491" s="114" t="s">
        <v>176</v>
      </c>
      <c r="D1491" s="114">
        <v>183</v>
      </c>
      <c r="E1491" s="114">
        <v>164</v>
      </c>
      <c r="F1491" s="114">
        <v>19</v>
      </c>
      <c r="G1491" s="114">
        <v>525</v>
      </c>
      <c r="H1491" s="114">
        <v>478</v>
      </c>
      <c r="I1491" s="114">
        <v>47</v>
      </c>
      <c r="J1491" s="114">
        <v>1690</v>
      </c>
      <c r="K1491" s="115">
        <v>1528</v>
      </c>
      <c r="L1491" s="115">
        <v>162</v>
      </c>
      <c r="M1491" s="115">
        <v>928687</v>
      </c>
      <c r="N1491" s="116">
        <v>1.0767891071736813E-3</v>
      </c>
      <c r="O1491" s="115">
        <v>33</v>
      </c>
      <c r="P1491" s="116">
        <v>3.6864918656647205E-3</v>
      </c>
      <c r="Q1491" s="116">
        <v>0</v>
      </c>
      <c r="R1491" s="117">
        <v>339780</v>
      </c>
      <c r="S1491" s="116">
        <v>99.712409973144531</v>
      </c>
      <c r="T1491" s="116">
        <v>99.708732604980469</v>
      </c>
      <c r="U1491" s="118">
        <v>340760</v>
      </c>
      <c r="V1491" s="119">
        <v>0</v>
      </c>
      <c r="W1491" s="117">
        <v>894</v>
      </c>
      <c r="X1491" s="119">
        <v>0.263111412525177</v>
      </c>
      <c r="Y1491" s="119">
        <v>0</v>
      </c>
      <c r="Z1491" s="117">
        <v>131306</v>
      </c>
      <c r="AA1491" s="119">
        <v>95.4853515625</v>
      </c>
      <c r="AB1491" s="116">
        <v>128962</v>
      </c>
      <c r="AC1491" s="120">
        <v>95.976333618164063</v>
      </c>
      <c r="AD1491" s="116">
        <v>5.3909039497375488</v>
      </c>
      <c r="AE1491" s="116">
        <v>30.167449951171875</v>
      </c>
      <c r="AF1491" s="116">
        <v>1404.22900390625</v>
      </c>
      <c r="AG1491" s="116">
        <v>4117.32470703125</v>
      </c>
      <c r="AH1491" s="121">
        <v>2366.110595703125</v>
      </c>
      <c r="AI1491" s="116">
        <v>57.467185974121094</v>
      </c>
      <c r="AJ1491" s="121">
        <v>3666.031005859375</v>
      </c>
      <c r="AK1491" s="121">
        <v>451.29449462890625</v>
      </c>
      <c r="AL1491" s="116">
        <v>2057.802734375</v>
      </c>
      <c r="AM1491" s="116">
        <v>308.30712890625</v>
      </c>
      <c r="AN1491" s="116">
        <v>62.780086517333984</v>
      </c>
      <c r="AO1491" s="116">
        <v>62.239337921142578</v>
      </c>
      <c r="AP1491" s="116">
        <v>67.54742431640625</v>
      </c>
      <c r="AQ1491" s="116">
        <v>2.4362868088942307</v>
      </c>
      <c r="AR1491" s="118">
        <v>398</v>
      </c>
      <c r="AS1491" s="118">
        <v>2</v>
      </c>
      <c r="AT1491" s="118">
        <v>1</v>
      </c>
      <c r="AU1491" s="118">
        <v>0</v>
      </c>
      <c r="AV1491" s="118">
        <v>0</v>
      </c>
      <c r="AW1491" s="118">
        <v>0</v>
      </c>
      <c r="AX1491" s="118">
        <v>5</v>
      </c>
      <c r="AY1491" s="118">
        <v>0</v>
      </c>
      <c r="AZ1491" s="118">
        <v>4</v>
      </c>
      <c r="BA1491" s="118">
        <v>0</v>
      </c>
      <c r="BB1491" s="118">
        <v>89</v>
      </c>
      <c r="BC1491" s="118">
        <v>43</v>
      </c>
      <c r="BD1491" s="116">
        <v>14</v>
      </c>
      <c r="BE1491" s="118">
        <v>20</v>
      </c>
      <c r="BF1491" s="118">
        <v>0</v>
      </c>
      <c r="BG1491" s="112">
        <v>30.638330459594727</v>
      </c>
      <c r="BH1491" s="244">
        <v>165</v>
      </c>
      <c r="BI1491" s="240">
        <v>31.428571428571427</v>
      </c>
      <c r="BJ1491" s="129"/>
      <c r="BK1491" s="129"/>
    </row>
    <row r="1492" spans="1:63">
      <c r="A1492" s="352">
        <v>41828</v>
      </c>
      <c r="B1492" s="114" t="s">
        <v>124</v>
      </c>
      <c r="C1492" s="114" t="s">
        <v>176</v>
      </c>
      <c r="D1492" s="114">
        <v>148</v>
      </c>
      <c r="E1492" s="114">
        <v>112</v>
      </c>
      <c r="F1492" s="114">
        <v>36</v>
      </c>
      <c r="G1492" s="114">
        <v>428</v>
      </c>
      <c r="H1492" s="114">
        <v>330</v>
      </c>
      <c r="I1492" s="114">
        <v>98</v>
      </c>
      <c r="J1492" s="114">
        <v>1585</v>
      </c>
      <c r="K1492" s="115">
        <v>1241</v>
      </c>
      <c r="L1492" s="115">
        <v>344</v>
      </c>
      <c r="M1492" s="115">
        <v>102365</v>
      </c>
      <c r="N1492" s="116">
        <v>1.5630342066287994E-2</v>
      </c>
      <c r="O1492" s="115">
        <v>8</v>
      </c>
      <c r="P1492" s="116">
        <v>8.1756124272942543E-3</v>
      </c>
      <c r="Q1492" s="116">
        <v>0</v>
      </c>
      <c r="R1492" s="117">
        <v>5707</v>
      </c>
      <c r="S1492" s="116">
        <v>99.98248291015625</v>
      </c>
      <c r="T1492" s="116">
        <v>99.974311828613281</v>
      </c>
      <c r="U1492" s="118">
        <v>5708</v>
      </c>
      <c r="V1492" s="119">
        <v>0</v>
      </c>
      <c r="W1492" s="117">
        <v>12</v>
      </c>
      <c r="X1492" s="119">
        <v>0.21026809513568878</v>
      </c>
      <c r="Y1492" s="119">
        <v>0</v>
      </c>
      <c r="Z1492" s="117">
        <v>1126</v>
      </c>
      <c r="AA1492" s="119">
        <v>96.181175231933594</v>
      </c>
      <c r="AB1492" s="116">
        <v>1118</v>
      </c>
      <c r="AC1492" s="120">
        <v>96.064399719238281</v>
      </c>
      <c r="AD1492" s="116">
        <v>3.43994140625</v>
      </c>
      <c r="AE1492" s="116">
        <v>41.663459777832031</v>
      </c>
      <c r="AF1492" s="116">
        <v>105.07955932617187</v>
      </c>
      <c r="AG1492" s="116">
        <v>66.895301818847656</v>
      </c>
      <c r="AH1492" s="121">
        <v>2.3395004272460937</v>
      </c>
      <c r="AI1492" s="116">
        <v>3.4972567558288574</v>
      </c>
      <c r="AJ1492" s="121">
        <v>52.591896057128906</v>
      </c>
      <c r="AK1492" s="121">
        <v>14.303400039672852</v>
      </c>
      <c r="AL1492" s="116">
        <v>1.2160001993179321</v>
      </c>
      <c r="AM1492" s="116">
        <v>1.1234999895095825</v>
      </c>
      <c r="AN1492" s="116">
        <v>1.0359032154083252</v>
      </c>
      <c r="AO1492" s="116">
        <v>1.0296971797943115</v>
      </c>
      <c r="AP1492" s="116">
        <v>1.0593799352645874</v>
      </c>
      <c r="AQ1492" s="116">
        <v>4.2205237740597888E-2</v>
      </c>
      <c r="AR1492" s="118">
        <v>387</v>
      </c>
      <c r="AS1492" s="118">
        <v>0</v>
      </c>
      <c r="AT1492" s="118">
        <v>1</v>
      </c>
      <c r="AU1492" s="118">
        <v>1</v>
      </c>
      <c r="AV1492" s="118">
        <v>0</v>
      </c>
      <c r="AW1492" s="118">
        <v>0</v>
      </c>
      <c r="AX1492" s="118">
        <v>0</v>
      </c>
      <c r="AY1492" s="118">
        <v>0</v>
      </c>
      <c r="AZ1492" s="118">
        <v>0</v>
      </c>
      <c r="BA1492" s="118">
        <v>0</v>
      </c>
      <c r="BB1492" s="118">
        <v>13</v>
      </c>
      <c r="BC1492" s="118">
        <v>11</v>
      </c>
      <c r="BD1492" s="116">
        <v>0</v>
      </c>
      <c r="BE1492" s="118">
        <v>0</v>
      </c>
      <c r="BF1492" s="118">
        <v>0</v>
      </c>
      <c r="BG1492" s="112">
        <v>0.51049607992172241</v>
      </c>
      <c r="BH1492" s="244">
        <v>428</v>
      </c>
      <c r="BI1492" s="240">
        <v>100</v>
      </c>
      <c r="BJ1492" s="129"/>
      <c r="BK1492" s="129"/>
    </row>
    <row r="1493" spans="1:63">
      <c r="A1493" s="352">
        <v>41828</v>
      </c>
      <c r="B1493" s="206" t="s">
        <v>133</v>
      </c>
      <c r="C1493" s="206" t="s">
        <v>176</v>
      </c>
      <c r="D1493" s="206">
        <v>169</v>
      </c>
      <c r="E1493" s="206">
        <v>163</v>
      </c>
      <c r="F1493" s="206">
        <v>6</v>
      </c>
      <c r="G1493" s="206">
        <v>500</v>
      </c>
      <c r="H1493" s="206">
        <v>482</v>
      </c>
      <c r="I1493" s="206">
        <v>18</v>
      </c>
      <c r="J1493" s="206">
        <v>1555</v>
      </c>
      <c r="K1493" s="245">
        <v>1491</v>
      </c>
      <c r="L1493" s="245">
        <v>64</v>
      </c>
      <c r="M1493" s="245">
        <v>797061</v>
      </c>
      <c r="N1493" s="246">
        <v>0.62266248464584351</v>
      </c>
      <c r="O1493" s="245">
        <v>47</v>
      </c>
      <c r="P1493" s="246">
        <v>6.1824698932468891E-3</v>
      </c>
      <c r="Q1493" s="246">
        <v>0</v>
      </c>
      <c r="R1493" s="247">
        <v>276313</v>
      </c>
      <c r="S1493" s="246">
        <v>98.739639282226562</v>
      </c>
      <c r="T1493" s="246">
        <v>98.733535766601562</v>
      </c>
      <c r="U1493" s="248">
        <v>279840</v>
      </c>
      <c r="V1493" s="249">
        <v>0.90944826602935791</v>
      </c>
      <c r="W1493" s="248">
        <v>823</v>
      </c>
      <c r="X1493" s="246">
        <v>0.29785063862800598</v>
      </c>
      <c r="Y1493" s="246">
        <v>0</v>
      </c>
      <c r="Z1493" s="247">
        <v>50005</v>
      </c>
      <c r="AA1493" s="249">
        <v>96.88031005859375</v>
      </c>
      <c r="AB1493" s="246">
        <v>49459</v>
      </c>
      <c r="AC1493" s="250">
        <v>96.643684387207031</v>
      </c>
      <c r="AD1493" s="246">
        <v>5.4658865928649902</v>
      </c>
      <c r="AE1493" s="246">
        <v>34.430568695068359</v>
      </c>
      <c r="AF1493" s="246">
        <v>1258.7139892578125</v>
      </c>
      <c r="AG1493" s="246">
        <v>3837.444580078125</v>
      </c>
      <c r="AH1493" s="251">
        <v>2254.587646484375</v>
      </c>
      <c r="AI1493" s="246">
        <v>58.7523193359375</v>
      </c>
      <c r="AJ1493" s="251">
        <v>3737.92431640625</v>
      </c>
      <c r="AK1493" s="251">
        <v>99.519905090332031</v>
      </c>
      <c r="AL1493" s="246">
        <v>2204.536865234375</v>
      </c>
      <c r="AM1493" s="246">
        <v>50.050998687744141</v>
      </c>
      <c r="AN1493" s="246">
        <v>66.240150451660156</v>
      </c>
      <c r="AO1493" s="246">
        <v>67.629219055175781</v>
      </c>
      <c r="AP1493" s="246">
        <v>37.393112182617188</v>
      </c>
      <c r="AQ1493" s="246">
        <v>2.4678100193428456</v>
      </c>
      <c r="AR1493" s="248">
        <v>371</v>
      </c>
      <c r="AS1493" s="248">
        <v>3</v>
      </c>
      <c r="AT1493" s="248">
        <v>3</v>
      </c>
      <c r="AU1493" s="248">
        <v>2</v>
      </c>
      <c r="AV1493" s="248">
        <v>2</v>
      </c>
      <c r="AW1493" s="248">
        <v>2</v>
      </c>
      <c r="AX1493" s="248">
        <v>4</v>
      </c>
      <c r="AY1493" s="248">
        <v>0</v>
      </c>
      <c r="AZ1493" s="248">
        <v>5</v>
      </c>
      <c r="BA1493" s="248">
        <v>0</v>
      </c>
      <c r="BB1493" s="248">
        <v>81</v>
      </c>
      <c r="BC1493" s="248">
        <v>40</v>
      </c>
      <c r="BD1493" s="246">
        <v>13</v>
      </c>
      <c r="BE1493" s="248">
        <v>28</v>
      </c>
      <c r="BF1493" s="248">
        <v>0</v>
      </c>
      <c r="BG1493" s="249">
        <v>32.109905242919922</v>
      </c>
      <c r="BH1493" s="252">
        <v>195</v>
      </c>
      <c r="BI1493" s="253">
        <v>39</v>
      </c>
      <c r="BJ1493" s="129"/>
      <c r="BK1493" s="129"/>
    </row>
    <row r="1494" spans="1:63">
      <c r="A1494" s="352">
        <v>41828</v>
      </c>
      <c r="B1494" s="206" t="s">
        <v>125</v>
      </c>
      <c r="C1494" s="206" t="s">
        <v>176</v>
      </c>
      <c r="D1494" s="206">
        <v>171</v>
      </c>
      <c r="E1494" s="206">
        <v>165</v>
      </c>
      <c r="F1494" s="206">
        <v>6</v>
      </c>
      <c r="G1494" s="206">
        <v>481</v>
      </c>
      <c r="H1494" s="206">
        <v>463</v>
      </c>
      <c r="I1494" s="206">
        <v>18</v>
      </c>
      <c r="J1494" s="206">
        <v>1560</v>
      </c>
      <c r="K1494" s="245">
        <v>1496</v>
      </c>
      <c r="L1494" s="245">
        <v>64</v>
      </c>
      <c r="M1494" s="245">
        <v>833731</v>
      </c>
      <c r="N1494" s="246">
        <v>7.568388432264328E-2</v>
      </c>
      <c r="O1494" s="245">
        <v>15</v>
      </c>
      <c r="P1494" s="246">
        <v>1.8789811292663217E-3</v>
      </c>
      <c r="Q1494" s="246">
        <v>0</v>
      </c>
      <c r="R1494" s="247">
        <v>320713</v>
      </c>
      <c r="S1494" s="246">
        <v>99.428009033203125</v>
      </c>
      <c r="T1494" s="246">
        <v>99.426139831542969</v>
      </c>
      <c r="U1494" s="248">
        <v>322558</v>
      </c>
      <c r="V1494" s="249">
        <v>0.3140520453453064</v>
      </c>
      <c r="W1494" s="248">
        <v>734</v>
      </c>
      <c r="X1494" s="246">
        <v>0.22886505722999573</v>
      </c>
      <c r="Y1494" s="246">
        <v>0</v>
      </c>
      <c r="Z1494" s="247">
        <v>71378</v>
      </c>
      <c r="AA1494" s="249">
        <v>96.637619018554688</v>
      </c>
      <c r="AB1494" s="246">
        <v>71572</v>
      </c>
      <c r="AC1494" s="250">
        <v>96.593643188476563</v>
      </c>
      <c r="AD1494" s="246">
        <v>4.4973845481872559</v>
      </c>
      <c r="AE1494" s="246">
        <v>33.745693206787109</v>
      </c>
      <c r="AF1494" s="246">
        <v>1104.5203857421875</v>
      </c>
      <c r="AG1494" s="246">
        <v>4037.526123046875</v>
      </c>
      <c r="AH1494" s="251">
        <v>2457.0673828125</v>
      </c>
      <c r="AI1494" s="246">
        <v>60.855762481689453</v>
      </c>
      <c r="AJ1494" s="251">
        <v>3920.0380859375</v>
      </c>
      <c r="AK1494" s="251">
        <v>117.48809051513672</v>
      </c>
      <c r="AL1494" s="246">
        <v>2361.525634765625</v>
      </c>
      <c r="AM1494" s="246">
        <v>95.541999816894531</v>
      </c>
      <c r="AN1494" s="246">
        <v>68.327178955078125</v>
      </c>
      <c r="AO1494" s="246">
        <v>69.407768249511719</v>
      </c>
      <c r="AP1494" s="246">
        <v>44.968246459960938</v>
      </c>
      <c r="AQ1494" s="246">
        <v>2.5881577711838943</v>
      </c>
      <c r="AR1494" s="248">
        <v>341</v>
      </c>
      <c r="AS1494" s="248">
        <v>4</v>
      </c>
      <c r="AT1494" s="248">
        <v>2</v>
      </c>
      <c r="AU1494" s="248">
        <v>2</v>
      </c>
      <c r="AV1494" s="248">
        <v>5</v>
      </c>
      <c r="AW1494" s="248">
        <v>2</v>
      </c>
      <c r="AX1494" s="248">
        <v>0</v>
      </c>
      <c r="AY1494" s="248">
        <v>0</v>
      </c>
      <c r="AZ1494" s="248">
        <v>5</v>
      </c>
      <c r="BA1494" s="248">
        <v>0</v>
      </c>
      <c r="BB1494" s="248">
        <v>62</v>
      </c>
      <c r="BC1494" s="248">
        <v>32</v>
      </c>
      <c r="BD1494" s="246">
        <v>10</v>
      </c>
      <c r="BE1494" s="248">
        <v>17</v>
      </c>
      <c r="BF1494" s="248">
        <v>0</v>
      </c>
      <c r="BG1494" s="249">
        <v>33.237712860107422</v>
      </c>
      <c r="BH1494" s="252">
        <v>161</v>
      </c>
      <c r="BI1494" s="253">
        <v>33.471933471933475</v>
      </c>
      <c r="BJ1494" s="129"/>
      <c r="BK1494" s="129"/>
    </row>
    <row r="1495" spans="1:63">
      <c r="A1495" s="352">
        <v>41828</v>
      </c>
      <c r="B1495" s="107" t="s">
        <v>127</v>
      </c>
      <c r="C1495" s="107" t="s">
        <v>128</v>
      </c>
      <c r="D1495" s="107">
        <v>162</v>
      </c>
      <c r="E1495" s="107">
        <v>150</v>
      </c>
      <c r="F1495" s="107">
        <v>12</v>
      </c>
      <c r="G1495" s="107">
        <v>486</v>
      </c>
      <c r="H1495" s="107">
        <v>450</v>
      </c>
      <c r="I1495" s="107">
        <v>36</v>
      </c>
      <c r="J1495" s="107">
        <v>1584</v>
      </c>
      <c r="K1495" s="108">
        <v>1462</v>
      </c>
      <c r="L1495" s="108">
        <v>122</v>
      </c>
      <c r="M1495" s="108">
        <v>674595</v>
      </c>
      <c r="N1495" s="109">
        <v>7.3525600135326385E-2</v>
      </c>
      <c r="O1495" s="108">
        <v>2746</v>
      </c>
      <c r="P1495" s="109">
        <v>0.40738576650619507</v>
      </c>
      <c r="Q1495" s="109">
        <v>0</v>
      </c>
      <c r="R1495" s="110">
        <v>260408</v>
      </c>
      <c r="S1495" s="109">
        <v>99.573272705078125</v>
      </c>
      <c r="T1495" s="109">
        <v>99.167625427246094</v>
      </c>
      <c r="U1495" s="111">
        <v>261524</v>
      </c>
      <c r="V1495" s="112">
        <v>1.1471222387626767E-3</v>
      </c>
      <c r="W1495" s="111">
        <v>3404</v>
      </c>
      <c r="X1495" s="109">
        <v>1.3071794509887695</v>
      </c>
      <c r="Y1495" s="109">
        <v>0</v>
      </c>
      <c r="Z1495" s="110">
        <v>533715</v>
      </c>
      <c r="AA1495" s="112">
        <v>99.2957763671875</v>
      </c>
      <c r="AB1495" s="109">
        <v>533216</v>
      </c>
      <c r="AC1495" s="182">
        <v>99.370948791503906</v>
      </c>
      <c r="AD1495" s="109">
        <v>3.2313797473907471</v>
      </c>
      <c r="AE1495" s="109">
        <v>19.232753753662109</v>
      </c>
      <c r="AF1495" s="109">
        <v>605.910888671875</v>
      </c>
      <c r="AG1495" s="109">
        <v>3392.244384765625</v>
      </c>
      <c r="AH1495" s="113">
        <v>1888.64990234375</v>
      </c>
      <c r="AI1495" s="109">
        <v>55.675525665283203</v>
      </c>
      <c r="AJ1495" s="113">
        <v>3107.994140625</v>
      </c>
      <c r="AK1495" s="113">
        <v>284.25003051757812</v>
      </c>
      <c r="AL1495" s="109">
        <v>450</v>
      </c>
      <c r="AM1495" s="109">
        <v>36</v>
      </c>
      <c r="AN1495" s="109">
        <v>58.914962768554687</v>
      </c>
      <c r="AO1495" s="109">
        <v>59.345203399658203</v>
      </c>
      <c r="AP1495" s="109">
        <v>54.587772369384766</v>
      </c>
      <c r="AQ1495" s="109">
        <v>2.1415684247257736</v>
      </c>
      <c r="AR1495" s="111">
        <v>380</v>
      </c>
      <c r="AS1495" s="111">
        <v>1</v>
      </c>
      <c r="AT1495" s="111">
        <v>4</v>
      </c>
      <c r="AU1495" s="111">
        <v>3</v>
      </c>
      <c r="AV1495" s="111">
        <v>0</v>
      </c>
      <c r="AW1495" s="111">
        <v>0</v>
      </c>
      <c r="AX1495" s="111">
        <v>21</v>
      </c>
      <c r="AY1495" s="111">
        <v>0</v>
      </c>
      <c r="AZ1495" s="111">
        <v>7</v>
      </c>
      <c r="BA1495" s="111">
        <v>0</v>
      </c>
      <c r="BB1495" s="111">
        <v>35</v>
      </c>
      <c r="BC1495" s="111">
        <v>11</v>
      </c>
      <c r="BD1495" s="109">
        <v>64</v>
      </c>
      <c r="BE1495" s="111">
        <v>72</v>
      </c>
      <c r="BF1495" s="111">
        <v>0</v>
      </c>
      <c r="BG1495" s="112">
        <v>28.847280502319336</v>
      </c>
      <c r="BH1495" s="244">
        <v>193</v>
      </c>
      <c r="BI1495" s="240">
        <v>39.711934156378604</v>
      </c>
      <c r="BJ1495" s="129"/>
      <c r="BK1495" s="129"/>
    </row>
    <row r="1496" spans="1:63">
      <c r="A1496" s="352">
        <v>41828</v>
      </c>
      <c r="B1496" s="107" t="s">
        <v>129</v>
      </c>
      <c r="C1496" s="107" t="s">
        <v>128</v>
      </c>
      <c r="D1496" s="107">
        <v>154</v>
      </c>
      <c r="E1496" s="107">
        <v>151</v>
      </c>
      <c r="F1496" s="107">
        <v>3</v>
      </c>
      <c r="G1496" s="107">
        <v>457</v>
      </c>
      <c r="H1496" s="107">
        <v>449</v>
      </c>
      <c r="I1496" s="107">
        <v>8</v>
      </c>
      <c r="J1496" s="107">
        <v>1271</v>
      </c>
      <c r="K1496" s="108">
        <v>1245</v>
      </c>
      <c r="L1496" s="108">
        <v>26</v>
      </c>
      <c r="M1496" s="108">
        <v>538755</v>
      </c>
      <c r="N1496" s="109">
        <v>9.2806564643979073E-3</v>
      </c>
      <c r="O1496" s="108">
        <v>2557</v>
      </c>
      <c r="P1496" s="109">
        <v>0.47467002272605896</v>
      </c>
      <c r="Q1496" s="109">
        <v>0</v>
      </c>
      <c r="R1496" s="110">
        <v>169311</v>
      </c>
      <c r="S1496" s="109">
        <v>99.537910461425781</v>
      </c>
      <c r="T1496" s="109">
        <v>99.065437316894531</v>
      </c>
      <c r="U1496" s="111">
        <v>170097</v>
      </c>
      <c r="V1496" s="112">
        <v>0</v>
      </c>
      <c r="W1496" s="111">
        <v>1253</v>
      </c>
      <c r="X1496" s="109">
        <v>0.74005824327468872</v>
      </c>
      <c r="Y1496" s="109">
        <v>0</v>
      </c>
      <c r="Z1496" s="110">
        <v>121590</v>
      </c>
      <c r="AA1496" s="112">
        <v>98.882415771484375</v>
      </c>
      <c r="AB1496" s="109">
        <v>122224</v>
      </c>
      <c r="AC1496" s="182">
        <v>98.979400634765625</v>
      </c>
      <c r="AD1496" s="109">
        <v>3.2032401561737061</v>
      </c>
      <c r="AE1496" s="109">
        <v>25.690240859985352</v>
      </c>
      <c r="AF1496" s="109">
        <v>497.4554443359375</v>
      </c>
      <c r="AG1496" s="109">
        <v>2015.1776123046875</v>
      </c>
      <c r="AH1496" s="113">
        <v>747.4720458984375</v>
      </c>
      <c r="AI1496" s="109">
        <v>37.092117309570312</v>
      </c>
      <c r="AJ1496" s="113">
        <v>1990.6497802734375</v>
      </c>
      <c r="AK1496" s="113">
        <v>24.527776718139648</v>
      </c>
      <c r="AL1496" s="109">
        <v>449</v>
      </c>
      <c r="AM1496" s="109">
        <v>8</v>
      </c>
      <c r="AN1496" s="109">
        <v>47.37060546875</v>
      </c>
      <c r="AO1496" s="109">
        <v>47.818275451660156</v>
      </c>
      <c r="AP1496" s="109">
        <v>26.91810417175293</v>
      </c>
      <c r="AQ1496" s="109">
        <v>1.5855055958337432</v>
      </c>
      <c r="AR1496" s="111">
        <v>395</v>
      </c>
      <c r="AS1496" s="111">
        <v>0</v>
      </c>
      <c r="AT1496" s="111">
        <v>1</v>
      </c>
      <c r="AU1496" s="111">
        <v>0</v>
      </c>
      <c r="AV1496" s="111">
        <v>0</v>
      </c>
      <c r="AW1496" s="111">
        <v>0</v>
      </c>
      <c r="AX1496" s="111">
        <v>11</v>
      </c>
      <c r="AY1496" s="111">
        <v>0</v>
      </c>
      <c r="AZ1496" s="111">
        <v>12</v>
      </c>
      <c r="BA1496" s="111">
        <v>0</v>
      </c>
      <c r="BB1496" s="111">
        <v>30</v>
      </c>
      <c r="BC1496" s="111">
        <v>11</v>
      </c>
      <c r="BD1496" s="109">
        <v>47</v>
      </c>
      <c r="BE1496" s="111">
        <v>80</v>
      </c>
      <c r="BF1496" s="111">
        <v>0</v>
      </c>
      <c r="BG1496" s="112">
        <v>22.905366897583008</v>
      </c>
      <c r="BH1496" s="244">
        <v>244</v>
      </c>
      <c r="BI1496" s="240">
        <v>53.391684901531733</v>
      </c>
      <c r="BJ1496" s="129"/>
      <c r="BK1496" s="129"/>
    </row>
    <row r="1497" spans="1:63">
      <c r="A1497" s="352">
        <v>41828</v>
      </c>
      <c r="B1497" s="126" t="s">
        <v>130</v>
      </c>
      <c r="C1497" s="126" t="s">
        <v>128</v>
      </c>
      <c r="D1497" s="233">
        <v>181</v>
      </c>
      <c r="E1497" s="233">
        <v>176</v>
      </c>
      <c r="F1497" s="233">
        <v>5</v>
      </c>
      <c r="G1497" s="233">
        <v>543</v>
      </c>
      <c r="H1497" s="233">
        <v>528</v>
      </c>
      <c r="I1497" s="233">
        <v>15</v>
      </c>
      <c r="J1497" s="233">
        <v>884</v>
      </c>
      <c r="K1497" s="233">
        <v>851</v>
      </c>
      <c r="L1497" s="233">
        <v>33</v>
      </c>
      <c r="M1497" s="233">
        <v>275103</v>
      </c>
      <c r="N1497" s="195">
        <v>0.19592662155628204</v>
      </c>
      <c r="O1497" s="233">
        <v>624</v>
      </c>
      <c r="P1497" s="230">
        <v>0.22726941108703613</v>
      </c>
      <c r="Q1497" s="234">
        <v>0</v>
      </c>
      <c r="R1497" s="233">
        <v>54840</v>
      </c>
      <c r="S1497" s="230">
        <v>99.807083129882813</v>
      </c>
      <c r="T1497" s="195">
        <v>99.580253601074219</v>
      </c>
      <c r="U1497" s="233">
        <v>54946</v>
      </c>
      <c r="V1497" s="195">
        <v>0</v>
      </c>
      <c r="W1497" s="233">
        <v>354</v>
      </c>
      <c r="X1497" s="195">
        <v>0.64551424980163574</v>
      </c>
      <c r="Y1497" s="234">
        <v>0</v>
      </c>
      <c r="Z1497" s="233">
        <v>95937</v>
      </c>
      <c r="AA1497" s="195">
        <v>98.449928283691406</v>
      </c>
      <c r="AB1497" s="233">
        <v>97122</v>
      </c>
      <c r="AC1497" s="195">
        <v>98.286430358886719</v>
      </c>
      <c r="AD1497" s="234">
        <v>4.366091251373291</v>
      </c>
      <c r="AE1497" s="234">
        <v>27.73387336730957</v>
      </c>
      <c r="AF1497" s="233">
        <v>359.10003662109375</v>
      </c>
      <c r="AG1497" s="234">
        <v>1009.3616943359375</v>
      </c>
      <c r="AH1497" s="234">
        <v>521.738525390625</v>
      </c>
      <c r="AI1497" s="234">
        <v>51.689945220947266</v>
      </c>
      <c r="AJ1497" s="234">
        <v>969.078369140625</v>
      </c>
      <c r="AK1497" s="234">
        <v>40.283332824707031</v>
      </c>
      <c r="AL1497" s="234">
        <v>528</v>
      </c>
      <c r="AM1497" s="234">
        <v>15</v>
      </c>
      <c r="AN1497" s="235">
        <v>39.624111175537109</v>
      </c>
      <c r="AO1497" s="235">
        <v>39.171154022216797</v>
      </c>
      <c r="AP1497" s="235">
        <v>54.894638061523438</v>
      </c>
      <c r="AQ1497" s="213">
        <v>1.1418118714207437</v>
      </c>
      <c r="AR1497" s="234">
        <v>493</v>
      </c>
      <c r="AS1497" s="236">
        <v>0</v>
      </c>
      <c r="AT1497" s="236">
        <v>1</v>
      </c>
      <c r="AU1497" s="236">
        <v>1</v>
      </c>
      <c r="AV1497" s="236">
        <v>0</v>
      </c>
      <c r="AW1497" s="236">
        <v>0</v>
      </c>
      <c r="AX1497" s="236">
        <v>10</v>
      </c>
      <c r="AY1497" s="236">
        <v>0</v>
      </c>
      <c r="AZ1497" s="236">
        <v>0</v>
      </c>
      <c r="BA1497" s="236">
        <v>0</v>
      </c>
      <c r="BB1497" s="236">
        <v>53</v>
      </c>
      <c r="BC1497" s="236">
        <v>15</v>
      </c>
      <c r="BD1497" s="236">
        <v>10</v>
      </c>
      <c r="BE1497" s="236">
        <v>0</v>
      </c>
      <c r="BF1497" s="236">
        <v>0</v>
      </c>
      <c r="BG1497" s="235">
        <v>18.083213806152344</v>
      </c>
      <c r="BH1497" s="236">
        <v>318</v>
      </c>
      <c r="BI1497" s="235">
        <v>58.563535911602202</v>
      </c>
      <c r="BJ1497" s="129"/>
      <c r="BK1497" s="129"/>
    </row>
    <row r="1498" spans="1:63">
      <c r="A1498" s="352">
        <v>41828</v>
      </c>
      <c r="B1498" s="127" t="s">
        <v>132</v>
      </c>
      <c r="C1498" s="127" t="s">
        <v>128</v>
      </c>
      <c r="D1498" s="199">
        <v>183</v>
      </c>
      <c r="E1498" s="199">
        <v>178</v>
      </c>
      <c r="F1498" s="199">
        <v>5</v>
      </c>
      <c r="G1498" s="199">
        <v>542</v>
      </c>
      <c r="H1498" s="199">
        <v>527</v>
      </c>
      <c r="I1498" s="199">
        <v>15</v>
      </c>
      <c r="J1498" s="199">
        <v>1030</v>
      </c>
      <c r="K1498" s="199">
        <v>1001</v>
      </c>
      <c r="L1498" s="199">
        <v>29</v>
      </c>
      <c r="M1498" s="199">
        <v>340377</v>
      </c>
      <c r="N1498" s="200">
        <v>2.115301601588726E-2</v>
      </c>
      <c r="O1498" s="199">
        <v>1310</v>
      </c>
      <c r="P1498" s="194">
        <v>0.3849736750125885</v>
      </c>
      <c r="Q1498" s="200">
        <v>0</v>
      </c>
      <c r="R1498" s="199">
        <v>82401</v>
      </c>
      <c r="S1498" s="194">
        <v>99.724067687988281</v>
      </c>
      <c r="T1498" s="200">
        <v>99.340156555175781</v>
      </c>
      <c r="U1498" s="199">
        <v>82629</v>
      </c>
      <c r="V1498" s="201">
        <v>0</v>
      </c>
      <c r="W1498" s="199">
        <v>877</v>
      </c>
      <c r="X1498" s="200">
        <v>1.0643074512481689</v>
      </c>
      <c r="Y1498" s="200">
        <v>0</v>
      </c>
      <c r="Z1498" s="199">
        <v>107557</v>
      </c>
      <c r="AA1498" s="201">
        <v>97.035049438476562</v>
      </c>
      <c r="AB1498" s="199">
        <v>108438</v>
      </c>
      <c r="AC1498" s="201">
        <v>96.748260498046875</v>
      </c>
      <c r="AD1498" s="200">
        <v>4.4146213531494141</v>
      </c>
      <c r="AE1498" s="200">
        <v>28.924448013305664</v>
      </c>
      <c r="AF1498" s="199">
        <v>417.82223510742187</v>
      </c>
      <c r="AG1498" s="200">
        <v>1297.5498046875</v>
      </c>
      <c r="AH1498" s="200">
        <v>606.4947509765625</v>
      </c>
      <c r="AI1498" s="237">
        <v>46.741539001464844</v>
      </c>
      <c r="AJ1498" s="200">
        <v>1255.56103515625</v>
      </c>
      <c r="AK1498" s="200">
        <v>41.9888916015625</v>
      </c>
      <c r="AL1498" s="200">
        <v>527</v>
      </c>
      <c r="AM1498" s="200">
        <v>15</v>
      </c>
      <c r="AN1498" s="200">
        <v>40.216938018798828</v>
      </c>
      <c r="AO1498" s="200">
        <v>39.929695129394531</v>
      </c>
      <c r="AP1498" s="200">
        <v>51.239078521728516</v>
      </c>
      <c r="AQ1498" s="200">
        <v>1.2597570919296117</v>
      </c>
      <c r="AR1498" s="200">
        <v>503</v>
      </c>
      <c r="AS1498" s="202">
        <v>0</v>
      </c>
      <c r="AT1498" s="202">
        <v>1</v>
      </c>
      <c r="AU1498" s="202">
        <v>1</v>
      </c>
      <c r="AV1498" s="202">
        <v>0</v>
      </c>
      <c r="AW1498" s="202">
        <v>0</v>
      </c>
      <c r="AX1498" s="202">
        <v>25</v>
      </c>
      <c r="AY1498" s="202">
        <v>-2</v>
      </c>
      <c r="AZ1498" s="202">
        <v>10</v>
      </c>
      <c r="BA1498" s="202">
        <v>0</v>
      </c>
      <c r="BB1498" s="202">
        <v>82</v>
      </c>
      <c r="BC1498" s="202">
        <v>36</v>
      </c>
      <c r="BD1498" s="202">
        <v>31</v>
      </c>
      <c r="BE1498" s="202">
        <v>17</v>
      </c>
      <c r="BF1498" s="202">
        <v>0</v>
      </c>
      <c r="BG1498" s="200">
        <v>18.58180046081543</v>
      </c>
      <c r="BH1498" s="202">
        <v>347</v>
      </c>
      <c r="BI1498" s="238">
        <v>64.022140221402211</v>
      </c>
      <c r="BJ1498" s="129"/>
      <c r="BK1498" s="129"/>
    </row>
    <row r="1499" spans="1:63">
      <c r="A1499" s="352">
        <v>41827</v>
      </c>
      <c r="B1499" s="126" t="s">
        <v>6</v>
      </c>
      <c r="C1499" s="126"/>
      <c r="D1499" s="233">
        <v>2085</v>
      </c>
      <c r="E1499" s="233">
        <v>1910</v>
      </c>
      <c r="F1499" s="233">
        <v>175</v>
      </c>
      <c r="G1499" s="233">
        <v>6146</v>
      </c>
      <c r="H1499" s="233">
        <v>5642</v>
      </c>
      <c r="I1499" s="233">
        <v>504</v>
      </c>
      <c r="J1499" s="233">
        <v>19007</v>
      </c>
      <c r="K1499" s="233">
        <v>17154</v>
      </c>
      <c r="L1499" s="233">
        <v>1853</v>
      </c>
      <c r="M1499" s="233">
        <v>10910631</v>
      </c>
      <c r="N1499" s="195">
        <v>3.6175725527737318E-2</v>
      </c>
      <c r="O1499" s="233">
        <v>17674</v>
      </c>
      <c r="P1499" s="230">
        <v>0.16428400281156091</v>
      </c>
      <c r="Q1499" s="234"/>
      <c r="R1499" s="233">
        <v>4302080</v>
      </c>
      <c r="S1499" s="230">
        <v>99.511759711604711</v>
      </c>
      <c r="T1499" s="195">
        <v>99.348277809482255</v>
      </c>
      <c r="U1499" s="233">
        <v>4323210</v>
      </c>
      <c r="V1499" s="195">
        <v>0.17394482913963114</v>
      </c>
      <c r="W1499" s="233">
        <v>15236</v>
      </c>
      <c r="X1499" s="195">
        <v>0.35415426956263019</v>
      </c>
      <c r="Y1499" s="234"/>
      <c r="Z1499" s="233">
        <v>3203965</v>
      </c>
      <c r="AA1499" s="195">
        <v>98.450326939776517</v>
      </c>
      <c r="AB1499" s="233">
        <v>3209406</v>
      </c>
      <c r="AC1499" s="195">
        <v>98.391864513222515</v>
      </c>
      <c r="AD1499" s="234">
        <v>9.3405658206849864</v>
      </c>
      <c r="AE1499" s="234">
        <v>30.393275050769063</v>
      </c>
      <c r="AF1499" s="233">
        <v>15144.220611572266</v>
      </c>
      <c r="AG1499" s="234">
        <v>58938.844848632813</v>
      </c>
      <c r="AH1499" s="234">
        <v>40390.769897460938</v>
      </c>
      <c r="AI1499" s="234">
        <v>68.529965256687362</v>
      </c>
      <c r="AJ1499" s="234">
        <v>50821.499145507813</v>
      </c>
      <c r="AK1499" s="234">
        <v>8117.3421802520752</v>
      </c>
      <c r="AL1499" s="234">
        <v>31262.122314453125</v>
      </c>
      <c r="AM1499" s="234">
        <v>6711.7211303710937</v>
      </c>
      <c r="AN1499" s="235">
        <v>83.261330368084643</v>
      </c>
      <c r="AO1499" s="235">
        <v>80.29477432186458</v>
      </c>
      <c r="AP1499" s="235">
        <v>109.07356356281025</v>
      </c>
      <c r="AQ1499" s="213">
        <v>3.100902028128206</v>
      </c>
      <c r="AR1499" s="234">
        <v>3871</v>
      </c>
      <c r="AS1499" s="236">
        <v>119</v>
      </c>
      <c r="AT1499" s="236">
        <v>18</v>
      </c>
      <c r="AU1499" s="236">
        <v>14</v>
      </c>
      <c r="AV1499" s="236">
        <v>22</v>
      </c>
      <c r="AW1499" s="236">
        <v>11</v>
      </c>
      <c r="AX1499" s="236">
        <v>113</v>
      </c>
      <c r="AY1499" s="236">
        <v>-2</v>
      </c>
      <c r="AZ1499" s="236">
        <v>77</v>
      </c>
      <c r="BA1499" s="236">
        <v>0</v>
      </c>
      <c r="BB1499" s="236">
        <v>593</v>
      </c>
      <c r="BC1499" s="236">
        <v>267</v>
      </c>
      <c r="BD1499" s="236">
        <v>294</v>
      </c>
      <c r="BE1499" s="236">
        <v>461</v>
      </c>
      <c r="BF1499" s="236">
        <v>0</v>
      </c>
      <c r="BG1499" s="235">
        <v>40.638094591142796</v>
      </c>
      <c r="BH1499" s="236">
        <v>1730</v>
      </c>
      <c r="BI1499" s="235">
        <v>28.148389196225189</v>
      </c>
      <c r="BJ1499" s="129"/>
      <c r="BK1499" s="129"/>
    </row>
    <row r="1500" spans="1:63">
      <c r="A1500" s="352">
        <v>41827</v>
      </c>
      <c r="B1500" s="127" t="s">
        <v>134</v>
      </c>
      <c r="C1500" s="127"/>
      <c r="D1500" s="199">
        <v>735</v>
      </c>
      <c r="E1500" s="199">
        <v>652</v>
      </c>
      <c r="F1500" s="199">
        <v>83</v>
      </c>
      <c r="G1500" s="199">
        <v>2187</v>
      </c>
      <c r="H1500" s="199">
        <v>1938</v>
      </c>
      <c r="I1500" s="199">
        <v>249</v>
      </c>
      <c r="J1500" s="199">
        <v>7835</v>
      </c>
      <c r="K1500" s="199">
        <v>6827</v>
      </c>
      <c r="L1500" s="199">
        <v>1008</v>
      </c>
      <c r="M1500" s="199">
        <v>5226638</v>
      </c>
      <c r="N1500" s="200">
        <v>4.6932654272886634E-2</v>
      </c>
      <c r="O1500" s="199">
        <v>9399</v>
      </c>
      <c r="P1500" s="194">
        <v>0.17992697395555438</v>
      </c>
      <c r="Q1500" s="200"/>
      <c r="R1500" s="199">
        <v>2251122</v>
      </c>
      <c r="S1500" s="194">
        <v>99.582766330752833</v>
      </c>
      <c r="T1500" s="200">
        <v>99.403590072712674</v>
      </c>
      <c r="U1500" s="199">
        <v>2260557</v>
      </c>
      <c r="V1500" s="201">
        <v>0.12819849812426209</v>
      </c>
      <c r="W1500" s="199">
        <v>6733</v>
      </c>
      <c r="X1500" s="200">
        <v>0.29909529559037668</v>
      </c>
      <c r="Y1500" s="200"/>
      <c r="Z1500" s="199">
        <v>1853765</v>
      </c>
      <c r="AA1500" s="201">
        <v>98.657867289211325</v>
      </c>
      <c r="AB1500" s="199">
        <v>1859453</v>
      </c>
      <c r="AC1500" s="201">
        <v>98.468313879159552</v>
      </c>
      <c r="AD1500" s="200">
        <v>5.2687100306677941</v>
      </c>
      <c r="AE1500" s="200">
        <v>30.567491960460103</v>
      </c>
      <c r="AF1500" s="199">
        <v>7826.2428588867187</v>
      </c>
      <c r="AG1500" s="200">
        <v>31970.71533203125</v>
      </c>
      <c r="AH1500" s="200">
        <v>24534.208740234375</v>
      </c>
      <c r="AI1500" s="237">
        <v>76.739630269247399</v>
      </c>
      <c r="AJ1500" s="200">
        <v>26031.27880859375</v>
      </c>
      <c r="AK1500" s="200">
        <v>5939.4329376220703</v>
      </c>
      <c r="AL1500" s="200">
        <v>19211.556396484375</v>
      </c>
      <c r="AM1500" s="200">
        <v>5322.6476593017578</v>
      </c>
      <c r="AN1500" s="200">
        <v>105.40295357795884</v>
      </c>
      <c r="AO1500" s="200">
        <v>99.022462635807941</v>
      </c>
      <c r="AP1500" s="200">
        <v>146.88344110806952</v>
      </c>
      <c r="AQ1500" s="200">
        <v>4.0804997232969047</v>
      </c>
      <c r="AR1500" s="200">
        <v>966</v>
      </c>
      <c r="AS1500" s="202">
        <v>102</v>
      </c>
      <c r="AT1500" s="202">
        <v>9</v>
      </c>
      <c r="AU1500" s="202">
        <v>7</v>
      </c>
      <c r="AV1500" s="202">
        <v>9</v>
      </c>
      <c r="AW1500" s="202">
        <v>3</v>
      </c>
      <c r="AX1500" s="202">
        <v>29</v>
      </c>
      <c r="AY1500" s="202">
        <v>0</v>
      </c>
      <c r="AZ1500" s="202">
        <v>27</v>
      </c>
      <c r="BA1500" s="202">
        <v>0</v>
      </c>
      <c r="BB1500" s="202">
        <v>130</v>
      </c>
      <c r="BC1500" s="202">
        <v>53</v>
      </c>
      <c r="BD1500" s="202">
        <v>88</v>
      </c>
      <c r="BE1500" s="202">
        <v>187</v>
      </c>
      <c r="BF1500" s="202">
        <v>0</v>
      </c>
      <c r="BG1500" s="200">
        <v>52.098827352830654</v>
      </c>
      <c r="BH1500" s="202">
        <v>218</v>
      </c>
      <c r="BI1500" s="238">
        <v>9.9679926840420663</v>
      </c>
      <c r="BJ1500" s="129"/>
      <c r="BK1500" s="129"/>
    </row>
    <row r="1501" spans="1:63">
      <c r="A1501" s="352">
        <v>41827</v>
      </c>
      <c r="B1501" s="127" t="s">
        <v>175</v>
      </c>
      <c r="C1501" s="127"/>
      <c r="D1501" s="199">
        <v>670</v>
      </c>
      <c r="E1501" s="199">
        <v>603</v>
      </c>
      <c r="F1501" s="199">
        <v>67</v>
      </c>
      <c r="G1501" s="199">
        <v>1931</v>
      </c>
      <c r="H1501" s="199">
        <v>1750</v>
      </c>
      <c r="I1501" s="199">
        <v>181</v>
      </c>
      <c r="J1501" s="199">
        <v>6383</v>
      </c>
      <c r="K1501" s="199">
        <v>5749</v>
      </c>
      <c r="L1501" s="199">
        <v>634</v>
      </c>
      <c r="M1501" s="199">
        <v>3716110</v>
      </c>
      <c r="N1501" s="200">
        <v>7.8576791324704732E-3</v>
      </c>
      <c r="O1501" s="199">
        <v>196</v>
      </c>
      <c r="P1501" s="194">
        <v>5.4936029398679432E-3</v>
      </c>
      <c r="Q1501" s="200"/>
      <c r="R1501" s="199">
        <v>1422343</v>
      </c>
      <c r="S1501" s="194">
        <v>99.351579031271157</v>
      </c>
      <c r="T1501" s="243">
        <v>99.346121050004697</v>
      </c>
      <c r="U1501" s="199">
        <v>1431639</v>
      </c>
      <c r="V1501" s="201">
        <v>0.31502355864730797</v>
      </c>
      <c r="W1501" s="199">
        <v>3933</v>
      </c>
      <c r="X1501" s="200">
        <v>0.27651558027845602</v>
      </c>
      <c r="Y1501" s="200"/>
      <c r="Z1501" s="199">
        <v>373685</v>
      </c>
      <c r="AA1501" s="201">
        <v>96.031952721064812</v>
      </c>
      <c r="AB1501" s="199">
        <v>370224</v>
      </c>
      <c r="AC1501" s="201">
        <v>96.376789265832144</v>
      </c>
      <c r="AD1501" s="200">
        <v>19.819744736346038</v>
      </c>
      <c r="AE1501" s="200">
        <v>33.960758042526152</v>
      </c>
      <c r="AF1501" s="199">
        <v>5349.616943359375</v>
      </c>
      <c r="AG1501" s="200">
        <v>18420.34716796875</v>
      </c>
      <c r="AH1501" s="200">
        <v>11411.6396484375</v>
      </c>
      <c r="AI1501" s="237">
        <v>61.951273471551438</v>
      </c>
      <c r="AJ1501" s="200">
        <v>16644.0654296875</v>
      </c>
      <c r="AK1501" s="200">
        <v>1776.2815170288086</v>
      </c>
      <c r="AL1501" s="200">
        <v>10096.56591796875</v>
      </c>
      <c r="AM1501" s="200">
        <v>1315.0734710693359</v>
      </c>
      <c r="AN1501" s="200">
        <v>74.579112769411253</v>
      </c>
      <c r="AO1501" s="200">
        <v>75.307956198850732</v>
      </c>
      <c r="AP1501" s="200">
        <v>69.775859888441104</v>
      </c>
      <c r="AQ1501" s="200">
        <v>2.8858447701658703</v>
      </c>
      <c r="AR1501" s="200">
        <v>1237</v>
      </c>
      <c r="AS1501" s="202">
        <v>16</v>
      </c>
      <c r="AT1501" s="202">
        <v>5</v>
      </c>
      <c r="AU1501" s="202">
        <v>4</v>
      </c>
      <c r="AV1501" s="202">
        <v>12</v>
      </c>
      <c r="AW1501" s="202">
        <v>8</v>
      </c>
      <c r="AX1501" s="202">
        <v>11</v>
      </c>
      <c r="AY1501" s="202">
        <v>0</v>
      </c>
      <c r="AZ1501" s="202">
        <v>28</v>
      </c>
      <c r="BA1501" s="202">
        <v>0</v>
      </c>
      <c r="BB1501" s="202">
        <v>302</v>
      </c>
      <c r="BC1501" s="202">
        <v>161</v>
      </c>
      <c r="BD1501" s="202">
        <v>42</v>
      </c>
      <c r="BE1501" s="202">
        <v>114</v>
      </c>
      <c r="BF1501" s="202">
        <v>0</v>
      </c>
      <c r="BG1501" s="200">
        <v>36.404403627946031</v>
      </c>
      <c r="BH1501" s="202">
        <v>503</v>
      </c>
      <c r="BI1501" s="238">
        <v>26.048679440704298</v>
      </c>
      <c r="BJ1501" s="129"/>
      <c r="BK1501" s="129"/>
    </row>
    <row r="1502" spans="1:63">
      <c r="A1502" s="352">
        <v>41827</v>
      </c>
      <c r="B1502" s="126" t="s">
        <v>135</v>
      </c>
      <c r="C1502" s="126"/>
      <c r="D1502" s="189">
        <v>680</v>
      </c>
      <c r="E1502" s="189">
        <v>655</v>
      </c>
      <c r="F1502" s="189">
        <v>25</v>
      </c>
      <c r="G1502" s="189">
        <v>2028</v>
      </c>
      <c r="H1502" s="189">
        <v>1954</v>
      </c>
      <c r="I1502" s="189">
        <v>74</v>
      </c>
      <c r="J1502" s="189">
        <v>4789</v>
      </c>
      <c r="K1502" s="189">
        <v>4578</v>
      </c>
      <c r="L1502" s="189">
        <v>211</v>
      </c>
      <c r="M1502" s="189">
        <v>1967883</v>
      </c>
      <c r="N1502" s="203">
        <v>6.1080866152065781E-2</v>
      </c>
      <c r="O1502" s="189">
        <v>8079</v>
      </c>
      <c r="P1502" s="192">
        <v>0.41080489343502796</v>
      </c>
      <c r="Q1502" s="203"/>
      <c r="R1502" s="204">
        <v>628615</v>
      </c>
      <c r="S1502" s="192">
        <v>99.619913839167239</v>
      </c>
      <c r="T1502" s="203">
        <v>99.210670358280183</v>
      </c>
      <c r="U1502" s="204">
        <v>631014</v>
      </c>
      <c r="V1502" s="205">
        <v>1.7749209973445597E-2</v>
      </c>
      <c r="W1502" s="204">
        <v>4570</v>
      </c>
      <c r="X1502" s="203">
        <v>0.72699506056966512</v>
      </c>
      <c r="Y1502" s="203"/>
      <c r="Z1502" s="204">
        <v>976515</v>
      </c>
      <c r="AA1502" s="205">
        <v>98.981787423280892</v>
      </c>
      <c r="AB1502" s="204">
        <v>979729</v>
      </c>
      <c r="AC1502" s="205">
        <v>99.008234157838643</v>
      </c>
      <c r="AD1502" s="203">
        <v>3.7537088811515118</v>
      </c>
      <c r="AE1502" s="203">
        <v>26.808550179675755</v>
      </c>
      <c r="AF1502" s="204">
        <v>1968.3608093261719</v>
      </c>
      <c r="AG1502" s="205">
        <v>8547.7823486328125</v>
      </c>
      <c r="AH1502" s="205">
        <v>4444.9215087890625</v>
      </c>
      <c r="AI1502" s="232">
        <v>52.000873764643906</v>
      </c>
      <c r="AJ1502" s="205">
        <v>8146.1549072265625</v>
      </c>
      <c r="AK1502" s="205">
        <v>401.62772560119629</v>
      </c>
      <c r="AL1502" s="205">
        <v>1954</v>
      </c>
      <c r="AM1502" s="205">
        <v>74</v>
      </c>
      <c r="AN1502" s="203">
        <v>54.248177756569234</v>
      </c>
      <c r="AO1502" s="203">
        <v>54.657274693114893</v>
      </c>
      <c r="AP1502" s="203">
        <v>47.098104820478838</v>
      </c>
      <c r="AQ1502" s="203">
        <v>1.7848783354839868</v>
      </c>
      <c r="AR1502" s="205">
        <v>1668</v>
      </c>
      <c r="AS1502" s="204">
        <v>1</v>
      </c>
      <c r="AT1502" s="204">
        <v>4</v>
      </c>
      <c r="AU1502" s="204">
        <v>3</v>
      </c>
      <c r="AV1502" s="204">
        <v>1</v>
      </c>
      <c r="AW1502" s="204">
        <v>0</v>
      </c>
      <c r="AX1502" s="204">
        <v>73</v>
      </c>
      <c r="AY1502" s="204">
        <v>-2</v>
      </c>
      <c r="AZ1502" s="204">
        <v>22</v>
      </c>
      <c r="BA1502" s="204">
        <v>0</v>
      </c>
      <c r="BB1502" s="204">
        <v>161</v>
      </c>
      <c r="BC1502" s="204">
        <v>53</v>
      </c>
      <c r="BD1502" s="204">
        <v>164</v>
      </c>
      <c r="BE1502" s="204">
        <v>160</v>
      </c>
      <c r="BF1502" s="204">
        <v>0</v>
      </c>
      <c r="BG1502" s="203">
        <v>25.848528247231567</v>
      </c>
      <c r="BH1502" s="204">
        <v>1009</v>
      </c>
      <c r="BI1502" s="239">
        <v>49.753451676528599</v>
      </c>
      <c r="BJ1502" s="129"/>
      <c r="BK1502" s="129"/>
    </row>
    <row r="1503" spans="1:63">
      <c r="A1503" s="352">
        <v>41827</v>
      </c>
      <c r="B1503" s="114" t="s">
        <v>121</v>
      </c>
      <c r="C1503" s="114" t="s">
        <v>122</v>
      </c>
      <c r="D1503" s="114">
        <v>216</v>
      </c>
      <c r="E1503" s="114">
        <v>168</v>
      </c>
      <c r="F1503" s="114">
        <v>48</v>
      </c>
      <c r="G1503" s="114">
        <v>637</v>
      </c>
      <c r="H1503" s="114">
        <v>492</v>
      </c>
      <c r="I1503" s="114">
        <v>145</v>
      </c>
      <c r="J1503" s="114">
        <v>2541</v>
      </c>
      <c r="K1503" s="115">
        <v>1932</v>
      </c>
      <c r="L1503" s="115">
        <v>609</v>
      </c>
      <c r="M1503" s="115">
        <v>1784429</v>
      </c>
      <c r="N1503" s="116">
        <v>0.1043471023440361</v>
      </c>
      <c r="O1503" s="115">
        <v>2432</v>
      </c>
      <c r="P1503" s="116">
        <v>0.13644455373287201</v>
      </c>
      <c r="Q1503" s="116">
        <v>0</v>
      </c>
      <c r="R1503" s="117">
        <v>870461</v>
      </c>
      <c r="S1503" s="116">
        <v>99.461479187011719</v>
      </c>
      <c r="T1503" s="116">
        <v>99.325767517089844</v>
      </c>
      <c r="U1503" s="118">
        <v>875174</v>
      </c>
      <c r="V1503" s="119">
        <v>0.30873861908912659</v>
      </c>
      <c r="W1503" s="117">
        <v>2642</v>
      </c>
      <c r="X1503" s="119">
        <v>0.30351734161376953</v>
      </c>
      <c r="Y1503" s="119">
        <v>0</v>
      </c>
      <c r="Z1503" s="117">
        <v>923491</v>
      </c>
      <c r="AA1503" s="119">
        <v>98.644493103027344</v>
      </c>
      <c r="AB1503" s="116">
        <v>927939</v>
      </c>
      <c r="AC1503" s="120">
        <v>98.544731140136719</v>
      </c>
      <c r="AD1503" s="116">
        <v>5.0261688232421875</v>
      </c>
      <c r="AE1503" s="116">
        <v>30.201564788818359</v>
      </c>
      <c r="AF1503" s="116">
        <v>2610.03076171875</v>
      </c>
      <c r="AG1503" s="116">
        <v>13148.1298828125</v>
      </c>
      <c r="AH1503" s="121">
        <v>11032.1572265625</v>
      </c>
      <c r="AI1503" s="116">
        <v>83.906661987304687</v>
      </c>
      <c r="AJ1503" s="121">
        <v>9070.3583984375</v>
      </c>
      <c r="AK1503" s="121">
        <v>4077.77197265625</v>
      </c>
      <c r="AL1503" s="116">
        <v>7267.26708984375</v>
      </c>
      <c r="AM1503" s="116">
        <v>3764.88671875</v>
      </c>
      <c r="AN1503" s="116">
        <v>127.85378265380859</v>
      </c>
      <c r="AO1503" s="116">
        <v>116.7659912109375</v>
      </c>
      <c r="AP1503" s="116">
        <v>162.09005737304687</v>
      </c>
      <c r="AQ1503" s="122">
        <v>5.1743919255460451</v>
      </c>
      <c r="AR1503" s="118">
        <v>184</v>
      </c>
      <c r="AS1503" s="118">
        <v>72</v>
      </c>
      <c r="AT1503" s="118">
        <v>5</v>
      </c>
      <c r="AU1503" s="118">
        <v>4</v>
      </c>
      <c r="AV1503" s="118">
        <v>7</v>
      </c>
      <c r="AW1503" s="118">
        <v>3</v>
      </c>
      <c r="AX1503" s="118">
        <v>10</v>
      </c>
      <c r="AY1503" s="118">
        <v>0</v>
      </c>
      <c r="AZ1503" s="118">
        <v>11</v>
      </c>
      <c r="BA1503" s="118">
        <v>0</v>
      </c>
      <c r="BB1503" s="118">
        <v>36</v>
      </c>
      <c r="BC1503" s="118">
        <v>12</v>
      </c>
      <c r="BD1503" s="116">
        <v>37</v>
      </c>
      <c r="BE1503" s="118">
        <v>49</v>
      </c>
      <c r="BF1503" s="118">
        <v>0</v>
      </c>
      <c r="BG1503" s="112">
        <v>63.618927001953125</v>
      </c>
      <c r="BH1503" s="244">
        <v>48</v>
      </c>
      <c r="BI1503" s="240">
        <v>7.5353218210361064</v>
      </c>
      <c r="BJ1503" s="129"/>
      <c r="BK1503" s="129"/>
    </row>
    <row r="1504" spans="1:63">
      <c r="A1504" s="352">
        <v>41827</v>
      </c>
      <c r="B1504" s="114" t="s">
        <v>123</v>
      </c>
      <c r="C1504" s="114" t="s">
        <v>122</v>
      </c>
      <c r="D1504" s="114">
        <v>168</v>
      </c>
      <c r="E1504" s="114">
        <v>158</v>
      </c>
      <c r="F1504" s="114">
        <v>10</v>
      </c>
      <c r="G1504" s="114">
        <v>509</v>
      </c>
      <c r="H1504" s="114">
        <v>480</v>
      </c>
      <c r="I1504" s="114">
        <v>29</v>
      </c>
      <c r="J1504" s="114">
        <v>1678</v>
      </c>
      <c r="K1504" s="115">
        <v>1567</v>
      </c>
      <c r="L1504" s="115">
        <v>111</v>
      </c>
      <c r="M1504" s="115">
        <v>934412</v>
      </c>
      <c r="N1504" s="116">
        <v>1.3377396389842033E-2</v>
      </c>
      <c r="O1504" s="115">
        <v>1554</v>
      </c>
      <c r="P1504" s="116">
        <v>0.16635408997535706</v>
      </c>
      <c r="Q1504" s="116">
        <v>0</v>
      </c>
      <c r="R1504" s="117">
        <v>366074</v>
      </c>
      <c r="S1504" s="116">
        <v>99.773239135742187</v>
      </c>
      <c r="T1504" s="116">
        <v>99.607261657714844</v>
      </c>
      <c r="U1504" s="118">
        <v>366906</v>
      </c>
      <c r="V1504" s="119">
        <v>2.6164740324020386E-2</v>
      </c>
      <c r="W1504" s="117">
        <v>1051</v>
      </c>
      <c r="X1504" s="119">
        <v>0.28710043430328369</v>
      </c>
      <c r="Y1504" s="119">
        <v>0</v>
      </c>
      <c r="Z1504" s="117">
        <v>277144</v>
      </c>
      <c r="AA1504" s="119">
        <v>98.959022521972656</v>
      </c>
      <c r="AB1504" s="116">
        <v>277994</v>
      </c>
      <c r="AC1504" s="120">
        <v>98.882713317871094</v>
      </c>
      <c r="AD1504" s="116">
        <v>4.8488945960998535</v>
      </c>
      <c r="AE1504" s="116">
        <v>30.436456680297852</v>
      </c>
      <c r="AF1504" s="116">
        <v>1257.6484375</v>
      </c>
      <c r="AG1504" s="116">
        <v>5354.72021484375</v>
      </c>
      <c r="AH1504" s="121">
        <v>3761.480712890625</v>
      </c>
      <c r="AI1504" s="116">
        <v>70.246070861816406</v>
      </c>
      <c r="AJ1504" s="121">
        <v>4699.638671875</v>
      </c>
      <c r="AK1504" s="121">
        <v>655.0789794921875</v>
      </c>
      <c r="AL1504" s="116">
        <v>3169.05615234375</v>
      </c>
      <c r="AM1504" s="116">
        <v>592.42401123046875</v>
      </c>
      <c r="AN1504" s="116">
        <v>85.418502807617188</v>
      </c>
      <c r="AO1504" s="116">
        <v>80.238632202148437</v>
      </c>
      <c r="AP1504" s="116">
        <v>159.10552978515625</v>
      </c>
      <c r="AQ1504" s="116">
        <v>3.1911324283931766</v>
      </c>
      <c r="AR1504" s="118">
        <v>307</v>
      </c>
      <c r="AS1504" s="118">
        <v>12</v>
      </c>
      <c r="AT1504" s="118">
        <v>3</v>
      </c>
      <c r="AU1504" s="118">
        <v>2</v>
      </c>
      <c r="AV1504" s="118">
        <v>2</v>
      </c>
      <c r="AW1504" s="118">
        <v>0</v>
      </c>
      <c r="AX1504" s="118">
        <v>7</v>
      </c>
      <c r="AY1504" s="118">
        <v>0</v>
      </c>
      <c r="AZ1504" s="118">
        <v>11</v>
      </c>
      <c r="BA1504" s="118">
        <v>0</v>
      </c>
      <c r="BB1504" s="118">
        <v>27</v>
      </c>
      <c r="BC1504" s="118">
        <v>11</v>
      </c>
      <c r="BD1504" s="116">
        <v>22</v>
      </c>
      <c r="BE1504" s="118">
        <v>28</v>
      </c>
      <c r="BF1504" s="118">
        <v>0</v>
      </c>
      <c r="BG1504" s="112">
        <v>41.986541748046875</v>
      </c>
      <c r="BH1504" s="244">
        <v>91</v>
      </c>
      <c r="BI1504" s="240">
        <v>17.878192534381139</v>
      </c>
      <c r="BJ1504" s="129"/>
      <c r="BK1504" s="129"/>
    </row>
    <row r="1505" spans="1:63">
      <c r="A1505" s="352">
        <v>41827</v>
      </c>
      <c r="B1505" s="114" t="s">
        <v>183</v>
      </c>
      <c r="C1505" s="114" t="s">
        <v>122</v>
      </c>
      <c r="D1505" s="114">
        <v>134</v>
      </c>
      <c r="E1505" s="114">
        <v>128</v>
      </c>
      <c r="F1505" s="114">
        <v>6</v>
      </c>
      <c r="G1505" s="114">
        <v>400</v>
      </c>
      <c r="H1505" s="114">
        <v>382</v>
      </c>
      <c r="I1505" s="114">
        <v>18</v>
      </c>
      <c r="J1505" s="114">
        <v>1522</v>
      </c>
      <c r="K1505" s="115">
        <v>1450</v>
      </c>
      <c r="L1505" s="115">
        <v>72</v>
      </c>
      <c r="M1505" s="115">
        <v>1050069</v>
      </c>
      <c r="N1505" s="116">
        <v>1.0475502349436283E-3</v>
      </c>
      <c r="O1505" s="115">
        <v>2026</v>
      </c>
      <c r="P1505" s="116">
        <v>0.19294117391109467</v>
      </c>
      <c r="Q1505" s="116">
        <v>0</v>
      </c>
      <c r="R1505" s="117">
        <v>448208</v>
      </c>
      <c r="S1505" s="116">
        <v>99.681968688964844</v>
      </c>
      <c r="T1505" s="116">
        <v>99.489639282226563</v>
      </c>
      <c r="U1505" s="118">
        <v>449638</v>
      </c>
      <c r="V1505" s="119">
        <v>3.1136157922446728E-3</v>
      </c>
      <c r="W1505" s="117">
        <v>1420</v>
      </c>
      <c r="X1505" s="119">
        <v>0.31681719422340393</v>
      </c>
      <c r="Y1505" s="119">
        <v>0</v>
      </c>
      <c r="Z1505" s="117">
        <v>288751</v>
      </c>
      <c r="AA1505" s="119">
        <v>98.488662719726563</v>
      </c>
      <c r="AB1505" s="116">
        <v>290509</v>
      </c>
      <c r="AC1505" s="120">
        <v>97.823478698730469</v>
      </c>
      <c r="AD1505" s="116">
        <v>5.3715534210205078</v>
      </c>
      <c r="AE1505" s="116">
        <v>29.335090637207031</v>
      </c>
      <c r="AF1505" s="116">
        <v>1574.6082763671875</v>
      </c>
      <c r="AG1505" s="116">
        <v>5843.8740234375</v>
      </c>
      <c r="AH1505" s="121">
        <v>4237.4765625</v>
      </c>
      <c r="AI1505" s="116">
        <v>72.511428833007812</v>
      </c>
      <c r="AJ1505" s="121">
        <v>5505.96923828125</v>
      </c>
      <c r="AK1505" s="121">
        <v>337.90399169921875</v>
      </c>
      <c r="AL1505" s="116">
        <v>3961.583984375</v>
      </c>
      <c r="AM1505" s="116">
        <v>275.8919677734375</v>
      </c>
      <c r="AN1505" s="116">
        <v>97.479270935058594</v>
      </c>
      <c r="AO1505" s="116">
        <v>96.404655456542969</v>
      </c>
      <c r="AP1505" s="116">
        <v>119.11449432373047</v>
      </c>
      <c r="AQ1505" s="116">
        <v>3.8396018550837714</v>
      </c>
      <c r="AR1505" s="118">
        <v>164</v>
      </c>
      <c r="AS1505" s="118">
        <v>7</v>
      </c>
      <c r="AT1505" s="118">
        <v>0</v>
      </c>
      <c r="AU1505" s="118">
        <v>0</v>
      </c>
      <c r="AV1505" s="118">
        <v>0</v>
      </c>
      <c r="AW1505" s="118">
        <v>0</v>
      </c>
      <c r="AX1505" s="118">
        <v>6</v>
      </c>
      <c r="AY1505" s="118">
        <v>0</v>
      </c>
      <c r="AZ1505" s="118">
        <v>0</v>
      </c>
      <c r="BA1505" s="118">
        <v>0</v>
      </c>
      <c r="BB1505" s="118">
        <v>19</v>
      </c>
      <c r="BC1505" s="118">
        <v>5</v>
      </c>
      <c r="BD1505" s="116">
        <v>14</v>
      </c>
      <c r="BE1505" s="118">
        <v>30</v>
      </c>
      <c r="BF1505" s="118">
        <v>0</v>
      </c>
      <c r="BG1505" s="112">
        <v>48.266201019287109</v>
      </c>
      <c r="BH1505" s="244">
        <v>24</v>
      </c>
      <c r="BI1505" s="240">
        <v>6</v>
      </c>
      <c r="BJ1505" s="129"/>
      <c r="BK1505" s="129"/>
    </row>
    <row r="1506" spans="1:63">
      <c r="A1506" s="352">
        <v>41827</v>
      </c>
      <c r="B1506" s="114" t="s">
        <v>126</v>
      </c>
      <c r="C1506" s="114" t="s">
        <v>122</v>
      </c>
      <c r="D1506" s="114">
        <v>107</v>
      </c>
      <c r="E1506" s="114">
        <v>103</v>
      </c>
      <c r="F1506" s="114">
        <v>4</v>
      </c>
      <c r="G1506" s="114">
        <v>314</v>
      </c>
      <c r="H1506" s="114">
        <v>302</v>
      </c>
      <c r="I1506" s="114">
        <v>12</v>
      </c>
      <c r="J1506" s="114">
        <v>962</v>
      </c>
      <c r="K1506" s="115">
        <v>930</v>
      </c>
      <c r="L1506" s="115">
        <v>32</v>
      </c>
      <c r="M1506" s="115">
        <v>598493</v>
      </c>
      <c r="N1506" s="116">
        <v>6.6834534518420696E-3</v>
      </c>
      <c r="O1506" s="115">
        <v>1265</v>
      </c>
      <c r="P1506" s="116">
        <v>0.21141472458839417</v>
      </c>
      <c r="Q1506" s="116">
        <v>0</v>
      </c>
      <c r="R1506" s="117">
        <v>229698</v>
      </c>
      <c r="S1506" s="116">
        <v>99.614028930664063</v>
      </c>
      <c r="T1506" s="116">
        <v>99.403427124023438</v>
      </c>
      <c r="U1506" s="118">
        <v>230588</v>
      </c>
      <c r="V1506" s="119">
        <v>1.4311239123344421E-2</v>
      </c>
      <c r="W1506" s="117">
        <v>649</v>
      </c>
      <c r="X1506" s="119">
        <v>0.28254491090774536</v>
      </c>
      <c r="Y1506" s="119">
        <v>0</v>
      </c>
      <c r="Z1506" s="117">
        <v>121522</v>
      </c>
      <c r="AA1506" s="119">
        <v>98.777999877929688</v>
      </c>
      <c r="AB1506" s="116">
        <v>121388</v>
      </c>
      <c r="AC1506" s="120">
        <v>98.616004943847656</v>
      </c>
      <c r="AD1506" s="116">
        <v>5.7954888343811035</v>
      </c>
      <c r="AE1506" s="116">
        <v>33.446933746337891</v>
      </c>
      <c r="AF1506" s="116">
        <v>968.96392822265625</v>
      </c>
      <c r="AG1506" s="116">
        <v>3364.734375</v>
      </c>
      <c r="AH1506" s="121">
        <v>2352.205322265625</v>
      </c>
      <c r="AI1506" s="116">
        <v>69.907608032226562</v>
      </c>
      <c r="AJ1506" s="121">
        <v>3239.4833984375</v>
      </c>
      <c r="AK1506" s="121">
        <v>125.25099182128906</v>
      </c>
      <c r="AL1506" s="116">
        <v>2251.823974609375</v>
      </c>
      <c r="AM1506" s="116">
        <v>100.38099670410156</v>
      </c>
      <c r="AN1506" s="116">
        <v>96.295829772949219</v>
      </c>
      <c r="AO1506" s="116">
        <v>95.739990234375</v>
      </c>
      <c r="AP1506" s="116">
        <v>113.31032562255859</v>
      </c>
      <c r="AQ1506" s="116">
        <v>3.4976448804573805</v>
      </c>
      <c r="AR1506" s="118">
        <v>164</v>
      </c>
      <c r="AS1506" s="118">
        <v>2</v>
      </c>
      <c r="AT1506" s="118">
        <v>0</v>
      </c>
      <c r="AU1506" s="118">
        <v>0</v>
      </c>
      <c r="AV1506" s="118">
        <v>0</v>
      </c>
      <c r="AW1506" s="118">
        <v>0</v>
      </c>
      <c r="AX1506" s="118">
        <v>0</v>
      </c>
      <c r="AY1506" s="118">
        <v>0</v>
      </c>
      <c r="AZ1506" s="118">
        <v>3</v>
      </c>
      <c r="BA1506" s="118">
        <v>0</v>
      </c>
      <c r="BB1506" s="118">
        <v>18</v>
      </c>
      <c r="BC1506" s="118">
        <v>13</v>
      </c>
      <c r="BD1506" s="116">
        <v>3</v>
      </c>
      <c r="BE1506" s="118">
        <v>31</v>
      </c>
      <c r="BF1506" s="118">
        <v>0</v>
      </c>
      <c r="BG1506" s="112">
        <v>47.153415679931641</v>
      </c>
      <c r="BH1506" s="244">
        <v>26</v>
      </c>
      <c r="BI1506" s="240">
        <v>8.2802547770700627</v>
      </c>
      <c r="BJ1506" s="129"/>
      <c r="BK1506" s="129"/>
    </row>
    <row r="1507" spans="1:63">
      <c r="A1507" s="352">
        <v>41827</v>
      </c>
      <c r="B1507" s="114" t="s">
        <v>184</v>
      </c>
      <c r="C1507" s="114" t="s">
        <v>122</v>
      </c>
      <c r="D1507" s="114">
        <v>110</v>
      </c>
      <c r="E1507" s="114">
        <v>95</v>
      </c>
      <c r="F1507" s="114">
        <v>15</v>
      </c>
      <c r="G1507" s="114">
        <v>327</v>
      </c>
      <c r="H1507" s="114">
        <v>282</v>
      </c>
      <c r="I1507" s="114">
        <v>45</v>
      </c>
      <c r="J1507" s="114">
        <v>1132</v>
      </c>
      <c r="K1507" s="115">
        <v>948</v>
      </c>
      <c r="L1507" s="115">
        <v>184</v>
      </c>
      <c r="M1507" s="115">
        <v>859235</v>
      </c>
      <c r="N1507" s="116">
        <v>4.8298776149749756E-2</v>
      </c>
      <c r="O1507" s="115">
        <v>2122</v>
      </c>
      <c r="P1507" s="116">
        <v>0.24708493053913116</v>
      </c>
      <c r="Q1507" s="116">
        <v>0</v>
      </c>
      <c r="R1507" s="117">
        <v>336681</v>
      </c>
      <c r="S1507" s="116">
        <v>99.535850524902344</v>
      </c>
      <c r="T1507" s="116">
        <v>99.289909362792969</v>
      </c>
      <c r="U1507" s="118">
        <v>338251</v>
      </c>
      <c r="V1507" s="119">
        <v>1.5668837353587151E-2</v>
      </c>
      <c r="W1507" s="117">
        <v>971</v>
      </c>
      <c r="X1507" s="119">
        <v>0.28840357065200806</v>
      </c>
      <c r="Y1507" s="119">
        <v>0</v>
      </c>
      <c r="Z1507" s="117">
        <v>242857</v>
      </c>
      <c r="AA1507" s="119">
        <v>98.506118774414063</v>
      </c>
      <c r="AB1507" s="116">
        <v>241623</v>
      </c>
      <c r="AC1507" s="120">
        <v>98.399162292480469</v>
      </c>
      <c r="AD1507" s="116">
        <v>5.7630186080932617</v>
      </c>
      <c r="AE1507" s="116">
        <v>30.226844787597656</v>
      </c>
      <c r="AF1507" s="116">
        <v>1414.991455078125</v>
      </c>
      <c r="AG1507" s="116">
        <v>4259.2568359375</v>
      </c>
      <c r="AH1507" s="121">
        <v>3150.888916015625</v>
      </c>
      <c r="AI1507" s="116">
        <v>73.977432250976563</v>
      </c>
      <c r="AJ1507" s="121">
        <v>3515.8291015625</v>
      </c>
      <c r="AK1507" s="121">
        <v>743.427001953125</v>
      </c>
      <c r="AL1507" s="116">
        <v>2561.8251953125</v>
      </c>
      <c r="AM1507" s="116">
        <v>589.06396484375</v>
      </c>
      <c r="AN1507" s="116">
        <v>99.278480529785156</v>
      </c>
      <c r="AO1507" s="116">
        <v>98.530555725097656</v>
      </c>
      <c r="AP1507" s="116">
        <v>102.97513580322266</v>
      </c>
      <c r="AQ1507" s="116">
        <v>3.7625943780366606</v>
      </c>
      <c r="AR1507" s="118">
        <v>147</v>
      </c>
      <c r="AS1507" s="118">
        <v>9</v>
      </c>
      <c r="AT1507" s="118">
        <v>1</v>
      </c>
      <c r="AU1507" s="118">
        <v>1</v>
      </c>
      <c r="AV1507" s="118">
        <v>0</v>
      </c>
      <c r="AW1507" s="118">
        <v>0</v>
      </c>
      <c r="AX1507" s="118">
        <v>6</v>
      </c>
      <c r="AY1507" s="118">
        <v>0</v>
      </c>
      <c r="AZ1507" s="118">
        <v>2</v>
      </c>
      <c r="BA1507" s="118">
        <v>0</v>
      </c>
      <c r="BB1507" s="118">
        <v>30</v>
      </c>
      <c r="BC1507" s="118">
        <v>12</v>
      </c>
      <c r="BD1507" s="116">
        <v>12</v>
      </c>
      <c r="BE1507" s="118">
        <v>49</v>
      </c>
      <c r="BF1507" s="118">
        <v>0</v>
      </c>
      <c r="BG1507" s="112">
        <v>48.94696044921875</v>
      </c>
      <c r="BH1507" s="244">
        <v>29</v>
      </c>
      <c r="BI1507" s="240">
        <v>8.8685015290519882</v>
      </c>
      <c r="BJ1507" s="129"/>
      <c r="BK1507" s="129"/>
    </row>
    <row r="1508" spans="1:63">
      <c r="A1508" s="352">
        <v>41827</v>
      </c>
      <c r="B1508" s="114" t="s">
        <v>131</v>
      </c>
      <c r="C1508" s="114" t="s">
        <v>176</v>
      </c>
      <c r="D1508" s="114">
        <v>183</v>
      </c>
      <c r="E1508" s="114">
        <v>164</v>
      </c>
      <c r="F1508" s="114">
        <v>19</v>
      </c>
      <c r="G1508" s="114">
        <v>525</v>
      </c>
      <c r="H1508" s="114">
        <v>478</v>
      </c>
      <c r="I1508" s="114">
        <v>47</v>
      </c>
      <c r="J1508" s="114">
        <v>1690</v>
      </c>
      <c r="K1508" s="115">
        <v>1528</v>
      </c>
      <c r="L1508" s="115">
        <v>162</v>
      </c>
      <c r="M1508" s="115">
        <v>1022148</v>
      </c>
      <c r="N1508" s="116">
        <v>1.3207480311393738E-2</v>
      </c>
      <c r="O1508" s="115">
        <v>31</v>
      </c>
      <c r="P1508" s="116">
        <v>3.1505024526268244E-3</v>
      </c>
      <c r="Q1508" s="116">
        <v>0</v>
      </c>
      <c r="R1508" s="117">
        <v>382200</v>
      </c>
      <c r="S1508" s="116">
        <v>99.681808471679688</v>
      </c>
      <c r="T1508" s="116">
        <v>99.678665161132813</v>
      </c>
      <c r="U1508" s="118">
        <v>383420</v>
      </c>
      <c r="V1508" s="119">
        <v>1.0432424023747444E-3</v>
      </c>
      <c r="W1508" s="117">
        <v>1060</v>
      </c>
      <c r="X1508" s="119">
        <v>0.27734169363975525</v>
      </c>
      <c r="Y1508" s="119">
        <v>0</v>
      </c>
      <c r="Z1508" s="117">
        <v>143598</v>
      </c>
      <c r="AA1508" s="119">
        <v>95.577934265136719</v>
      </c>
      <c r="AB1508" s="116">
        <v>141546</v>
      </c>
      <c r="AC1508" s="120">
        <v>96.235855102539062</v>
      </c>
      <c r="AD1508" s="116">
        <v>5.2661151885986328</v>
      </c>
      <c r="AE1508" s="116">
        <v>30.646081924438477</v>
      </c>
      <c r="AF1508" s="116">
        <v>1521.1240234375</v>
      </c>
      <c r="AG1508" s="116">
        <v>4714.9560546875</v>
      </c>
      <c r="AH1508" s="121">
        <v>2865.247314453125</v>
      </c>
      <c r="AI1508" s="116">
        <v>60.769332885742188</v>
      </c>
      <c r="AJ1508" s="121">
        <v>4187.56640625</v>
      </c>
      <c r="AK1508" s="121">
        <v>527.39031982421875</v>
      </c>
      <c r="AL1508" s="116">
        <v>2484.05224609375</v>
      </c>
      <c r="AM1508" s="116">
        <v>381.194580078125</v>
      </c>
      <c r="AN1508" s="116">
        <v>71.89263916015625</v>
      </c>
      <c r="AO1508" s="116">
        <v>71.093605041503906</v>
      </c>
      <c r="AP1508" s="116">
        <v>78.937049865722656</v>
      </c>
      <c r="AQ1508" s="116">
        <v>2.7899148252588759</v>
      </c>
      <c r="AR1508" s="118">
        <v>352</v>
      </c>
      <c r="AS1508" s="118">
        <v>3</v>
      </c>
      <c r="AT1508" s="118">
        <v>3</v>
      </c>
      <c r="AU1508" s="118">
        <v>3</v>
      </c>
      <c r="AV1508" s="118">
        <v>0</v>
      </c>
      <c r="AW1508" s="118">
        <v>0</v>
      </c>
      <c r="AX1508" s="118">
        <v>7</v>
      </c>
      <c r="AY1508" s="118">
        <v>0</v>
      </c>
      <c r="AZ1508" s="118">
        <v>4</v>
      </c>
      <c r="BA1508" s="118">
        <v>0</v>
      </c>
      <c r="BB1508" s="118">
        <v>92</v>
      </c>
      <c r="BC1508" s="118">
        <v>44</v>
      </c>
      <c r="BD1508" s="116">
        <v>18</v>
      </c>
      <c r="BE1508" s="118">
        <v>22</v>
      </c>
      <c r="BF1508" s="118">
        <v>0</v>
      </c>
      <c r="BG1508" s="112">
        <v>35.085494995117187</v>
      </c>
      <c r="BH1508" s="244">
        <v>125</v>
      </c>
      <c r="BI1508" s="240">
        <v>23.809523809523807</v>
      </c>
      <c r="BJ1508" s="129"/>
      <c r="BK1508" s="129"/>
    </row>
    <row r="1509" spans="1:63">
      <c r="A1509" s="352">
        <v>41827</v>
      </c>
      <c r="B1509" s="114" t="s">
        <v>124</v>
      </c>
      <c r="C1509" s="114" t="s">
        <v>176</v>
      </c>
      <c r="D1509" s="114">
        <v>148</v>
      </c>
      <c r="E1509" s="114">
        <v>112</v>
      </c>
      <c r="F1509" s="114">
        <v>36</v>
      </c>
      <c r="G1509" s="114">
        <v>428</v>
      </c>
      <c r="H1509" s="114">
        <v>330</v>
      </c>
      <c r="I1509" s="114">
        <v>98</v>
      </c>
      <c r="J1509" s="114">
        <v>1585</v>
      </c>
      <c r="K1509" s="115">
        <v>1241</v>
      </c>
      <c r="L1509" s="115">
        <v>344</v>
      </c>
      <c r="M1509" s="115">
        <v>998874</v>
      </c>
      <c r="N1509" s="116">
        <v>7.9089058563113213E-3</v>
      </c>
      <c r="O1509" s="115">
        <v>119</v>
      </c>
      <c r="P1509" s="116">
        <v>1.234124880284071E-2</v>
      </c>
      <c r="Q1509" s="116">
        <v>0</v>
      </c>
      <c r="R1509" s="117">
        <v>416782</v>
      </c>
      <c r="S1509" s="116">
        <v>99.441925048828125</v>
      </c>
      <c r="T1509" s="116">
        <v>99.429649353027344</v>
      </c>
      <c r="U1509" s="118">
        <v>419121</v>
      </c>
      <c r="V1509" s="119">
        <v>0.26364701986312866</v>
      </c>
      <c r="W1509" s="117">
        <v>1218</v>
      </c>
      <c r="X1509" s="119">
        <v>0.29223909974098206</v>
      </c>
      <c r="Y1509" s="119">
        <v>0</v>
      </c>
      <c r="Z1509" s="117">
        <v>96201</v>
      </c>
      <c r="AA1509" s="119">
        <v>96.275505065917969</v>
      </c>
      <c r="AB1509" s="116">
        <v>95909</v>
      </c>
      <c r="AC1509" s="120">
        <v>96.470611572265625</v>
      </c>
      <c r="AD1509" s="116">
        <v>4.8686585426330566</v>
      </c>
      <c r="AE1509" s="116">
        <v>30.655485153198242</v>
      </c>
      <c r="AF1509" s="116">
        <v>1443.75146484375</v>
      </c>
      <c r="AG1509" s="116">
        <v>5118.146484375</v>
      </c>
      <c r="AH1509" s="121">
        <v>3187.595947265625</v>
      </c>
      <c r="AI1509" s="116">
        <v>62.280281066894531</v>
      </c>
      <c r="AJ1509" s="121">
        <v>4117.12548828125</v>
      </c>
      <c r="AK1509" s="121">
        <v>1001.0206909179687</v>
      </c>
      <c r="AL1509" s="116">
        <v>2420.040771484375</v>
      </c>
      <c r="AM1509" s="116">
        <v>767.5552978515625</v>
      </c>
      <c r="AN1509" s="116">
        <v>79.256752014160156</v>
      </c>
      <c r="AO1509" s="116">
        <v>80.609230041503906</v>
      </c>
      <c r="AP1509" s="116">
        <v>74.140495300292969</v>
      </c>
      <c r="AQ1509" s="116">
        <v>3.2291145011829654</v>
      </c>
      <c r="AR1509" s="118">
        <v>224</v>
      </c>
      <c r="AS1509" s="118">
        <v>2</v>
      </c>
      <c r="AT1509" s="118">
        <v>1</v>
      </c>
      <c r="AU1509" s="118">
        <v>1</v>
      </c>
      <c r="AV1509" s="118">
        <v>4</v>
      </c>
      <c r="AW1509" s="118">
        <v>1</v>
      </c>
      <c r="AX1509" s="118">
        <v>0</v>
      </c>
      <c r="AY1509" s="118">
        <v>0</v>
      </c>
      <c r="AZ1509" s="118">
        <v>6</v>
      </c>
      <c r="BA1509" s="118">
        <v>0</v>
      </c>
      <c r="BB1509" s="118">
        <v>63</v>
      </c>
      <c r="BC1509" s="118">
        <v>32</v>
      </c>
      <c r="BD1509" s="116">
        <v>6</v>
      </c>
      <c r="BE1509" s="118">
        <v>28</v>
      </c>
      <c r="BF1509" s="118">
        <v>0</v>
      </c>
      <c r="BG1509" s="112">
        <v>39.057956695556641</v>
      </c>
      <c r="BH1509" s="244">
        <v>90</v>
      </c>
      <c r="BI1509" s="240">
        <v>21.028037383177569</v>
      </c>
      <c r="BJ1509" s="129"/>
      <c r="BK1509" s="129"/>
    </row>
    <row r="1510" spans="1:63">
      <c r="A1510" s="352">
        <v>41827</v>
      </c>
      <c r="B1510" s="206" t="s">
        <v>133</v>
      </c>
      <c r="C1510" s="206" t="s">
        <v>176</v>
      </c>
      <c r="D1510" s="206">
        <v>169</v>
      </c>
      <c r="E1510" s="206">
        <v>163</v>
      </c>
      <c r="F1510" s="206">
        <v>6</v>
      </c>
      <c r="G1510" s="206">
        <v>500</v>
      </c>
      <c r="H1510" s="206">
        <v>482</v>
      </c>
      <c r="I1510" s="206">
        <v>18</v>
      </c>
      <c r="J1510" s="206">
        <v>1554</v>
      </c>
      <c r="K1510" s="245">
        <v>1490</v>
      </c>
      <c r="L1510" s="245">
        <v>64</v>
      </c>
      <c r="M1510" s="245">
        <v>824491</v>
      </c>
      <c r="N1510" s="246">
        <v>5.7004867121577263E-3</v>
      </c>
      <c r="O1510" s="245">
        <v>30</v>
      </c>
      <c r="P1510" s="246">
        <v>3.8120506796985865E-3</v>
      </c>
      <c r="Q1510" s="246">
        <v>0</v>
      </c>
      <c r="R1510" s="247">
        <v>289987</v>
      </c>
      <c r="S1510" s="246">
        <v>99.358932495117188</v>
      </c>
      <c r="T1510" s="246">
        <v>99.355148315429687</v>
      </c>
      <c r="U1510" s="248">
        <v>291858</v>
      </c>
      <c r="V1510" s="249">
        <v>0.1819377988576889</v>
      </c>
      <c r="W1510" s="248">
        <v>872</v>
      </c>
      <c r="X1510" s="246">
        <v>0.30070313811302185</v>
      </c>
      <c r="Y1510" s="246">
        <v>0</v>
      </c>
      <c r="Z1510" s="247">
        <v>56903</v>
      </c>
      <c r="AA1510" s="249">
        <v>96.033599853515625</v>
      </c>
      <c r="AB1510" s="246">
        <v>55993</v>
      </c>
      <c r="AC1510" s="250">
        <v>96.145950317382813</v>
      </c>
      <c r="AD1510" s="246">
        <v>5.27508544921875</v>
      </c>
      <c r="AE1510" s="246">
        <v>35.417438507080078</v>
      </c>
      <c r="AF1510" s="246">
        <v>1270.18115234375</v>
      </c>
      <c r="AG1510" s="246">
        <v>4259.85107421875</v>
      </c>
      <c r="AH1510" s="251">
        <v>2622.2451171875</v>
      </c>
      <c r="AI1510" s="246">
        <v>61.557201385498047</v>
      </c>
      <c r="AJ1510" s="251">
        <v>4139.111328125</v>
      </c>
      <c r="AK1510" s="251">
        <v>120.73910522460937</v>
      </c>
      <c r="AL1510" s="246">
        <v>2557.9091796875</v>
      </c>
      <c r="AM1510" s="246">
        <v>64.335899353027344</v>
      </c>
      <c r="AN1510" s="246">
        <v>73.5242919921875</v>
      </c>
      <c r="AO1510" s="246">
        <v>74.880058288574219</v>
      </c>
      <c r="AP1510" s="246">
        <v>45.365909576416016</v>
      </c>
      <c r="AQ1510" s="246">
        <v>2.741216907476673</v>
      </c>
      <c r="AR1510" s="248">
        <v>340</v>
      </c>
      <c r="AS1510" s="248">
        <v>4</v>
      </c>
      <c r="AT1510" s="248">
        <v>1</v>
      </c>
      <c r="AU1510" s="248">
        <v>0</v>
      </c>
      <c r="AV1510" s="248">
        <v>1</v>
      </c>
      <c r="AW1510" s="248">
        <v>1</v>
      </c>
      <c r="AX1510" s="248">
        <v>3</v>
      </c>
      <c r="AY1510" s="248">
        <v>0</v>
      </c>
      <c r="AZ1510" s="248">
        <v>8</v>
      </c>
      <c r="BA1510" s="248">
        <v>0</v>
      </c>
      <c r="BB1510" s="248">
        <v>78</v>
      </c>
      <c r="BC1510" s="248">
        <v>48</v>
      </c>
      <c r="BD1510" s="246">
        <v>12</v>
      </c>
      <c r="BE1510" s="248">
        <v>39</v>
      </c>
      <c r="BF1510" s="248">
        <v>0</v>
      </c>
      <c r="BG1510" s="249">
        <v>35.642910003662109</v>
      </c>
      <c r="BH1510" s="252">
        <v>147</v>
      </c>
      <c r="BI1510" s="253">
        <v>29.4</v>
      </c>
      <c r="BJ1510" s="129"/>
      <c r="BK1510" s="129"/>
    </row>
    <row r="1511" spans="1:63">
      <c r="A1511" s="352">
        <v>41827</v>
      </c>
      <c r="B1511" s="206" t="s">
        <v>125</v>
      </c>
      <c r="C1511" s="206" t="s">
        <v>176</v>
      </c>
      <c r="D1511" s="206">
        <v>170</v>
      </c>
      <c r="E1511" s="206">
        <v>164</v>
      </c>
      <c r="F1511" s="206">
        <v>6</v>
      </c>
      <c r="G1511" s="206">
        <v>478</v>
      </c>
      <c r="H1511" s="206">
        <v>460</v>
      </c>
      <c r="I1511" s="206">
        <v>18</v>
      </c>
      <c r="J1511" s="206">
        <v>1554</v>
      </c>
      <c r="K1511" s="245">
        <v>1490</v>
      </c>
      <c r="L1511" s="245">
        <v>64</v>
      </c>
      <c r="M1511" s="245">
        <v>870597</v>
      </c>
      <c r="N1511" s="246">
        <v>3.5607749596238136E-3</v>
      </c>
      <c r="O1511" s="245">
        <v>16</v>
      </c>
      <c r="P1511" s="246">
        <v>1.9217095104977489E-3</v>
      </c>
      <c r="Q1511" s="246">
        <v>0</v>
      </c>
      <c r="R1511" s="247">
        <v>333374</v>
      </c>
      <c r="S1511" s="246">
        <v>98.8536376953125</v>
      </c>
      <c r="T1511" s="246">
        <v>98.851737976074219</v>
      </c>
      <c r="U1511" s="248">
        <v>337240</v>
      </c>
      <c r="V1511" s="249">
        <v>0.85102599859237671</v>
      </c>
      <c r="W1511" s="248">
        <v>783</v>
      </c>
      <c r="X1511" s="246">
        <v>0.23487134277820587</v>
      </c>
      <c r="Y1511" s="246">
        <v>0</v>
      </c>
      <c r="Z1511" s="247">
        <v>76983</v>
      </c>
      <c r="AA1511" s="249">
        <v>96.573272705078125</v>
      </c>
      <c r="AB1511" s="246">
        <v>76776</v>
      </c>
      <c r="AC1511" s="250">
        <v>96.687767028808594</v>
      </c>
      <c r="AD1511" s="246">
        <v>4.411247730255127</v>
      </c>
      <c r="AE1511" s="246">
        <v>39.813373565673828</v>
      </c>
      <c r="AF1511" s="246">
        <v>1114.560302734375</v>
      </c>
      <c r="AG1511" s="246">
        <v>4327.3935546875</v>
      </c>
      <c r="AH1511" s="251">
        <v>2736.55126953125</v>
      </c>
      <c r="AI1511" s="246">
        <v>63.237865447998047</v>
      </c>
      <c r="AJ1511" s="251">
        <v>4200.26220703125</v>
      </c>
      <c r="AK1511" s="251">
        <v>127.13140106201172</v>
      </c>
      <c r="AL1511" s="246">
        <v>2634.563720703125</v>
      </c>
      <c r="AM1511" s="246">
        <v>101.98769378662109</v>
      </c>
      <c r="AN1511" s="246">
        <v>73.479400634765625</v>
      </c>
      <c r="AO1511" s="246">
        <v>74.631629943847656</v>
      </c>
      <c r="AP1511" s="246">
        <v>48.659194946289063</v>
      </c>
      <c r="AQ1511" s="246">
        <v>2.7846805371219432</v>
      </c>
      <c r="AR1511" s="248">
        <v>321</v>
      </c>
      <c r="AS1511" s="248">
        <v>7</v>
      </c>
      <c r="AT1511" s="248">
        <v>0</v>
      </c>
      <c r="AU1511" s="248">
        <v>0</v>
      </c>
      <c r="AV1511" s="248">
        <v>7</v>
      </c>
      <c r="AW1511" s="248">
        <v>6</v>
      </c>
      <c r="AX1511" s="248">
        <v>1</v>
      </c>
      <c r="AY1511" s="248">
        <v>0</v>
      </c>
      <c r="AZ1511" s="248">
        <v>10</v>
      </c>
      <c r="BA1511" s="248">
        <v>0</v>
      </c>
      <c r="BB1511" s="248">
        <v>69</v>
      </c>
      <c r="BC1511" s="248">
        <v>37</v>
      </c>
      <c r="BD1511" s="246">
        <v>6</v>
      </c>
      <c r="BE1511" s="248">
        <v>25</v>
      </c>
      <c r="BF1511" s="248">
        <v>0</v>
      </c>
      <c r="BG1511" s="249">
        <v>35.747913360595703</v>
      </c>
      <c r="BH1511" s="252">
        <v>141</v>
      </c>
      <c r="BI1511" s="253">
        <v>29.497907949790797</v>
      </c>
      <c r="BJ1511" s="129"/>
      <c r="BK1511" s="129"/>
    </row>
    <row r="1512" spans="1:63">
      <c r="A1512" s="352">
        <v>41827</v>
      </c>
      <c r="B1512" s="107" t="s">
        <v>127</v>
      </c>
      <c r="C1512" s="107" t="s">
        <v>128</v>
      </c>
      <c r="D1512" s="107">
        <v>162</v>
      </c>
      <c r="E1512" s="107">
        <v>150</v>
      </c>
      <c r="F1512" s="107">
        <v>12</v>
      </c>
      <c r="G1512" s="107">
        <v>486</v>
      </c>
      <c r="H1512" s="107">
        <v>450</v>
      </c>
      <c r="I1512" s="107">
        <v>36</v>
      </c>
      <c r="J1512" s="107">
        <v>1591</v>
      </c>
      <c r="K1512" s="108">
        <v>1469</v>
      </c>
      <c r="L1512" s="108">
        <v>122</v>
      </c>
      <c r="M1512" s="108">
        <v>742925</v>
      </c>
      <c r="N1512" s="109">
        <v>0</v>
      </c>
      <c r="O1512" s="108">
        <v>2865</v>
      </c>
      <c r="P1512" s="109">
        <v>0.38565030694007874</v>
      </c>
      <c r="Q1512" s="109">
        <v>0</v>
      </c>
      <c r="R1512" s="110">
        <v>288126</v>
      </c>
      <c r="S1512" s="109">
        <v>99.651374816894531</v>
      </c>
      <c r="T1512" s="109">
        <v>99.267066955566406</v>
      </c>
      <c r="U1512" s="111">
        <v>289134</v>
      </c>
      <c r="V1512" s="112">
        <v>8.3006499335169792E-3</v>
      </c>
      <c r="W1512" s="111">
        <v>1990</v>
      </c>
      <c r="X1512" s="109">
        <v>0.69067007303237915</v>
      </c>
      <c r="Y1512" s="109">
        <v>0</v>
      </c>
      <c r="Z1512" s="110">
        <v>590083</v>
      </c>
      <c r="AA1512" s="112">
        <v>99.369476318359375</v>
      </c>
      <c r="AB1512" s="109">
        <v>589719</v>
      </c>
      <c r="AC1512" s="182">
        <v>99.519180297851562</v>
      </c>
      <c r="AD1512" s="109">
        <v>3.1550164222717285</v>
      </c>
      <c r="AE1512" s="109">
        <v>19.120964050292969</v>
      </c>
      <c r="AF1512" s="109">
        <v>648.61651611328125</v>
      </c>
      <c r="AG1512" s="109">
        <v>3757.932861328125</v>
      </c>
      <c r="AH1512" s="113">
        <v>2215.638427734375</v>
      </c>
      <c r="AI1512" s="109">
        <v>58.958969116210938</v>
      </c>
      <c r="AJ1512" s="113">
        <v>3464.344482421875</v>
      </c>
      <c r="AK1512" s="113">
        <v>293.58883666992187</v>
      </c>
      <c r="AL1512" s="109">
        <v>450</v>
      </c>
      <c r="AM1512" s="109">
        <v>36</v>
      </c>
      <c r="AN1512" s="109">
        <v>64.92120361328125</v>
      </c>
      <c r="AO1512" s="109">
        <v>66.521987915039063</v>
      </c>
      <c r="AP1512" s="109">
        <v>50.563484191894531</v>
      </c>
      <c r="AQ1512" s="109">
        <v>2.3619942560201919</v>
      </c>
      <c r="AR1512" s="111">
        <v>353</v>
      </c>
      <c r="AS1512" s="111">
        <v>1</v>
      </c>
      <c r="AT1512" s="111">
        <v>0</v>
      </c>
      <c r="AU1512" s="111">
        <v>0</v>
      </c>
      <c r="AV1512" s="111">
        <v>0</v>
      </c>
      <c r="AW1512" s="111">
        <v>0</v>
      </c>
      <c r="AX1512" s="111">
        <v>14</v>
      </c>
      <c r="AY1512" s="111">
        <v>0</v>
      </c>
      <c r="AZ1512" s="111">
        <v>7</v>
      </c>
      <c r="BA1512" s="111">
        <v>0</v>
      </c>
      <c r="BB1512" s="111">
        <v>19</v>
      </c>
      <c r="BC1512" s="111">
        <v>3</v>
      </c>
      <c r="BD1512" s="109">
        <v>57</v>
      </c>
      <c r="BE1512" s="111">
        <v>61</v>
      </c>
      <c r="BF1512" s="111">
        <v>0</v>
      </c>
      <c r="BG1512" s="112">
        <v>31.770893096923828</v>
      </c>
      <c r="BH1512" s="244">
        <v>188</v>
      </c>
      <c r="BI1512" s="240">
        <v>38.68312757201646</v>
      </c>
      <c r="BJ1512" s="129"/>
      <c r="BK1512" s="129"/>
    </row>
    <row r="1513" spans="1:63">
      <c r="A1513" s="352">
        <v>41827</v>
      </c>
      <c r="B1513" s="107" t="s">
        <v>129</v>
      </c>
      <c r="C1513" s="107" t="s">
        <v>128</v>
      </c>
      <c r="D1513" s="107">
        <v>154</v>
      </c>
      <c r="E1513" s="107">
        <v>151</v>
      </c>
      <c r="F1513" s="107">
        <v>3</v>
      </c>
      <c r="G1513" s="107">
        <v>457</v>
      </c>
      <c r="H1513" s="107">
        <v>449</v>
      </c>
      <c r="I1513" s="107">
        <v>8</v>
      </c>
      <c r="J1513" s="107">
        <v>1280</v>
      </c>
      <c r="K1513" s="108">
        <v>1254</v>
      </c>
      <c r="L1513" s="108">
        <v>26</v>
      </c>
      <c r="M1513" s="108">
        <v>610792</v>
      </c>
      <c r="N1513" s="109">
        <v>8.9064687490463257E-2</v>
      </c>
      <c r="O1513" s="108">
        <v>3464</v>
      </c>
      <c r="P1513" s="109">
        <v>0.56764364242553711</v>
      </c>
      <c r="Q1513" s="109">
        <v>0</v>
      </c>
      <c r="R1513" s="110">
        <v>197621</v>
      </c>
      <c r="S1513" s="109">
        <v>99.489517211914062</v>
      </c>
      <c r="T1513" s="109">
        <v>98.924774169921875</v>
      </c>
      <c r="U1513" s="111">
        <v>198635</v>
      </c>
      <c r="V1513" s="112">
        <v>4.4302362948656082E-2</v>
      </c>
      <c r="W1513" s="111">
        <v>1359</v>
      </c>
      <c r="X1513" s="109">
        <v>0.6876799464225769</v>
      </c>
      <c r="Y1513" s="109">
        <v>0</v>
      </c>
      <c r="Z1513" s="110">
        <v>148964</v>
      </c>
      <c r="AA1513" s="112">
        <v>98.938262939453125</v>
      </c>
      <c r="AB1513" s="109">
        <v>149419</v>
      </c>
      <c r="AC1513" s="182">
        <v>99.047004699707031</v>
      </c>
      <c r="AD1513" s="109">
        <v>3.1516988277435303</v>
      </c>
      <c r="AE1513" s="109">
        <v>26.582414627075195</v>
      </c>
      <c r="AF1513" s="109">
        <v>562.744384765625</v>
      </c>
      <c r="AG1513" s="109">
        <v>2325.093505859375</v>
      </c>
      <c r="AH1513" s="113">
        <v>953.7052001953125</v>
      </c>
      <c r="AI1513" s="109">
        <v>41.017929077148438</v>
      </c>
      <c r="AJ1513" s="113">
        <v>2300.660400390625</v>
      </c>
      <c r="AK1513" s="113">
        <v>24.433332443237305</v>
      </c>
      <c r="AL1513" s="109">
        <v>449</v>
      </c>
      <c r="AM1513" s="109">
        <v>8</v>
      </c>
      <c r="AN1513" s="109">
        <v>54.771152496337891</v>
      </c>
      <c r="AO1513" s="109">
        <v>55.370433807373047</v>
      </c>
      <c r="AP1513" s="109">
        <v>27.126445770263672</v>
      </c>
      <c r="AQ1513" s="109">
        <v>1.8164793014526368</v>
      </c>
      <c r="AR1513" s="111">
        <v>363</v>
      </c>
      <c r="AS1513" s="111">
        <v>0</v>
      </c>
      <c r="AT1513" s="111">
        <v>2</v>
      </c>
      <c r="AU1513" s="111">
        <v>1</v>
      </c>
      <c r="AV1513" s="111">
        <v>1</v>
      </c>
      <c r="AW1513" s="111">
        <v>0</v>
      </c>
      <c r="AX1513" s="111">
        <v>13</v>
      </c>
      <c r="AY1513" s="111">
        <v>0</v>
      </c>
      <c r="AZ1513" s="111">
        <v>10</v>
      </c>
      <c r="BA1513" s="111">
        <v>0</v>
      </c>
      <c r="BB1513" s="111">
        <v>27</v>
      </c>
      <c r="BC1513" s="111">
        <v>7</v>
      </c>
      <c r="BD1513" s="109">
        <v>54</v>
      </c>
      <c r="BE1513" s="111">
        <v>81</v>
      </c>
      <c r="BF1513" s="111">
        <v>0</v>
      </c>
      <c r="BG1513" s="112">
        <v>26.496166229248047</v>
      </c>
      <c r="BH1513" s="244">
        <v>198</v>
      </c>
      <c r="BI1513" s="240">
        <v>43.326039387308533</v>
      </c>
      <c r="BJ1513" s="129"/>
      <c r="BK1513" s="129"/>
    </row>
    <row r="1514" spans="1:63">
      <c r="A1514" s="352">
        <v>41827</v>
      </c>
      <c r="B1514" s="126" t="s">
        <v>130</v>
      </c>
      <c r="C1514" s="126" t="s">
        <v>128</v>
      </c>
      <c r="D1514" s="233">
        <v>181</v>
      </c>
      <c r="E1514" s="233">
        <v>176</v>
      </c>
      <c r="F1514" s="233">
        <v>5</v>
      </c>
      <c r="G1514" s="233">
        <v>543</v>
      </c>
      <c r="H1514" s="233">
        <v>528</v>
      </c>
      <c r="I1514" s="233">
        <v>15</v>
      </c>
      <c r="J1514" s="233">
        <v>886</v>
      </c>
      <c r="K1514" s="233">
        <v>853</v>
      </c>
      <c r="L1514" s="233">
        <v>33</v>
      </c>
      <c r="M1514" s="233">
        <v>276045</v>
      </c>
      <c r="N1514" s="195">
        <v>0</v>
      </c>
      <c r="O1514" s="233">
        <v>618</v>
      </c>
      <c r="P1514" s="230">
        <v>0.22387653589248657</v>
      </c>
      <c r="Q1514" s="234">
        <v>0</v>
      </c>
      <c r="R1514" s="233">
        <v>58113</v>
      </c>
      <c r="S1514" s="230">
        <v>99.792221069335938</v>
      </c>
      <c r="T1514" s="195">
        <v>99.568809509277344</v>
      </c>
      <c r="U1514" s="233">
        <v>58234</v>
      </c>
      <c r="V1514" s="195">
        <v>0</v>
      </c>
      <c r="W1514" s="233">
        <v>384</v>
      </c>
      <c r="X1514" s="195">
        <v>0.66078156232833862</v>
      </c>
      <c r="Y1514" s="234">
        <v>0</v>
      </c>
      <c r="Z1514" s="233">
        <v>120146</v>
      </c>
      <c r="AA1514" s="195">
        <v>98.650276184082031</v>
      </c>
      <c r="AB1514" s="233">
        <v>122256</v>
      </c>
      <c r="AC1514" s="195">
        <v>98.192276000976563</v>
      </c>
      <c r="AD1514" s="234">
        <v>4.3113431930541992</v>
      </c>
      <c r="AE1514" s="234">
        <v>28.311426162719727</v>
      </c>
      <c r="AF1514" s="233">
        <v>356.56106567382812</v>
      </c>
      <c r="AG1514" s="234">
        <v>1093.99462890625</v>
      </c>
      <c r="AH1514" s="234">
        <v>600.0054931640625</v>
      </c>
      <c r="AI1514" s="234">
        <v>54.845378875732422</v>
      </c>
      <c r="AJ1514" s="234">
        <v>1055.5277099609375</v>
      </c>
      <c r="AK1514" s="234">
        <v>38.466670989990234</v>
      </c>
      <c r="AL1514" s="234">
        <v>528</v>
      </c>
      <c r="AM1514" s="234">
        <v>15</v>
      </c>
      <c r="AN1514" s="235">
        <v>43.09796142578125</v>
      </c>
      <c r="AO1514" s="235">
        <v>42.720516204833984</v>
      </c>
      <c r="AP1514" s="235">
        <v>56.889896392822266</v>
      </c>
      <c r="AQ1514" s="213">
        <v>1.2347569175014108</v>
      </c>
      <c r="AR1514" s="234">
        <v>467</v>
      </c>
      <c r="AS1514" s="236">
        <v>0</v>
      </c>
      <c r="AT1514" s="236">
        <v>0</v>
      </c>
      <c r="AU1514" s="236">
        <v>0</v>
      </c>
      <c r="AV1514" s="236">
        <v>0</v>
      </c>
      <c r="AW1514" s="236">
        <v>0</v>
      </c>
      <c r="AX1514" s="236">
        <v>15</v>
      </c>
      <c r="AY1514" s="236">
        <v>0</v>
      </c>
      <c r="AZ1514" s="236">
        <v>0</v>
      </c>
      <c r="BA1514" s="236">
        <v>0</v>
      </c>
      <c r="BB1514" s="236">
        <v>51</v>
      </c>
      <c r="BC1514" s="236">
        <v>16</v>
      </c>
      <c r="BD1514" s="236">
        <v>15</v>
      </c>
      <c r="BE1514" s="236">
        <v>3</v>
      </c>
      <c r="BF1514" s="236">
        <v>0</v>
      </c>
      <c r="BG1514" s="235">
        <v>19.648702621459961</v>
      </c>
      <c r="BH1514" s="236">
        <v>298</v>
      </c>
      <c r="BI1514" s="235">
        <v>54.880294659300191</v>
      </c>
      <c r="BJ1514" s="129"/>
      <c r="BK1514" s="129"/>
    </row>
    <row r="1515" spans="1:63">
      <c r="A1515" s="352">
        <v>41827</v>
      </c>
      <c r="B1515" s="127" t="s">
        <v>132</v>
      </c>
      <c r="C1515" s="127" t="s">
        <v>128</v>
      </c>
      <c r="D1515" s="199">
        <v>183</v>
      </c>
      <c r="E1515" s="199">
        <v>178</v>
      </c>
      <c r="F1515" s="199">
        <v>5</v>
      </c>
      <c r="G1515" s="199">
        <v>542</v>
      </c>
      <c r="H1515" s="199">
        <v>527</v>
      </c>
      <c r="I1515" s="199">
        <v>15</v>
      </c>
      <c r="J1515" s="199">
        <v>1032</v>
      </c>
      <c r="K1515" s="199">
        <v>1002</v>
      </c>
      <c r="L1515" s="199">
        <v>30</v>
      </c>
      <c r="M1515" s="199">
        <v>338121</v>
      </c>
      <c r="N1515" s="200">
        <v>0.19460488855838776</v>
      </c>
      <c r="O1515" s="199">
        <v>1132</v>
      </c>
      <c r="P1515" s="194">
        <v>0.33546805381774902</v>
      </c>
      <c r="Q1515" s="200">
        <v>0</v>
      </c>
      <c r="R1515" s="199">
        <v>84755</v>
      </c>
      <c r="S1515" s="194">
        <v>99.698860168457031</v>
      </c>
      <c r="T1515" s="200">
        <v>99.364402770996094</v>
      </c>
      <c r="U1515" s="199">
        <v>85011</v>
      </c>
      <c r="V1515" s="201">
        <v>0</v>
      </c>
      <c r="W1515" s="199">
        <v>837</v>
      </c>
      <c r="X1515" s="200">
        <v>0.98755234479904175</v>
      </c>
      <c r="Y1515" s="200">
        <v>0</v>
      </c>
      <c r="Z1515" s="199">
        <v>117322</v>
      </c>
      <c r="AA1515" s="201">
        <v>97.426620483398438</v>
      </c>
      <c r="AB1515" s="199">
        <v>118335</v>
      </c>
      <c r="AC1515" s="201">
        <v>97.255989074707031</v>
      </c>
      <c r="AD1515" s="200">
        <v>4.2394795417785645</v>
      </c>
      <c r="AE1515" s="200">
        <v>28.726661682128906</v>
      </c>
      <c r="AF1515" s="199">
        <v>400.4388427734375</v>
      </c>
      <c r="AG1515" s="200">
        <v>1370.7613525390625</v>
      </c>
      <c r="AH1515" s="200">
        <v>675.5723876953125</v>
      </c>
      <c r="AI1515" s="237">
        <v>49.284465789794922</v>
      </c>
      <c r="AJ1515" s="200">
        <v>1325.622314453125</v>
      </c>
      <c r="AK1515" s="200">
        <v>45.138885498046875</v>
      </c>
      <c r="AL1515" s="200">
        <v>527</v>
      </c>
      <c r="AM1515" s="200">
        <v>15</v>
      </c>
      <c r="AN1515" s="200">
        <v>43.039909362792969</v>
      </c>
      <c r="AO1515" s="200">
        <v>43.173748016357422</v>
      </c>
      <c r="AP1515" s="200">
        <v>39.448448181152344</v>
      </c>
      <c r="AQ1515" s="200">
        <v>1.3282571245533552</v>
      </c>
      <c r="AR1515" s="200">
        <v>485</v>
      </c>
      <c r="AS1515" s="202">
        <v>0</v>
      </c>
      <c r="AT1515" s="202">
        <v>2</v>
      </c>
      <c r="AU1515" s="202">
        <v>2</v>
      </c>
      <c r="AV1515" s="202">
        <v>0</v>
      </c>
      <c r="AW1515" s="202">
        <v>0</v>
      </c>
      <c r="AX1515" s="202">
        <v>31</v>
      </c>
      <c r="AY1515" s="202">
        <v>-2</v>
      </c>
      <c r="AZ1515" s="202">
        <v>5</v>
      </c>
      <c r="BA1515" s="202">
        <v>0</v>
      </c>
      <c r="BB1515" s="202">
        <v>64</v>
      </c>
      <c r="BC1515" s="202">
        <v>27</v>
      </c>
      <c r="BD1515" s="202">
        <v>38</v>
      </c>
      <c r="BE1515" s="202">
        <v>15</v>
      </c>
      <c r="BF1515" s="202">
        <v>0</v>
      </c>
      <c r="BG1515" s="200">
        <v>19.873203277587891</v>
      </c>
      <c r="BH1515" s="202">
        <v>325</v>
      </c>
      <c r="BI1515" s="238">
        <v>59.963099630996311</v>
      </c>
      <c r="BJ1515" s="129"/>
      <c r="BK1515" s="129"/>
    </row>
    <row r="1516" spans="1:63">
      <c r="A1516" s="352">
        <v>41826</v>
      </c>
      <c r="B1516" s="126" t="s">
        <v>6</v>
      </c>
      <c r="C1516" s="126"/>
      <c r="D1516" s="233">
        <v>2085</v>
      </c>
      <c r="E1516" s="233">
        <v>1910</v>
      </c>
      <c r="F1516" s="233">
        <v>175</v>
      </c>
      <c r="G1516" s="233">
        <v>6146</v>
      </c>
      <c r="H1516" s="233">
        <v>5642</v>
      </c>
      <c r="I1516" s="233">
        <v>504</v>
      </c>
      <c r="J1516" s="233">
        <v>18966</v>
      </c>
      <c r="K1516" s="233">
        <v>17113</v>
      </c>
      <c r="L1516" s="233">
        <v>1853</v>
      </c>
      <c r="M1516" s="233">
        <v>10604022</v>
      </c>
      <c r="N1516" s="195">
        <v>1.3447727507485413E-2</v>
      </c>
      <c r="O1516" s="233">
        <v>16956</v>
      </c>
      <c r="P1516" s="230">
        <v>0.16214119859729884</v>
      </c>
      <c r="Q1516" s="234"/>
      <c r="R1516" s="233">
        <v>4299942</v>
      </c>
      <c r="S1516" s="230">
        <v>99.511021511625188</v>
      </c>
      <c r="T1516" s="195">
        <v>99.349673148609824</v>
      </c>
      <c r="U1516" s="233">
        <v>4321084</v>
      </c>
      <c r="V1516" s="195">
        <v>0.15833990198556067</v>
      </c>
      <c r="W1516" s="233">
        <v>16254</v>
      </c>
      <c r="X1516" s="195">
        <v>0.37800509867342397</v>
      </c>
      <c r="Y1516" s="234"/>
      <c r="Z1516" s="233">
        <v>3298893</v>
      </c>
      <c r="AA1516" s="195">
        <v>98.125962411241701</v>
      </c>
      <c r="AB1516" s="233">
        <v>3295998</v>
      </c>
      <c r="AC1516" s="195">
        <v>98.085928353961464</v>
      </c>
      <c r="AD1516" s="234">
        <v>9.3557579030850846</v>
      </c>
      <c r="AE1516" s="234">
        <v>30.777576303730235</v>
      </c>
      <c r="AF1516" s="233">
        <v>14769.340362548828</v>
      </c>
      <c r="AG1516" s="234">
        <v>59190.753784179688</v>
      </c>
      <c r="AH1516" s="234">
        <v>40463.891052246094</v>
      </c>
      <c r="AI1516" s="234">
        <v>68.361844486361562</v>
      </c>
      <c r="AJ1516" s="234">
        <v>51229.210205078125</v>
      </c>
      <c r="AK1516" s="234">
        <v>7961.5485591888428</v>
      </c>
      <c r="AL1516" s="234">
        <v>30974.327392578125</v>
      </c>
      <c r="AM1516" s="234">
        <v>6529.8866500854492</v>
      </c>
      <c r="AN1516" s="235">
        <v>83.645955276009488</v>
      </c>
      <c r="AO1516" s="235">
        <v>80.888952716142072</v>
      </c>
      <c r="AP1516" s="235">
        <v>108.15692879880879</v>
      </c>
      <c r="AQ1516" s="213">
        <v>3.1208875769366071</v>
      </c>
      <c r="AR1516" s="234">
        <v>3870</v>
      </c>
      <c r="AS1516" s="236">
        <v>113</v>
      </c>
      <c r="AT1516" s="236">
        <v>12</v>
      </c>
      <c r="AU1516" s="236">
        <v>8</v>
      </c>
      <c r="AV1516" s="236">
        <v>25</v>
      </c>
      <c r="AW1516" s="236">
        <v>11</v>
      </c>
      <c r="AX1516" s="236">
        <v>118</v>
      </c>
      <c r="AY1516" s="236">
        <v>-2</v>
      </c>
      <c r="AZ1516" s="236">
        <v>88</v>
      </c>
      <c r="BA1516" s="236">
        <v>0</v>
      </c>
      <c r="BB1516" s="236">
        <v>609</v>
      </c>
      <c r="BC1516" s="236">
        <v>276</v>
      </c>
      <c r="BD1516" s="236">
        <v>312</v>
      </c>
      <c r="BE1516" s="236">
        <v>463</v>
      </c>
      <c r="BF1516" s="236">
        <v>0</v>
      </c>
      <c r="BG1516" s="235">
        <v>40.842255087298064</v>
      </c>
      <c r="BH1516" s="236">
        <v>1702</v>
      </c>
      <c r="BI1516" s="235">
        <v>27.692808330621542</v>
      </c>
      <c r="BJ1516" s="129"/>
      <c r="BK1516" s="129"/>
    </row>
    <row r="1517" spans="1:63">
      <c r="A1517" s="352">
        <v>41826</v>
      </c>
      <c r="B1517" s="127" t="s">
        <v>134</v>
      </c>
      <c r="C1517" s="127"/>
      <c r="D1517" s="199">
        <v>735</v>
      </c>
      <c r="E1517" s="199">
        <v>652</v>
      </c>
      <c r="F1517" s="199">
        <v>83</v>
      </c>
      <c r="G1517" s="199">
        <v>2187</v>
      </c>
      <c r="H1517" s="199">
        <v>1938</v>
      </c>
      <c r="I1517" s="199">
        <v>249</v>
      </c>
      <c r="J1517" s="199">
        <v>7835</v>
      </c>
      <c r="K1517" s="199">
        <v>6827</v>
      </c>
      <c r="L1517" s="199">
        <v>1008</v>
      </c>
      <c r="M1517" s="199">
        <v>5044657</v>
      </c>
      <c r="N1517" s="200">
        <v>1.7642428313202889E-2</v>
      </c>
      <c r="O1517" s="199">
        <v>9082</v>
      </c>
      <c r="P1517" s="194">
        <v>0.18008278988194695</v>
      </c>
      <c r="Q1517" s="200"/>
      <c r="R1517" s="199">
        <v>2227576</v>
      </c>
      <c r="S1517" s="194">
        <v>99.573451372538216</v>
      </c>
      <c r="T1517" s="200">
        <v>99.394136723324806</v>
      </c>
      <c r="U1517" s="199">
        <v>2237119</v>
      </c>
      <c r="V1517" s="201">
        <v>0.11125917090513886</v>
      </c>
      <c r="W1517" s="199">
        <v>7212</v>
      </c>
      <c r="X1517" s="200">
        <v>0.32375999741422962</v>
      </c>
      <c r="Y1517" s="200"/>
      <c r="Z1517" s="199">
        <v>1842265</v>
      </c>
      <c r="AA1517" s="201">
        <v>98.09207876252205</v>
      </c>
      <c r="AB1517" s="199">
        <v>1839424</v>
      </c>
      <c r="AC1517" s="201">
        <v>97.924786538965108</v>
      </c>
      <c r="AD1517" s="200">
        <v>5.3028189635571135</v>
      </c>
      <c r="AE1517" s="200">
        <v>32.69417689671841</v>
      </c>
      <c r="AF1517" s="199">
        <v>7640.4671020507812</v>
      </c>
      <c r="AG1517" s="200">
        <v>31689.696533203125</v>
      </c>
      <c r="AH1517" s="200">
        <v>24159.890380859375</v>
      </c>
      <c r="AI1517" s="237">
        <v>76.238945221661126</v>
      </c>
      <c r="AJ1517" s="200">
        <v>25890.554931640625</v>
      </c>
      <c r="AK1517" s="200">
        <v>5799.1448669433594</v>
      </c>
      <c r="AL1517" s="200">
        <v>18985.8896484375</v>
      </c>
      <c r="AM1517" s="200">
        <v>5173.9994430541992</v>
      </c>
      <c r="AN1517" s="200">
        <v>104.65980076093459</v>
      </c>
      <c r="AO1517" s="200">
        <v>98.50904595090303</v>
      </c>
      <c r="AP1517" s="200">
        <v>145.11079014129069</v>
      </c>
      <c r="AQ1517" s="200">
        <v>4.044632614320756</v>
      </c>
      <c r="AR1517" s="200">
        <v>972</v>
      </c>
      <c r="AS1517" s="202">
        <v>98</v>
      </c>
      <c r="AT1517" s="202">
        <v>8</v>
      </c>
      <c r="AU1517" s="202">
        <v>4</v>
      </c>
      <c r="AV1517" s="202">
        <v>9</v>
      </c>
      <c r="AW1517" s="202">
        <v>3</v>
      </c>
      <c r="AX1517" s="202">
        <v>31</v>
      </c>
      <c r="AY1517" s="202">
        <v>0</v>
      </c>
      <c r="AZ1517" s="202">
        <v>32</v>
      </c>
      <c r="BA1517" s="202">
        <v>0</v>
      </c>
      <c r="BB1517" s="202">
        <v>136</v>
      </c>
      <c r="BC1517" s="202">
        <v>60</v>
      </c>
      <c r="BD1517" s="202">
        <v>90</v>
      </c>
      <c r="BE1517" s="202">
        <v>183</v>
      </c>
      <c r="BF1517" s="202">
        <v>0</v>
      </c>
      <c r="BG1517" s="200">
        <v>51.732006606577421</v>
      </c>
      <c r="BH1517" s="202">
        <v>235</v>
      </c>
      <c r="BI1517" s="238">
        <v>10.745313214449016</v>
      </c>
      <c r="BJ1517" s="129"/>
      <c r="BK1517" s="129"/>
    </row>
    <row r="1518" spans="1:63">
      <c r="A1518" s="352">
        <v>41826</v>
      </c>
      <c r="B1518" s="127" t="s">
        <v>175</v>
      </c>
      <c r="C1518" s="127"/>
      <c r="D1518" s="199">
        <v>670</v>
      </c>
      <c r="E1518" s="199">
        <v>603</v>
      </c>
      <c r="F1518" s="199">
        <v>67</v>
      </c>
      <c r="G1518" s="199">
        <v>1931</v>
      </c>
      <c r="H1518" s="199">
        <v>1750</v>
      </c>
      <c r="I1518" s="199">
        <v>181</v>
      </c>
      <c r="J1518" s="199">
        <v>6384</v>
      </c>
      <c r="K1518" s="199">
        <v>5750</v>
      </c>
      <c r="L1518" s="199">
        <v>634</v>
      </c>
      <c r="M1518" s="199">
        <v>3581499</v>
      </c>
      <c r="N1518" s="200">
        <v>1.2648334915447293E-2</v>
      </c>
      <c r="O1518" s="199">
        <v>194</v>
      </c>
      <c r="P1518" s="194">
        <v>5.6451538622090082E-3</v>
      </c>
      <c r="Q1518" s="200"/>
      <c r="R1518" s="199">
        <v>1397252</v>
      </c>
      <c r="S1518" s="194">
        <v>99.378516322826641</v>
      </c>
      <c r="T1518" s="243">
        <v>99.372906252674241</v>
      </c>
      <c r="U1518" s="199">
        <v>1405998</v>
      </c>
      <c r="V1518" s="201">
        <v>0.27738304932994789</v>
      </c>
      <c r="W1518" s="199">
        <v>3949</v>
      </c>
      <c r="X1518" s="200">
        <v>0.28262618339426249</v>
      </c>
      <c r="Y1518" s="200"/>
      <c r="Z1518" s="199">
        <v>370169</v>
      </c>
      <c r="AA1518" s="201">
        <v>95.972380643999145</v>
      </c>
      <c r="AB1518" s="199">
        <v>368484</v>
      </c>
      <c r="AC1518" s="201">
        <v>96.279622825913833</v>
      </c>
      <c r="AD1518" s="200">
        <v>19.87265141152962</v>
      </c>
      <c r="AE1518" s="200">
        <v>32.617152062138381</v>
      </c>
      <c r="AF1518" s="199">
        <v>5195.0736083984375</v>
      </c>
      <c r="AG1518" s="200">
        <v>18342.25830078125</v>
      </c>
      <c r="AH1518" s="200">
        <v>11316.3251953125</v>
      </c>
      <c r="AI1518" s="237">
        <v>61.695375835103718</v>
      </c>
      <c r="AJ1518" s="200">
        <v>16628.78857421875</v>
      </c>
      <c r="AK1518" s="200">
        <v>1713.470344543457</v>
      </c>
      <c r="AL1518" s="200">
        <v>10034.437744140625</v>
      </c>
      <c r="AM1518" s="200">
        <v>1281.88720703125</v>
      </c>
      <c r="AN1518" s="200">
        <v>74.259222848058528</v>
      </c>
      <c r="AO1518" s="200">
        <v>75.294340087050372</v>
      </c>
      <c r="AP1518" s="200">
        <v>67.308514057814776</v>
      </c>
      <c r="AQ1518" s="200">
        <v>2.8731607614005719</v>
      </c>
      <c r="AR1518" s="200">
        <v>1245</v>
      </c>
      <c r="AS1518" s="202">
        <v>15</v>
      </c>
      <c r="AT1518" s="202">
        <v>2</v>
      </c>
      <c r="AU1518" s="202">
        <v>2</v>
      </c>
      <c r="AV1518" s="202">
        <v>14</v>
      </c>
      <c r="AW1518" s="202">
        <v>6</v>
      </c>
      <c r="AX1518" s="202">
        <v>12</v>
      </c>
      <c r="AY1518" s="202">
        <v>0</v>
      </c>
      <c r="AZ1518" s="202">
        <v>28</v>
      </c>
      <c r="BA1518" s="202">
        <v>0</v>
      </c>
      <c r="BB1518" s="202">
        <v>300</v>
      </c>
      <c r="BC1518" s="202">
        <v>161</v>
      </c>
      <c r="BD1518" s="202">
        <v>52</v>
      </c>
      <c r="BE1518" s="202">
        <v>107</v>
      </c>
      <c r="BF1518" s="202">
        <v>0</v>
      </c>
      <c r="BG1518" s="200">
        <v>36.248392608792869</v>
      </c>
      <c r="BH1518" s="202">
        <v>511</v>
      </c>
      <c r="BI1518" s="238">
        <v>26.462972553081304</v>
      </c>
      <c r="BJ1518" s="129"/>
      <c r="BK1518" s="129"/>
    </row>
    <row r="1519" spans="1:63">
      <c r="A1519" s="352">
        <v>41826</v>
      </c>
      <c r="B1519" s="126" t="s">
        <v>135</v>
      </c>
      <c r="C1519" s="126"/>
      <c r="D1519" s="189">
        <v>680</v>
      </c>
      <c r="E1519" s="189">
        <v>655</v>
      </c>
      <c r="F1519" s="189">
        <v>25</v>
      </c>
      <c r="G1519" s="189">
        <v>2028</v>
      </c>
      <c r="H1519" s="189">
        <v>1954</v>
      </c>
      <c r="I1519" s="189">
        <v>74</v>
      </c>
      <c r="J1519" s="189">
        <v>4747</v>
      </c>
      <c r="K1519" s="189">
        <v>4536</v>
      </c>
      <c r="L1519" s="189">
        <v>211</v>
      </c>
      <c r="M1519" s="189">
        <v>1977866</v>
      </c>
      <c r="N1519" s="203">
        <v>4.1964420243048714E-3</v>
      </c>
      <c r="O1519" s="189">
        <v>7680</v>
      </c>
      <c r="P1519" s="192">
        <v>0.38832202368050006</v>
      </c>
      <c r="Q1519" s="203"/>
      <c r="R1519" s="204">
        <v>675114</v>
      </c>
      <c r="S1519" s="192">
        <v>99.579270548389317</v>
      </c>
      <c r="T1519" s="203">
        <v>99.192582309829533</v>
      </c>
      <c r="U1519" s="204">
        <v>677967</v>
      </c>
      <c r="V1519" s="205">
        <v>6.6817410409994824E-2</v>
      </c>
      <c r="W1519" s="204">
        <v>5093</v>
      </c>
      <c r="X1519" s="203">
        <v>0.75439111024212202</v>
      </c>
      <c r="Y1519" s="203"/>
      <c r="Z1519" s="204">
        <v>1086459</v>
      </c>
      <c r="AA1519" s="205">
        <v>98.917167481388773</v>
      </c>
      <c r="AB1519" s="204">
        <v>1088090</v>
      </c>
      <c r="AC1519" s="205">
        <v>98.970048976432935</v>
      </c>
      <c r="AD1519" s="203">
        <v>3.7125902975334455</v>
      </c>
      <c r="AE1519" s="203">
        <v>26.959121527422901</v>
      </c>
      <c r="AF1519" s="204">
        <v>1933.7996520996094</v>
      </c>
      <c r="AG1519" s="205">
        <v>9158.7989501953125</v>
      </c>
      <c r="AH1519" s="205">
        <v>4987.6754760742187</v>
      </c>
      <c r="AI1519" s="232">
        <v>54.457746077807023</v>
      </c>
      <c r="AJ1519" s="205">
        <v>8709.86669921875</v>
      </c>
      <c r="AK1519" s="205">
        <v>448.93334770202637</v>
      </c>
      <c r="AL1519" s="205">
        <v>1954</v>
      </c>
      <c r="AM1519" s="205">
        <v>74</v>
      </c>
      <c r="AN1519" s="203">
        <v>58.024512722485355</v>
      </c>
      <c r="AO1519" s="203">
        <v>58.200389217001337</v>
      </c>
      <c r="AP1519" s="203">
        <v>54.81112513798886</v>
      </c>
      <c r="AQ1519" s="203">
        <v>1.9293867601001291</v>
      </c>
      <c r="AR1519" s="205">
        <v>1653</v>
      </c>
      <c r="AS1519" s="204">
        <v>0</v>
      </c>
      <c r="AT1519" s="204">
        <v>2</v>
      </c>
      <c r="AU1519" s="204">
        <v>2</v>
      </c>
      <c r="AV1519" s="204">
        <v>2</v>
      </c>
      <c r="AW1519" s="204">
        <v>2</v>
      </c>
      <c r="AX1519" s="204">
        <v>75</v>
      </c>
      <c r="AY1519" s="204">
        <v>-2</v>
      </c>
      <c r="AZ1519" s="204">
        <v>28</v>
      </c>
      <c r="BA1519" s="204">
        <v>0</v>
      </c>
      <c r="BB1519" s="204">
        <v>173</v>
      </c>
      <c r="BC1519" s="204">
        <v>55</v>
      </c>
      <c r="BD1519" s="204">
        <v>170</v>
      </c>
      <c r="BE1519" s="204">
        <v>173</v>
      </c>
      <c r="BF1519" s="204">
        <v>0</v>
      </c>
      <c r="BG1519" s="203">
        <v>27.698305969722245</v>
      </c>
      <c r="BH1519" s="204">
        <v>956</v>
      </c>
      <c r="BI1519" s="239">
        <v>47.140039447731759</v>
      </c>
      <c r="BJ1519" s="129"/>
      <c r="BK1519" s="129"/>
    </row>
    <row r="1520" spans="1:63">
      <c r="A1520" s="352">
        <v>41826</v>
      </c>
      <c r="B1520" s="114" t="s">
        <v>121</v>
      </c>
      <c r="C1520" s="114" t="s">
        <v>122</v>
      </c>
      <c r="D1520" s="114">
        <v>216</v>
      </c>
      <c r="E1520" s="114">
        <v>168</v>
      </c>
      <c r="F1520" s="114">
        <v>48</v>
      </c>
      <c r="G1520" s="114">
        <v>637</v>
      </c>
      <c r="H1520" s="114">
        <v>492</v>
      </c>
      <c r="I1520" s="114">
        <v>145</v>
      </c>
      <c r="J1520" s="114">
        <v>2541</v>
      </c>
      <c r="K1520" s="115">
        <v>1932</v>
      </c>
      <c r="L1520" s="115">
        <v>609</v>
      </c>
      <c r="M1520" s="115">
        <v>1709736</v>
      </c>
      <c r="N1520" s="116">
        <v>2.169925719499588E-2</v>
      </c>
      <c r="O1520" s="115">
        <v>2288</v>
      </c>
      <c r="P1520" s="116">
        <v>0.13386388123035431</v>
      </c>
      <c r="Q1520" s="116">
        <v>0</v>
      </c>
      <c r="R1520" s="117">
        <v>860154</v>
      </c>
      <c r="S1520" s="116">
        <v>99.549331665039063</v>
      </c>
      <c r="T1520" s="116">
        <v>99.416069030761719</v>
      </c>
      <c r="U1520" s="118">
        <v>864048</v>
      </c>
      <c r="V1520" s="119">
        <v>0.22325149178504944</v>
      </c>
      <c r="W1520" s="117">
        <v>2775</v>
      </c>
      <c r="X1520" s="119">
        <v>0.32261663675308228</v>
      </c>
      <c r="Y1520" s="119">
        <v>0</v>
      </c>
      <c r="Z1520" s="117">
        <v>932334</v>
      </c>
      <c r="AA1520" s="119">
        <v>98.346626281738281</v>
      </c>
      <c r="AB1520" s="116">
        <v>933386</v>
      </c>
      <c r="AC1520" s="120">
        <v>98.126930236816406</v>
      </c>
      <c r="AD1520" s="116">
        <v>5.0669574737548828</v>
      </c>
      <c r="AE1520" s="116">
        <v>31.204484939575195</v>
      </c>
      <c r="AF1520" s="116">
        <v>2504.27392578125</v>
      </c>
      <c r="AG1520" s="116">
        <v>13134.8466796875</v>
      </c>
      <c r="AH1520" s="121">
        <v>11029.7197265625</v>
      </c>
      <c r="AI1520" s="116">
        <v>83.97296142578125</v>
      </c>
      <c r="AJ1520" s="121">
        <v>9107.0205078125</v>
      </c>
      <c r="AK1520" s="121">
        <v>4027.82568359375</v>
      </c>
      <c r="AL1520" s="116">
        <v>7297.02880859375</v>
      </c>
      <c r="AM1520" s="116">
        <v>3732.6904296875</v>
      </c>
      <c r="AN1520" s="116">
        <v>128.31454467773437</v>
      </c>
      <c r="AO1520" s="116">
        <v>117.23796081542969</v>
      </c>
      <c r="AP1520" s="116">
        <v>163.17129516601562</v>
      </c>
      <c r="AQ1520" s="122">
        <v>5.1691643761068473</v>
      </c>
      <c r="AR1520" s="118">
        <v>175</v>
      </c>
      <c r="AS1520" s="118">
        <v>74</v>
      </c>
      <c r="AT1520" s="118">
        <v>2</v>
      </c>
      <c r="AU1520" s="118">
        <v>1</v>
      </c>
      <c r="AV1520" s="118">
        <v>6</v>
      </c>
      <c r="AW1520" s="118">
        <v>2</v>
      </c>
      <c r="AX1520" s="118">
        <v>11</v>
      </c>
      <c r="AY1520" s="118">
        <v>0</v>
      </c>
      <c r="AZ1520" s="118">
        <v>11</v>
      </c>
      <c r="BA1520" s="118">
        <v>0</v>
      </c>
      <c r="BB1520" s="118">
        <v>41</v>
      </c>
      <c r="BC1520" s="118">
        <v>23</v>
      </c>
      <c r="BD1520" s="116">
        <v>49</v>
      </c>
      <c r="BE1520" s="118">
        <v>36</v>
      </c>
      <c r="BF1520" s="118">
        <v>0</v>
      </c>
      <c r="BG1520" s="112">
        <v>63.850509643554687</v>
      </c>
      <c r="BH1520" s="244">
        <v>54</v>
      </c>
      <c r="BI1520" s="240">
        <v>8.4772370486656197</v>
      </c>
      <c r="BJ1520" s="129"/>
      <c r="BK1520" s="129"/>
    </row>
    <row r="1521" spans="1:63">
      <c r="A1521" s="352">
        <v>41826</v>
      </c>
      <c r="B1521" s="114" t="s">
        <v>123</v>
      </c>
      <c r="C1521" s="114" t="s">
        <v>122</v>
      </c>
      <c r="D1521" s="114">
        <v>168</v>
      </c>
      <c r="E1521" s="114">
        <v>158</v>
      </c>
      <c r="F1521" s="114">
        <v>10</v>
      </c>
      <c r="G1521" s="114">
        <v>509</v>
      </c>
      <c r="H1521" s="114">
        <v>480</v>
      </c>
      <c r="I1521" s="114">
        <v>29</v>
      </c>
      <c r="J1521" s="114">
        <v>1678</v>
      </c>
      <c r="K1521" s="115">
        <v>1567</v>
      </c>
      <c r="L1521" s="115">
        <v>111</v>
      </c>
      <c r="M1521" s="115">
        <v>907333</v>
      </c>
      <c r="N1521" s="116">
        <v>4.0889065712690353E-2</v>
      </c>
      <c r="O1521" s="115">
        <v>1632</v>
      </c>
      <c r="P1521" s="116">
        <v>0.1799822598695755</v>
      </c>
      <c r="Q1521" s="116">
        <v>0</v>
      </c>
      <c r="R1521" s="117">
        <v>362806</v>
      </c>
      <c r="S1521" s="116">
        <v>99.619979858398438</v>
      </c>
      <c r="T1521" s="116">
        <v>99.440681457519531</v>
      </c>
      <c r="U1521" s="118">
        <v>364190</v>
      </c>
      <c r="V1521" s="119">
        <v>0.12411104142665863</v>
      </c>
      <c r="W1521" s="117">
        <v>1410</v>
      </c>
      <c r="X1521" s="119">
        <v>0.38863745331764221</v>
      </c>
      <c r="Y1521" s="119">
        <v>0</v>
      </c>
      <c r="Z1521" s="117">
        <v>257564</v>
      </c>
      <c r="AA1521" s="119">
        <v>98.931915283203125</v>
      </c>
      <c r="AB1521" s="116">
        <v>257693</v>
      </c>
      <c r="AC1521" s="120">
        <v>98.838150024414063</v>
      </c>
      <c r="AD1521" s="116">
        <v>4.8992371559143066</v>
      </c>
      <c r="AE1521" s="116">
        <v>30.346090316772461</v>
      </c>
      <c r="AF1521" s="116">
        <v>1247.9788818359375</v>
      </c>
      <c r="AG1521" s="116">
        <v>5210.8037109375</v>
      </c>
      <c r="AH1521" s="121">
        <v>3469.36083984375</v>
      </c>
      <c r="AI1521" s="116">
        <v>66.580146789550781</v>
      </c>
      <c r="AJ1521" s="121">
        <v>4642.2392578125</v>
      </c>
      <c r="AK1521" s="121">
        <v>568.5670166015625</v>
      </c>
      <c r="AL1521" s="116">
        <v>2962.302001953125</v>
      </c>
      <c r="AM1521" s="116">
        <v>507.05801391601562</v>
      </c>
      <c r="AN1521" s="116">
        <v>83.200363159179687</v>
      </c>
      <c r="AO1521" s="116">
        <v>79.3377685546875</v>
      </c>
      <c r="AP1521" s="116">
        <v>138.09352111816406</v>
      </c>
      <c r="AQ1521" s="116">
        <v>3.1053657395336711</v>
      </c>
      <c r="AR1521" s="118">
        <v>300</v>
      </c>
      <c r="AS1521" s="118">
        <v>10</v>
      </c>
      <c r="AT1521" s="118">
        <v>5</v>
      </c>
      <c r="AU1521" s="118">
        <v>3</v>
      </c>
      <c r="AV1521" s="118">
        <v>3</v>
      </c>
      <c r="AW1521" s="118">
        <v>1</v>
      </c>
      <c r="AX1521" s="118">
        <v>8</v>
      </c>
      <c r="AY1521" s="118">
        <v>0</v>
      </c>
      <c r="AZ1521" s="118">
        <v>11</v>
      </c>
      <c r="BA1521" s="118">
        <v>0</v>
      </c>
      <c r="BB1521" s="118">
        <v>19</v>
      </c>
      <c r="BC1521" s="118">
        <v>7</v>
      </c>
      <c r="BD1521" s="116">
        <v>14</v>
      </c>
      <c r="BE1521" s="118">
        <v>30</v>
      </c>
      <c r="BF1521" s="118">
        <v>0</v>
      </c>
      <c r="BG1521" s="112">
        <v>40.897624969482422</v>
      </c>
      <c r="BH1521" s="244">
        <v>79</v>
      </c>
      <c r="BI1521" s="240">
        <v>15.520628683693516</v>
      </c>
      <c r="BJ1521" s="129"/>
      <c r="BK1521" s="129"/>
    </row>
    <row r="1522" spans="1:63">
      <c r="A1522" s="352">
        <v>41826</v>
      </c>
      <c r="B1522" s="114" t="s">
        <v>183</v>
      </c>
      <c r="C1522" s="114" t="s">
        <v>122</v>
      </c>
      <c r="D1522" s="114">
        <v>134</v>
      </c>
      <c r="E1522" s="114">
        <v>128</v>
      </c>
      <c r="F1522" s="114">
        <v>6</v>
      </c>
      <c r="G1522" s="114">
        <v>400</v>
      </c>
      <c r="H1522" s="114">
        <v>382</v>
      </c>
      <c r="I1522" s="114">
        <v>18</v>
      </c>
      <c r="J1522" s="114">
        <v>1522</v>
      </c>
      <c r="K1522" s="115">
        <v>1450</v>
      </c>
      <c r="L1522" s="115">
        <v>72</v>
      </c>
      <c r="M1522" s="115">
        <v>1016477</v>
      </c>
      <c r="N1522" s="116">
        <v>6.8865309003740549E-4</v>
      </c>
      <c r="O1522" s="115">
        <v>2155</v>
      </c>
      <c r="P1522" s="116">
        <v>0.21200905740261078</v>
      </c>
      <c r="Q1522" s="116">
        <v>0</v>
      </c>
      <c r="R1522" s="117">
        <v>441384</v>
      </c>
      <c r="S1522" s="116">
        <v>99.647361755371094</v>
      </c>
      <c r="T1522" s="116">
        <v>99.436103820800781</v>
      </c>
      <c r="U1522" s="118">
        <v>442946</v>
      </c>
      <c r="V1522" s="119">
        <v>5.8697899803519249E-3</v>
      </c>
      <c r="W1522" s="117">
        <v>1317</v>
      </c>
      <c r="X1522" s="119">
        <v>0.29837962985038757</v>
      </c>
      <c r="Y1522" s="119">
        <v>0</v>
      </c>
      <c r="Z1522" s="117">
        <v>287773</v>
      </c>
      <c r="AA1522" s="119">
        <v>95.817886352539063</v>
      </c>
      <c r="AB1522" s="116">
        <v>284939</v>
      </c>
      <c r="AC1522" s="120">
        <v>95.707504272460938</v>
      </c>
      <c r="AD1522" s="116">
        <v>5.3965015411376953</v>
      </c>
      <c r="AE1522" s="116">
        <v>38.620361328125</v>
      </c>
      <c r="AF1522" s="116">
        <v>1559.357666015625</v>
      </c>
      <c r="AG1522" s="116">
        <v>5727.619140625</v>
      </c>
      <c r="AH1522" s="121">
        <v>4102.95166015625</v>
      </c>
      <c r="AI1522" s="116">
        <v>71.634506225585937</v>
      </c>
      <c r="AJ1522" s="121">
        <v>5405.89697265625</v>
      </c>
      <c r="AK1522" s="121">
        <v>321.7220458984375</v>
      </c>
      <c r="AL1522" s="116">
        <v>3848.341064453125</v>
      </c>
      <c r="AM1522" s="116">
        <v>254.61099243164062</v>
      </c>
      <c r="AN1522" s="116">
        <v>95.540084838867188</v>
      </c>
      <c r="AO1522" s="116">
        <v>94.652481079101563</v>
      </c>
      <c r="AP1522" s="116">
        <v>113.41020202636719</v>
      </c>
      <c r="AQ1522" s="116">
        <v>3.7632188834592641</v>
      </c>
      <c r="AR1522" s="118">
        <v>173</v>
      </c>
      <c r="AS1522" s="118">
        <v>5</v>
      </c>
      <c r="AT1522" s="118">
        <v>0</v>
      </c>
      <c r="AU1522" s="118">
        <v>0</v>
      </c>
      <c r="AV1522" s="118">
        <v>0</v>
      </c>
      <c r="AW1522" s="118">
        <v>0</v>
      </c>
      <c r="AX1522" s="118">
        <v>3</v>
      </c>
      <c r="AY1522" s="118">
        <v>0</v>
      </c>
      <c r="AZ1522" s="118">
        <v>3</v>
      </c>
      <c r="BA1522" s="118">
        <v>0</v>
      </c>
      <c r="BB1522" s="118">
        <v>31</v>
      </c>
      <c r="BC1522" s="118">
        <v>13</v>
      </c>
      <c r="BD1522" s="116">
        <v>10</v>
      </c>
      <c r="BE1522" s="118">
        <v>36</v>
      </c>
      <c r="BF1522" s="118">
        <v>0</v>
      </c>
      <c r="BG1522" s="112">
        <v>47.306018829345703</v>
      </c>
      <c r="BH1522" s="244">
        <v>37</v>
      </c>
      <c r="BI1522" s="240">
        <v>9.25</v>
      </c>
      <c r="BJ1522" s="129"/>
      <c r="BK1522" s="129"/>
    </row>
    <row r="1523" spans="1:63">
      <c r="A1523" s="352">
        <v>41826</v>
      </c>
      <c r="B1523" s="114" t="s">
        <v>126</v>
      </c>
      <c r="C1523" s="114" t="s">
        <v>122</v>
      </c>
      <c r="D1523" s="114">
        <v>107</v>
      </c>
      <c r="E1523" s="114">
        <v>103</v>
      </c>
      <c r="F1523" s="114">
        <v>4</v>
      </c>
      <c r="G1523" s="114">
        <v>314</v>
      </c>
      <c r="H1523" s="114">
        <v>302</v>
      </c>
      <c r="I1523" s="114">
        <v>12</v>
      </c>
      <c r="J1523" s="114">
        <v>962</v>
      </c>
      <c r="K1523" s="115">
        <v>930</v>
      </c>
      <c r="L1523" s="115">
        <v>32</v>
      </c>
      <c r="M1523" s="115">
        <v>559625</v>
      </c>
      <c r="N1523" s="116">
        <v>1.9656019285321236E-3</v>
      </c>
      <c r="O1523" s="115">
        <v>1085</v>
      </c>
      <c r="P1523" s="116">
        <v>0.19393736124038696</v>
      </c>
      <c r="Q1523" s="116">
        <v>0</v>
      </c>
      <c r="R1523" s="117">
        <v>219394</v>
      </c>
      <c r="S1523" s="116">
        <v>99.565238952636719</v>
      </c>
      <c r="T1523" s="116">
        <v>99.372146606445313</v>
      </c>
      <c r="U1523" s="118">
        <v>220352</v>
      </c>
      <c r="V1523" s="119">
        <v>4.5381934614852071E-4</v>
      </c>
      <c r="W1523" s="117">
        <v>769</v>
      </c>
      <c r="X1523" s="119">
        <v>0.35051095485687256</v>
      </c>
      <c r="Y1523" s="119">
        <v>0</v>
      </c>
      <c r="Z1523" s="117">
        <v>117671</v>
      </c>
      <c r="AA1523" s="119">
        <v>98.894378662109375</v>
      </c>
      <c r="AB1523" s="116">
        <v>117591</v>
      </c>
      <c r="AC1523" s="120">
        <v>98.758407592773438</v>
      </c>
      <c r="AD1523" s="116">
        <v>5.7468066215515137</v>
      </c>
      <c r="AE1523" s="116">
        <v>34.730289459228516</v>
      </c>
      <c r="AF1523" s="116">
        <v>899.79840087890625</v>
      </c>
      <c r="AG1523" s="116">
        <v>3281.981201171875</v>
      </c>
      <c r="AH1523" s="121">
        <v>2288.669921875</v>
      </c>
      <c r="AI1523" s="116">
        <v>69.734397888183594</v>
      </c>
      <c r="AJ1523" s="121">
        <v>3165.63623046875</v>
      </c>
      <c r="AK1523" s="121">
        <v>116.34500122070312</v>
      </c>
      <c r="AL1523" s="116">
        <v>2197.068359375</v>
      </c>
      <c r="AM1523" s="116">
        <v>91.601005554199219</v>
      </c>
      <c r="AN1523" s="116">
        <v>93.927505493164062</v>
      </c>
      <c r="AO1523" s="116">
        <v>93.557502746582031</v>
      </c>
      <c r="AP1523" s="116">
        <v>105.25337219238281</v>
      </c>
      <c r="AQ1523" s="116">
        <v>3.4116228702410343</v>
      </c>
      <c r="AR1523" s="118">
        <v>174</v>
      </c>
      <c r="AS1523" s="118">
        <v>2</v>
      </c>
      <c r="AT1523" s="118">
        <v>0</v>
      </c>
      <c r="AU1523" s="118">
        <v>0</v>
      </c>
      <c r="AV1523" s="118">
        <v>0</v>
      </c>
      <c r="AW1523" s="118">
        <v>0</v>
      </c>
      <c r="AX1523" s="118">
        <v>7</v>
      </c>
      <c r="AY1523" s="118">
        <v>0</v>
      </c>
      <c r="AZ1523" s="118">
        <v>5</v>
      </c>
      <c r="BA1523" s="118">
        <v>0</v>
      </c>
      <c r="BB1523" s="118">
        <v>15</v>
      </c>
      <c r="BC1523" s="118">
        <v>9</v>
      </c>
      <c r="BD1523" s="116">
        <v>12</v>
      </c>
      <c r="BE1523" s="118">
        <v>32</v>
      </c>
      <c r="BF1523" s="118">
        <v>0</v>
      </c>
      <c r="BG1523" s="112">
        <v>45.993709564208984</v>
      </c>
      <c r="BH1523" s="244">
        <v>37</v>
      </c>
      <c r="BI1523" s="240">
        <v>11.783439490445859</v>
      </c>
      <c r="BJ1523" s="129"/>
      <c r="BK1523" s="129"/>
    </row>
    <row r="1524" spans="1:63">
      <c r="A1524" s="352">
        <v>41826</v>
      </c>
      <c r="B1524" s="114" t="s">
        <v>184</v>
      </c>
      <c r="C1524" s="114" t="s">
        <v>122</v>
      </c>
      <c r="D1524" s="114">
        <v>110</v>
      </c>
      <c r="E1524" s="114">
        <v>95</v>
      </c>
      <c r="F1524" s="114">
        <v>15</v>
      </c>
      <c r="G1524" s="114">
        <v>327</v>
      </c>
      <c r="H1524" s="114">
        <v>282</v>
      </c>
      <c r="I1524" s="114">
        <v>45</v>
      </c>
      <c r="J1524" s="114">
        <v>1132</v>
      </c>
      <c r="K1524" s="115">
        <v>948</v>
      </c>
      <c r="L1524" s="115">
        <v>184</v>
      </c>
      <c r="M1524" s="115">
        <v>851486</v>
      </c>
      <c r="N1524" s="116">
        <v>1.5267426148056984E-2</v>
      </c>
      <c r="O1524" s="115">
        <v>1922</v>
      </c>
      <c r="P1524" s="116">
        <v>0.22575749456882477</v>
      </c>
      <c r="Q1524" s="116">
        <v>0</v>
      </c>
      <c r="R1524" s="117">
        <v>343838</v>
      </c>
      <c r="S1524" s="116">
        <v>99.49505615234375</v>
      </c>
      <c r="T1524" s="116">
        <v>99.270439147949219</v>
      </c>
      <c r="U1524" s="118">
        <v>345583</v>
      </c>
      <c r="V1524" s="119">
        <v>2.3438652977347374E-2</v>
      </c>
      <c r="W1524" s="117">
        <v>941</v>
      </c>
      <c r="X1524" s="119">
        <v>0.27367538213729858</v>
      </c>
      <c r="Y1524" s="119">
        <v>0</v>
      </c>
      <c r="Z1524" s="117">
        <v>246923</v>
      </c>
      <c r="AA1524" s="119">
        <v>98.523017883300781</v>
      </c>
      <c r="AB1524" s="116">
        <v>245815</v>
      </c>
      <c r="AC1524" s="120">
        <v>98.371131896972656</v>
      </c>
      <c r="AD1524" s="116">
        <v>5.8495521545410156</v>
      </c>
      <c r="AE1524" s="116">
        <v>30.04676628112793</v>
      </c>
      <c r="AF1524" s="116">
        <v>1429.0582275390625</v>
      </c>
      <c r="AG1524" s="116">
        <v>4334.44580078125</v>
      </c>
      <c r="AH1524" s="121">
        <v>3269.188232421875</v>
      </c>
      <c r="AI1524" s="116">
        <v>75.423439025878906</v>
      </c>
      <c r="AJ1524" s="121">
        <v>3569.761962890625</v>
      </c>
      <c r="AK1524" s="121">
        <v>764.68511962890625</v>
      </c>
      <c r="AL1524" s="116">
        <v>2681.1494140625</v>
      </c>
      <c r="AM1524" s="116">
        <v>588.03900146484375</v>
      </c>
      <c r="AN1524" s="116">
        <v>101.03109741210937</v>
      </c>
      <c r="AO1524" s="116">
        <v>100.04201507568359</v>
      </c>
      <c r="AP1524" s="116">
        <v>105.91968536376953</v>
      </c>
      <c r="AQ1524" s="116">
        <v>3.8290157250717756</v>
      </c>
      <c r="AR1524" s="118">
        <v>150</v>
      </c>
      <c r="AS1524" s="118">
        <v>7</v>
      </c>
      <c r="AT1524" s="118">
        <v>1</v>
      </c>
      <c r="AU1524" s="118">
        <v>0</v>
      </c>
      <c r="AV1524" s="118">
        <v>0</v>
      </c>
      <c r="AW1524" s="118">
        <v>0</v>
      </c>
      <c r="AX1524" s="118">
        <v>2</v>
      </c>
      <c r="AY1524" s="118">
        <v>0</v>
      </c>
      <c r="AZ1524" s="118">
        <v>2</v>
      </c>
      <c r="BA1524" s="118">
        <v>0</v>
      </c>
      <c r="BB1524" s="118">
        <v>30</v>
      </c>
      <c r="BC1524" s="118">
        <v>8</v>
      </c>
      <c r="BD1524" s="116">
        <v>5</v>
      </c>
      <c r="BE1524" s="118">
        <v>49</v>
      </c>
      <c r="BF1524" s="118">
        <v>0</v>
      </c>
      <c r="BG1524" s="112">
        <v>49.811023712158203</v>
      </c>
      <c r="BH1524" s="244">
        <v>28</v>
      </c>
      <c r="BI1524" s="240">
        <v>8.5626911314984699</v>
      </c>
      <c r="BJ1524" s="129"/>
      <c r="BK1524" s="129"/>
    </row>
    <row r="1525" spans="1:63">
      <c r="A1525" s="352">
        <v>41826</v>
      </c>
      <c r="B1525" s="114" t="s">
        <v>131</v>
      </c>
      <c r="C1525" s="114" t="s">
        <v>176</v>
      </c>
      <c r="D1525" s="114">
        <v>183</v>
      </c>
      <c r="E1525" s="114">
        <v>164</v>
      </c>
      <c r="F1525" s="114">
        <v>19</v>
      </c>
      <c r="G1525" s="114">
        <v>525</v>
      </c>
      <c r="H1525" s="114">
        <v>478</v>
      </c>
      <c r="I1525" s="114">
        <v>47</v>
      </c>
      <c r="J1525" s="114">
        <v>1690</v>
      </c>
      <c r="K1525" s="115">
        <v>1528</v>
      </c>
      <c r="L1525" s="115">
        <v>162</v>
      </c>
      <c r="M1525" s="115">
        <v>973562</v>
      </c>
      <c r="N1525" s="116">
        <v>2.3624585941433907E-2</v>
      </c>
      <c r="O1525" s="115">
        <v>33</v>
      </c>
      <c r="P1525" s="116">
        <v>3.5222843289375305E-3</v>
      </c>
      <c r="Q1525" s="116">
        <v>0</v>
      </c>
      <c r="R1525" s="117">
        <v>367895</v>
      </c>
      <c r="S1525" s="116">
        <v>99.68487548828125</v>
      </c>
      <c r="T1525" s="116">
        <v>99.681365966796875</v>
      </c>
      <c r="U1525" s="118">
        <v>369058</v>
      </c>
      <c r="V1525" s="119">
        <v>7.0449630729854107E-3</v>
      </c>
      <c r="W1525" s="117">
        <v>972</v>
      </c>
      <c r="X1525" s="119">
        <v>0.26420581340789795</v>
      </c>
      <c r="Y1525" s="119">
        <v>0</v>
      </c>
      <c r="Z1525" s="117">
        <v>141743</v>
      </c>
      <c r="AA1525" s="119">
        <v>95.152496337890625</v>
      </c>
      <c r="AB1525" s="116">
        <v>140501</v>
      </c>
      <c r="AC1525" s="120">
        <v>95.832061767578125</v>
      </c>
      <c r="AD1525" s="116">
        <v>5.2396326065063477</v>
      </c>
      <c r="AE1525" s="116">
        <v>30.691738128662109</v>
      </c>
      <c r="AF1525" s="116">
        <v>1444.921142578125</v>
      </c>
      <c r="AG1525" s="116">
        <v>4617.72607421875</v>
      </c>
      <c r="AH1525" s="121">
        <v>2751.464599609375</v>
      </c>
      <c r="AI1525" s="116">
        <v>59.5848388671875</v>
      </c>
      <c r="AJ1525" s="121">
        <v>4129.33544921875</v>
      </c>
      <c r="AK1525" s="121">
        <v>488.39022827148437</v>
      </c>
      <c r="AL1525" s="116">
        <v>2397.107421875</v>
      </c>
      <c r="AM1525" s="116">
        <v>354.35711669921875</v>
      </c>
      <c r="AN1525" s="116">
        <v>70.410079956054687</v>
      </c>
      <c r="AO1525" s="116">
        <v>70.105003356933594</v>
      </c>
      <c r="AP1525" s="116">
        <v>73.099716186523437</v>
      </c>
      <c r="AQ1525" s="116">
        <v>2.7323822924371304</v>
      </c>
      <c r="AR1525" s="118">
        <v>359</v>
      </c>
      <c r="AS1525" s="118">
        <v>3</v>
      </c>
      <c r="AT1525" s="118">
        <v>1</v>
      </c>
      <c r="AU1525" s="118">
        <v>1</v>
      </c>
      <c r="AV1525" s="118">
        <v>0</v>
      </c>
      <c r="AW1525" s="118">
        <v>0</v>
      </c>
      <c r="AX1525" s="118">
        <v>6</v>
      </c>
      <c r="AY1525" s="118">
        <v>0</v>
      </c>
      <c r="AZ1525" s="118">
        <v>4</v>
      </c>
      <c r="BA1525" s="118">
        <v>0</v>
      </c>
      <c r="BB1525" s="118">
        <v>97</v>
      </c>
      <c r="BC1525" s="118">
        <v>50</v>
      </c>
      <c r="BD1525" s="116">
        <v>17</v>
      </c>
      <c r="BE1525" s="118">
        <v>23</v>
      </c>
      <c r="BF1525" s="118">
        <v>0</v>
      </c>
      <c r="BG1525" s="112">
        <v>34.361968994140625</v>
      </c>
      <c r="BH1525" s="244">
        <v>129</v>
      </c>
      <c r="BI1525" s="240">
        <v>24.571428571428573</v>
      </c>
      <c r="BJ1525" s="129"/>
      <c r="BK1525" s="129"/>
    </row>
    <row r="1526" spans="1:63">
      <c r="A1526" s="352">
        <v>41826</v>
      </c>
      <c r="B1526" s="114" t="s">
        <v>124</v>
      </c>
      <c r="C1526" s="114" t="s">
        <v>176</v>
      </c>
      <c r="D1526" s="114">
        <v>148</v>
      </c>
      <c r="E1526" s="114">
        <v>112</v>
      </c>
      <c r="F1526" s="114">
        <v>36</v>
      </c>
      <c r="G1526" s="114">
        <v>428</v>
      </c>
      <c r="H1526" s="114">
        <v>330</v>
      </c>
      <c r="I1526" s="114">
        <v>98</v>
      </c>
      <c r="J1526" s="114">
        <v>1585</v>
      </c>
      <c r="K1526" s="115">
        <v>1241</v>
      </c>
      <c r="L1526" s="115">
        <v>344</v>
      </c>
      <c r="M1526" s="115">
        <v>976782</v>
      </c>
      <c r="N1526" s="116">
        <v>1.5868432819843292E-2</v>
      </c>
      <c r="O1526" s="115">
        <v>112</v>
      </c>
      <c r="P1526" s="116">
        <v>1.1902029626071453E-2</v>
      </c>
      <c r="Q1526" s="116">
        <v>0</v>
      </c>
      <c r="R1526" s="117">
        <v>414577</v>
      </c>
      <c r="S1526" s="116">
        <v>99.413223266601562</v>
      </c>
      <c r="T1526" s="116">
        <v>99.401390075683594</v>
      </c>
      <c r="U1526" s="118">
        <v>417024</v>
      </c>
      <c r="V1526" s="119">
        <v>0.26521256566047668</v>
      </c>
      <c r="W1526" s="117">
        <v>1284</v>
      </c>
      <c r="X1526" s="119">
        <v>0.30971327424049377</v>
      </c>
      <c r="Y1526" s="119">
        <v>0</v>
      </c>
      <c r="Z1526" s="117">
        <v>95809</v>
      </c>
      <c r="AA1526" s="119">
        <v>96.597396850585937</v>
      </c>
      <c r="AB1526" s="116">
        <v>95402</v>
      </c>
      <c r="AC1526" s="120">
        <v>96.961280822753906</v>
      </c>
      <c r="AD1526" s="116">
        <v>4.9574499130249023</v>
      </c>
      <c r="AE1526" s="116">
        <v>30.679410934448242</v>
      </c>
      <c r="AF1526" s="116">
        <v>1446.8736572265625</v>
      </c>
      <c r="AG1526" s="116">
        <v>5129.41796875</v>
      </c>
      <c r="AH1526" s="121">
        <v>3238.568359375</v>
      </c>
      <c r="AI1526" s="116">
        <v>63.137149810791016</v>
      </c>
      <c r="AJ1526" s="121">
        <v>4139.05126953125</v>
      </c>
      <c r="AK1526" s="121">
        <v>990.36871337890625</v>
      </c>
      <c r="AL1526" s="116">
        <v>2470.10791015625</v>
      </c>
      <c r="AM1526" s="116">
        <v>768.45989990234375</v>
      </c>
      <c r="AN1526" s="116">
        <v>79.431327819824219</v>
      </c>
      <c r="AO1526" s="116">
        <v>81.03851318359375</v>
      </c>
      <c r="AP1526" s="116">
        <v>73.3515625</v>
      </c>
      <c r="AQ1526" s="116">
        <v>3.2362258477917982</v>
      </c>
      <c r="AR1526" s="118">
        <v>223</v>
      </c>
      <c r="AS1526" s="118">
        <v>2</v>
      </c>
      <c r="AT1526" s="118">
        <v>1</v>
      </c>
      <c r="AU1526" s="118">
        <v>1</v>
      </c>
      <c r="AV1526" s="118">
        <v>4</v>
      </c>
      <c r="AW1526" s="118">
        <v>2</v>
      </c>
      <c r="AX1526" s="118">
        <v>0</v>
      </c>
      <c r="AY1526" s="118">
        <v>0</v>
      </c>
      <c r="AZ1526" s="118">
        <v>4</v>
      </c>
      <c r="BA1526" s="118">
        <v>0</v>
      </c>
      <c r="BB1526" s="118">
        <v>61</v>
      </c>
      <c r="BC1526" s="118">
        <v>31</v>
      </c>
      <c r="BD1526" s="116">
        <v>12</v>
      </c>
      <c r="BE1526" s="118">
        <v>33</v>
      </c>
      <c r="BF1526" s="118">
        <v>0</v>
      </c>
      <c r="BG1526" s="112">
        <v>39.143989562988281</v>
      </c>
      <c r="BH1526" s="244">
        <v>88</v>
      </c>
      <c r="BI1526" s="240">
        <v>20.5607476635514</v>
      </c>
      <c r="BJ1526" s="129"/>
      <c r="BK1526" s="129"/>
    </row>
    <row r="1527" spans="1:63">
      <c r="A1527" s="352">
        <v>41826</v>
      </c>
      <c r="B1527" s="206" t="s">
        <v>133</v>
      </c>
      <c r="C1527" s="206" t="s">
        <v>176</v>
      </c>
      <c r="D1527" s="206">
        <v>169</v>
      </c>
      <c r="E1527" s="206">
        <v>163</v>
      </c>
      <c r="F1527" s="206">
        <v>6</v>
      </c>
      <c r="G1527" s="206">
        <v>500</v>
      </c>
      <c r="H1527" s="206">
        <v>482</v>
      </c>
      <c r="I1527" s="206">
        <v>18</v>
      </c>
      <c r="J1527" s="206">
        <v>1555</v>
      </c>
      <c r="K1527" s="245">
        <v>1491</v>
      </c>
      <c r="L1527" s="245">
        <v>64</v>
      </c>
      <c r="M1527" s="245">
        <v>800739</v>
      </c>
      <c r="N1527" s="246">
        <v>3.7465391214936972E-3</v>
      </c>
      <c r="O1527" s="245">
        <v>37</v>
      </c>
      <c r="P1527" s="246">
        <v>4.8360894434154034E-3</v>
      </c>
      <c r="Q1527" s="246">
        <v>0</v>
      </c>
      <c r="R1527" s="247">
        <v>289897</v>
      </c>
      <c r="S1527" s="246">
        <v>99.348518371582031</v>
      </c>
      <c r="T1527" s="246">
        <v>99.343711853027344</v>
      </c>
      <c r="U1527" s="248">
        <v>291798</v>
      </c>
      <c r="V1527" s="249">
        <v>0.18266060948371887</v>
      </c>
      <c r="W1527" s="248">
        <v>894</v>
      </c>
      <c r="X1527" s="246">
        <v>0.30838540196418762</v>
      </c>
      <c r="Y1527" s="246">
        <v>0</v>
      </c>
      <c r="Z1527" s="247">
        <v>56351</v>
      </c>
      <c r="AA1527" s="249">
        <v>96.131393432617188</v>
      </c>
      <c r="AB1527" s="246">
        <v>56093</v>
      </c>
      <c r="AC1527" s="250">
        <v>95.742782592773438</v>
      </c>
      <c r="AD1527" s="246">
        <v>5.342597484588623</v>
      </c>
      <c r="AE1527" s="246">
        <v>35.857654571533203</v>
      </c>
      <c r="AF1527" s="246">
        <v>1241.7027587890625</v>
      </c>
      <c r="AG1527" s="246">
        <v>4287.60546875</v>
      </c>
      <c r="AH1527" s="251">
        <v>2629.033447265625</v>
      </c>
      <c r="AI1527" s="246">
        <v>61.317054748535156</v>
      </c>
      <c r="AJ1527" s="251">
        <v>4169.04931640625</v>
      </c>
      <c r="AK1527" s="251">
        <v>118.55560302734375</v>
      </c>
      <c r="AL1527" s="246">
        <v>2561.829833984375</v>
      </c>
      <c r="AM1527" s="246">
        <v>67.20379638671875</v>
      </c>
      <c r="AN1527" s="246">
        <v>73.98748779296875</v>
      </c>
      <c r="AO1527" s="246">
        <v>75.404739379882813</v>
      </c>
      <c r="AP1527" s="246">
        <v>44.545490264892578</v>
      </c>
      <c r="AQ1527" s="246">
        <v>2.7573025522508039</v>
      </c>
      <c r="AR1527" s="248">
        <v>342</v>
      </c>
      <c r="AS1527" s="248">
        <v>4</v>
      </c>
      <c r="AT1527" s="248">
        <v>0</v>
      </c>
      <c r="AU1527" s="248">
        <v>0</v>
      </c>
      <c r="AV1527" s="248">
        <v>5</v>
      </c>
      <c r="AW1527" s="248">
        <v>0</v>
      </c>
      <c r="AX1527" s="248">
        <v>3</v>
      </c>
      <c r="AY1527" s="248">
        <v>0</v>
      </c>
      <c r="AZ1527" s="248">
        <v>13</v>
      </c>
      <c r="BA1527" s="248">
        <v>0</v>
      </c>
      <c r="BB1527" s="248">
        <v>85</v>
      </c>
      <c r="BC1527" s="248">
        <v>47</v>
      </c>
      <c r="BD1527" s="246">
        <v>17</v>
      </c>
      <c r="BE1527" s="248">
        <v>32</v>
      </c>
      <c r="BF1527" s="248">
        <v>0</v>
      </c>
      <c r="BG1527" s="249">
        <v>35.868080139160156</v>
      </c>
      <c r="BH1527" s="252">
        <v>151</v>
      </c>
      <c r="BI1527" s="253">
        <v>30.2</v>
      </c>
      <c r="BJ1527" s="129"/>
      <c r="BK1527" s="129"/>
    </row>
    <row r="1528" spans="1:63">
      <c r="A1528" s="352">
        <v>41826</v>
      </c>
      <c r="B1528" s="206" t="s">
        <v>125</v>
      </c>
      <c r="C1528" s="206" t="s">
        <v>176</v>
      </c>
      <c r="D1528" s="206">
        <v>170</v>
      </c>
      <c r="E1528" s="206">
        <v>164</v>
      </c>
      <c r="F1528" s="206">
        <v>6</v>
      </c>
      <c r="G1528" s="206">
        <v>478</v>
      </c>
      <c r="H1528" s="206">
        <v>460</v>
      </c>
      <c r="I1528" s="206">
        <v>18</v>
      </c>
      <c r="J1528" s="206">
        <v>1554</v>
      </c>
      <c r="K1528" s="245">
        <v>1490</v>
      </c>
      <c r="L1528" s="245">
        <v>64</v>
      </c>
      <c r="M1528" s="245">
        <v>830416</v>
      </c>
      <c r="N1528" s="246">
        <v>4.5760199427604675E-3</v>
      </c>
      <c r="O1528" s="245">
        <v>12</v>
      </c>
      <c r="P1528" s="246">
        <v>1.512121525593102E-3</v>
      </c>
      <c r="Q1528" s="246">
        <v>0</v>
      </c>
      <c r="R1528" s="247">
        <v>324883</v>
      </c>
      <c r="S1528" s="246">
        <v>99.014076232910156</v>
      </c>
      <c r="T1528" s="246">
        <v>99.012580871582031</v>
      </c>
      <c r="U1528" s="248">
        <v>328118</v>
      </c>
      <c r="V1528" s="249">
        <v>0.68115741014480591</v>
      </c>
      <c r="W1528" s="248">
        <v>799</v>
      </c>
      <c r="X1528" s="246">
        <v>0.24593469500541687</v>
      </c>
      <c r="Y1528" s="246">
        <v>0</v>
      </c>
      <c r="Z1528" s="247">
        <v>76266</v>
      </c>
      <c r="AA1528" s="249">
        <v>96.593498229980469</v>
      </c>
      <c r="AB1528" s="246">
        <v>76488</v>
      </c>
      <c r="AC1528" s="250">
        <v>96.645225524902344</v>
      </c>
      <c r="AD1528" s="246">
        <v>4.3355555534362793</v>
      </c>
      <c r="AE1528" s="246">
        <v>33.147125244140625</v>
      </c>
      <c r="AF1528" s="246">
        <v>1061.5760498046875</v>
      </c>
      <c r="AG1528" s="246">
        <v>4307.5087890625</v>
      </c>
      <c r="AH1528" s="251">
        <v>2697.2587890625</v>
      </c>
      <c r="AI1528" s="246">
        <v>62.617603302001953</v>
      </c>
      <c r="AJ1528" s="251">
        <v>4191.3525390625</v>
      </c>
      <c r="AK1528" s="251">
        <v>116.15579986572266</v>
      </c>
      <c r="AL1528" s="246">
        <v>2605.392578125</v>
      </c>
      <c r="AM1528" s="246">
        <v>91.86639404296875</v>
      </c>
      <c r="AN1528" s="246">
        <v>73.141746520996094</v>
      </c>
      <c r="AO1528" s="246">
        <v>74.473320007324219</v>
      </c>
      <c r="AP1528" s="246">
        <v>44.45831298828125</v>
      </c>
      <c r="AQ1528" s="246">
        <v>2.7718846776463963</v>
      </c>
      <c r="AR1528" s="248">
        <v>321</v>
      </c>
      <c r="AS1528" s="248">
        <v>6</v>
      </c>
      <c r="AT1528" s="248">
        <v>0</v>
      </c>
      <c r="AU1528" s="248">
        <v>0</v>
      </c>
      <c r="AV1528" s="248">
        <v>5</v>
      </c>
      <c r="AW1528" s="248">
        <v>4</v>
      </c>
      <c r="AX1528" s="248">
        <v>3</v>
      </c>
      <c r="AY1528" s="248">
        <v>0</v>
      </c>
      <c r="AZ1528" s="248">
        <v>7</v>
      </c>
      <c r="BA1528" s="248">
        <v>0</v>
      </c>
      <c r="BB1528" s="248">
        <v>57</v>
      </c>
      <c r="BC1528" s="248">
        <v>33</v>
      </c>
      <c r="BD1528" s="246">
        <v>6</v>
      </c>
      <c r="BE1528" s="248">
        <v>19</v>
      </c>
      <c r="BF1528" s="248">
        <v>0</v>
      </c>
      <c r="BG1528" s="249">
        <v>35.583644866943359</v>
      </c>
      <c r="BH1528" s="252">
        <v>143</v>
      </c>
      <c r="BI1528" s="253">
        <v>29.916317991631797</v>
      </c>
      <c r="BJ1528" s="129"/>
      <c r="BK1528" s="129"/>
    </row>
    <row r="1529" spans="1:63">
      <c r="A1529" s="352">
        <v>41826</v>
      </c>
      <c r="B1529" s="107" t="s">
        <v>127</v>
      </c>
      <c r="C1529" s="107" t="s">
        <v>128</v>
      </c>
      <c r="D1529" s="107">
        <v>162</v>
      </c>
      <c r="E1529" s="107">
        <v>150</v>
      </c>
      <c r="F1529" s="107">
        <v>12</v>
      </c>
      <c r="G1529" s="107">
        <v>486</v>
      </c>
      <c r="H1529" s="107">
        <v>450</v>
      </c>
      <c r="I1529" s="107">
        <v>36</v>
      </c>
      <c r="J1529" s="107">
        <v>1577</v>
      </c>
      <c r="K1529" s="108">
        <v>1455</v>
      </c>
      <c r="L1529" s="108">
        <v>122</v>
      </c>
      <c r="M1529" s="108">
        <v>778531</v>
      </c>
      <c r="N1529" s="109">
        <v>0</v>
      </c>
      <c r="O1529" s="108">
        <v>3048</v>
      </c>
      <c r="P1529" s="109">
        <v>0.39151561260223389</v>
      </c>
      <c r="Q1529" s="109">
        <v>0</v>
      </c>
      <c r="R1529" s="110">
        <v>322196</v>
      </c>
      <c r="S1529" s="109">
        <v>99.525535583496094</v>
      </c>
      <c r="T1529" s="109">
        <v>99.135879516601562</v>
      </c>
      <c r="U1529" s="111">
        <v>323732</v>
      </c>
      <c r="V1529" s="112">
        <v>0.11521875858306885</v>
      </c>
      <c r="W1529" s="111">
        <v>2158</v>
      </c>
      <c r="X1529" s="109">
        <v>0.66977864503860474</v>
      </c>
      <c r="Y1529" s="109">
        <v>0</v>
      </c>
      <c r="Z1529" s="110">
        <v>679615</v>
      </c>
      <c r="AA1529" s="112">
        <v>99.355003356933594</v>
      </c>
      <c r="AB1529" s="109">
        <v>678289</v>
      </c>
      <c r="AC1529" s="182">
        <v>99.508140563964844</v>
      </c>
      <c r="AD1529" s="109">
        <v>3.1394484043121338</v>
      </c>
      <c r="AE1529" s="109">
        <v>18.817956924438477</v>
      </c>
      <c r="AF1529" s="109">
        <v>675.80517578125</v>
      </c>
      <c r="AG1529" s="109">
        <v>4208.93701171875</v>
      </c>
      <c r="AH1529" s="113">
        <v>2627.084716796875</v>
      </c>
      <c r="AI1529" s="109">
        <v>62.416820526123047</v>
      </c>
      <c r="AJ1529" s="113">
        <v>3878.01025390625</v>
      </c>
      <c r="AK1529" s="113">
        <v>330.92779541015625</v>
      </c>
      <c r="AL1529" s="109">
        <v>450</v>
      </c>
      <c r="AM1529" s="109">
        <v>36</v>
      </c>
      <c r="AN1529" s="109">
        <v>72.670921325683594</v>
      </c>
      <c r="AO1529" s="109">
        <v>74.202156066894531</v>
      </c>
      <c r="AP1529" s="109">
        <v>58.51959228515625</v>
      </c>
      <c r="AQ1529" s="109">
        <v>2.6689518146599558</v>
      </c>
      <c r="AR1529" s="111">
        <v>321</v>
      </c>
      <c r="AS1529" s="111">
        <v>0</v>
      </c>
      <c r="AT1529" s="111">
        <v>0</v>
      </c>
      <c r="AU1529" s="111">
        <v>0</v>
      </c>
      <c r="AV1529" s="111">
        <v>2</v>
      </c>
      <c r="AW1529" s="111">
        <v>2</v>
      </c>
      <c r="AX1529" s="111">
        <v>13</v>
      </c>
      <c r="AY1529" s="111">
        <v>0</v>
      </c>
      <c r="AZ1529" s="111">
        <v>11</v>
      </c>
      <c r="BA1529" s="111">
        <v>0</v>
      </c>
      <c r="BB1529" s="111">
        <v>13</v>
      </c>
      <c r="BC1529" s="111">
        <v>2</v>
      </c>
      <c r="BD1529" s="109">
        <v>53</v>
      </c>
      <c r="BE1529" s="111">
        <v>70</v>
      </c>
      <c r="BF1529" s="111">
        <v>0</v>
      </c>
      <c r="BG1529" s="112">
        <v>35.845615386962891</v>
      </c>
      <c r="BH1529" s="244">
        <v>165</v>
      </c>
      <c r="BI1529" s="240">
        <v>33.950617283950621</v>
      </c>
      <c r="BJ1529" s="129"/>
      <c r="BK1529" s="129"/>
    </row>
    <row r="1530" spans="1:63">
      <c r="A1530" s="352">
        <v>41826</v>
      </c>
      <c r="B1530" s="107" t="s">
        <v>129</v>
      </c>
      <c r="C1530" s="107" t="s">
        <v>128</v>
      </c>
      <c r="D1530" s="107">
        <v>154</v>
      </c>
      <c r="E1530" s="107">
        <v>151</v>
      </c>
      <c r="F1530" s="107">
        <v>3</v>
      </c>
      <c r="G1530" s="107">
        <v>457</v>
      </c>
      <c r="H1530" s="107">
        <v>449</v>
      </c>
      <c r="I1530" s="107">
        <v>8</v>
      </c>
      <c r="J1530" s="107">
        <v>1279</v>
      </c>
      <c r="K1530" s="108">
        <v>1253</v>
      </c>
      <c r="L1530" s="108">
        <v>26</v>
      </c>
      <c r="M1530" s="108">
        <v>584872</v>
      </c>
      <c r="N1530" s="109">
        <v>0</v>
      </c>
      <c r="O1530" s="108">
        <v>2721</v>
      </c>
      <c r="P1530" s="109">
        <v>0.46523874998092651</v>
      </c>
      <c r="Q1530" s="109">
        <v>0</v>
      </c>
      <c r="R1530" s="110">
        <v>197768</v>
      </c>
      <c r="S1530" s="109">
        <v>99.536964416503906</v>
      </c>
      <c r="T1530" s="109">
        <v>99.073883056640625</v>
      </c>
      <c r="U1530" s="111">
        <v>198688</v>
      </c>
      <c r="V1530" s="112">
        <v>4.0264133363962173E-2</v>
      </c>
      <c r="W1530" s="111">
        <v>1496</v>
      </c>
      <c r="X1530" s="109">
        <v>0.75644189119338989</v>
      </c>
      <c r="Y1530" s="109">
        <v>0</v>
      </c>
      <c r="Z1530" s="110">
        <v>152811</v>
      </c>
      <c r="AA1530" s="112">
        <v>98.967803955078125</v>
      </c>
      <c r="AB1530" s="109">
        <v>153541</v>
      </c>
      <c r="AC1530" s="182">
        <v>99.121170043945313</v>
      </c>
      <c r="AD1530" s="109">
        <v>3.034480094909668</v>
      </c>
      <c r="AE1530" s="109">
        <v>29.206714630126953</v>
      </c>
      <c r="AF1530" s="109">
        <v>521.1387939453125</v>
      </c>
      <c r="AG1530" s="109">
        <v>2353.011474609375</v>
      </c>
      <c r="AH1530" s="113">
        <v>977.835205078125</v>
      </c>
      <c r="AI1530" s="109">
        <v>41.556755065917969</v>
      </c>
      <c r="AJ1530" s="113">
        <v>2320.67822265625</v>
      </c>
      <c r="AK1530" s="113">
        <v>32.333332061767578</v>
      </c>
      <c r="AL1530" s="109">
        <v>449</v>
      </c>
      <c r="AM1530" s="109">
        <v>8</v>
      </c>
      <c r="AN1530" s="109">
        <v>55.317279815673828</v>
      </c>
      <c r="AO1530" s="109">
        <v>55.762954711914063</v>
      </c>
      <c r="AP1530" s="109">
        <v>35.152565002441406</v>
      </c>
      <c r="AQ1530" s="109">
        <v>1.8397275016492376</v>
      </c>
      <c r="AR1530" s="111">
        <v>371</v>
      </c>
      <c r="AS1530" s="111">
        <v>0</v>
      </c>
      <c r="AT1530" s="111">
        <v>0</v>
      </c>
      <c r="AU1530" s="111">
        <v>0</v>
      </c>
      <c r="AV1530" s="111">
        <v>0</v>
      </c>
      <c r="AW1530" s="111">
        <v>0</v>
      </c>
      <c r="AX1530" s="111">
        <v>22</v>
      </c>
      <c r="AY1530" s="111">
        <v>0</v>
      </c>
      <c r="AZ1530" s="111">
        <v>6</v>
      </c>
      <c r="BA1530" s="111">
        <v>0</v>
      </c>
      <c r="BB1530" s="111">
        <v>22</v>
      </c>
      <c r="BC1530" s="111">
        <v>6</v>
      </c>
      <c r="BD1530" s="109">
        <v>72</v>
      </c>
      <c r="BE1530" s="111">
        <v>81</v>
      </c>
      <c r="BF1530" s="111">
        <v>0</v>
      </c>
      <c r="BG1530" s="112">
        <v>26.742925643920898</v>
      </c>
      <c r="BH1530" s="244">
        <v>195</v>
      </c>
      <c r="BI1530" s="240">
        <v>42.669584245076585</v>
      </c>
      <c r="BJ1530" s="129"/>
      <c r="BK1530" s="129"/>
    </row>
    <row r="1531" spans="1:63">
      <c r="A1531" s="352">
        <v>41826</v>
      </c>
      <c r="B1531" s="126" t="s">
        <v>130</v>
      </c>
      <c r="C1531" s="126" t="s">
        <v>128</v>
      </c>
      <c r="D1531" s="233">
        <v>181</v>
      </c>
      <c r="E1531" s="233">
        <v>176</v>
      </c>
      <c r="F1531" s="233">
        <v>5</v>
      </c>
      <c r="G1531" s="233">
        <v>543</v>
      </c>
      <c r="H1531" s="233">
        <v>528</v>
      </c>
      <c r="I1531" s="233">
        <v>15</v>
      </c>
      <c r="J1531" s="233">
        <v>881</v>
      </c>
      <c r="K1531" s="233">
        <v>849</v>
      </c>
      <c r="L1531" s="233">
        <v>32</v>
      </c>
      <c r="M1531" s="233">
        <v>254504</v>
      </c>
      <c r="N1531" s="195">
        <v>0</v>
      </c>
      <c r="O1531" s="233">
        <v>644</v>
      </c>
      <c r="P1531" s="230">
        <v>0.25304120779037476</v>
      </c>
      <c r="Q1531" s="234">
        <v>0</v>
      </c>
      <c r="R1531" s="233">
        <v>58415</v>
      </c>
      <c r="S1531" s="230">
        <v>99.796699523925781</v>
      </c>
      <c r="T1531" s="195">
        <v>99.544174194335938</v>
      </c>
      <c r="U1531" s="233">
        <v>58534</v>
      </c>
      <c r="V1531" s="195">
        <v>0</v>
      </c>
      <c r="W1531" s="233">
        <v>438</v>
      </c>
      <c r="X1531" s="195">
        <v>0.74980741739273071</v>
      </c>
      <c r="Y1531" s="234">
        <v>0</v>
      </c>
      <c r="Z1531" s="233">
        <v>114034</v>
      </c>
      <c r="AA1531" s="195">
        <v>98.37237548828125</v>
      </c>
      <c r="AB1531" s="233">
        <v>115168</v>
      </c>
      <c r="AC1531" s="195">
        <v>98.223564147949219</v>
      </c>
      <c r="AD1531" s="234">
        <v>4.260429859161377</v>
      </c>
      <c r="AE1531" s="234">
        <v>28.382535934448242</v>
      </c>
      <c r="AF1531" s="233">
        <v>315.33331298828125</v>
      </c>
      <c r="AG1531" s="234">
        <v>1090.1497802734375</v>
      </c>
      <c r="AH1531" s="234">
        <v>600.6279296875</v>
      </c>
      <c r="AI1531" s="234">
        <v>55.095909118652344</v>
      </c>
      <c r="AJ1531" s="234">
        <v>1059.8055419921875</v>
      </c>
      <c r="AK1531" s="234">
        <v>30.344446182250977</v>
      </c>
      <c r="AL1531" s="234">
        <v>528</v>
      </c>
      <c r="AM1531" s="234">
        <v>15</v>
      </c>
      <c r="AN1531" s="235">
        <v>42.650772094726563</v>
      </c>
      <c r="AO1531" s="235">
        <v>42.443191528320312</v>
      </c>
      <c r="AP1531" s="235">
        <v>51.437370300292969</v>
      </c>
      <c r="AQ1531" s="213">
        <v>1.237400431638408</v>
      </c>
      <c r="AR1531" s="234">
        <v>476</v>
      </c>
      <c r="AS1531" s="236">
        <v>0</v>
      </c>
      <c r="AT1531" s="236">
        <v>0</v>
      </c>
      <c r="AU1531" s="236">
        <v>0</v>
      </c>
      <c r="AV1531" s="236">
        <v>0</v>
      </c>
      <c r="AW1531" s="236">
        <v>0</v>
      </c>
      <c r="AX1531" s="236">
        <v>14</v>
      </c>
      <c r="AY1531" s="236">
        <v>0</v>
      </c>
      <c r="AZ1531" s="236">
        <v>2</v>
      </c>
      <c r="BA1531" s="236">
        <v>0</v>
      </c>
      <c r="BB1531" s="236">
        <v>56</v>
      </c>
      <c r="BC1531" s="236">
        <v>12</v>
      </c>
      <c r="BD1531" s="236">
        <v>14</v>
      </c>
      <c r="BE1531" s="236">
        <v>4</v>
      </c>
      <c r="BF1531" s="236">
        <v>0</v>
      </c>
      <c r="BG1531" s="235">
        <v>19.385282516479492</v>
      </c>
      <c r="BH1531" s="236">
        <v>312</v>
      </c>
      <c r="BI1531" s="235">
        <v>57.458563535911601</v>
      </c>
      <c r="BJ1531" s="129"/>
      <c r="BK1531" s="129"/>
    </row>
    <row r="1532" spans="1:63">
      <c r="A1532" s="352">
        <v>41826</v>
      </c>
      <c r="B1532" s="127" t="s">
        <v>132</v>
      </c>
      <c r="C1532" s="127" t="s">
        <v>128</v>
      </c>
      <c r="D1532" s="199">
        <v>183</v>
      </c>
      <c r="E1532" s="199">
        <v>178</v>
      </c>
      <c r="F1532" s="199">
        <v>5</v>
      </c>
      <c r="G1532" s="199">
        <v>542</v>
      </c>
      <c r="H1532" s="199">
        <v>527</v>
      </c>
      <c r="I1532" s="199">
        <v>15</v>
      </c>
      <c r="J1532" s="199">
        <v>1010</v>
      </c>
      <c r="K1532" s="199">
        <v>979</v>
      </c>
      <c r="L1532" s="199">
        <v>31</v>
      </c>
      <c r="M1532" s="199">
        <v>359959</v>
      </c>
      <c r="N1532" s="200">
        <v>2.3058181628584862E-2</v>
      </c>
      <c r="O1532" s="199">
        <v>1267</v>
      </c>
      <c r="P1532" s="194">
        <v>0.35207942128181458</v>
      </c>
      <c r="Q1532" s="200">
        <v>0</v>
      </c>
      <c r="R1532" s="199">
        <v>96735</v>
      </c>
      <c r="S1532" s="194">
        <v>99.71343994140625</v>
      </c>
      <c r="T1532" s="200">
        <v>99.36236572265625</v>
      </c>
      <c r="U1532" s="199">
        <v>97013</v>
      </c>
      <c r="V1532" s="201">
        <v>0</v>
      </c>
      <c r="W1532" s="199">
        <v>1001</v>
      </c>
      <c r="X1532" s="200">
        <v>1.0347857475280762</v>
      </c>
      <c r="Y1532" s="200">
        <v>0</v>
      </c>
      <c r="Z1532" s="199">
        <v>139999</v>
      </c>
      <c r="AA1532" s="201">
        <v>97.180206298828125</v>
      </c>
      <c r="AB1532" s="199">
        <v>141092</v>
      </c>
      <c r="AC1532" s="201">
        <v>96.828086853027344</v>
      </c>
      <c r="AD1532" s="200">
        <v>4.2494287490844727</v>
      </c>
      <c r="AE1532" s="200">
        <v>27.25721549987793</v>
      </c>
      <c r="AF1532" s="199">
        <v>421.52236938476562</v>
      </c>
      <c r="AG1532" s="200">
        <v>1506.70068359375</v>
      </c>
      <c r="AH1532" s="200">
        <v>782.12762451171875</v>
      </c>
      <c r="AI1532" s="237">
        <v>51.909954071044922</v>
      </c>
      <c r="AJ1532" s="200">
        <v>1451.3726806640625</v>
      </c>
      <c r="AK1532" s="200">
        <v>55.327774047851563</v>
      </c>
      <c r="AL1532" s="200">
        <v>527</v>
      </c>
      <c r="AM1532" s="200">
        <v>15</v>
      </c>
      <c r="AN1532" s="200">
        <v>47.336902618408203</v>
      </c>
      <c r="AO1532" s="200">
        <v>47.117176055908203</v>
      </c>
      <c r="AP1532" s="200">
        <v>53.934638977050781</v>
      </c>
      <c r="AQ1532" s="200">
        <v>1.4917828550433168</v>
      </c>
      <c r="AR1532" s="200">
        <v>485</v>
      </c>
      <c r="AS1532" s="202">
        <v>0</v>
      </c>
      <c r="AT1532" s="202">
        <v>2</v>
      </c>
      <c r="AU1532" s="202">
        <v>2</v>
      </c>
      <c r="AV1532" s="202">
        <v>0</v>
      </c>
      <c r="AW1532" s="202">
        <v>0</v>
      </c>
      <c r="AX1532" s="202">
        <v>26</v>
      </c>
      <c r="AY1532" s="202">
        <v>-2</v>
      </c>
      <c r="AZ1532" s="202">
        <v>9</v>
      </c>
      <c r="BA1532" s="202">
        <v>0</v>
      </c>
      <c r="BB1532" s="202">
        <v>82</v>
      </c>
      <c r="BC1532" s="202">
        <v>35</v>
      </c>
      <c r="BD1532" s="202">
        <v>31</v>
      </c>
      <c r="BE1532" s="202">
        <v>18</v>
      </c>
      <c r="BF1532" s="202">
        <v>0</v>
      </c>
      <c r="BG1532" s="200">
        <v>21.829263687133789</v>
      </c>
      <c r="BH1532" s="202">
        <v>284</v>
      </c>
      <c r="BI1532" s="238">
        <v>52.398523985239855</v>
      </c>
      <c r="BJ1532" s="129"/>
      <c r="BK1532" s="129"/>
    </row>
    <row r="1533" spans="1:63">
      <c r="A1533" s="352">
        <v>41825</v>
      </c>
      <c r="B1533" s="126" t="s">
        <v>6</v>
      </c>
      <c r="C1533" s="126"/>
      <c r="D1533" s="233">
        <v>2085</v>
      </c>
      <c r="E1533" s="233">
        <v>1910</v>
      </c>
      <c r="F1533" s="233">
        <v>175</v>
      </c>
      <c r="G1533" s="233">
        <v>6146</v>
      </c>
      <c r="H1533" s="233">
        <v>5642</v>
      </c>
      <c r="I1533" s="233">
        <v>504</v>
      </c>
      <c r="J1533" s="233">
        <v>18984</v>
      </c>
      <c r="K1533" s="233">
        <v>17129</v>
      </c>
      <c r="L1533" s="233">
        <v>1855</v>
      </c>
      <c r="M1533" s="233">
        <v>10752862</v>
      </c>
      <c r="N1533" s="195">
        <v>2.6616170592944684E-2</v>
      </c>
      <c r="O1533" s="233">
        <v>17955</v>
      </c>
      <c r="P1533" s="230">
        <v>0.1692568470159142</v>
      </c>
      <c r="Q1533" s="234"/>
      <c r="R1533" s="233">
        <v>4311904</v>
      </c>
      <c r="S1533" s="230">
        <v>99.577054075695202</v>
      </c>
      <c r="T1533" s="195">
        <v>99.40851309361534</v>
      </c>
      <c r="U1533" s="233">
        <v>4330229</v>
      </c>
      <c r="V1533" s="195">
        <v>0.11447431407103213</v>
      </c>
      <c r="W1533" s="233">
        <v>16146</v>
      </c>
      <c r="X1533" s="195">
        <v>0.37445175031726124</v>
      </c>
      <c r="Y1533" s="234"/>
      <c r="Z1533" s="233">
        <v>3407342</v>
      </c>
      <c r="AA1533" s="195">
        <v>98.157127694718966</v>
      </c>
      <c r="AB1533" s="233">
        <v>3401744</v>
      </c>
      <c r="AC1533" s="195">
        <v>98.056027176583029</v>
      </c>
      <c r="AD1533" s="234">
        <v>9.1835912624085818</v>
      </c>
      <c r="AE1533" s="234">
        <v>29.614575406952092</v>
      </c>
      <c r="AF1533" s="233">
        <v>14531.979064941406</v>
      </c>
      <c r="AG1533" s="234">
        <v>58830.240600585938</v>
      </c>
      <c r="AH1533" s="234">
        <v>40175.455932617188</v>
      </c>
      <c r="AI1533" s="234">
        <v>68.290483809813026</v>
      </c>
      <c r="AJ1533" s="234">
        <v>50865.465576171875</v>
      </c>
      <c r="AK1533" s="234">
        <v>7964.7701759338379</v>
      </c>
      <c r="AL1533" s="234">
        <v>30401.13330078125</v>
      </c>
      <c r="AM1533" s="234">
        <v>6516.3944816589355</v>
      </c>
      <c r="AN1533" s="235">
        <v>83.051794730538148</v>
      </c>
      <c r="AO1533" s="235">
        <v>80.256817270198169</v>
      </c>
      <c r="AP1533" s="235">
        <v>108.01603884399886</v>
      </c>
      <c r="AQ1533" s="213">
        <v>3.0989380847337724</v>
      </c>
      <c r="AR1533" s="234">
        <v>3861</v>
      </c>
      <c r="AS1533" s="236">
        <v>103</v>
      </c>
      <c r="AT1533" s="236">
        <v>21</v>
      </c>
      <c r="AU1533" s="236">
        <v>15</v>
      </c>
      <c r="AV1533" s="236">
        <v>15</v>
      </c>
      <c r="AW1533" s="236">
        <v>9</v>
      </c>
      <c r="AX1533" s="236">
        <v>140</v>
      </c>
      <c r="AY1533" s="236">
        <v>-2</v>
      </c>
      <c r="AZ1533" s="236">
        <v>83</v>
      </c>
      <c r="BA1533" s="236">
        <v>0</v>
      </c>
      <c r="BB1533" s="236">
        <v>613</v>
      </c>
      <c r="BC1533" s="236">
        <v>273</v>
      </c>
      <c r="BD1533" s="236">
        <v>339</v>
      </c>
      <c r="BE1533" s="236">
        <v>497</v>
      </c>
      <c r="BF1533" s="236">
        <v>0</v>
      </c>
      <c r="BG1533" s="235">
        <v>40.579506100023828</v>
      </c>
      <c r="BH1533" s="236">
        <v>1641</v>
      </c>
      <c r="BI1533" s="235">
        <v>26.700292873413602</v>
      </c>
      <c r="BJ1533" s="129"/>
      <c r="BK1533" s="129"/>
    </row>
    <row r="1534" spans="1:63">
      <c r="A1534" s="352">
        <v>41825</v>
      </c>
      <c r="B1534" s="127" t="s">
        <v>134</v>
      </c>
      <c r="C1534" s="127"/>
      <c r="D1534" s="199">
        <v>735</v>
      </c>
      <c r="E1534" s="199">
        <v>652</v>
      </c>
      <c r="F1534" s="199">
        <v>83</v>
      </c>
      <c r="G1534" s="199">
        <v>2187</v>
      </c>
      <c r="H1534" s="199">
        <v>1938</v>
      </c>
      <c r="I1534" s="199">
        <v>249</v>
      </c>
      <c r="J1534" s="199">
        <v>7835</v>
      </c>
      <c r="K1534" s="199">
        <v>6827</v>
      </c>
      <c r="L1534" s="199">
        <v>1008</v>
      </c>
      <c r="M1534" s="199">
        <v>5046500</v>
      </c>
      <c r="N1534" s="200">
        <v>1.6585752895318863E-2</v>
      </c>
      <c r="O1534" s="199">
        <v>8945</v>
      </c>
      <c r="P1534" s="194">
        <v>0.17729192630843124</v>
      </c>
      <c r="Q1534" s="200"/>
      <c r="R1534" s="199">
        <v>2197966</v>
      </c>
      <c r="S1534" s="194">
        <v>99.648892448444229</v>
      </c>
      <c r="T1534" s="200">
        <v>99.472223007477368</v>
      </c>
      <c r="U1534" s="199">
        <v>2205711</v>
      </c>
      <c r="V1534" s="201">
        <v>6.4151648925189694E-2</v>
      </c>
      <c r="W1534" s="199">
        <v>6511</v>
      </c>
      <c r="X1534" s="200">
        <v>0.29622842209570122</v>
      </c>
      <c r="Y1534" s="200"/>
      <c r="Z1534" s="199">
        <v>1828988</v>
      </c>
      <c r="AA1534" s="201">
        <v>98.207206927443167</v>
      </c>
      <c r="AB1534" s="199">
        <v>1822751</v>
      </c>
      <c r="AC1534" s="201">
        <v>97.879302998920664</v>
      </c>
      <c r="AD1534" s="200">
        <v>5.1385000237167073</v>
      </c>
      <c r="AE1534" s="200">
        <v>31.399738568173841</v>
      </c>
      <c r="AF1534" s="199">
        <v>7366.89453125</v>
      </c>
      <c r="AG1534" s="200">
        <v>31376.528076171875</v>
      </c>
      <c r="AH1534" s="200">
        <v>23914.801025390625</v>
      </c>
      <c r="AI1534" s="237">
        <v>76.218761257884765</v>
      </c>
      <c r="AJ1534" s="200">
        <v>25590.230224609375</v>
      </c>
      <c r="AK1534" s="200">
        <v>5786.2924423217773</v>
      </c>
      <c r="AL1534" s="200">
        <v>18750.690673828125</v>
      </c>
      <c r="AM1534" s="200">
        <v>5164.1120147705078</v>
      </c>
      <c r="AN1534" s="200">
        <v>103.77320019896062</v>
      </c>
      <c r="AO1534" s="200">
        <v>97.467749700910289</v>
      </c>
      <c r="AP1534" s="200">
        <v>145.3624342568578</v>
      </c>
      <c r="AQ1534" s="200">
        <v>4.0046621667098758</v>
      </c>
      <c r="AR1534" s="200">
        <v>973</v>
      </c>
      <c r="AS1534" s="202">
        <v>90</v>
      </c>
      <c r="AT1534" s="202">
        <v>15</v>
      </c>
      <c r="AU1534" s="202">
        <v>11</v>
      </c>
      <c r="AV1534" s="202">
        <v>7</v>
      </c>
      <c r="AW1534" s="202">
        <v>4</v>
      </c>
      <c r="AX1534" s="202">
        <v>36</v>
      </c>
      <c r="AY1534" s="202">
        <v>0</v>
      </c>
      <c r="AZ1534" s="202">
        <v>25</v>
      </c>
      <c r="BA1534" s="202">
        <v>0</v>
      </c>
      <c r="BB1534" s="202">
        <v>147</v>
      </c>
      <c r="BC1534" s="202">
        <v>65</v>
      </c>
      <c r="BD1534" s="202">
        <v>91</v>
      </c>
      <c r="BE1534" s="202">
        <v>185</v>
      </c>
      <c r="BF1534" s="202">
        <v>0</v>
      </c>
      <c r="BG1534" s="200">
        <v>51.292237947448804</v>
      </c>
      <c r="BH1534" s="202">
        <v>226</v>
      </c>
      <c r="BI1534" s="238">
        <v>10.333790580704161</v>
      </c>
      <c r="BJ1534" s="129"/>
      <c r="BK1534" s="129"/>
    </row>
    <row r="1535" spans="1:63">
      <c r="A1535" s="352">
        <v>41825</v>
      </c>
      <c r="B1535" s="127" t="s">
        <v>175</v>
      </c>
      <c r="C1535" s="127"/>
      <c r="D1535" s="199">
        <v>670</v>
      </c>
      <c r="E1535" s="199">
        <v>603</v>
      </c>
      <c r="F1535" s="199">
        <v>67</v>
      </c>
      <c r="G1535" s="199">
        <v>1931</v>
      </c>
      <c r="H1535" s="199">
        <v>1750</v>
      </c>
      <c r="I1535" s="199">
        <v>181</v>
      </c>
      <c r="J1535" s="199">
        <v>6384</v>
      </c>
      <c r="K1535" s="199">
        <v>5750</v>
      </c>
      <c r="L1535" s="199">
        <v>634</v>
      </c>
      <c r="M1535" s="199">
        <v>3607795</v>
      </c>
      <c r="N1535" s="200">
        <v>3.2706958070376538E-3</v>
      </c>
      <c r="O1535" s="199">
        <v>148</v>
      </c>
      <c r="P1535" s="194">
        <v>4.2698067655282199E-3</v>
      </c>
      <c r="Q1535" s="200"/>
      <c r="R1535" s="199">
        <v>1402685</v>
      </c>
      <c r="S1535" s="194">
        <v>99.461733405512732</v>
      </c>
      <c r="T1535" s="243">
        <v>99.457486581690659</v>
      </c>
      <c r="U1535" s="199">
        <v>1410282</v>
      </c>
      <c r="V1535" s="201">
        <v>0.23711569539570437</v>
      </c>
      <c r="W1535" s="199">
        <v>3876</v>
      </c>
      <c r="X1535" s="200">
        <v>0.27632718678819551</v>
      </c>
      <c r="Y1535" s="200"/>
      <c r="Z1535" s="199">
        <v>370253</v>
      </c>
      <c r="AA1535" s="201">
        <v>95.929542218588921</v>
      </c>
      <c r="AB1535" s="199">
        <v>368923</v>
      </c>
      <c r="AC1535" s="201">
        <v>96.210048930906325</v>
      </c>
      <c r="AD1535" s="200">
        <v>19.487340842595913</v>
      </c>
      <c r="AE1535" s="200">
        <v>31.787765069342523</v>
      </c>
      <c r="AF1535" s="199">
        <v>5099.23974609375</v>
      </c>
      <c r="AG1535" s="200">
        <v>17942.55517578125</v>
      </c>
      <c r="AH1535" s="200">
        <v>10974.725830078125</v>
      </c>
      <c r="AI1535" s="237">
        <v>61.165902640732803</v>
      </c>
      <c r="AJ1535" s="200">
        <v>16226.81787109375</v>
      </c>
      <c r="AK1535" s="200">
        <v>1715.7387771606445</v>
      </c>
      <c r="AL1535" s="200">
        <v>9696.442626953125</v>
      </c>
      <c r="AM1535" s="200">
        <v>1278.2824668884277</v>
      </c>
      <c r="AN1535" s="200">
        <v>72.641015780903686</v>
      </c>
      <c r="AO1535" s="200">
        <v>73.520730035155353</v>
      </c>
      <c r="AP1535" s="200">
        <v>67.397622548354221</v>
      </c>
      <c r="AQ1535" s="200">
        <v>2.8105506227727521</v>
      </c>
      <c r="AR1535" s="200">
        <v>1280</v>
      </c>
      <c r="AS1535" s="202">
        <v>13</v>
      </c>
      <c r="AT1535" s="202">
        <v>3</v>
      </c>
      <c r="AU1535" s="202">
        <v>2</v>
      </c>
      <c r="AV1535" s="202">
        <v>7</v>
      </c>
      <c r="AW1535" s="202">
        <v>4</v>
      </c>
      <c r="AX1535" s="202">
        <v>10</v>
      </c>
      <c r="AY1535" s="202">
        <v>0</v>
      </c>
      <c r="AZ1535" s="202">
        <v>18</v>
      </c>
      <c r="BA1535" s="202">
        <v>0</v>
      </c>
      <c r="BB1535" s="202">
        <v>288</v>
      </c>
      <c r="BC1535" s="202">
        <v>145</v>
      </c>
      <c r="BD1535" s="202">
        <v>41</v>
      </c>
      <c r="BE1535" s="202">
        <v>98</v>
      </c>
      <c r="BF1535" s="202">
        <v>0</v>
      </c>
      <c r="BG1535" s="200">
        <v>35.458491383248067</v>
      </c>
      <c r="BH1535" s="202">
        <v>518</v>
      </c>
      <c r="BI1535" s="238">
        <v>26.825479026411188</v>
      </c>
      <c r="BJ1535" s="129"/>
      <c r="BK1535" s="129"/>
    </row>
    <row r="1536" spans="1:63">
      <c r="A1536" s="352">
        <v>41825</v>
      </c>
      <c r="B1536" s="126" t="s">
        <v>135</v>
      </c>
      <c r="C1536" s="126"/>
      <c r="D1536" s="189">
        <v>680</v>
      </c>
      <c r="E1536" s="189">
        <v>655</v>
      </c>
      <c r="F1536" s="189">
        <v>25</v>
      </c>
      <c r="G1536" s="189">
        <v>2028</v>
      </c>
      <c r="H1536" s="189">
        <v>1954</v>
      </c>
      <c r="I1536" s="189">
        <v>74</v>
      </c>
      <c r="J1536" s="189">
        <v>4765</v>
      </c>
      <c r="K1536" s="189">
        <v>4552</v>
      </c>
      <c r="L1536" s="189">
        <v>213</v>
      </c>
      <c r="M1536" s="189">
        <v>2098567</v>
      </c>
      <c r="N1536" s="203">
        <v>9.0871536333609698E-2</v>
      </c>
      <c r="O1536" s="189">
        <v>8862</v>
      </c>
      <c r="P1536" s="192">
        <v>0.4226867595615183</v>
      </c>
      <c r="Q1536" s="203"/>
      <c r="R1536" s="204">
        <v>711253</v>
      </c>
      <c r="S1536" s="192">
        <v>99.582481502303182</v>
      </c>
      <c r="T1536" s="203">
        <v>99.161559538150144</v>
      </c>
      <c r="U1536" s="204">
        <v>714236</v>
      </c>
      <c r="V1536" s="205">
        <v>2.772192903888571E-2</v>
      </c>
      <c r="W1536" s="204">
        <v>5759</v>
      </c>
      <c r="X1536" s="203">
        <v>0.80969781498285409</v>
      </c>
      <c r="Y1536" s="203"/>
      <c r="Z1536" s="204">
        <v>1208101</v>
      </c>
      <c r="AA1536" s="205">
        <v>98.764010637115163</v>
      </c>
      <c r="AB1536" s="204">
        <v>1210070</v>
      </c>
      <c r="AC1536" s="205">
        <v>98.885027155004153</v>
      </c>
      <c r="AD1536" s="203">
        <v>3.7349098519930943</v>
      </c>
      <c r="AE1536" s="203">
        <v>25.620206042224332</v>
      </c>
      <c r="AF1536" s="204">
        <v>2065.8447875976562</v>
      </c>
      <c r="AG1536" s="205">
        <v>9511.1573486328125</v>
      </c>
      <c r="AH1536" s="205">
        <v>5285.9290771484375</v>
      </c>
      <c r="AI1536" s="232">
        <v>55.576086940757705</v>
      </c>
      <c r="AJ1536" s="205">
        <v>9048.41748046875</v>
      </c>
      <c r="AK1536" s="205">
        <v>462.73895645141602</v>
      </c>
      <c r="AL1536" s="205">
        <v>1954</v>
      </c>
      <c r="AM1536" s="205">
        <v>74</v>
      </c>
      <c r="AN1536" s="203">
        <v>59.82002952957734</v>
      </c>
      <c r="AO1536" s="203">
        <v>60.113503998652185</v>
      </c>
      <c r="AP1536" s="203">
        <v>54.606972397034966</v>
      </c>
      <c r="AQ1536" s="203">
        <v>1.9960456135640741</v>
      </c>
      <c r="AR1536" s="205">
        <v>1608</v>
      </c>
      <c r="AS1536" s="204">
        <v>0</v>
      </c>
      <c r="AT1536" s="204">
        <v>3</v>
      </c>
      <c r="AU1536" s="204">
        <v>2</v>
      </c>
      <c r="AV1536" s="204">
        <v>1</v>
      </c>
      <c r="AW1536" s="204">
        <v>1</v>
      </c>
      <c r="AX1536" s="204">
        <v>94</v>
      </c>
      <c r="AY1536" s="204">
        <v>-2</v>
      </c>
      <c r="AZ1536" s="204">
        <v>40</v>
      </c>
      <c r="BA1536" s="204">
        <v>0</v>
      </c>
      <c r="BB1536" s="204">
        <v>178</v>
      </c>
      <c r="BC1536" s="204">
        <v>63</v>
      </c>
      <c r="BD1536" s="204">
        <v>207</v>
      </c>
      <c r="BE1536" s="204">
        <v>214</v>
      </c>
      <c r="BF1536" s="204">
        <v>0</v>
      </c>
      <c r="BG1536" s="203">
        <v>28.646686551829294</v>
      </c>
      <c r="BH1536" s="204">
        <v>897</v>
      </c>
      <c r="BI1536" s="239">
        <v>44.230769230769226</v>
      </c>
      <c r="BJ1536" s="129"/>
      <c r="BK1536" s="129"/>
    </row>
    <row r="1537" spans="1:63">
      <c r="A1537" s="352">
        <v>41825</v>
      </c>
      <c r="B1537" s="114" t="s">
        <v>121</v>
      </c>
      <c r="C1537" s="114" t="s">
        <v>122</v>
      </c>
      <c r="D1537" s="114">
        <v>216</v>
      </c>
      <c r="E1537" s="114">
        <v>168</v>
      </c>
      <c r="F1537" s="114">
        <v>48</v>
      </c>
      <c r="G1537" s="114">
        <v>637</v>
      </c>
      <c r="H1537" s="114">
        <v>492</v>
      </c>
      <c r="I1537" s="114">
        <v>145</v>
      </c>
      <c r="J1537" s="114">
        <v>2541</v>
      </c>
      <c r="K1537" s="115">
        <v>1932</v>
      </c>
      <c r="L1537" s="115">
        <v>609</v>
      </c>
      <c r="M1537" s="115">
        <v>1667428</v>
      </c>
      <c r="N1537" s="116">
        <v>6.5370136871933937E-3</v>
      </c>
      <c r="O1537" s="115">
        <v>2255</v>
      </c>
      <c r="P1537" s="116">
        <v>0.1352592259645462</v>
      </c>
      <c r="Q1537" s="116">
        <v>0</v>
      </c>
      <c r="R1537" s="117">
        <v>828524</v>
      </c>
      <c r="S1537" s="116">
        <v>99.709243774414063</v>
      </c>
      <c r="T1537" s="116">
        <v>99.574378967285156</v>
      </c>
      <c r="U1537" s="118">
        <v>830940</v>
      </c>
      <c r="V1537" s="119">
        <v>7.9548463225364685E-2</v>
      </c>
      <c r="W1537" s="117">
        <v>2528</v>
      </c>
      <c r="X1537" s="119">
        <v>0.30512091517448425</v>
      </c>
      <c r="Y1537" s="119">
        <v>0</v>
      </c>
      <c r="Z1537" s="117">
        <v>898823</v>
      </c>
      <c r="AA1537" s="119">
        <v>98.308235168457031</v>
      </c>
      <c r="AB1537" s="116">
        <v>897587</v>
      </c>
      <c r="AC1537" s="120">
        <v>97.967437744140625</v>
      </c>
      <c r="AD1537" s="116">
        <v>4.8137669563293457</v>
      </c>
      <c r="AE1537" s="116">
        <v>30.551504135131836</v>
      </c>
      <c r="AF1537" s="116">
        <v>2306.88232421875</v>
      </c>
      <c r="AG1537" s="116">
        <v>12640.9599609375</v>
      </c>
      <c r="AH1537" s="121">
        <v>10516.412109375</v>
      </c>
      <c r="AI1537" s="116">
        <v>83.193145751953125</v>
      </c>
      <c r="AJ1537" s="121">
        <v>8735.908203125</v>
      </c>
      <c r="AK1537" s="121">
        <v>3905.046630859375</v>
      </c>
      <c r="AL1537" s="116">
        <v>6914.58447265625</v>
      </c>
      <c r="AM1537" s="116">
        <v>3601.8291015625</v>
      </c>
      <c r="AN1537" s="116">
        <v>123.48970794677734</v>
      </c>
      <c r="AO1537" s="116">
        <v>112.46049499511719</v>
      </c>
      <c r="AP1537" s="116">
        <v>158.1973876953125</v>
      </c>
      <c r="AQ1537" s="122">
        <v>4.9747973085153481</v>
      </c>
      <c r="AR1537" s="118">
        <v>187</v>
      </c>
      <c r="AS1537" s="118">
        <v>65</v>
      </c>
      <c r="AT1537" s="118">
        <v>3</v>
      </c>
      <c r="AU1537" s="118">
        <v>3</v>
      </c>
      <c r="AV1537" s="118">
        <v>5</v>
      </c>
      <c r="AW1537" s="118">
        <v>2</v>
      </c>
      <c r="AX1537" s="118">
        <v>20</v>
      </c>
      <c r="AY1537" s="118">
        <v>0</v>
      </c>
      <c r="AZ1537" s="118">
        <v>11</v>
      </c>
      <c r="BA1537" s="118">
        <v>0</v>
      </c>
      <c r="BB1537" s="118">
        <v>48</v>
      </c>
      <c r="BC1537" s="118">
        <v>23</v>
      </c>
      <c r="BD1537" s="116">
        <v>44</v>
      </c>
      <c r="BE1537" s="118">
        <v>36</v>
      </c>
      <c r="BF1537" s="118">
        <v>0</v>
      </c>
      <c r="BG1537" s="112">
        <v>61.449649810791016</v>
      </c>
      <c r="BH1537" s="244">
        <v>46</v>
      </c>
      <c r="BI1537" s="240">
        <v>7.2213500784929359</v>
      </c>
      <c r="BJ1537" s="129"/>
      <c r="BK1537" s="129"/>
    </row>
    <row r="1538" spans="1:63">
      <c r="A1538" s="352">
        <v>41825</v>
      </c>
      <c r="B1538" s="114" t="s">
        <v>123</v>
      </c>
      <c r="C1538" s="114" t="s">
        <v>122</v>
      </c>
      <c r="D1538" s="114">
        <v>168</v>
      </c>
      <c r="E1538" s="114">
        <v>158</v>
      </c>
      <c r="F1538" s="114">
        <v>10</v>
      </c>
      <c r="G1538" s="114">
        <v>509</v>
      </c>
      <c r="H1538" s="114">
        <v>480</v>
      </c>
      <c r="I1538" s="114">
        <v>29</v>
      </c>
      <c r="J1538" s="114">
        <v>1678</v>
      </c>
      <c r="K1538" s="115">
        <v>1567</v>
      </c>
      <c r="L1538" s="115">
        <v>111</v>
      </c>
      <c r="M1538" s="115">
        <v>915195</v>
      </c>
      <c r="N1538" s="116">
        <v>6.2937408685684204E-2</v>
      </c>
      <c r="O1538" s="115">
        <v>1549</v>
      </c>
      <c r="P1538" s="116">
        <v>0.16936977207660675</v>
      </c>
      <c r="Q1538" s="116">
        <v>0</v>
      </c>
      <c r="R1538" s="117">
        <v>357973</v>
      </c>
      <c r="S1538" s="116">
        <v>99.636215209960938</v>
      </c>
      <c r="T1538" s="116">
        <v>99.467460632324219</v>
      </c>
      <c r="U1538" s="118">
        <v>359280</v>
      </c>
      <c r="V1538" s="119">
        <v>0.16477398574352264</v>
      </c>
      <c r="W1538" s="117">
        <v>1095</v>
      </c>
      <c r="X1538" s="119">
        <v>0.30588898062705994</v>
      </c>
      <c r="Y1538" s="119">
        <v>0</v>
      </c>
      <c r="Z1538" s="117">
        <v>272749</v>
      </c>
      <c r="AA1538" s="119">
        <v>98.820526123046875</v>
      </c>
      <c r="AB1538" s="116">
        <v>272346</v>
      </c>
      <c r="AC1538" s="120">
        <v>98.68218994140625</v>
      </c>
      <c r="AD1538" s="116">
        <v>4.7905073165893555</v>
      </c>
      <c r="AE1538" s="116">
        <v>30.572477340698242</v>
      </c>
      <c r="AF1538" s="116">
        <v>1226.22509765625</v>
      </c>
      <c r="AG1538" s="116">
        <v>5231.28271484375</v>
      </c>
      <c r="AH1538" s="121">
        <v>3533.233642578125</v>
      </c>
      <c r="AI1538" s="116">
        <v>67.540481567382812</v>
      </c>
      <c r="AJ1538" s="121">
        <v>4618.77783203125</v>
      </c>
      <c r="AK1538" s="121">
        <v>612.50494384765625</v>
      </c>
      <c r="AL1538" s="116">
        <v>2982.770263671875</v>
      </c>
      <c r="AM1538" s="116">
        <v>550.46295166015625</v>
      </c>
      <c r="AN1538" s="116">
        <v>83.527305603027344</v>
      </c>
      <c r="AO1538" s="116">
        <v>78.936798095703125</v>
      </c>
      <c r="AP1538" s="116">
        <v>148.76515197753906</v>
      </c>
      <c r="AQ1538" s="116">
        <v>3.1175701518735099</v>
      </c>
      <c r="AR1538" s="118">
        <v>309</v>
      </c>
      <c r="AS1538" s="118">
        <v>10</v>
      </c>
      <c r="AT1538" s="118">
        <v>11</v>
      </c>
      <c r="AU1538" s="118">
        <v>8</v>
      </c>
      <c r="AV1538" s="118">
        <v>2</v>
      </c>
      <c r="AW1538" s="118">
        <v>2</v>
      </c>
      <c r="AX1538" s="118">
        <v>8</v>
      </c>
      <c r="AY1538" s="118">
        <v>0</v>
      </c>
      <c r="AZ1538" s="118">
        <v>7</v>
      </c>
      <c r="BA1538" s="118">
        <v>0</v>
      </c>
      <c r="BB1538" s="118">
        <v>23</v>
      </c>
      <c r="BC1538" s="118">
        <v>10</v>
      </c>
      <c r="BD1538" s="116">
        <v>19</v>
      </c>
      <c r="BE1538" s="118">
        <v>28</v>
      </c>
      <c r="BF1538" s="118">
        <v>0</v>
      </c>
      <c r="BG1538" s="112">
        <v>41.058357238769531</v>
      </c>
      <c r="BH1538" s="244">
        <v>88</v>
      </c>
      <c r="BI1538" s="240">
        <v>17.288801571709232</v>
      </c>
      <c r="BJ1538" s="129"/>
      <c r="BK1538" s="129"/>
    </row>
    <row r="1539" spans="1:63">
      <c r="A1539" s="352">
        <v>41825</v>
      </c>
      <c r="B1539" s="114" t="s">
        <v>183</v>
      </c>
      <c r="C1539" s="114" t="s">
        <v>122</v>
      </c>
      <c r="D1539" s="114">
        <v>134</v>
      </c>
      <c r="E1539" s="114">
        <v>128</v>
      </c>
      <c r="F1539" s="114">
        <v>6</v>
      </c>
      <c r="G1539" s="114">
        <v>400</v>
      </c>
      <c r="H1539" s="114">
        <v>382</v>
      </c>
      <c r="I1539" s="114">
        <v>18</v>
      </c>
      <c r="J1539" s="114">
        <v>1522</v>
      </c>
      <c r="K1539" s="115">
        <v>1450</v>
      </c>
      <c r="L1539" s="115">
        <v>72</v>
      </c>
      <c r="M1539" s="115">
        <v>1023263</v>
      </c>
      <c r="N1539" s="116">
        <v>0</v>
      </c>
      <c r="O1539" s="115">
        <v>1956</v>
      </c>
      <c r="P1539" s="116">
        <v>0.19115824997425079</v>
      </c>
      <c r="Q1539" s="116">
        <v>0</v>
      </c>
      <c r="R1539" s="117">
        <v>440272</v>
      </c>
      <c r="S1539" s="116">
        <v>99.633621215820313</v>
      </c>
      <c r="T1539" s="116">
        <v>99.443161010742187</v>
      </c>
      <c r="U1539" s="118">
        <v>441891</v>
      </c>
      <c r="V1539" s="119">
        <v>1.9461812451481819E-2</v>
      </c>
      <c r="W1539" s="117">
        <v>1248</v>
      </c>
      <c r="X1539" s="119">
        <v>0.28346112370491028</v>
      </c>
      <c r="Y1539" s="119">
        <v>0</v>
      </c>
      <c r="Z1539" s="117">
        <v>284971</v>
      </c>
      <c r="AA1539" s="119">
        <v>96.687034606933594</v>
      </c>
      <c r="AB1539" s="116">
        <v>283998</v>
      </c>
      <c r="AC1539" s="120">
        <v>95.833770751953125</v>
      </c>
      <c r="AD1539" s="116">
        <v>5.2378144264221191</v>
      </c>
      <c r="AE1539" s="116">
        <v>32.568916320800781</v>
      </c>
      <c r="AF1539" s="116">
        <v>1523.087158203125</v>
      </c>
      <c r="AG1539" s="116">
        <v>5742.8076171875</v>
      </c>
      <c r="AH1539" s="121">
        <v>4120.21923828125</v>
      </c>
      <c r="AI1539" s="116">
        <v>71.7457275390625</v>
      </c>
      <c r="AJ1539" s="121">
        <v>5414.482421875</v>
      </c>
      <c r="AK1539" s="121">
        <v>328.32498168945312</v>
      </c>
      <c r="AL1539" s="116">
        <v>3858.522216796875</v>
      </c>
      <c r="AM1539" s="116">
        <v>261.69699096679687</v>
      </c>
      <c r="AN1539" s="116">
        <v>96.2322998046875</v>
      </c>
      <c r="AO1539" s="116">
        <v>95.258804321289063</v>
      </c>
      <c r="AP1539" s="116">
        <v>115.73780059814453</v>
      </c>
      <c r="AQ1539" s="116">
        <v>3.7731981716080814</v>
      </c>
      <c r="AR1539" s="118">
        <v>173</v>
      </c>
      <c r="AS1539" s="118">
        <v>6</v>
      </c>
      <c r="AT1539" s="118">
        <v>0</v>
      </c>
      <c r="AU1539" s="118">
        <v>0</v>
      </c>
      <c r="AV1539" s="118">
        <v>0</v>
      </c>
      <c r="AW1539" s="118">
        <v>0</v>
      </c>
      <c r="AX1539" s="118">
        <v>3</v>
      </c>
      <c r="AY1539" s="118">
        <v>0</v>
      </c>
      <c r="AZ1539" s="118">
        <v>2</v>
      </c>
      <c r="BA1539" s="118">
        <v>0</v>
      </c>
      <c r="BB1539" s="118">
        <v>31</v>
      </c>
      <c r="BC1539" s="118">
        <v>13</v>
      </c>
      <c r="BD1539" s="116">
        <v>8</v>
      </c>
      <c r="BE1539" s="118">
        <v>39</v>
      </c>
      <c r="BF1539" s="118">
        <v>0</v>
      </c>
      <c r="BG1539" s="112">
        <v>47.641700744628906</v>
      </c>
      <c r="BH1539" s="244">
        <v>35</v>
      </c>
      <c r="BI1539" s="240">
        <v>8.75</v>
      </c>
      <c r="BJ1539" s="129"/>
      <c r="BK1539" s="129"/>
    </row>
    <row r="1540" spans="1:63">
      <c r="A1540" s="352">
        <v>41825</v>
      </c>
      <c r="B1540" s="114" t="s">
        <v>126</v>
      </c>
      <c r="C1540" s="114" t="s">
        <v>122</v>
      </c>
      <c r="D1540" s="114">
        <v>107</v>
      </c>
      <c r="E1540" s="114">
        <v>103</v>
      </c>
      <c r="F1540" s="114">
        <v>4</v>
      </c>
      <c r="G1540" s="114">
        <v>314</v>
      </c>
      <c r="H1540" s="114">
        <v>302</v>
      </c>
      <c r="I1540" s="114">
        <v>12</v>
      </c>
      <c r="J1540" s="114">
        <v>962</v>
      </c>
      <c r="K1540" s="115">
        <v>930</v>
      </c>
      <c r="L1540" s="115">
        <v>32</v>
      </c>
      <c r="M1540" s="115">
        <v>581003</v>
      </c>
      <c r="N1540" s="116">
        <v>1.0326969204470515E-3</v>
      </c>
      <c r="O1540" s="115">
        <v>1211</v>
      </c>
      <c r="P1540" s="116">
        <v>0.20846351981163025</v>
      </c>
      <c r="Q1540" s="116">
        <v>0</v>
      </c>
      <c r="R1540" s="117">
        <v>224936</v>
      </c>
      <c r="S1540" s="116">
        <v>99.599716186523438</v>
      </c>
      <c r="T1540" s="116">
        <v>99.39208984375</v>
      </c>
      <c r="U1540" s="118">
        <v>225840</v>
      </c>
      <c r="V1540" s="119">
        <v>1.3283740263432264E-3</v>
      </c>
      <c r="W1540" s="117">
        <v>635</v>
      </c>
      <c r="X1540" s="119">
        <v>0.28230252861976624</v>
      </c>
      <c r="Y1540" s="119">
        <v>0</v>
      </c>
      <c r="Z1540" s="117">
        <v>120306</v>
      </c>
      <c r="AA1540" s="119">
        <v>99.042442321777344</v>
      </c>
      <c r="AB1540" s="116">
        <v>120061</v>
      </c>
      <c r="AC1540" s="120">
        <v>98.883903503417969</v>
      </c>
      <c r="AD1540" s="116">
        <v>5.6590542793273926</v>
      </c>
      <c r="AE1540" s="116">
        <v>34.285980224609375</v>
      </c>
      <c r="AF1540" s="116">
        <v>916.4034423828125</v>
      </c>
      <c r="AG1540" s="116">
        <v>3320.249755859375</v>
      </c>
      <c r="AH1540" s="121">
        <v>2350.21923828125</v>
      </c>
      <c r="AI1540" s="116">
        <v>70.784408569335937</v>
      </c>
      <c r="AJ1540" s="121">
        <v>3195.895751953125</v>
      </c>
      <c r="AK1540" s="121">
        <v>124.35399627685547</v>
      </c>
      <c r="AL1540" s="116">
        <v>2249.858154296875</v>
      </c>
      <c r="AM1540" s="116">
        <v>100.36100769042969</v>
      </c>
      <c r="AN1540" s="116">
        <v>95.022712707519531</v>
      </c>
      <c r="AO1540" s="116">
        <v>94.451797485351563</v>
      </c>
      <c r="AP1540" s="116">
        <v>112.49884033203125</v>
      </c>
      <c r="AQ1540" s="116">
        <v>3.4514030726188931</v>
      </c>
      <c r="AR1540" s="118">
        <v>167</v>
      </c>
      <c r="AS1540" s="118">
        <v>2</v>
      </c>
      <c r="AT1540" s="118">
        <v>0</v>
      </c>
      <c r="AU1540" s="118">
        <v>0</v>
      </c>
      <c r="AV1540" s="118">
        <v>0</v>
      </c>
      <c r="AW1540" s="118">
        <v>0</v>
      </c>
      <c r="AX1540" s="118">
        <v>0</v>
      </c>
      <c r="AY1540" s="118">
        <v>0</v>
      </c>
      <c r="AZ1540" s="118">
        <v>5</v>
      </c>
      <c r="BA1540" s="118">
        <v>0</v>
      </c>
      <c r="BB1540" s="118">
        <v>20</v>
      </c>
      <c r="BC1540" s="118">
        <v>9</v>
      </c>
      <c r="BD1540" s="116">
        <v>10</v>
      </c>
      <c r="BE1540" s="118">
        <v>37</v>
      </c>
      <c r="BF1540" s="118">
        <v>0</v>
      </c>
      <c r="BG1540" s="112">
        <v>46.530006408691406</v>
      </c>
      <c r="BH1540" s="244">
        <v>26</v>
      </c>
      <c r="BI1540" s="240">
        <v>8.2802547770700627</v>
      </c>
      <c r="BJ1540" s="129"/>
      <c r="BK1540" s="129"/>
    </row>
    <row r="1541" spans="1:63">
      <c r="A1541" s="352">
        <v>41825</v>
      </c>
      <c r="B1541" s="114" t="s">
        <v>184</v>
      </c>
      <c r="C1541" s="114" t="s">
        <v>122</v>
      </c>
      <c r="D1541" s="114">
        <v>110</v>
      </c>
      <c r="E1541" s="114">
        <v>95</v>
      </c>
      <c r="F1541" s="114">
        <v>15</v>
      </c>
      <c r="G1541" s="114">
        <v>327</v>
      </c>
      <c r="H1541" s="114">
        <v>282</v>
      </c>
      <c r="I1541" s="114">
        <v>45</v>
      </c>
      <c r="J1541" s="114">
        <v>1132</v>
      </c>
      <c r="K1541" s="115">
        <v>948</v>
      </c>
      <c r="L1541" s="115">
        <v>184</v>
      </c>
      <c r="M1541" s="115">
        <v>859611</v>
      </c>
      <c r="N1541" s="116">
        <v>1.6984427347779274E-2</v>
      </c>
      <c r="O1541" s="115">
        <v>1974</v>
      </c>
      <c r="P1541" s="116">
        <v>0.22967857122421265</v>
      </c>
      <c r="Q1541" s="116">
        <v>0</v>
      </c>
      <c r="R1541" s="117">
        <v>346261</v>
      </c>
      <c r="S1541" s="116">
        <v>99.568954467773438</v>
      </c>
      <c r="T1541" s="116">
        <v>99.340263366699219</v>
      </c>
      <c r="U1541" s="118">
        <v>347760</v>
      </c>
      <c r="V1541" s="119">
        <v>2.0991489291191101E-2</v>
      </c>
      <c r="W1541" s="117">
        <v>1005</v>
      </c>
      <c r="X1541" s="119">
        <v>0.2902434766292572</v>
      </c>
      <c r="Y1541" s="119">
        <v>0</v>
      </c>
      <c r="Z1541" s="117">
        <v>252139</v>
      </c>
      <c r="AA1541" s="119">
        <v>98.503204345703125</v>
      </c>
      <c r="AB1541" s="116">
        <v>248759</v>
      </c>
      <c r="AC1541" s="120">
        <v>98.53271484375</v>
      </c>
      <c r="AD1541" s="116">
        <v>5.6914157867431641</v>
      </c>
      <c r="AE1541" s="116">
        <v>30.138118743896484</v>
      </c>
      <c r="AF1541" s="116">
        <v>1394.2965087890625</v>
      </c>
      <c r="AG1541" s="116">
        <v>4441.22802734375</v>
      </c>
      <c r="AH1541" s="121">
        <v>3394.716796875</v>
      </c>
      <c r="AI1541" s="116">
        <v>76.436447143554687</v>
      </c>
      <c r="AJ1541" s="121">
        <v>3625.166015625</v>
      </c>
      <c r="AK1541" s="121">
        <v>816.0618896484375</v>
      </c>
      <c r="AL1541" s="116">
        <v>2744.95556640625</v>
      </c>
      <c r="AM1541" s="116">
        <v>649.761962890625</v>
      </c>
      <c r="AN1541" s="116">
        <v>103.90171813964844</v>
      </c>
      <c r="AO1541" s="116">
        <v>101.59470367431641</v>
      </c>
      <c r="AP1541" s="116">
        <v>115.55872344970703</v>
      </c>
      <c r="AQ1541" s="116">
        <v>3.9233463139079063</v>
      </c>
      <c r="AR1541" s="118">
        <v>137</v>
      </c>
      <c r="AS1541" s="118">
        <v>7</v>
      </c>
      <c r="AT1541" s="118">
        <v>1</v>
      </c>
      <c r="AU1541" s="118">
        <v>0</v>
      </c>
      <c r="AV1541" s="118">
        <v>0</v>
      </c>
      <c r="AW1541" s="118">
        <v>0</v>
      </c>
      <c r="AX1541" s="118">
        <v>5</v>
      </c>
      <c r="AY1541" s="118">
        <v>0</v>
      </c>
      <c r="AZ1541" s="118">
        <v>0</v>
      </c>
      <c r="BA1541" s="118">
        <v>0</v>
      </c>
      <c r="BB1541" s="118">
        <v>25</v>
      </c>
      <c r="BC1541" s="118">
        <v>10</v>
      </c>
      <c r="BD1541" s="116">
        <v>10</v>
      </c>
      <c r="BE1541" s="118">
        <v>45</v>
      </c>
      <c r="BF1541" s="118">
        <v>0</v>
      </c>
      <c r="BG1541" s="112">
        <v>51.226062774658203</v>
      </c>
      <c r="BH1541" s="244">
        <v>31</v>
      </c>
      <c r="BI1541" s="240">
        <v>9.4801223241590211</v>
      </c>
      <c r="BJ1541" s="129"/>
      <c r="BK1541" s="129"/>
    </row>
    <row r="1542" spans="1:63">
      <c r="A1542" s="352">
        <v>41825</v>
      </c>
      <c r="B1542" s="114" t="s">
        <v>131</v>
      </c>
      <c r="C1542" s="114" t="s">
        <v>176</v>
      </c>
      <c r="D1542" s="114">
        <v>183</v>
      </c>
      <c r="E1542" s="114">
        <v>164</v>
      </c>
      <c r="F1542" s="114">
        <v>19</v>
      </c>
      <c r="G1542" s="114">
        <v>525</v>
      </c>
      <c r="H1542" s="114">
        <v>478</v>
      </c>
      <c r="I1542" s="114">
        <v>47</v>
      </c>
      <c r="J1542" s="114">
        <v>1690</v>
      </c>
      <c r="K1542" s="115">
        <v>1528</v>
      </c>
      <c r="L1542" s="115">
        <v>162</v>
      </c>
      <c r="M1542" s="115">
        <v>992841</v>
      </c>
      <c r="N1542" s="116">
        <v>9.0648955665528774E-4</v>
      </c>
      <c r="O1542" s="115">
        <v>23</v>
      </c>
      <c r="P1542" s="116">
        <v>2.4075298570096493E-3</v>
      </c>
      <c r="Q1542" s="116">
        <v>0</v>
      </c>
      <c r="R1542" s="117">
        <v>376746</v>
      </c>
      <c r="S1542" s="116">
        <v>99.714683532714844</v>
      </c>
      <c r="T1542" s="116">
        <v>99.7122802734375</v>
      </c>
      <c r="U1542" s="118">
        <v>377824</v>
      </c>
      <c r="V1542" s="119">
        <v>1.5880409628152847E-3</v>
      </c>
      <c r="W1542" s="117">
        <v>1070</v>
      </c>
      <c r="X1542" s="119">
        <v>0.28401097655296326</v>
      </c>
      <c r="Y1542" s="119">
        <v>0</v>
      </c>
      <c r="Z1542" s="117">
        <v>143067</v>
      </c>
      <c r="AA1542" s="119">
        <v>95.198753356933594</v>
      </c>
      <c r="AB1542" s="116">
        <v>142132</v>
      </c>
      <c r="AC1542" s="120">
        <v>95.649818420410156</v>
      </c>
      <c r="AD1542" s="116">
        <v>5.1806454658508301</v>
      </c>
      <c r="AE1542" s="116">
        <v>29.879112243652344</v>
      </c>
      <c r="AF1542" s="116">
        <v>1446.393798828125</v>
      </c>
      <c r="AG1542" s="116">
        <v>4561.689453125</v>
      </c>
      <c r="AH1542" s="121">
        <v>2708.875732421875</v>
      </c>
      <c r="AI1542" s="116">
        <v>59.383167266845703</v>
      </c>
      <c r="AJ1542" s="121">
        <v>4086.258056640625</v>
      </c>
      <c r="AK1542" s="121">
        <v>475.43234252929687</v>
      </c>
      <c r="AL1542" s="116">
        <v>2367.692626953125</v>
      </c>
      <c r="AM1542" s="116">
        <v>341.18258666992187</v>
      </c>
      <c r="AN1542" s="116">
        <v>69.5556640625</v>
      </c>
      <c r="AO1542" s="116">
        <v>69.373664855957031</v>
      </c>
      <c r="AP1542" s="116">
        <v>71.160247802734375</v>
      </c>
      <c r="AQ1542" s="116">
        <v>2.6992245284763312</v>
      </c>
      <c r="AR1542" s="118">
        <v>368</v>
      </c>
      <c r="AS1542" s="118">
        <v>3</v>
      </c>
      <c r="AT1542" s="118">
        <v>1</v>
      </c>
      <c r="AU1542" s="118">
        <v>0</v>
      </c>
      <c r="AV1542" s="118">
        <v>0</v>
      </c>
      <c r="AW1542" s="118">
        <v>0</v>
      </c>
      <c r="AX1542" s="118">
        <v>5</v>
      </c>
      <c r="AY1542" s="118">
        <v>0</v>
      </c>
      <c r="AZ1542" s="118">
        <v>5</v>
      </c>
      <c r="BA1542" s="118">
        <v>0</v>
      </c>
      <c r="BB1542" s="118">
        <v>92</v>
      </c>
      <c r="BC1542" s="118">
        <v>46</v>
      </c>
      <c r="BD1542" s="116">
        <v>10</v>
      </c>
      <c r="BE1542" s="118">
        <v>20</v>
      </c>
      <c r="BF1542" s="118">
        <v>0</v>
      </c>
      <c r="BG1542" s="112">
        <v>33.944992065429687</v>
      </c>
      <c r="BH1542" s="244">
        <v>127</v>
      </c>
      <c r="BI1542" s="240">
        <v>24.19047619047619</v>
      </c>
      <c r="BJ1542" s="129"/>
      <c r="BK1542" s="129"/>
    </row>
    <row r="1543" spans="1:63">
      <c r="A1543" s="352">
        <v>41825</v>
      </c>
      <c r="B1543" s="114" t="s">
        <v>124</v>
      </c>
      <c r="C1543" s="114" t="s">
        <v>176</v>
      </c>
      <c r="D1543" s="114">
        <v>148</v>
      </c>
      <c r="E1543" s="114">
        <v>112</v>
      </c>
      <c r="F1543" s="114">
        <v>36</v>
      </c>
      <c r="G1543" s="114">
        <v>428</v>
      </c>
      <c r="H1543" s="114">
        <v>330</v>
      </c>
      <c r="I1543" s="114">
        <v>98</v>
      </c>
      <c r="J1543" s="114">
        <v>1585</v>
      </c>
      <c r="K1543" s="115">
        <v>1241</v>
      </c>
      <c r="L1543" s="115">
        <v>344</v>
      </c>
      <c r="M1543" s="115">
        <v>978801</v>
      </c>
      <c r="N1543" s="116">
        <v>6.3342805951833725E-3</v>
      </c>
      <c r="O1543" s="115">
        <v>71</v>
      </c>
      <c r="P1543" s="116">
        <v>7.521218154579401E-3</v>
      </c>
      <c r="Q1543" s="116">
        <v>0</v>
      </c>
      <c r="R1543" s="117">
        <v>413740</v>
      </c>
      <c r="S1543" s="116">
        <v>99.556526184082031</v>
      </c>
      <c r="T1543" s="116">
        <v>99.549041748046875</v>
      </c>
      <c r="U1543" s="118">
        <v>415583</v>
      </c>
      <c r="V1543" s="119">
        <v>0.15568490326404572</v>
      </c>
      <c r="W1543" s="117">
        <v>1174</v>
      </c>
      <c r="X1543" s="119">
        <v>0.28375306725502014</v>
      </c>
      <c r="Y1543" s="119">
        <v>0</v>
      </c>
      <c r="Z1543" s="117">
        <v>97201</v>
      </c>
      <c r="AA1543" s="119">
        <v>96.260330200195313</v>
      </c>
      <c r="AB1543" s="116">
        <v>96887</v>
      </c>
      <c r="AC1543" s="120">
        <v>96.673446655273438</v>
      </c>
      <c r="AD1543" s="116">
        <v>4.761878490447998</v>
      </c>
      <c r="AE1543" s="116">
        <v>30.329719543457031</v>
      </c>
      <c r="AF1543" s="116">
        <v>1384.2283935546875</v>
      </c>
      <c r="AG1543" s="116">
        <v>5069.2177734375</v>
      </c>
      <c r="AH1543" s="121">
        <v>3186.0849609375</v>
      </c>
      <c r="AI1543" s="116">
        <v>62.851608276367188</v>
      </c>
      <c r="AJ1543" s="121">
        <v>4056.820068359375</v>
      </c>
      <c r="AK1543" s="121">
        <v>1012.39794921875</v>
      </c>
      <c r="AL1543" s="116">
        <v>2401.1025390625</v>
      </c>
      <c r="AM1543" s="116">
        <v>784.982177734375</v>
      </c>
      <c r="AN1543" s="116">
        <v>78.499076843261719</v>
      </c>
      <c r="AO1543" s="116">
        <v>79.428512573242188</v>
      </c>
      <c r="AP1543" s="116">
        <v>74.983154296875</v>
      </c>
      <c r="AQ1543" s="116">
        <v>3.198244652011041</v>
      </c>
      <c r="AR1543" s="118">
        <v>227</v>
      </c>
      <c r="AS1543" s="118">
        <v>3</v>
      </c>
      <c r="AT1543" s="118">
        <v>1</v>
      </c>
      <c r="AU1543" s="118">
        <v>1</v>
      </c>
      <c r="AV1543" s="118">
        <v>2</v>
      </c>
      <c r="AW1543" s="118">
        <v>1</v>
      </c>
      <c r="AX1543" s="118">
        <v>1</v>
      </c>
      <c r="AY1543" s="118">
        <v>0</v>
      </c>
      <c r="AZ1543" s="118">
        <v>2</v>
      </c>
      <c r="BA1543" s="118">
        <v>0</v>
      </c>
      <c r="BB1543" s="118">
        <v>71</v>
      </c>
      <c r="BC1543" s="118">
        <v>26</v>
      </c>
      <c r="BD1543" s="116">
        <v>10</v>
      </c>
      <c r="BE1543" s="118">
        <v>30</v>
      </c>
      <c r="BF1543" s="118">
        <v>0</v>
      </c>
      <c r="BG1543" s="112">
        <v>38.6845703125</v>
      </c>
      <c r="BH1543" s="244">
        <v>94</v>
      </c>
      <c r="BI1543" s="240">
        <v>21.962616822429908</v>
      </c>
      <c r="BJ1543" s="129"/>
      <c r="BK1543" s="129"/>
    </row>
    <row r="1544" spans="1:63">
      <c r="A1544" s="352">
        <v>41825</v>
      </c>
      <c r="B1544" s="206" t="s">
        <v>133</v>
      </c>
      <c r="C1544" s="206" t="s">
        <v>176</v>
      </c>
      <c r="D1544" s="206">
        <v>169</v>
      </c>
      <c r="E1544" s="206">
        <v>163</v>
      </c>
      <c r="F1544" s="206">
        <v>6</v>
      </c>
      <c r="G1544" s="206">
        <v>500</v>
      </c>
      <c r="H1544" s="206">
        <v>482</v>
      </c>
      <c r="I1544" s="206">
        <v>18</v>
      </c>
      <c r="J1544" s="206">
        <v>1555</v>
      </c>
      <c r="K1544" s="245">
        <v>1491</v>
      </c>
      <c r="L1544" s="245">
        <v>64</v>
      </c>
      <c r="M1544" s="245">
        <v>811578</v>
      </c>
      <c r="N1544" s="246">
        <v>1.4786008978262544E-3</v>
      </c>
      <c r="O1544" s="245">
        <v>39</v>
      </c>
      <c r="P1544" s="246">
        <v>5.0147357396781445E-3</v>
      </c>
      <c r="Q1544" s="246">
        <v>0</v>
      </c>
      <c r="R1544" s="247">
        <v>289604</v>
      </c>
      <c r="S1544" s="246">
        <v>99.19439697265625</v>
      </c>
      <c r="T1544" s="246">
        <v>99.189422607421875</v>
      </c>
      <c r="U1544" s="248">
        <v>291956</v>
      </c>
      <c r="V1544" s="249">
        <v>0.43842223286628723</v>
      </c>
      <c r="W1544" s="248">
        <v>897</v>
      </c>
      <c r="X1544" s="246">
        <v>0.30973330140113831</v>
      </c>
      <c r="Y1544" s="246">
        <v>0</v>
      </c>
      <c r="Z1544" s="247">
        <v>54762</v>
      </c>
      <c r="AA1544" s="249">
        <v>95.53887939453125</v>
      </c>
      <c r="AB1544" s="246">
        <v>53981</v>
      </c>
      <c r="AC1544" s="250">
        <v>95.931900024414063</v>
      </c>
      <c r="AD1544" s="246">
        <v>5.265772819519043</v>
      </c>
      <c r="AE1544" s="246">
        <v>34.826957702636719</v>
      </c>
      <c r="AF1544" s="246">
        <v>1237.045166015625</v>
      </c>
      <c r="AG1544" s="246">
        <v>4136.466796875</v>
      </c>
      <c r="AH1544" s="251">
        <v>2492.3291015625</v>
      </c>
      <c r="AI1544" s="246">
        <v>60.252609252929688</v>
      </c>
      <c r="AJ1544" s="251">
        <v>4024.3271484375</v>
      </c>
      <c r="AK1544" s="251">
        <v>112.13999176025391</v>
      </c>
      <c r="AL1544" s="246">
        <v>2431.80517578125</v>
      </c>
      <c r="AM1544" s="246">
        <v>60.523799896240234</v>
      </c>
      <c r="AN1544" s="246">
        <v>71.379432678222656</v>
      </c>
      <c r="AO1544" s="246">
        <v>72.787178039550781</v>
      </c>
      <c r="AP1544" s="246">
        <v>42.134922027587891</v>
      </c>
      <c r="AQ1544" s="246">
        <v>2.6601072648713826</v>
      </c>
      <c r="AR1544" s="248">
        <v>356</v>
      </c>
      <c r="AS1544" s="248">
        <v>2</v>
      </c>
      <c r="AT1544" s="248">
        <v>0</v>
      </c>
      <c r="AU1544" s="248">
        <v>0</v>
      </c>
      <c r="AV1544" s="248">
        <v>1</v>
      </c>
      <c r="AW1544" s="248">
        <v>1</v>
      </c>
      <c r="AX1544" s="248">
        <v>3</v>
      </c>
      <c r="AY1544" s="248">
        <v>0</v>
      </c>
      <c r="AZ1544" s="248">
        <v>5</v>
      </c>
      <c r="BA1544" s="248">
        <v>0</v>
      </c>
      <c r="BB1544" s="248">
        <v>74</v>
      </c>
      <c r="BC1544" s="248">
        <v>41</v>
      </c>
      <c r="BD1544" s="246">
        <v>15</v>
      </c>
      <c r="BE1544" s="248">
        <v>29</v>
      </c>
      <c r="BF1544" s="248">
        <v>0</v>
      </c>
      <c r="BG1544" s="249">
        <v>34.603733062744141</v>
      </c>
      <c r="BH1544" s="252">
        <v>155</v>
      </c>
      <c r="BI1544" s="253">
        <v>31</v>
      </c>
      <c r="BJ1544" s="129"/>
      <c r="BK1544" s="129"/>
    </row>
    <row r="1545" spans="1:63">
      <c r="A1545" s="352">
        <v>41825</v>
      </c>
      <c r="B1545" s="206" t="s">
        <v>125</v>
      </c>
      <c r="C1545" s="206" t="s">
        <v>176</v>
      </c>
      <c r="D1545" s="206">
        <v>170</v>
      </c>
      <c r="E1545" s="206">
        <v>164</v>
      </c>
      <c r="F1545" s="206">
        <v>6</v>
      </c>
      <c r="G1545" s="206">
        <v>478</v>
      </c>
      <c r="H1545" s="206">
        <v>460</v>
      </c>
      <c r="I1545" s="206">
        <v>18</v>
      </c>
      <c r="J1545" s="206">
        <v>1554</v>
      </c>
      <c r="K1545" s="245">
        <v>1490</v>
      </c>
      <c r="L1545" s="245">
        <v>64</v>
      </c>
      <c r="M1545" s="245">
        <v>824575</v>
      </c>
      <c r="N1545" s="246">
        <v>4.2446106672286987E-3</v>
      </c>
      <c r="O1545" s="245">
        <v>15</v>
      </c>
      <c r="P1545" s="246">
        <v>1.9007576629519463E-3</v>
      </c>
      <c r="Q1545" s="246">
        <v>0</v>
      </c>
      <c r="R1545" s="247">
        <v>322595</v>
      </c>
      <c r="S1545" s="246">
        <v>99.284744262695313</v>
      </c>
      <c r="T1545" s="246">
        <v>99.282859802246094</v>
      </c>
      <c r="U1545" s="248">
        <v>324919</v>
      </c>
      <c r="V1545" s="249">
        <v>0.43426206707954407</v>
      </c>
      <c r="W1545" s="248">
        <v>735</v>
      </c>
      <c r="X1545" s="246">
        <v>0.22783985733985901</v>
      </c>
      <c r="Y1545" s="246">
        <v>0</v>
      </c>
      <c r="Z1545" s="247">
        <v>75223</v>
      </c>
      <c r="AA1545" s="249">
        <v>97.176399230957031</v>
      </c>
      <c r="AB1545" s="246">
        <v>75923</v>
      </c>
      <c r="AC1545" s="250">
        <v>96.865242004394531</v>
      </c>
      <c r="AD1545" s="246">
        <v>4.2724037170410156</v>
      </c>
      <c r="AE1545" s="246">
        <v>32.030830383300781</v>
      </c>
      <c r="AF1545" s="246">
        <v>1031.5723876953125</v>
      </c>
      <c r="AG1545" s="246">
        <v>4175.18115234375</v>
      </c>
      <c r="AH1545" s="251">
        <v>2587.43603515625</v>
      </c>
      <c r="AI1545" s="246">
        <v>61.971828460693359</v>
      </c>
      <c r="AJ1545" s="251">
        <v>4059.41259765625</v>
      </c>
      <c r="AK1545" s="251">
        <v>115.76849365234375</v>
      </c>
      <c r="AL1545" s="246">
        <v>2495.84228515625</v>
      </c>
      <c r="AM1545" s="246">
        <v>91.593902587890625</v>
      </c>
      <c r="AN1545" s="246">
        <v>70.894821166992187</v>
      </c>
      <c r="AO1545" s="246">
        <v>72.12896728515625</v>
      </c>
      <c r="AP1545" s="246">
        <v>44.310073852539063</v>
      </c>
      <c r="AQ1545" s="246">
        <v>2.6867317582649615</v>
      </c>
      <c r="AR1545" s="248">
        <v>329</v>
      </c>
      <c r="AS1545" s="248">
        <v>5</v>
      </c>
      <c r="AT1545" s="248">
        <v>1</v>
      </c>
      <c r="AU1545" s="248">
        <v>1</v>
      </c>
      <c r="AV1545" s="248">
        <v>4</v>
      </c>
      <c r="AW1545" s="248">
        <v>2</v>
      </c>
      <c r="AX1545" s="248">
        <v>1</v>
      </c>
      <c r="AY1545" s="248">
        <v>0</v>
      </c>
      <c r="AZ1545" s="248">
        <v>6</v>
      </c>
      <c r="BA1545" s="248">
        <v>0</v>
      </c>
      <c r="BB1545" s="248">
        <v>51</v>
      </c>
      <c r="BC1545" s="248">
        <v>32</v>
      </c>
      <c r="BD1545" s="246">
        <v>6</v>
      </c>
      <c r="BE1545" s="248">
        <v>19</v>
      </c>
      <c r="BF1545" s="248">
        <v>0</v>
      </c>
      <c r="BG1545" s="249">
        <v>34.490509033203125</v>
      </c>
      <c r="BH1545" s="252">
        <v>142</v>
      </c>
      <c r="BI1545" s="253">
        <v>29.707112970711297</v>
      </c>
      <c r="BJ1545" s="129"/>
      <c r="BK1545" s="129"/>
    </row>
    <row r="1546" spans="1:63">
      <c r="A1546" s="352">
        <v>41825</v>
      </c>
      <c r="B1546" s="107" t="s">
        <v>127</v>
      </c>
      <c r="C1546" s="107" t="s">
        <v>128</v>
      </c>
      <c r="D1546" s="107">
        <v>162</v>
      </c>
      <c r="E1546" s="107">
        <v>150</v>
      </c>
      <c r="F1546" s="107">
        <v>12</v>
      </c>
      <c r="G1546" s="107">
        <v>486</v>
      </c>
      <c r="H1546" s="107">
        <v>450</v>
      </c>
      <c r="I1546" s="107">
        <v>36</v>
      </c>
      <c r="J1546" s="107">
        <v>1579</v>
      </c>
      <c r="K1546" s="108">
        <v>1457</v>
      </c>
      <c r="L1546" s="108">
        <v>122</v>
      </c>
      <c r="M1546" s="108">
        <v>824516</v>
      </c>
      <c r="N1546" s="109">
        <v>1.2128327216487378E-4</v>
      </c>
      <c r="O1546" s="108">
        <v>3736</v>
      </c>
      <c r="P1546" s="109">
        <v>0.45312750339508057</v>
      </c>
      <c r="Q1546" s="109">
        <v>0</v>
      </c>
      <c r="R1546" s="110">
        <v>339982</v>
      </c>
      <c r="S1546" s="109">
        <v>99.563652038574219</v>
      </c>
      <c r="T1546" s="109">
        <v>99.112503051757813</v>
      </c>
      <c r="U1546" s="111">
        <v>341472</v>
      </c>
      <c r="V1546" s="112">
        <v>3.4849122166633606E-2</v>
      </c>
      <c r="W1546" s="111">
        <v>2578</v>
      </c>
      <c r="X1546" s="109">
        <v>0.75827544927597046</v>
      </c>
      <c r="Y1546" s="109">
        <v>0</v>
      </c>
      <c r="Z1546" s="110">
        <v>751078</v>
      </c>
      <c r="AA1546" s="112">
        <v>99.22271728515625</v>
      </c>
      <c r="AB1546" s="109">
        <v>750185</v>
      </c>
      <c r="AC1546" s="182">
        <v>99.400283813476563</v>
      </c>
      <c r="AD1546" s="109">
        <v>3.1572175025939941</v>
      </c>
      <c r="AE1546" s="109">
        <v>17.41595458984375</v>
      </c>
      <c r="AF1546" s="109">
        <v>714.13885498046875</v>
      </c>
      <c r="AG1546" s="109">
        <v>4369.70654296875</v>
      </c>
      <c r="AH1546" s="113">
        <v>2761.033935546875</v>
      </c>
      <c r="AI1546" s="109">
        <v>63.185798645019531</v>
      </c>
      <c r="AJ1546" s="113">
        <v>4024.46728515625</v>
      </c>
      <c r="AK1546" s="113">
        <v>345.23895263671875</v>
      </c>
      <c r="AL1546" s="109">
        <v>450</v>
      </c>
      <c r="AM1546" s="109">
        <v>36</v>
      </c>
      <c r="AN1546" s="109">
        <v>75.725242614746094</v>
      </c>
      <c r="AO1546" s="109">
        <v>77.347541809082031</v>
      </c>
      <c r="AP1546" s="109">
        <v>60.848030090332031</v>
      </c>
      <c r="AQ1546" s="109">
        <v>2.7673885642613998</v>
      </c>
      <c r="AR1546" s="111">
        <v>318</v>
      </c>
      <c r="AS1546" s="111">
        <v>0</v>
      </c>
      <c r="AT1546" s="111">
        <v>0</v>
      </c>
      <c r="AU1546" s="111">
        <v>0</v>
      </c>
      <c r="AV1546" s="111">
        <v>1</v>
      </c>
      <c r="AW1546" s="111">
        <v>1</v>
      </c>
      <c r="AX1546" s="111">
        <v>25</v>
      </c>
      <c r="AY1546" s="111">
        <v>0</v>
      </c>
      <c r="AZ1546" s="111">
        <v>7</v>
      </c>
      <c r="BA1546" s="111">
        <v>0</v>
      </c>
      <c r="BB1546" s="111">
        <v>20</v>
      </c>
      <c r="BC1546" s="111">
        <v>3</v>
      </c>
      <c r="BD1546" s="109">
        <v>82</v>
      </c>
      <c r="BE1546" s="111">
        <v>104</v>
      </c>
      <c r="BF1546" s="111">
        <v>0</v>
      </c>
      <c r="BG1546" s="112">
        <v>37.073505401611328</v>
      </c>
      <c r="BH1546" s="244">
        <v>141</v>
      </c>
      <c r="BI1546" s="240">
        <v>29.012345679012348</v>
      </c>
      <c r="BJ1546" s="129"/>
      <c r="BK1546" s="129"/>
    </row>
    <row r="1547" spans="1:63">
      <c r="A1547" s="352">
        <v>41825</v>
      </c>
      <c r="B1547" s="107" t="s">
        <v>129</v>
      </c>
      <c r="C1547" s="107" t="s">
        <v>128</v>
      </c>
      <c r="D1547" s="107">
        <v>154</v>
      </c>
      <c r="E1547" s="107">
        <v>151</v>
      </c>
      <c r="F1547" s="107">
        <v>3</v>
      </c>
      <c r="G1547" s="107">
        <v>457</v>
      </c>
      <c r="H1547" s="107">
        <v>449</v>
      </c>
      <c r="I1547" s="107">
        <v>8</v>
      </c>
      <c r="J1547" s="107">
        <v>1274</v>
      </c>
      <c r="K1547" s="108">
        <v>1248</v>
      </c>
      <c r="L1547" s="108">
        <v>26</v>
      </c>
      <c r="M1547" s="108">
        <v>606412</v>
      </c>
      <c r="N1547" s="109">
        <v>0.30952554941177368</v>
      </c>
      <c r="O1547" s="108">
        <v>2989</v>
      </c>
      <c r="P1547" s="109">
        <v>0.49444431066513062</v>
      </c>
      <c r="Q1547" s="109">
        <v>0</v>
      </c>
      <c r="R1547" s="110">
        <v>199233</v>
      </c>
      <c r="S1547" s="109">
        <v>99.456871032714844</v>
      </c>
      <c r="T1547" s="109">
        <v>98.965110778808594</v>
      </c>
      <c r="U1547" s="111">
        <v>200321</v>
      </c>
      <c r="V1547" s="112">
        <v>3.9436705410480499E-2</v>
      </c>
      <c r="W1547" s="111">
        <v>1454</v>
      </c>
      <c r="X1547" s="109">
        <v>0.72979879379272461</v>
      </c>
      <c r="Y1547" s="109">
        <v>0</v>
      </c>
      <c r="Z1547" s="110">
        <v>157439</v>
      </c>
      <c r="AA1547" s="112">
        <v>98.995162963867188</v>
      </c>
      <c r="AB1547" s="109">
        <v>158178</v>
      </c>
      <c r="AC1547" s="182">
        <v>99.078254699707031</v>
      </c>
      <c r="AD1547" s="109">
        <v>3.098797082901001</v>
      </c>
      <c r="AE1547" s="109">
        <v>26.159759521484375</v>
      </c>
      <c r="AF1547" s="109">
        <v>545.60565185546875</v>
      </c>
      <c r="AG1547" s="109">
        <v>2364.306396484375</v>
      </c>
      <c r="AH1547" s="113">
        <v>998.92333984375</v>
      </c>
      <c r="AI1547" s="109">
        <v>42.250164031982422</v>
      </c>
      <c r="AJ1547" s="113">
        <v>2335.6337890625</v>
      </c>
      <c r="AK1547" s="113">
        <v>28.672222137451172</v>
      </c>
      <c r="AL1547" s="109">
        <v>449</v>
      </c>
      <c r="AM1547" s="109">
        <v>8</v>
      </c>
      <c r="AN1547" s="109">
        <v>54.780025482177734</v>
      </c>
      <c r="AO1547" s="109">
        <v>55.427509307861328</v>
      </c>
      <c r="AP1547" s="109">
        <v>28.069290161132813</v>
      </c>
      <c r="AQ1547" s="109">
        <v>1.8558134980254122</v>
      </c>
      <c r="AR1547" s="111">
        <v>361</v>
      </c>
      <c r="AS1547" s="111">
        <v>0</v>
      </c>
      <c r="AT1547" s="111">
        <v>2</v>
      </c>
      <c r="AU1547" s="111">
        <v>2</v>
      </c>
      <c r="AV1547" s="111">
        <v>0</v>
      </c>
      <c r="AW1547" s="111">
        <v>0</v>
      </c>
      <c r="AX1547" s="111">
        <v>17</v>
      </c>
      <c r="AY1547" s="111">
        <v>0</v>
      </c>
      <c r="AZ1547" s="111">
        <v>22</v>
      </c>
      <c r="BA1547" s="111">
        <v>0</v>
      </c>
      <c r="BB1547" s="111">
        <v>25</v>
      </c>
      <c r="BC1547" s="111">
        <v>11</v>
      </c>
      <c r="BD1547" s="109">
        <v>56</v>
      </c>
      <c r="BE1547" s="111">
        <v>84</v>
      </c>
      <c r="BF1547" s="111">
        <v>0</v>
      </c>
      <c r="BG1547" s="112">
        <v>26.958683013916016</v>
      </c>
      <c r="BH1547" s="244">
        <v>201</v>
      </c>
      <c r="BI1547" s="240">
        <v>43.982494529540482</v>
      </c>
      <c r="BJ1547" s="129"/>
      <c r="BK1547" s="129"/>
    </row>
    <row r="1548" spans="1:63">
      <c r="A1548" s="352">
        <v>41825</v>
      </c>
      <c r="B1548" s="126" t="s">
        <v>130</v>
      </c>
      <c r="C1548" s="126" t="s">
        <v>128</v>
      </c>
      <c r="D1548" s="233">
        <v>181</v>
      </c>
      <c r="E1548" s="233">
        <v>176</v>
      </c>
      <c r="F1548" s="233">
        <v>5</v>
      </c>
      <c r="G1548" s="233">
        <v>543</v>
      </c>
      <c r="H1548" s="233">
        <v>528</v>
      </c>
      <c r="I1548" s="233">
        <v>15</v>
      </c>
      <c r="J1548" s="233">
        <v>884</v>
      </c>
      <c r="K1548" s="233">
        <v>850</v>
      </c>
      <c r="L1548" s="233">
        <v>34</v>
      </c>
      <c r="M1548" s="233">
        <v>279728</v>
      </c>
      <c r="N1548" s="195">
        <v>0</v>
      </c>
      <c r="O1548" s="233">
        <v>722</v>
      </c>
      <c r="P1548" s="230">
        <v>0.2581106424331665</v>
      </c>
      <c r="Q1548" s="234">
        <v>0</v>
      </c>
      <c r="R1548" s="233">
        <v>67781</v>
      </c>
      <c r="S1548" s="230">
        <v>99.817390441894531</v>
      </c>
      <c r="T1548" s="195">
        <v>99.55975341796875</v>
      </c>
      <c r="U1548" s="233">
        <v>67905</v>
      </c>
      <c r="V1548" s="195">
        <v>0</v>
      </c>
      <c r="W1548" s="233">
        <v>500</v>
      </c>
      <c r="X1548" s="195">
        <v>0.73766982555389404</v>
      </c>
      <c r="Y1548" s="234">
        <v>0</v>
      </c>
      <c r="Z1548" s="233">
        <v>138951</v>
      </c>
      <c r="AA1548" s="195">
        <v>98.231033325195312</v>
      </c>
      <c r="AB1548" s="233">
        <v>140402</v>
      </c>
      <c r="AC1548" s="195">
        <v>98.12896728515625</v>
      </c>
      <c r="AD1548" s="234">
        <v>4.2435951232910156</v>
      </c>
      <c r="AE1548" s="234">
        <v>26.228271484375</v>
      </c>
      <c r="AF1548" s="233">
        <v>343.86679077148437</v>
      </c>
      <c r="AG1548" s="234">
        <v>1181.433349609375</v>
      </c>
      <c r="AH1548" s="234">
        <v>670.005126953125</v>
      </c>
      <c r="AI1548" s="234">
        <v>56.711208343505859</v>
      </c>
      <c r="AJ1548" s="234">
        <v>1142.2554931640625</v>
      </c>
      <c r="AK1548" s="234">
        <v>39.177780151367188</v>
      </c>
      <c r="AL1548" s="234">
        <v>528</v>
      </c>
      <c r="AM1548" s="234">
        <v>15</v>
      </c>
      <c r="AN1548" s="235">
        <v>45.685878753662109</v>
      </c>
      <c r="AO1548" s="235">
        <v>45.516975402832031</v>
      </c>
      <c r="AP1548" s="235">
        <v>51.228183746337891</v>
      </c>
      <c r="AQ1548" s="213">
        <v>1.3364630651689762</v>
      </c>
      <c r="AR1548" s="234">
        <v>459</v>
      </c>
      <c r="AS1548" s="236">
        <v>0</v>
      </c>
      <c r="AT1548" s="236">
        <v>0</v>
      </c>
      <c r="AU1548" s="236">
        <v>0</v>
      </c>
      <c r="AV1548" s="236">
        <v>0</v>
      </c>
      <c r="AW1548" s="236">
        <v>0</v>
      </c>
      <c r="AX1548" s="236">
        <v>15</v>
      </c>
      <c r="AY1548" s="236">
        <v>0</v>
      </c>
      <c r="AZ1548" s="236">
        <v>4</v>
      </c>
      <c r="BA1548" s="236">
        <v>0</v>
      </c>
      <c r="BB1548" s="236">
        <v>64</v>
      </c>
      <c r="BC1548" s="236">
        <v>15</v>
      </c>
      <c r="BD1548" s="236">
        <v>18</v>
      </c>
      <c r="BE1548" s="236">
        <v>5</v>
      </c>
      <c r="BF1548" s="236">
        <v>0</v>
      </c>
      <c r="BG1548" s="235">
        <v>20.853796005249023</v>
      </c>
      <c r="BH1548" s="236">
        <v>290</v>
      </c>
      <c r="BI1548" s="235">
        <v>53.406998158379373</v>
      </c>
      <c r="BJ1548" s="129"/>
      <c r="BK1548" s="129"/>
    </row>
    <row r="1549" spans="1:63">
      <c r="A1549" s="352">
        <v>41825</v>
      </c>
      <c r="B1549" s="127" t="s">
        <v>132</v>
      </c>
      <c r="C1549" s="127" t="s">
        <v>128</v>
      </c>
      <c r="D1549" s="199">
        <v>183</v>
      </c>
      <c r="E1549" s="199">
        <v>178</v>
      </c>
      <c r="F1549" s="199">
        <v>5</v>
      </c>
      <c r="G1549" s="199">
        <v>542</v>
      </c>
      <c r="H1549" s="199">
        <v>527</v>
      </c>
      <c r="I1549" s="199">
        <v>15</v>
      </c>
      <c r="J1549" s="199">
        <v>1028</v>
      </c>
      <c r="K1549" s="199">
        <v>997</v>
      </c>
      <c r="L1549" s="199">
        <v>31</v>
      </c>
      <c r="M1549" s="199">
        <v>387911</v>
      </c>
      <c r="N1549" s="200">
        <v>7.4759414419531822E-3</v>
      </c>
      <c r="O1549" s="199">
        <v>1415</v>
      </c>
      <c r="P1549" s="194">
        <v>0.36482799053192139</v>
      </c>
      <c r="Q1549" s="200">
        <v>0</v>
      </c>
      <c r="R1549" s="199">
        <v>104257</v>
      </c>
      <c r="S1549" s="194">
        <v>99.731201171875</v>
      </c>
      <c r="T1549" s="200">
        <v>99.367355346679688</v>
      </c>
      <c r="U1549" s="199">
        <v>104538</v>
      </c>
      <c r="V1549" s="201">
        <v>0</v>
      </c>
      <c r="W1549" s="199">
        <v>1227</v>
      </c>
      <c r="X1549" s="200">
        <v>1.1768994331359863</v>
      </c>
      <c r="Y1549" s="200">
        <v>0</v>
      </c>
      <c r="Z1549" s="199">
        <v>160633</v>
      </c>
      <c r="AA1549" s="201">
        <v>96.85369873046875</v>
      </c>
      <c r="AB1549" s="199">
        <v>161305</v>
      </c>
      <c r="AC1549" s="201">
        <v>96.957313537597656</v>
      </c>
      <c r="AD1549" s="200">
        <v>4.2796440124511719</v>
      </c>
      <c r="AE1549" s="200">
        <v>28.414699554443359</v>
      </c>
      <c r="AF1549" s="199">
        <v>462.23348999023437</v>
      </c>
      <c r="AG1549" s="200">
        <v>1595.7110595703125</v>
      </c>
      <c r="AH1549" s="200">
        <v>855.9666748046875</v>
      </c>
      <c r="AI1549" s="237">
        <v>53.641708374023437</v>
      </c>
      <c r="AJ1549" s="200">
        <v>1546.0609130859375</v>
      </c>
      <c r="AK1549" s="200">
        <v>49.650001525878906</v>
      </c>
      <c r="AL1549" s="200">
        <v>527</v>
      </c>
      <c r="AM1549" s="200">
        <v>15</v>
      </c>
      <c r="AN1549" s="200">
        <v>49.446430206298828</v>
      </c>
      <c r="AO1549" s="200">
        <v>49.461982727050781</v>
      </c>
      <c r="AP1549" s="200">
        <v>48.966911315917969</v>
      </c>
      <c r="AQ1549" s="200">
        <v>1.552248112422483</v>
      </c>
      <c r="AR1549" s="200">
        <v>470</v>
      </c>
      <c r="AS1549" s="202">
        <v>0</v>
      </c>
      <c r="AT1549" s="202">
        <v>1</v>
      </c>
      <c r="AU1549" s="202">
        <v>0</v>
      </c>
      <c r="AV1549" s="202">
        <v>0</v>
      </c>
      <c r="AW1549" s="202">
        <v>0</v>
      </c>
      <c r="AX1549" s="202">
        <v>37</v>
      </c>
      <c r="AY1549" s="202">
        <v>-2</v>
      </c>
      <c r="AZ1549" s="202">
        <v>7</v>
      </c>
      <c r="BA1549" s="202">
        <v>0</v>
      </c>
      <c r="BB1549" s="202">
        <v>69</v>
      </c>
      <c r="BC1549" s="202">
        <v>34</v>
      </c>
      <c r="BD1549" s="202">
        <v>51</v>
      </c>
      <c r="BE1549" s="202">
        <v>21</v>
      </c>
      <c r="BF1549" s="202">
        <v>0</v>
      </c>
      <c r="BG1549" s="200">
        <v>22.862604141235352</v>
      </c>
      <c r="BH1549" s="202">
        <v>265</v>
      </c>
      <c r="BI1549" s="238">
        <v>48.892988929889299</v>
      </c>
      <c r="BJ1549" s="129"/>
      <c r="BK1549" s="129"/>
    </row>
    <row r="1550" spans="1:63">
      <c r="A1550" s="352">
        <v>41824</v>
      </c>
      <c r="B1550" s="126" t="s">
        <v>6</v>
      </c>
      <c r="C1550" s="126"/>
      <c r="D1550" s="233">
        <v>2084</v>
      </c>
      <c r="E1550" s="233">
        <v>1909</v>
      </c>
      <c r="F1550" s="233">
        <v>175</v>
      </c>
      <c r="G1550" s="233">
        <v>6146</v>
      </c>
      <c r="H1550" s="233">
        <v>5639</v>
      </c>
      <c r="I1550" s="233">
        <v>507</v>
      </c>
      <c r="J1550" s="233">
        <v>19020</v>
      </c>
      <c r="K1550" s="233">
        <v>17162</v>
      </c>
      <c r="L1550" s="233">
        <v>1858</v>
      </c>
      <c r="M1550" s="233">
        <v>10465346</v>
      </c>
      <c r="N1550" s="195">
        <v>3.7877391350299626E-2</v>
      </c>
      <c r="O1550" s="233">
        <v>17529</v>
      </c>
      <c r="P1550" s="230">
        <v>0.16979912072456993</v>
      </c>
      <c r="Q1550" s="234"/>
      <c r="R1550" s="233">
        <v>4208602</v>
      </c>
      <c r="S1550" s="230">
        <v>99.538863314352668</v>
      </c>
      <c r="T1550" s="195">
        <v>99.369847199665671</v>
      </c>
      <c r="U1550" s="233">
        <v>4228115</v>
      </c>
      <c r="V1550" s="195">
        <v>0.13126416786006773</v>
      </c>
      <c r="W1550" s="233">
        <v>16069</v>
      </c>
      <c r="X1550" s="195">
        <v>0.38181324819975848</v>
      </c>
      <c r="Y1550" s="234"/>
      <c r="Z1550" s="233">
        <v>3265837</v>
      </c>
      <c r="AA1550" s="195">
        <v>98.239974945543409</v>
      </c>
      <c r="AB1550" s="233">
        <v>3264616</v>
      </c>
      <c r="AC1550" s="195">
        <v>98.268867487111393</v>
      </c>
      <c r="AD1550" s="234">
        <v>9.0222854293739836</v>
      </c>
      <c r="AE1550" s="234">
        <v>31.133660972501794</v>
      </c>
      <c r="AF1550" s="233">
        <v>13989.967651367187</v>
      </c>
      <c r="AG1550" s="234">
        <v>58658.339721679688</v>
      </c>
      <c r="AH1550" s="234">
        <v>40024.39111328125</v>
      </c>
      <c r="AI1550" s="234">
        <v>68.233078711719031</v>
      </c>
      <c r="AJ1550" s="234">
        <v>51022.974487304687</v>
      </c>
      <c r="AK1550" s="234">
        <v>7635.3687858581543</v>
      </c>
      <c r="AL1550" s="234">
        <v>30804.684326171875</v>
      </c>
      <c r="AM1550" s="234">
        <v>6260.310188293457</v>
      </c>
      <c r="AN1550" s="235">
        <v>82.753890699633004</v>
      </c>
      <c r="AO1550" s="235">
        <v>80.393829538513742</v>
      </c>
      <c r="AP1550" s="235">
        <v>104.11237783140025</v>
      </c>
      <c r="AQ1550" s="213">
        <v>3.0840346856824232</v>
      </c>
      <c r="AR1550" s="234">
        <v>3863</v>
      </c>
      <c r="AS1550" s="236">
        <v>100</v>
      </c>
      <c r="AT1550" s="236">
        <v>16</v>
      </c>
      <c r="AU1550" s="236">
        <v>11</v>
      </c>
      <c r="AV1550" s="236">
        <v>24</v>
      </c>
      <c r="AW1550" s="236">
        <v>9</v>
      </c>
      <c r="AX1550" s="236">
        <v>130</v>
      </c>
      <c r="AY1550" s="236">
        <v>-2</v>
      </c>
      <c r="AZ1550" s="236">
        <v>82</v>
      </c>
      <c r="BA1550" s="236">
        <v>0</v>
      </c>
      <c r="BB1550" s="236">
        <v>626</v>
      </c>
      <c r="BC1550" s="236">
        <v>282</v>
      </c>
      <c r="BD1550" s="236">
        <v>349</v>
      </c>
      <c r="BE1550" s="236">
        <v>471</v>
      </c>
      <c r="BF1550" s="236">
        <v>0</v>
      </c>
      <c r="BG1550" s="235">
        <v>40.444002324683389</v>
      </c>
      <c r="BH1550" s="236">
        <v>1700</v>
      </c>
      <c r="BI1550" s="235">
        <v>27.660266840221283</v>
      </c>
      <c r="BJ1550" s="129"/>
      <c r="BK1550" s="129"/>
    </row>
    <row r="1551" spans="1:63">
      <c r="A1551" s="352">
        <v>41824</v>
      </c>
      <c r="B1551" s="127" t="s">
        <v>134</v>
      </c>
      <c r="C1551" s="127"/>
      <c r="D1551" s="199">
        <v>734</v>
      </c>
      <c r="E1551" s="199">
        <v>651</v>
      </c>
      <c r="F1551" s="199">
        <v>83</v>
      </c>
      <c r="G1551" s="199">
        <v>2187</v>
      </c>
      <c r="H1551" s="199">
        <v>1935</v>
      </c>
      <c r="I1551" s="199">
        <v>252</v>
      </c>
      <c r="J1551" s="199">
        <v>7831</v>
      </c>
      <c r="K1551" s="199">
        <v>6821</v>
      </c>
      <c r="L1551" s="199">
        <v>1010</v>
      </c>
      <c r="M1551" s="199">
        <v>4911754</v>
      </c>
      <c r="N1551" s="200">
        <v>8.7748695953637646E-3</v>
      </c>
      <c r="O1551" s="199">
        <v>8578</v>
      </c>
      <c r="P1551" s="194">
        <v>0.17467448110222353</v>
      </c>
      <c r="Q1551" s="200"/>
      <c r="R1551" s="199">
        <v>2153943</v>
      </c>
      <c r="S1551" s="194">
        <v>99.613580498665158</v>
      </c>
      <c r="T1551" s="200">
        <v>99.439580993821764</v>
      </c>
      <c r="U1551" s="199">
        <v>2162300</v>
      </c>
      <c r="V1551" s="201">
        <v>8.6112011730888033E-2</v>
      </c>
      <c r="W1551" s="199">
        <v>6790</v>
      </c>
      <c r="X1551" s="200">
        <v>0.31523582564626829</v>
      </c>
      <c r="Y1551" s="200"/>
      <c r="Z1551" s="199">
        <v>1781090</v>
      </c>
      <c r="AA1551" s="201">
        <v>98.237538836179297</v>
      </c>
      <c r="AB1551" s="199">
        <v>1776480</v>
      </c>
      <c r="AC1551" s="201">
        <v>98.206282897512196</v>
      </c>
      <c r="AD1551" s="200">
        <v>5.0864492295591814</v>
      </c>
      <c r="AE1551" s="200">
        <v>32.335666666959703</v>
      </c>
      <c r="AF1551" s="199">
        <v>7121.0798950195312</v>
      </c>
      <c r="AG1551" s="200">
        <v>31247.293701171875</v>
      </c>
      <c r="AH1551" s="200">
        <v>23874.980224609375</v>
      </c>
      <c r="AI1551" s="237">
        <v>76.406553645680958</v>
      </c>
      <c r="AJ1551" s="200">
        <v>25766.510986328125</v>
      </c>
      <c r="AK1551" s="200">
        <v>5480.7895431518555</v>
      </c>
      <c r="AL1551" s="200">
        <v>18983.37939453125</v>
      </c>
      <c r="AM1551" s="200">
        <v>4891.5980682373047</v>
      </c>
      <c r="AN1551" s="200">
        <v>103.23251656656591</v>
      </c>
      <c r="AO1551" s="200">
        <v>98.015291834321843</v>
      </c>
      <c r="AP1551" s="200">
        <v>137.68763578678141</v>
      </c>
      <c r="AQ1551" s="200">
        <v>3.9902047888100975</v>
      </c>
      <c r="AR1551" s="200">
        <v>977</v>
      </c>
      <c r="AS1551" s="202">
        <v>84</v>
      </c>
      <c r="AT1551" s="202">
        <v>8</v>
      </c>
      <c r="AU1551" s="202">
        <v>5</v>
      </c>
      <c r="AV1551" s="202">
        <v>8</v>
      </c>
      <c r="AW1551" s="202">
        <v>2</v>
      </c>
      <c r="AX1551" s="202">
        <v>28</v>
      </c>
      <c r="AY1551" s="202">
        <v>0</v>
      </c>
      <c r="AZ1551" s="202">
        <v>30</v>
      </c>
      <c r="BA1551" s="202">
        <v>0</v>
      </c>
      <c r="BB1551" s="202">
        <v>146</v>
      </c>
      <c r="BC1551" s="202">
        <v>64</v>
      </c>
      <c r="BD1551" s="202">
        <v>102</v>
      </c>
      <c r="BE1551" s="202">
        <v>170</v>
      </c>
      <c r="BF1551" s="202">
        <v>0</v>
      </c>
      <c r="BG1551" s="200">
        <v>51.026122016586136</v>
      </c>
      <c r="BH1551" s="202">
        <v>238</v>
      </c>
      <c r="BI1551" s="238">
        <v>10.882487425697303</v>
      </c>
      <c r="BJ1551" s="129"/>
      <c r="BK1551" s="129"/>
    </row>
    <row r="1552" spans="1:63">
      <c r="A1552" s="352">
        <v>41824</v>
      </c>
      <c r="B1552" s="127" t="s">
        <v>175</v>
      </c>
      <c r="C1552" s="127"/>
      <c r="D1552" s="199">
        <v>670</v>
      </c>
      <c r="E1552" s="199">
        <v>603</v>
      </c>
      <c r="F1552" s="199">
        <v>67</v>
      </c>
      <c r="G1552" s="199">
        <v>1931</v>
      </c>
      <c r="H1552" s="199">
        <v>1750</v>
      </c>
      <c r="I1552" s="199">
        <v>181</v>
      </c>
      <c r="J1552" s="199">
        <v>6384</v>
      </c>
      <c r="K1552" s="199">
        <v>5750</v>
      </c>
      <c r="L1552" s="199">
        <v>634</v>
      </c>
      <c r="M1552" s="199">
        <v>3492516</v>
      </c>
      <c r="N1552" s="200">
        <v>4.6384899467880507E-3</v>
      </c>
      <c r="O1552" s="199">
        <v>140</v>
      </c>
      <c r="P1552" s="194">
        <v>4.1730690536776463E-3</v>
      </c>
      <c r="Q1552" s="200"/>
      <c r="R1552" s="199">
        <v>1368713</v>
      </c>
      <c r="S1552" s="194">
        <v>99.403867363621345</v>
      </c>
      <c r="T1552" s="243">
        <v>99.399719171594228</v>
      </c>
      <c r="U1552" s="199">
        <v>1376931</v>
      </c>
      <c r="V1552" s="201">
        <v>0.25447897835610361</v>
      </c>
      <c r="W1552" s="199">
        <v>3974</v>
      </c>
      <c r="X1552" s="200">
        <v>0.29034574815903702</v>
      </c>
      <c r="Y1552" s="200"/>
      <c r="Z1552" s="199">
        <v>360841</v>
      </c>
      <c r="AA1552" s="201">
        <v>96.103545529335847</v>
      </c>
      <c r="AB1552" s="199">
        <v>359965</v>
      </c>
      <c r="AC1552" s="201">
        <v>96.372702163010217</v>
      </c>
      <c r="AD1552" s="200">
        <v>19.098021688609784</v>
      </c>
      <c r="AE1552" s="200">
        <v>32.523425487019551</v>
      </c>
      <c r="AF1552" s="199">
        <v>4869.4879760742187</v>
      </c>
      <c r="AG1552" s="200">
        <v>18102.89208984375</v>
      </c>
      <c r="AH1552" s="200">
        <v>11162.016357421875</v>
      </c>
      <c r="AI1552" s="237">
        <v>61.658746580520642</v>
      </c>
      <c r="AJ1552" s="200">
        <v>16386.63818359375</v>
      </c>
      <c r="AK1552" s="200">
        <v>1716.2514953613281</v>
      </c>
      <c r="AL1552" s="200">
        <v>9867.304931640625</v>
      </c>
      <c r="AM1552" s="200">
        <v>1294.7121200561523</v>
      </c>
      <c r="AN1552" s="200">
        <v>73.290129703225631</v>
      </c>
      <c r="AO1552" s="200">
        <v>74.242441746765508</v>
      </c>
      <c r="AP1552" s="200">
        <v>67.41776255202943</v>
      </c>
      <c r="AQ1552" s="200">
        <v>2.8356660541735197</v>
      </c>
      <c r="AR1552" s="200">
        <v>1253</v>
      </c>
      <c r="AS1552" s="202">
        <v>14</v>
      </c>
      <c r="AT1552" s="202">
        <v>2</v>
      </c>
      <c r="AU1552" s="202">
        <v>1</v>
      </c>
      <c r="AV1552" s="202">
        <v>14</v>
      </c>
      <c r="AW1552" s="202">
        <v>5</v>
      </c>
      <c r="AX1552" s="202">
        <v>17</v>
      </c>
      <c r="AY1552" s="202">
        <v>0</v>
      </c>
      <c r="AZ1552" s="202">
        <v>21</v>
      </c>
      <c r="BA1552" s="202">
        <v>0</v>
      </c>
      <c r="BB1552" s="202">
        <v>294</v>
      </c>
      <c r="BC1552" s="202">
        <v>155</v>
      </c>
      <c r="BD1552" s="202">
        <v>56</v>
      </c>
      <c r="BE1552" s="202">
        <v>98</v>
      </c>
      <c r="BF1552" s="202">
        <v>0</v>
      </c>
      <c r="BG1552" s="200">
        <v>35.775346226104908</v>
      </c>
      <c r="BH1552" s="202">
        <v>513</v>
      </c>
      <c r="BI1552" s="238">
        <v>26.56654583117556</v>
      </c>
      <c r="BJ1552" s="129"/>
      <c r="BK1552" s="129"/>
    </row>
    <row r="1553" spans="1:63">
      <c r="A1553" s="352">
        <v>41824</v>
      </c>
      <c r="B1553" s="126" t="s">
        <v>135</v>
      </c>
      <c r="C1553" s="126"/>
      <c r="D1553" s="189">
        <v>680</v>
      </c>
      <c r="E1553" s="189">
        <v>655</v>
      </c>
      <c r="F1553" s="189">
        <v>25</v>
      </c>
      <c r="G1553" s="189">
        <v>2028</v>
      </c>
      <c r="H1553" s="189">
        <v>1954</v>
      </c>
      <c r="I1553" s="189">
        <v>74</v>
      </c>
      <c r="J1553" s="189">
        <v>4805</v>
      </c>
      <c r="K1553" s="189">
        <v>4591</v>
      </c>
      <c r="L1553" s="189">
        <v>214</v>
      </c>
      <c r="M1553" s="189">
        <v>2061076</v>
      </c>
      <c r="N1553" s="203">
        <v>0.16355534918110251</v>
      </c>
      <c r="O1553" s="189">
        <v>8811</v>
      </c>
      <c r="P1553" s="192">
        <v>0.42820048788382664</v>
      </c>
      <c r="Q1553" s="203"/>
      <c r="R1553" s="204">
        <v>685946</v>
      </c>
      <c r="S1553" s="192">
        <v>99.573609717981768</v>
      </c>
      <c r="T1553" s="203">
        <v>99.147235035365838</v>
      </c>
      <c r="U1553" s="204">
        <v>688884</v>
      </c>
      <c r="V1553" s="205">
        <v>2.6709866942943961E-2</v>
      </c>
      <c r="W1553" s="204">
        <v>5305</v>
      </c>
      <c r="X1553" s="203">
        <v>0.77338449382312902</v>
      </c>
      <c r="Y1553" s="203"/>
      <c r="Z1553" s="204">
        <v>1123906</v>
      </c>
      <c r="AA1553" s="205">
        <v>98.929757059884878</v>
      </c>
      <c r="AB1553" s="204">
        <v>1128171</v>
      </c>
      <c r="AC1553" s="205">
        <v>98.972425212510529</v>
      </c>
      <c r="AD1553" s="203">
        <v>3.6728904848032919</v>
      </c>
      <c r="AE1553" s="203">
        <v>28.514123629645169</v>
      </c>
      <c r="AF1553" s="204">
        <v>1999.3997802734375</v>
      </c>
      <c r="AG1553" s="205">
        <v>9308.1539306640625</v>
      </c>
      <c r="AH1553" s="205">
        <v>4987.39453125</v>
      </c>
      <c r="AI1553" s="232">
        <v>53.5809202168425</v>
      </c>
      <c r="AJ1553" s="205">
        <v>8869.8253173828125</v>
      </c>
      <c r="AK1553" s="205">
        <v>438.3277473449707</v>
      </c>
      <c r="AL1553" s="205">
        <v>1954</v>
      </c>
      <c r="AM1553" s="205">
        <v>74</v>
      </c>
      <c r="AN1553" s="203">
        <v>58.491390255160823</v>
      </c>
      <c r="AO1553" s="203">
        <v>58.716329620914991</v>
      </c>
      <c r="AP1553" s="203">
        <v>54.283207005280019</v>
      </c>
      <c r="AQ1553" s="203">
        <v>1.9371808388478797</v>
      </c>
      <c r="AR1553" s="205">
        <v>1633</v>
      </c>
      <c r="AS1553" s="204">
        <v>2</v>
      </c>
      <c r="AT1553" s="204">
        <v>6</v>
      </c>
      <c r="AU1553" s="204">
        <v>5</v>
      </c>
      <c r="AV1553" s="204">
        <v>2</v>
      </c>
      <c r="AW1553" s="204">
        <v>2</v>
      </c>
      <c r="AX1553" s="204">
        <v>85</v>
      </c>
      <c r="AY1553" s="204">
        <v>-2</v>
      </c>
      <c r="AZ1553" s="204">
        <v>31</v>
      </c>
      <c r="BA1553" s="204">
        <v>0</v>
      </c>
      <c r="BB1553" s="204">
        <v>186</v>
      </c>
      <c r="BC1553" s="204">
        <v>63</v>
      </c>
      <c r="BD1553" s="204">
        <v>191</v>
      </c>
      <c r="BE1553" s="204">
        <v>203</v>
      </c>
      <c r="BF1553" s="204">
        <v>0</v>
      </c>
      <c r="BG1553" s="203">
        <v>28.039547499912437</v>
      </c>
      <c r="BH1553" s="204">
        <v>949</v>
      </c>
      <c r="BI1553" s="239">
        <v>46.794871794871796</v>
      </c>
      <c r="BJ1553" s="129"/>
      <c r="BK1553" s="129"/>
    </row>
    <row r="1554" spans="1:63">
      <c r="A1554" s="352">
        <v>41824</v>
      </c>
      <c r="B1554" s="114" t="s">
        <v>121</v>
      </c>
      <c r="C1554" s="114" t="s">
        <v>122</v>
      </c>
      <c r="D1554" s="114">
        <v>217</v>
      </c>
      <c r="E1554" s="114">
        <v>168</v>
      </c>
      <c r="F1554" s="114">
        <v>49</v>
      </c>
      <c r="G1554" s="114">
        <v>641</v>
      </c>
      <c r="H1554" s="114">
        <v>492</v>
      </c>
      <c r="I1554" s="114">
        <v>149</v>
      </c>
      <c r="J1554" s="114">
        <v>2545</v>
      </c>
      <c r="K1554" s="115">
        <v>1932</v>
      </c>
      <c r="L1554" s="115">
        <v>613</v>
      </c>
      <c r="M1554" s="115">
        <v>1662638</v>
      </c>
      <c r="N1554" s="116">
        <v>1.8163906410336494E-2</v>
      </c>
      <c r="O1554" s="115">
        <v>2137</v>
      </c>
      <c r="P1554" s="116">
        <v>0.12856663763523102</v>
      </c>
      <c r="Q1554" s="116">
        <v>0</v>
      </c>
      <c r="R1554" s="117">
        <v>836423</v>
      </c>
      <c r="S1554" s="116">
        <v>99.583534240722656</v>
      </c>
      <c r="T1554" s="116">
        <v>99.45550537109375</v>
      </c>
      <c r="U1554" s="118">
        <v>839921</v>
      </c>
      <c r="V1554" s="119">
        <v>0.19692328572273254</v>
      </c>
      <c r="W1554" s="117">
        <v>3015</v>
      </c>
      <c r="X1554" s="119">
        <v>0.36046355962753296</v>
      </c>
      <c r="Y1554" s="119">
        <v>0</v>
      </c>
      <c r="Z1554" s="117">
        <v>879646</v>
      </c>
      <c r="AA1554" s="119">
        <v>98.080589294433594</v>
      </c>
      <c r="AB1554" s="116">
        <v>879066</v>
      </c>
      <c r="AC1554" s="120">
        <v>98.081825256347656</v>
      </c>
      <c r="AD1554" s="116">
        <v>4.7979912757873535</v>
      </c>
      <c r="AE1554" s="116">
        <v>33.088733673095703</v>
      </c>
      <c r="AF1554" s="116">
        <v>2322.062255859375</v>
      </c>
      <c r="AG1554" s="116">
        <v>12856.6240234375</v>
      </c>
      <c r="AH1554" s="121">
        <v>10811.6083984375</v>
      </c>
      <c r="AI1554" s="116">
        <v>84.093681335449219</v>
      </c>
      <c r="AJ1554" s="121">
        <v>9144.0458984375</v>
      </c>
      <c r="AK1554" s="121">
        <v>3712.58642578125</v>
      </c>
      <c r="AL1554" s="116">
        <v>7392.10498046875</v>
      </c>
      <c r="AM1554" s="116">
        <v>3419.5009765625</v>
      </c>
      <c r="AN1554" s="116">
        <v>125.59666442871094</v>
      </c>
      <c r="AO1554" s="116">
        <v>117.714599609375</v>
      </c>
      <c r="AP1554" s="116">
        <v>150.400634765625</v>
      </c>
      <c r="AQ1554" s="122">
        <v>5.051718673256385</v>
      </c>
      <c r="AR1554" s="118">
        <v>181</v>
      </c>
      <c r="AS1554" s="118">
        <v>63</v>
      </c>
      <c r="AT1554" s="118">
        <v>6</v>
      </c>
      <c r="AU1554" s="118">
        <v>4</v>
      </c>
      <c r="AV1554" s="118">
        <v>7</v>
      </c>
      <c r="AW1554" s="118">
        <v>2</v>
      </c>
      <c r="AX1554" s="118">
        <v>21</v>
      </c>
      <c r="AY1554" s="118">
        <v>0</v>
      </c>
      <c r="AZ1554" s="118">
        <v>11</v>
      </c>
      <c r="BA1554" s="118">
        <v>0</v>
      </c>
      <c r="BB1554" s="118">
        <v>42</v>
      </c>
      <c r="BC1554" s="118">
        <v>22</v>
      </c>
      <c r="BD1554" s="116">
        <v>58</v>
      </c>
      <c r="BE1554" s="118">
        <v>35</v>
      </c>
      <c r="BF1554" s="118">
        <v>0</v>
      </c>
      <c r="BG1554" s="112">
        <v>62.498027801513672</v>
      </c>
      <c r="BH1554" s="244">
        <v>48</v>
      </c>
      <c r="BI1554" s="240">
        <v>7.48829953198128</v>
      </c>
      <c r="BJ1554" s="129"/>
      <c r="BK1554" s="129"/>
    </row>
    <row r="1555" spans="1:63">
      <c r="A1555" s="352">
        <v>41824</v>
      </c>
      <c r="B1555" s="114" t="s">
        <v>123</v>
      </c>
      <c r="C1555" s="114" t="s">
        <v>122</v>
      </c>
      <c r="D1555" s="114">
        <v>166</v>
      </c>
      <c r="E1555" s="114">
        <v>157</v>
      </c>
      <c r="F1555" s="114">
        <v>9</v>
      </c>
      <c r="G1555" s="114">
        <v>505</v>
      </c>
      <c r="H1555" s="114">
        <v>477</v>
      </c>
      <c r="I1555" s="114">
        <v>28</v>
      </c>
      <c r="J1555" s="114">
        <v>1670</v>
      </c>
      <c r="K1555" s="115">
        <v>1561</v>
      </c>
      <c r="L1555" s="115">
        <v>109</v>
      </c>
      <c r="M1555" s="115">
        <v>852900</v>
      </c>
      <c r="N1555" s="116">
        <v>5.1588695496320724E-3</v>
      </c>
      <c r="O1555" s="115">
        <v>1516</v>
      </c>
      <c r="P1555" s="116">
        <v>0.17778049409389496</v>
      </c>
      <c r="Q1555" s="116">
        <v>0</v>
      </c>
      <c r="R1555" s="117">
        <v>333329</v>
      </c>
      <c r="S1555" s="116">
        <v>99.801788330078125</v>
      </c>
      <c r="T1555" s="116">
        <v>99.624359130859375</v>
      </c>
      <c r="U1555" s="118">
        <v>333991</v>
      </c>
      <c r="V1555" s="119">
        <v>3.2935019116848707E-3</v>
      </c>
      <c r="W1555" s="117">
        <v>868</v>
      </c>
      <c r="X1555" s="119">
        <v>0.26040339469909668</v>
      </c>
      <c r="Y1555" s="119">
        <v>0</v>
      </c>
      <c r="Z1555" s="117">
        <v>265092</v>
      </c>
      <c r="AA1555" s="119">
        <v>98.780799865722656</v>
      </c>
      <c r="AB1555" s="116">
        <v>265089</v>
      </c>
      <c r="AC1555" s="120">
        <v>98.653282165527344</v>
      </c>
      <c r="AD1555" s="116">
        <v>4.6864709854125977</v>
      </c>
      <c r="AE1555" s="116">
        <v>31.31126594543457</v>
      </c>
      <c r="AF1555" s="116">
        <v>1114.23876953125</v>
      </c>
      <c r="AG1555" s="116">
        <v>5042.20751953125</v>
      </c>
      <c r="AH1555" s="121">
        <v>3383.419189453125</v>
      </c>
      <c r="AI1555" s="116">
        <v>67.101943969726563</v>
      </c>
      <c r="AJ1555" s="121">
        <v>4496.408203125</v>
      </c>
      <c r="AK1555" s="121">
        <v>545.79803466796875</v>
      </c>
      <c r="AL1555" s="116">
        <v>2889.986572265625</v>
      </c>
      <c r="AM1555" s="116">
        <v>493.43301391601562</v>
      </c>
      <c r="AN1555" s="116">
        <v>80.433311462402344</v>
      </c>
      <c r="AO1555" s="116">
        <v>76.768806457519531</v>
      </c>
      <c r="AP1555" s="116">
        <v>132.56338500976562</v>
      </c>
      <c r="AQ1555" s="116">
        <v>3.0192859398390719</v>
      </c>
      <c r="AR1555" s="118">
        <v>317</v>
      </c>
      <c r="AS1555" s="118">
        <v>5</v>
      </c>
      <c r="AT1555" s="118">
        <v>1</v>
      </c>
      <c r="AU1555" s="118">
        <v>1</v>
      </c>
      <c r="AV1555" s="118">
        <v>0</v>
      </c>
      <c r="AW1555" s="118">
        <v>0</v>
      </c>
      <c r="AX1555" s="118">
        <v>3</v>
      </c>
      <c r="AY1555" s="118">
        <v>0</v>
      </c>
      <c r="AZ1555" s="118">
        <v>8</v>
      </c>
      <c r="BA1555" s="118">
        <v>0</v>
      </c>
      <c r="BB1555" s="118">
        <v>26</v>
      </c>
      <c r="BC1555" s="118">
        <v>12</v>
      </c>
      <c r="BD1555" s="116">
        <v>19</v>
      </c>
      <c r="BE1555" s="118">
        <v>21</v>
      </c>
      <c r="BF1555" s="118">
        <v>0</v>
      </c>
      <c r="BG1555" s="112">
        <v>39.536117553710937</v>
      </c>
      <c r="BH1555" s="244">
        <v>94</v>
      </c>
      <c r="BI1555" s="240">
        <v>18.613861386138613</v>
      </c>
      <c r="BJ1555" s="129"/>
      <c r="BK1555" s="129"/>
    </row>
    <row r="1556" spans="1:63">
      <c r="A1556" s="352">
        <v>41824</v>
      </c>
      <c r="B1556" s="114" t="s">
        <v>183</v>
      </c>
      <c r="C1556" s="114" t="s">
        <v>122</v>
      </c>
      <c r="D1556" s="114">
        <v>134</v>
      </c>
      <c r="E1556" s="114">
        <v>128</v>
      </c>
      <c r="F1556" s="114">
        <v>6</v>
      </c>
      <c r="G1556" s="114">
        <v>400</v>
      </c>
      <c r="H1556" s="114">
        <v>382</v>
      </c>
      <c r="I1556" s="114">
        <v>18</v>
      </c>
      <c r="J1556" s="114">
        <v>1522</v>
      </c>
      <c r="K1556" s="115">
        <v>1450</v>
      </c>
      <c r="L1556" s="115">
        <v>72</v>
      </c>
      <c r="M1556" s="115">
        <v>982855</v>
      </c>
      <c r="N1556" s="116">
        <v>5.0872203428298235E-4</v>
      </c>
      <c r="O1556" s="115">
        <v>2137</v>
      </c>
      <c r="P1556" s="116">
        <v>0.21744970977306366</v>
      </c>
      <c r="Q1556" s="116">
        <v>0</v>
      </c>
      <c r="R1556" s="117">
        <v>418796</v>
      </c>
      <c r="S1556" s="116">
        <v>99.597846984863281</v>
      </c>
      <c r="T1556" s="116">
        <v>99.381271362304688</v>
      </c>
      <c r="U1556" s="118">
        <v>420487</v>
      </c>
      <c r="V1556" s="119">
        <v>1.9976835697889328E-2</v>
      </c>
      <c r="W1556" s="117">
        <v>1434</v>
      </c>
      <c r="X1556" s="119">
        <v>0.34241014719009399</v>
      </c>
      <c r="Y1556" s="119">
        <v>0</v>
      </c>
      <c r="Z1556" s="117">
        <v>274169</v>
      </c>
      <c r="AA1556" s="119">
        <v>97.674789428710938</v>
      </c>
      <c r="AB1556" s="116">
        <v>272720</v>
      </c>
      <c r="AC1556" s="120">
        <v>97.675270080566406</v>
      </c>
      <c r="AD1556" s="116">
        <v>5.2720050811767578</v>
      </c>
      <c r="AE1556" s="116">
        <v>30.629549026489258</v>
      </c>
      <c r="AF1556" s="116">
        <v>1456.2120361328125</v>
      </c>
      <c r="AG1556" s="116">
        <v>5542.12158203125</v>
      </c>
      <c r="AH1556" s="121">
        <v>3963.459228515625</v>
      </c>
      <c r="AI1556" s="116">
        <v>71.51519775390625</v>
      </c>
      <c r="AJ1556" s="121">
        <v>5217.7109375</v>
      </c>
      <c r="AK1556" s="121">
        <v>324.41104125976562</v>
      </c>
      <c r="AL1556" s="116">
        <v>3705.819091796875</v>
      </c>
      <c r="AM1556" s="116">
        <v>257.63998413085937</v>
      </c>
      <c r="AN1556" s="116">
        <v>92.445884704589844</v>
      </c>
      <c r="AO1556" s="116">
        <v>91.357505798339844</v>
      </c>
      <c r="AP1556" s="116">
        <v>114.35809326171875</v>
      </c>
      <c r="AQ1556" s="116">
        <v>3.6413413810980617</v>
      </c>
      <c r="AR1556" s="118">
        <v>176</v>
      </c>
      <c r="AS1556" s="118">
        <v>5</v>
      </c>
      <c r="AT1556" s="118">
        <v>0</v>
      </c>
      <c r="AU1556" s="118">
        <v>0</v>
      </c>
      <c r="AV1556" s="118">
        <v>0</v>
      </c>
      <c r="AW1556" s="118">
        <v>0</v>
      </c>
      <c r="AX1556" s="118">
        <v>4</v>
      </c>
      <c r="AY1556" s="118">
        <v>0</v>
      </c>
      <c r="AZ1556" s="118">
        <v>4</v>
      </c>
      <c r="BA1556" s="118">
        <v>0</v>
      </c>
      <c r="BB1556" s="118">
        <v>32</v>
      </c>
      <c r="BC1556" s="118">
        <v>9</v>
      </c>
      <c r="BD1556" s="116">
        <v>14</v>
      </c>
      <c r="BE1556" s="118">
        <v>47</v>
      </c>
      <c r="BF1556" s="118">
        <v>0</v>
      </c>
      <c r="BG1556" s="112">
        <v>45.773941040039062</v>
      </c>
      <c r="BH1556" s="244">
        <v>39</v>
      </c>
      <c r="BI1556" s="240">
        <v>9.75</v>
      </c>
      <c r="BJ1556" s="129"/>
      <c r="BK1556" s="129"/>
    </row>
    <row r="1557" spans="1:63">
      <c r="A1557" s="352">
        <v>41824</v>
      </c>
      <c r="B1557" s="114" t="s">
        <v>126</v>
      </c>
      <c r="C1557" s="114" t="s">
        <v>122</v>
      </c>
      <c r="D1557" s="114">
        <v>107</v>
      </c>
      <c r="E1557" s="114">
        <v>103</v>
      </c>
      <c r="F1557" s="114">
        <v>4</v>
      </c>
      <c r="G1557" s="114">
        <v>314</v>
      </c>
      <c r="H1557" s="114">
        <v>302</v>
      </c>
      <c r="I1557" s="114">
        <v>12</v>
      </c>
      <c r="J1557" s="114">
        <v>962</v>
      </c>
      <c r="K1557" s="115">
        <v>930</v>
      </c>
      <c r="L1557" s="115">
        <v>32</v>
      </c>
      <c r="M1557" s="115">
        <v>559803</v>
      </c>
      <c r="N1557" s="116">
        <v>1.0718056000769138E-3</v>
      </c>
      <c r="O1557" s="115">
        <v>1052</v>
      </c>
      <c r="P1557" s="116">
        <v>0.1879601925611496</v>
      </c>
      <c r="Q1557" s="116">
        <v>0</v>
      </c>
      <c r="R1557" s="117">
        <v>218461</v>
      </c>
      <c r="S1557" s="116">
        <v>99.559310913085937</v>
      </c>
      <c r="T1557" s="116">
        <v>99.372177124023438</v>
      </c>
      <c r="U1557" s="118">
        <v>219428</v>
      </c>
      <c r="V1557" s="119">
        <v>8.6588766425848007E-3</v>
      </c>
      <c r="W1557" s="117">
        <v>613</v>
      </c>
      <c r="X1557" s="119">
        <v>0.28059929609298706</v>
      </c>
      <c r="Y1557" s="119">
        <v>0</v>
      </c>
      <c r="Z1557" s="117">
        <v>118902</v>
      </c>
      <c r="AA1557" s="119">
        <v>98.566047668457031</v>
      </c>
      <c r="AB1557" s="116">
        <v>118829</v>
      </c>
      <c r="AC1557" s="120">
        <v>98.425468444824219</v>
      </c>
      <c r="AD1557" s="116">
        <v>5.5776486396789551</v>
      </c>
      <c r="AE1557" s="116">
        <v>35.171291351318359</v>
      </c>
      <c r="AF1557" s="116">
        <v>869.98126220703125</v>
      </c>
      <c r="AG1557" s="116">
        <v>3306.182373046875</v>
      </c>
      <c r="AH1557" s="121">
        <v>2258.734130859375</v>
      </c>
      <c r="AI1557" s="116">
        <v>68.318496704101563</v>
      </c>
      <c r="AJ1557" s="121">
        <v>3184.597412109375</v>
      </c>
      <c r="AK1557" s="121">
        <v>121.58498382568359</v>
      </c>
      <c r="AL1557" s="116">
        <v>2160.1796875</v>
      </c>
      <c r="AM1557" s="116">
        <v>98.554000854492188</v>
      </c>
      <c r="AN1557" s="116">
        <v>94.6201171875</v>
      </c>
      <c r="AO1557" s="116">
        <v>94.117881774902344</v>
      </c>
      <c r="AP1557" s="116">
        <v>109.99381256103516</v>
      </c>
      <c r="AQ1557" s="116">
        <v>3.4367800135622399</v>
      </c>
      <c r="AR1557" s="118">
        <v>166</v>
      </c>
      <c r="AS1557" s="118">
        <v>2</v>
      </c>
      <c r="AT1557" s="118">
        <v>0</v>
      </c>
      <c r="AU1557" s="118">
        <v>0</v>
      </c>
      <c r="AV1557" s="118">
        <v>1</v>
      </c>
      <c r="AW1557" s="118">
        <v>0</v>
      </c>
      <c r="AX1557" s="118">
        <v>0</v>
      </c>
      <c r="AY1557" s="118">
        <v>0</v>
      </c>
      <c r="AZ1557" s="118">
        <v>6</v>
      </c>
      <c r="BA1557" s="118">
        <v>0</v>
      </c>
      <c r="BB1557" s="118">
        <v>23</v>
      </c>
      <c r="BC1557" s="118">
        <v>13</v>
      </c>
      <c r="BD1557" s="116">
        <v>6</v>
      </c>
      <c r="BE1557" s="118">
        <v>27</v>
      </c>
      <c r="BF1557" s="118">
        <v>0</v>
      </c>
      <c r="BG1557" s="112">
        <v>46.332866668701172</v>
      </c>
      <c r="BH1557" s="244">
        <v>29</v>
      </c>
      <c r="BI1557" s="240">
        <v>9.2356687898089174</v>
      </c>
      <c r="BJ1557" s="129"/>
      <c r="BK1557" s="129"/>
    </row>
    <row r="1558" spans="1:63">
      <c r="A1558" s="352">
        <v>41824</v>
      </c>
      <c r="B1558" s="114" t="s">
        <v>184</v>
      </c>
      <c r="C1558" s="114" t="s">
        <v>122</v>
      </c>
      <c r="D1558" s="114">
        <v>110</v>
      </c>
      <c r="E1558" s="114">
        <v>95</v>
      </c>
      <c r="F1558" s="114">
        <v>15</v>
      </c>
      <c r="G1558" s="114">
        <v>327</v>
      </c>
      <c r="H1558" s="114">
        <v>282</v>
      </c>
      <c r="I1558" s="114">
        <v>45</v>
      </c>
      <c r="J1558" s="114">
        <v>1132</v>
      </c>
      <c r="K1558" s="115">
        <v>948</v>
      </c>
      <c r="L1558" s="115">
        <v>184</v>
      </c>
      <c r="M1558" s="115">
        <v>853558</v>
      </c>
      <c r="N1558" s="116">
        <v>8.6695924401283264E-3</v>
      </c>
      <c r="O1558" s="115">
        <v>1736</v>
      </c>
      <c r="P1558" s="116">
        <v>0.2034001499414444</v>
      </c>
      <c r="Q1558" s="116">
        <v>0</v>
      </c>
      <c r="R1558" s="117">
        <v>346934</v>
      </c>
      <c r="S1558" s="116">
        <v>99.558357238769531</v>
      </c>
      <c r="T1558" s="116">
        <v>99.355857849121094</v>
      </c>
      <c r="U1558" s="118">
        <v>348473</v>
      </c>
      <c r="V1558" s="119">
        <v>2.6974830776453018E-2</v>
      </c>
      <c r="W1558" s="117">
        <v>860</v>
      </c>
      <c r="X1558" s="119">
        <v>0.24788576364517212</v>
      </c>
      <c r="Y1558" s="119">
        <v>0</v>
      </c>
      <c r="Z1558" s="117">
        <v>243281</v>
      </c>
      <c r="AA1558" s="119">
        <v>98.68670654296875</v>
      </c>
      <c r="AB1558" s="116">
        <v>240776</v>
      </c>
      <c r="AC1558" s="120">
        <v>98.661827087402344</v>
      </c>
      <c r="AD1558" s="116">
        <v>5.5709495544433594</v>
      </c>
      <c r="AE1558" s="116">
        <v>31.805597305297852</v>
      </c>
      <c r="AF1558" s="116">
        <v>1358.5855712890625</v>
      </c>
      <c r="AG1558" s="116">
        <v>4500.158203125</v>
      </c>
      <c r="AH1558" s="121">
        <v>3457.75927734375</v>
      </c>
      <c r="AI1558" s="116">
        <v>76.836395263671875</v>
      </c>
      <c r="AJ1558" s="121">
        <v>3723.74853515625</v>
      </c>
      <c r="AK1558" s="121">
        <v>776.4090576171875</v>
      </c>
      <c r="AL1558" s="116">
        <v>2835.2890625</v>
      </c>
      <c r="AM1558" s="116">
        <v>622.4700927734375</v>
      </c>
      <c r="AN1558" s="116">
        <v>105.28037261962891</v>
      </c>
      <c r="AO1558" s="116">
        <v>104.35746765136719</v>
      </c>
      <c r="AP1558" s="116">
        <v>109.94367218017578</v>
      </c>
      <c r="AQ1558" s="116">
        <v>3.9754047730786217</v>
      </c>
      <c r="AR1558" s="118">
        <v>137</v>
      </c>
      <c r="AS1558" s="118">
        <v>9</v>
      </c>
      <c r="AT1558" s="118">
        <v>1</v>
      </c>
      <c r="AU1558" s="118">
        <v>0</v>
      </c>
      <c r="AV1558" s="118">
        <v>0</v>
      </c>
      <c r="AW1558" s="118">
        <v>0</v>
      </c>
      <c r="AX1558" s="118">
        <v>0</v>
      </c>
      <c r="AY1558" s="118">
        <v>0</v>
      </c>
      <c r="AZ1558" s="118">
        <v>1</v>
      </c>
      <c r="BA1558" s="118">
        <v>0</v>
      </c>
      <c r="BB1558" s="118">
        <v>23</v>
      </c>
      <c r="BC1558" s="118">
        <v>8</v>
      </c>
      <c r="BD1558" s="116">
        <v>5</v>
      </c>
      <c r="BE1558" s="118">
        <v>40</v>
      </c>
      <c r="BF1558" s="118">
        <v>0</v>
      </c>
      <c r="BG1558" s="112">
        <v>51.905773162841797</v>
      </c>
      <c r="BH1558" s="244">
        <v>28</v>
      </c>
      <c r="BI1558" s="240">
        <v>8.5626911314984699</v>
      </c>
      <c r="BJ1558" s="129"/>
      <c r="BK1558" s="129"/>
    </row>
    <row r="1559" spans="1:63">
      <c r="A1559" s="352">
        <v>41824</v>
      </c>
      <c r="B1559" s="114" t="s">
        <v>131</v>
      </c>
      <c r="C1559" s="114" t="s">
        <v>176</v>
      </c>
      <c r="D1559" s="114">
        <v>183</v>
      </c>
      <c r="E1559" s="114">
        <v>164</v>
      </c>
      <c r="F1559" s="114">
        <v>19</v>
      </c>
      <c r="G1559" s="114">
        <v>525</v>
      </c>
      <c r="H1559" s="114">
        <v>478</v>
      </c>
      <c r="I1559" s="114">
        <v>47</v>
      </c>
      <c r="J1559" s="114">
        <v>1690</v>
      </c>
      <c r="K1559" s="115">
        <v>1528</v>
      </c>
      <c r="L1559" s="115">
        <v>162</v>
      </c>
      <c r="M1559" s="115">
        <v>947412</v>
      </c>
      <c r="N1559" s="116">
        <v>0</v>
      </c>
      <c r="O1559" s="115">
        <v>16</v>
      </c>
      <c r="P1559" s="116">
        <v>1.7537205712869763E-3</v>
      </c>
      <c r="Q1559" s="116">
        <v>0</v>
      </c>
      <c r="R1559" s="117">
        <v>361149</v>
      </c>
      <c r="S1559" s="116">
        <v>99.699371337890625</v>
      </c>
      <c r="T1559" s="116">
        <v>99.697624206542969</v>
      </c>
      <c r="U1559" s="118">
        <v>362238</v>
      </c>
      <c r="V1559" s="119">
        <v>4.1409237310290337E-3</v>
      </c>
      <c r="W1559" s="117">
        <v>1066</v>
      </c>
      <c r="X1559" s="119">
        <v>0.29516902565956116</v>
      </c>
      <c r="Y1559" s="119">
        <v>0</v>
      </c>
      <c r="Z1559" s="117">
        <v>136286</v>
      </c>
      <c r="AA1559" s="119">
        <v>95.18365478515625</v>
      </c>
      <c r="AB1559" s="116">
        <v>135879</v>
      </c>
      <c r="AC1559" s="120">
        <v>95.649803161621094</v>
      </c>
      <c r="AD1559" s="116">
        <v>5.079256534576416</v>
      </c>
      <c r="AE1559" s="116">
        <v>30.703937530517578</v>
      </c>
      <c r="AF1559" s="116">
        <v>1360.42822265625</v>
      </c>
      <c r="AG1559" s="116">
        <v>4492.7724609375</v>
      </c>
      <c r="AH1559" s="121">
        <v>2639.199462890625</v>
      </c>
      <c r="AI1559" s="116">
        <v>58.74322509765625</v>
      </c>
      <c r="AJ1559" s="121">
        <v>4009.001953125</v>
      </c>
      <c r="AK1559" s="121">
        <v>483.76974487304687</v>
      </c>
      <c r="AL1559" s="116">
        <v>2286.862548828125</v>
      </c>
      <c r="AM1559" s="116">
        <v>352.33758544921875</v>
      </c>
      <c r="AN1559" s="116">
        <v>68.504806518554688</v>
      </c>
      <c r="AO1559" s="116">
        <v>68.062057495117187</v>
      </c>
      <c r="AP1559" s="116">
        <v>72.408149719238281</v>
      </c>
      <c r="AQ1559" s="116">
        <v>2.6584452431582841</v>
      </c>
      <c r="AR1559" s="118">
        <v>369</v>
      </c>
      <c r="AS1559" s="118">
        <v>2</v>
      </c>
      <c r="AT1559" s="118">
        <v>0</v>
      </c>
      <c r="AU1559" s="118">
        <v>0</v>
      </c>
      <c r="AV1559" s="118">
        <v>0</v>
      </c>
      <c r="AW1559" s="118">
        <v>0</v>
      </c>
      <c r="AX1559" s="118">
        <v>7</v>
      </c>
      <c r="AY1559" s="118">
        <v>0</v>
      </c>
      <c r="AZ1559" s="118">
        <v>5</v>
      </c>
      <c r="BA1559" s="118">
        <v>0</v>
      </c>
      <c r="BB1559" s="118">
        <v>105</v>
      </c>
      <c r="BC1559" s="118">
        <v>52</v>
      </c>
      <c r="BD1559" s="116">
        <v>18</v>
      </c>
      <c r="BE1559" s="118">
        <v>15</v>
      </c>
      <c r="BF1559" s="118">
        <v>0</v>
      </c>
      <c r="BG1559" s="112">
        <v>33.432144165039063</v>
      </c>
      <c r="BH1559" s="244">
        <v>131</v>
      </c>
      <c r="BI1559" s="240">
        <v>24.952380952380953</v>
      </c>
      <c r="BJ1559" s="129"/>
      <c r="BK1559" s="129"/>
    </row>
    <row r="1560" spans="1:63">
      <c r="A1560" s="352">
        <v>41824</v>
      </c>
      <c r="B1560" s="114" t="s">
        <v>124</v>
      </c>
      <c r="C1560" s="114" t="s">
        <v>176</v>
      </c>
      <c r="D1560" s="114">
        <v>148</v>
      </c>
      <c r="E1560" s="114">
        <v>112</v>
      </c>
      <c r="F1560" s="114">
        <v>36</v>
      </c>
      <c r="G1560" s="114">
        <v>428</v>
      </c>
      <c r="H1560" s="114">
        <v>330</v>
      </c>
      <c r="I1560" s="114">
        <v>98</v>
      </c>
      <c r="J1560" s="114">
        <v>1585</v>
      </c>
      <c r="K1560" s="115">
        <v>1241</v>
      </c>
      <c r="L1560" s="115">
        <v>344</v>
      </c>
      <c r="M1560" s="115">
        <v>947187</v>
      </c>
      <c r="N1560" s="116">
        <v>9.0795168653130531E-3</v>
      </c>
      <c r="O1560" s="115">
        <v>87</v>
      </c>
      <c r="P1560" s="116">
        <v>9.5197344198822975E-3</v>
      </c>
      <c r="Q1560" s="116">
        <v>0</v>
      </c>
      <c r="R1560" s="117">
        <v>407267</v>
      </c>
      <c r="S1560" s="116">
        <v>99.51885986328125</v>
      </c>
      <c r="T1560" s="116">
        <v>99.509384155273438</v>
      </c>
      <c r="U1560" s="118">
        <v>409236</v>
      </c>
      <c r="V1560" s="119">
        <v>0.16640764474868774</v>
      </c>
      <c r="W1560" s="117">
        <v>1308</v>
      </c>
      <c r="X1560" s="119">
        <v>0.32116523385047913</v>
      </c>
      <c r="Y1560" s="119">
        <v>0</v>
      </c>
      <c r="Z1560" s="117">
        <v>93669</v>
      </c>
      <c r="AA1560" s="119">
        <v>96.563430786132813</v>
      </c>
      <c r="AB1560" s="116">
        <v>93115</v>
      </c>
      <c r="AC1560" s="120">
        <v>96.846908569335938</v>
      </c>
      <c r="AD1560" s="116">
        <v>4.6525216102600098</v>
      </c>
      <c r="AE1560" s="116">
        <v>29.979257583618164</v>
      </c>
      <c r="AF1560" s="116">
        <v>1327.910888671875</v>
      </c>
      <c r="AG1560" s="116">
        <v>5107.32666015625</v>
      </c>
      <c r="AH1560" s="121">
        <v>3218.611083984375</v>
      </c>
      <c r="AI1560" s="116">
        <v>63.019489288330078</v>
      </c>
      <c r="AJ1560" s="121">
        <v>4120.98291015625</v>
      </c>
      <c r="AK1560" s="121">
        <v>986.34344482421875</v>
      </c>
      <c r="AL1560" s="116">
        <v>2440.662841796875</v>
      </c>
      <c r="AM1560" s="116">
        <v>777.94842529296875</v>
      </c>
      <c r="AN1560" s="116">
        <v>79.089202880859375</v>
      </c>
      <c r="AO1560" s="116">
        <v>80.68475341796875</v>
      </c>
      <c r="AP1560" s="116">
        <v>73.053428649902344</v>
      </c>
      <c r="AQ1560" s="116">
        <v>3.2222881136632493</v>
      </c>
      <c r="AR1560" s="118">
        <v>215</v>
      </c>
      <c r="AS1560" s="118">
        <v>1</v>
      </c>
      <c r="AT1560" s="118">
        <v>2</v>
      </c>
      <c r="AU1560" s="118">
        <v>1</v>
      </c>
      <c r="AV1560" s="118">
        <v>6</v>
      </c>
      <c r="AW1560" s="118">
        <v>1</v>
      </c>
      <c r="AX1560" s="118">
        <v>2</v>
      </c>
      <c r="AY1560" s="118">
        <v>0</v>
      </c>
      <c r="AZ1560" s="118">
        <v>4</v>
      </c>
      <c r="BA1560" s="118">
        <v>0</v>
      </c>
      <c r="BB1560" s="118">
        <v>58</v>
      </c>
      <c r="BC1560" s="118">
        <v>26</v>
      </c>
      <c r="BD1560" s="116">
        <v>15</v>
      </c>
      <c r="BE1560" s="118">
        <v>38</v>
      </c>
      <c r="BF1560" s="118">
        <v>0</v>
      </c>
      <c r="BG1560" s="112">
        <v>38.975387573242187</v>
      </c>
      <c r="BH1560" s="244">
        <v>93</v>
      </c>
      <c r="BI1560" s="240">
        <v>21.728971962616821</v>
      </c>
      <c r="BJ1560" s="129"/>
      <c r="BK1560" s="129"/>
    </row>
    <row r="1561" spans="1:63">
      <c r="A1561" s="352">
        <v>41824</v>
      </c>
      <c r="B1561" s="206" t="s">
        <v>133</v>
      </c>
      <c r="C1561" s="206" t="s">
        <v>176</v>
      </c>
      <c r="D1561" s="206">
        <v>169</v>
      </c>
      <c r="E1561" s="206">
        <v>163</v>
      </c>
      <c r="F1561" s="206">
        <v>6</v>
      </c>
      <c r="G1561" s="206">
        <v>500</v>
      </c>
      <c r="H1561" s="206">
        <v>482</v>
      </c>
      <c r="I1561" s="206">
        <v>18</v>
      </c>
      <c r="J1561" s="206">
        <v>1555</v>
      </c>
      <c r="K1561" s="245">
        <v>1491</v>
      </c>
      <c r="L1561" s="245">
        <v>64</v>
      </c>
      <c r="M1561" s="245">
        <v>791053</v>
      </c>
      <c r="N1561" s="246">
        <v>3.413171973079443E-3</v>
      </c>
      <c r="O1561" s="245">
        <v>26</v>
      </c>
      <c r="P1561" s="246">
        <v>3.4406280610710382E-3</v>
      </c>
      <c r="Q1561" s="246">
        <v>0</v>
      </c>
      <c r="R1561" s="247">
        <v>283853</v>
      </c>
      <c r="S1561" s="246">
        <v>99.335784912109375</v>
      </c>
      <c r="T1561" s="246">
        <v>99.332366943359375</v>
      </c>
      <c r="U1561" s="248">
        <v>285751</v>
      </c>
      <c r="V1561" s="249">
        <v>0.14628119766712189</v>
      </c>
      <c r="W1561" s="248">
        <v>879</v>
      </c>
      <c r="X1561" s="246">
        <v>0.30966731905937195</v>
      </c>
      <c r="Y1561" s="246">
        <v>0</v>
      </c>
      <c r="Z1561" s="247">
        <v>56357</v>
      </c>
      <c r="AA1561" s="249">
        <v>96.362472534179688</v>
      </c>
      <c r="AB1561" s="246">
        <v>56100</v>
      </c>
      <c r="AC1561" s="250">
        <v>96.420677185058594</v>
      </c>
      <c r="AD1561" s="246">
        <v>5.1944665908813477</v>
      </c>
      <c r="AE1561" s="246">
        <v>36.581344604492188</v>
      </c>
      <c r="AF1561" s="246">
        <v>1190.909912109375</v>
      </c>
      <c r="AG1561" s="246">
        <v>4262.1806640625</v>
      </c>
      <c r="AH1561" s="251">
        <v>2637.27685546875</v>
      </c>
      <c r="AI1561" s="246">
        <v>61.876232147216797</v>
      </c>
      <c r="AJ1561" s="251">
        <v>4131.1611328125</v>
      </c>
      <c r="AK1561" s="251">
        <v>131.01919555664062</v>
      </c>
      <c r="AL1561" s="246">
        <v>2564.61181640625</v>
      </c>
      <c r="AM1561" s="246">
        <v>72.665000915527344</v>
      </c>
      <c r="AN1561" s="246">
        <v>73.548759460449219</v>
      </c>
      <c r="AO1561" s="246">
        <v>74.719467163085938</v>
      </c>
      <c r="AP1561" s="246">
        <v>49.228496551513672</v>
      </c>
      <c r="AQ1561" s="246">
        <v>2.7409521955385854</v>
      </c>
      <c r="AR1561" s="248">
        <v>339</v>
      </c>
      <c r="AS1561" s="248">
        <v>5</v>
      </c>
      <c r="AT1561" s="248">
        <v>0</v>
      </c>
      <c r="AU1561" s="248">
        <v>0</v>
      </c>
      <c r="AV1561" s="248">
        <v>2</v>
      </c>
      <c r="AW1561" s="248">
        <v>0</v>
      </c>
      <c r="AX1561" s="248">
        <v>6</v>
      </c>
      <c r="AY1561" s="248">
        <v>0</v>
      </c>
      <c r="AZ1561" s="248">
        <v>5</v>
      </c>
      <c r="BA1561" s="248">
        <v>0</v>
      </c>
      <c r="BB1561" s="248">
        <v>80</v>
      </c>
      <c r="BC1561" s="248">
        <v>45</v>
      </c>
      <c r="BD1561" s="246">
        <v>16</v>
      </c>
      <c r="BE1561" s="248">
        <v>26</v>
      </c>
      <c r="BF1561" s="248">
        <v>0</v>
      </c>
      <c r="BG1561" s="249">
        <v>35.655391693115234</v>
      </c>
      <c r="BH1561" s="252">
        <v>151</v>
      </c>
      <c r="BI1561" s="253">
        <v>30.2</v>
      </c>
      <c r="BJ1561" s="129"/>
      <c r="BK1561" s="129"/>
    </row>
    <row r="1562" spans="1:63">
      <c r="A1562" s="352">
        <v>41824</v>
      </c>
      <c r="B1562" s="206" t="s">
        <v>125</v>
      </c>
      <c r="C1562" s="206" t="s">
        <v>176</v>
      </c>
      <c r="D1562" s="206">
        <v>170</v>
      </c>
      <c r="E1562" s="206">
        <v>164</v>
      </c>
      <c r="F1562" s="206">
        <v>6</v>
      </c>
      <c r="G1562" s="206">
        <v>478</v>
      </c>
      <c r="H1562" s="206">
        <v>460</v>
      </c>
      <c r="I1562" s="206">
        <v>18</v>
      </c>
      <c r="J1562" s="206">
        <v>1554</v>
      </c>
      <c r="K1562" s="245">
        <v>1490</v>
      </c>
      <c r="L1562" s="245">
        <v>64</v>
      </c>
      <c r="M1562" s="245">
        <v>806864</v>
      </c>
      <c r="N1562" s="246">
        <v>6.0728946700692177E-3</v>
      </c>
      <c r="O1562" s="245">
        <v>11</v>
      </c>
      <c r="P1562" s="246">
        <v>1.4231523964554071E-3</v>
      </c>
      <c r="Q1562" s="246">
        <v>0</v>
      </c>
      <c r="R1562" s="247">
        <v>316444</v>
      </c>
      <c r="S1562" s="246">
        <v>98.979690551757813</v>
      </c>
      <c r="T1562" s="246">
        <v>98.978279113769531</v>
      </c>
      <c r="U1562" s="248">
        <v>319706</v>
      </c>
      <c r="V1562" s="249">
        <v>0.74756181240081787</v>
      </c>
      <c r="W1562" s="248">
        <v>721</v>
      </c>
      <c r="X1562" s="246">
        <v>0.22784441709518433</v>
      </c>
      <c r="Y1562" s="246">
        <v>0</v>
      </c>
      <c r="Z1562" s="247">
        <v>74529</v>
      </c>
      <c r="AA1562" s="249">
        <v>97.01190185546875</v>
      </c>
      <c r="AB1562" s="246">
        <v>74871</v>
      </c>
      <c r="AC1562" s="250">
        <v>97.058944702148438</v>
      </c>
      <c r="AD1562" s="246">
        <v>4.1548128128051758</v>
      </c>
      <c r="AE1562" s="246">
        <v>32.656150817871094</v>
      </c>
      <c r="AF1562" s="246">
        <v>990.23895263671875</v>
      </c>
      <c r="AG1562" s="246">
        <v>4240.6123046875</v>
      </c>
      <c r="AH1562" s="251">
        <v>2666.928955078125</v>
      </c>
      <c r="AI1562" s="246">
        <v>62.890186309814453</v>
      </c>
      <c r="AJ1562" s="251">
        <v>4125.4921875</v>
      </c>
      <c r="AK1562" s="251">
        <v>115.11911010742187</v>
      </c>
      <c r="AL1562" s="246">
        <v>2575.167724609375</v>
      </c>
      <c r="AM1562" s="246">
        <v>91.7611083984375</v>
      </c>
      <c r="AN1562" s="246">
        <v>72.005828857421875</v>
      </c>
      <c r="AO1562" s="246">
        <v>73.303092956542969</v>
      </c>
      <c r="AP1562" s="246">
        <v>44.0615234375</v>
      </c>
      <c r="AQ1562" s="246">
        <v>2.7288367469031534</v>
      </c>
      <c r="AR1562" s="248">
        <v>330</v>
      </c>
      <c r="AS1562" s="248">
        <v>6</v>
      </c>
      <c r="AT1562" s="248">
        <v>0</v>
      </c>
      <c r="AU1562" s="248">
        <v>0</v>
      </c>
      <c r="AV1562" s="248">
        <v>6</v>
      </c>
      <c r="AW1562" s="248">
        <v>4</v>
      </c>
      <c r="AX1562" s="248">
        <v>2</v>
      </c>
      <c r="AY1562" s="248">
        <v>0</v>
      </c>
      <c r="AZ1562" s="248">
        <v>7</v>
      </c>
      <c r="BA1562" s="248">
        <v>0</v>
      </c>
      <c r="BB1562" s="248">
        <v>51</v>
      </c>
      <c r="BC1562" s="248">
        <v>32</v>
      </c>
      <c r="BD1562" s="246">
        <v>7</v>
      </c>
      <c r="BE1562" s="248">
        <v>19</v>
      </c>
      <c r="BF1562" s="248">
        <v>0</v>
      </c>
      <c r="BG1562" s="249">
        <v>35.031021118164063</v>
      </c>
      <c r="BH1562" s="252">
        <v>138</v>
      </c>
      <c r="BI1562" s="253">
        <v>28.870292887029287</v>
      </c>
      <c r="BJ1562" s="129"/>
      <c r="BK1562" s="129"/>
    </row>
    <row r="1563" spans="1:63">
      <c r="A1563" s="352">
        <v>41824</v>
      </c>
      <c r="B1563" s="107" t="s">
        <v>127</v>
      </c>
      <c r="C1563" s="107" t="s">
        <v>128</v>
      </c>
      <c r="D1563" s="107">
        <v>162</v>
      </c>
      <c r="E1563" s="107">
        <v>150</v>
      </c>
      <c r="F1563" s="107">
        <v>12</v>
      </c>
      <c r="G1563" s="107">
        <v>486</v>
      </c>
      <c r="H1563" s="107">
        <v>450</v>
      </c>
      <c r="I1563" s="107">
        <v>36</v>
      </c>
      <c r="J1563" s="107">
        <v>1584</v>
      </c>
      <c r="K1563" s="108">
        <v>1462</v>
      </c>
      <c r="L1563" s="108">
        <v>122</v>
      </c>
      <c r="M1563" s="108">
        <v>795858</v>
      </c>
      <c r="N1563" s="109">
        <v>0</v>
      </c>
      <c r="O1563" s="108">
        <v>3283</v>
      </c>
      <c r="P1563" s="109">
        <v>0.41251856088638306</v>
      </c>
      <c r="Q1563" s="109">
        <v>0</v>
      </c>
      <c r="R1563" s="110">
        <v>325752</v>
      </c>
      <c r="S1563" s="109">
        <v>99.578453063964844</v>
      </c>
      <c r="T1563" s="109">
        <v>99.167671203613281</v>
      </c>
      <c r="U1563" s="111">
        <v>327131</v>
      </c>
      <c r="V1563" s="112">
        <v>3.0263105407357216E-2</v>
      </c>
      <c r="W1563" s="111">
        <v>2437</v>
      </c>
      <c r="X1563" s="109">
        <v>0.74811512231826782</v>
      </c>
      <c r="Y1563" s="109">
        <v>0</v>
      </c>
      <c r="Z1563" s="110">
        <v>699802</v>
      </c>
      <c r="AA1563" s="112">
        <v>99.235549926757812</v>
      </c>
      <c r="AB1563" s="109">
        <v>700268</v>
      </c>
      <c r="AC1563" s="182">
        <v>99.372154235839844</v>
      </c>
      <c r="AD1563" s="109">
        <v>3.0807230472564697</v>
      </c>
      <c r="AE1563" s="109">
        <v>17.798383712768555</v>
      </c>
      <c r="AF1563" s="109">
        <v>673.9998779296875</v>
      </c>
      <c r="AG1563" s="109">
        <v>4252.73779296875</v>
      </c>
      <c r="AH1563" s="113">
        <v>2611.09033203125</v>
      </c>
      <c r="AI1563" s="109">
        <v>61.397869110107422</v>
      </c>
      <c r="AJ1563" s="113">
        <v>3931.720947265625</v>
      </c>
      <c r="AK1563" s="113">
        <v>321.01663208007813</v>
      </c>
      <c r="AL1563" s="109">
        <v>450</v>
      </c>
      <c r="AM1563" s="109">
        <v>36</v>
      </c>
      <c r="AN1563" s="109">
        <v>73.726036071777344</v>
      </c>
      <c r="AO1563" s="109">
        <v>75.21527099609375</v>
      </c>
      <c r="AP1563" s="109">
        <v>59.336856842041016</v>
      </c>
      <c r="AQ1563" s="109">
        <v>2.6848092127327967</v>
      </c>
      <c r="AR1563" s="111">
        <v>316</v>
      </c>
      <c r="AS1563" s="111">
        <v>1</v>
      </c>
      <c r="AT1563" s="111">
        <v>0</v>
      </c>
      <c r="AU1563" s="111">
        <v>0</v>
      </c>
      <c r="AV1563" s="111">
        <v>1</v>
      </c>
      <c r="AW1563" s="111">
        <v>1</v>
      </c>
      <c r="AX1563" s="111">
        <v>23</v>
      </c>
      <c r="AY1563" s="111">
        <v>0</v>
      </c>
      <c r="AZ1563" s="111">
        <v>9</v>
      </c>
      <c r="BA1563" s="111">
        <v>0</v>
      </c>
      <c r="BB1563" s="111">
        <v>25</v>
      </c>
      <c r="BC1563" s="111">
        <v>10</v>
      </c>
      <c r="BD1563" s="109">
        <v>85</v>
      </c>
      <c r="BE1563" s="111">
        <v>82</v>
      </c>
      <c r="BF1563" s="111">
        <v>0</v>
      </c>
      <c r="BG1563" s="112">
        <v>36.057476043701172</v>
      </c>
      <c r="BH1563" s="244">
        <v>153</v>
      </c>
      <c r="BI1563" s="240">
        <v>31.481481481481481</v>
      </c>
      <c r="BJ1563" s="129"/>
      <c r="BK1563" s="129"/>
    </row>
    <row r="1564" spans="1:63">
      <c r="A1564" s="352">
        <v>41824</v>
      </c>
      <c r="B1564" s="107" t="s">
        <v>129</v>
      </c>
      <c r="C1564" s="107" t="s">
        <v>128</v>
      </c>
      <c r="D1564" s="107">
        <v>154</v>
      </c>
      <c r="E1564" s="107">
        <v>151</v>
      </c>
      <c r="F1564" s="107">
        <v>3</v>
      </c>
      <c r="G1564" s="107">
        <v>457</v>
      </c>
      <c r="H1564" s="107">
        <v>449</v>
      </c>
      <c r="I1564" s="107">
        <v>8</v>
      </c>
      <c r="J1564" s="107">
        <v>1280</v>
      </c>
      <c r="K1564" s="108">
        <v>1254</v>
      </c>
      <c r="L1564" s="108">
        <v>26</v>
      </c>
      <c r="M1564" s="108">
        <v>624240</v>
      </c>
      <c r="N1564" s="109">
        <v>0.10188388824462891</v>
      </c>
      <c r="O1564" s="108">
        <v>3405</v>
      </c>
      <c r="P1564" s="109">
        <v>0.54602396488189697</v>
      </c>
      <c r="Q1564" s="109">
        <v>0</v>
      </c>
      <c r="R1564" s="110">
        <v>205278</v>
      </c>
      <c r="S1564" s="109">
        <v>99.454948425292969</v>
      </c>
      <c r="T1564" s="109">
        <v>98.911903381347656</v>
      </c>
      <c r="U1564" s="111">
        <v>206403</v>
      </c>
      <c r="V1564" s="112">
        <v>4.0212593972682953E-2</v>
      </c>
      <c r="W1564" s="111">
        <v>1509</v>
      </c>
      <c r="X1564" s="109">
        <v>0.73510068655014038</v>
      </c>
      <c r="Y1564" s="109">
        <v>0</v>
      </c>
      <c r="Z1564" s="110">
        <v>160496</v>
      </c>
      <c r="AA1564" s="112">
        <v>98.910850524902344</v>
      </c>
      <c r="AB1564" s="109">
        <v>161264</v>
      </c>
      <c r="AC1564" s="182">
        <v>99.061347961425781</v>
      </c>
      <c r="AD1564" s="109">
        <v>3.0548980236053467</v>
      </c>
      <c r="AE1564" s="109">
        <v>36.377559661865234</v>
      </c>
      <c r="AF1564" s="109">
        <v>558.18878173828125</v>
      </c>
      <c r="AG1564" s="109">
        <v>2441.954833984375</v>
      </c>
      <c r="AH1564" s="113">
        <v>1021.560546875</v>
      </c>
      <c r="AI1564" s="109">
        <v>41.833721160888672</v>
      </c>
      <c r="AJ1564" s="113">
        <v>2413.126708984375</v>
      </c>
      <c r="AK1564" s="113">
        <v>28.827777862548828</v>
      </c>
      <c r="AL1564" s="109">
        <v>449</v>
      </c>
      <c r="AM1564" s="109">
        <v>8</v>
      </c>
      <c r="AN1564" s="109">
        <v>56.416339874267578</v>
      </c>
      <c r="AO1564" s="109">
        <v>56.832420349121094</v>
      </c>
      <c r="AP1564" s="109">
        <v>34.979221343994141</v>
      </c>
      <c r="AQ1564" s="109">
        <v>1.9077772140502929</v>
      </c>
      <c r="AR1564" s="111">
        <v>364</v>
      </c>
      <c r="AS1564" s="111">
        <v>1</v>
      </c>
      <c r="AT1564" s="111">
        <v>1</v>
      </c>
      <c r="AU1564" s="111">
        <v>1</v>
      </c>
      <c r="AV1564" s="111">
        <v>1</v>
      </c>
      <c r="AW1564" s="111">
        <v>1</v>
      </c>
      <c r="AX1564" s="111">
        <v>21</v>
      </c>
      <c r="AY1564" s="111">
        <v>0</v>
      </c>
      <c r="AZ1564" s="111">
        <v>11</v>
      </c>
      <c r="BA1564" s="111">
        <v>0</v>
      </c>
      <c r="BB1564" s="111">
        <v>35</v>
      </c>
      <c r="BC1564" s="111">
        <v>9</v>
      </c>
      <c r="BD1564" s="109">
        <v>57</v>
      </c>
      <c r="BE1564" s="111">
        <v>91</v>
      </c>
      <c r="BF1564" s="111">
        <v>0</v>
      </c>
      <c r="BG1564" s="112">
        <v>27.763494491577148</v>
      </c>
      <c r="BH1564" s="244">
        <v>204</v>
      </c>
      <c r="BI1564" s="240">
        <v>44.63894967177243</v>
      </c>
      <c r="BJ1564" s="129"/>
      <c r="BK1564" s="129"/>
    </row>
    <row r="1565" spans="1:63">
      <c r="A1565" s="352">
        <v>41824</v>
      </c>
      <c r="B1565" s="126" t="s">
        <v>130</v>
      </c>
      <c r="C1565" s="126" t="s">
        <v>128</v>
      </c>
      <c r="D1565" s="233">
        <v>181</v>
      </c>
      <c r="E1565" s="233">
        <v>176</v>
      </c>
      <c r="F1565" s="233">
        <v>5</v>
      </c>
      <c r="G1565" s="233">
        <v>543</v>
      </c>
      <c r="H1565" s="233">
        <v>528</v>
      </c>
      <c r="I1565" s="233">
        <v>15</v>
      </c>
      <c r="J1565" s="233">
        <v>891</v>
      </c>
      <c r="K1565" s="233">
        <v>858</v>
      </c>
      <c r="L1565" s="233">
        <v>33</v>
      </c>
      <c r="M1565" s="233">
        <v>278529</v>
      </c>
      <c r="N1565" s="195">
        <v>0.97332775592803955</v>
      </c>
      <c r="O1565" s="233">
        <v>717</v>
      </c>
      <c r="P1565" s="230">
        <v>0.25995403528213501</v>
      </c>
      <c r="Q1565" s="234">
        <v>0</v>
      </c>
      <c r="R1565" s="233">
        <v>60904</v>
      </c>
      <c r="S1565" s="230">
        <v>99.791908264160156</v>
      </c>
      <c r="T1565" s="195">
        <v>99.532493591308594</v>
      </c>
      <c r="U1565" s="233">
        <v>61031</v>
      </c>
      <c r="V1565" s="195">
        <v>0</v>
      </c>
      <c r="W1565" s="233">
        <v>343</v>
      </c>
      <c r="X1565" s="195">
        <v>0.56318140029907227</v>
      </c>
      <c r="Y1565" s="234">
        <v>0</v>
      </c>
      <c r="Z1565" s="233">
        <v>120844</v>
      </c>
      <c r="AA1565" s="195">
        <v>98.5028076171875</v>
      </c>
      <c r="AB1565" s="233">
        <v>122658</v>
      </c>
      <c r="AC1565" s="195">
        <v>98.402580261230469</v>
      </c>
      <c r="AD1565" s="234">
        <v>4.178591251373291</v>
      </c>
      <c r="AE1565" s="234">
        <v>29.552715301513672</v>
      </c>
      <c r="AF1565" s="233">
        <v>342.90548706054687</v>
      </c>
      <c r="AG1565" s="234">
        <v>1116.7222900390625</v>
      </c>
      <c r="AH1565" s="234">
        <v>607.51641845703125</v>
      </c>
      <c r="AI1565" s="234">
        <v>54.401744842529297</v>
      </c>
      <c r="AJ1565" s="234">
        <v>1075.2220458984375</v>
      </c>
      <c r="AK1565" s="234">
        <v>41.5</v>
      </c>
      <c r="AL1565" s="234">
        <v>528</v>
      </c>
      <c r="AM1565" s="234">
        <v>15</v>
      </c>
      <c r="AN1565" s="235">
        <v>43.422138214111328</v>
      </c>
      <c r="AO1565" s="235">
        <v>43.140632629394531</v>
      </c>
      <c r="AP1565" s="235">
        <v>52.256473541259766</v>
      </c>
      <c r="AQ1565" s="213">
        <v>1.253335903523078</v>
      </c>
      <c r="AR1565" s="234">
        <v>468</v>
      </c>
      <c r="AS1565" s="236">
        <v>0</v>
      </c>
      <c r="AT1565" s="236">
        <v>3</v>
      </c>
      <c r="AU1565" s="236">
        <v>2</v>
      </c>
      <c r="AV1565" s="236">
        <v>0</v>
      </c>
      <c r="AW1565" s="236">
        <v>0</v>
      </c>
      <c r="AX1565" s="236">
        <v>10</v>
      </c>
      <c r="AY1565" s="236">
        <v>0</v>
      </c>
      <c r="AZ1565" s="236">
        <v>2</v>
      </c>
      <c r="BA1565" s="236">
        <v>0</v>
      </c>
      <c r="BB1565" s="236">
        <v>55</v>
      </c>
      <c r="BC1565" s="236">
        <v>10</v>
      </c>
      <c r="BD1565" s="236">
        <v>10</v>
      </c>
      <c r="BE1565" s="236">
        <v>2</v>
      </c>
      <c r="BF1565" s="236">
        <v>0</v>
      </c>
      <c r="BG1565" s="235">
        <v>19.898908615112305</v>
      </c>
      <c r="BH1565" s="236">
        <v>291</v>
      </c>
      <c r="BI1565" s="235">
        <v>53.591160220994475</v>
      </c>
      <c r="BJ1565" s="129"/>
      <c r="BK1565" s="129"/>
    </row>
    <row r="1566" spans="1:63">
      <c r="A1566" s="352">
        <v>41824</v>
      </c>
      <c r="B1566" s="127" t="s">
        <v>132</v>
      </c>
      <c r="C1566" s="127" t="s">
        <v>128</v>
      </c>
      <c r="D1566" s="199">
        <v>183</v>
      </c>
      <c r="E1566" s="199">
        <v>178</v>
      </c>
      <c r="F1566" s="199">
        <v>5</v>
      </c>
      <c r="G1566" s="199">
        <v>542</v>
      </c>
      <c r="H1566" s="199">
        <v>527</v>
      </c>
      <c r="I1566" s="199">
        <v>15</v>
      </c>
      <c r="J1566" s="199">
        <v>1050</v>
      </c>
      <c r="K1566" s="199">
        <v>1017</v>
      </c>
      <c r="L1566" s="199">
        <v>33</v>
      </c>
      <c r="M1566" s="199">
        <v>362449</v>
      </c>
      <c r="N1566" s="200">
        <v>6.6216210834681988E-3</v>
      </c>
      <c r="O1566" s="199">
        <v>1406</v>
      </c>
      <c r="P1566" s="194">
        <v>0.38794660568237305</v>
      </c>
      <c r="Q1566" s="200">
        <v>0</v>
      </c>
      <c r="R1566" s="199">
        <v>94012</v>
      </c>
      <c r="S1566" s="194">
        <v>99.674507141113281</v>
      </c>
      <c r="T1566" s="200">
        <v>99.287826538085938</v>
      </c>
      <c r="U1566" s="199">
        <v>94319</v>
      </c>
      <c r="V1566" s="201">
        <v>2.1204636432230473E-3</v>
      </c>
      <c r="W1566" s="199">
        <v>1016</v>
      </c>
      <c r="X1566" s="200">
        <v>1.080713152885437</v>
      </c>
      <c r="Y1566" s="200">
        <v>0</v>
      </c>
      <c r="Z1566" s="199">
        <v>142764</v>
      </c>
      <c r="AA1566" s="201">
        <v>97.813468933105469</v>
      </c>
      <c r="AB1566" s="199">
        <v>143981</v>
      </c>
      <c r="AC1566" s="201">
        <v>97.414154052734375</v>
      </c>
      <c r="AD1566" s="200">
        <v>4.218315601348877</v>
      </c>
      <c r="AE1566" s="200">
        <v>26.558881759643555</v>
      </c>
      <c r="AF1566" s="199">
        <v>424.30563354492187</v>
      </c>
      <c r="AG1566" s="200">
        <v>1496.739013671875</v>
      </c>
      <c r="AH1566" s="200">
        <v>747.22723388671875</v>
      </c>
      <c r="AI1566" s="237">
        <v>49.923683166503906</v>
      </c>
      <c r="AJ1566" s="200">
        <v>1449.755615234375</v>
      </c>
      <c r="AK1566" s="200">
        <v>46.98333740234375</v>
      </c>
      <c r="AL1566" s="200">
        <v>527</v>
      </c>
      <c r="AM1566" s="200">
        <v>15</v>
      </c>
      <c r="AN1566" s="200">
        <v>46.121856689453125</v>
      </c>
      <c r="AO1566" s="200">
        <v>46.162654876708984</v>
      </c>
      <c r="AP1566" s="200">
        <v>44.897403717041016</v>
      </c>
      <c r="AQ1566" s="200">
        <v>1.4254657273065476</v>
      </c>
      <c r="AR1566" s="200">
        <v>485</v>
      </c>
      <c r="AS1566" s="202">
        <v>0</v>
      </c>
      <c r="AT1566" s="202">
        <v>2</v>
      </c>
      <c r="AU1566" s="202">
        <v>2</v>
      </c>
      <c r="AV1566" s="202">
        <v>0</v>
      </c>
      <c r="AW1566" s="202">
        <v>0</v>
      </c>
      <c r="AX1566" s="202">
        <v>31</v>
      </c>
      <c r="AY1566" s="202">
        <v>-2</v>
      </c>
      <c r="AZ1566" s="202">
        <v>9</v>
      </c>
      <c r="BA1566" s="202">
        <v>0</v>
      </c>
      <c r="BB1566" s="202">
        <v>71</v>
      </c>
      <c r="BC1566" s="202">
        <v>34</v>
      </c>
      <c r="BD1566" s="202">
        <v>39</v>
      </c>
      <c r="BE1566" s="202">
        <v>28</v>
      </c>
      <c r="BF1566" s="202">
        <v>0</v>
      </c>
      <c r="BG1566" s="200">
        <v>21.398334503173828</v>
      </c>
      <c r="BH1566" s="202">
        <v>301</v>
      </c>
      <c r="BI1566" s="238">
        <v>55.535055350553506</v>
      </c>
      <c r="BJ1566" s="129"/>
      <c r="BK1566" s="129"/>
    </row>
    <row r="1567" spans="1:63">
      <c r="A1567" s="352">
        <v>41823</v>
      </c>
      <c r="B1567" s="126" t="s">
        <v>6</v>
      </c>
      <c r="C1567" s="126"/>
      <c r="D1567" s="233">
        <v>2081</v>
      </c>
      <c r="E1567" s="233">
        <v>1908</v>
      </c>
      <c r="F1567" s="233">
        <v>173</v>
      </c>
      <c r="G1567" s="233">
        <v>6139</v>
      </c>
      <c r="H1567" s="233">
        <v>5638</v>
      </c>
      <c r="I1567" s="233">
        <v>501</v>
      </c>
      <c r="J1567" s="233">
        <v>18983</v>
      </c>
      <c r="K1567" s="233">
        <v>17138</v>
      </c>
      <c r="L1567" s="233">
        <v>1845</v>
      </c>
      <c r="M1567" s="233">
        <v>10825166</v>
      </c>
      <c r="N1567" s="195">
        <v>1.4521717328117197E-2</v>
      </c>
      <c r="O1567" s="233">
        <v>17405</v>
      </c>
      <c r="P1567" s="230">
        <v>0.16287914596501235</v>
      </c>
      <c r="Q1567" s="234"/>
      <c r="R1567" s="233">
        <v>4280619</v>
      </c>
      <c r="S1567" s="230">
        <v>99.542058607730851</v>
      </c>
      <c r="T1567" s="195">
        <v>99.379925352794587</v>
      </c>
      <c r="U1567" s="233">
        <v>4300321</v>
      </c>
      <c r="V1567" s="195">
        <v>0.14787267958745237</v>
      </c>
      <c r="W1567" s="233">
        <v>15487</v>
      </c>
      <c r="X1567" s="195">
        <v>0.36179346958932806</v>
      </c>
      <c r="Y1567" s="234"/>
      <c r="Z1567" s="233">
        <v>3299947</v>
      </c>
      <c r="AA1567" s="195">
        <v>98.196674341940366</v>
      </c>
      <c r="AB1567" s="233">
        <v>3296337</v>
      </c>
      <c r="AC1567" s="195">
        <v>98.238049288990453</v>
      </c>
      <c r="AD1567" s="234">
        <v>9.1281134894496692</v>
      </c>
      <c r="AE1567" s="234">
        <v>30.415987242395744</v>
      </c>
      <c r="AF1567" s="233">
        <v>14667.620727539063</v>
      </c>
      <c r="AG1567" s="234">
        <v>59385.035278320313</v>
      </c>
      <c r="AH1567" s="234">
        <v>40695.452941894531</v>
      </c>
      <c r="AI1567" s="234">
        <v>68.528127921734537</v>
      </c>
      <c r="AJ1567" s="234">
        <v>51549.322631835938</v>
      </c>
      <c r="AK1567" s="234">
        <v>7835.7088146209717</v>
      </c>
      <c r="AL1567" s="234">
        <v>31248.5078125</v>
      </c>
      <c r="AM1567" s="234">
        <v>6430.6784973144531</v>
      </c>
      <c r="AN1567" s="235">
        <v>84.024372576328147</v>
      </c>
      <c r="AO1567" s="235">
        <v>81.365248543118327</v>
      </c>
      <c r="AP1567" s="235">
        <v>108.25953836648833</v>
      </c>
      <c r="AQ1567" s="213">
        <v>3.1283272021450936</v>
      </c>
      <c r="AR1567" s="234">
        <v>3850</v>
      </c>
      <c r="AS1567" s="236">
        <v>110</v>
      </c>
      <c r="AT1567" s="236">
        <v>17</v>
      </c>
      <c r="AU1567" s="236">
        <v>9</v>
      </c>
      <c r="AV1567" s="236">
        <v>27</v>
      </c>
      <c r="AW1567" s="236">
        <v>10</v>
      </c>
      <c r="AX1567" s="236">
        <v>114</v>
      </c>
      <c r="AY1567" s="236">
        <v>-2</v>
      </c>
      <c r="AZ1567" s="236">
        <v>71</v>
      </c>
      <c r="BA1567" s="236">
        <v>0</v>
      </c>
      <c r="BB1567" s="236">
        <v>602</v>
      </c>
      <c r="BC1567" s="236">
        <v>265</v>
      </c>
      <c r="BD1567" s="236">
        <v>293</v>
      </c>
      <c r="BE1567" s="236">
        <v>441</v>
      </c>
      <c r="BF1567" s="236">
        <v>0</v>
      </c>
      <c r="BG1567" s="235">
        <v>41.058622059762691</v>
      </c>
      <c r="BH1567" s="236">
        <v>1691</v>
      </c>
      <c r="BI1567" s="235">
        <v>27.545202801759245</v>
      </c>
      <c r="BJ1567" s="129"/>
      <c r="BK1567" s="129"/>
    </row>
    <row r="1568" spans="1:63">
      <c r="A1568" s="352">
        <v>41823</v>
      </c>
      <c r="B1568" s="127" t="s">
        <v>134</v>
      </c>
      <c r="C1568" s="127"/>
      <c r="D1568" s="199">
        <v>731</v>
      </c>
      <c r="E1568" s="199">
        <v>650</v>
      </c>
      <c r="F1568" s="199">
        <v>81</v>
      </c>
      <c r="G1568" s="199">
        <v>2180</v>
      </c>
      <c r="H1568" s="199">
        <v>1934</v>
      </c>
      <c r="I1568" s="199">
        <v>246</v>
      </c>
      <c r="J1568" s="199">
        <v>7809</v>
      </c>
      <c r="K1568" s="199">
        <v>6811</v>
      </c>
      <c r="L1568" s="199">
        <v>998</v>
      </c>
      <c r="M1568" s="199">
        <v>5142306</v>
      </c>
      <c r="N1568" s="200">
        <v>1.017053453344148E-2</v>
      </c>
      <c r="O1568" s="199">
        <v>8641</v>
      </c>
      <c r="P1568" s="194">
        <v>0.16806618331965975</v>
      </c>
      <c r="Q1568" s="200"/>
      <c r="R1568" s="199">
        <v>2219990</v>
      </c>
      <c r="S1568" s="194">
        <v>99.601448170011182</v>
      </c>
      <c r="T1568" s="200">
        <v>99.434051817540734</v>
      </c>
      <c r="U1568" s="199">
        <v>2228876</v>
      </c>
      <c r="V1568" s="201">
        <v>0.11454203385869542</v>
      </c>
      <c r="W1568" s="199">
        <v>6437</v>
      </c>
      <c r="X1568" s="200">
        <v>0.28995626106423905</v>
      </c>
      <c r="Y1568" s="200"/>
      <c r="Z1568" s="199">
        <v>1800841</v>
      </c>
      <c r="AA1568" s="201">
        <v>98.246429094181025</v>
      </c>
      <c r="AB1568" s="199">
        <v>1797177</v>
      </c>
      <c r="AC1568" s="201">
        <v>98.209192912131968</v>
      </c>
      <c r="AD1568" s="200">
        <v>5.1165727475367557</v>
      </c>
      <c r="AE1568" s="200">
        <v>32.139054050795529</v>
      </c>
      <c r="AF1568" s="199">
        <v>7539.0158081054687</v>
      </c>
      <c r="AG1568" s="200">
        <v>31831.728515625</v>
      </c>
      <c r="AH1568" s="200">
        <v>24407.278076171875</v>
      </c>
      <c r="AI1568" s="237">
        <v>76.675943199852497</v>
      </c>
      <c r="AJ1568" s="200">
        <v>26201.54931640625</v>
      </c>
      <c r="AK1568" s="200">
        <v>5630.1722412109375</v>
      </c>
      <c r="AL1568" s="200">
        <v>19347.320068359375</v>
      </c>
      <c r="AM1568" s="200">
        <v>5059.9572830200195</v>
      </c>
      <c r="AN1568" s="200">
        <v>105.73772053334304</v>
      </c>
      <c r="AO1568" s="200">
        <v>99.797417785062066</v>
      </c>
      <c r="AP1568" s="200">
        <v>146.2504415261032</v>
      </c>
      <c r="AQ1568" s="200">
        <v>4.076287426767192</v>
      </c>
      <c r="AR1568" s="200">
        <v>944</v>
      </c>
      <c r="AS1568" s="202">
        <v>91</v>
      </c>
      <c r="AT1568" s="202">
        <v>10</v>
      </c>
      <c r="AU1568" s="202">
        <v>4</v>
      </c>
      <c r="AV1568" s="202">
        <v>11</v>
      </c>
      <c r="AW1568" s="202">
        <v>3</v>
      </c>
      <c r="AX1568" s="202">
        <v>27</v>
      </c>
      <c r="AY1568" s="202">
        <v>0</v>
      </c>
      <c r="AZ1568" s="202">
        <v>25</v>
      </c>
      <c r="BA1568" s="202">
        <v>0</v>
      </c>
      <c r="BB1568" s="202">
        <v>121</v>
      </c>
      <c r="BC1568" s="202">
        <v>57</v>
      </c>
      <c r="BD1568" s="202">
        <v>78</v>
      </c>
      <c r="BE1568" s="202">
        <v>156</v>
      </c>
      <c r="BF1568" s="202">
        <v>0</v>
      </c>
      <c r="BG1568" s="200">
        <v>52.263924704909016</v>
      </c>
      <c r="BH1568" s="202">
        <v>224</v>
      </c>
      <c r="BI1568" s="238">
        <v>10.275229357798166</v>
      </c>
      <c r="BJ1568" s="129"/>
      <c r="BK1568" s="129"/>
    </row>
    <row r="1569" spans="1:63">
      <c r="A1569" s="352">
        <v>41823</v>
      </c>
      <c r="B1569" s="127" t="s">
        <v>175</v>
      </c>
      <c r="C1569" s="127"/>
      <c r="D1569" s="199">
        <v>670</v>
      </c>
      <c r="E1569" s="199">
        <v>603</v>
      </c>
      <c r="F1569" s="199">
        <v>67</v>
      </c>
      <c r="G1569" s="199">
        <v>1931</v>
      </c>
      <c r="H1569" s="199">
        <v>1750</v>
      </c>
      <c r="I1569" s="199">
        <v>181</v>
      </c>
      <c r="J1569" s="199">
        <v>6373</v>
      </c>
      <c r="K1569" s="199">
        <v>5739</v>
      </c>
      <c r="L1569" s="199">
        <v>634</v>
      </c>
      <c r="M1569" s="199">
        <v>3596453</v>
      </c>
      <c r="N1569" s="200">
        <v>1.1594756927224691E-2</v>
      </c>
      <c r="O1569" s="199">
        <v>164</v>
      </c>
      <c r="P1569" s="194">
        <v>4.7416768585129537E-3</v>
      </c>
      <c r="Q1569" s="200"/>
      <c r="R1569" s="199">
        <v>1378428</v>
      </c>
      <c r="S1569" s="194">
        <v>99.469278691799872</v>
      </c>
      <c r="T1569" s="243">
        <v>99.464562180030811</v>
      </c>
      <c r="U1569" s="199">
        <v>1385786</v>
      </c>
      <c r="V1569" s="201">
        <v>0.22139060358298174</v>
      </c>
      <c r="W1569" s="199">
        <v>3889</v>
      </c>
      <c r="X1569" s="200">
        <v>0.2821329804676051</v>
      </c>
      <c r="Y1569" s="200"/>
      <c r="Z1569" s="199">
        <v>365003</v>
      </c>
      <c r="AA1569" s="201">
        <v>95.959485809176257</v>
      </c>
      <c r="AB1569" s="199">
        <v>362973</v>
      </c>
      <c r="AC1569" s="201">
        <v>96.220932151637058</v>
      </c>
      <c r="AD1569" s="200">
        <v>19.30597837987067</v>
      </c>
      <c r="AE1569" s="200">
        <v>32.88484180550337</v>
      </c>
      <c r="AF1569" s="199">
        <v>5051.777099609375</v>
      </c>
      <c r="AG1569" s="200">
        <v>18226.97509765625</v>
      </c>
      <c r="AH1569" s="200">
        <v>11243.908203125</v>
      </c>
      <c r="AI1569" s="237">
        <v>61.688284220955666</v>
      </c>
      <c r="AJ1569" s="200">
        <v>16499.246826171875</v>
      </c>
      <c r="AK1569" s="200">
        <v>1727.7309951782227</v>
      </c>
      <c r="AL1569" s="200">
        <v>9947.187744140625</v>
      </c>
      <c r="AM1569" s="200">
        <v>1296.7212142944336</v>
      </c>
      <c r="AN1569" s="200">
        <v>73.898457887840777</v>
      </c>
      <c r="AO1569" s="200">
        <v>74.872071885438061</v>
      </c>
      <c r="AP1569" s="200">
        <v>67.868698640922346</v>
      </c>
      <c r="AQ1569" s="200">
        <v>2.8600306131580497</v>
      </c>
      <c r="AR1569" s="200">
        <v>1263</v>
      </c>
      <c r="AS1569" s="202">
        <v>17</v>
      </c>
      <c r="AT1569" s="202">
        <v>5</v>
      </c>
      <c r="AU1569" s="202">
        <v>3</v>
      </c>
      <c r="AV1569" s="202">
        <v>13</v>
      </c>
      <c r="AW1569" s="202">
        <v>5</v>
      </c>
      <c r="AX1569" s="202">
        <v>16</v>
      </c>
      <c r="AY1569" s="202">
        <v>0</v>
      </c>
      <c r="AZ1569" s="202">
        <v>23</v>
      </c>
      <c r="BA1569" s="202">
        <v>0</v>
      </c>
      <c r="BB1569" s="202">
        <v>300</v>
      </c>
      <c r="BC1569" s="202">
        <v>143</v>
      </c>
      <c r="BD1569" s="202">
        <v>53</v>
      </c>
      <c r="BE1569" s="202">
        <v>112</v>
      </c>
      <c r="BF1569" s="202">
        <v>0</v>
      </c>
      <c r="BG1569" s="200">
        <v>36.068171676183731</v>
      </c>
      <c r="BH1569" s="202">
        <v>517</v>
      </c>
      <c r="BI1569" s="238">
        <v>26.773692387364061</v>
      </c>
      <c r="BJ1569" s="129"/>
      <c r="BK1569" s="129"/>
    </row>
    <row r="1570" spans="1:63">
      <c r="A1570" s="352">
        <v>41823</v>
      </c>
      <c r="B1570" s="126" t="s">
        <v>135</v>
      </c>
      <c r="C1570" s="126"/>
      <c r="D1570" s="189">
        <v>680</v>
      </c>
      <c r="E1570" s="189">
        <v>655</v>
      </c>
      <c r="F1570" s="189">
        <v>25</v>
      </c>
      <c r="G1570" s="189">
        <v>2028</v>
      </c>
      <c r="H1570" s="189">
        <v>1954</v>
      </c>
      <c r="I1570" s="189">
        <v>74</v>
      </c>
      <c r="J1570" s="189">
        <v>4801</v>
      </c>
      <c r="K1570" s="189">
        <v>4588</v>
      </c>
      <c r="L1570" s="189">
        <v>213</v>
      </c>
      <c r="M1570" s="189">
        <v>2086407</v>
      </c>
      <c r="N1570" s="203">
        <v>3.0291310176889637E-2</v>
      </c>
      <c r="O1570" s="189">
        <v>8600</v>
      </c>
      <c r="P1570" s="192">
        <v>0.41232803095768006</v>
      </c>
      <c r="Q1570" s="203"/>
      <c r="R1570" s="204">
        <v>682201</v>
      </c>
      <c r="S1570" s="192">
        <v>99.495851756070095</v>
      </c>
      <c r="T1570" s="203">
        <v>99.085602469639724</v>
      </c>
      <c r="U1570" s="204">
        <v>685659</v>
      </c>
      <c r="V1570" s="205">
        <v>0.10763367814104845</v>
      </c>
      <c r="W1570" s="204">
        <v>5161</v>
      </c>
      <c r="X1570" s="203">
        <v>0.75652190483449888</v>
      </c>
      <c r="Y1570" s="203"/>
      <c r="Z1570" s="204">
        <v>1134103</v>
      </c>
      <c r="AA1570" s="205">
        <v>98.837692069822836</v>
      </c>
      <c r="AB1570" s="204">
        <v>1136187</v>
      </c>
      <c r="AC1570" s="205">
        <v>98.928093335868283</v>
      </c>
      <c r="AD1570" s="203">
        <v>3.7492681807549983</v>
      </c>
      <c r="AE1570" s="203">
        <v>26.213007063070119</v>
      </c>
      <c r="AF1570" s="204">
        <v>2076.8278198242187</v>
      </c>
      <c r="AG1570" s="205">
        <v>9326.3316650390625</v>
      </c>
      <c r="AH1570" s="205">
        <v>5044.2666625976562</v>
      </c>
      <c r="AI1570" s="232">
        <v>54.086288626285182</v>
      </c>
      <c r="AJ1570" s="205">
        <v>8848.5264892578125</v>
      </c>
      <c r="AK1570" s="205">
        <v>477.80557823181152</v>
      </c>
      <c r="AL1570" s="205">
        <v>1954</v>
      </c>
      <c r="AM1570" s="205">
        <v>74</v>
      </c>
      <c r="AN1570" s="203">
        <v>58.631649661732439</v>
      </c>
      <c r="AO1570" s="203">
        <v>58.739033821895291</v>
      </c>
      <c r="AP1570" s="203">
        <v>56.711673455606338</v>
      </c>
      <c r="AQ1570" s="203">
        <v>1.9425810591624793</v>
      </c>
      <c r="AR1570" s="205">
        <v>1643</v>
      </c>
      <c r="AS1570" s="204">
        <v>2</v>
      </c>
      <c r="AT1570" s="204">
        <v>2</v>
      </c>
      <c r="AU1570" s="204">
        <v>2</v>
      </c>
      <c r="AV1570" s="204">
        <v>3</v>
      </c>
      <c r="AW1570" s="204">
        <v>2</v>
      </c>
      <c r="AX1570" s="204">
        <v>71</v>
      </c>
      <c r="AY1570" s="204">
        <v>-2</v>
      </c>
      <c r="AZ1570" s="204">
        <v>23</v>
      </c>
      <c r="BA1570" s="204">
        <v>0</v>
      </c>
      <c r="BB1570" s="204">
        <v>181</v>
      </c>
      <c r="BC1570" s="204">
        <v>65</v>
      </c>
      <c r="BD1570" s="204">
        <v>162</v>
      </c>
      <c r="BE1570" s="204">
        <v>173</v>
      </c>
      <c r="BF1570" s="204">
        <v>0</v>
      </c>
      <c r="BG1570" s="203">
        <v>28.096250190861181</v>
      </c>
      <c r="BH1570" s="204">
        <v>950</v>
      </c>
      <c r="BI1570" s="239">
        <v>46.844181459566073</v>
      </c>
      <c r="BJ1570" s="129"/>
      <c r="BK1570" s="129"/>
    </row>
    <row r="1571" spans="1:63">
      <c r="A1571" s="352">
        <v>41823</v>
      </c>
      <c r="B1571" s="114" t="s">
        <v>121</v>
      </c>
      <c r="C1571" s="114" t="s">
        <v>122</v>
      </c>
      <c r="D1571" s="114">
        <v>216</v>
      </c>
      <c r="E1571" s="114">
        <v>168</v>
      </c>
      <c r="F1571" s="114">
        <v>48</v>
      </c>
      <c r="G1571" s="114">
        <v>638</v>
      </c>
      <c r="H1571" s="114">
        <v>492</v>
      </c>
      <c r="I1571" s="114">
        <v>146</v>
      </c>
      <c r="J1571" s="114">
        <v>2545</v>
      </c>
      <c r="K1571" s="115">
        <v>1932</v>
      </c>
      <c r="L1571" s="115">
        <v>613</v>
      </c>
      <c r="M1571" s="115">
        <v>1721467</v>
      </c>
      <c r="N1571" s="116">
        <v>1.5684297308325768E-2</v>
      </c>
      <c r="O1571" s="115">
        <v>2194</v>
      </c>
      <c r="P1571" s="116">
        <v>0.12747624516487122</v>
      </c>
      <c r="Q1571" s="116">
        <v>0</v>
      </c>
      <c r="R1571" s="117">
        <v>855817</v>
      </c>
      <c r="S1571" s="116">
        <v>99.530502319335938</v>
      </c>
      <c r="T1571" s="116">
        <v>99.40362548828125</v>
      </c>
      <c r="U1571" s="118">
        <v>859854</v>
      </c>
      <c r="V1571" s="119">
        <v>0.25074023008346558</v>
      </c>
      <c r="W1571" s="117">
        <v>2588</v>
      </c>
      <c r="X1571" s="119">
        <v>0.3024010956287384</v>
      </c>
      <c r="Y1571" s="119">
        <v>0</v>
      </c>
      <c r="Z1571" s="117">
        <v>892720</v>
      </c>
      <c r="AA1571" s="119">
        <v>97.883544921875</v>
      </c>
      <c r="AB1571" s="116">
        <v>892367</v>
      </c>
      <c r="AC1571" s="120">
        <v>97.8760986328125</v>
      </c>
      <c r="AD1571" s="116">
        <v>4.8588833808898926</v>
      </c>
      <c r="AE1571" s="116">
        <v>35.255119323730469</v>
      </c>
      <c r="AF1571" s="116">
        <v>2468.474609375</v>
      </c>
      <c r="AG1571" s="116">
        <v>13144.3876953125</v>
      </c>
      <c r="AH1571" s="121">
        <v>11108.8701171875</v>
      </c>
      <c r="AI1571" s="116">
        <v>84.514167785644531</v>
      </c>
      <c r="AJ1571" s="121">
        <v>9349.43359375</v>
      </c>
      <c r="AK1571" s="121">
        <v>3794.947265625</v>
      </c>
      <c r="AL1571" s="116">
        <v>7590.23046875</v>
      </c>
      <c r="AM1571" s="116">
        <v>3518.63720703125</v>
      </c>
      <c r="AN1571" s="116">
        <v>128.99081420898437</v>
      </c>
      <c r="AO1571" s="116">
        <v>120.51249694824219</v>
      </c>
      <c r="AP1571" s="116">
        <v>156.035400390625</v>
      </c>
      <c r="AQ1571" s="122">
        <v>5.1647888783153242</v>
      </c>
      <c r="AR1571" s="118">
        <v>171</v>
      </c>
      <c r="AS1571" s="118">
        <v>67</v>
      </c>
      <c r="AT1571" s="118">
        <v>3</v>
      </c>
      <c r="AU1571" s="118">
        <v>2</v>
      </c>
      <c r="AV1571" s="118">
        <v>7</v>
      </c>
      <c r="AW1571" s="118">
        <v>2</v>
      </c>
      <c r="AX1571" s="118">
        <v>12</v>
      </c>
      <c r="AY1571" s="118">
        <v>0</v>
      </c>
      <c r="AZ1571" s="118">
        <v>6</v>
      </c>
      <c r="BA1571" s="118">
        <v>0</v>
      </c>
      <c r="BB1571" s="118">
        <v>43</v>
      </c>
      <c r="BC1571" s="118">
        <v>25</v>
      </c>
      <c r="BD1571" s="116">
        <v>36</v>
      </c>
      <c r="BE1571" s="118">
        <v>34</v>
      </c>
      <c r="BF1571" s="118">
        <v>0</v>
      </c>
      <c r="BG1571" s="112">
        <v>64.182868957519531</v>
      </c>
      <c r="BH1571" s="244">
        <v>54</v>
      </c>
      <c r="BI1571" s="240">
        <v>8.4639498432601883</v>
      </c>
      <c r="BJ1571" s="129"/>
      <c r="BK1571" s="129"/>
    </row>
    <row r="1572" spans="1:63">
      <c r="A1572" s="352">
        <v>41823</v>
      </c>
      <c r="B1572" s="114" t="s">
        <v>123</v>
      </c>
      <c r="C1572" s="114" t="s">
        <v>122</v>
      </c>
      <c r="D1572" s="114">
        <v>165</v>
      </c>
      <c r="E1572" s="114">
        <v>156</v>
      </c>
      <c r="F1572" s="114">
        <v>9</v>
      </c>
      <c r="G1572" s="114">
        <v>504</v>
      </c>
      <c r="H1572" s="114">
        <v>476</v>
      </c>
      <c r="I1572" s="114">
        <v>28</v>
      </c>
      <c r="J1572" s="114">
        <v>1666</v>
      </c>
      <c r="K1572" s="115">
        <v>1557</v>
      </c>
      <c r="L1572" s="115">
        <v>109</v>
      </c>
      <c r="M1572" s="115">
        <v>913452</v>
      </c>
      <c r="N1572" s="116">
        <v>5.4737413302063942E-3</v>
      </c>
      <c r="O1572" s="115">
        <v>1409</v>
      </c>
      <c r="P1572" s="116">
        <v>0.15427975356578827</v>
      </c>
      <c r="Q1572" s="116">
        <v>0</v>
      </c>
      <c r="R1572" s="117">
        <v>355463</v>
      </c>
      <c r="S1572" s="116">
        <v>99.807945251464844</v>
      </c>
      <c r="T1572" s="116">
        <v>99.653961181640625</v>
      </c>
      <c r="U1572" s="118">
        <v>356147</v>
      </c>
      <c r="V1572" s="119">
        <v>1.9654806237667799E-3</v>
      </c>
      <c r="W1572" s="117">
        <v>962</v>
      </c>
      <c r="X1572" s="119">
        <v>0.27063295245170593</v>
      </c>
      <c r="Y1572" s="119">
        <v>0</v>
      </c>
      <c r="Z1572" s="117">
        <v>271493</v>
      </c>
      <c r="AA1572" s="119">
        <v>98.931831359863281</v>
      </c>
      <c r="AB1572" s="116">
        <v>270981</v>
      </c>
      <c r="AC1572" s="120">
        <v>98.850845336914062</v>
      </c>
      <c r="AD1572" s="116">
        <v>4.7077703475952148</v>
      </c>
      <c r="AE1572" s="116">
        <v>30.566764831542969</v>
      </c>
      <c r="AF1572" s="116">
        <v>1202.583984375</v>
      </c>
      <c r="AG1572" s="116">
        <v>5230.81640625</v>
      </c>
      <c r="AH1572" s="121">
        <v>3531.89453125</v>
      </c>
      <c r="AI1572" s="116">
        <v>67.520904541015625</v>
      </c>
      <c r="AJ1572" s="121">
        <v>4621.25048828125</v>
      </c>
      <c r="AK1572" s="121">
        <v>609.56695556640625</v>
      </c>
      <c r="AL1572" s="116">
        <v>2973.496826171875</v>
      </c>
      <c r="AM1572" s="116">
        <v>558.39910888671875</v>
      </c>
      <c r="AN1572" s="116">
        <v>83.574264526367188</v>
      </c>
      <c r="AO1572" s="116">
        <v>79.034111022949219</v>
      </c>
      <c r="AP1572" s="116">
        <v>148.05157470703125</v>
      </c>
      <c r="AQ1572" s="116">
        <v>3.1397457420468187</v>
      </c>
      <c r="AR1572" s="118">
        <v>302</v>
      </c>
      <c r="AS1572" s="118">
        <v>7</v>
      </c>
      <c r="AT1572" s="118">
        <v>3</v>
      </c>
      <c r="AU1572" s="118">
        <v>0</v>
      </c>
      <c r="AV1572" s="118">
        <v>1</v>
      </c>
      <c r="AW1572" s="118">
        <v>0</v>
      </c>
      <c r="AX1572" s="118">
        <v>9</v>
      </c>
      <c r="AY1572" s="118">
        <v>0</v>
      </c>
      <c r="AZ1572" s="118">
        <v>9</v>
      </c>
      <c r="BA1572" s="118">
        <v>0</v>
      </c>
      <c r="BB1572" s="118">
        <v>20</v>
      </c>
      <c r="BC1572" s="118">
        <v>6</v>
      </c>
      <c r="BD1572" s="116">
        <v>19</v>
      </c>
      <c r="BE1572" s="118">
        <v>24</v>
      </c>
      <c r="BF1572" s="118">
        <v>0</v>
      </c>
      <c r="BG1572" s="112">
        <v>41.078105926513672</v>
      </c>
      <c r="BH1572" s="244">
        <v>85</v>
      </c>
      <c r="BI1572" s="240">
        <v>16.865079365079367</v>
      </c>
      <c r="BJ1572" s="129"/>
      <c r="BK1572" s="129"/>
    </row>
    <row r="1573" spans="1:63">
      <c r="A1573" s="352">
        <v>41823</v>
      </c>
      <c r="B1573" s="114" t="s">
        <v>183</v>
      </c>
      <c r="C1573" s="114" t="s">
        <v>122</v>
      </c>
      <c r="D1573" s="114">
        <v>133</v>
      </c>
      <c r="E1573" s="114">
        <v>128</v>
      </c>
      <c r="F1573" s="114">
        <v>5</v>
      </c>
      <c r="G1573" s="114">
        <v>397</v>
      </c>
      <c r="H1573" s="114">
        <v>382</v>
      </c>
      <c r="I1573" s="114">
        <v>15</v>
      </c>
      <c r="J1573" s="114">
        <v>1508</v>
      </c>
      <c r="K1573" s="115">
        <v>1448</v>
      </c>
      <c r="L1573" s="115">
        <v>60</v>
      </c>
      <c r="M1573" s="115">
        <v>1040969</v>
      </c>
      <c r="N1573" s="116">
        <v>2.305544214323163E-3</v>
      </c>
      <c r="O1573" s="115">
        <v>2052</v>
      </c>
      <c r="P1573" s="116">
        <v>0.19713501632213593</v>
      </c>
      <c r="Q1573" s="116">
        <v>0</v>
      </c>
      <c r="R1573" s="117">
        <v>436954</v>
      </c>
      <c r="S1573" s="116">
        <v>99.680625915527344</v>
      </c>
      <c r="T1573" s="116">
        <v>99.484123229980469</v>
      </c>
      <c r="U1573" s="118">
        <v>438354</v>
      </c>
      <c r="V1573" s="119">
        <v>5.2469009533524513E-3</v>
      </c>
      <c r="W1573" s="117">
        <v>1309</v>
      </c>
      <c r="X1573" s="119">
        <v>0.2995738685131073</v>
      </c>
      <c r="Y1573" s="119">
        <v>0</v>
      </c>
      <c r="Z1573" s="117">
        <v>285108</v>
      </c>
      <c r="AA1573" s="119">
        <v>98.068801879882813</v>
      </c>
      <c r="AB1573" s="116">
        <v>285177</v>
      </c>
      <c r="AC1573" s="120">
        <v>98.01141357421875</v>
      </c>
      <c r="AD1573" s="116">
        <v>5.2516894340515137</v>
      </c>
      <c r="AE1573" s="116">
        <v>29.03965950012207</v>
      </c>
      <c r="AF1573" s="116">
        <v>1531.007568359375</v>
      </c>
      <c r="AG1573" s="116">
        <v>5757.08642578125</v>
      </c>
      <c r="AH1573" s="121">
        <v>4171.720703125</v>
      </c>
      <c r="AI1573" s="116">
        <v>72.462356567382813</v>
      </c>
      <c r="AJ1573" s="121">
        <v>5434.63525390625</v>
      </c>
      <c r="AK1573" s="121">
        <v>322.45101928710937</v>
      </c>
      <c r="AL1573" s="116">
        <v>3907.776611328125</v>
      </c>
      <c r="AM1573" s="116">
        <v>263.94497680664062</v>
      </c>
      <c r="AN1573" s="116">
        <v>96.956672668457031</v>
      </c>
      <c r="AO1573" s="116">
        <v>95.321189880371094</v>
      </c>
      <c r="AP1573" s="116">
        <v>136.40061950683594</v>
      </c>
      <c r="AQ1573" s="116">
        <v>3.8176965688204576</v>
      </c>
      <c r="AR1573" s="118">
        <v>169</v>
      </c>
      <c r="AS1573" s="118">
        <v>7</v>
      </c>
      <c r="AT1573" s="118">
        <v>2</v>
      </c>
      <c r="AU1573" s="118">
        <v>1</v>
      </c>
      <c r="AV1573" s="118">
        <v>0</v>
      </c>
      <c r="AW1573" s="118">
        <v>0</v>
      </c>
      <c r="AX1573" s="118">
        <v>3</v>
      </c>
      <c r="AY1573" s="118">
        <v>0</v>
      </c>
      <c r="AZ1573" s="118">
        <v>0</v>
      </c>
      <c r="BA1573" s="118">
        <v>0</v>
      </c>
      <c r="BB1573" s="118">
        <v>24</v>
      </c>
      <c r="BC1573" s="118">
        <v>6</v>
      </c>
      <c r="BD1573" s="116">
        <v>11</v>
      </c>
      <c r="BE1573" s="118">
        <v>29</v>
      </c>
      <c r="BF1573" s="118">
        <v>0</v>
      </c>
      <c r="BG1573" s="112">
        <v>48.006759643554688</v>
      </c>
      <c r="BH1573" s="244">
        <v>31</v>
      </c>
      <c r="BI1573" s="240">
        <v>7.8085642317380355</v>
      </c>
      <c r="BJ1573" s="129"/>
      <c r="BK1573" s="129"/>
    </row>
    <row r="1574" spans="1:63">
      <c r="A1574" s="352">
        <v>41823</v>
      </c>
      <c r="B1574" s="114" t="s">
        <v>126</v>
      </c>
      <c r="C1574" s="114" t="s">
        <v>122</v>
      </c>
      <c r="D1574" s="114">
        <v>107</v>
      </c>
      <c r="E1574" s="114">
        <v>103</v>
      </c>
      <c r="F1574" s="114">
        <v>4</v>
      </c>
      <c r="G1574" s="114">
        <v>314</v>
      </c>
      <c r="H1574" s="114">
        <v>302</v>
      </c>
      <c r="I1574" s="114">
        <v>12</v>
      </c>
      <c r="J1574" s="114">
        <v>960</v>
      </c>
      <c r="K1574" s="115">
        <v>928</v>
      </c>
      <c r="L1574" s="115">
        <v>32</v>
      </c>
      <c r="M1574" s="115">
        <v>578632</v>
      </c>
      <c r="N1574" s="116">
        <v>0</v>
      </c>
      <c r="O1574" s="115">
        <v>1139</v>
      </c>
      <c r="P1574" s="116">
        <v>0.19688272476196289</v>
      </c>
      <c r="Q1574" s="116">
        <v>0</v>
      </c>
      <c r="R1574" s="117">
        <v>220535</v>
      </c>
      <c r="S1574" s="116">
        <v>99.575126647949219</v>
      </c>
      <c r="T1574" s="116">
        <v>99.379081726074219</v>
      </c>
      <c r="U1574" s="118">
        <v>221476</v>
      </c>
      <c r="V1574" s="119">
        <v>1.9866712391376495E-2</v>
      </c>
      <c r="W1574" s="117">
        <v>658</v>
      </c>
      <c r="X1574" s="119">
        <v>0.29836532473564148</v>
      </c>
      <c r="Y1574" s="119">
        <v>0</v>
      </c>
      <c r="Z1574" s="117">
        <v>116679</v>
      </c>
      <c r="AA1574" s="119">
        <v>98.735847473144531</v>
      </c>
      <c r="AB1574" s="116">
        <v>116722</v>
      </c>
      <c r="AC1574" s="120">
        <v>98.663490295410156</v>
      </c>
      <c r="AD1574" s="116">
        <v>5.5783820152282715</v>
      </c>
      <c r="AE1574" s="116">
        <v>34.327259063720703</v>
      </c>
      <c r="AF1574" s="116">
        <v>907.45294189453125</v>
      </c>
      <c r="AG1574" s="116">
        <v>3253.7705078125</v>
      </c>
      <c r="AH1574" s="121">
        <v>2206.444091796875</v>
      </c>
      <c r="AI1574" s="116">
        <v>67.811912536621094</v>
      </c>
      <c r="AJ1574" s="121">
        <v>3132.15380859375</v>
      </c>
      <c r="AK1574" s="121">
        <v>121.61599731445312</v>
      </c>
      <c r="AL1574" s="116">
        <v>2107.55712890625</v>
      </c>
      <c r="AM1574" s="116">
        <v>98.887001037597656</v>
      </c>
      <c r="AN1574" s="116">
        <v>93.3824462890625</v>
      </c>
      <c r="AO1574" s="116">
        <v>92.8372802734375</v>
      </c>
      <c r="AP1574" s="116">
        <v>110.02186584472656</v>
      </c>
      <c r="AQ1574" s="116">
        <v>3.3893442789713544</v>
      </c>
      <c r="AR1574" s="118">
        <v>169</v>
      </c>
      <c r="AS1574" s="118">
        <v>2</v>
      </c>
      <c r="AT1574" s="118">
        <v>0</v>
      </c>
      <c r="AU1574" s="118">
        <v>0</v>
      </c>
      <c r="AV1574" s="118">
        <v>2</v>
      </c>
      <c r="AW1574" s="118">
        <v>0</v>
      </c>
      <c r="AX1574" s="118">
        <v>0</v>
      </c>
      <c r="AY1574" s="118">
        <v>0</v>
      </c>
      <c r="AZ1574" s="118">
        <v>7</v>
      </c>
      <c r="BA1574" s="118">
        <v>0</v>
      </c>
      <c r="BB1574" s="118">
        <v>20</v>
      </c>
      <c r="BC1574" s="118">
        <v>12</v>
      </c>
      <c r="BD1574" s="116">
        <v>7</v>
      </c>
      <c r="BE1574" s="118">
        <v>31</v>
      </c>
      <c r="BF1574" s="118">
        <v>0</v>
      </c>
      <c r="BG1574" s="112">
        <v>45.717472076416016</v>
      </c>
      <c r="BH1574" s="244">
        <v>29</v>
      </c>
      <c r="BI1574" s="240">
        <v>9.2356687898089174</v>
      </c>
      <c r="BJ1574" s="129"/>
      <c r="BK1574" s="129"/>
    </row>
    <row r="1575" spans="1:63">
      <c r="A1575" s="352">
        <v>41823</v>
      </c>
      <c r="B1575" s="114" t="s">
        <v>184</v>
      </c>
      <c r="C1575" s="114" t="s">
        <v>122</v>
      </c>
      <c r="D1575" s="114">
        <v>110</v>
      </c>
      <c r="E1575" s="114">
        <v>95</v>
      </c>
      <c r="F1575" s="114">
        <v>15</v>
      </c>
      <c r="G1575" s="114">
        <v>327</v>
      </c>
      <c r="H1575" s="114">
        <v>282</v>
      </c>
      <c r="I1575" s="114">
        <v>45</v>
      </c>
      <c r="J1575" s="114">
        <v>1130</v>
      </c>
      <c r="K1575" s="115">
        <v>946</v>
      </c>
      <c r="L1575" s="115">
        <v>184</v>
      </c>
      <c r="M1575" s="115">
        <v>887786</v>
      </c>
      <c r="N1575" s="116">
        <v>2.0162517204880714E-2</v>
      </c>
      <c r="O1575" s="115">
        <v>1847</v>
      </c>
      <c r="P1575" s="116">
        <v>0.20808501541614532</v>
      </c>
      <c r="Q1575" s="116">
        <v>0</v>
      </c>
      <c r="R1575" s="117">
        <v>351221</v>
      </c>
      <c r="S1575" s="116">
        <v>99.483352661132813</v>
      </c>
      <c r="T1575" s="116">
        <v>99.276344299316406</v>
      </c>
      <c r="U1575" s="118">
        <v>353045</v>
      </c>
      <c r="V1575" s="119">
        <v>9.1489754617214203E-2</v>
      </c>
      <c r="W1575" s="117">
        <v>920</v>
      </c>
      <c r="X1575" s="119">
        <v>0.26194334030151367</v>
      </c>
      <c r="Y1575" s="119">
        <v>0</v>
      </c>
      <c r="Z1575" s="117">
        <v>234841</v>
      </c>
      <c r="AA1575" s="119">
        <v>98.805999755859375</v>
      </c>
      <c r="AB1575" s="116">
        <v>231930</v>
      </c>
      <c r="AC1575" s="120">
        <v>98.755661010742187</v>
      </c>
      <c r="AD1575" s="116">
        <v>5.6419329643249512</v>
      </c>
      <c r="AE1575" s="116">
        <v>30.144397735595703</v>
      </c>
      <c r="AF1575" s="116">
        <v>1429.4967041015625</v>
      </c>
      <c r="AG1575" s="116">
        <v>4445.66748046875</v>
      </c>
      <c r="AH1575" s="121">
        <v>3388.3486328125</v>
      </c>
      <c r="AI1575" s="116">
        <v>76.216873168945313</v>
      </c>
      <c r="AJ1575" s="121">
        <v>3664.076171875</v>
      </c>
      <c r="AK1575" s="121">
        <v>781.59100341796875</v>
      </c>
      <c r="AL1575" s="116">
        <v>2768.259033203125</v>
      </c>
      <c r="AM1575" s="116">
        <v>620.0889892578125</v>
      </c>
      <c r="AN1575" s="116">
        <v>105.01854705810547</v>
      </c>
      <c r="AO1575" s="116">
        <v>102.51134490966797</v>
      </c>
      <c r="AP1575" s="116">
        <v>118.61911773681641</v>
      </c>
      <c r="AQ1575" s="116">
        <v>3.9342190092643805</v>
      </c>
      <c r="AR1575" s="118">
        <v>133</v>
      </c>
      <c r="AS1575" s="118">
        <v>8</v>
      </c>
      <c r="AT1575" s="118">
        <v>2</v>
      </c>
      <c r="AU1575" s="118">
        <v>1</v>
      </c>
      <c r="AV1575" s="118">
        <v>1</v>
      </c>
      <c r="AW1575" s="118">
        <v>1</v>
      </c>
      <c r="AX1575" s="118">
        <v>3</v>
      </c>
      <c r="AY1575" s="118">
        <v>0</v>
      </c>
      <c r="AZ1575" s="118">
        <v>3</v>
      </c>
      <c r="BA1575" s="118">
        <v>0</v>
      </c>
      <c r="BB1575" s="118">
        <v>14</v>
      </c>
      <c r="BC1575" s="118">
        <v>8</v>
      </c>
      <c r="BD1575" s="116">
        <v>5</v>
      </c>
      <c r="BE1575" s="118">
        <v>38</v>
      </c>
      <c r="BF1575" s="118">
        <v>0</v>
      </c>
      <c r="BG1575" s="112">
        <v>51.796501159667969</v>
      </c>
      <c r="BH1575" s="244">
        <v>25</v>
      </c>
      <c r="BI1575" s="240">
        <v>7.6452599388379197</v>
      </c>
      <c r="BJ1575" s="129"/>
      <c r="BK1575" s="129"/>
    </row>
    <row r="1576" spans="1:63">
      <c r="A1576" s="352">
        <v>41823</v>
      </c>
      <c r="B1576" s="114" t="s">
        <v>131</v>
      </c>
      <c r="C1576" s="114" t="s">
        <v>176</v>
      </c>
      <c r="D1576" s="114">
        <v>183</v>
      </c>
      <c r="E1576" s="114">
        <v>164</v>
      </c>
      <c r="F1576" s="114">
        <v>19</v>
      </c>
      <c r="G1576" s="114">
        <v>525</v>
      </c>
      <c r="H1576" s="114">
        <v>478</v>
      </c>
      <c r="I1576" s="114">
        <v>47</v>
      </c>
      <c r="J1576" s="114">
        <v>1690</v>
      </c>
      <c r="K1576" s="115">
        <v>1528</v>
      </c>
      <c r="L1576" s="115">
        <v>162</v>
      </c>
      <c r="M1576" s="115">
        <v>973066</v>
      </c>
      <c r="N1576" s="116">
        <v>2.5691988412290812E-3</v>
      </c>
      <c r="O1576" s="115">
        <v>11</v>
      </c>
      <c r="P1576" s="116">
        <v>1.1722904164344072E-3</v>
      </c>
      <c r="Q1576" s="116">
        <v>0</v>
      </c>
      <c r="R1576" s="117">
        <v>359182</v>
      </c>
      <c r="S1576" s="116">
        <v>99.707687377929688</v>
      </c>
      <c r="T1576" s="116">
        <v>99.706520080566406</v>
      </c>
      <c r="U1576" s="118">
        <v>360235</v>
      </c>
      <c r="V1576" s="119">
        <v>5.5519310990348458E-4</v>
      </c>
      <c r="W1576" s="117">
        <v>994</v>
      </c>
      <c r="X1576" s="119">
        <v>0.27673992514610291</v>
      </c>
      <c r="Y1576" s="119">
        <v>0</v>
      </c>
      <c r="Z1576" s="117">
        <v>139185</v>
      </c>
      <c r="AA1576" s="119">
        <v>95.383842468261719</v>
      </c>
      <c r="AB1576" s="116">
        <v>137259</v>
      </c>
      <c r="AC1576" s="120">
        <v>95.917938232421875</v>
      </c>
      <c r="AD1576" s="116">
        <v>5.1216354370117187</v>
      </c>
      <c r="AE1576" s="116">
        <v>30.723215103149414</v>
      </c>
      <c r="AF1576" s="116">
        <v>1404.2900390625</v>
      </c>
      <c r="AG1576" s="116">
        <v>4465.4677734375</v>
      </c>
      <c r="AH1576" s="121">
        <v>2632.415771484375</v>
      </c>
      <c r="AI1576" s="116">
        <v>58.950504302978516</v>
      </c>
      <c r="AJ1576" s="121">
        <v>3960.909423828125</v>
      </c>
      <c r="AK1576" s="121">
        <v>504.55889892578125</v>
      </c>
      <c r="AL1576" s="116">
        <v>2273.210205078125</v>
      </c>
      <c r="AM1576" s="116">
        <v>359.20584106445312</v>
      </c>
      <c r="AN1576" s="116">
        <v>68.088493347167969</v>
      </c>
      <c r="AO1576" s="116">
        <v>67.245582580566406</v>
      </c>
      <c r="AP1576" s="116">
        <v>75.519760131835937</v>
      </c>
      <c r="AQ1576" s="116">
        <v>2.6422886233357987</v>
      </c>
      <c r="AR1576" s="118">
        <v>374</v>
      </c>
      <c r="AS1576" s="118">
        <v>3</v>
      </c>
      <c r="AT1576" s="118">
        <v>1</v>
      </c>
      <c r="AU1576" s="118">
        <v>0</v>
      </c>
      <c r="AV1576" s="118">
        <v>0</v>
      </c>
      <c r="AW1576" s="118">
        <v>0</v>
      </c>
      <c r="AX1576" s="118">
        <v>4</v>
      </c>
      <c r="AY1576" s="118">
        <v>0</v>
      </c>
      <c r="AZ1576" s="118">
        <v>5</v>
      </c>
      <c r="BA1576" s="118">
        <v>0</v>
      </c>
      <c r="BB1576" s="118">
        <v>105</v>
      </c>
      <c r="BC1576" s="118">
        <v>48</v>
      </c>
      <c r="BD1576" s="116">
        <v>16</v>
      </c>
      <c r="BE1576" s="118">
        <v>22</v>
      </c>
      <c r="BF1576" s="118">
        <v>0</v>
      </c>
      <c r="BG1576" s="112">
        <v>33.228973388671875</v>
      </c>
      <c r="BH1576" s="244">
        <v>138</v>
      </c>
      <c r="BI1576" s="240">
        <v>26.285714285714285</v>
      </c>
      <c r="BJ1576" s="129"/>
      <c r="BK1576" s="129"/>
    </row>
    <row r="1577" spans="1:63">
      <c r="A1577" s="352">
        <v>41823</v>
      </c>
      <c r="B1577" s="114" t="s">
        <v>124</v>
      </c>
      <c r="C1577" s="114" t="s">
        <v>176</v>
      </c>
      <c r="D1577" s="114">
        <v>148</v>
      </c>
      <c r="E1577" s="114">
        <v>112</v>
      </c>
      <c r="F1577" s="114">
        <v>36</v>
      </c>
      <c r="G1577" s="114">
        <v>428</v>
      </c>
      <c r="H1577" s="114">
        <v>330</v>
      </c>
      <c r="I1577" s="114">
        <v>98</v>
      </c>
      <c r="J1577" s="114">
        <v>1585</v>
      </c>
      <c r="K1577" s="115">
        <v>1241</v>
      </c>
      <c r="L1577" s="115">
        <v>344</v>
      </c>
      <c r="M1577" s="115">
        <v>978034</v>
      </c>
      <c r="N1577" s="116">
        <v>3.5683829337358475E-2</v>
      </c>
      <c r="O1577" s="115">
        <v>79</v>
      </c>
      <c r="P1577" s="116">
        <v>8.3682630211114883E-3</v>
      </c>
      <c r="Q1577" s="116">
        <v>0</v>
      </c>
      <c r="R1577" s="117">
        <v>413243</v>
      </c>
      <c r="S1577" s="116">
        <v>99.400100708007813</v>
      </c>
      <c r="T1577" s="116">
        <v>99.39178466796875</v>
      </c>
      <c r="U1577" s="118">
        <v>415737</v>
      </c>
      <c r="V1577" s="119">
        <v>0.28094685077667236</v>
      </c>
      <c r="W1577" s="117">
        <v>1243</v>
      </c>
      <c r="X1577" s="119">
        <v>0.30079153180122375</v>
      </c>
      <c r="Y1577" s="119">
        <v>0</v>
      </c>
      <c r="Z1577" s="117">
        <v>92551</v>
      </c>
      <c r="AA1577" s="119">
        <v>96.431159973144531</v>
      </c>
      <c r="AB1577" s="116">
        <v>92731</v>
      </c>
      <c r="AC1577" s="120">
        <v>96.355049133300781</v>
      </c>
      <c r="AD1577" s="116">
        <v>4.7069377899169922</v>
      </c>
      <c r="AE1577" s="116">
        <v>30.371236801147461</v>
      </c>
      <c r="AF1577" s="116">
        <v>1383.4447021484375</v>
      </c>
      <c r="AG1577" s="116">
        <v>5164.30029296875</v>
      </c>
      <c r="AH1577" s="121">
        <v>3260.788818359375</v>
      </c>
      <c r="AI1577" s="116">
        <v>63.140960693359375</v>
      </c>
      <c r="AJ1577" s="121">
        <v>4192.41796875</v>
      </c>
      <c r="AK1577" s="121">
        <v>971.88360595703125</v>
      </c>
      <c r="AL1577" s="116">
        <v>2489.474853515625</v>
      </c>
      <c r="AM1577" s="116">
        <v>771.31427001953125</v>
      </c>
      <c r="AN1577" s="116">
        <v>79.971488952636719</v>
      </c>
      <c r="AO1577" s="116">
        <v>82.083381652832031</v>
      </c>
      <c r="AP1577" s="116">
        <v>71.982460021972656</v>
      </c>
      <c r="AQ1577" s="116">
        <v>3.2582336233241325</v>
      </c>
      <c r="AR1577" s="118">
        <v>228</v>
      </c>
      <c r="AS1577" s="118">
        <v>3</v>
      </c>
      <c r="AT1577" s="118">
        <v>4</v>
      </c>
      <c r="AU1577" s="118">
        <v>3</v>
      </c>
      <c r="AV1577" s="118">
        <v>4</v>
      </c>
      <c r="AW1577" s="118">
        <v>2</v>
      </c>
      <c r="AX1577" s="118">
        <v>3</v>
      </c>
      <c r="AY1577" s="118">
        <v>0</v>
      </c>
      <c r="AZ1577" s="118">
        <v>4</v>
      </c>
      <c r="BA1577" s="118">
        <v>0</v>
      </c>
      <c r="BB1577" s="118">
        <v>62</v>
      </c>
      <c r="BC1577" s="118">
        <v>28</v>
      </c>
      <c r="BD1577" s="116">
        <v>10</v>
      </c>
      <c r="BE1577" s="118">
        <v>36</v>
      </c>
      <c r="BF1577" s="118">
        <v>0</v>
      </c>
      <c r="BG1577" s="112">
        <v>39.410179138183594</v>
      </c>
      <c r="BH1577" s="244">
        <v>92</v>
      </c>
      <c r="BI1577" s="240">
        <v>21.495327102803738</v>
      </c>
      <c r="BJ1577" s="129"/>
      <c r="BK1577" s="129"/>
    </row>
    <row r="1578" spans="1:63">
      <c r="A1578" s="352">
        <v>41823</v>
      </c>
      <c r="B1578" s="206" t="s">
        <v>133</v>
      </c>
      <c r="C1578" s="206" t="s">
        <v>176</v>
      </c>
      <c r="D1578" s="206">
        <v>169</v>
      </c>
      <c r="E1578" s="206">
        <v>163</v>
      </c>
      <c r="F1578" s="206">
        <v>6</v>
      </c>
      <c r="G1578" s="206">
        <v>500</v>
      </c>
      <c r="H1578" s="206">
        <v>482</v>
      </c>
      <c r="I1578" s="206">
        <v>18</v>
      </c>
      <c r="J1578" s="206">
        <v>1550</v>
      </c>
      <c r="K1578" s="245">
        <v>1486</v>
      </c>
      <c r="L1578" s="245">
        <v>64</v>
      </c>
      <c r="M1578" s="245">
        <v>799905</v>
      </c>
      <c r="N1578" s="246">
        <v>2.5002968031913042E-3</v>
      </c>
      <c r="O1578" s="245">
        <v>64</v>
      </c>
      <c r="P1578" s="246">
        <v>8.3372192457318306E-3</v>
      </c>
      <c r="Q1578" s="246">
        <v>0</v>
      </c>
      <c r="R1578" s="247">
        <v>282868</v>
      </c>
      <c r="S1578" s="246">
        <v>99.475662231445313</v>
      </c>
      <c r="T1578" s="246">
        <v>99.467369079589844</v>
      </c>
      <c r="U1578" s="248">
        <v>284359</v>
      </c>
      <c r="V1578" s="249">
        <v>0.18919745087623596</v>
      </c>
      <c r="W1578" s="248">
        <v>872</v>
      </c>
      <c r="X1578" s="246">
        <v>0.30827099084854126</v>
      </c>
      <c r="Y1578" s="246">
        <v>0</v>
      </c>
      <c r="Z1578" s="247">
        <v>58023</v>
      </c>
      <c r="AA1578" s="249">
        <v>95.5948486328125</v>
      </c>
      <c r="AB1578" s="246">
        <v>57258</v>
      </c>
      <c r="AC1578" s="250">
        <v>95.916725158691406</v>
      </c>
      <c r="AD1578" s="246">
        <v>5.2260189056396484</v>
      </c>
      <c r="AE1578" s="246">
        <v>37.564361572265625</v>
      </c>
      <c r="AF1578" s="246">
        <v>1210.3187255859375</v>
      </c>
      <c r="AG1578" s="246">
        <v>4281.83349609375</v>
      </c>
      <c r="AH1578" s="251">
        <v>2638.693359375</v>
      </c>
      <c r="AI1578" s="246">
        <v>61.625312805175781</v>
      </c>
      <c r="AJ1578" s="251">
        <v>4155.8974609375</v>
      </c>
      <c r="AK1578" s="251">
        <v>125.93689727783203</v>
      </c>
      <c r="AL1578" s="246">
        <v>2571.1806640625</v>
      </c>
      <c r="AM1578" s="246">
        <v>67.512802124023437</v>
      </c>
      <c r="AN1578" s="246">
        <v>73.95263671875</v>
      </c>
      <c r="AO1578" s="246">
        <v>75.235885620117187</v>
      </c>
      <c r="AP1578" s="246">
        <v>47.318901062011719</v>
      </c>
      <c r="AQ1578" s="246">
        <v>2.7624732232862903</v>
      </c>
      <c r="AR1578" s="248">
        <v>340</v>
      </c>
      <c r="AS1578" s="248">
        <v>5</v>
      </c>
      <c r="AT1578" s="248">
        <v>0</v>
      </c>
      <c r="AU1578" s="248">
        <v>0</v>
      </c>
      <c r="AV1578" s="248">
        <v>2</v>
      </c>
      <c r="AW1578" s="248">
        <v>1</v>
      </c>
      <c r="AX1578" s="248">
        <v>5</v>
      </c>
      <c r="AY1578" s="248">
        <v>0</v>
      </c>
      <c r="AZ1578" s="248">
        <v>7</v>
      </c>
      <c r="BA1578" s="248">
        <v>0</v>
      </c>
      <c r="BB1578" s="248">
        <v>78</v>
      </c>
      <c r="BC1578" s="248">
        <v>40</v>
      </c>
      <c r="BD1578" s="246">
        <v>17</v>
      </c>
      <c r="BE1578" s="248">
        <v>30</v>
      </c>
      <c r="BF1578" s="248">
        <v>0</v>
      </c>
      <c r="BG1578" s="249">
        <v>35.849590301513672</v>
      </c>
      <c r="BH1578" s="252">
        <v>153</v>
      </c>
      <c r="BI1578" s="253">
        <v>30.599999999999998</v>
      </c>
      <c r="BJ1578" s="129"/>
      <c r="BK1578" s="129"/>
    </row>
    <row r="1579" spans="1:63">
      <c r="A1579" s="352">
        <v>41823</v>
      </c>
      <c r="B1579" s="206" t="s">
        <v>125</v>
      </c>
      <c r="C1579" s="206" t="s">
        <v>176</v>
      </c>
      <c r="D1579" s="206">
        <v>170</v>
      </c>
      <c r="E1579" s="206">
        <v>164</v>
      </c>
      <c r="F1579" s="206">
        <v>6</v>
      </c>
      <c r="G1579" s="206">
        <v>478</v>
      </c>
      <c r="H1579" s="206">
        <v>460</v>
      </c>
      <c r="I1579" s="206">
        <v>18</v>
      </c>
      <c r="J1579" s="206">
        <v>1548</v>
      </c>
      <c r="K1579" s="245">
        <v>1484</v>
      </c>
      <c r="L1579" s="245">
        <v>64</v>
      </c>
      <c r="M1579" s="245">
        <v>845448</v>
      </c>
      <c r="N1579" s="246">
        <v>2.7204512152820826E-3</v>
      </c>
      <c r="O1579" s="245">
        <v>10</v>
      </c>
      <c r="P1579" s="246">
        <v>1.2365938164293766E-3</v>
      </c>
      <c r="Q1579" s="246">
        <v>0</v>
      </c>
      <c r="R1579" s="247">
        <v>323135</v>
      </c>
      <c r="S1579" s="246">
        <v>99.287155151367188</v>
      </c>
      <c r="T1579" s="246">
        <v>99.285926818847656</v>
      </c>
      <c r="U1579" s="248">
        <v>325455</v>
      </c>
      <c r="V1579" s="249">
        <v>0.41787651181221008</v>
      </c>
      <c r="W1579" s="248">
        <v>780</v>
      </c>
      <c r="X1579" s="246">
        <v>0.24138517677783966</v>
      </c>
      <c r="Y1579" s="246">
        <v>0</v>
      </c>
      <c r="Z1579" s="247">
        <v>75244</v>
      </c>
      <c r="AA1579" s="249">
        <v>96.725318908691406</v>
      </c>
      <c r="AB1579" s="246">
        <v>75725</v>
      </c>
      <c r="AC1579" s="250">
        <v>96.835922241210937</v>
      </c>
      <c r="AD1579" s="246">
        <v>4.250309944152832</v>
      </c>
      <c r="AE1579" s="246">
        <v>32.527828216552734</v>
      </c>
      <c r="AF1579" s="246">
        <v>1053.7236328125</v>
      </c>
      <c r="AG1579" s="246">
        <v>4315.37353515625</v>
      </c>
      <c r="AH1579" s="251">
        <v>2712.01025390625</v>
      </c>
      <c r="AI1579" s="246">
        <v>62.845317840576172</v>
      </c>
      <c r="AJ1579" s="251">
        <v>4190.02197265625</v>
      </c>
      <c r="AK1579" s="251">
        <v>125.35159301757812</v>
      </c>
      <c r="AL1579" s="246">
        <v>2613.322021484375</v>
      </c>
      <c r="AM1579" s="246">
        <v>98.688301086425781</v>
      </c>
      <c r="AN1579" s="246">
        <v>73.654777526855469</v>
      </c>
      <c r="AO1579" s="246">
        <v>74.853233337402344</v>
      </c>
      <c r="AP1579" s="246">
        <v>47.977977752685547</v>
      </c>
      <c r="AQ1579" s="246">
        <v>2.787709002038921</v>
      </c>
      <c r="AR1579" s="248">
        <v>321</v>
      </c>
      <c r="AS1579" s="248">
        <v>6</v>
      </c>
      <c r="AT1579" s="248">
        <v>0</v>
      </c>
      <c r="AU1579" s="248">
        <v>0</v>
      </c>
      <c r="AV1579" s="248">
        <v>7</v>
      </c>
      <c r="AW1579" s="248">
        <v>2</v>
      </c>
      <c r="AX1579" s="248">
        <v>4</v>
      </c>
      <c r="AY1579" s="248">
        <v>0</v>
      </c>
      <c r="AZ1579" s="248">
        <v>7</v>
      </c>
      <c r="BA1579" s="248">
        <v>0</v>
      </c>
      <c r="BB1579" s="248">
        <v>55</v>
      </c>
      <c r="BC1579" s="248">
        <v>27</v>
      </c>
      <c r="BD1579" s="246">
        <v>10</v>
      </c>
      <c r="BE1579" s="248">
        <v>24</v>
      </c>
      <c r="BF1579" s="248">
        <v>0</v>
      </c>
      <c r="BG1579" s="249">
        <v>35.816822052001953</v>
      </c>
      <c r="BH1579" s="252">
        <v>134</v>
      </c>
      <c r="BI1579" s="253">
        <v>28.03347280334728</v>
      </c>
      <c r="BJ1579" s="129"/>
      <c r="BK1579" s="129"/>
    </row>
    <row r="1580" spans="1:63">
      <c r="A1580" s="352">
        <v>41823</v>
      </c>
      <c r="B1580" s="107" t="s">
        <v>127</v>
      </c>
      <c r="C1580" s="107" t="s">
        <v>128</v>
      </c>
      <c r="D1580" s="107">
        <v>162</v>
      </c>
      <c r="E1580" s="107">
        <v>150</v>
      </c>
      <c r="F1580" s="107">
        <v>12</v>
      </c>
      <c r="G1580" s="107">
        <v>486</v>
      </c>
      <c r="H1580" s="107">
        <v>450</v>
      </c>
      <c r="I1580" s="107">
        <v>36</v>
      </c>
      <c r="J1580" s="107">
        <v>1584</v>
      </c>
      <c r="K1580" s="108">
        <v>1462</v>
      </c>
      <c r="L1580" s="108">
        <v>122</v>
      </c>
      <c r="M1580" s="108">
        <v>814977</v>
      </c>
      <c r="N1580" s="109">
        <v>0</v>
      </c>
      <c r="O1580" s="108">
        <v>3306</v>
      </c>
      <c r="P1580" s="109">
        <v>0.40566855669021606</v>
      </c>
      <c r="Q1580" s="109">
        <v>0</v>
      </c>
      <c r="R1580" s="110">
        <v>329158</v>
      </c>
      <c r="S1580" s="109">
        <v>99.417373657226563</v>
      </c>
      <c r="T1580" s="109">
        <v>99.014068603515625</v>
      </c>
      <c r="U1580" s="111">
        <v>331087</v>
      </c>
      <c r="V1580" s="112">
        <v>0.19994744658470154</v>
      </c>
      <c r="W1580" s="111">
        <v>2270</v>
      </c>
      <c r="X1580" s="109">
        <v>0.68963843584060669</v>
      </c>
      <c r="Y1580" s="109">
        <v>0</v>
      </c>
      <c r="Z1580" s="110">
        <v>705570</v>
      </c>
      <c r="AA1580" s="112">
        <v>99.281837463378906</v>
      </c>
      <c r="AB1580" s="109">
        <v>704558</v>
      </c>
      <c r="AC1580" s="182">
        <v>99.452545166015625</v>
      </c>
      <c r="AD1580" s="109">
        <v>3.1513791084289551</v>
      </c>
      <c r="AE1580" s="109">
        <v>17.961296081542969</v>
      </c>
      <c r="AF1580" s="109">
        <v>706.8388671875</v>
      </c>
      <c r="AG1580" s="109">
        <v>4323.455078125</v>
      </c>
      <c r="AH1580" s="113">
        <v>2702.66650390625</v>
      </c>
      <c r="AI1580" s="109">
        <v>62.511730194091797</v>
      </c>
      <c r="AJ1580" s="113">
        <v>3964.6494140625</v>
      </c>
      <c r="AK1580" s="113">
        <v>358.80557250976562</v>
      </c>
      <c r="AL1580" s="109">
        <v>450</v>
      </c>
      <c r="AM1580" s="109">
        <v>36</v>
      </c>
      <c r="AN1580" s="109">
        <v>74.715103149414063</v>
      </c>
      <c r="AO1580" s="109">
        <v>75.93768310546875</v>
      </c>
      <c r="AP1580" s="109">
        <v>63.430961608886719</v>
      </c>
      <c r="AQ1580" s="109">
        <v>2.7294539634627526</v>
      </c>
      <c r="AR1580" s="111">
        <v>318</v>
      </c>
      <c r="AS1580" s="111">
        <v>1</v>
      </c>
      <c r="AT1580" s="111">
        <v>0</v>
      </c>
      <c r="AU1580" s="111">
        <v>0</v>
      </c>
      <c r="AV1580" s="111">
        <v>3</v>
      </c>
      <c r="AW1580" s="111">
        <v>2</v>
      </c>
      <c r="AX1580" s="111">
        <v>17</v>
      </c>
      <c r="AY1580" s="111">
        <v>0</v>
      </c>
      <c r="AZ1580" s="111">
        <v>6</v>
      </c>
      <c r="BA1580" s="111">
        <v>0</v>
      </c>
      <c r="BB1580" s="111">
        <v>26</v>
      </c>
      <c r="BC1580" s="111">
        <v>6</v>
      </c>
      <c r="BD1580" s="109">
        <v>55</v>
      </c>
      <c r="BE1580" s="111">
        <v>72</v>
      </c>
      <c r="BF1580" s="111">
        <v>0</v>
      </c>
      <c r="BG1580" s="112">
        <v>36.607437133789063</v>
      </c>
      <c r="BH1580" s="244">
        <v>158</v>
      </c>
      <c r="BI1580" s="240">
        <v>32.510288065843625</v>
      </c>
      <c r="BJ1580" s="129"/>
      <c r="BK1580" s="129"/>
    </row>
    <row r="1581" spans="1:63">
      <c r="A1581" s="352">
        <v>41823</v>
      </c>
      <c r="B1581" s="107" t="s">
        <v>129</v>
      </c>
      <c r="C1581" s="107" t="s">
        <v>128</v>
      </c>
      <c r="D1581" s="107">
        <v>154</v>
      </c>
      <c r="E1581" s="107">
        <v>151</v>
      </c>
      <c r="F1581" s="107">
        <v>3</v>
      </c>
      <c r="G1581" s="107">
        <v>457</v>
      </c>
      <c r="H1581" s="107">
        <v>449</v>
      </c>
      <c r="I1581" s="107">
        <v>8</v>
      </c>
      <c r="J1581" s="107">
        <v>1279</v>
      </c>
      <c r="K1581" s="108">
        <v>1253</v>
      </c>
      <c r="L1581" s="108">
        <v>26</v>
      </c>
      <c r="M1581" s="108">
        <v>612878</v>
      </c>
      <c r="N1581" s="109">
        <v>0</v>
      </c>
      <c r="O1581" s="108">
        <v>3120</v>
      </c>
      <c r="P1581" s="109">
        <v>0.50908190011978149</v>
      </c>
      <c r="Q1581" s="109">
        <v>0</v>
      </c>
      <c r="R1581" s="110">
        <v>200203</v>
      </c>
      <c r="S1581" s="109">
        <v>99.436271667480469</v>
      </c>
      <c r="T1581" s="109">
        <v>98.930061340332031</v>
      </c>
      <c r="U1581" s="111">
        <v>201338</v>
      </c>
      <c r="V1581" s="112">
        <v>3.7747468799352646E-2</v>
      </c>
      <c r="W1581" s="111">
        <v>1347</v>
      </c>
      <c r="X1581" s="109">
        <v>0.67281711101531982</v>
      </c>
      <c r="Y1581" s="109">
        <v>0</v>
      </c>
      <c r="Z1581" s="110">
        <v>158936</v>
      </c>
      <c r="AA1581" s="112">
        <v>98.95721435546875</v>
      </c>
      <c r="AB1581" s="109">
        <v>159407</v>
      </c>
      <c r="AC1581" s="182">
        <v>99.157630920410156</v>
      </c>
      <c r="AD1581" s="109">
        <v>3.1143784523010254</v>
      </c>
      <c r="AE1581" s="109">
        <v>25.891500473022461</v>
      </c>
      <c r="AF1581" s="109">
        <v>564.55548095703125</v>
      </c>
      <c r="AG1581" s="109">
        <v>2377.8154296875</v>
      </c>
      <c r="AH1581" s="113">
        <v>977.41497802734375</v>
      </c>
      <c r="AI1581" s="109">
        <v>41.105587005615234</v>
      </c>
      <c r="AJ1581" s="113">
        <v>2351.137939453125</v>
      </c>
      <c r="AK1581" s="113">
        <v>26.677778244018555</v>
      </c>
      <c r="AL1581" s="109">
        <v>449</v>
      </c>
      <c r="AM1581" s="109">
        <v>8</v>
      </c>
      <c r="AN1581" s="109">
        <v>54.842189788818359</v>
      </c>
      <c r="AO1581" s="109">
        <v>55.426620483398437</v>
      </c>
      <c r="AP1581" s="109">
        <v>28.426578521728516</v>
      </c>
      <c r="AQ1581" s="109">
        <v>1.8591207425234557</v>
      </c>
      <c r="AR1581" s="111">
        <v>368</v>
      </c>
      <c r="AS1581" s="111">
        <v>1</v>
      </c>
      <c r="AT1581" s="111">
        <v>0</v>
      </c>
      <c r="AU1581" s="111">
        <v>0</v>
      </c>
      <c r="AV1581" s="111">
        <v>0</v>
      </c>
      <c r="AW1581" s="111">
        <v>0</v>
      </c>
      <c r="AX1581" s="111">
        <v>9</v>
      </c>
      <c r="AY1581" s="111">
        <v>0</v>
      </c>
      <c r="AZ1581" s="111">
        <v>7</v>
      </c>
      <c r="BA1581" s="111">
        <v>0</v>
      </c>
      <c r="BB1581" s="111">
        <v>20</v>
      </c>
      <c r="BC1581" s="111">
        <v>7</v>
      </c>
      <c r="BD1581" s="109">
        <v>51</v>
      </c>
      <c r="BE1581" s="111">
        <v>80</v>
      </c>
      <c r="BF1581" s="111">
        <v>0</v>
      </c>
      <c r="BG1581" s="112">
        <v>27.052206039428711</v>
      </c>
      <c r="BH1581" s="244">
        <v>196</v>
      </c>
      <c r="BI1581" s="240">
        <v>42.888402625820568</v>
      </c>
      <c r="BJ1581" s="129"/>
      <c r="BK1581" s="129"/>
    </row>
    <row r="1582" spans="1:63">
      <c r="A1582" s="352">
        <v>41823</v>
      </c>
      <c r="B1582" s="126" t="s">
        <v>130</v>
      </c>
      <c r="C1582" s="126" t="s">
        <v>128</v>
      </c>
      <c r="D1582" s="233">
        <v>181</v>
      </c>
      <c r="E1582" s="233">
        <v>176</v>
      </c>
      <c r="F1582" s="233">
        <v>5</v>
      </c>
      <c r="G1582" s="233">
        <v>543</v>
      </c>
      <c r="H1582" s="233">
        <v>528</v>
      </c>
      <c r="I1582" s="233">
        <v>15</v>
      </c>
      <c r="J1582" s="233">
        <v>887</v>
      </c>
      <c r="K1582" s="233">
        <v>854</v>
      </c>
      <c r="L1582" s="233">
        <v>33</v>
      </c>
      <c r="M1582" s="233">
        <v>288154</v>
      </c>
      <c r="N1582" s="195">
        <v>0.13395614922046661</v>
      </c>
      <c r="O1582" s="233">
        <v>729</v>
      </c>
      <c r="P1582" s="230">
        <v>0.25333082675933838</v>
      </c>
      <c r="Q1582" s="234">
        <v>0</v>
      </c>
      <c r="R1582" s="233">
        <v>60031</v>
      </c>
      <c r="S1582" s="230">
        <v>99.813774108886719</v>
      </c>
      <c r="T1582" s="195">
        <v>99.5609130859375</v>
      </c>
      <c r="U1582" s="233">
        <v>60143</v>
      </c>
      <c r="V1582" s="195">
        <v>0</v>
      </c>
      <c r="W1582" s="233">
        <v>408</v>
      </c>
      <c r="X1582" s="195">
        <v>0.67964887619018555</v>
      </c>
      <c r="Y1582" s="234">
        <v>0</v>
      </c>
      <c r="Z1582" s="233">
        <v>121362</v>
      </c>
      <c r="AA1582" s="195">
        <v>98.414962768554688</v>
      </c>
      <c r="AB1582" s="233">
        <v>123001</v>
      </c>
      <c r="AC1582" s="195">
        <v>98.233161926269531</v>
      </c>
      <c r="AD1582" s="234">
        <v>4.3181486129760742</v>
      </c>
      <c r="AE1582" s="234">
        <v>27.763776779174805</v>
      </c>
      <c r="AF1582" s="233">
        <v>368.09457397460937</v>
      </c>
      <c r="AG1582" s="234">
        <v>1123.2220458984375</v>
      </c>
      <c r="AH1582" s="234">
        <v>614.67169189453125</v>
      </c>
      <c r="AI1582" s="234">
        <v>54.723968505859375</v>
      </c>
      <c r="AJ1582" s="234">
        <v>1078.2890625</v>
      </c>
      <c r="AK1582" s="234">
        <v>44.933334350585937</v>
      </c>
      <c r="AL1582" s="234">
        <v>528</v>
      </c>
      <c r="AM1582" s="234">
        <v>15</v>
      </c>
      <c r="AN1582" s="235">
        <v>44.21826171875</v>
      </c>
      <c r="AO1582" s="235">
        <v>43.647441864013672</v>
      </c>
      <c r="AP1582" s="235">
        <v>64.443649291992188</v>
      </c>
      <c r="AQ1582" s="213">
        <v>1.2663157225461528</v>
      </c>
      <c r="AR1582" s="234">
        <v>478</v>
      </c>
      <c r="AS1582" s="236">
        <v>0</v>
      </c>
      <c r="AT1582" s="236">
        <v>1</v>
      </c>
      <c r="AU1582" s="236">
        <v>1</v>
      </c>
      <c r="AV1582" s="236">
        <v>0</v>
      </c>
      <c r="AW1582" s="236">
        <v>0</v>
      </c>
      <c r="AX1582" s="236">
        <v>11</v>
      </c>
      <c r="AY1582" s="236">
        <v>0</v>
      </c>
      <c r="AZ1582" s="236">
        <v>2</v>
      </c>
      <c r="BA1582" s="236">
        <v>0</v>
      </c>
      <c r="BB1582" s="236">
        <v>60</v>
      </c>
      <c r="BC1582" s="236">
        <v>14</v>
      </c>
      <c r="BD1582" s="236">
        <v>11</v>
      </c>
      <c r="BE1582" s="236">
        <v>2</v>
      </c>
      <c r="BF1582" s="236">
        <v>0</v>
      </c>
      <c r="BG1582" s="235">
        <v>20.15611457824707</v>
      </c>
      <c r="BH1582" s="236">
        <v>290</v>
      </c>
      <c r="BI1582" s="235">
        <v>53.406998158379373</v>
      </c>
      <c r="BJ1582" s="129"/>
      <c r="BK1582" s="129"/>
    </row>
    <row r="1583" spans="1:63">
      <c r="A1583" s="352">
        <v>41823</v>
      </c>
      <c r="B1583" s="127" t="s">
        <v>132</v>
      </c>
      <c r="C1583" s="127" t="s">
        <v>128</v>
      </c>
      <c r="D1583" s="199">
        <v>183</v>
      </c>
      <c r="E1583" s="199">
        <v>178</v>
      </c>
      <c r="F1583" s="199">
        <v>5</v>
      </c>
      <c r="G1583" s="199">
        <v>542</v>
      </c>
      <c r="H1583" s="199">
        <v>527</v>
      </c>
      <c r="I1583" s="199">
        <v>15</v>
      </c>
      <c r="J1583" s="199">
        <v>1051</v>
      </c>
      <c r="K1583" s="199">
        <v>1019</v>
      </c>
      <c r="L1583" s="199">
        <v>32</v>
      </c>
      <c r="M1583" s="199">
        <v>370398</v>
      </c>
      <c r="N1583" s="200">
        <v>6.6415049135684967E-2</v>
      </c>
      <c r="O1583" s="199">
        <v>1445</v>
      </c>
      <c r="P1583" s="194">
        <v>0.39040020108222961</v>
      </c>
      <c r="Q1583" s="200">
        <v>0</v>
      </c>
      <c r="R1583" s="199">
        <v>92809</v>
      </c>
      <c r="S1583" s="194">
        <v>99.697067260742188</v>
      </c>
      <c r="T1583" s="200">
        <v>99.307846069335938</v>
      </c>
      <c r="U1583" s="199">
        <v>93091</v>
      </c>
      <c r="V1583" s="201">
        <v>0</v>
      </c>
      <c r="W1583" s="199">
        <v>1136</v>
      </c>
      <c r="X1583" s="200">
        <v>1.2240191698074341</v>
      </c>
      <c r="Y1583" s="200">
        <v>0</v>
      </c>
      <c r="Z1583" s="199">
        <v>148235</v>
      </c>
      <c r="AA1583" s="201">
        <v>96.94158935546875</v>
      </c>
      <c r="AB1583" s="199">
        <v>149221</v>
      </c>
      <c r="AC1583" s="201">
        <v>96.779472351074219</v>
      </c>
      <c r="AD1583" s="200">
        <v>4.2507748603820801</v>
      </c>
      <c r="AE1583" s="200">
        <v>28.750699996948242</v>
      </c>
      <c r="AF1583" s="199">
        <v>437.33889770507812</v>
      </c>
      <c r="AG1583" s="200">
        <v>1501.839111328125</v>
      </c>
      <c r="AH1583" s="200">
        <v>749.51348876953125</v>
      </c>
      <c r="AI1583" s="237">
        <v>49.906375885009766</v>
      </c>
      <c r="AJ1583" s="200">
        <v>1454.4500732421875</v>
      </c>
      <c r="AK1583" s="200">
        <v>47.388893127441406</v>
      </c>
      <c r="AL1583" s="200">
        <v>527</v>
      </c>
      <c r="AM1583" s="200">
        <v>15</v>
      </c>
      <c r="AN1583" s="200">
        <v>46.293838500976562</v>
      </c>
      <c r="AO1583" s="200">
        <v>46.455234527587891</v>
      </c>
      <c r="AP1583" s="200">
        <v>41.833045959472656</v>
      </c>
      <c r="AQ1583" s="200">
        <v>1.4289620469344673</v>
      </c>
      <c r="AR1583" s="200">
        <v>479</v>
      </c>
      <c r="AS1583" s="202">
        <v>0</v>
      </c>
      <c r="AT1583" s="202">
        <v>1</v>
      </c>
      <c r="AU1583" s="202">
        <v>1</v>
      </c>
      <c r="AV1583" s="202">
        <v>0</v>
      </c>
      <c r="AW1583" s="202">
        <v>0</v>
      </c>
      <c r="AX1583" s="202">
        <v>34</v>
      </c>
      <c r="AY1583" s="202">
        <v>-2</v>
      </c>
      <c r="AZ1583" s="202">
        <v>8</v>
      </c>
      <c r="BA1583" s="202">
        <v>0</v>
      </c>
      <c r="BB1583" s="202">
        <v>75</v>
      </c>
      <c r="BC1583" s="202">
        <v>38</v>
      </c>
      <c r="BD1583" s="202">
        <v>45</v>
      </c>
      <c r="BE1583" s="202">
        <v>19</v>
      </c>
      <c r="BF1583" s="202">
        <v>0</v>
      </c>
      <c r="BG1583" s="200">
        <v>21.388957977294922</v>
      </c>
      <c r="BH1583" s="202">
        <v>306</v>
      </c>
      <c r="BI1583" s="238">
        <v>56.457564575645755</v>
      </c>
      <c r="BJ1583" s="129"/>
      <c r="BK1583" s="129"/>
    </row>
    <row r="1584" spans="1:63">
      <c r="A1584" s="352">
        <v>41822</v>
      </c>
      <c r="B1584" s="126" t="s">
        <v>6</v>
      </c>
      <c r="C1584" s="126"/>
      <c r="D1584" s="233">
        <v>2079</v>
      </c>
      <c r="E1584" s="233">
        <v>1909</v>
      </c>
      <c r="F1584" s="233">
        <v>170</v>
      </c>
      <c r="G1584" s="233">
        <v>6131</v>
      </c>
      <c r="H1584" s="233">
        <v>5639</v>
      </c>
      <c r="I1584" s="233">
        <v>492</v>
      </c>
      <c r="J1584" s="233">
        <v>18897</v>
      </c>
      <c r="K1584" s="233">
        <v>17092</v>
      </c>
      <c r="L1584" s="233">
        <v>1805</v>
      </c>
      <c r="M1584" s="233">
        <v>10541392</v>
      </c>
      <c r="N1584" s="195">
        <v>1.0349677037049407E-2</v>
      </c>
      <c r="O1584" s="233">
        <v>17189</v>
      </c>
      <c r="P1584" s="230">
        <v>0.16532167137060047</v>
      </c>
      <c r="Q1584" s="234"/>
      <c r="R1584" s="233">
        <v>4158205</v>
      </c>
      <c r="S1584" s="230">
        <v>99.562664751577017</v>
      </c>
      <c r="T1584" s="195">
        <v>99.398066090148603</v>
      </c>
      <c r="U1584" s="233">
        <v>4176479</v>
      </c>
      <c r="V1584" s="195">
        <v>0.12544059422319512</v>
      </c>
      <c r="W1584" s="233">
        <v>15084</v>
      </c>
      <c r="X1584" s="195">
        <v>0.36275267813876422</v>
      </c>
      <c r="Y1584" s="234"/>
      <c r="Z1584" s="233">
        <v>3180802</v>
      </c>
      <c r="AA1584" s="195">
        <v>98.266980701592871</v>
      </c>
      <c r="AB1584" s="233">
        <v>3178381</v>
      </c>
      <c r="AC1584" s="195">
        <v>98.277920048347127</v>
      </c>
      <c r="AD1584" s="234">
        <v>9.0061942455062649</v>
      </c>
      <c r="AE1584" s="234">
        <v>30.683321215410018</v>
      </c>
      <c r="AF1584" s="233">
        <v>14067.864929199219</v>
      </c>
      <c r="AG1584" s="234">
        <v>58385.366088867188</v>
      </c>
      <c r="AH1584" s="234">
        <v>39573.344360351563</v>
      </c>
      <c r="AI1584" s="234">
        <v>67.779560207120696</v>
      </c>
      <c r="AJ1584" s="234">
        <v>50818.450805664063</v>
      </c>
      <c r="AK1584" s="234">
        <v>7566.9164505004883</v>
      </c>
      <c r="AL1584" s="234">
        <v>30537.700317382813</v>
      </c>
      <c r="AM1584" s="234">
        <v>6195.5947341918945</v>
      </c>
      <c r="AN1584" s="235">
        <v>83.0555326160177</v>
      </c>
      <c r="AO1584" s="235">
        <v>80.500717462884481</v>
      </c>
      <c r="AP1584" s="235">
        <v>106.53552124651981</v>
      </c>
      <c r="AQ1584" s="213">
        <v>3.0896632316699577</v>
      </c>
      <c r="AR1584" s="234">
        <v>3873</v>
      </c>
      <c r="AS1584" s="236">
        <v>104</v>
      </c>
      <c r="AT1584" s="236">
        <v>11</v>
      </c>
      <c r="AU1584" s="236">
        <v>7</v>
      </c>
      <c r="AV1584" s="236">
        <v>24</v>
      </c>
      <c r="AW1584" s="236">
        <v>8</v>
      </c>
      <c r="AX1584" s="236">
        <v>98</v>
      </c>
      <c r="AY1584" s="236">
        <v>-2</v>
      </c>
      <c r="AZ1584" s="236">
        <v>82</v>
      </c>
      <c r="BA1584" s="236">
        <v>0</v>
      </c>
      <c r="BB1584" s="236">
        <v>587</v>
      </c>
      <c r="BC1584" s="236">
        <v>255</v>
      </c>
      <c r="BD1584" s="236">
        <v>303</v>
      </c>
      <c r="BE1584" s="236">
        <v>440</v>
      </c>
      <c r="BF1584" s="236">
        <v>0</v>
      </c>
      <c r="BG1584" s="235">
        <v>40.539026409306622</v>
      </c>
      <c r="BH1584" s="236">
        <v>1690</v>
      </c>
      <c r="BI1584" s="235">
        <v>27.564834447887783</v>
      </c>
      <c r="BJ1584" s="129"/>
      <c r="BK1584" s="129"/>
    </row>
    <row r="1585" spans="1:63">
      <c r="A1585" s="352">
        <v>41822</v>
      </c>
      <c r="B1585" s="127" t="s">
        <v>134</v>
      </c>
      <c r="C1585" s="127"/>
      <c r="D1585" s="199">
        <v>729</v>
      </c>
      <c r="E1585" s="199">
        <v>651</v>
      </c>
      <c r="F1585" s="199">
        <v>78</v>
      </c>
      <c r="G1585" s="199">
        <v>2172</v>
      </c>
      <c r="H1585" s="199">
        <v>1935</v>
      </c>
      <c r="I1585" s="199">
        <v>237</v>
      </c>
      <c r="J1585" s="199">
        <v>7775</v>
      </c>
      <c r="K1585" s="199">
        <v>6817</v>
      </c>
      <c r="L1585" s="199">
        <v>958</v>
      </c>
      <c r="M1585" s="199">
        <v>4935755</v>
      </c>
      <c r="N1585" s="200">
        <v>1.1649687286143537E-2</v>
      </c>
      <c r="O1585" s="199">
        <v>8678</v>
      </c>
      <c r="P1585" s="194">
        <v>0.17586003844189854</v>
      </c>
      <c r="Q1585" s="200"/>
      <c r="R1585" s="199">
        <v>2126945</v>
      </c>
      <c r="S1585" s="194">
        <v>99.602882860060589</v>
      </c>
      <c r="T1585" s="200">
        <v>99.427721191973646</v>
      </c>
      <c r="U1585" s="199">
        <v>2135427</v>
      </c>
      <c r="V1585" s="201">
        <v>0.10344535360264545</v>
      </c>
      <c r="W1585" s="199">
        <v>6304</v>
      </c>
      <c r="X1585" s="200">
        <v>0.29638754175589871</v>
      </c>
      <c r="Y1585" s="200"/>
      <c r="Z1585" s="199">
        <v>1742569</v>
      </c>
      <c r="AA1585" s="201">
        <v>98.278517923393139</v>
      </c>
      <c r="AB1585" s="199">
        <v>1738665</v>
      </c>
      <c r="AC1585" s="201">
        <v>98.206844648695736</v>
      </c>
      <c r="AD1585" s="200">
        <v>5.0539786789298713</v>
      </c>
      <c r="AE1585" s="200">
        <v>33.974411484944888</v>
      </c>
      <c r="AF1585" s="199">
        <v>7103.351806640625</v>
      </c>
      <c r="AG1585" s="200">
        <v>31194.99951171875</v>
      </c>
      <c r="AH1585" s="200">
        <v>23532.230712890625</v>
      </c>
      <c r="AI1585" s="237">
        <v>75.435906655649987</v>
      </c>
      <c r="AJ1585" s="200">
        <v>25781.448486328125</v>
      </c>
      <c r="AK1585" s="200">
        <v>5413.5512542724609</v>
      </c>
      <c r="AL1585" s="200">
        <v>18699.253540039063</v>
      </c>
      <c r="AM1585" s="200">
        <v>4832.9743194580078</v>
      </c>
      <c r="AN1585" s="200">
        <v>104.13929373864744</v>
      </c>
      <c r="AO1585" s="200">
        <v>98.284408949151995</v>
      </c>
      <c r="AP1585" s="200">
        <v>145.38493423116236</v>
      </c>
      <c r="AQ1585" s="200">
        <v>4.0122185867162381</v>
      </c>
      <c r="AR1585" s="200">
        <v>980</v>
      </c>
      <c r="AS1585" s="202">
        <v>89</v>
      </c>
      <c r="AT1585" s="202">
        <v>8</v>
      </c>
      <c r="AU1585" s="202">
        <v>5</v>
      </c>
      <c r="AV1585" s="202">
        <v>12</v>
      </c>
      <c r="AW1585" s="202">
        <v>4</v>
      </c>
      <c r="AX1585" s="202">
        <v>20</v>
      </c>
      <c r="AY1585" s="202">
        <v>0</v>
      </c>
      <c r="AZ1585" s="202">
        <v>34</v>
      </c>
      <c r="BA1585" s="202">
        <v>0</v>
      </c>
      <c r="BB1585" s="202">
        <v>132</v>
      </c>
      <c r="BC1585" s="202">
        <v>58</v>
      </c>
      <c r="BD1585" s="202">
        <v>83</v>
      </c>
      <c r="BE1585" s="202">
        <v>153</v>
      </c>
      <c r="BF1585" s="202">
        <v>0</v>
      </c>
      <c r="BG1585" s="200">
        <v>51.473322992416584</v>
      </c>
      <c r="BH1585" s="202">
        <v>233</v>
      </c>
      <c r="BI1585" s="238">
        <v>10.72744014732965</v>
      </c>
      <c r="BJ1585" s="129"/>
      <c r="BK1585" s="129"/>
    </row>
    <row r="1586" spans="1:63">
      <c r="A1586" s="352">
        <v>41822</v>
      </c>
      <c r="B1586" s="127" t="s">
        <v>175</v>
      </c>
      <c r="C1586" s="127"/>
      <c r="D1586" s="199">
        <v>670</v>
      </c>
      <c r="E1586" s="199">
        <v>603</v>
      </c>
      <c r="F1586" s="199">
        <v>67</v>
      </c>
      <c r="G1586" s="199">
        <v>1931</v>
      </c>
      <c r="H1586" s="199">
        <v>1750</v>
      </c>
      <c r="I1586" s="199">
        <v>181</v>
      </c>
      <c r="J1586" s="199">
        <v>6364</v>
      </c>
      <c r="K1586" s="199">
        <v>5730</v>
      </c>
      <c r="L1586" s="199">
        <v>634</v>
      </c>
      <c r="M1586" s="199">
        <v>3568413</v>
      </c>
      <c r="N1586" s="200">
        <v>4.2595966794857386E-3</v>
      </c>
      <c r="O1586" s="199">
        <v>136</v>
      </c>
      <c r="P1586" s="194">
        <v>3.9697725424562569E-3</v>
      </c>
      <c r="Q1586" s="200"/>
      <c r="R1586" s="199">
        <v>1369237</v>
      </c>
      <c r="S1586" s="194">
        <v>99.483059350461218</v>
      </c>
      <c r="T1586" s="243">
        <v>99.479110099286729</v>
      </c>
      <c r="U1586" s="199">
        <v>1376357</v>
      </c>
      <c r="V1586" s="201">
        <v>0.20939335221156161</v>
      </c>
      <c r="W1586" s="199">
        <v>4043</v>
      </c>
      <c r="X1586" s="200">
        <v>0.29527393723657774</v>
      </c>
      <c r="Y1586" s="200"/>
      <c r="Z1586" s="199">
        <v>359552</v>
      </c>
      <c r="AA1586" s="201">
        <v>96.077062534899767</v>
      </c>
      <c r="AB1586" s="199">
        <v>359485</v>
      </c>
      <c r="AC1586" s="201">
        <v>96.210690891444088</v>
      </c>
      <c r="AD1586" s="200">
        <v>19.024094227013926</v>
      </c>
      <c r="AE1586" s="200">
        <v>32.461213926506247</v>
      </c>
      <c r="AF1586" s="199">
        <v>4958.3243408203125</v>
      </c>
      <c r="AG1586" s="200">
        <v>18113.4677734375</v>
      </c>
      <c r="AH1586" s="200">
        <v>11173.0673828125</v>
      </c>
      <c r="AI1586" s="237">
        <v>61.683756653142076</v>
      </c>
      <c r="AJ1586" s="200">
        <v>16409.49755859375</v>
      </c>
      <c r="AK1586" s="200">
        <v>1703.9708099365234</v>
      </c>
      <c r="AL1586" s="200">
        <v>9884.44677734375</v>
      </c>
      <c r="AM1586" s="200">
        <v>1288.6204147338867</v>
      </c>
      <c r="AN1586" s="200">
        <v>73.549169295697979</v>
      </c>
      <c r="AO1586" s="200">
        <v>74.534808905656135</v>
      </c>
      <c r="AP1586" s="200">
        <v>66.935352225083733</v>
      </c>
      <c r="AQ1586" s="200">
        <v>2.8462394364295256</v>
      </c>
      <c r="AR1586" s="200">
        <v>1248</v>
      </c>
      <c r="AS1586" s="202">
        <v>13</v>
      </c>
      <c r="AT1586" s="202">
        <v>2</v>
      </c>
      <c r="AU1586" s="202">
        <v>1</v>
      </c>
      <c r="AV1586" s="202">
        <v>10</v>
      </c>
      <c r="AW1586" s="202">
        <v>4</v>
      </c>
      <c r="AX1586" s="202">
        <v>16</v>
      </c>
      <c r="AY1586" s="202">
        <v>0</v>
      </c>
      <c r="AZ1586" s="202">
        <v>18</v>
      </c>
      <c r="BA1586" s="202">
        <v>0</v>
      </c>
      <c r="BB1586" s="202">
        <v>297</v>
      </c>
      <c r="BC1586" s="202">
        <v>145</v>
      </c>
      <c r="BD1586" s="202">
        <v>59</v>
      </c>
      <c r="BE1586" s="202">
        <v>104</v>
      </c>
      <c r="BF1586" s="202">
        <v>0</v>
      </c>
      <c r="BG1586" s="200">
        <v>35.892962568798978</v>
      </c>
      <c r="BH1586" s="202">
        <v>511</v>
      </c>
      <c r="BI1586" s="238">
        <v>26.462972553081304</v>
      </c>
      <c r="BJ1586" s="129"/>
      <c r="BK1586" s="129"/>
    </row>
    <row r="1587" spans="1:63">
      <c r="A1587" s="352">
        <v>41822</v>
      </c>
      <c r="B1587" s="126" t="s">
        <v>135</v>
      </c>
      <c r="C1587" s="126"/>
      <c r="D1587" s="189">
        <v>680</v>
      </c>
      <c r="E1587" s="189">
        <v>655</v>
      </c>
      <c r="F1587" s="189">
        <v>25</v>
      </c>
      <c r="G1587" s="189">
        <v>2028</v>
      </c>
      <c r="H1587" s="189">
        <v>1954</v>
      </c>
      <c r="I1587" s="189">
        <v>74</v>
      </c>
      <c r="J1587" s="189">
        <v>4758</v>
      </c>
      <c r="K1587" s="189">
        <v>4545</v>
      </c>
      <c r="L1587" s="189">
        <v>213</v>
      </c>
      <c r="M1587" s="189">
        <v>2037224</v>
      </c>
      <c r="N1587" s="203">
        <v>1.7867451141397896E-2</v>
      </c>
      <c r="O1587" s="189">
        <v>8375</v>
      </c>
      <c r="P1587" s="192">
        <v>0.41118199147030321</v>
      </c>
      <c r="Q1587" s="203"/>
      <c r="R1587" s="204">
        <v>662023</v>
      </c>
      <c r="S1587" s="192">
        <v>99.598096988612568</v>
      </c>
      <c r="T1587" s="203">
        <v>99.188567549948274</v>
      </c>
      <c r="U1587" s="204">
        <v>664695</v>
      </c>
      <c r="V1587" s="205">
        <v>2.2265851771430499E-2</v>
      </c>
      <c r="W1587" s="204">
        <v>4737</v>
      </c>
      <c r="X1587" s="203">
        <v>0.71553405244228674</v>
      </c>
      <c r="Y1587" s="203"/>
      <c r="Z1587" s="204">
        <v>1078681</v>
      </c>
      <c r="AA1587" s="205">
        <v>98.978298553316932</v>
      </c>
      <c r="AB1587" s="204">
        <v>1080231</v>
      </c>
      <c r="AC1587" s="205">
        <v>99.080261569007234</v>
      </c>
      <c r="AD1587" s="203">
        <v>3.7003004320509572</v>
      </c>
      <c r="AE1587" s="203">
        <v>25.465688626378196</v>
      </c>
      <c r="AF1587" s="204">
        <v>2006.1887817382812</v>
      </c>
      <c r="AG1587" s="205">
        <v>9076.8988037109375</v>
      </c>
      <c r="AH1587" s="205">
        <v>4868.0462646484375</v>
      </c>
      <c r="AI1587" s="232">
        <v>53.631161588561703</v>
      </c>
      <c r="AJ1587" s="205">
        <v>8627.5047607421875</v>
      </c>
      <c r="AK1587" s="205">
        <v>449.39438629150391</v>
      </c>
      <c r="AL1587" s="205">
        <v>1954</v>
      </c>
      <c r="AM1587" s="205">
        <v>74</v>
      </c>
      <c r="AN1587" s="203">
        <v>57.763091320963824</v>
      </c>
      <c r="AO1587" s="203">
        <v>57.978244922322745</v>
      </c>
      <c r="AP1587" s="203">
        <v>53.921587418908793</v>
      </c>
      <c r="AQ1587" s="203">
        <v>1.9077130734995664</v>
      </c>
      <c r="AR1587" s="205">
        <v>1645</v>
      </c>
      <c r="AS1587" s="204">
        <v>2</v>
      </c>
      <c r="AT1587" s="204">
        <v>1</v>
      </c>
      <c r="AU1587" s="204">
        <v>1</v>
      </c>
      <c r="AV1587" s="204">
        <v>2</v>
      </c>
      <c r="AW1587" s="204">
        <v>0</v>
      </c>
      <c r="AX1587" s="204">
        <v>62</v>
      </c>
      <c r="AY1587" s="204">
        <v>-2</v>
      </c>
      <c r="AZ1587" s="204">
        <v>30</v>
      </c>
      <c r="BA1587" s="204">
        <v>0</v>
      </c>
      <c r="BB1587" s="204">
        <v>158</v>
      </c>
      <c r="BC1587" s="204">
        <v>52</v>
      </c>
      <c r="BD1587" s="204">
        <v>161</v>
      </c>
      <c r="BE1587" s="204">
        <v>183</v>
      </c>
      <c r="BF1587" s="204">
        <v>0</v>
      </c>
      <c r="BG1587" s="203">
        <v>27.54483991640716</v>
      </c>
      <c r="BH1587" s="204">
        <v>946</v>
      </c>
      <c r="BI1587" s="239">
        <v>46.646942800788956</v>
      </c>
      <c r="BJ1587" s="129"/>
      <c r="BK1587" s="129"/>
    </row>
    <row r="1588" spans="1:63">
      <c r="A1588" s="352">
        <v>41822</v>
      </c>
      <c r="B1588" s="114" t="s">
        <v>121</v>
      </c>
      <c r="C1588" s="114" t="s">
        <v>122</v>
      </c>
      <c r="D1588" s="114">
        <v>213</v>
      </c>
      <c r="E1588" s="114">
        <v>168</v>
      </c>
      <c r="F1588" s="114">
        <v>45</v>
      </c>
      <c r="G1588" s="114">
        <v>629</v>
      </c>
      <c r="H1588" s="114">
        <v>492</v>
      </c>
      <c r="I1588" s="114">
        <v>137</v>
      </c>
      <c r="J1588" s="114">
        <v>2503</v>
      </c>
      <c r="K1588" s="115">
        <v>1930</v>
      </c>
      <c r="L1588" s="115">
        <v>573</v>
      </c>
      <c r="M1588" s="115">
        <v>1662332</v>
      </c>
      <c r="N1588" s="116">
        <v>1.9069597125053406E-2</v>
      </c>
      <c r="O1588" s="115">
        <v>2163</v>
      </c>
      <c r="P1588" s="116">
        <v>0.13016241788864136</v>
      </c>
      <c r="Q1588" s="116">
        <v>0</v>
      </c>
      <c r="R1588" s="117">
        <v>821580</v>
      </c>
      <c r="S1588" s="116">
        <v>99.545997619628906</v>
      </c>
      <c r="T1588" s="116">
        <v>99.416427612304688</v>
      </c>
      <c r="U1588" s="118">
        <v>825327</v>
      </c>
      <c r="V1588" s="119">
        <v>0.20052658021450043</v>
      </c>
      <c r="W1588" s="117">
        <v>2695</v>
      </c>
      <c r="X1588" s="119">
        <v>0.32802647352218628</v>
      </c>
      <c r="Y1588" s="119">
        <v>0</v>
      </c>
      <c r="Z1588" s="117">
        <v>868540</v>
      </c>
      <c r="AA1588" s="119">
        <v>97.939529418945313</v>
      </c>
      <c r="AB1588" s="116">
        <v>865752</v>
      </c>
      <c r="AC1588" s="120">
        <v>97.866943359375</v>
      </c>
      <c r="AD1588" s="116">
        <v>4.8190197944641113</v>
      </c>
      <c r="AE1588" s="116">
        <v>35.631168365478516</v>
      </c>
      <c r="AF1588" s="116">
        <v>2343.552490234375</v>
      </c>
      <c r="AG1588" s="116">
        <v>12921.794921875</v>
      </c>
      <c r="AH1588" s="121">
        <v>10835.0732421875</v>
      </c>
      <c r="AI1588" s="116">
        <v>83.851150512695312</v>
      </c>
      <c r="AJ1588" s="121">
        <v>9239.57421875</v>
      </c>
      <c r="AK1588" s="121">
        <v>3682.22021484375</v>
      </c>
      <c r="AL1588" s="116">
        <v>7433.89453125</v>
      </c>
      <c r="AM1588" s="116">
        <v>3401.17431640625</v>
      </c>
      <c r="AN1588" s="116">
        <v>128.6712646484375</v>
      </c>
      <c r="AO1588" s="116">
        <v>119.18617248535156</v>
      </c>
      <c r="AP1588" s="116">
        <v>160.77694702148437</v>
      </c>
      <c r="AQ1588" s="122">
        <v>5.1625229412205353</v>
      </c>
      <c r="AR1588" s="118">
        <v>170</v>
      </c>
      <c r="AS1588" s="118">
        <v>66</v>
      </c>
      <c r="AT1588" s="118">
        <v>6</v>
      </c>
      <c r="AU1588" s="118">
        <v>3</v>
      </c>
      <c r="AV1588" s="118">
        <v>7</v>
      </c>
      <c r="AW1588" s="118">
        <v>3</v>
      </c>
      <c r="AX1588" s="118">
        <v>8</v>
      </c>
      <c r="AY1588" s="118">
        <v>0</v>
      </c>
      <c r="AZ1588" s="118">
        <v>12</v>
      </c>
      <c r="BA1588" s="118">
        <v>0</v>
      </c>
      <c r="BB1588" s="118">
        <v>46</v>
      </c>
      <c r="BC1588" s="118">
        <v>28</v>
      </c>
      <c r="BD1588" s="116">
        <v>40</v>
      </c>
      <c r="BE1588" s="118">
        <v>38</v>
      </c>
      <c r="BF1588" s="118">
        <v>0</v>
      </c>
      <c r="BG1588" s="112">
        <v>64.032745361328125</v>
      </c>
      <c r="BH1588" s="244">
        <v>39</v>
      </c>
      <c r="BI1588" s="240">
        <v>6.2003179650238476</v>
      </c>
      <c r="BJ1588" s="129"/>
      <c r="BK1588" s="129"/>
    </row>
    <row r="1589" spans="1:63">
      <c r="A1589" s="352">
        <v>41822</v>
      </c>
      <c r="B1589" s="114" t="s">
        <v>123</v>
      </c>
      <c r="C1589" s="114" t="s">
        <v>122</v>
      </c>
      <c r="D1589" s="114">
        <v>166</v>
      </c>
      <c r="E1589" s="114">
        <v>157</v>
      </c>
      <c r="F1589" s="114">
        <v>9</v>
      </c>
      <c r="G1589" s="114">
        <v>505</v>
      </c>
      <c r="H1589" s="114">
        <v>477</v>
      </c>
      <c r="I1589" s="114">
        <v>28</v>
      </c>
      <c r="J1589" s="114">
        <v>1668</v>
      </c>
      <c r="K1589" s="115">
        <v>1559</v>
      </c>
      <c r="L1589" s="115">
        <v>109</v>
      </c>
      <c r="M1589" s="115">
        <v>904058</v>
      </c>
      <c r="N1589" s="116">
        <v>1.6149407252669334E-2</v>
      </c>
      <c r="O1589" s="115">
        <v>1476</v>
      </c>
      <c r="P1589" s="116">
        <v>0.16332781314849854</v>
      </c>
      <c r="Q1589" s="116">
        <v>0</v>
      </c>
      <c r="R1589" s="117">
        <v>354859</v>
      </c>
      <c r="S1589" s="116">
        <v>99.745338439941406</v>
      </c>
      <c r="T1589" s="116">
        <v>99.582427978515625</v>
      </c>
      <c r="U1589" s="118">
        <v>355765</v>
      </c>
      <c r="V1589" s="119">
        <v>2.1643500775098801E-2</v>
      </c>
      <c r="W1589" s="117">
        <v>901</v>
      </c>
      <c r="X1589" s="119">
        <v>0.25390365719795227</v>
      </c>
      <c r="Y1589" s="119">
        <v>0</v>
      </c>
      <c r="Z1589" s="117">
        <v>264274</v>
      </c>
      <c r="AA1589" s="119">
        <v>98.805030822753906</v>
      </c>
      <c r="AB1589" s="116">
        <v>265212</v>
      </c>
      <c r="AC1589" s="120">
        <v>98.732337951660156</v>
      </c>
      <c r="AD1589" s="116">
        <v>4.6405138969421387</v>
      </c>
      <c r="AE1589" s="116">
        <v>31.589115142822266</v>
      </c>
      <c r="AF1589" s="116">
        <v>1168.935546875</v>
      </c>
      <c r="AG1589" s="116">
        <v>5271.36279296875</v>
      </c>
      <c r="AH1589" s="121">
        <v>3568.570556640625</v>
      </c>
      <c r="AI1589" s="116">
        <v>67.697303771972656</v>
      </c>
      <c r="AJ1589" s="121">
        <v>4638.87890625</v>
      </c>
      <c r="AK1589" s="121">
        <v>632.48406982421875</v>
      </c>
      <c r="AL1589" s="116">
        <v>2977.040771484375</v>
      </c>
      <c r="AM1589" s="116">
        <v>591.531005859375</v>
      </c>
      <c r="AN1589" s="116">
        <v>84.300758361816406</v>
      </c>
      <c r="AO1589" s="116">
        <v>79.414939880371094</v>
      </c>
      <c r="AP1589" s="116">
        <v>153.61769104003906</v>
      </c>
      <c r="AQ1589" s="116">
        <v>3.1602894442258691</v>
      </c>
      <c r="AR1589" s="118">
        <v>313</v>
      </c>
      <c r="AS1589" s="118">
        <v>9</v>
      </c>
      <c r="AT1589" s="118">
        <v>1</v>
      </c>
      <c r="AU1589" s="118">
        <v>1</v>
      </c>
      <c r="AV1589" s="118">
        <v>3</v>
      </c>
      <c r="AW1589" s="118">
        <v>0</v>
      </c>
      <c r="AX1589" s="118">
        <v>6</v>
      </c>
      <c r="AY1589" s="118">
        <v>0</v>
      </c>
      <c r="AZ1589" s="118">
        <v>11</v>
      </c>
      <c r="BA1589" s="118">
        <v>0</v>
      </c>
      <c r="BB1589" s="118">
        <v>27</v>
      </c>
      <c r="BC1589" s="118">
        <v>10</v>
      </c>
      <c r="BD1589" s="116">
        <v>18</v>
      </c>
      <c r="BE1589" s="118">
        <v>24</v>
      </c>
      <c r="BF1589" s="118">
        <v>0</v>
      </c>
      <c r="BG1589" s="112">
        <v>41.436641693115234</v>
      </c>
      <c r="BH1589" s="244">
        <v>90</v>
      </c>
      <c r="BI1589" s="240">
        <v>17.82178217821782</v>
      </c>
      <c r="BJ1589" s="129"/>
      <c r="BK1589" s="129"/>
    </row>
    <row r="1590" spans="1:63">
      <c r="A1590" s="352">
        <v>41822</v>
      </c>
      <c r="B1590" s="114" t="s">
        <v>183</v>
      </c>
      <c r="C1590" s="114" t="s">
        <v>122</v>
      </c>
      <c r="D1590" s="114">
        <v>133</v>
      </c>
      <c r="E1590" s="114">
        <v>128</v>
      </c>
      <c r="F1590" s="114">
        <v>5</v>
      </c>
      <c r="G1590" s="114">
        <v>397</v>
      </c>
      <c r="H1590" s="114">
        <v>382</v>
      </c>
      <c r="I1590" s="114">
        <v>15</v>
      </c>
      <c r="J1590" s="114">
        <v>1508</v>
      </c>
      <c r="K1590" s="115">
        <v>1448</v>
      </c>
      <c r="L1590" s="115">
        <v>60</v>
      </c>
      <c r="M1590" s="115">
        <v>994295</v>
      </c>
      <c r="N1590" s="116">
        <v>0</v>
      </c>
      <c r="O1590" s="115">
        <v>1956</v>
      </c>
      <c r="P1590" s="116">
        <v>0.19672368466854095</v>
      </c>
      <c r="Q1590" s="116">
        <v>0</v>
      </c>
      <c r="R1590" s="117">
        <v>420038</v>
      </c>
      <c r="S1590" s="116">
        <v>99.693351745605469</v>
      </c>
      <c r="T1590" s="116">
        <v>99.497230529785156</v>
      </c>
      <c r="U1590" s="118">
        <v>421330</v>
      </c>
      <c r="V1590" s="119">
        <v>2.6107800658792257E-3</v>
      </c>
      <c r="W1590" s="117">
        <v>1245</v>
      </c>
      <c r="X1590" s="119">
        <v>0.29640176892280579</v>
      </c>
      <c r="Y1590" s="119">
        <v>0</v>
      </c>
      <c r="Z1590" s="117">
        <v>280462</v>
      </c>
      <c r="AA1590" s="119">
        <v>98.189414978027344</v>
      </c>
      <c r="AB1590" s="116">
        <v>279334</v>
      </c>
      <c r="AC1590" s="120">
        <v>98.176734924316406</v>
      </c>
      <c r="AD1590" s="116">
        <v>5.1788253784179687</v>
      </c>
      <c r="AE1590" s="116">
        <v>34.973731994628906</v>
      </c>
      <c r="AF1590" s="116">
        <v>1439.3843994140625</v>
      </c>
      <c r="AG1590" s="116">
        <v>5665.1142578125</v>
      </c>
      <c r="AH1590" s="121">
        <v>3991.5029296875</v>
      </c>
      <c r="AI1590" s="116">
        <v>70.457588195800781</v>
      </c>
      <c r="AJ1590" s="121">
        <v>5343.86669921875</v>
      </c>
      <c r="AK1590" s="121">
        <v>321.24801635742187</v>
      </c>
      <c r="AL1590" s="116">
        <v>3747.582275390625</v>
      </c>
      <c r="AM1590" s="116">
        <v>243.92100524902344</v>
      </c>
      <c r="AN1590" s="116">
        <v>95.407760620117188</v>
      </c>
      <c r="AO1590" s="116">
        <v>93.729148864746094</v>
      </c>
      <c r="AP1590" s="116">
        <v>135.8917236328125</v>
      </c>
      <c r="AQ1590" s="116">
        <v>3.7567070675149203</v>
      </c>
      <c r="AR1590" s="118">
        <v>164</v>
      </c>
      <c r="AS1590" s="118">
        <v>7</v>
      </c>
      <c r="AT1590" s="118">
        <v>0</v>
      </c>
      <c r="AU1590" s="118">
        <v>0</v>
      </c>
      <c r="AV1590" s="118">
        <v>0</v>
      </c>
      <c r="AW1590" s="118">
        <v>0</v>
      </c>
      <c r="AX1590" s="118">
        <v>3</v>
      </c>
      <c r="AY1590" s="118">
        <v>0</v>
      </c>
      <c r="AZ1590" s="118">
        <v>0</v>
      </c>
      <c r="BA1590" s="118">
        <v>0</v>
      </c>
      <c r="BB1590" s="118">
        <v>20</v>
      </c>
      <c r="BC1590" s="118">
        <v>5</v>
      </c>
      <c r="BD1590" s="116">
        <v>8</v>
      </c>
      <c r="BE1590" s="118">
        <v>33</v>
      </c>
      <c r="BF1590" s="118">
        <v>0</v>
      </c>
      <c r="BG1590" s="112">
        <v>47.239830017089844</v>
      </c>
      <c r="BH1590" s="244">
        <v>29</v>
      </c>
      <c r="BI1590" s="240">
        <v>7.3047858942065487</v>
      </c>
      <c r="BJ1590" s="129"/>
      <c r="BK1590" s="129"/>
    </row>
    <row r="1591" spans="1:63">
      <c r="A1591" s="352">
        <v>41822</v>
      </c>
      <c r="B1591" s="114" t="s">
        <v>126</v>
      </c>
      <c r="C1591" s="114" t="s">
        <v>122</v>
      </c>
      <c r="D1591" s="114">
        <v>107</v>
      </c>
      <c r="E1591" s="114">
        <v>103</v>
      </c>
      <c r="F1591" s="114">
        <v>4</v>
      </c>
      <c r="G1591" s="114">
        <v>314</v>
      </c>
      <c r="H1591" s="114">
        <v>302</v>
      </c>
      <c r="I1591" s="114">
        <v>12</v>
      </c>
      <c r="J1591" s="114">
        <v>960</v>
      </c>
      <c r="K1591" s="115">
        <v>928</v>
      </c>
      <c r="L1591" s="115">
        <v>32</v>
      </c>
      <c r="M1591" s="115">
        <v>547143</v>
      </c>
      <c r="N1591" s="116">
        <v>4.3864217586815357E-3</v>
      </c>
      <c r="O1591" s="115">
        <v>1218</v>
      </c>
      <c r="P1591" s="116">
        <v>0.22267195582389832</v>
      </c>
      <c r="Q1591" s="116">
        <v>0</v>
      </c>
      <c r="R1591" s="117">
        <v>206578</v>
      </c>
      <c r="S1591" s="116">
        <v>99.59454345703125</v>
      </c>
      <c r="T1591" s="116">
        <v>99.372772216796875</v>
      </c>
      <c r="U1591" s="118">
        <v>207419</v>
      </c>
      <c r="V1591" s="119">
        <v>1.0124433785676956E-2</v>
      </c>
      <c r="W1591" s="117">
        <v>622</v>
      </c>
      <c r="X1591" s="119">
        <v>0.30109691619873047</v>
      </c>
      <c r="Y1591" s="119">
        <v>0</v>
      </c>
      <c r="Z1591" s="117">
        <v>112900</v>
      </c>
      <c r="AA1591" s="119">
        <v>98.869796752929688</v>
      </c>
      <c r="AB1591" s="116">
        <v>112806</v>
      </c>
      <c r="AC1591" s="120">
        <v>98.768684387207031</v>
      </c>
      <c r="AD1591" s="116">
        <v>5.5340104103088379</v>
      </c>
      <c r="AE1591" s="116">
        <v>34.769008636474609</v>
      </c>
      <c r="AF1591" s="116">
        <v>846.163330078125</v>
      </c>
      <c r="AG1591" s="116">
        <v>3120.552734375</v>
      </c>
      <c r="AH1591" s="121">
        <v>2050.720458984375</v>
      </c>
      <c r="AI1591" s="116">
        <v>65.716575622558594</v>
      </c>
      <c r="AJ1591" s="121">
        <v>3002.096435546875</v>
      </c>
      <c r="AK1591" s="121">
        <v>118.45600891113281</v>
      </c>
      <c r="AL1591" s="116">
        <v>1959.5704345703125</v>
      </c>
      <c r="AM1591" s="116">
        <v>91.149993896484375</v>
      </c>
      <c r="AN1591" s="116">
        <v>89.55914306640625</v>
      </c>
      <c r="AO1591" s="116">
        <v>88.982368469238281</v>
      </c>
      <c r="AP1591" s="116">
        <v>107.16313171386719</v>
      </c>
      <c r="AQ1591" s="116">
        <v>3.2505757649739584</v>
      </c>
      <c r="AR1591" s="118">
        <v>184</v>
      </c>
      <c r="AS1591" s="118">
        <v>0</v>
      </c>
      <c r="AT1591" s="118">
        <v>0</v>
      </c>
      <c r="AU1591" s="118">
        <v>0</v>
      </c>
      <c r="AV1591" s="118">
        <v>1</v>
      </c>
      <c r="AW1591" s="118">
        <v>0</v>
      </c>
      <c r="AX1591" s="118">
        <v>2</v>
      </c>
      <c r="AY1591" s="118">
        <v>0</v>
      </c>
      <c r="AZ1591" s="118">
        <v>8</v>
      </c>
      <c r="BA1591" s="118">
        <v>0</v>
      </c>
      <c r="BB1591" s="118">
        <v>19</v>
      </c>
      <c r="BC1591" s="118">
        <v>6</v>
      </c>
      <c r="BD1591" s="116">
        <v>9</v>
      </c>
      <c r="BE1591" s="118">
        <v>26</v>
      </c>
      <c r="BF1591" s="118">
        <v>0</v>
      </c>
      <c r="BG1591" s="112">
        <v>43.845680236816406</v>
      </c>
      <c r="BH1591" s="244">
        <v>35</v>
      </c>
      <c r="BI1591" s="240">
        <v>11.146496815286625</v>
      </c>
      <c r="BJ1591" s="129"/>
      <c r="BK1591" s="129"/>
    </row>
    <row r="1592" spans="1:63">
      <c r="A1592" s="352">
        <v>41822</v>
      </c>
      <c r="B1592" s="114" t="s">
        <v>184</v>
      </c>
      <c r="C1592" s="114" t="s">
        <v>122</v>
      </c>
      <c r="D1592" s="114">
        <v>110</v>
      </c>
      <c r="E1592" s="114">
        <v>95</v>
      </c>
      <c r="F1592" s="114">
        <v>15</v>
      </c>
      <c r="G1592" s="114">
        <v>327</v>
      </c>
      <c r="H1592" s="114">
        <v>282</v>
      </c>
      <c r="I1592" s="114">
        <v>45</v>
      </c>
      <c r="J1592" s="114">
        <v>1136</v>
      </c>
      <c r="K1592" s="115">
        <v>952</v>
      </c>
      <c r="L1592" s="115">
        <v>184</v>
      </c>
      <c r="M1592" s="115">
        <v>827927</v>
      </c>
      <c r="N1592" s="116">
        <v>1.0628956370055676E-2</v>
      </c>
      <c r="O1592" s="115">
        <v>1865</v>
      </c>
      <c r="P1592" s="116">
        <v>0.22528208792209625</v>
      </c>
      <c r="Q1592" s="116">
        <v>0</v>
      </c>
      <c r="R1592" s="117">
        <v>323890</v>
      </c>
      <c r="S1592" s="116">
        <v>99.479095458984375</v>
      </c>
      <c r="T1592" s="116">
        <v>99.254989624023438</v>
      </c>
      <c r="U1592" s="118">
        <v>325586</v>
      </c>
      <c r="V1592" s="119">
        <v>0.13667663931846619</v>
      </c>
      <c r="W1592" s="117">
        <v>841</v>
      </c>
      <c r="X1592" s="119">
        <v>0.25965604186058044</v>
      </c>
      <c r="Y1592" s="119">
        <v>0</v>
      </c>
      <c r="Z1592" s="117">
        <v>216393</v>
      </c>
      <c r="AA1592" s="119">
        <v>98.8031005859375</v>
      </c>
      <c r="AB1592" s="116">
        <v>215561</v>
      </c>
      <c r="AC1592" s="120">
        <v>98.670448303222656</v>
      </c>
      <c r="AD1592" s="116">
        <v>5.5319442749023437</v>
      </c>
      <c r="AE1592" s="116">
        <v>32.495025634765625</v>
      </c>
      <c r="AF1592" s="116">
        <v>1305.3160400390625</v>
      </c>
      <c r="AG1592" s="116">
        <v>4216.1748046875</v>
      </c>
      <c r="AH1592" s="121">
        <v>3086.363525390625</v>
      </c>
      <c r="AI1592" s="116">
        <v>73.202934265136719</v>
      </c>
      <c r="AJ1592" s="121">
        <v>3557.0322265625</v>
      </c>
      <c r="AK1592" s="121">
        <v>659.1429443359375</v>
      </c>
      <c r="AL1592" s="116">
        <v>2581.16552734375</v>
      </c>
      <c r="AM1592" s="116">
        <v>505.197998046875</v>
      </c>
      <c r="AN1592" s="116">
        <v>99.49908447265625</v>
      </c>
      <c r="AO1592" s="116">
        <v>99.839996337890625</v>
      </c>
      <c r="AP1592" s="116">
        <v>97.698837280273438</v>
      </c>
      <c r="AQ1592" s="116">
        <v>3.71142148299956</v>
      </c>
      <c r="AR1592" s="118">
        <v>149</v>
      </c>
      <c r="AS1592" s="118">
        <v>7</v>
      </c>
      <c r="AT1592" s="118">
        <v>1</v>
      </c>
      <c r="AU1592" s="118">
        <v>1</v>
      </c>
      <c r="AV1592" s="118">
        <v>1</v>
      </c>
      <c r="AW1592" s="118">
        <v>1</v>
      </c>
      <c r="AX1592" s="118">
        <v>1</v>
      </c>
      <c r="AY1592" s="118">
        <v>0</v>
      </c>
      <c r="AZ1592" s="118">
        <v>3</v>
      </c>
      <c r="BA1592" s="118">
        <v>0</v>
      </c>
      <c r="BB1592" s="118">
        <v>20</v>
      </c>
      <c r="BC1592" s="118">
        <v>9</v>
      </c>
      <c r="BD1592" s="116">
        <v>8</v>
      </c>
      <c r="BE1592" s="118">
        <v>32</v>
      </c>
      <c r="BF1592" s="118">
        <v>0</v>
      </c>
      <c r="BG1592" s="112">
        <v>49.063175201416016</v>
      </c>
      <c r="BH1592" s="244">
        <v>40</v>
      </c>
      <c r="BI1592" s="240">
        <v>12.232415902140673</v>
      </c>
      <c r="BJ1592" s="129"/>
      <c r="BK1592" s="129"/>
    </row>
    <row r="1593" spans="1:63">
      <c r="A1593" s="352">
        <v>41822</v>
      </c>
      <c r="B1593" s="114" t="s">
        <v>131</v>
      </c>
      <c r="C1593" s="114" t="s">
        <v>176</v>
      </c>
      <c r="D1593" s="114">
        <v>183</v>
      </c>
      <c r="E1593" s="114">
        <v>164</v>
      </c>
      <c r="F1593" s="114">
        <v>19</v>
      </c>
      <c r="G1593" s="114">
        <v>525</v>
      </c>
      <c r="H1593" s="114">
        <v>478</v>
      </c>
      <c r="I1593" s="114">
        <v>47</v>
      </c>
      <c r="J1593" s="114">
        <v>1690</v>
      </c>
      <c r="K1593" s="115">
        <v>1528</v>
      </c>
      <c r="L1593" s="115">
        <v>162</v>
      </c>
      <c r="M1593" s="115">
        <v>960836</v>
      </c>
      <c r="N1593" s="116">
        <v>4.1630413033999503E-4</v>
      </c>
      <c r="O1593" s="115">
        <v>20</v>
      </c>
      <c r="P1593" s="116">
        <v>2.1623282227665186E-3</v>
      </c>
      <c r="Q1593" s="116">
        <v>0</v>
      </c>
      <c r="R1593" s="117">
        <v>357877</v>
      </c>
      <c r="S1593" s="116">
        <v>99.713294982910156</v>
      </c>
      <c r="T1593" s="116">
        <v>99.711135864257813</v>
      </c>
      <c r="U1593" s="118">
        <v>358906</v>
      </c>
      <c r="V1593" s="119">
        <v>2.5076204910874367E-3</v>
      </c>
      <c r="W1593" s="117">
        <v>1051</v>
      </c>
      <c r="X1593" s="119">
        <v>0.29367631673812866</v>
      </c>
      <c r="Y1593" s="119">
        <v>0</v>
      </c>
      <c r="Z1593" s="117">
        <v>137496</v>
      </c>
      <c r="AA1593" s="119">
        <v>95.098037719726563</v>
      </c>
      <c r="AB1593" s="116">
        <v>136976</v>
      </c>
      <c r="AC1593" s="120">
        <v>95.447380065917969</v>
      </c>
      <c r="AD1593" s="116">
        <v>5.0469775199890137</v>
      </c>
      <c r="AE1593" s="116">
        <v>30.421136856079102</v>
      </c>
      <c r="AF1593" s="116">
        <v>1370.1260986328125</v>
      </c>
      <c r="AG1593" s="116">
        <v>4454.90869140625</v>
      </c>
      <c r="AH1593" s="121">
        <v>2630.821044921875</v>
      </c>
      <c r="AI1593" s="116">
        <v>59.054431915283203</v>
      </c>
      <c r="AJ1593" s="121">
        <v>3973.31103515625</v>
      </c>
      <c r="AK1593" s="121">
        <v>481.59866333007812</v>
      </c>
      <c r="AL1593" s="116">
        <v>2281.98193359375</v>
      </c>
      <c r="AM1593" s="116">
        <v>348.83941650390625</v>
      </c>
      <c r="AN1593" s="116">
        <v>67.927497863769531</v>
      </c>
      <c r="AO1593" s="116">
        <v>67.456123352050781</v>
      </c>
      <c r="AP1593" s="116">
        <v>72.08319091796875</v>
      </c>
      <c r="AQ1593" s="116">
        <v>2.636040645802515</v>
      </c>
      <c r="AR1593" s="118">
        <v>374</v>
      </c>
      <c r="AS1593" s="118">
        <v>3</v>
      </c>
      <c r="AT1593" s="118">
        <v>0</v>
      </c>
      <c r="AU1593" s="118">
        <v>0</v>
      </c>
      <c r="AV1593" s="118">
        <v>0</v>
      </c>
      <c r="AW1593" s="118">
        <v>0</v>
      </c>
      <c r="AX1593" s="118">
        <v>7</v>
      </c>
      <c r="AY1593" s="118">
        <v>0</v>
      </c>
      <c r="AZ1593" s="118">
        <v>4</v>
      </c>
      <c r="BA1593" s="118">
        <v>0</v>
      </c>
      <c r="BB1593" s="118">
        <v>101</v>
      </c>
      <c r="BC1593" s="118">
        <v>52</v>
      </c>
      <c r="BD1593" s="116">
        <v>21</v>
      </c>
      <c r="BE1593" s="118">
        <v>19</v>
      </c>
      <c r="BF1593" s="118">
        <v>0</v>
      </c>
      <c r="BG1593" s="112">
        <v>33.150402069091797</v>
      </c>
      <c r="BH1593" s="244">
        <v>137</v>
      </c>
      <c r="BI1593" s="240">
        <v>26.095238095238095</v>
      </c>
      <c r="BJ1593" s="129"/>
      <c r="BK1593" s="129"/>
    </row>
    <row r="1594" spans="1:63">
      <c r="A1594" s="352">
        <v>41822</v>
      </c>
      <c r="B1594" s="114" t="s">
        <v>124</v>
      </c>
      <c r="C1594" s="114" t="s">
        <v>176</v>
      </c>
      <c r="D1594" s="114">
        <v>148</v>
      </c>
      <c r="E1594" s="114">
        <v>112</v>
      </c>
      <c r="F1594" s="114">
        <v>36</v>
      </c>
      <c r="G1594" s="114">
        <v>428</v>
      </c>
      <c r="H1594" s="114">
        <v>330</v>
      </c>
      <c r="I1594" s="114">
        <v>98</v>
      </c>
      <c r="J1594" s="114">
        <v>1584</v>
      </c>
      <c r="K1594" s="115">
        <v>1240</v>
      </c>
      <c r="L1594" s="115">
        <v>344</v>
      </c>
      <c r="M1594" s="115">
        <v>966615</v>
      </c>
      <c r="N1594" s="116">
        <v>7.7590355649590492E-3</v>
      </c>
      <c r="O1594" s="115">
        <v>76</v>
      </c>
      <c r="P1594" s="116">
        <v>8.1544015556573868E-3</v>
      </c>
      <c r="Q1594" s="116">
        <v>0</v>
      </c>
      <c r="R1594" s="117">
        <v>404104</v>
      </c>
      <c r="S1594" s="116">
        <v>99.534721374511719</v>
      </c>
      <c r="T1594" s="116">
        <v>99.526603698730469</v>
      </c>
      <c r="U1594" s="118">
        <v>405993</v>
      </c>
      <c r="V1594" s="119">
        <v>0.15936236083507538</v>
      </c>
      <c r="W1594" s="117">
        <v>1226</v>
      </c>
      <c r="X1594" s="119">
        <v>0.30338725447654724</v>
      </c>
      <c r="Y1594" s="119">
        <v>0</v>
      </c>
      <c r="Z1594" s="117">
        <v>92413</v>
      </c>
      <c r="AA1594" s="119">
        <v>96.726654052734375</v>
      </c>
      <c r="AB1594" s="116">
        <v>92465</v>
      </c>
      <c r="AC1594" s="120">
        <v>96.798789978027344</v>
      </c>
      <c r="AD1594" s="116">
        <v>4.6070513725280762</v>
      </c>
      <c r="AE1594" s="116">
        <v>29.776266098022461</v>
      </c>
      <c r="AF1594" s="116">
        <v>1352.9169921875</v>
      </c>
      <c r="AG1594" s="116">
        <v>5075.154296875</v>
      </c>
      <c r="AH1594" s="121">
        <v>3190.361572265625</v>
      </c>
      <c r="AI1594" s="116">
        <v>62.862358093261719</v>
      </c>
      <c r="AJ1594" s="121">
        <v>4103.38427734375</v>
      </c>
      <c r="AK1594" s="121">
        <v>971.76995849609375</v>
      </c>
      <c r="AL1594" s="116">
        <v>2413.110595703125</v>
      </c>
      <c r="AM1594" s="116">
        <v>777.2506103515625</v>
      </c>
      <c r="AN1594" s="116">
        <v>78.59100341796875</v>
      </c>
      <c r="AO1594" s="116">
        <v>80.340194702148438</v>
      </c>
      <c r="AP1594" s="116">
        <v>71.974044799804688</v>
      </c>
      <c r="AQ1594" s="116">
        <v>3.2040115510574494</v>
      </c>
      <c r="AR1594" s="118">
        <v>214</v>
      </c>
      <c r="AS1594" s="118">
        <v>1</v>
      </c>
      <c r="AT1594" s="118">
        <v>2</v>
      </c>
      <c r="AU1594" s="118">
        <v>1</v>
      </c>
      <c r="AV1594" s="118">
        <v>2</v>
      </c>
      <c r="AW1594" s="118">
        <v>1</v>
      </c>
      <c r="AX1594" s="118">
        <v>1</v>
      </c>
      <c r="AY1594" s="118">
        <v>0</v>
      </c>
      <c r="AZ1594" s="118">
        <v>1</v>
      </c>
      <c r="BA1594" s="118">
        <v>0</v>
      </c>
      <c r="BB1594" s="118">
        <v>57</v>
      </c>
      <c r="BC1594" s="118">
        <v>27</v>
      </c>
      <c r="BD1594" s="116">
        <v>8</v>
      </c>
      <c r="BE1594" s="118">
        <v>28</v>
      </c>
      <c r="BF1594" s="118">
        <v>0</v>
      </c>
      <c r="BG1594" s="112">
        <v>38.729873657226563</v>
      </c>
      <c r="BH1594" s="244">
        <v>91</v>
      </c>
      <c r="BI1594" s="240">
        <v>21.261682242990652</v>
      </c>
      <c r="BJ1594" s="129"/>
      <c r="BK1594" s="129"/>
    </row>
    <row r="1595" spans="1:63">
      <c r="A1595" s="352">
        <v>41822</v>
      </c>
      <c r="B1595" s="206" t="s">
        <v>133</v>
      </c>
      <c r="C1595" s="206" t="s">
        <v>176</v>
      </c>
      <c r="D1595" s="206">
        <v>169</v>
      </c>
      <c r="E1595" s="206">
        <v>163</v>
      </c>
      <c r="F1595" s="206">
        <v>6</v>
      </c>
      <c r="G1595" s="206">
        <v>500</v>
      </c>
      <c r="H1595" s="206">
        <v>482</v>
      </c>
      <c r="I1595" s="206">
        <v>18</v>
      </c>
      <c r="J1595" s="206">
        <v>1544</v>
      </c>
      <c r="K1595" s="245">
        <v>1480</v>
      </c>
      <c r="L1595" s="245">
        <v>64</v>
      </c>
      <c r="M1595" s="245">
        <v>806808</v>
      </c>
      <c r="N1595" s="246">
        <v>3.4704662393778563E-3</v>
      </c>
      <c r="O1595" s="245">
        <v>28</v>
      </c>
      <c r="P1595" s="246">
        <v>3.6343340761959553E-3</v>
      </c>
      <c r="Q1595" s="246">
        <v>0</v>
      </c>
      <c r="R1595" s="247">
        <v>284328</v>
      </c>
      <c r="S1595" s="246">
        <v>99.465118408203125</v>
      </c>
      <c r="T1595" s="246">
        <v>99.461502075195313</v>
      </c>
      <c r="U1595" s="248">
        <v>285857</v>
      </c>
      <c r="V1595" s="249">
        <v>0.19975022971630096</v>
      </c>
      <c r="W1595" s="248">
        <v>977</v>
      </c>
      <c r="X1595" s="246">
        <v>0.34361723065376282</v>
      </c>
      <c r="Y1595" s="246">
        <v>0</v>
      </c>
      <c r="Z1595" s="247">
        <v>55782</v>
      </c>
      <c r="AA1595" s="249">
        <v>96.507835388183594</v>
      </c>
      <c r="AB1595" s="246">
        <v>55581</v>
      </c>
      <c r="AC1595" s="250">
        <v>96.461021423339844</v>
      </c>
      <c r="AD1595" s="246">
        <v>5.1776247024536133</v>
      </c>
      <c r="AE1595" s="246">
        <v>36.07769775390625</v>
      </c>
      <c r="AF1595" s="246">
        <v>1215.7816162109375</v>
      </c>
      <c r="AG1595" s="246">
        <v>4258.72509765625</v>
      </c>
      <c r="AH1595" s="251">
        <v>2596.0009765625</v>
      </c>
      <c r="AI1595" s="246">
        <v>60.957233428955078</v>
      </c>
      <c r="AJ1595" s="251">
        <v>4132.74951171875</v>
      </c>
      <c r="AK1595" s="251">
        <v>125.97528839111328</v>
      </c>
      <c r="AL1595" s="246">
        <v>2527.227783203125</v>
      </c>
      <c r="AM1595" s="246">
        <v>68.773193359375</v>
      </c>
      <c r="AN1595" s="246">
        <v>73.993011474609375</v>
      </c>
      <c r="AO1595" s="246">
        <v>75.285552978515625</v>
      </c>
      <c r="AP1595" s="246">
        <v>47.333324432373047</v>
      </c>
      <c r="AQ1595" s="246">
        <v>2.7582416435597472</v>
      </c>
      <c r="AR1595" s="248">
        <v>340</v>
      </c>
      <c r="AS1595" s="248">
        <v>4</v>
      </c>
      <c r="AT1595" s="248">
        <v>0</v>
      </c>
      <c r="AU1595" s="248">
        <v>0</v>
      </c>
      <c r="AV1595" s="248">
        <v>3</v>
      </c>
      <c r="AW1595" s="248">
        <v>0</v>
      </c>
      <c r="AX1595" s="248">
        <v>7</v>
      </c>
      <c r="AY1595" s="248">
        <v>0</v>
      </c>
      <c r="AZ1595" s="248">
        <v>6</v>
      </c>
      <c r="BA1595" s="248">
        <v>0</v>
      </c>
      <c r="BB1595" s="248">
        <v>85</v>
      </c>
      <c r="BC1595" s="248">
        <v>42</v>
      </c>
      <c r="BD1595" s="246">
        <v>23</v>
      </c>
      <c r="BE1595" s="248">
        <v>31</v>
      </c>
      <c r="BF1595" s="248">
        <v>0</v>
      </c>
      <c r="BG1595" s="249">
        <v>35.852901458740234</v>
      </c>
      <c r="BH1595" s="252">
        <v>155</v>
      </c>
      <c r="BI1595" s="253">
        <v>31</v>
      </c>
      <c r="BJ1595" s="129"/>
      <c r="BK1595" s="129"/>
    </row>
    <row r="1596" spans="1:63">
      <c r="A1596" s="352">
        <v>41822</v>
      </c>
      <c r="B1596" s="206" t="s">
        <v>125</v>
      </c>
      <c r="C1596" s="206" t="s">
        <v>176</v>
      </c>
      <c r="D1596" s="206">
        <v>170</v>
      </c>
      <c r="E1596" s="206">
        <v>164</v>
      </c>
      <c r="F1596" s="206">
        <v>6</v>
      </c>
      <c r="G1596" s="206">
        <v>478</v>
      </c>
      <c r="H1596" s="206">
        <v>460</v>
      </c>
      <c r="I1596" s="206">
        <v>18</v>
      </c>
      <c r="J1596" s="206">
        <v>1546</v>
      </c>
      <c r="K1596" s="245">
        <v>1482</v>
      </c>
      <c r="L1596" s="245">
        <v>64</v>
      </c>
      <c r="M1596" s="245">
        <v>834154</v>
      </c>
      <c r="N1596" s="246">
        <v>5.3946874104440212E-3</v>
      </c>
      <c r="O1596" s="245">
        <v>12</v>
      </c>
      <c r="P1596" s="246">
        <v>1.5027838526293635E-3</v>
      </c>
      <c r="Q1596" s="246">
        <v>0</v>
      </c>
      <c r="R1596" s="247">
        <v>322928</v>
      </c>
      <c r="S1596" s="246">
        <v>99.179054260253906</v>
      </c>
      <c r="T1596" s="246">
        <v>99.177566528320312</v>
      </c>
      <c r="U1596" s="248">
        <v>325601</v>
      </c>
      <c r="V1596" s="249">
        <v>0.50829082727432251</v>
      </c>
      <c r="W1596" s="248">
        <v>789</v>
      </c>
      <c r="X1596" s="246">
        <v>0.24432690441608429</v>
      </c>
      <c r="Y1596" s="246">
        <v>0</v>
      </c>
      <c r="Z1596" s="247">
        <v>73861</v>
      </c>
      <c r="AA1596" s="249">
        <v>96.761482238769531</v>
      </c>
      <c r="AB1596" s="246">
        <v>74463</v>
      </c>
      <c r="AC1596" s="250">
        <v>96.697685241699219</v>
      </c>
      <c r="AD1596" s="246">
        <v>4.1697430610656738</v>
      </c>
      <c r="AE1596" s="246">
        <v>33.583084106445313</v>
      </c>
      <c r="AF1596" s="246">
        <v>1019.4996337890625</v>
      </c>
      <c r="AG1596" s="246">
        <v>4324.6796875</v>
      </c>
      <c r="AH1596" s="251">
        <v>2755.8837890625</v>
      </c>
      <c r="AI1596" s="246">
        <v>63.724575042724609</v>
      </c>
      <c r="AJ1596" s="251">
        <v>4200.052734375</v>
      </c>
      <c r="AK1596" s="251">
        <v>124.62689971923828</v>
      </c>
      <c r="AL1596" s="246">
        <v>2662.12646484375</v>
      </c>
      <c r="AM1596" s="246">
        <v>93.757194519042969</v>
      </c>
      <c r="AN1596" s="246">
        <v>73.848968505859375</v>
      </c>
      <c r="AO1596" s="246">
        <v>75.070053100585938</v>
      </c>
      <c r="AP1596" s="246">
        <v>47.700603485107422</v>
      </c>
      <c r="AQ1596" s="246">
        <v>2.7973348560802069</v>
      </c>
      <c r="AR1596" s="248">
        <v>320</v>
      </c>
      <c r="AS1596" s="248">
        <v>5</v>
      </c>
      <c r="AT1596" s="248">
        <v>0</v>
      </c>
      <c r="AU1596" s="248">
        <v>0</v>
      </c>
      <c r="AV1596" s="248">
        <v>5</v>
      </c>
      <c r="AW1596" s="248">
        <v>3</v>
      </c>
      <c r="AX1596" s="248">
        <v>1</v>
      </c>
      <c r="AY1596" s="248">
        <v>0</v>
      </c>
      <c r="AZ1596" s="248">
        <v>7</v>
      </c>
      <c r="BA1596" s="248">
        <v>0</v>
      </c>
      <c r="BB1596" s="248">
        <v>54</v>
      </c>
      <c r="BC1596" s="248">
        <v>24</v>
      </c>
      <c r="BD1596" s="246">
        <v>7</v>
      </c>
      <c r="BE1596" s="248">
        <v>26</v>
      </c>
      <c r="BF1596" s="248">
        <v>0</v>
      </c>
      <c r="BG1596" s="249">
        <v>35.905986785888672</v>
      </c>
      <c r="BH1596" s="252">
        <v>128</v>
      </c>
      <c r="BI1596" s="253">
        <v>26.778242677824267</v>
      </c>
      <c r="BJ1596" s="129"/>
      <c r="BK1596" s="129"/>
    </row>
    <row r="1597" spans="1:63">
      <c r="A1597" s="352">
        <v>41822</v>
      </c>
      <c r="B1597" s="107" t="s">
        <v>127</v>
      </c>
      <c r="C1597" s="107" t="s">
        <v>128</v>
      </c>
      <c r="D1597" s="107">
        <v>162</v>
      </c>
      <c r="E1597" s="107">
        <v>150</v>
      </c>
      <c r="F1597" s="107">
        <v>12</v>
      </c>
      <c r="G1597" s="107">
        <v>486</v>
      </c>
      <c r="H1597" s="107">
        <v>450</v>
      </c>
      <c r="I1597" s="107">
        <v>36</v>
      </c>
      <c r="J1597" s="107">
        <v>1582</v>
      </c>
      <c r="K1597" s="108">
        <v>1460</v>
      </c>
      <c r="L1597" s="108">
        <v>122</v>
      </c>
      <c r="M1597" s="108">
        <v>784263</v>
      </c>
      <c r="N1597" s="109">
        <v>0</v>
      </c>
      <c r="O1597" s="108">
        <v>2959</v>
      </c>
      <c r="P1597" s="109">
        <v>0.37730461359024048</v>
      </c>
      <c r="Q1597" s="109">
        <v>0</v>
      </c>
      <c r="R1597" s="110">
        <v>317277</v>
      </c>
      <c r="S1597" s="109">
        <v>99.587249755859375</v>
      </c>
      <c r="T1597" s="109">
        <v>99.211502075195313</v>
      </c>
      <c r="U1597" s="111">
        <v>318592</v>
      </c>
      <c r="V1597" s="112">
        <v>3.3271394670009613E-2</v>
      </c>
      <c r="W1597" s="111">
        <v>2161</v>
      </c>
      <c r="X1597" s="109">
        <v>0.68110829591751099</v>
      </c>
      <c r="Y1597" s="109">
        <v>0</v>
      </c>
      <c r="Z1597" s="110">
        <v>662870</v>
      </c>
      <c r="AA1597" s="112">
        <v>99.316184997558594</v>
      </c>
      <c r="AB1597" s="109">
        <v>661965</v>
      </c>
      <c r="AC1597" s="182">
        <v>99.487716674804688</v>
      </c>
      <c r="AD1597" s="109">
        <v>3.0935285091400146</v>
      </c>
      <c r="AE1597" s="109">
        <v>18.281864166259766</v>
      </c>
      <c r="AF1597" s="109">
        <v>667.60528564453125</v>
      </c>
      <c r="AG1597" s="109">
        <v>4157.60498046875</v>
      </c>
      <c r="AH1597" s="113">
        <v>2545.6318359375</v>
      </c>
      <c r="AI1597" s="109">
        <v>61.228324890136719</v>
      </c>
      <c r="AJ1597" s="113">
        <v>3826.33837890625</v>
      </c>
      <c r="AK1597" s="113">
        <v>331.2666015625</v>
      </c>
      <c r="AL1597" s="109">
        <v>450</v>
      </c>
      <c r="AM1597" s="109">
        <v>36</v>
      </c>
      <c r="AN1597" s="109">
        <v>72.037635803222656</v>
      </c>
      <c r="AO1597" s="109">
        <v>73.951240539550781</v>
      </c>
      <c r="AP1597" s="109">
        <v>55.460857391357422</v>
      </c>
      <c r="AQ1597" s="109">
        <v>2.6280688877804992</v>
      </c>
      <c r="AR1597" s="111">
        <v>320</v>
      </c>
      <c r="AS1597" s="111">
        <v>1</v>
      </c>
      <c r="AT1597" s="111">
        <v>0</v>
      </c>
      <c r="AU1597" s="111">
        <v>0</v>
      </c>
      <c r="AV1597" s="111">
        <v>1</v>
      </c>
      <c r="AW1597" s="111">
        <v>0</v>
      </c>
      <c r="AX1597" s="111">
        <v>11</v>
      </c>
      <c r="AY1597" s="111">
        <v>0</v>
      </c>
      <c r="AZ1597" s="111">
        <v>8</v>
      </c>
      <c r="BA1597" s="111">
        <v>0</v>
      </c>
      <c r="BB1597" s="111">
        <v>18</v>
      </c>
      <c r="BC1597" s="111">
        <v>3</v>
      </c>
      <c r="BD1597" s="109">
        <v>55</v>
      </c>
      <c r="BE1597" s="111">
        <v>78</v>
      </c>
      <c r="BF1597" s="111">
        <v>0</v>
      </c>
      <c r="BG1597" s="112">
        <v>35.287891387939453</v>
      </c>
      <c r="BH1597" s="244">
        <v>173</v>
      </c>
      <c r="BI1597" s="240">
        <v>35.596707818930042</v>
      </c>
      <c r="BJ1597" s="129"/>
      <c r="BK1597" s="129"/>
    </row>
    <row r="1598" spans="1:63">
      <c r="A1598" s="352">
        <v>41822</v>
      </c>
      <c r="B1598" s="107" t="s">
        <v>129</v>
      </c>
      <c r="C1598" s="107" t="s">
        <v>128</v>
      </c>
      <c r="D1598" s="107">
        <v>154</v>
      </c>
      <c r="E1598" s="107">
        <v>151</v>
      </c>
      <c r="F1598" s="107">
        <v>3</v>
      </c>
      <c r="G1598" s="107">
        <v>457</v>
      </c>
      <c r="H1598" s="107">
        <v>449</v>
      </c>
      <c r="I1598" s="107">
        <v>8</v>
      </c>
      <c r="J1598" s="107">
        <v>1274</v>
      </c>
      <c r="K1598" s="108">
        <v>1248</v>
      </c>
      <c r="L1598" s="108">
        <v>26</v>
      </c>
      <c r="M1598" s="108">
        <v>590719</v>
      </c>
      <c r="N1598" s="109">
        <v>6.1281252652406693E-2</v>
      </c>
      <c r="O1598" s="108">
        <v>2899</v>
      </c>
      <c r="P1598" s="109">
        <v>0.49106794595718384</v>
      </c>
      <c r="Q1598" s="109">
        <v>0</v>
      </c>
      <c r="R1598" s="110">
        <v>191624</v>
      </c>
      <c r="S1598" s="109">
        <v>99.514434814453125</v>
      </c>
      <c r="T1598" s="109">
        <v>99.025749206542969</v>
      </c>
      <c r="U1598" s="111">
        <v>192559</v>
      </c>
      <c r="V1598" s="112">
        <v>1.9214890897274017E-2</v>
      </c>
      <c r="W1598" s="111">
        <v>1438</v>
      </c>
      <c r="X1598" s="109">
        <v>0.75042790174484253</v>
      </c>
      <c r="Y1598" s="109">
        <v>0</v>
      </c>
      <c r="Z1598" s="110">
        <v>152787</v>
      </c>
      <c r="AA1598" s="112">
        <v>98.990058898925781</v>
      </c>
      <c r="AB1598" s="109">
        <v>153059</v>
      </c>
      <c r="AC1598" s="182">
        <v>99.130729675292969</v>
      </c>
      <c r="AD1598" s="109">
        <v>3.0234994888305664</v>
      </c>
      <c r="AE1598" s="109">
        <v>25.556800842285156</v>
      </c>
      <c r="AF1598" s="109">
        <v>525.88885498046875</v>
      </c>
      <c r="AG1598" s="109">
        <v>2325.56689453125</v>
      </c>
      <c r="AH1598" s="113">
        <v>965.84942626953125</v>
      </c>
      <c r="AI1598" s="109">
        <v>41.531784057617188</v>
      </c>
      <c r="AJ1598" s="113">
        <v>2299.494873046875</v>
      </c>
      <c r="AK1598" s="113">
        <v>26.072223663330078</v>
      </c>
      <c r="AL1598" s="109">
        <v>449</v>
      </c>
      <c r="AM1598" s="109">
        <v>8</v>
      </c>
      <c r="AN1598" s="109">
        <v>55.23223876953125</v>
      </c>
      <c r="AO1598" s="109">
        <v>55.666797637939453</v>
      </c>
      <c r="AP1598" s="109">
        <v>32.710899353027344</v>
      </c>
      <c r="AQ1598" s="109">
        <v>1.8254057256917191</v>
      </c>
      <c r="AR1598" s="111">
        <v>370</v>
      </c>
      <c r="AS1598" s="111">
        <v>1</v>
      </c>
      <c r="AT1598" s="111">
        <v>1</v>
      </c>
      <c r="AU1598" s="111">
        <v>1</v>
      </c>
      <c r="AV1598" s="111">
        <v>1</v>
      </c>
      <c r="AW1598" s="111">
        <v>0</v>
      </c>
      <c r="AX1598" s="111">
        <v>23</v>
      </c>
      <c r="AY1598" s="111">
        <v>0</v>
      </c>
      <c r="AZ1598" s="111">
        <v>9</v>
      </c>
      <c r="BA1598" s="111">
        <v>0</v>
      </c>
      <c r="BB1598" s="111">
        <v>27</v>
      </c>
      <c r="BC1598" s="111">
        <v>10</v>
      </c>
      <c r="BD1598" s="109">
        <v>60</v>
      </c>
      <c r="BE1598" s="111">
        <v>73</v>
      </c>
      <c r="BF1598" s="111">
        <v>0</v>
      </c>
      <c r="BG1598" s="112">
        <v>26.72398567199707</v>
      </c>
      <c r="BH1598" s="244">
        <v>196</v>
      </c>
      <c r="BI1598" s="240">
        <v>42.888402625820568</v>
      </c>
      <c r="BJ1598" s="129"/>
      <c r="BK1598" s="129"/>
    </row>
    <row r="1599" spans="1:63">
      <c r="A1599" s="352">
        <v>41822</v>
      </c>
      <c r="B1599" s="126" t="s">
        <v>130</v>
      </c>
      <c r="C1599" s="126" t="s">
        <v>128</v>
      </c>
      <c r="D1599" s="233">
        <v>181</v>
      </c>
      <c r="E1599" s="233">
        <v>176</v>
      </c>
      <c r="F1599" s="233">
        <v>5</v>
      </c>
      <c r="G1599" s="233">
        <v>543</v>
      </c>
      <c r="H1599" s="233">
        <v>528</v>
      </c>
      <c r="I1599" s="233">
        <v>15</v>
      </c>
      <c r="J1599" s="233">
        <v>878</v>
      </c>
      <c r="K1599" s="233">
        <v>845</v>
      </c>
      <c r="L1599" s="233">
        <v>33</v>
      </c>
      <c r="M1599" s="233">
        <v>278412</v>
      </c>
      <c r="N1599" s="195">
        <v>7.1835983544588089E-4</v>
      </c>
      <c r="O1599" s="233">
        <v>887</v>
      </c>
      <c r="P1599" s="230">
        <v>0.31859487295150757</v>
      </c>
      <c r="Q1599" s="234">
        <v>0</v>
      </c>
      <c r="R1599" s="233">
        <v>59420</v>
      </c>
      <c r="S1599" s="230">
        <v>99.857154846191406</v>
      </c>
      <c r="T1599" s="195">
        <v>99.539016723632812</v>
      </c>
      <c r="U1599" s="233">
        <v>59505</v>
      </c>
      <c r="V1599" s="195">
        <v>0</v>
      </c>
      <c r="W1599" s="233">
        <v>334</v>
      </c>
      <c r="X1599" s="195">
        <v>0.56210029125213623</v>
      </c>
      <c r="Y1599" s="234">
        <v>0</v>
      </c>
      <c r="Z1599" s="233">
        <v>119838</v>
      </c>
      <c r="AA1599" s="195">
        <v>98.770393371582031</v>
      </c>
      <c r="AB1599" s="233">
        <v>121348</v>
      </c>
      <c r="AC1599" s="195">
        <v>98.624710083007812</v>
      </c>
      <c r="AD1599" s="234">
        <v>4.3134713172912598</v>
      </c>
      <c r="AE1599" s="234">
        <v>27.226175308227539</v>
      </c>
      <c r="AF1599" s="233">
        <v>360.40567016601562</v>
      </c>
      <c r="AG1599" s="234">
        <v>1115.9832763671875</v>
      </c>
      <c r="AH1599" s="234">
        <v>614.5037841796875</v>
      </c>
      <c r="AI1599" s="234">
        <v>55.063888549804688</v>
      </c>
      <c r="AJ1599" s="234">
        <v>1073.3721923828125</v>
      </c>
      <c r="AK1599" s="234">
        <v>42.611114501953125</v>
      </c>
      <c r="AL1599" s="234">
        <v>528</v>
      </c>
      <c r="AM1599" s="234">
        <v>15</v>
      </c>
      <c r="AN1599" s="235">
        <v>44.074359893798828</v>
      </c>
      <c r="AO1599" s="235">
        <v>43.583965301513672</v>
      </c>
      <c r="AP1599" s="235">
        <v>61.507427215576172</v>
      </c>
      <c r="AQ1599" s="213">
        <v>1.2710515676163867</v>
      </c>
      <c r="AR1599" s="234">
        <v>472</v>
      </c>
      <c r="AS1599" s="236">
        <v>0</v>
      </c>
      <c r="AT1599" s="236">
        <v>0</v>
      </c>
      <c r="AU1599" s="236">
        <v>0</v>
      </c>
      <c r="AV1599" s="236">
        <v>0</v>
      </c>
      <c r="AW1599" s="236">
        <v>0</v>
      </c>
      <c r="AX1599" s="236">
        <v>6</v>
      </c>
      <c r="AY1599" s="236">
        <v>0</v>
      </c>
      <c r="AZ1599" s="236">
        <v>5</v>
      </c>
      <c r="BA1599" s="236">
        <v>0</v>
      </c>
      <c r="BB1599" s="236">
        <v>47</v>
      </c>
      <c r="BC1599" s="236">
        <v>12</v>
      </c>
      <c r="BD1599" s="236">
        <v>7</v>
      </c>
      <c r="BE1599" s="236">
        <v>6</v>
      </c>
      <c r="BF1599" s="236">
        <v>0</v>
      </c>
      <c r="BG1599" s="235">
        <v>20.015226364135742</v>
      </c>
      <c r="BH1599" s="236">
        <v>284</v>
      </c>
      <c r="BI1599" s="235">
        <v>52.302025782688766</v>
      </c>
      <c r="BJ1599" s="129"/>
      <c r="BK1599" s="129"/>
    </row>
    <row r="1600" spans="1:63">
      <c r="A1600" s="352">
        <v>41822</v>
      </c>
      <c r="B1600" s="127" t="s">
        <v>132</v>
      </c>
      <c r="C1600" s="127" t="s">
        <v>128</v>
      </c>
      <c r="D1600" s="199">
        <v>183</v>
      </c>
      <c r="E1600" s="199">
        <v>178</v>
      </c>
      <c r="F1600" s="199">
        <v>5</v>
      </c>
      <c r="G1600" s="199">
        <v>542</v>
      </c>
      <c r="H1600" s="199">
        <v>527</v>
      </c>
      <c r="I1600" s="199">
        <v>15</v>
      </c>
      <c r="J1600" s="199">
        <v>1024</v>
      </c>
      <c r="K1600" s="199">
        <v>992</v>
      </c>
      <c r="L1600" s="199">
        <v>32</v>
      </c>
      <c r="M1600" s="199">
        <v>383830</v>
      </c>
      <c r="N1600" s="200">
        <v>0</v>
      </c>
      <c r="O1600" s="199">
        <v>1630</v>
      </c>
      <c r="P1600" s="194">
        <v>0.42469149827957153</v>
      </c>
      <c r="Q1600" s="200">
        <v>0</v>
      </c>
      <c r="R1600" s="199">
        <v>93702</v>
      </c>
      <c r="S1600" s="194">
        <v>99.641639709472656</v>
      </c>
      <c r="T1600" s="200">
        <v>99.218467712402344</v>
      </c>
      <c r="U1600" s="199">
        <v>94039</v>
      </c>
      <c r="V1600" s="201">
        <v>5.3169429302215576E-3</v>
      </c>
      <c r="W1600" s="199">
        <v>804</v>
      </c>
      <c r="X1600" s="200">
        <v>0.85803931951522827</v>
      </c>
      <c r="Y1600" s="200">
        <v>0</v>
      </c>
      <c r="Z1600" s="199">
        <v>143186</v>
      </c>
      <c r="AA1600" s="201">
        <v>97.575531005859375</v>
      </c>
      <c r="AB1600" s="199">
        <v>143859</v>
      </c>
      <c r="AC1600" s="201">
        <v>97.535934448242188</v>
      </c>
      <c r="AD1600" s="200">
        <v>4.2007384300231934</v>
      </c>
      <c r="AE1600" s="200">
        <v>26.589849472045898</v>
      </c>
      <c r="AF1600" s="199">
        <v>452.28897094726562</v>
      </c>
      <c r="AG1600" s="200">
        <v>1477.74365234375</v>
      </c>
      <c r="AH1600" s="200">
        <v>742.06121826171875</v>
      </c>
      <c r="AI1600" s="237">
        <v>50.215827941894531</v>
      </c>
      <c r="AJ1600" s="200">
        <v>1428.29931640625</v>
      </c>
      <c r="AK1600" s="200">
        <v>49.444446563720703</v>
      </c>
      <c r="AL1600" s="200">
        <v>527</v>
      </c>
      <c r="AM1600" s="200">
        <v>15</v>
      </c>
      <c r="AN1600" s="200">
        <v>46.179401397705078</v>
      </c>
      <c r="AO1600" s="200">
        <v>45.883754730224609</v>
      </c>
      <c r="AP1600" s="200">
        <v>56.740734100341797</v>
      </c>
      <c r="AQ1600" s="200">
        <v>1.4431090354919434</v>
      </c>
      <c r="AR1600" s="200">
        <v>483</v>
      </c>
      <c r="AS1600" s="202">
        <v>0</v>
      </c>
      <c r="AT1600" s="202">
        <v>0</v>
      </c>
      <c r="AU1600" s="202">
        <v>0</v>
      </c>
      <c r="AV1600" s="202">
        <v>0</v>
      </c>
      <c r="AW1600" s="202">
        <v>0</v>
      </c>
      <c r="AX1600" s="202">
        <v>22</v>
      </c>
      <c r="AY1600" s="202">
        <v>-2</v>
      </c>
      <c r="AZ1600" s="202">
        <v>8</v>
      </c>
      <c r="BA1600" s="202">
        <v>0</v>
      </c>
      <c r="BB1600" s="202">
        <v>66</v>
      </c>
      <c r="BC1600" s="202">
        <v>27</v>
      </c>
      <c r="BD1600" s="202">
        <v>39</v>
      </c>
      <c r="BE1600" s="202">
        <v>26</v>
      </c>
      <c r="BF1600" s="202">
        <v>0</v>
      </c>
      <c r="BG1600" s="200">
        <v>21.437168121337891</v>
      </c>
      <c r="BH1600" s="202">
        <v>293</v>
      </c>
      <c r="BI1600" s="238">
        <v>54.059040590405907</v>
      </c>
      <c r="BJ1600" s="129"/>
      <c r="BK1600" s="129"/>
    </row>
    <row r="1601" spans="1:63">
      <c r="A1601" s="352">
        <v>41821</v>
      </c>
      <c r="B1601" s="126" t="s">
        <v>6</v>
      </c>
      <c r="C1601" s="126"/>
      <c r="D1601" s="233">
        <v>2075</v>
      </c>
      <c r="E1601" s="233">
        <v>1908</v>
      </c>
      <c r="F1601" s="233">
        <v>167</v>
      </c>
      <c r="G1601" s="233">
        <v>6119</v>
      </c>
      <c r="H1601" s="233">
        <v>5636</v>
      </c>
      <c r="I1601" s="233">
        <v>483</v>
      </c>
      <c r="J1601" s="233">
        <v>18861</v>
      </c>
      <c r="K1601" s="233">
        <v>17087</v>
      </c>
      <c r="L1601" s="233">
        <v>1774</v>
      </c>
      <c r="M1601" s="233">
        <v>10388029</v>
      </c>
      <c r="N1601" s="195">
        <v>4.3530874706739435E-2</v>
      </c>
      <c r="O1601" s="233">
        <v>16933</v>
      </c>
      <c r="P1601" s="230">
        <v>0.16534353374559305</v>
      </c>
      <c r="Q1601" s="234"/>
      <c r="R1601" s="233">
        <v>4059480</v>
      </c>
      <c r="S1601" s="230">
        <v>99.565303985867246</v>
      </c>
      <c r="T1601" s="195">
        <v>99.400679193872477</v>
      </c>
      <c r="U1601" s="233">
        <v>4077215</v>
      </c>
      <c r="V1601" s="195">
        <v>0.13634306850388062</v>
      </c>
      <c r="W1601" s="233">
        <v>14876</v>
      </c>
      <c r="X1601" s="195">
        <v>0.36645087548158878</v>
      </c>
      <c r="Y1601" s="234"/>
      <c r="Z1601" s="233">
        <v>3107829</v>
      </c>
      <c r="AA1601" s="195">
        <v>98.249785889069699</v>
      </c>
      <c r="AB1601" s="233">
        <v>3106096</v>
      </c>
      <c r="AC1601" s="195">
        <v>98.289081232561671</v>
      </c>
      <c r="AD1601" s="234">
        <v>9.1044977333551422</v>
      </c>
      <c r="AE1601" s="234">
        <v>30.771622873097392</v>
      </c>
      <c r="AF1601" s="233">
        <v>14055.479797363281</v>
      </c>
      <c r="AG1601" s="234">
        <v>56551.459594726563</v>
      </c>
      <c r="AH1601" s="234">
        <v>37716.590759277344</v>
      </c>
      <c r="AI1601" s="234">
        <v>66.6942834536395</v>
      </c>
      <c r="AJ1601" s="234">
        <v>49505.559326171875</v>
      </c>
      <c r="AK1601" s="234">
        <v>7045.9007244110107</v>
      </c>
      <c r="AL1601" s="234">
        <v>29417.524658203125</v>
      </c>
      <c r="AM1601" s="234">
        <v>5732.1500701904297</v>
      </c>
      <c r="AN1601" s="235">
        <v>80.720914825781449</v>
      </c>
      <c r="AO1601" s="235">
        <v>78.596444599593497</v>
      </c>
      <c r="AP1601" s="235">
        <v>100.62402815073615</v>
      </c>
      <c r="AQ1601" s="213">
        <v>2.9983277448028502</v>
      </c>
      <c r="AR1601" s="234">
        <v>4021</v>
      </c>
      <c r="AS1601" s="236">
        <v>89</v>
      </c>
      <c r="AT1601" s="236">
        <v>13</v>
      </c>
      <c r="AU1601" s="236">
        <v>8</v>
      </c>
      <c r="AV1601" s="236">
        <v>18</v>
      </c>
      <c r="AW1601" s="236">
        <v>12</v>
      </c>
      <c r="AX1601" s="236">
        <v>112</v>
      </c>
      <c r="AY1601" s="236">
        <v>-2</v>
      </c>
      <c r="AZ1601" s="236">
        <v>82</v>
      </c>
      <c r="BA1601" s="236">
        <v>0</v>
      </c>
      <c r="BB1601" s="236">
        <v>612</v>
      </c>
      <c r="BC1601" s="236">
        <v>260</v>
      </c>
      <c r="BD1601" s="236">
        <v>306</v>
      </c>
      <c r="BE1601" s="236">
        <v>412</v>
      </c>
      <c r="BF1601" s="236">
        <v>0</v>
      </c>
      <c r="BG1601" s="235">
        <v>39.389625301088948</v>
      </c>
      <c r="BH1601" s="236">
        <v>1764</v>
      </c>
      <c r="BI1601" s="235">
        <v>28.828239908481777</v>
      </c>
      <c r="BJ1601" s="129"/>
      <c r="BK1601" s="129"/>
    </row>
    <row r="1602" spans="1:63">
      <c r="A1602" s="352">
        <v>41821</v>
      </c>
      <c r="B1602" s="127" t="s">
        <v>134</v>
      </c>
      <c r="C1602" s="127"/>
      <c r="D1602" s="199">
        <v>726</v>
      </c>
      <c r="E1602" s="199">
        <v>651</v>
      </c>
      <c r="F1602" s="199">
        <v>75</v>
      </c>
      <c r="G1602" s="199">
        <v>2163</v>
      </c>
      <c r="H1602" s="199">
        <v>1935</v>
      </c>
      <c r="I1602" s="199">
        <v>228</v>
      </c>
      <c r="J1602" s="199">
        <v>7745</v>
      </c>
      <c r="K1602" s="199">
        <v>6817</v>
      </c>
      <c r="L1602" s="199">
        <v>928</v>
      </c>
      <c r="M1602" s="199">
        <v>4839067</v>
      </c>
      <c r="N1602" s="200">
        <v>4.4843354452413732E-3</v>
      </c>
      <c r="O1602" s="199">
        <v>8531</v>
      </c>
      <c r="P1602" s="194">
        <v>0.17632047235157902</v>
      </c>
      <c r="Q1602" s="200"/>
      <c r="R1602" s="199">
        <v>2052063</v>
      </c>
      <c r="S1602" s="194">
        <v>99.627890012620682</v>
      </c>
      <c r="T1602" s="200">
        <v>99.452225646356524</v>
      </c>
      <c r="U1602" s="199">
        <v>2059729</v>
      </c>
      <c r="V1602" s="201">
        <v>8.6564783173369367E-2</v>
      </c>
      <c r="W1602" s="199">
        <v>5838</v>
      </c>
      <c r="X1602" s="200">
        <v>0.28449418950587774</v>
      </c>
      <c r="Y1602" s="200"/>
      <c r="Z1602" s="199">
        <v>1688605</v>
      </c>
      <c r="AA1602" s="201">
        <v>98.311742125652842</v>
      </c>
      <c r="AB1602" s="199">
        <v>1685869</v>
      </c>
      <c r="AC1602" s="201">
        <v>98.264989046720856</v>
      </c>
      <c r="AD1602" s="200">
        <v>5.1713356482337813</v>
      </c>
      <c r="AE1602" s="200">
        <v>33.357594931395695</v>
      </c>
      <c r="AF1602" s="199">
        <v>7106.2327270507812</v>
      </c>
      <c r="AG1602" s="200">
        <v>29989.211669921875</v>
      </c>
      <c r="AH1602" s="200">
        <v>22366.467529296875</v>
      </c>
      <c r="AI1602" s="237">
        <v>74.581712168611801</v>
      </c>
      <c r="AJ1602" s="200">
        <v>25026.91064453125</v>
      </c>
      <c r="AK1602" s="200">
        <v>4962.3010711669922</v>
      </c>
      <c r="AL1602" s="200">
        <v>17933.45751953125</v>
      </c>
      <c r="AM1602" s="200">
        <v>4433.0109024047852</v>
      </c>
      <c r="AN1602" s="200">
        <v>100.41171176928385</v>
      </c>
      <c r="AO1602" s="200">
        <v>95.323413790798639</v>
      </c>
      <c r="AP1602" s="200">
        <v>137.40229304116707</v>
      </c>
      <c r="AQ1602" s="200">
        <v>3.8720738114811977</v>
      </c>
      <c r="AR1602" s="200">
        <v>1050</v>
      </c>
      <c r="AS1602" s="202">
        <v>73</v>
      </c>
      <c r="AT1602" s="202">
        <v>9</v>
      </c>
      <c r="AU1602" s="202">
        <v>4</v>
      </c>
      <c r="AV1602" s="202">
        <v>3</v>
      </c>
      <c r="AW1602" s="202">
        <v>3</v>
      </c>
      <c r="AX1602" s="202">
        <v>24</v>
      </c>
      <c r="AY1602" s="202">
        <v>0</v>
      </c>
      <c r="AZ1602" s="202">
        <v>29</v>
      </c>
      <c r="BA1602" s="202">
        <v>0</v>
      </c>
      <c r="BB1602" s="202">
        <v>133</v>
      </c>
      <c r="BC1602" s="202">
        <v>57</v>
      </c>
      <c r="BD1602" s="202">
        <v>82</v>
      </c>
      <c r="BE1602" s="202">
        <v>150</v>
      </c>
      <c r="BF1602" s="202">
        <v>0</v>
      </c>
      <c r="BG1602" s="200">
        <v>49.633042763924713</v>
      </c>
      <c r="BH1602" s="202">
        <v>262</v>
      </c>
      <c r="BI1602" s="238">
        <v>12.11280628756357</v>
      </c>
      <c r="BJ1602" s="129"/>
      <c r="BK1602" s="129"/>
    </row>
    <row r="1603" spans="1:63">
      <c r="A1603" s="352">
        <v>41821</v>
      </c>
      <c r="B1603" s="127" t="s">
        <v>175</v>
      </c>
      <c r="C1603" s="127"/>
      <c r="D1603" s="199">
        <v>669</v>
      </c>
      <c r="E1603" s="199">
        <v>602</v>
      </c>
      <c r="F1603" s="199">
        <v>67</v>
      </c>
      <c r="G1603" s="199">
        <v>1928</v>
      </c>
      <c r="H1603" s="199">
        <v>1747</v>
      </c>
      <c r="I1603" s="199">
        <v>181</v>
      </c>
      <c r="J1603" s="199">
        <v>6351</v>
      </c>
      <c r="K1603" s="199">
        <v>5717</v>
      </c>
      <c r="L1603" s="199">
        <v>634</v>
      </c>
      <c r="M1603" s="199">
        <v>3535897</v>
      </c>
      <c r="N1603" s="200">
        <v>1.3518492952309941E-2</v>
      </c>
      <c r="O1603" s="199">
        <v>148</v>
      </c>
      <c r="P1603" s="194">
        <v>4.3611967161098124E-3</v>
      </c>
      <c r="Q1603" s="200"/>
      <c r="R1603" s="199">
        <v>1352758</v>
      </c>
      <c r="S1603" s="194">
        <v>99.436355665041148</v>
      </c>
      <c r="T1603" s="243">
        <v>99.432019049963273</v>
      </c>
      <c r="U1603" s="199">
        <v>1360432</v>
      </c>
      <c r="V1603" s="201">
        <v>0.26822363001443167</v>
      </c>
      <c r="W1603" s="199">
        <v>3868</v>
      </c>
      <c r="X1603" s="200">
        <v>0.28593436520057541</v>
      </c>
      <c r="Y1603" s="200"/>
      <c r="Z1603" s="199">
        <v>353394</v>
      </c>
      <c r="AA1603" s="201">
        <v>95.980973922010236</v>
      </c>
      <c r="AB1603" s="199">
        <v>351272</v>
      </c>
      <c r="AC1603" s="201">
        <v>96.320230057614793</v>
      </c>
      <c r="AD1603" s="200">
        <v>19.203841199651514</v>
      </c>
      <c r="AE1603" s="200">
        <v>32.37550575100164</v>
      </c>
      <c r="AF1603" s="199">
        <v>4964.286376953125</v>
      </c>
      <c r="AG1603" s="200">
        <v>17687.02392578125</v>
      </c>
      <c r="AH1603" s="200">
        <v>10755.207763671875</v>
      </c>
      <c r="AI1603" s="237">
        <v>60.808465057791281</v>
      </c>
      <c r="AJ1603" s="200">
        <v>16031.8798828125</v>
      </c>
      <c r="AK1603" s="200">
        <v>1655.144157409668</v>
      </c>
      <c r="AL1603" s="200">
        <v>9530.067138671875</v>
      </c>
      <c r="AM1603" s="200">
        <v>1225.1391677856445</v>
      </c>
      <c r="AN1603" s="200">
        <v>72.056573973567438</v>
      </c>
      <c r="AO1603" s="200">
        <v>73.099612075649674</v>
      </c>
      <c r="AP1603" s="200">
        <v>65.017344995072918</v>
      </c>
      <c r="AQ1603" s="200">
        <v>2.7849195285437331</v>
      </c>
      <c r="AR1603" s="200">
        <v>1296</v>
      </c>
      <c r="AS1603" s="202">
        <v>14</v>
      </c>
      <c r="AT1603" s="202">
        <v>3</v>
      </c>
      <c r="AU1603" s="202">
        <v>3</v>
      </c>
      <c r="AV1603" s="202">
        <v>14</v>
      </c>
      <c r="AW1603" s="202">
        <v>9</v>
      </c>
      <c r="AX1603" s="202">
        <v>8</v>
      </c>
      <c r="AY1603" s="202">
        <v>0</v>
      </c>
      <c r="AZ1603" s="202">
        <v>21</v>
      </c>
      <c r="BA1603" s="202">
        <v>0</v>
      </c>
      <c r="BB1603" s="202">
        <v>286</v>
      </c>
      <c r="BC1603" s="202">
        <v>133</v>
      </c>
      <c r="BD1603" s="202">
        <v>47</v>
      </c>
      <c r="BE1603" s="202">
        <v>94</v>
      </c>
      <c r="BF1603" s="202">
        <v>0</v>
      </c>
      <c r="BG1603" s="200">
        <v>35.159687820895151</v>
      </c>
      <c r="BH1603" s="202">
        <v>549</v>
      </c>
      <c r="BI1603" s="238">
        <v>28.475103734439834</v>
      </c>
      <c r="BJ1603" s="129"/>
      <c r="BK1603" s="129"/>
    </row>
    <row r="1604" spans="1:63">
      <c r="A1604" s="352">
        <v>41821</v>
      </c>
      <c r="B1604" s="126" t="s">
        <v>135</v>
      </c>
      <c r="C1604" s="126"/>
      <c r="D1604" s="189">
        <v>680</v>
      </c>
      <c r="E1604" s="189">
        <v>655</v>
      </c>
      <c r="F1604" s="189">
        <v>25</v>
      </c>
      <c r="G1604" s="189">
        <v>2028</v>
      </c>
      <c r="H1604" s="189">
        <v>1954</v>
      </c>
      <c r="I1604" s="189">
        <v>74</v>
      </c>
      <c r="J1604" s="189">
        <v>4765</v>
      </c>
      <c r="K1604" s="189">
        <v>4553</v>
      </c>
      <c r="L1604" s="189">
        <v>212</v>
      </c>
      <c r="M1604" s="189">
        <v>2013065</v>
      </c>
      <c r="N1604" s="203">
        <v>0.19010811399750333</v>
      </c>
      <c r="O1604" s="189">
        <v>8254</v>
      </c>
      <c r="P1604" s="192">
        <v>0.41081252844919858</v>
      </c>
      <c r="Q1604" s="203"/>
      <c r="R1604" s="204">
        <v>654659</v>
      </c>
      <c r="S1604" s="192">
        <v>99.635577827311863</v>
      </c>
      <c r="T1604" s="203">
        <v>99.226262390804507</v>
      </c>
      <c r="U1604" s="204">
        <v>657054</v>
      </c>
      <c r="V1604" s="205">
        <v>1.9328701052509133E-2</v>
      </c>
      <c r="W1604" s="204">
        <v>5170</v>
      </c>
      <c r="X1604" s="203">
        <v>0.789724115913781</v>
      </c>
      <c r="Y1604" s="203"/>
      <c r="Z1604" s="204">
        <v>1065830</v>
      </c>
      <c r="AA1604" s="205">
        <v>98.903891070394636</v>
      </c>
      <c r="AB1604" s="204">
        <v>1068955</v>
      </c>
      <c r="AC1604" s="205">
        <v>98.974066624067603</v>
      </c>
      <c r="AD1604" s="203">
        <v>3.6981345120031217</v>
      </c>
      <c r="AE1604" s="203">
        <v>26.48871175342353</v>
      </c>
      <c r="AF1604" s="204">
        <v>1984.960693359375</v>
      </c>
      <c r="AG1604" s="205">
        <v>8875.2239990234375</v>
      </c>
      <c r="AH1604" s="205">
        <v>4594.9154663085937</v>
      </c>
      <c r="AI1604" s="232">
        <v>51.772388694800078</v>
      </c>
      <c r="AJ1604" s="205">
        <v>8446.768798828125</v>
      </c>
      <c r="AK1604" s="205">
        <v>428.45549583435059</v>
      </c>
      <c r="AL1604" s="205">
        <v>1954</v>
      </c>
      <c r="AM1604" s="205">
        <v>74</v>
      </c>
      <c r="AN1604" s="203">
        <v>56.726179071715457</v>
      </c>
      <c r="AO1604" s="203">
        <v>57.069936766824362</v>
      </c>
      <c r="AP1604" s="203">
        <v>50.705025458569416</v>
      </c>
      <c r="AQ1604" s="203">
        <v>1.8625863586617917</v>
      </c>
      <c r="AR1604" s="205">
        <v>1675</v>
      </c>
      <c r="AS1604" s="204">
        <v>2</v>
      </c>
      <c r="AT1604" s="204">
        <v>1</v>
      </c>
      <c r="AU1604" s="204">
        <v>1</v>
      </c>
      <c r="AV1604" s="204">
        <v>1</v>
      </c>
      <c r="AW1604" s="204">
        <v>0</v>
      </c>
      <c r="AX1604" s="204">
        <v>80</v>
      </c>
      <c r="AY1604" s="204">
        <v>-2</v>
      </c>
      <c r="AZ1604" s="204">
        <v>32</v>
      </c>
      <c r="BA1604" s="204">
        <v>0</v>
      </c>
      <c r="BB1604" s="204">
        <v>193</v>
      </c>
      <c r="BC1604" s="204">
        <v>70</v>
      </c>
      <c r="BD1604" s="204">
        <v>177</v>
      </c>
      <c r="BE1604" s="204">
        <v>168</v>
      </c>
      <c r="BF1604" s="204">
        <v>0</v>
      </c>
      <c r="BG1604" s="203">
        <v>27.023412025649602</v>
      </c>
      <c r="BH1604" s="204">
        <v>953</v>
      </c>
      <c r="BI1604" s="239">
        <v>46.99211045364892</v>
      </c>
      <c r="BJ1604" s="129"/>
      <c r="BK1604" s="129"/>
    </row>
    <row r="1605" spans="1:63">
      <c r="A1605" s="352">
        <v>41821</v>
      </c>
      <c r="B1605" s="114" t="s">
        <v>121</v>
      </c>
      <c r="C1605" s="114" t="s">
        <v>122</v>
      </c>
      <c r="D1605" s="114">
        <v>212</v>
      </c>
      <c r="E1605" s="114">
        <v>168</v>
      </c>
      <c r="F1605" s="114">
        <v>44</v>
      </c>
      <c r="G1605" s="114">
        <v>626</v>
      </c>
      <c r="H1605" s="114">
        <v>492</v>
      </c>
      <c r="I1605" s="114">
        <v>134</v>
      </c>
      <c r="J1605" s="114">
        <v>2491</v>
      </c>
      <c r="K1605" s="115">
        <v>1930</v>
      </c>
      <c r="L1605" s="115">
        <v>561</v>
      </c>
      <c r="M1605" s="115">
        <v>1633699</v>
      </c>
      <c r="N1605" s="116">
        <v>2.6932745240628719E-3</v>
      </c>
      <c r="O1605" s="115">
        <v>2339</v>
      </c>
      <c r="P1605" s="116">
        <v>0.14319042861461639</v>
      </c>
      <c r="Q1605" s="116">
        <v>0</v>
      </c>
      <c r="R1605" s="117">
        <v>800783</v>
      </c>
      <c r="S1605" s="116">
        <v>99.549728393554688</v>
      </c>
      <c r="T1605" s="116">
        <v>99.407180786132813</v>
      </c>
      <c r="U1605" s="118">
        <v>804405</v>
      </c>
      <c r="V1605" s="119">
        <v>0.21568736433982849</v>
      </c>
      <c r="W1605" s="117">
        <v>2430</v>
      </c>
      <c r="X1605" s="119">
        <v>0.3034529983997345</v>
      </c>
      <c r="Y1605" s="119">
        <v>0</v>
      </c>
      <c r="Z1605" s="117">
        <v>851701</v>
      </c>
      <c r="AA1605" s="119">
        <v>97.984855651855469</v>
      </c>
      <c r="AB1605" s="116">
        <v>851208</v>
      </c>
      <c r="AC1605" s="120">
        <v>97.963127136230469</v>
      </c>
      <c r="AD1605" s="116">
        <v>4.9626998901367187</v>
      </c>
      <c r="AE1605" s="116">
        <v>34.680118560791016</v>
      </c>
      <c r="AF1605" s="116">
        <v>2357.8583984375</v>
      </c>
      <c r="AG1605" s="116">
        <v>12485.7490234375</v>
      </c>
      <c r="AH1605" s="121">
        <v>10363.283203125</v>
      </c>
      <c r="AI1605" s="116">
        <v>83.000892639160156</v>
      </c>
      <c r="AJ1605" s="121">
        <v>9087.74609375</v>
      </c>
      <c r="AK1605" s="121">
        <v>3398.004150390625</v>
      </c>
      <c r="AL1605" s="116">
        <v>7236.3203125</v>
      </c>
      <c r="AM1605" s="116">
        <v>3126.9638671875</v>
      </c>
      <c r="AN1605" s="116">
        <v>124.84442138671875</v>
      </c>
      <c r="AO1605" s="116">
        <v>117.13938903808594</v>
      </c>
      <c r="AP1605" s="116">
        <v>151.49464416503906</v>
      </c>
      <c r="AQ1605" s="122">
        <v>5.0123440479476118</v>
      </c>
      <c r="AR1605" s="118">
        <v>189</v>
      </c>
      <c r="AS1605" s="118">
        <v>56</v>
      </c>
      <c r="AT1605" s="118">
        <v>1</v>
      </c>
      <c r="AU1605" s="118">
        <v>0</v>
      </c>
      <c r="AV1605" s="118">
        <v>3</v>
      </c>
      <c r="AW1605" s="118">
        <v>3</v>
      </c>
      <c r="AX1605" s="118">
        <v>11</v>
      </c>
      <c r="AY1605" s="118">
        <v>0</v>
      </c>
      <c r="AZ1605" s="118">
        <v>7</v>
      </c>
      <c r="BA1605" s="118">
        <v>0</v>
      </c>
      <c r="BB1605" s="118">
        <v>44</v>
      </c>
      <c r="BC1605" s="118">
        <v>24</v>
      </c>
      <c r="BD1605" s="116">
        <v>41</v>
      </c>
      <c r="BE1605" s="118">
        <v>36</v>
      </c>
      <c r="BF1605" s="118">
        <v>0</v>
      </c>
      <c r="BG1605" s="112">
        <v>62.128822326660156</v>
      </c>
      <c r="BH1605" s="244">
        <v>48</v>
      </c>
      <c r="BI1605" s="240">
        <v>7.6677316293929714</v>
      </c>
      <c r="BJ1605" s="129"/>
      <c r="BK1605" s="129"/>
    </row>
    <row r="1606" spans="1:63">
      <c r="A1606" s="352">
        <v>41821</v>
      </c>
      <c r="B1606" s="114" t="s">
        <v>123</v>
      </c>
      <c r="C1606" s="114" t="s">
        <v>122</v>
      </c>
      <c r="D1606" s="114">
        <v>165</v>
      </c>
      <c r="E1606" s="114">
        <v>157</v>
      </c>
      <c r="F1606" s="114">
        <v>8</v>
      </c>
      <c r="G1606" s="114">
        <v>502</v>
      </c>
      <c r="H1606" s="114">
        <v>477</v>
      </c>
      <c r="I1606" s="114">
        <v>25</v>
      </c>
      <c r="J1606" s="114">
        <v>1662</v>
      </c>
      <c r="K1606" s="115">
        <v>1559</v>
      </c>
      <c r="L1606" s="115">
        <v>103</v>
      </c>
      <c r="M1606" s="115">
        <v>896596</v>
      </c>
      <c r="N1606" s="116">
        <v>2.6767908129841089E-3</v>
      </c>
      <c r="O1606" s="115">
        <v>1490</v>
      </c>
      <c r="P1606" s="116">
        <v>0.16622266173362732</v>
      </c>
      <c r="Q1606" s="116">
        <v>0</v>
      </c>
      <c r="R1606" s="117">
        <v>348962</v>
      </c>
      <c r="S1606" s="116">
        <v>99.793815612792969</v>
      </c>
      <c r="T1606" s="116">
        <v>99.627937316894531</v>
      </c>
      <c r="U1606" s="118">
        <v>349683</v>
      </c>
      <c r="V1606" s="119">
        <v>1.7158397240564227E-3</v>
      </c>
      <c r="W1606" s="117">
        <v>810</v>
      </c>
      <c r="X1606" s="119">
        <v>0.23211696743965149</v>
      </c>
      <c r="Y1606" s="119">
        <v>0</v>
      </c>
      <c r="Z1606" s="117">
        <v>259604</v>
      </c>
      <c r="AA1606" s="119">
        <v>98.872901916503906</v>
      </c>
      <c r="AB1606" s="116">
        <v>259476</v>
      </c>
      <c r="AC1606" s="120">
        <v>98.805671691894531</v>
      </c>
      <c r="AD1606" s="116">
        <v>4.7463798522949219</v>
      </c>
      <c r="AE1606" s="116">
        <v>30.983068466186523</v>
      </c>
      <c r="AF1606" s="116">
        <v>1182.3948974609375</v>
      </c>
      <c r="AG1606" s="116">
        <v>5142.115234375</v>
      </c>
      <c r="AH1606" s="121">
        <v>3394.806396484375</v>
      </c>
      <c r="AI1606" s="116">
        <v>66.019645690917969</v>
      </c>
      <c r="AJ1606" s="121">
        <v>4529.21728515625</v>
      </c>
      <c r="AK1606" s="121">
        <v>612.89691162109375</v>
      </c>
      <c r="AL1606" s="116">
        <v>2826.155029296875</v>
      </c>
      <c r="AM1606" s="116">
        <v>568.65106201171875</v>
      </c>
      <c r="AN1606" s="116">
        <v>82.387733459472656</v>
      </c>
      <c r="AO1606" s="116">
        <v>77.460136413574219</v>
      </c>
      <c r="AP1606" s="116">
        <v>155.47865295410156</v>
      </c>
      <c r="AQ1606" s="116">
        <v>3.0939321506468112</v>
      </c>
      <c r="AR1606" s="118">
        <v>311</v>
      </c>
      <c r="AS1606" s="118">
        <v>7</v>
      </c>
      <c r="AT1606" s="118">
        <v>3</v>
      </c>
      <c r="AU1606" s="118">
        <v>1</v>
      </c>
      <c r="AV1606" s="118">
        <v>0</v>
      </c>
      <c r="AW1606" s="118">
        <v>0</v>
      </c>
      <c r="AX1606" s="118">
        <v>6</v>
      </c>
      <c r="AY1606" s="118">
        <v>0</v>
      </c>
      <c r="AZ1606" s="118">
        <v>12</v>
      </c>
      <c r="BA1606" s="118">
        <v>0</v>
      </c>
      <c r="BB1606" s="118">
        <v>22</v>
      </c>
      <c r="BC1606" s="118">
        <v>8</v>
      </c>
      <c r="BD1606" s="116">
        <v>17</v>
      </c>
      <c r="BE1606" s="118">
        <v>24</v>
      </c>
      <c r="BF1606" s="118">
        <v>0</v>
      </c>
      <c r="BG1606" s="112">
        <v>40.499172210693359</v>
      </c>
      <c r="BH1606" s="244">
        <v>99</v>
      </c>
      <c r="BI1606" s="240">
        <v>19.721115537848604</v>
      </c>
      <c r="BJ1606" s="129"/>
      <c r="BK1606" s="129"/>
    </row>
    <row r="1607" spans="1:63">
      <c r="A1607" s="352">
        <v>41821</v>
      </c>
      <c r="B1607" s="114" t="s">
        <v>183</v>
      </c>
      <c r="C1607" s="114" t="s">
        <v>122</v>
      </c>
      <c r="D1607" s="114">
        <v>133</v>
      </c>
      <c r="E1607" s="114">
        <v>128</v>
      </c>
      <c r="F1607" s="114">
        <v>5</v>
      </c>
      <c r="G1607" s="114">
        <v>397</v>
      </c>
      <c r="H1607" s="114">
        <v>382</v>
      </c>
      <c r="I1607" s="114">
        <v>15</v>
      </c>
      <c r="J1607" s="114">
        <v>1508</v>
      </c>
      <c r="K1607" s="115">
        <v>1448</v>
      </c>
      <c r="L1607" s="115">
        <v>60</v>
      </c>
      <c r="M1607" s="115">
        <v>968155</v>
      </c>
      <c r="N1607" s="116">
        <v>1.0225635021924973E-2</v>
      </c>
      <c r="O1607" s="115">
        <v>1891</v>
      </c>
      <c r="P1607" s="116">
        <v>0.19535467028617859</v>
      </c>
      <c r="Q1607" s="116">
        <v>0</v>
      </c>
      <c r="R1607" s="117">
        <v>397296</v>
      </c>
      <c r="S1607" s="116">
        <v>99.666603088378906</v>
      </c>
      <c r="T1607" s="116">
        <v>99.471900939941406</v>
      </c>
      <c r="U1607" s="118">
        <v>398625</v>
      </c>
      <c r="V1607" s="119">
        <v>3.7629350554198027E-3</v>
      </c>
      <c r="W1607" s="117">
        <v>1295</v>
      </c>
      <c r="X1607" s="119">
        <v>0.32595345377922058</v>
      </c>
      <c r="Y1607" s="119">
        <v>0</v>
      </c>
      <c r="Z1607" s="117">
        <v>264293</v>
      </c>
      <c r="AA1607" s="119">
        <v>98.193290710449219</v>
      </c>
      <c r="AB1607" s="116">
        <v>264087</v>
      </c>
      <c r="AC1607" s="120">
        <v>98.166893005371094</v>
      </c>
      <c r="AD1607" s="116">
        <v>5.3302168846130371</v>
      </c>
      <c r="AE1607" s="116">
        <v>34.434474945068359</v>
      </c>
      <c r="AF1607" s="116">
        <v>1439.424560546875</v>
      </c>
      <c r="AG1607" s="116">
        <v>5358.4140625</v>
      </c>
      <c r="AH1607" s="121">
        <v>3677.338623046875</v>
      </c>
      <c r="AI1607" s="116">
        <v>68.627372741699219</v>
      </c>
      <c r="AJ1607" s="121">
        <v>5119.21435546875</v>
      </c>
      <c r="AK1607" s="121">
        <v>239.19999694824219</v>
      </c>
      <c r="AL1607" s="116">
        <v>3503.04931640625</v>
      </c>
      <c r="AM1607" s="116">
        <v>174.28898620605469</v>
      </c>
      <c r="AN1607" s="116">
        <v>90.242530822753906</v>
      </c>
      <c r="AO1607" s="116">
        <v>89.788841247558594</v>
      </c>
      <c r="AP1607" s="116">
        <v>101.18444061279297</v>
      </c>
      <c r="AQ1607" s="116">
        <v>3.5533249751326261</v>
      </c>
      <c r="AR1607" s="118">
        <v>190</v>
      </c>
      <c r="AS1607" s="118">
        <v>6</v>
      </c>
      <c r="AT1607" s="118">
        <v>4</v>
      </c>
      <c r="AU1607" s="118">
        <v>2</v>
      </c>
      <c r="AV1607" s="118">
        <v>0</v>
      </c>
      <c r="AW1607" s="118">
        <v>0</v>
      </c>
      <c r="AX1607" s="118">
        <v>3</v>
      </c>
      <c r="AY1607" s="118">
        <v>0</v>
      </c>
      <c r="AZ1607" s="118">
        <v>4</v>
      </c>
      <c r="BA1607" s="118">
        <v>0</v>
      </c>
      <c r="BB1607" s="118">
        <v>25</v>
      </c>
      <c r="BC1607" s="118">
        <v>6</v>
      </c>
      <c r="BD1607" s="116">
        <v>8</v>
      </c>
      <c r="BE1607" s="118">
        <v>34</v>
      </c>
      <c r="BF1607" s="118">
        <v>0</v>
      </c>
      <c r="BG1607" s="112">
        <v>44.682338714599609</v>
      </c>
      <c r="BH1607" s="244">
        <v>38</v>
      </c>
      <c r="BI1607" s="240">
        <v>9.5717884130982362</v>
      </c>
      <c r="BJ1607" s="129"/>
      <c r="BK1607" s="129"/>
    </row>
    <row r="1608" spans="1:63">
      <c r="A1608" s="352">
        <v>41821</v>
      </c>
      <c r="B1608" s="114" t="s">
        <v>126</v>
      </c>
      <c r="C1608" s="114" t="s">
        <v>122</v>
      </c>
      <c r="D1608" s="114">
        <v>107</v>
      </c>
      <c r="E1608" s="114">
        <v>103</v>
      </c>
      <c r="F1608" s="114">
        <v>4</v>
      </c>
      <c r="G1608" s="114">
        <v>314</v>
      </c>
      <c r="H1608" s="114">
        <v>302</v>
      </c>
      <c r="I1608" s="114">
        <v>12</v>
      </c>
      <c r="J1608" s="114">
        <v>960</v>
      </c>
      <c r="K1608" s="115">
        <v>928</v>
      </c>
      <c r="L1608" s="115">
        <v>32</v>
      </c>
      <c r="M1608" s="115">
        <v>550027</v>
      </c>
      <c r="N1608" s="116">
        <v>7.8177982941269875E-3</v>
      </c>
      <c r="O1608" s="115">
        <v>1084</v>
      </c>
      <c r="P1608" s="116">
        <v>0.19713284075260162</v>
      </c>
      <c r="Q1608" s="116">
        <v>0</v>
      </c>
      <c r="R1608" s="117">
        <v>204147</v>
      </c>
      <c r="S1608" s="116">
        <v>99.590705871582031</v>
      </c>
      <c r="T1608" s="116">
        <v>99.394378662109375</v>
      </c>
      <c r="U1608" s="118">
        <v>204986</v>
      </c>
      <c r="V1608" s="119">
        <v>1.4635146362707019E-3</v>
      </c>
      <c r="W1608" s="117">
        <v>611</v>
      </c>
      <c r="X1608" s="119">
        <v>0.29929414391517639</v>
      </c>
      <c r="Y1608" s="119">
        <v>0</v>
      </c>
      <c r="Z1608" s="117">
        <v>112128</v>
      </c>
      <c r="AA1608" s="119">
        <v>98.72021484375</v>
      </c>
      <c r="AB1608" s="116">
        <v>111827</v>
      </c>
      <c r="AC1608" s="120">
        <v>98.655960083007813</v>
      </c>
      <c r="AD1608" s="116">
        <v>5.6024765968322754</v>
      </c>
      <c r="AE1608" s="116">
        <v>34.530464172363281</v>
      </c>
      <c r="AF1608" s="116">
        <v>861.45074462890625</v>
      </c>
      <c r="AG1608" s="116">
        <v>3070.951416015625</v>
      </c>
      <c r="AH1608" s="121">
        <v>2034.17724609375</v>
      </c>
      <c r="AI1608" s="116">
        <v>66.23931884765625</v>
      </c>
      <c r="AJ1608" s="121">
        <v>2979.492919921875</v>
      </c>
      <c r="AK1608" s="121">
        <v>91.4580078125</v>
      </c>
      <c r="AL1608" s="116">
        <v>1968.283447265625</v>
      </c>
      <c r="AM1608" s="116">
        <v>65.894004821777344</v>
      </c>
      <c r="AN1608" s="116">
        <v>88.135589599609375</v>
      </c>
      <c r="AO1608" s="116">
        <v>88.312400817871094</v>
      </c>
      <c r="AP1608" s="116">
        <v>82.73895263671875</v>
      </c>
      <c r="AQ1608" s="116">
        <v>3.1989077250162761</v>
      </c>
      <c r="AR1608" s="118">
        <v>188</v>
      </c>
      <c r="AS1608" s="118">
        <v>1</v>
      </c>
      <c r="AT1608" s="118">
        <v>1</v>
      </c>
      <c r="AU1608" s="118">
        <v>1</v>
      </c>
      <c r="AV1608" s="118">
        <v>0</v>
      </c>
      <c r="AW1608" s="118">
        <v>0</v>
      </c>
      <c r="AX1608" s="118">
        <v>2</v>
      </c>
      <c r="AY1608" s="118">
        <v>0</v>
      </c>
      <c r="AZ1608" s="118">
        <v>6</v>
      </c>
      <c r="BA1608" s="118">
        <v>0</v>
      </c>
      <c r="BB1608" s="118">
        <v>22</v>
      </c>
      <c r="BC1608" s="118">
        <v>11</v>
      </c>
      <c r="BD1608" s="116">
        <v>11</v>
      </c>
      <c r="BE1608" s="118">
        <v>29</v>
      </c>
      <c r="BF1608" s="118">
        <v>0</v>
      </c>
      <c r="BG1608" s="112">
        <v>43.148750305175781</v>
      </c>
      <c r="BH1608" s="244">
        <v>33</v>
      </c>
      <c r="BI1608" s="240">
        <v>10.509554140127388</v>
      </c>
      <c r="BJ1608" s="129"/>
      <c r="BK1608" s="129"/>
    </row>
    <row r="1609" spans="1:63">
      <c r="A1609" s="352">
        <v>41821</v>
      </c>
      <c r="B1609" s="114" t="s">
        <v>184</v>
      </c>
      <c r="C1609" s="114" t="s">
        <v>122</v>
      </c>
      <c r="D1609" s="114">
        <v>109</v>
      </c>
      <c r="E1609" s="114">
        <v>95</v>
      </c>
      <c r="F1609" s="114">
        <v>14</v>
      </c>
      <c r="G1609" s="114">
        <v>324</v>
      </c>
      <c r="H1609" s="114">
        <v>282</v>
      </c>
      <c r="I1609" s="114">
        <v>42</v>
      </c>
      <c r="J1609" s="114">
        <v>1124</v>
      </c>
      <c r="K1609" s="115">
        <v>952</v>
      </c>
      <c r="L1609" s="115">
        <v>172</v>
      </c>
      <c r="M1609" s="115">
        <v>790590</v>
      </c>
      <c r="N1609" s="116">
        <v>8.8541471632197499E-4</v>
      </c>
      <c r="O1609" s="115">
        <v>1727</v>
      </c>
      <c r="P1609" s="116">
        <v>0.21844002604484558</v>
      </c>
      <c r="Q1609" s="116">
        <v>0</v>
      </c>
      <c r="R1609" s="117">
        <v>300875</v>
      </c>
      <c r="S1609" s="116">
        <v>99.617584228515625</v>
      </c>
      <c r="T1609" s="116">
        <v>99.399978637695313</v>
      </c>
      <c r="U1609" s="118">
        <v>302030</v>
      </c>
      <c r="V1609" s="119">
        <v>7.9462304711341858E-3</v>
      </c>
      <c r="W1609" s="117">
        <v>692</v>
      </c>
      <c r="X1609" s="119">
        <v>0.22999584674835205</v>
      </c>
      <c r="Y1609" s="119">
        <v>0</v>
      </c>
      <c r="Z1609" s="117">
        <v>200879</v>
      </c>
      <c r="AA1609" s="119">
        <v>98.90032958984375</v>
      </c>
      <c r="AB1609" s="116">
        <v>199271</v>
      </c>
      <c r="AC1609" s="120">
        <v>98.760986328125</v>
      </c>
      <c r="AD1609" s="116">
        <v>5.6203470230102539</v>
      </c>
      <c r="AE1609" s="116">
        <v>32.025218963623047</v>
      </c>
      <c r="AF1609" s="116">
        <v>1265.1041259765625</v>
      </c>
      <c r="AG1609" s="116">
        <v>3931.98193359375</v>
      </c>
      <c r="AH1609" s="121">
        <v>2896.862060546875</v>
      </c>
      <c r="AI1609" s="116">
        <v>73.674346923828125</v>
      </c>
      <c r="AJ1609" s="121">
        <v>3311.239990234375</v>
      </c>
      <c r="AK1609" s="121">
        <v>620.74200439453125</v>
      </c>
      <c r="AL1609" s="116">
        <v>2399.6494140625</v>
      </c>
      <c r="AM1609" s="116">
        <v>497.21298217773437</v>
      </c>
      <c r="AN1609" s="116">
        <v>93.580726623535156</v>
      </c>
      <c r="AO1609" s="116">
        <v>92.639915466308594</v>
      </c>
      <c r="AP1609" s="116">
        <v>98.940658569335938</v>
      </c>
      <c r="AQ1609" s="116">
        <v>3.4982045672542261</v>
      </c>
      <c r="AR1609" s="118">
        <v>172</v>
      </c>
      <c r="AS1609" s="118">
        <v>3</v>
      </c>
      <c r="AT1609" s="118">
        <v>0</v>
      </c>
      <c r="AU1609" s="118">
        <v>0</v>
      </c>
      <c r="AV1609" s="118">
        <v>0</v>
      </c>
      <c r="AW1609" s="118">
        <v>0</v>
      </c>
      <c r="AX1609" s="118">
        <v>2</v>
      </c>
      <c r="AY1609" s="118">
        <v>0</v>
      </c>
      <c r="AZ1609" s="118">
        <v>0</v>
      </c>
      <c r="BA1609" s="118">
        <v>0</v>
      </c>
      <c r="BB1609" s="118">
        <v>20</v>
      </c>
      <c r="BC1609" s="118">
        <v>8</v>
      </c>
      <c r="BD1609" s="116">
        <v>5</v>
      </c>
      <c r="BE1609" s="118">
        <v>27</v>
      </c>
      <c r="BF1609" s="118">
        <v>0</v>
      </c>
      <c r="BG1609" s="112">
        <v>46.154842376708984</v>
      </c>
      <c r="BH1609" s="244">
        <v>44</v>
      </c>
      <c r="BI1609" s="240">
        <v>13.580246913580247</v>
      </c>
      <c r="BJ1609" s="129"/>
      <c r="BK1609" s="129"/>
    </row>
    <row r="1610" spans="1:63">
      <c r="A1610" s="352">
        <v>41821</v>
      </c>
      <c r="B1610" s="114" t="s">
        <v>131</v>
      </c>
      <c r="C1610" s="114" t="s">
        <v>176</v>
      </c>
      <c r="D1610" s="114">
        <v>183</v>
      </c>
      <c r="E1610" s="114">
        <v>164</v>
      </c>
      <c r="F1610" s="114">
        <v>19</v>
      </c>
      <c r="G1610" s="114">
        <v>525</v>
      </c>
      <c r="H1610" s="114">
        <v>478</v>
      </c>
      <c r="I1610" s="114">
        <v>47</v>
      </c>
      <c r="J1610" s="114">
        <v>1690</v>
      </c>
      <c r="K1610" s="115">
        <v>1528</v>
      </c>
      <c r="L1610" s="115">
        <v>162</v>
      </c>
      <c r="M1610" s="115">
        <v>978470</v>
      </c>
      <c r="N1610" s="116">
        <v>2.1462079603224993E-3</v>
      </c>
      <c r="O1610" s="115">
        <v>16</v>
      </c>
      <c r="P1610" s="116">
        <v>1.7133483197540045E-3</v>
      </c>
      <c r="Q1610" s="116">
        <v>0</v>
      </c>
      <c r="R1610" s="117">
        <v>358847</v>
      </c>
      <c r="S1610" s="116">
        <v>99.708526611328125</v>
      </c>
      <c r="T1610" s="116">
        <v>99.706817626953125</v>
      </c>
      <c r="U1610" s="118">
        <v>359896</v>
      </c>
      <c r="V1610" s="119">
        <v>1.3892902061343193E-3</v>
      </c>
      <c r="W1610" s="117">
        <v>1091</v>
      </c>
      <c r="X1610" s="119">
        <v>0.30402928590774536</v>
      </c>
      <c r="Y1610" s="119">
        <v>0</v>
      </c>
      <c r="Z1610" s="117">
        <v>136117</v>
      </c>
      <c r="AA1610" s="119">
        <v>94.837532043457031</v>
      </c>
      <c r="AB1610" s="116">
        <v>134977</v>
      </c>
      <c r="AC1610" s="120">
        <v>95.462188720703125</v>
      </c>
      <c r="AD1610" s="116">
        <v>5.0822634696960449</v>
      </c>
      <c r="AE1610" s="116">
        <v>30.412824630737305</v>
      </c>
      <c r="AF1610" s="116">
        <v>1412.1602783203125</v>
      </c>
      <c r="AG1610" s="116">
        <v>4407.43994140625</v>
      </c>
      <c r="AH1610" s="121">
        <v>2572.7060546875</v>
      </c>
      <c r="AI1610" s="116">
        <v>58.371891021728516</v>
      </c>
      <c r="AJ1610" s="121">
        <v>3925.75634765625</v>
      </c>
      <c r="AK1610" s="121">
        <v>481.68447875976562</v>
      </c>
      <c r="AL1610" s="116">
        <v>2230.527099609375</v>
      </c>
      <c r="AM1610" s="116">
        <v>342.17849731445312</v>
      </c>
      <c r="AN1610" s="116">
        <v>67.203704833984375</v>
      </c>
      <c r="AO1610" s="116">
        <v>66.648773193359375</v>
      </c>
      <c r="AP1610" s="116">
        <v>72.096038818359375</v>
      </c>
      <c r="AQ1610" s="116">
        <v>2.6079526280510357</v>
      </c>
      <c r="AR1610" s="118">
        <v>377</v>
      </c>
      <c r="AS1610" s="118">
        <v>3</v>
      </c>
      <c r="AT1610" s="118">
        <v>0</v>
      </c>
      <c r="AU1610" s="118">
        <v>0</v>
      </c>
      <c r="AV1610" s="118">
        <v>0</v>
      </c>
      <c r="AW1610" s="118">
        <v>0</v>
      </c>
      <c r="AX1610" s="118">
        <v>5</v>
      </c>
      <c r="AY1610" s="118">
        <v>0</v>
      </c>
      <c r="AZ1610" s="118">
        <v>4</v>
      </c>
      <c r="BA1610" s="118">
        <v>0</v>
      </c>
      <c r="BB1610" s="118">
        <v>95</v>
      </c>
      <c r="BC1610" s="118">
        <v>49</v>
      </c>
      <c r="BD1610" s="116">
        <v>17</v>
      </c>
      <c r="BE1610" s="118">
        <v>12</v>
      </c>
      <c r="BF1610" s="118">
        <v>0</v>
      </c>
      <c r="BG1610" s="112">
        <v>32.797172546386719</v>
      </c>
      <c r="BH1610" s="244">
        <v>146</v>
      </c>
      <c r="BI1610" s="240">
        <v>27.80952380952381</v>
      </c>
      <c r="BJ1610" s="129"/>
      <c r="BK1610" s="129"/>
    </row>
    <row r="1611" spans="1:63">
      <c r="A1611" s="352">
        <v>41821</v>
      </c>
      <c r="B1611" s="114" t="s">
        <v>124</v>
      </c>
      <c r="C1611" s="114" t="s">
        <v>176</v>
      </c>
      <c r="D1611" s="114">
        <v>148</v>
      </c>
      <c r="E1611" s="114">
        <v>112</v>
      </c>
      <c r="F1611" s="114">
        <v>36</v>
      </c>
      <c r="G1611" s="114">
        <v>428</v>
      </c>
      <c r="H1611" s="114">
        <v>330</v>
      </c>
      <c r="I1611" s="114">
        <v>98</v>
      </c>
      <c r="J1611" s="114">
        <v>1583</v>
      </c>
      <c r="K1611" s="115">
        <v>1239</v>
      </c>
      <c r="L1611" s="115">
        <v>344</v>
      </c>
      <c r="M1611" s="115">
        <v>947552</v>
      </c>
      <c r="N1611" s="116">
        <v>4.7490797005593777E-3</v>
      </c>
      <c r="O1611" s="115">
        <v>83</v>
      </c>
      <c r="P1611" s="116">
        <v>9.0693039819598198E-3</v>
      </c>
      <c r="Q1611" s="116">
        <v>0</v>
      </c>
      <c r="R1611" s="117">
        <v>396250</v>
      </c>
      <c r="S1611" s="116">
        <v>99.504798889160156</v>
      </c>
      <c r="T1611" s="116">
        <v>99.495773315429688</v>
      </c>
      <c r="U1611" s="118">
        <v>398222</v>
      </c>
      <c r="V1611" s="119">
        <v>0.20365524291992188</v>
      </c>
      <c r="W1611" s="117">
        <v>1181</v>
      </c>
      <c r="X1611" s="119">
        <v>0.29804417490959167</v>
      </c>
      <c r="Y1611" s="119">
        <v>0</v>
      </c>
      <c r="Z1611" s="117">
        <v>90539</v>
      </c>
      <c r="AA1611" s="119">
        <v>96.7803955078125</v>
      </c>
      <c r="AB1611" s="116">
        <v>89894</v>
      </c>
      <c r="AC1611" s="120">
        <v>97.015373229980469</v>
      </c>
      <c r="AD1611" s="116">
        <v>4.6839113235473633</v>
      </c>
      <c r="AE1611" s="116">
        <v>29.585491180419922</v>
      </c>
      <c r="AF1611" s="116">
        <v>1348.8681640625</v>
      </c>
      <c r="AG1611" s="116">
        <v>4965.302734375</v>
      </c>
      <c r="AH1611" s="121">
        <v>3086.09130859375</v>
      </c>
      <c r="AI1611" s="116">
        <v>62.153133392333984</v>
      </c>
      <c r="AJ1611" s="121">
        <v>4022.1533203125</v>
      </c>
      <c r="AK1611" s="121">
        <v>943.14886474609375</v>
      </c>
      <c r="AL1611" s="116">
        <v>2343.119873046875</v>
      </c>
      <c r="AM1611" s="116">
        <v>742.97076416015625</v>
      </c>
      <c r="AN1611" s="116">
        <v>77.006950378417969</v>
      </c>
      <c r="AO1611" s="116">
        <v>78.901405334472656</v>
      </c>
      <c r="AP1611" s="116">
        <v>69.854225158691406</v>
      </c>
      <c r="AQ1611" s="116">
        <v>3.1366410198199621</v>
      </c>
      <c r="AR1611" s="118">
        <v>235</v>
      </c>
      <c r="AS1611" s="118">
        <v>2</v>
      </c>
      <c r="AT1611" s="118">
        <v>1</v>
      </c>
      <c r="AU1611" s="118">
        <v>1</v>
      </c>
      <c r="AV1611" s="118">
        <v>3</v>
      </c>
      <c r="AW1611" s="118">
        <v>2</v>
      </c>
      <c r="AX1611" s="118">
        <v>0</v>
      </c>
      <c r="AY1611" s="118">
        <v>0</v>
      </c>
      <c r="AZ1611" s="118">
        <v>2</v>
      </c>
      <c r="BA1611" s="118">
        <v>0</v>
      </c>
      <c r="BB1611" s="118">
        <v>51</v>
      </c>
      <c r="BC1611" s="118">
        <v>20</v>
      </c>
      <c r="BD1611" s="116">
        <v>9</v>
      </c>
      <c r="BE1611" s="118">
        <v>26</v>
      </c>
      <c r="BF1611" s="118">
        <v>0</v>
      </c>
      <c r="BG1611" s="112">
        <v>37.945392608642578</v>
      </c>
      <c r="BH1611" s="244">
        <v>97</v>
      </c>
      <c r="BI1611" s="240">
        <v>22.66355140186916</v>
      </c>
      <c r="BJ1611" s="129"/>
      <c r="BK1611" s="129"/>
    </row>
    <row r="1612" spans="1:63">
      <c r="A1612" s="352">
        <v>41821</v>
      </c>
      <c r="B1612" s="206" t="s">
        <v>133</v>
      </c>
      <c r="C1612" s="206" t="s">
        <v>176</v>
      </c>
      <c r="D1612" s="206">
        <v>169</v>
      </c>
      <c r="E1612" s="206">
        <v>163</v>
      </c>
      <c r="F1612" s="206">
        <v>6</v>
      </c>
      <c r="G1612" s="206">
        <v>500</v>
      </c>
      <c r="H1612" s="206">
        <v>482</v>
      </c>
      <c r="I1612" s="206">
        <v>18</v>
      </c>
      <c r="J1612" s="206">
        <v>1540</v>
      </c>
      <c r="K1612" s="245">
        <v>1476</v>
      </c>
      <c r="L1612" s="245">
        <v>64</v>
      </c>
      <c r="M1612" s="245">
        <v>790510</v>
      </c>
      <c r="N1612" s="246">
        <v>4.7817230224609375E-2</v>
      </c>
      <c r="O1612" s="245">
        <v>42</v>
      </c>
      <c r="P1612" s="246">
        <v>5.5357483215630054E-3</v>
      </c>
      <c r="Q1612" s="246">
        <v>0</v>
      </c>
      <c r="R1612" s="247">
        <v>278111</v>
      </c>
      <c r="S1612" s="246">
        <v>99.324295043945313</v>
      </c>
      <c r="T1612" s="246">
        <v>99.318794250488281</v>
      </c>
      <c r="U1612" s="248">
        <v>280003</v>
      </c>
      <c r="V1612" s="249">
        <v>0.34785342216491699</v>
      </c>
      <c r="W1612" s="248">
        <v>853</v>
      </c>
      <c r="X1612" s="246">
        <v>0.30671206116676331</v>
      </c>
      <c r="Y1612" s="246">
        <v>0</v>
      </c>
      <c r="Z1612" s="247">
        <v>53707</v>
      </c>
      <c r="AA1612" s="249">
        <v>96.562828063964844</v>
      </c>
      <c r="AB1612" s="246">
        <v>52918</v>
      </c>
      <c r="AC1612" s="250">
        <v>96.798820495605469</v>
      </c>
      <c r="AD1612" s="246">
        <v>5.1688408851623535</v>
      </c>
      <c r="AE1612" s="246">
        <v>35.195667266845703</v>
      </c>
      <c r="AF1612" s="246">
        <v>1191.01123046875</v>
      </c>
      <c r="AG1612" s="246">
        <v>4097.6533203125</v>
      </c>
      <c r="AH1612" s="251">
        <v>2450.232177734375</v>
      </c>
      <c r="AI1612" s="246">
        <v>59.795986175537109</v>
      </c>
      <c r="AJ1612" s="251">
        <v>3981.1982421875</v>
      </c>
      <c r="AK1612" s="251">
        <v>116.45550537109375</v>
      </c>
      <c r="AL1612" s="246">
        <v>2389.42236328125</v>
      </c>
      <c r="AM1612" s="246">
        <v>60.809600830078125</v>
      </c>
      <c r="AN1612" s="246">
        <v>71.619949340820313</v>
      </c>
      <c r="AO1612" s="246">
        <v>72.979331970214844</v>
      </c>
      <c r="AP1612" s="246">
        <v>43.75640869140625</v>
      </c>
      <c r="AQ1612" s="246">
        <v>2.6608138443587661</v>
      </c>
      <c r="AR1612" s="248">
        <v>348</v>
      </c>
      <c r="AS1612" s="248">
        <v>4</v>
      </c>
      <c r="AT1612" s="248">
        <v>2</v>
      </c>
      <c r="AU1612" s="248">
        <v>2</v>
      </c>
      <c r="AV1612" s="248">
        <v>6</v>
      </c>
      <c r="AW1612" s="248">
        <v>4</v>
      </c>
      <c r="AX1612" s="248">
        <v>2</v>
      </c>
      <c r="AY1612" s="248">
        <v>0</v>
      </c>
      <c r="AZ1612" s="248">
        <v>9</v>
      </c>
      <c r="BA1612" s="248">
        <v>0</v>
      </c>
      <c r="BB1612" s="248">
        <v>79</v>
      </c>
      <c r="BC1612" s="248">
        <v>34</v>
      </c>
      <c r="BD1612" s="246">
        <v>14</v>
      </c>
      <c r="BE1612" s="248">
        <v>34</v>
      </c>
      <c r="BF1612" s="248">
        <v>0</v>
      </c>
      <c r="BG1612" s="249">
        <v>34.685028076171875</v>
      </c>
      <c r="BH1612" s="252">
        <v>168</v>
      </c>
      <c r="BI1612" s="253">
        <v>33.6</v>
      </c>
      <c r="BJ1612" s="129"/>
      <c r="BK1612" s="129"/>
    </row>
    <row r="1613" spans="1:63">
      <c r="A1613" s="352">
        <v>41821</v>
      </c>
      <c r="B1613" s="206" t="s">
        <v>125</v>
      </c>
      <c r="C1613" s="206" t="s">
        <v>176</v>
      </c>
      <c r="D1613" s="206">
        <v>169</v>
      </c>
      <c r="E1613" s="206">
        <v>163</v>
      </c>
      <c r="F1613" s="206">
        <v>6</v>
      </c>
      <c r="G1613" s="206">
        <v>475</v>
      </c>
      <c r="H1613" s="206">
        <v>457</v>
      </c>
      <c r="I1613" s="206">
        <v>18</v>
      </c>
      <c r="J1613" s="206">
        <v>1538</v>
      </c>
      <c r="K1613" s="245">
        <v>1474</v>
      </c>
      <c r="L1613" s="245">
        <v>64</v>
      </c>
      <c r="M1613" s="245">
        <v>819365</v>
      </c>
      <c r="N1613" s="246">
        <v>4.1495547629892826E-3</v>
      </c>
      <c r="O1613" s="245">
        <v>7</v>
      </c>
      <c r="P1613" s="246">
        <v>8.9076656149700284E-4</v>
      </c>
      <c r="Q1613" s="246">
        <v>0</v>
      </c>
      <c r="R1613" s="247">
        <v>319550</v>
      </c>
      <c r="S1613" s="246">
        <v>99.14337158203125</v>
      </c>
      <c r="T1613" s="246">
        <v>99.142486572265625</v>
      </c>
      <c r="U1613" s="248">
        <v>322311</v>
      </c>
      <c r="V1613" s="249">
        <v>0.57677215337753296</v>
      </c>
      <c r="W1613" s="248">
        <v>743</v>
      </c>
      <c r="X1613" s="246">
        <v>0.23251447081565857</v>
      </c>
      <c r="Y1613" s="246">
        <v>0</v>
      </c>
      <c r="Z1613" s="247">
        <v>73031</v>
      </c>
      <c r="AA1613" s="249">
        <v>96.693183898925781</v>
      </c>
      <c r="AB1613" s="246">
        <v>73483</v>
      </c>
      <c r="AC1613" s="250">
        <v>96.701278686523438</v>
      </c>
      <c r="AD1613" s="246">
        <v>4.2378478050231934</v>
      </c>
      <c r="AE1613" s="246">
        <v>34.609893798828125</v>
      </c>
      <c r="AF1613" s="246">
        <v>1012.2467041015625</v>
      </c>
      <c r="AG1613" s="246">
        <v>4216.6279296875</v>
      </c>
      <c r="AH1613" s="251">
        <v>2646.17822265625</v>
      </c>
      <c r="AI1613" s="246">
        <v>62.755790710449219</v>
      </c>
      <c r="AJ1613" s="251">
        <v>4102.77197265625</v>
      </c>
      <c r="AK1613" s="251">
        <v>113.85530853271484</v>
      </c>
      <c r="AL1613" s="246">
        <v>2566.997802734375</v>
      </c>
      <c r="AM1613" s="246">
        <v>79.180305480957031</v>
      </c>
      <c r="AN1613" s="246">
        <v>72.469993591308594</v>
      </c>
      <c r="AO1613" s="246">
        <v>73.828353881835938</v>
      </c>
      <c r="AP1613" s="246">
        <v>43.577808380126953</v>
      </c>
      <c r="AQ1613" s="246">
        <v>2.741630643489922</v>
      </c>
      <c r="AR1613" s="248">
        <v>336</v>
      </c>
      <c r="AS1613" s="248">
        <v>5</v>
      </c>
      <c r="AT1613" s="248">
        <v>0</v>
      </c>
      <c r="AU1613" s="248">
        <v>0</v>
      </c>
      <c r="AV1613" s="248">
        <v>5</v>
      </c>
      <c r="AW1613" s="248">
        <v>3</v>
      </c>
      <c r="AX1613" s="248">
        <v>1</v>
      </c>
      <c r="AY1613" s="248">
        <v>0</v>
      </c>
      <c r="AZ1613" s="248">
        <v>6</v>
      </c>
      <c r="BA1613" s="248">
        <v>0</v>
      </c>
      <c r="BB1613" s="248">
        <v>61</v>
      </c>
      <c r="BC1613" s="248">
        <v>30</v>
      </c>
      <c r="BD1613" s="246">
        <v>7</v>
      </c>
      <c r="BE1613" s="248">
        <v>22</v>
      </c>
      <c r="BF1613" s="248">
        <v>0</v>
      </c>
      <c r="BG1613" s="249">
        <v>35.235240936279297</v>
      </c>
      <c r="BH1613" s="252">
        <v>138</v>
      </c>
      <c r="BI1613" s="253">
        <v>29.05263157894737</v>
      </c>
      <c r="BJ1613" s="129"/>
      <c r="BK1613" s="129"/>
    </row>
    <row r="1614" spans="1:63">
      <c r="A1614" s="352">
        <v>41821</v>
      </c>
      <c r="B1614" s="107" t="s">
        <v>127</v>
      </c>
      <c r="C1614" s="107" t="s">
        <v>128</v>
      </c>
      <c r="D1614" s="107">
        <v>162</v>
      </c>
      <c r="E1614" s="107">
        <v>150</v>
      </c>
      <c r="F1614" s="107">
        <v>12</v>
      </c>
      <c r="G1614" s="107">
        <v>486</v>
      </c>
      <c r="H1614" s="107">
        <v>450</v>
      </c>
      <c r="I1614" s="107">
        <v>36</v>
      </c>
      <c r="J1614" s="107">
        <v>1581</v>
      </c>
      <c r="K1614" s="108">
        <v>1459</v>
      </c>
      <c r="L1614" s="108">
        <v>122</v>
      </c>
      <c r="M1614" s="108">
        <v>777860</v>
      </c>
      <c r="N1614" s="109">
        <v>0.4919908344745636</v>
      </c>
      <c r="O1614" s="108">
        <v>3100</v>
      </c>
      <c r="P1614" s="109">
        <v>0.40050956606864929</v>
      </c>
      <c r="Q1614" s="109">
        <v>0</v>
      </c>
      <c r="R1614" s="110">
        <v>311087</v>
      </c>
      <c r="S1614" s="109">
        <v>99.653396606445313</v>
      </c>
      <c r="T1614" s="109">
        <v>99.2542724609375</v>
      </c>
      <c r="U1614" s="111">
        <v>312169</v>
      </c>
      <c r="V1614" s="112">
        <v>5.1254290156066418E-3</v>
      </c>
      <c r="W1614" s="111">
        <v>2303</v>
      </c>
      <c r="X1614" s="109">
        <v>0.74030739068984985</v>
      </c>
      <c r="Y1614" s="109">
        <v>0</v>
      </c>
      <c r="Z1614" s="110">
        <v>661762</v>
      </c>
      <c r="AA1614" s="112">
        <v>99.345664978027344</v>
      </c>
      <c r="AB1614" s="109">
        <v>661633</v>
      </c>
      <c r="AC1614" s="182">
        <v>99.493316650390625</v>
      </c>
      <c r="AD1614" s="109">
        <v>3.1369214057922363</v>
      </c>
      <c r="AE1614" s="109">
        <v>18.951032638549805</v>
      </c>
      <c r="AF1614" s="109">
        <v>666.61663818359375</v>
      </c>
      <c r="AG1614" s="109">
        <v>4057.273193359375</v>
      </c>
      <c r="AH1614" s="113">
        <v>2414.196044921875</v>
      </c>
      <c r="AI1614" s="109">
        <v>59.502922058105469</v>
      </c>
      <c r="AJ1614" s="113">
        <v>3741.91796875</v>
      </c>
      <c r="AK1614" s="113">
        <v>315.35549926757812</v>
      </c>
      <c r="AL1614" s="109">
        <v>450</v>
      </c>
      <c r="AM1614" s="109">
        <v>36</v>
      </c>
      <c r="AN1614" s="109">
        <v>70.2218017578125</v>
      </c>
      <c r="AO1614" s="109">
        <v>71.732650756835938</v>
      </c>
      <c r="AP1614" s="109">
        <v>56.181144714355469</v>
      </c>
      <c r="AQ1614" s="109">
        <v>2.5662702045283838</v>
      </c>
      <c r="AR1614" s="111">
        <v>343</v>
      </c>
      <c r="AS1614" s="111">
        <v>1</v>
      </c>
      <c r="AT1614" s="111">
        <v>1</v>
      </c>
      <c r="AU1614" s="111">
        <v>1</v>
      </c>
      <c r="AV1614" s="111">
        <v>0</v>
      </c>
      <c r="AW1614" s="111">
        <v>0</v>
      </c>
      <c r="AX1614" s="111">
        <v>18</v>
      </c>
      <c r="AY1614" s="111">
        <v>0</v>
      </c>
      <c r="AZ1614" s="111">
        <v>7</v>
      </c>
      <c r="BA1614" s="111">
        <v>0</v>
      </c>
      <c r="BB1614" s="111">
        <v>22</v>
      </c>
      <c r="BC1614" s="111">
        <v>6</v>
      </c>
      <c r="BD1614" s="109">
        <v>68</v>
      </c>
      <c r="BE1614" s="111">
        <v>75</v>
      </c>
      <c r="BF1614" s="111">
        <v>0</v>
      </c>
      <c r="BG1614" s="112">
        <v>34.343387603759766</v>
      </c>
      <c r="BH1614" s="244">
        <v>165</v>
      </c>
      <c r="BI1614" s="240">
        <v>33.950617283950621</v>
      </c>
      <c r="BJ1614" s="129"/>
      <c r="BK1614" s="129"/>
    </row>
    <row r="1615" spans="1:63">
      <c r="A1615" s="352">
        <v>41821</v>
      </c>
      <c r="B1615" s="107" t="s">
        <v>129</v>
      </c>
      <c r="C1615" s="107" t="s">
        <v>128</v>
      </c>
      <c r="D1615" s="107">
        <v>154</v>
      </c>
      <c r="E1615" s="107">
        <v>151</v>
      </c>
      <c r="F1615" s="107">
        <v>3</v>
      </c>
      <c r="G1615" s="107">
        <v>457</v>
      </c>
      <c r="H1615" s="107">
        <v>449</v>
      </c>
      <c r="I1615" s="107">
        <v>8</v>
      </c>
      <c r="J1615" s="107">
        <v>1275</v>
      </c>
      <c r="K1615" s="108">
        <v>1249</v>
      </c>
      <c r="L1615" s="108">
        <v>26</v>
      </c>
      <c r="M1615" s="108">
        <v>588678</v>
      </c>
      <c r="N1615" s="109">
        <v>0</v>
      </c>
      <c r="O1615" s="108">
        <v>2924</v>
      </c>
      <c r="P1615" s="109">
        <v>0.49671462178230286</v>
      </c>
      <c r="Q1615" s="109">
        <v>0</v>
      </c>
      <c r="R1615" s="110">
        <v>193337</v>
      </c>
      <c r="S1615" s="109">
        <v>99.512054443359375</v>
      </c>
      <c r="T1615" s="109">
        <v>99.01776123046875</v>
      </c>
      <c r="U1615" s="111">
        <v>194285</v>
      </c>
      <c r="V1615" s="112">
        <v>5.713256448507309E-2</v>
      </c>
      <c r="W1615" s="111">
        <v>1466</v>
      </c>
      <c r="X1615" s="109">
        <v>0.75826150178909302</v>
      </c>
      <c r="Y1615" s="109">
        <v>0</v>
      </c>
      <c r="Z1615" s="110">
        <v>155431</v>
      </c>
      <c r="AA1615" s="112">
        <v>98.99981689453125</v>
      </c>
      <c r="AB1615" s="109">
        <v>156411</v>
      </c>
      <c r="AC1615" s="182">
        <v>99.038864135742188</v>
      </c>
      <c r="AD1615" s="109">
        <v>2.9918439388275146</v>
      </c>
      <c r="AE1615" s="109">
        <v>27.024543762207031</v>
      </c>
      <c r="AF1615" s="109">
        <v>529.07763671875</v>
      </c>
      <c r="AG1615" s="109">
        <v>2314.01708984375</v>
      </c>
      <c r="AH1615" s="113">
        <v>926.0357666015625</v>
      </c>
      <c r="AI1615" s="109">
        <v>40.018535614013672</v>
      </c>
      <c r="AJ1615" s="113">
        <v>2286.26708984375</v>
      </c>
      <c r="AK1615" s="113">
        <v>27.749998092651367</v>
      </c>
      <c r="AL1615" s="109">
        <v>449</v>
      </c>
      <c r="AM1615" s="109">
        <v>8</v>
      </c>
      <c r="AN1615" s="109">
        <v>55.966777801513672</v>
      </c>
      <c r="AO1615" s="109">
        <v>56.553726196289063</v>
      </c>
      <c r="AP1615" s="109">
        <v>30.169599533081055</v>
      </c>
      <c r="AQ1615" s="109">
        <v>1.8149153645833334</v>
      </c>
      <c r="AR1615" s="111">
        <v>367</v>
      </c>
      <c r="AS1615" s="111">
        <v>1</v>
      </c>
      <c r="AT1615" s="111">
        <v>0</v>
      </c>
      <c r="AU1615" s="111">
        <v>0</v>
      </c>
      <c r="AV1615" s="111">
        <v>1</v>
      </c>
      <c r="AW1615" s="111">
        <v>0</v>
      </c>
      <c r="AX1615" s="111">
        <v>19</v>
      </c>
      <c r="AY1615" s="111">
        <v>0</v>
      </c>
      <c r="AZ1615" s="111">
        <v>14</v>
      </c>
      <c r="BA1615" s="111">
        <v>0</v>
      </c>
      <c r="BB1615" s="111">
        <v>33</v>
      </c>
      <c r="BC1615" s="111">
        <v>10</v>
      </c>
      <c r="BD1615" s="109">
        <v>56</v>
      </c>
      <c r="BE1615" s="111">
        <v>71</v>
      </c>
      <c r="BF1615" s="111">
        <v>0</v>
      </c>
      <c r="BG1615" s="112">
        <v>27.070144653320312</v>
      </c>
      <c r="BH1615" s="244">
        <v>186</v>
      </c>
      <c r="BI1615" s="240">
        <v>40.700218818380748</v>
      </c>
      <c r="BJ1615" s="129"/>
      <c r="BK1615" s="129"/>
    </row>
    <row r="1616" spans="1:63">
      <c r="A1616" s="352">
        <v>41821</v>
      </c>
      <c r="B1616" s="126" t="s">
        <v>130</v>
      </c>
      <c r="C1616" s="126" t="s">
        <v>128</v>
      </c>
      <c r="D1616" s="233">
        <v>181</v>
      </c>
      <c r="E1616" s="233">
        <v>176</v>
      </c>
      <c r="F1616" s="233">
        <v>5</v>
      </c>
      <c r="G1616" s="233">
        <v>543</v>
      </c>
      <c r="H1616" s="233">
        <v>528</v>
      </c>
      <c r="I1616" s="233">
        <v>15</v>
      </c>
      <c r="J1616" s="233">
        <v>876</v>
      </c>
      <c r="K1616" s="233">
        <v>843</v>
      </c>
      <c r="L1616" s="233">
        <v>33</v>
      </c>
      <c r="M1616" s="233">
        <v>288584</v>
      </c>
      <c r="N1616" s="195">
        <v>0</v>
      </c>
      <c r="O1616" s="233">
        <v>667</v>
      </c>
      <c r="P1616" s="230">
        <v>0.23112934827804565</v>
      </c>
      <c r="Q1616" s="234">
        <v>0</v>
      </c>
      <c r="R1616" s="233">
        <v>59365</v>
      </c>
      <c r="S1616" s="230">
        <v>99.793235778808594</v>
      </c>
      <c r="T1616" s="195">
        <v>99.562583923339844</v>
      </c>
      <c r="U1616" s="233">
        <v>59488</v>
      </c>
      <c r="V1616" s="195">
        <v>0</v>
      </c>
      <c r="W1616" s="233">
        <v>417</v>
      </c>
      <c r="X1616" s="195">
        <v>0.70243412256240845</v>
      </c>
      <c r="Y1616" s="234">
        <v>0</v>
      </c>
      <c r="Z1616" s="233">
        <v>115220</v>
      </c>
      <c r="AA1616" s="195">
        <v>98.313018798828125</v>
      </c>
      <c r="AB1616" s="233">
        <v>116641</v>
      </c>
      <c r="AC1616" s="195">
        <v>98.195365905761719</v>
      </c>
      <c r="AD1616" s="234">
        <v>4.2753314971923828</v>
      </c>
      <c r="AE1616" s="234">
        <v>29.268285751342773</v>
      </c>
      <c r="AF1616" s="233">
        <v>367.52206420898437</v>
      </c>
      <c r="AG1616" s="234">
        <v>1077.1109619140625</v>
      </c>
      <c r="AH1616" s="234">
        <v>572.40594482421875</v>
      </c>
      <c r="AI1616" s="234">
        <v>53.142707824707031</v>
      </c>
      <c r="AJ1616" s="234">
        <v>1037.47216796875</v>
      </c>
      <c r="AK1616" s="234">
        <v>39.638885498046875</v>
      </c>
      <c r="AL1616" s="234">
        <v>528</v>
      </c>
      <c r="AM1616" s="234">
        <v>15</v>
      </c>
      <c r="AN1616" s="235">
        <v>42.672477722167969</v>
      </c>
      <c r="AO1616" s="235">
        <v>42.398876190185547</v>
      </c>
      <c r="AP1616" s="235">
        <v>51.344367980957031</v>
      </c>
      <c r="AQ1616" s="213">
        <v>1.2295787236461901</v>
      </c>
      <c r="AR1616" s="234">
        <v>476</v>
      </c>
      <c r="AS1616" s="236">
        <v>0</v>
      </c>
      <c r="AT1616" s="236">
        <v>0</v>
      </c>
      <c r="AU1616" s="236">
        <v>0</v>
      </c>
      <c r="AV1616" s="236">
        <v>0</v>
      </c>
      <c r="AW1616" s="236">
        <v>0</v>
      </c>
      <c r="AX1616" s="236">
        <v>15</v>
      </c>
      <c r="AY1616" s="236">
        <v>0</v>
      </c>
      <c r="AZ1616" s="236">
        <v>2</v>
      </c>
      <c r="BA1616" s="236">
        <v>0</v>
      </c>
      <c r="BB1616" s="236">
        <v>64</v>
      </c>
      <c r="BC1616" s="236">
        <v>25</v>
      </c>
      <c r="BD1616" s="236">
        <v>15</v>
      </c>
      <c r="BE1616" s="236">
        <v>2</v>
      </c>
      <c r="BF1616" s="236">
        <v>0</v>
      </c>
      <c r="BG1616" s="235">
        <v>19.405029296875</v>
      </c>
      <c r="BH1616" s="236">
        <v>299</v>
      </c>
      <c r="BI1616" s="235">
        <v>55.064456721915292</v>
      </c>
      <c r="BJ1616" s="129"/>
      <c r="BK1616" s="129"/>
    </row>
    <row r="1617" spans="1:63">
      <c r="A1617" s="352">
        <v>41821</v>
      </c>
      <c r="B1617" s="127" t="s">
        <v>132</v>
      </c>
      <c r="C1617" s="127" t="s">
        <v>128</v>
      </c>
      <c r="D1617" s="199">
        <v>183</v>
      </c>
      <c r="E1617" s="199">
        <v>178</v>
      </c>
      <c r="F1617" s="199">
        <v>5</v>
      </c>
      <c r="G1617" s="199">
        <v>542</v>
      </c>
      <c r="H1617" s="199">
        <v>527</v>
      </c>
      <c r="I1617" s="199">
        <v>15</v>
      </c>
      <c r="J1617" s="199">
        <v>1033</v>
      </c>
      <c r="K1617" s="199">
        <v>1002</v>
      </c>
      <c r="L1617" s="199">
        <v>31</v>
      </c>
      <c r="M1617" s="199">
        <v>357943</v>
      </c>
      <c r="N1617" s="200">
        <v>0</v>
      </c>
      <c r="O1617" s="199">
        <v>1563</v>
      </c>
      <c r="P1617" s="194">
        <v>0.43668487668037415</v>
      </c>
      <c r="Q1617" s="200">
        <v>0</v>
      </c>
      <c r="R1617" s="199">
        <v>90870</v>
      </c>
      <c r="S1617" s="194">
        <v>99.734390258789063</v>
      </c>
      <c r="T1617" s="200">
        <v>99.298866271972656</v>
      </c>
      <c r="U1617" s="199">
        <v>91112</v>
      </c>
      <c r="V1617" s="201">
        <v>0</v>
      </c>
      <c r="W1617" s="199">
        <v>984</v>
      </c>
      <c r="X1617" s="200">
        <v>1.0828655958175659</v>
      </c>
      <c r="Y1617" s="200">
        <v>0</v>
      </c>
      <c r="Z1617" s="199">
        <v>133417</v>
      </c>
      <c r="AA1617" s="201">
        <v>97.111175537109375</v>
      </c>
      <c r="AB1617" s="199">
        <v>134270</v>
      </c>
      <c r="AC1617" s="201">
        <v>97.016372680664063</v>
      </c>
      <c r="AD1617" s="200">
        <v>4.2186260223388672</v>
      </c>
      <c r="AE1617" s="200">
        <v>26.394548416137695</v>
      </c>
      <c r="AF1617" s="199">
        <v>421.74435424804687</v>
      </c>
      <c r="AG1617" s="200">
        <v>1426.82275390625</v>
      </c>
      <c r="AH1617" s="200">
        <v>682.2777099609375</v>
      </c>
      <c r="AI1617" s="237">
        <v>47.817974090576172</v>
      </c>
      <c r="AJ1617" s="200">
        <v>1381.111572265625</v>
      </c>
      <c r="AK1617" s="200">
        <v>45.711112976074219</v>
      </c>
      <c r="AL1617" s="200">
        <v>527</v>
      </c>
      <c r="AM1617" s="200">
        <v>15</v>
      </c>
      <c r="AN1617" s="200">
        <v>44.460800170898438</v>
      </c>
      <c r="AO1617" s="200">
        <v>44.628643035888672</v>
      </c>
      <c r="AP1617" s="200">
        <v>39.924114227294922</v>
      </c>
      <c r="AQ1617" s="200">
        <v>1.3812417753206681</v>
      </c>
      <c r="AR1617" s="200">
        <v>489</v>
      </c>
      <c r="AS1617" s="202">
        <v>0</v>
      </c>
      <c r="AT1617" s="202">
        <v>0</v>
      </c>
      <c r="AU1617" s="202">
        <v>0</v>
      </c>
      <c r="AV1617" s="202">
        <v>0</v>
      </c>
      <c r="AW1617" s="202">
        <v>0</v>
      </c>
      <c r="AX1617" s="202">
        <v>28</v>
      </c>
      <c r="AY1617" s="202">
        <v>-2</v>
      </c>
      <c r="AZ1617" s="202">
        <v>9</v>
      </c>
      <c r="BA1617" s="202">
        <v>0</v>
      </c>
      <c r="BB1617" s="202">
        <v>74</v>
      </c>
      <c r="BC1617" s="202">
        <v>29</v>
      </c>
      <c r="BD1617" s="202">
        <v>38</v>
      </c>
      <c r="BE1617" s="202">
        <v>20</v>
      </c>
      <c r="BF1617" s="202">
        <v>0</v>
      </c>
      <c r="BG1617" s="200">
        <v>20.589145660400391</v>
      </c>
      <c r="BH1617" s="202">
        <v>303</v>
      </c>
      <c r="BI1617" s="238">
        <v>55.904059040590404</v>
      </c>
      <c r="BJ1617" s="129"/>
      <c r="BK1617" s="129"/>
    </row>
  </sheetData>
  <mergeCells count="3">
    <mergeCell ref="D1:F1"/>
    <mergeCell ref="G1:I1"/>
    <mergeCell ref="J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E1618"/>
  <sheetViews>
    <sheetView zoomScale="85" zoomScaleNormal="85" workbookViewId="0">
      <selection activeCell="A4" sqref="A4:AB20"/>
    </sheetView>
  </sheetViews>
  <sheetFormatPr defaultRowHeight="12.75"/>
  <cols>
    <col min="1" max="1" width="10.28515625" bestFit="1" customWidth="1"/>
  </cols>
  <sheetData>
    <row r="1" spans="1:31" ht="67.5">
      <c r="A1" s="44" t="s">
        <v>35</v>
      </c>
      <c r="B1" s="30" t="s">
        <v>43</v>
      </c>
      <c r="C1" s="30" t="s">
        <v>44</v>
      </c>
      <c r="D1" s="30" t="s">
        <v>64</v>
      </c>
      <c r="E1" s="480" t="s">
        <v>53</v>
      </c>
      <c r="F1" s="480"/>
      <c r="G1" s="480" t="s">
        <v>54</v>
      </c>
      <c r="H1" s="480"/>
      <c r="I1" s="480" t="s">
        <v>55</v>
      </c>
      <c r="J1" s="480"/>
      <c r="K1" s="31" t="s">
        <v>82</v>
      </c>
      <c r="L1" s="31" t="s">
        <v>83</v>
      </c>
      <c r="M1" s="31" t="s">
        <v>84</v>
      </c>
      <c r="N1" s="31" t="s">
        <v>85</v>
      </c>
      <c r="O1" s="31" t="s">
        <v>86</v>
      </c>
      <c r="P1" s="31" t="s">
        <v>87</v>
      </c>
      <c r="Q1" s="31" t="s">
        <v>88</v>
      </c>
      <c r="R1" s="31" t="s">
        <v>89</v>
      </c>
      <c r="S1" s="31" t="s">
        <v>90</v>
      </c>
      <c r="T1" s="31" t="s">
        <v>102</v>
      </c>
      <c r="U1" s="31" t="s">
        <v>91</v>
      </c>
      <c r="V1" s="31" t="s">
        <v>92</v>
      </c>
      <c r="W1" s="31" t="s">
        <v>93</v>
      </c>
      <c r="X1" s="31" t="s">
        <v>94</v>
      </c>
      <c r="Y1" s="289" t="s">
        <v>95</v>
      </c>
      <c r="Z1" s="289" t="s">
        <v>96</v>
      </c>
      <c r="AA1" s="289" t="s">
        <v>97</v>
      </c>
      <c r="AB1" s="289" t="s">
        <v>98</v>
      </c>
    </row>
    <row r="2" spans="1:31">
      <c r="A2" s="45"/>
      <c r="B2" s="32" t="s">
        <v>12</v>
      </c>
      <c r="C2" s="32"/>
      <c r="D2" s="32"/>
      <c r="E2" s="32" t="s">
        <v>56</v>
      </c>
      <c r="F2" s="32" t="s">
        <v>57</v>
      </c>
      <c r="G2" s="32" t="s">
        <v>56</v>
      </c>
      <c r="H2" s="32" t="s">
        <v>57</v>
      </c>
      <c r="I2" s="32" t="s">
        <v>56</v>
      </c>
      <c r="J2" s="32" t="s">
        <v>57</v>
      </c>
      <c r="K2" s="284"/>
      <c r="L2" s="284"/>
      <c r="M2" s="284" t="s">
        <v>14</v>
      </c>
      <c r="N2" s="284"/>
      <c r="O2" s="284"/>
      <c r="P2" s="284" t="s">
        <v>14</v>
      </c>
      <c r="Q2" s="284"/>
      <c r="R2" s="284" t="s">
        <v>14</v>
      </c>
      <c r="S2" s="284"/>
      <c r="T2" s="284" t="s">
        <v>14</v>
      </c>
      <c r="U2" s="284"/>
      <c r="V2" s="284" t="s">
        <v>14</v>
      </c>
      <c r="W2" s="284"/>
      <c r="X2" s="284" t="s">
        <v>14</v>
      </c>
      <c r="Y2" s="33" t="s">
        <v>99</v>
      </c>
      <c r="Z2" s="33" t="s">
        <v>99</v>
      </c>
      <c r="AA2" s="34" t="s">
        <v>100</v>
      </c>
      <c r="AB2" s="32" t="s">
        <v>100</v>
      </c>
    </row>
    <row r="3" spans="1:31">
      <c r="A3" s="290"/>
      <c r="B3" s="291" t="s">
        <v>101</v>
      </c>
      <c r="C3" s="291"/>
      <c r="D3" s="292"/>
      <c r="E3" s="292"/>
      <c r="F3" s="292"/>
      <c r="G3" s="292"/>
      <c r="H3" s="292"/>
      <c r="I3" s="292"/>
      <c r="J3" s="292"/>
      <c r="K3" s="292"/>
      <c r="L3" s="292"/>
      <c r="M3" s="293">
        <v>99.17</v>
      </c>
      <c r="N3" s="294"/>
      <c r="O3" s="294"/>
      <c r="P3" s="294">
        <v>97.46</v>
      </c>
      <c r="Q3" s="295"/>
      <c r="R3" s="296">
        <v>0.22</v>
      </c>
      <c r="S3" s="294"/>
      <c r="T3" s="294">
        <v>0.15</v>
      </c>
      <c r="U3" s="296"/>
      <c r="V3" s="294">
        <v>1.73</v>
      </c>
      <c r="W3" s="297"/>
      <c r="X3" s="295">
        <v>0.51</v>
      </c>
      <c r="Y3" s="295"/>
      <c r="Z3" s="295"/>
      <c r="AA3" s="298"/>
      <c r="AB3" s="298"/>
    </row>
    <row r="4" spans="1:31" s="41" customFormat="1">
      <c r="A4" s="352">
        <v>41915</v>
      </c>
      <c r="B4" s="199" t="s">
        <v>6</v>
      </c>
      <c r="C4" s="199"/>
      <c r="D4" s="241"/>
      <c r="E4" s="219">
        <v>1972</v>
      </c>
      <c r="F4" s="219">
        <v>210</v>
      </c>
      <c r="G4" s="219">
        <v>5850</v>
      </c>
      <c r="H4" s="219">
        <v>604</v>
      </c>
      <c r="I4" s="219">
        <v>17445</v>
      </c>
      <c r="J4" s="219">
        <v>2296</v>
      </c>
      <c r="K4" s="255">
        <v>41734134</v>
      </c>
      <c r="L4" s="255">
        <v>97764000</v>
      </c>
      <c r="M4" s="196">
        <v>42.688652264637291</v>
      </c>
      <c r="N4" s="255">
        <v>324033228</v>
      </c>
      <c r="O4" s="255">
        <v>326687300</v>
      </c>
      <c r="P4" s="196">
        <v>99.187580294673225</v>
      </c>
      <c r="Q4" s="255">
        <v>233883</v>
      </c>
      <c r="R4" s="214" t="e">
        <v>#DIV/0!</v>
      </c>
      <c r="S4" s="255">
        <v>306770</v>
      </c>
      <c r="T4" s="214">
        <v>0.23031377127433111</v>
      </c>
      <c r="U4" s="255">
        <v>1425200</v>
      </c>
      <c r="V4" s="214">
        <v>3.4149504475251278</v>
      </c>
      <c r="W4" s="255">
        <v>1489557</v>
      </c>
      <c r="X4" s="214">
        <v>0.45969266562209138</v>
      </c>
      <c r="Y4" s="256">
        <v>81.961440022786462</v>
      </c>
      <c r="Z4" s="256">
        <v>29.163699626922607</v>
      </c>
      <c r="AA4" s="256">
        <v>900712.84765625</v>
      </c>
      <c r="AB4" s="256">
        <v>155889.45263671875</v>
      </c>
    </row>
    <row r="5" spans="1:31" s="7" customFormat="1">
      <c r="A5" s="352">
        <v>41915</v>
      </c>
      <c r="B5" s="180" t="s">
        <v>134</v>
      </c>
      <c r="C5" s="180"/>
      <c r="D5" s="241"/>
      <c r="E5" s="219">
        <v>675</v>
      </c>
      <c r="F5" s="219">
        <v>108</v>
      </c>
      <c r="G5" s="219">
        <v>2024</v>
      </c>
      <c r="H5" s="219">
        <v>322</v>
      </c>
      <c r="I5" s="219">
        <v>6930</v>
      </c>
      <c r="J5" s="219">
        <v>1319</v>
      </c>
      <c r="K5" s="219">
        <v>23279984</v>
      </c>
      <c r="L5" s="219">
        <v>23772065</v>
      </c>
      <c r="M5" s="196">
        <v>97.930003136033832</v>
      </c>
      <c r="N5" s="219">
        <v>41003022</v>
      </c>
      <c r="O5" s="219">
        <v>42088676</v>
      </c>
      <c r="P5" s="196">
        <v>97.42055559077221</v>
      </c>
      <c r="Q5" s="219">
        <v>101101</v>
      </c>
      <c r="R5" s="196">
        <v>0.42529329236057511</v>
      </c>
      <c r="S5" s="219">
        <v>291919</v>
      </c>
      <c r="T5" s="196">
        <v>0.6935808557484584</v>
      </c>
      <c r="U5" s="219">
        <v>873528</v>
      </c>
      <c r="V5" s="196">
        <v>3.7522706448301149</v>
      </c>
      <c r="W5" s="219">
        <v>502833</v>
      </c>
      <c r="X5" s="196">
        <v>1.2263315781004454</v>
      </c>
      <c r="Y5" s="194">
        <v>86.306141662597653</v>
      </c>
      <c r="Z5" s="194">
        <v>31.117532730102539</v>
      </c>
      <c r="AA5" s="194">
        <v>267201.05078125</v>
      </c>
      <c r="AB5" s="194">
        <v>41038.169921875</v>
      </c>
    </row>
    <row r="6" spans="1:31" s="7" customFormat="1">
      <c r="A6" s="352">
        <v>41915</v>
      </c>
      <c r="B6" s="180" t="s">
        <v>175</v>
      </c>
      <c r="C6" s="180"/>
      <c r="D6" s="241"/>
      <c r="E6" s="219">
        <v>641</v>
      </c>
      <c r="F6" s="219">
        <v>73</v>
      </c>
      <c r="G6" s="219">
        <v>1869</v>
      </c>
      <c r="H6" s="219">
        <v>195</v>
      </c>
      <c r="I6" s="219">
        <v>5857</v>
      </c>
      <c r="J6" s="219">
        <v>716</v>
      </c>
      <c r="K6" s="219">
        <v>72240</v>
      </c>
      <c r="L6" s="219">
        <v>55601764</v>
      </c>
      <c r="M6" s="196">
        <v>0.12992393550679435</v>
      </c>
      <c r="N6" s="219">
        <v>192190084</v>
      </c>
      <c r="O6" s="219">
        <v>193490748</v>
      </c>
      <c r="P6" s="196">
        <v>99.327790081208434</v>
      </c>
      <c r="Q6" s="219">
        <v>0</v>
      </c>
      <c r="R6" s="196" t="e">
        <v>#DIV/0!</v>
      </c>
      <c r="S6" s="219">
        <v>0</v>
      </c>
      <c r="T6" s="196" t="e">
        <v>#DIV/0!</v>
      </c>
      <c r="U6" s="219">
        <v>373280</v>
      </c>
      <c r="V6" s="196">
        <v>516.72203813326701</v>
      </c>
      <c r="W6" s="219">
        <v>931885</v>
      </c>
      <c r="X6" s="196">
        <v>0.48487672898916384</v>
      </c>
      <c r="Y6" s="194">
        <v>40.610313415527344</v>
      </c>
      <c r="Z6" s="194">
        <v>25.428883075714111</v>
      </c>
      <c r="AA6" s="194">
        <v>340494.5</v>
      </c>
      <c r="AB6" s="194">
        <v>69078.154296875</v>
      </c>
    </row>
    <row r="7" spans="1:31" s="7" customFormat="1">
      <c r="A7" s="352">
        <v>41915</v>
      </c>
      <c r="B7" s="218" t="s">
        <v>135</v>
      </c>
      <c r="C7" s="126"/>
      <c r="D7" s="241"/>
      <c r="E7" s="219">
        <v>656</v>
      </c>
      <c r="F7" s="219">
        <v>29</v>
      </c>
      <c r="G7" s="219">
        <v>1957</v>
      </c>
      <c r="H7" s="219">
        <v>87</v>
      </c>
      <c r="I7" s="219">
        <v>4658</v>
      </c>
      <c r="J7" s="219">
        <v>261</v>
      </c>
      <c r="K7" s="189">
        <v>18381910</v>
      </c>
      <c r="L7" s="189">
        <v>18390171</v>
      </c>
      <c r="M7" s="196">
        <v>99.955079264896455</v>
      </c>
      <c r="N7" s="189">
        <v>90840122</v>
      </c>
      <c r="O7" s="189">
        <v>91107876</v>
      </c>
      <c r="P7" s="196">
        <v>99.706113223405623</v>
      </c>
      <c r="Q7" s="189">
        <v>132782</v>
      </c>
      <c r="R7" s="192">
        <v>0.72202699954151406</v>
      </c>
      <c r="S7" s="189">
        <v>14851</v>
      </c>
      <c r="T7" s="192">
        <v>1.6300457020153591E-2</v>
      </c>
      <c r="U7" s="189">
        <v>178392</v>
      </c>
      <c r="V7" s="205">
        <v>0.97047585000066872</v>
      </c>
      <c r="W7" s="189">
        <v>54839</v>
      </c>
      <c r="X7" s="205">
        <v>6.0368697410074702E-2</v>
      </c>
      <c r="Y7" s="203">
        <v>118.96786499023437</v>
      </c>
      <c r="Z7" s="203">
        <v>30.944683074951172</v>
      </c>
      <c r="AA7" s="203">
        <v>293017.296875</v>
      </c>
      <c r="AB7" s="203">
        <v>45773.12841796875</v>
      </c>
    </row>
    <row r="8" spans="1:31" s="7" customFormat="1">
      <c r="A8" s="352">
        <v>41915</v>
      </c>
      <c r="B8" s="218" t="s">
        <v>121</v>
      </c>
      <c r="C8" s="218" t="s">
        <v>122</v>
      </c>
      <c r="D8" s="241"/>
      <c r="E8" s="305">
        <v>171</v>
      </c>
      <c r="F8" s="305">
        <v>64</v>
      </c>
      <c r="G8" s="305">
        <v>501</v>
      </c>
      <c r="H8" s="305">
        <v>191</v>
      </c>
      <c r="I8" s="305">
        <v>1914</v>
      </c>
      <c r="J8" s="305">
        <v>795</v>
      </c>
      <c r="K8" s="215">
        <v>7656350</v>
      </c>
      <c r="L8" s="215">
        <v>7839710</v>
      </c>
      <c r="M8" s="216">
        <v>97.661140441894531</v>
      </c>
      <c r="N8" s="215">
        <v>15303961</v>
      </c>
      <c r="O8" s="215">
        <v>15717020</v>
      </c>
      <c r="P8" s="216">
        <v>97.371902465820313</v>
      </c>
      <c r="Q8" s="215">
        <v>59475</v>
      </c>
      <c r="R8" s="217">
        <v>0.75863772630691528</v>
      </c>
      <c r="S8" s="215">
        <v>138920</v>
      </c>
      <c r="T8" s="217">
        <v>0.88388258218765259</v>
      </c>
      <c r="U8" s="215">
        <v>358522</v>
      </c>
      <c r="V8" s="217">
        <v>4.6826753616333008</v>
      </c>
      <c r="W8" s="215">
        <v>217348</v>
      </c>
      <c r="X8" s="217">
        <v>1.4202075004577637</v>
      </c>
      <c r="Y8" s="217">
        <v>73.8369140625</v>
      </c>
      <c r="Z8" s="217">
        <v>25.944049835205078</v>
      </c>
      <c r="AA8" s="217">
        <v>86438.53125</v>
      </c>
      <c r="AB8" s="216">
        <v>12266.783203125</v>
      </c>
    </row>
    <row r="9" spans="1:31" s="7" customFormat="1">
      <c r="A9" s="352">
        <v>41915</v>
      </c>
      <c r="B9" s="242" t="s">
        <v>123</v>
      </c>
      <c r="C9" s="218" t="s">
        <v>122</v>
      </c>
      <c r="D9" s="241"/>
      <c r="E9" s="305">
        <v>158</v>
      </c>
      <c r="F9" s="305">
        <v>11</v>
      </c>
      <c r="G9" s="305">
        <v>491</v>
      </c>
      <c r="H9" s="305">
        <v>34</v>
      </c>
      <c r="I9" s="305">
        <v>1481</v>
      </c>
      <c r="J9" s="305">
        <v>133</v>
      </c>
      <c r="K9" s="215">
        <v>5004704</v>
      </c>
      <c r="L9" s="215">
        <v>5091794</v>
      </c>
      <c r="M9" s="216">
        <v>98.289604187011719</v>
      </c>
      <c r="N9" s="215">
        <v>7664395</v>
      </c>
      <c r="O9" s="215">
        <v>7839108</v>
      </c>
      <c r="P9" s="216">
        <v>97.771263122558594</v>
      </c>
      <c r="Q9" s="215">
        <v>9023</v>
      </c>
      <c r="R9" s="217">
        <v>0.17720669507980347</v>
      </c>
      <c r="S9" s="215">
        <v>8403</v>
      </c>
      <c r="T9" s="217">
        <v>0.10719332098960876</v>
      </c>
      <c r="U9" s="215">
        <v>160335</v>
      </c>
      <c r="V9" s="217">
        <v>3.203685998916626</v>
      </c>
      <c r="W9" s="215">
        <v>91462</v>
      </c>
      <c r="X9" s="217">
        <v>1.1933362483978271</v>
      </c>
      <c r="Y9" s="217">
        <v>91.225830078125</v>
      </c>
      <c r="Z9" s="217">
        <v>32.943794250488281</v>
      </c>
      <c r="AA9" s="217">
        <v>52985.60546875</v>
      </c>
      <c r="AB9" s="216">
        <v>8451.533203125</v>
      </c>
    </row>
    <row r="10" spans="1:31" s="7" customFormat="1">
      <c r="A10" s="352">
        <v>41915</v>
      </c>
      <c r="B10" s="242" t="s">
        <v>183</v>
      </c>
      <c r="C10" s="218" t="s">
        <v>122</v>
      </c>
      <c r="D10" s="241"/>
      <c r="E10" s="305">
        <v>130</v>
      </c>
      <c r="F10" s="305">
        <v>10</v>
      </c>
      <c r="G10" s="305">
        <v>394</v>
      </c>
      <c r="H10" s="305">
        <v>30</v>
      </c>
      <c r="I10" s="305">
        <v>1477</v>
      </c>
      <c r="J10" s="305">
        <v>114</v>
      </c>
      <c r="K10" s="215">
        <v>3795050</v>
      </c>
      <c r="L10" s="215">
        <v>3858896</v>
      </c>
      <c r="M10" s="216">
        <v>98.345481872558594</v>
      </c>
      <c r="N10" s="215">
        <v>6096605</v>
      </c>
      <c r="O10" s="215">
        <v>6230062</v>
      </c>
      <c r="P10" s="216">
        <v>97.857856750488281</v>
      </c>
      <c r="Q10" s="215">
        <v>3524</v>
      </c>
      <c r="R10" s="217">
        <v>9.1321453452110291E-2</v>
      </c>
      <c r="S10" s="215">
        <v>5346</v>
      </c>
      <c r="T10" s="217">
        <v>8.580973744392395E-2</v>
      </c>
      <c r="U10" s="215">
        <v>99198</v>
      </c>
      <c r="V10" s="217">
        <v>2.6138784885406494</v>
      </c>
      <c r="W10" s="215">
        <v>57761</v>
      </c>
      <c r="X10" s="217">
        <v>0.94742894172668457</v>
      </c>
      <c r="Y10" s="217">
        <v>91.205833435058594</v>
      </c>
      <c r="Z10" s="217">
        <v>32.558605194091797</v>
      </c>
      <c r="AA10" s="217">
        <v>41044.96875</v>
      </c>
      <c r="AB10" s="216">
        <v>6633.2822265625</v>
      </c>
    </row>
    <row r="11" spans="1:31" s="8" customFormat="1">
      <c r="A11" s="352">
        <v>41915</v>
      </c>
      <c r="B11" s="181" t="s">
        <v>126</v>
      </c>
      <c r="C11" s="218" t="s">
        <v>122</v>
      </c>
      <c r="D11" s="241"/>
      <c r="E11" s="305">
        <v>113</v>
      </c>
      <c r="F11" s="305">
        <v>8</v>
      </c>
      <c r="G11" s="305">
        <v>331</v>
      </c>
      <c r="H11" s="305">
        <v>22</v>
      </c>
      <c r="I11" s="305">
        <v>1021</v>
      </c>
      <c r="J11" s="305">
        <v>83</v>
      </c>
      <c r="K11" s="215">
        <v>3318315</v>
      </c>
      <c r="L11" s="215">
        <v>3376838</v>
      </c>
      <c r="M11" s="216">
        <v>98.266929626464844</v>
      </c>
      <c r="N11" s="215">
        <v>5325123</v>
      </c>
      <c r="O11" s="215">
        <v>5423280</v>
      </c>
      <c r="P11" s="216">
        <v>98.190078735351563</v>
      </c>
      <c r="Q11" s="215">
        <v>2241</v>
      </c>
      <c r="R11" s="217">
        <v>6.6363856196403503E-2</v>
      </c>
      <c r="S11" s="215">
        <v>1172</v>
      </c>
      <c r="T11" s="217">
        <v>2.161053754389286E-2</v>
      </c>
      <c r="U11" s="215">
        <v>90316</v>
      </c>
      <c r="V11" s="217">
        <v>2.7217428684234619</v>
      </c>
      <c r="W11" s="215">
        <v>53150</v>
      </c>
      <c r="X11" s="217">
        <v>0.99809902906417847</v>
      </c>
      <c r="Y11" s="217">
        <v>93.925994873046875</v>
      </c>
      <c r="Z11" s="217">
        <v>32.847484588623047</v>
      </c>
      <c r="AA11" s="217">
        <v>43854.10546875</v>
      </c>
      <c r="AB11" s="216">
        <v>6634.1025390625</v>
      </c>
      <c r="AC11" s="7"/>
    </row>
    <row r="12" spans="1:31" s="8" customFormat="1">
      <c r="A12" s="352">
        <v>41915</v>
      </c>
      <c r="B12" s="181" t="s">
        <v>184</v>
      </c>
      <c r="C12" s="218" t="s">
        <v>122</v>
      </c>
      <c r="D12" s="241"/>
      <c r="E12" s="305">
        <v>103</v>
      </c>
      <c r="F12" s="305">
        <v>15</v>
      </c>
      <c r="G12" s="305">
        <v>307</v>
      </c>
      <c r="H12" s="305">
        <v>45</v>
      </c>
      <c r="I12" s="305">
        <v>1037</v>
      </c>
      <c r="J12" s="305">
        <v>194</v>
      </c>
      <c r="K12" s="215">
        <v>3505565</v>
      </c>
      <c r="L12" s="215">
        <v>3604827</v>
      </c>
      <c r="M12" s="216">
        <v>97.246414184570313</v>
      </c>
      <c r="N12" s="215">
        <v>6612938</v>
      </c>
      <c r="O12" s="215">
        <v>6879206</v>
      </c>
      <c r="P12" s="216">
        <v>96.129379272460938</v>
      </c>
      <c r="Q12" s="215">
        <v>26838</v>
      </c>
      <c r="R12" s="217">
        <v>0.74450176954269409</v>
      </c>
      <c r="S12" s="215">
        <v>138078</v>
      </c>
      <c r="T12" s="217">
        <v>2.0071792602539062</v>
      </c>
      <c r="U12" s="215">
        <v>165157</v>
      </c>
      <c r="V12" s="217">
        <v>4.711280345916748</v>
      </c>
      <c r="W12" s="215">
        <v>83112</v>
      </c>
      <c r="X12" s="217">
        <v>1.2568089962005615</v>
      </c>
      <c r="Y12" s="217">
        <v>81.336135864257813</v>
      </c>
      <c r="Z12" s="217">
        <v>31.293729782104492</v>
      </c>
      <c r="AA12" s="217">
        <v>42877.83984375</v>
      </c>
      <c r="AB12" s="216">
        <v>7052.46875</v>
      </c>
      <c r="AC12" s="7"/>
    </row>
    <row r="13" spans="1:31" s="8" customFormat="1">
      <c r="A13" s="352">
        <v>41915</v>
      </c>
      <c r="B13" s="181" t="s">
        <v>131</v>
      </c>
      <c r="C13" s="218" t="s">
        <v>176</v>
      </c>
      <c r="D13" s="241"/>
      <c r="E13" s="305">
        <v>174</v>
      </c>
      <c r="F13" s="305">
        <v>20</v>
      </c>
      <c r="G13" s="305">
        <v>507</v>
      </c>
      <c r="H13" s="305">
        <v>50</v>
      </c>
      <c r="I13" s="305">
        <v>1468</v>
      </c>
      <c r="J13" s="305">
        <v>163</v>
      </c>
      <c r="K13" s="215">
        <v>19495</v>
      </c>
      <c r="L13" s="215">
        <v>16172219</v>
      </c>
      <c r="M13" s="216">
        <v>0.12054622918367386</v>
      </c>
      <c r="N13" s="215">
        <v>52590992</v>
      </c>
      <c r="O13" s="215">
        <v>53005348</v>
      </c>
      <c r="P13" s="216">
        <v>99.218276977539062</v>
      </c>
      <c r="Q13" s="215">
        <v>0</v>
      </c>
      <c r="R13" s="217">
        <v>0</v>
      </c>
      <c r="S13" s="215">
        <v>0</v>
      </c>
      <c r="T13" s="217">
        <v>0</v>
      </c>
      <c r="U13" s="215">
        <v>99652</v>
      </c>
      <c r="V13" s="217">
        <v>511.16696166992187</v>
      </c>
      <c r="W13" s="215">
        <v>311319</v>
      </c>
      <c r="X13" s="217">
        <v>0.59196257591247559</v>
      </c>
      <c r="Y13" s="217">
        <v>40.754779815673828</v>
      </c>
      <c r="Z13" s="217">
        <v>25.344423294067383</v>
      </c>
      <c r="AA13" s="217">
        <v>88040.2265625</v>
      </c>
      <c r="AB13" s="216">
        <v>18383.634765625</v>
      </c>
      <c r="AC13" s="7"/>
    </row>
    <row r="14" spans="1:31" s="41" customFormat="1">
      <c r="A14" s="352">
        <v>41915</v>
      </c>
      <c r="B14" s="181" t="s">
        <v>124</v>
      </c>
      <c r="C14" s="181" t="s">
        <v>176</v>
      </c>
      <c r="D14" s="241"/>
      <c r="E14" s="180">
        <v>126</v>
      </c>
      <c r="F14" s="180">
        <v>33</v>
      </c>
      <c r="G14" s="180">
        <v>370</v>
      </c>
      <c r="H14" s="180">
        <v>87</v>
      </c>
      <c r="I14" s="180">
        <v>1364</v>
      </c>
      <c r="J14" s="180">
        <v>346</v>
      </c>
      <c r="K14" s="215">
        <v>15995</v>
      </c>
      <c r="L14" s="215">
        <v>11262289</v>
      </c>
      <c r="M14" s="216">
        <v>0.14202263951301575</v>
      </c>
      <c r="N14" s="215">
        <v>35264272</v>
      </c>
      <c r="O14" s="215">
        <v>35640200</v>
      </c>
      <c r="P14" s="216">
        <v>98.945213317871094</v>
      </c>
      <c r="Q14" s="215">
        <v>0</v>
      </c>
      <c r="R14" s="217">
        <v>0</v>
      </c>
      <c r="S14" s="215">
        <v>0</v>
      </c>
      <c r="T14" s="217">
        <v>0</v>
      </c>
      <c r="U14" s="215">
        <v>89901</v>
      </c>
      <c r="V14" s="217">
        <v>562.056884765625</v>
      </c>
      <c r="W14" s="215">
        <v>189845</v>
      </c>
      <c r="X14" s="217">
        <v>0.53834939002990723</v>
      </c>
      <c r="Y14" s="217">
        <v>41.07916259765625</v>
      </c>
      <c r="Z14" s="217">
        <v>25.76085090637207</v>
      </c>
      <c r="AA14" s="217">
        <v>61559.484375</v>
      </c>
      <c r="AB14" s="216">
        <v>11571.6865234375</v>
      </c>
      <c r="AC14" s="7"/>
    </row>
    <row r="15" spans="1:31" s="41" customFormat="1">
      <c r="A15" s="352">
        <v>41915</v>
      </c>
      <c r="B15" s="206" t="s">
        <v>133</v>
      </c>
      <c r="C15" s="206" t="s">
        <v>176</v>
      </c>
      <c r="D15" s="241"/>
      <c r="E15" s="180">
        <v>164</v>
      </c>
      <c r="F15" s="180">
        <v>12</v>
      </c>
      <c r="G15" s="180">
        <v>485</v>
      </c>
      <c r="H15" s="180">
        <v>34</v>
      </c>
      <c r="I15" s="180">
        <v>1421</v>
      </c>
      <c r="J15" s="180">
        <v>114</v>
      </c>
      <c r="K15" s="254">
        <v>18165</v>
      </c>
      <c r="L15" s="254">
        <v>16022579</v>
      </c>
      <c r="M15" s="246">
        <v>0.11337126046419144</v>
      </c>
      <c r="N15" s="254">
        <v>61695680</v>
      </c>
      <c r="O15" s="254">
        <v>61938520</v>
      </c>
      <c r="P15" s="246">
        <v>99.607933044433594</v>
      </c>
      <c r="Q15" s="254">
        <v>0</v>
      </c>
      <c r="R15" s="249">
        <v>0</v>
      </c>
      <c r="S15" s="254">
        <v>0</v>
      </c>
      <c r="T15" s="249">
        <v>0</v>
      </c>
      <c r="U15" s="254">
        <v>101027</v>
      </c>
      <c r="V15" s="249">
        <v>556.1629638671875</v>
      </c>
      <c r="W15" s="254">
        <v>233527</v>
      </c>
      <c r="X15" s="249">
        <v>0.37851434946060181</v>
      </c>
      <c r="Y15" s="249">
        <v>41.158676147460938</v>
      </c>
      <c r="Z15" s="249">
        <v>25.672348022460937</v>
      </c>
      <c r="AA15" s="249">
        <v>114286.9921875</v>
      </c>
      <c r="AB15" s="246">
        <v>23575.91796875</v>
      </c>
      <c r="AC15" s="7"/>
    </row>
    <row r="16" spans="1:31" s="99" customFormat="1">
      <c r="A16" s="352">
        <v>41915</v>
      </c>
      <c r="B16" s="206" t="s">
        <v>125</v>
      </c>
      <c r="C16" s="206" t="s">
        <v>176</v>
      </c>
      <c r="D16" s="241"/>
      <c r="E16" s="180">
        <v>177</v>
      </c>
      <c r="F16" s="180">
        <v>8</v>
      </c>
      <c r="G16" s="180">
        <v>507</v>
      </c>
      <c r="H16" s="180">
        <v>24</v>
      </c>
      <c r="I16" s="180">
        <v>1604</v>
      </c>
      <c r="J16" s="180">
        <v>93</v>
      </c>
      <c r="K16" s="254">
        <v>18585</v>
      </c>
      <c r="L16" s="254">
        <v>12144677</v>
      </c>
      <c r="M16" s="246">
        <v>0.15303000807762146</v>
      </c>
      <c r="N16" s="254">
        <v>42639140</v>
      </c>
      <c r="O16" s="254">
        <v>42906680</v>
      </c>
      <c r="P16" s="246">
        <v>99.376457214355469</v>
      </c>
      <c r="Q16" s="254">
        <v>0</v>
      </c>
      <c r="R16" s="249">
        <v>0</v>
      </c>
      <c r="S16" s="254">
        <v>0</v>
      </c>
      <c r="T16" s="249">
        <v>0</v>
      </c>
      <c r="U16" s="254">
        <v>82700</v>
      </c>
      <c r="V16" s="249">
        <v>444.98251342773437</v>
      </c>
      <c r="W16" s="254">
        <v>197194</v>
      </c>
      <c r="X16" s="249">
        <v>0.46247181296348572</v>
      </c>
      <c r="Y16" s="249">
        <v>39.448635101318359</v>
      </c>
      <c r="Z16" s="249">
        <v>24.937910079956055</v>
      </c>
      <c r="AA16" s="249">
        <v>76607.796875</v>
      </c>
      <c r="AB16" s="246">
        <v>15546.9150390625</v>
      </c>
      <c r="AC16" s="7"/>
      <c r="AD16" s="41"/>
      <c r="AE16" s="41"/>
    </row>
    <row r="17" spans="1:31" s="41" customFormat="1">
      <c r="A17" s="352">
        <v>41915</v>
      </c>
      <c r="B17" s="181" t="s">
        <v>127</v>
      </c>
      <c r="C17" s="181" t="s">
        <v>128</v>
      </c>
      <c r="D17" s="241"/>
      <c r="E17" s="388">
        <v>150</v>
      </c>
      <c r="F17" s="388">
        <v>16</v>
      </c>
      <c r="G17" s="388">
        <v>450</v>
      </c>
      <c r="H17" s="388">
        <v>48</v>
      </c>
      <c r="I17" s="388">
        <v>1442</v>
      </c>
      <c r="J17" s="388">
        <v>162</v>
      </c>
      <c r="K17" s="187">
        <v>4996245</v>
      </c>
      <c r="L17" s="187">
        <v>5000254</v>
      </c>
      <c r="M17" s="185">
        <v>99.919822692871094</v>
      </c>
      <c r="N17" s="187">
        <v>22319228</v>
      </c>
      <c r="O17" s="187">
        <v>22421544</v>
      </c>
      <c r="P17" s="185">
        <v>99.543670654296875</v>
      </c>
      <c r="Q17" s="187">
        <v>54657</v>
      </c>
      <c r="R17" s="186">
        <v>1.093084454536438</v>
      </c>
      <c r="S17" s="187">
        <v>4457</v>
      </c>
      <c r="T17" s="186">
        <v>1.9878203049302101E-2</v>
      </c>
      <c r="U17" s="187">
        <v>61344</v>
      </c>
      <c r="V17" s="186">
        <v>1.227802038192749</v>
      </c>
      <c r="W17" s="187">
        <v>16071</v>
      </c>
      <c r="X17" s="186">
        <v>7.2005175054073334E-2</v>
      </c>
      <c r="Y17" s="186">
        <v>121.64161682128906</v>
      </c>
      <c r="Z17" s="186">
        <v>29.023271560668945</v>
      </c>
      <c r="AA17" s="186">
        <v>63860.34375</v>
      </c>
      <c r="AB17" s="185">
        <v>9430.5927734375</v>
      </c>
      <c r="AC17" s="7"/>
    </row>
    <row r="18" spans="1:31" s="41" customFormat="1">
      <c r="A18" s="352">
        <v>41915</v>
      </c>
      <c r="B18" s="181" t="s">
        <v>129</v>
      </c>
      <c r="C18" s="181" t="s">
        <v>128</v>
      </c>
      <c r="D18" s="241"/>
      <c r="E18" s="388">
        <v>152</v>
      </c>
      <c r="F18" s="388">
        <v>3</v>
      </c>
      <c r="G18" s="388">
        <v>452</v>
      </c>
      <c r="H18" s="388">
        <v>9</v>
      </c>
      <c r="I18" s="388">
        <v>1186</v>
      </c>
      <c r="J18" s="388">
        <v>29</v>
      </c>
      <c r="K18" s="187">
        <v>3000280</v>
      </c>
      <c r="L18" s="187">
        <v>3002758</v>
      </c>
      <c r="M18" s="185">
        <v>99.917472839355469</v>
      </c>
      <c r="N18" s="187">
        <v>14547934</v>
      </c>
      <c r="O18" s="187">
        <v>14601682</v>
      </c>
      <c r="P18" s="185">
        <v>99.631904602050781</v>
      </c>
      <c r="Q18" s="187">
        <v>66770</v>
      </c>
      <c r="R18" s="186">
        <v>2.2236223220825195</v>
      </c>
      <c r="S18" s="187">
        <v>9006</v>
      </c>
      <c r="T18" s="186">
        <v>6.1677824705839157E-2</v>
      </c>
      <c r="U18" s="187">
        <v>29158</v>
      </c>
      <c r="V18" s="186">
        <v>0.97184264659881592</v>
      </c>
      <c r="W18" s="187">
        <v>13358</v>
      </c>
      <c r="X18" s="186">
        <v>9.1820597648620605E-2</v>
      </c>
      <c r="Y18" s="186">
        <v>113.57875823974609</v>
      </c>
      <c r="Z18" s="186">
        <v>28.548208236694336</v>
      </c>
      <c r="AA18" s="186">
        <v>42957.6796875</v>
      </c>
      <c r="AB18" s="185">
        <v>6055.54052734375</v>
      </c>
      <c r="AC18" s="7"/>
    </row>
    <row r="19" spans="1:31" s="41" customFormat="1">
      <c r="A19" s="352">
        <v>41915</v>
      </c>
      <c r="B19" s="199" t="s">
        <v>130</v>
      </c>
      <c r="C19" s="199" t="s">
        <v>128</v>
      </c>
      <c r="D19" s="241"/>
      <c r="E19" s="219">
        <v>176</v>
      </c>
      <c r="F19" s="219">
        <v>5</v>
      </c>
      <c r="G19" s="219">
        <v>528</v>
      </c>
      <c r="H19" s="219">
        <v>15</v>
      </c>
      <c r="I19" s="219">
        <v>936</v>
      </c>
      <c r="J19" s="219">
        <v>35</v>
      </c>
      <c r="K19" s="255">
        <v>5622808</v>
      </c>
      <c r="L19" s="255">
        <v>5623616</v>
      </c>
      <c r="M19" s="196">
        <v>99.985633850097656</v>
      </c>
      <c r="N19" s="255">
        <v>30443300</v>
      </c>
      <c r="O19" s="255">
        <v>30500296</v>
      </c>
      <c r="P19" s="196">
        <v>99.813133239746094</v>
      </c>
      <c r="Q19" s="255">
        <v>5879</v>
      </c>
      <c r="R19" s="214">
        <v>0.10454127937555313</v>
      </c>
      <c r="S19" s="255">
        <v>749</v>
      </c>
      <c r="T19" s="214">
        <v>2.4557139258831739E-3</v>
      </c>
      <c r="U19" s="255">
        <v>40999</v>
      </c>
      <c r="V19" s="214">
        <v>0.72915524244308472</v>
      </c>
      <c r="W19" s="255">
        <v>14319</v>
      </c>
      <c r="X19" s="214">
        <v>4.7034978866577148E-2</v>
      </c>
      <c r="Y19" s="256">
        <v>120.39170837402344</v>
      </c>
      <c r="Z19" s="256">
        <v>34.854095458984375</v>
      </c>
      <c r="AA19" s="256">
        <v>109569.0859375</v>
      </c>
      <c r="AB19" s="256">
        <v>19088.814453125</v>
      </c>
      <c r="AC19" s="7"/>
    </row>
    <row r="20" spans="1:31" s="41" customFormat="1">
      <c r="A20" s="352">
        <v>41915</v>
      </c>
      <c r="B20" s="180" t="s">
        <v>132</v>
      </c>
      <c r="C20" s="180" t="s">
        <v>128</v>
      </c>
      <c r="D20" s="241"/>
      <c r="E20" s="219">
        <v>178</v>
      </c>
      <c r="F20" s="219">
        <v>5</v>
      </c>
      <c r="G20" s="219">
        <v>527</v>
      </c>
      <c r="H20" s="219">
        <v>15</v>
      </c>
      <c r="I20" s="219">
        <v>1094</v>
      </c>
      <c r="J20" s="219">
        <v>35</v>
      </c>
      <c r="K20" s="219">
        <v>4762577</v>
      </c>
      <c r="L20" s="219">
        <v>4763543</v>
      </c>
      <c r="M20" s="196">
        <v>99.979721069335938</v>
      </c>
      <c r="N20" s="219">
        <v>23529660</v>
      </c>
      <c r="O20" s="219">
        <v>23584354</v>
      </c>
      <c r="P20" s="196">
        <v>99.768089294433594</v>
      </c>
      <c r="Q20" s="219">
        <v>5476</v>
      </c>
      <c r="R20" s="196">
        <v>0.11495645344257355</v>
      </c>
      <c r="S20" s="219">
        <v>639</v>
      </c>
      <c r="T20" s="196">
        <v>2.7094234246760607E-3</v>
      </c>
      <c r="U20" s="219">
        <v>46891</v>
      </c>
      <c r="V20" s="196">
        <v>0.98457199335098267</v>
      </c>
      <c r="W20" s="219">
        <v>11091</v>
      </c>
      <c r="X20" s="196">
        <v>4.7136250883340836E-2</v>
      </c>
      <c r="Y20" s="194">
        <v>120.25937652587891</v>
      </c>
      <c r="Z20" s="194">
        <v>31.353157043457031</v>
      </c>
      <c r="AA20" s="194">
        <v>76630.1875</v>
      </c>
      <c r="AB20" s="194">
        <v>11198.1806640625</v>
      </c>
      <c r="AC20" s="7"/>
    </row>
    <row r="21" spans="1:31" s="299" customFormat="1">
      <c r="A21" s="352">
        <v>41914</v>
      </c>
      <c r="B21" s="199" t="s">
        <v>6</v>
      </c>
      <c r="C21" s="199"/>
      <c r="D21" s="241"/>
      <c r="E21" s="219">
        <v>1973</v>
      </c>
      <c r="F21" s="219">
        <v>210</v>
      </c>
      <c r="G21" s="219">
        <v>5851</v>
      </c>
      <c r="H21" s="219">
        <v>604</v>
      </c>
      <c r="I21" s="219">
        <v>17375</v>
      </c>
      <c r="J21" s="219">
        <v>2308</v>
      </c>
      <c r="K21" s="255">
        <v>42422093</v>
      </c>
      <c r="L21" s="255">
        <v>98955481</v>
      </c>
      <c r="M21" s="196">
        <v>42.8698770106529</v>
      </c>
      <c r="N21" s="255">
        <v>323340337</v>
      </c>
      <c r="O21" s="255">
        <v>326179917</v>
      </c>
      <c r="P21" s="196">
        <v>99.129443643828026</v>
      </c>
      <c r="Q21" s="255">
        <v>256653</v>
      </c>
      <c r="R21" s="214" t="e">
        <v>#DIV/0!</v>
      </c>
      <c r="S21" s="255">
        <v>402180</v>
      </c>
      <c r="T21" s="214">
        <v>0.29548892607510691</v>
      </c>
      <c r="U21" s="255">
        <v>1444766</v>
      </c>
      <c r="V21" s="214">
        <v>3.4056924537290074</v>
      </c>
      <c r="W21" s="255">
        <v>1488042</v>
      </c>
      <c r="X21" s="214">
        <v>0.46020919993236015</v>
      </c>
      <c r="Y21" s="256">
        <v>81.278857930501303</v>
      </c>
      <c r="Z21" s="256">
        <v>29.450128746032714</v>
      </c>
      <c r="AA21" s="256">
        <v>889287.75390625</v>
      </c>
      <c r="AB21" s="256">
        <v>159148.10888671875</v>
      </c>
    </row>
    <row r="22" spans="1:31" s="7" customFormat="1">
      <c r="A22" s="352">
        <v>41914</v>
      </c>
      <c r="B22" s="180" t="s">
        <v>134</v>
      </c>
      <c r="C22" s="180"/>
      <c r="D22" s="241"/>
      <c r="E22" s="219">
        <v>676</v>
      </c>
      <c r="F22" s="219">
        <v>108</v>
      </c>
      <c r="G22" s="219">
        <v>2025</v>
      </c>
      <c r="H22" s="219">
        <v>322</v>
      </c>
      <c r="I22" s="219">
        <v>6891</v>
      </c>
      <c r="J22" s="219">
        <v>1333</v>
      </c>
      <c r="K22" s="219">
        <v>23779986</v>
      </c>
      <c r="L22" s="219">
        <v>24302278</v>
      </c>
      <c r="M22" s="196">
        <v>97.850851677361277</v>
      </c>
      <c r="N22" s="219">
        <v>41912021</v>
      </c>
      <c r="O22" s="219">
        <v>43091505</v>
      </c>
      <c r="P22" s="196">
        <v>97.262838696397353</v>
      </c>
      <c r="Q22" s="219">
        <v>121695</v>
      </c>
      <c r="R22" s="196">
        <v>0.50075553004120732</v>
      </c>
      <c r="S22" s="219">
        <v>374528</v>
      </c>
      <c r="T22" s="196">
        <v>0.86914581042453254</v>
      </c>
      <c r="U22" s="219">
        <v>899083</v>
      </c>
      <c r="V22" s="196">
        <v>3.7808390856087479</v>
      </c>
      <c r="W22" s="219">
        <v>523270</v>
      </c>
      <c r="X22" s="196">
        <v>1.2484962379770896</v>
      </c>
      <c r="Y22" s="194">
        <v>86.677058410644534</v>
      </c>
      <c r="Z22" s="194">
        <v>31.366065597534181</v>
      </c>
      <c r="AA22" s="194">
        <v>269842.78125</v>
      </c>
      <c r="AB22" s="194">
        <v>42782.900390625</v>
      </c>
    </row>
    <row r="23" spans="1:31" s="7" customFormat="1">
      <c r="A23" s="352">
        <v>41914</v>
      </c>
      <c r="B23" s="180" t="s">
        <v>175</v>
      </c>
      <c r="C23" s="180"/>
      <c r="D23" s="241"/>
      <c r="E23" s="219">
        <v>641</v>
      </c>
      <c r="F23" s="219">
        <v>73</v>
      </c>
      <c r="G23" s="219">
        <v>1869</v>
      </c>
      <c r="H23" s="219">
        <v>195</v>
      </c>
      <c r="I23" s="219">
        <v>5852</v>
      </c>
      <c r="J23" s="219">
        <v>715</v>
      </c>
      <c r="K23" s="219">
        <v>72240</v>
      </c>
      <c r="L23" s="219">
        <v>56074089</v>
      </c>
      <c r="M23" s="196">
        <v>0.12882955619662406</v>
      </c>
      <c r="N23" s="219">
        <v>188741076</v>
      </c>
      <c r="O23" s="219">
        <v>190073292</v>
      </c>
      <c r="P23" s="196">
        <v>99.299104052977626</v>
      </c>
      <c r="Q23" s="219">
        <v>0</v>
      </c>
      <c r="R23" s="196" t="e">
        <v>#DIV/0!</v>
      </c>
      <c r="S23" s="219">
        <v>0</v>
      </c>
      <c r="T23" s="196" t="e">
        <v>#DIV/0!</v>
      </c>
      <c r="U23" s="219">
        <v>372057</v>
      </c>
      <c r="V23" s="196">
        <v>515.02907196775914</v>
      </c>
      <c r="W23" s="219">
        <v>904923</v>
      </c>
      <c r="X23" s="196">
        <v>0.47945206138047719</v>
      </c>
      <c r="Y23" s="194">
        <v>40.322723388671875</v>
      </c>
      <c r="Z23" s="194">
        <v>25.451986312866211</v>
      </c>
      <c r="AA23" s="194">
        <v>325106.48828125</v>
      </c>
      <c r="AB23" s="194">
        <v>67739.080078125</v>
      </c>
    </row>
    <row r="24" spans="1:31" s="7" customFormat="1">
      <c r="A24" s="352">
        <v>41914</v>
      </c>
      <c r="B24" s="218" t="s">
        <v>135</v>
      </c>
      <c r="C24" s="126"/>
      <c r="D24" s="241"/>
      <c r="E24" s="219">
        <v>656</v>
      </c>
      <c r="F24" s="219">
        <v>29</v>
      </c>
      <c r="G24" s="219">
        <v>1957</v>
      </c>
      <c r="H24" s="219">
        <v>87</v>
      </c>
      <c r="I24" s="219">
        <v>4632</v>
      </c>
      <c r="J24" s="219">
        <v>260</v>
      </c>
      <c r="K24" s="189">
        <v>18569867</v>
      </c>
      <c r="L24" s="189">
        <v>18579114</v>
      </c>
      <c r="M24" s="196">
        <v>99.950229058285558</v>
      </c>
      <c r="N24" s="189">
        <v>92687240</v>
      </c>
      <c r="O24" s="189">
        <v>93015120</v>
      </c>
      <c r="P24" s="196">
        <v>99.647498170189962</v>
      </c>
      <c r="Q24" s="189">
        <v>134958</v>
      </c>
      <c r="R24" s="192">
        <v>0.72639631239290581</v>
      </c>
      <c r="S24" s="189">
        <v>27652</v>
      </c>
      <c r="T24" s="192">
        <v>2.9728500163713319E-2</v>
      </c>
      <c r="U24" s="189">
        <v>173626</v>
      </c>
      <c r="V24" s="205">
        <v>0.93498787145883577</v>
      </c>
      <c r="W24" s="189">
        <v>59849</v>
      </c>
      <c r="X24" s="205">
        <v>6.4570915457747E-2</v>
      </c>
      <c r="Y24" s="203">
        <v>116.8367919921875</v>
      </c>
      <c r="Z24" s="203">
        <v>31.532334327697754</v>
      </c>
      <c r="AA24" s="203">
        <v>294338.484375</v>
      </c>
      <c r="AB24" s="203">
        <v>48626.12841796875</v>
      </c>
    </row>
    <row r="25" spans="1:31" s="7" customFormat="1">
      <c r="A25" s="352">
        <v>41914</v>
      </c>
      <c r="B25" s="218" t="s">
        <v>121</v>
      </c>
      <c r="C25" s="218" t="s">
        <v>122</v>
      </c>
      <c r="D25" s="241"/>
      <c r="E25" s="305">
        <v>171</v>
      </c>
      <c r="F25" s="305">
        <v>64</v>
      </c>
      <c r="G25" s="305">
        <v>501</v>
      </c>
      <c r="H25" s="305">
        <v>191</v>
      </c>
      <c r="I25" s="305">
        <v>1903</v>
      </c>
      <c r="J25" s="305">
        <v>803</v>
      </c>
      <c r="K25" s="215">
        <v>7827814</v>
      </c>
      <c r="L25" s="215">
        <v>8026584</v>
      </c>
      <c r="M25" s="216">
        <v>97.523605346679688</v>
      </c>
      <c r="N25" s="215">
        <v>15473738</v>
      </c>
      <c r="O25" s="215">
        <v>15950915</v>
      </c>
      <c r="P25" s="216">
        <v>97.008468627929688</v>
      </c>
      <c r="Q25" s="215">
        <v>71401</v>
      </c>
      <c r="R25" s="217">
        <v>0.88955652713775635</v>
      </c>
      <c r="S25" s="215">
        <v>187998</v>
      </c>
      <c r="T25" s="217">
        <v>1.1786032915115356</v>
      </c>
      <c r="U25" s="215">
        <v>368418</v>
      </c>
      <c r="V25" s="217">
        <v>4.7065248489379883</v>
      </c>
      <c r="W25" s="215">
        <v>226218</v>
      </c>
      <c r="X25" s="217">
        <v>1.461948037147522</v>
      </c>
      <c r="Y25" s="217">
        <v>73.347419738769531</v>
      </c>
      <c r="Z25" s="217">
        <v>25.914510726928711</v>
      </c>
      <c r="AA25" s="217">
        <v>85076.8515625</v>
      </c>
      <c r="AB25" s="216">
        <v>12552.216796875</v>
      </c>
    </row>
    <row r="26" spans="1:31" s="8" customFormat="1">
      <c r="A26" s="352">
        <v>41914</v>
      </c>
      <c r="B26" s="242" t="s">
        <v>123</v>
      </c>
      <c r="C26" s="218" t="s">
        <v>122</v>
      </c>
      <c r="D26" s="241"/>
      <c r="E26" s="305">
        <v>158</v>
      </c>
      <c r="F26" s="305">
        <v>11</v>
      </c>
      <c r="G26" s="305">
        <v>491</v>
      </c>
      <c r="H26" s="305">
        <v>34</v>
      </c>
      <c r="I26" s="305">
        <v>1475</v>
      </c>
      <c r="J26" s="305">
        <v>133</v>
      </c>
      <c r="K26" s="215">
        <v>5023922</v>
      </c>
      <c r="L26" s="215">
        <v>5114206</v>
      </c>
      <c r="M26" s="216">
        <v>98.234642028808594</v>
      </c>
      <c r="N26" s="215">
        <v>7843020</v>
      </c>
      <c r="O26" s="215">
        <v>8022820</v>
      </c>
      <c r="P26" s="216">
        <v>97.758895874023438</v>
      </c>
      <c r="Q26" s="215">
        <v>11866</v>
      </c>
      <c r="R26" s="217">
        <v>0.23202037811279297</v>
      </c>
      <c r="S26" s="215">
        <v>12528</v>
      </c>
      <c r="T26" s="217">
        <v>0.1561545729637146</v>
      </c>
      <c r="U26" s="215">
        <v>160817</v>
      </c>
      <c r="V26" s="217">
        <v>3.2010250091552734</v>
      </c>
      <c r="W26" s="215">
        <v>93465</v>
      </c>
      <c r="X26" s="217">
        <v>1.1916965246200562</v>
      </c>
      <c r="Y26" s="217">
        <v>91.7633056640625</v>
      </c>
      <c r="Z26" s="217">
        <v>32.959136962890625</v>
      </c>
      <c r="AA26" s="217">
        <v>51655.30859375</v>
      </c>
      <c r="AB26" s="216">
        <v>8660.44921875</v>
      </c>
      <c r="AC26" s="7"/>
    </row>
    <row r="27" spans="1:31" s="8" customFormat="1">
      <c r="A27" s="352">
        <v>41914</v>
      </c>
      <c r="B27" s="242" t="s">
        <v>183</v>
      </c>
      <c r="C27" s="218" t="s">
        <v>122</v>
      </c>
      <c r="D27" s="241"/>
      <c r="E27" s="305">
        <v>131</v>
      </c>
      <c r="F27" s="305">
        <v>10</v>
      </c>
      <c r="G27" s="305">
        <v>395</v>
      </c>
      <c r="H27" s="305">
        <v>30</v>
      </c>
      <c r="I27" s="305">
        <v>1477</v>
      </c>
      <c r="J27" s="305">
        <v>114</v>
      </c>
      <c r="K27" s="215">
        <v>3899804</v>
      </c>
      <c r="L27" s="215">
        <v>3968292</v>
      </c>
      <c r="M27" s="216">
        <v>98.274116516113281</v>
      </c>
      <c r="N27" s="215">
        <v>6293479</v>
      </c>
      <c r="O27" s="215">
        <v>6427186</v>
      </c>
      <c r="P27" s="216">
        <v>97.919662475585937</v>
      </c>
      <c r="Q27" s="215">
        <v>7128</v>
      </c>
      <c r="R27" s="217">
        <v>0.17962387204170227</v>
      </c>
      <c r="S27" s="215">
        <v>13716</v>
      </c>
      <c r="T27" s="217">
        <v>0.21340599656105042</v>
      </c>
      <c r="U27" s="215">
        <v>111054</v>
      </c>
      <c r="V27" s="217">
        <v>2.8476815223693848</v>
      </c>
      <c r="W27" s="215">
        <v>62375</v>
      </c>
      <c r="X27" s="217">
        <v>0.99110525846481323</v>
      </c>
      <c r="Y27" s="217">
        <v>92.247550964355469</v>
      </c>
      <c r="Z27" s="217">
        <v>33.260124206542969</v>
      </c>
      <c r="AA27" s="217">
        <v>42905.37109375</v>
      </c>
      <c r="AB27" s="216">
        <v>7089.59130859375</v>
      </c>
      <c r="AC27" s="7"/>
    </row>
    <row r="28" spans="1:31" s="299" customFormat="1">
      <c r="A28" s="352">
        <v>41914</v>
      </c>
      <c r="B28" s="181" t="s">
        <v>126</v>
      </c>
      <c r="C28" s="218" t="s">
        <v>122</v>
      </c>
      <c r="D28" s="241"/>
      <c r="E28" s="305">
        <v>113</v>
      </c>
      <c r="F28" s="305">
        <v>8</v>
      </c>
      <c r="G28" s="305">
        <v>331</v>
      </c>
      <c r="H28" s="305">
        <v>22</v>
      </c>
      <c r="I28" s="305">
        <v>1013</v>
      </c>
      <c r="J28" s="305">
        <v>88</v>
      </c>
      <c r="K28" s="215">
        <v>3424117</v>
      </c>
      <c r="L28" s="215">
        <v>3485271</v>
      </c>
      <c r="M28" s="216">
        <v>98.245361328125</v>
      </c>
      <c r="N28" s="215">
        <v>5656554</v>
      </c>
      <c r="O28" s="215">
        <v>5757456</v>
      </c>
      <c r="P28" s="216">
        <v>98.247451782226562</v>
      </c>
      <c r="Q28" s="215">
        <v>4495</v>
      </c>
      <c r="R28" s="217">
        <v>0.12897132337093353</v>
      </c>
      <c r="S28" s="215">
        <v>2742</v>
      </c>
      <c r="T28" s="217">
        <v>4.7625202685594559E-2</v>
      </c>
      <c r="U28" s="215">
        <v>94848</v>
      </c>
      <c r="V28" s="217">
        <v>2.7699987888336182</v>
      </c>
      <c r="W28" s="215">
        <v>55534</v>
      </c>
      <c r="X28" s="217">
        <v>0.98176378011703491</v>
      </c>
      <c r="Y28" s="217">
        <v>93.5439453125</v>
      </c>
      <c r="Z28" s="217">
        <v>32.598178863525391</v>
      </c>
      <c r="AA28" s="217">
        <v>47021.19140625</v>
      </c>
      <c r="AB28" s="216">
        <v>7049.064453125</v>
      </c>
      <c r="AC28" s="7"/>
    </row>
    <row r="29" spans="1:31" s="299" customFormat="1">
      <c r="A29" s="352">
        <v>41914</v>
      </c>
      <c r="B29" s="181" t="s">
        <v>184</v>
      </c>
      <c r="C29" s="218" t="s">
        <v>122</v>
      </c>
      <c r="D29" s="241"/>
      <c r="E29" s="305">
        <v>103</v>
      </c>
      <c r="F29" s="305">
        <v>15</v>
      </c>
      <c r="G29" s="305">
        <v>307</v>
      </c>
      <c r="H29" s="305">
        <v>45</v>
      </c>
      <c r="I29" s="305">
        <v>1023</v>
      </c>
      <c r="J29" s="305">
        <v>195</v>
      </c>
      <c r="K29" s="215">
        <v>3604329</v>
      </c>
      <c r="L29" s="215">
        <v>3707925</v>
      </c>
      <c r="M29" s="216">
        <v>97.206092834472656</v>
      </c>
      <c r="N29" s="215">
        <v>6645230</v>
      </c>
      <c r="O29" s="215">
        <v>6933128</v>
      </c>
      <c r="P29" s="216">
        <v>95.847503662109375</v>
      </c>
      <c r="Q29" s="215">
        <v>26805</v>
      </c>
      <c r="R29" s="217">
        <v>0.72291105985641479</v>
      </c>
      <c r="S29" s="215">
        <v>157544</v>
      </c>
      <c r="T29" s="217">
        <v>2.272336483001709</v>
      </c>
      <c r="U29" s="215">
        <v>163946</v>
      </c>
      <c r="V29" s="217">
        <v>4.5485858917236328</v>
      </c>
      <c r="W29" s="215">
        <v>85678</v>
      </c>
      <c r="X29" s="217">
        <v>1.2893158197402954</v>
      </c>
      <c r="Y29" s="217">
        <v>82.483070373535156</v>
      </c>
      <c r="Z29" s="217">
        <v>32.098377227783203</v>
      </c>
      <c r="AA29" s="217">
        <v>43184.05859375</v>
      </c>
      <c r="AB29" s="216">
        <v>7431.57861328125</v>
      </c>
      <c r="AC29" s="7"/>
    </row>
    <row r="30" spans="1:31" s="301" customFormat="1">
      <c r="A30" s="352">
        <v>41914</v>
      </c>
      <c r="B30" s="181" t="s">
        <v>131</v>
      </c>
      <c r="C30" s="218" t="s">
        <v>176</v>
      </c>
      <c r="D30" s="241"/>
      <c r="E30" s="305">
        <v>174</v>
      </c>
      <c r="F30" s="305">
        <v>20</v>
      </c>
      <c r="G30" s="305">
        <v>507</v>
      </c>
      <c r="H30" s="305">
        <v>50</v>
      </c>
      <c r="I30" s="305">
        <v>1467</v>
      </c>
      <c r="J30" s="305">
        <v>163</v>
      </c>
      <c r="K30" s="215">
        <v>19495</v>
      </c>
      <c r="L30" s="215">
        <v>15665760</v>
      </c>
      <c r="M30" s="216">
        <v>0.12444337457418442</v>
      </c>
      <c r="N30" s="215">
        <v>51113500</v>
      </c>
      <c r="O30" s="215">
        <v>51508180</v>
      </c>
      <c r="P30" s="216">
        <v>99.233749389648438</v>
      </c>
      <c r="Q30" s="215">
        <v>0</v>
      </c>
      <c r="R30" s="217">
        <v>0</v>
      </c>
      <c r="S30" s="215">
        <v>0</v>
      </c>
      <c r="T30" s="217">
        <v>0</v>
      </c>
      <c r="U30" s="215">
        <v>93741</v>
      </c>
      <c r="V30" s="217">
        <v>480.84637451171875</v>
      </c>
      <c r="W30" s="215">
        <v>298577</v>
      </c>
      <c r="X30" s="217">
        <v>0.58414506912231445</v>
      </c>
      <c r="Y30" s="217">
        <v>40.391136169433594</v>
      </c>
      <c r="Z30" s="217">
        <v>25.289459228515625</v>
      </c>
      <c r="AA30" s="217">
        <v>82343.265625</v>
      </c>
      <c r="AB30" s="216">
        <v>17840.40234375</v>
      </c>
      <c r="AC30" s="7"/>
      <c r="AD30" s="299"/>
      <c r="AE30" s="299"/>
    </row>
    <row r="31" spans="1:31" s="299" customFormat="1">
      <c r="A31" s="352">
        <v>41914</v>
      </c>
      <c r="B31" s="181" t="s">
        <v>124</v>
      </c>
      <c r="C31" s="181" t="s">
        <v>176</v>
      </c>
      <c r="D31" s="241"/>
      <c r="E31" s="180">
        <v>126</v>
      </c>
      <c r="F31" s="180">
        <v>33</v>
      </c>
      <c r="G31" s="180">
        <v>370</v>
      </c>
      <c r="H31" s="180">
        <v>87</v>
      </c>
      <c r="I31" s="180">
        <v>1364</v>
      </c>
      <c r="J31" s="180">
        <v>345</v>
      </c>
      <c r="K31" s="215">
        <v>15995</v>
      </c>
      <c r="L31" s="215">
        <v>11582666</v>
      </c>
      <c r="M31" s="216">
        <v>0.13809429109096527</v>
      </c>
      <c r="N31" s="215">
        <v>34806300</v>
      </c>
      <c r="O31" s="215">
        <v>35214692</v>
      </c>
      <c r="P31" s="216">
        <v>98.840278625488281</v>
      </c>
      <c r="Q31" s="215">
        <v>0</v>
      </c>
      <c r="R31" s="217">
        <v>0</v>
      </c>
      <c r="S31" s="215">
        <v>0</v>
      </c>
      <c r="T31" s="217">
        <v>0</v>
      </c>
      <c r="U31" s="215">
        <v>92493</v>
      </c>
      <c r="V31" s="217">
        <v>578.261962890625</v>
      </c>
      <c r="W31" s="215">
        <v>187565</v>
      </c>
      <c r="X31" s="217">
        <v>0.53888231515884399</v>
      </c>
      <c r="Y31" s="217">
        <v>41.053546905517578</v>
      </c>
      <c r="Z31" s="217">
        <v>26.315412521362305</v>
      </c>
      <c r="AA31" s="217">
        <v>59320.73828125</v>
      </c>
      <c r="AB31" s="216">
        <v>11393.4931640625</v>
      </c>
      <c r="AC31" s="7"/>
    </row>
    <row r="32" spans="1:31" s="299" customFormat="1">
      <c r="A32" s="352">
        <v>41914</v>
      </c>
      <c r="B32" s="206" t="s">
        <v>133</v>
      </c>
      <c r="C32" s="206" t="s">
        <v>176</v>
      </c>
      <c r="D32" s="241"/>
      <c r="E32" s="180">
        <v>164</v>
      </c>
      <c r="F32" s="180">
        <v>12</v>
      </c>
      <c r="G32" s="180">
        <v>485</v>
      </c>
      <c r="H32" s="180">
        <v>34</v>
      </c>
      <c r="I32" s="180">
        <v>1419</v>
      </c>
      <c r="J32" s="180">
        <v>114</v>
      </c>
      <c r="K32" s="254">
        <v>18165</v>
      </c>
      <c r="L32" s="254">
        <v>16379854</v>
      </c>
      <c r="M32" s="246">
        <v>0.11089842766523361</v>
      </c>
      <c r="N32" s="254">
        <v>61161732</v>
      </c>
      <c r="O32" s="254">
        <v>61415572</v>
      </c>
      <c r="P32" s="246">
        <v>99.586685180664062</v>
      </c>
      <c r="Q32" s="254">
        <v>0</v>
      </c>
      <c r="R32" s="249">
        <v>0</v>
      </c>
      <c r="S32" s="254">
        <v>0</v>
      </c>
      <c r="T32" s="249">
        <v>0</v>
      </c>
      <c r="U32" s="254">
        <v>97814</v>
      </c>
      <c r="V32" s="249">
        <v>538.47509765625</v>
      </c>
      <c r="W32" s="254">
        <v>224903</v>
      </c>
      <c r="X32" s="249">
        <v>0.36771848797798157</v>
      </c>
      <c r="Y32" s="249">
        <v>40.902431488037109</v>
      </c>
      <c r="Z32" s="249">
        <v>25.817768096923828</v>
      </c>
      <c r="AA32" s="249">
        <v>110628.578125</v>
      </c>
      <c r="AB32" s="246">
        <v>23131.935546875</v>
      </c>
      <c r="AC32" s="7"/>
    </row>
    <row r="33" spans="1:31" s="299" customFormat="1">
      <c r="A33" s="352">
        <v>41914</v>
      </c>
      <c r="B33" s="206" t="s">
        <v>125</v>
      </c>
      <c r="C33" s="206" t="s">
        <v>176</v>
      </c>
      <c r="D33" s="241"/>
      <c r="E33" s="180">
        <v>177</v>
      </c>
      <c r="F33" s="180">
        <v>8</v>
      </c>
      <c r="G33" s="180">
        <v>507</v>
      </c>
      <c r="H33" s="180">
        <v>24</v>
      </c>
      <c r="I33" s="180">
        <v>1602</v>
      </c>
      <c r="J33" s="180">
        <v>93</v>
      </c>
      <c r="K33" s="254">
        <v>18585</v>
      </c>
      <c r="L33" s="254">
        <v>12445809</v>
      </c>
      <c r="M33" s="246">
        <v>0.14932738244533539</v>
      </c>
      <c r="N33" s="254">
        <v>41659544</v>
      </c>
      <c r="O33" s="254">
        <v>41934848</v>
      </c>
      <c r="P33" s="246">
        <v>99.343498229980469</v>
      </c>
      <c r="Q33" s="254">
        <v>0</v>
      </c>
      <c r="R33" s="249">
        <v>0</v>
      </c>
      <c r="S33" s="254">
        <v>0</v>
      </c>
      <c r="T33" s="249">
        <v>0</v>
      </c>
      <c r="U33" s="254">
        <v>88009</v>
      </c>
      <c r="V33" s="249">
        <v>473.54855346679688</v>
      </c>
      <c r="W33" s="254">
        <v>193878</v>
      </c>
      <c r="X33" s="249">
        <v>0.46538674831390381</v>
      </c>
      <c r="Y33" s="249">
        <v>38.943778991699219</v>
      </c>
      <c r="Z33" s="249">
        <v>24.385305404663086</v>
      </c>
      <c r="AA33" s="249">
        <v>72813.90625</v>
      </c>
      <c r="AB33" s="246">
        <v>15373.2490234375</v>
      </c>
      <c r="AC33" s="7"/>
    </row>
    <row r="34" spans="1:31" s="299" customFormat="1">
      <c r="A34" s="352">
        <v>41914</v>
      </c>
      <c r="B34" s="181" t="s">
        <v>127</v>
      </c>
      <c r="C34" s="181" t="s">
        <v>128</v>
      </c>
      <c r="D34" s="241"/>
      <c r="E34" s="388">
        <v>150</v>
      </c>
      <c r="F34" s="388">
        <v>16</v>
      </c>
      <c r="G34" s="388">
        <v>450</v>
      </c>
      <c r="H34" s="388">
        <v>48</v>
      </c>
      <c r="I34" s="388">
        <v>1442</v>
      </c>
      <c r="J34" s="388">
        <v>162</v>
      </c>
      <c r="K34" s="187">
        <v>5142059</v>
      </c>
      <c r="L34" s="187">
        <v>5146199</v>
      </c>
      <c r="M34" s="185">
        <v>99.9195556640625</v>
      </c>
      <c r="N34" s="187">
        <v>22667472</v>
      </c>
      <c r="O34" s="187">
        <v>22821786</v>
      </c>
      <c r="P34" s="185">
        <v>99.323829650878906</v>
      </c>
      <c r="Q34" s="187">
        <v>68324</v>
      </c>
      <c r="R34" s="186">
        <v>1.3276594877243042</v>
      </c>
      <c r="S34" s="187">
        <v>12134</v>
      </c>
      <c r="T34" s="186">
        <v>5.3168494254350662E-2</v>
      </c>
      <c r="U34" s="187">
        <v>62649</v>
      </c>
      <c r="V34" s="186">
        <v>1.2183641195297241</v>
      </c>
      <c r="W34" s="187">
        <v>17675</v>
      </c>
      <c r="X34" s="186">
        <v>7.7975168824195862E-2</v>
      </c>
      <c r="Y34" s="186">
        <v>120.43575286865234</v>
      </c>
      <c r="Z34" s="186">
        <v>29.797500610351563</v>
      </c>
      <c r="AA34" s="186">
        <v>63165.20703125</v>
      </c>
      <c r="AB34" s="185">
        <v>10285.4208984375</v>
      </c>
      <c r="AC34" s="7"/>
    </row>
    <row r="35" spans="1:31" s="129" customFormat="1">
      <c r="A35" s="352">
        <v>41914</v>
      </c>
      <c r="B35" s="181" t="s">
        <v>129</v>
      </c>
      <c r="C35" s="181" t="s">
        <v>128</v>
      </c>
      <c r="D35" s="241"/>
      <c r="E35" s="388">
        <v>152</v>
      </c>
      <c r="F35" s="388">
        <v>3</v>
      </c>
      <c r="G35" s="388">
        <v>452</v>
      </c>
      <c r="H35" s="388">
        <v>9</v>
      </c>
      <c r="I35" s="388">
        <v>1182</v>
      </c>
      <c r="J35" s="388">
        <v>29</v>
      </c>
      <c r="K35" s="187">
        <v>2912303</v>
      </c>
      <c r="L35" s="187">
        <v>2915382</v>
      </c>
      <c r="M35" s="185">
        <v>99.894386291503906</v>
      </c>
      <c r="N35" s="187">
        <v>14318308</v>
      </c>
      <c r="O35" s="187">
        <v>14370756</v>
      </c>
      <c r="P35" s="185">
        <v>99.635040283203125</v>
      </c>
      <c r="Q35" s="187">
        <v>53854</v>
      </c>
      <c r="R35" s="186">
        <v>1.8472365140914917</v>
      </c>
      <c r="S35" s="187">
        <v>13780</v>
      </c>
      <c r="T35" s="186">
        <v>9.5889180898666382E-2</v>
      </c>
      <c r="U35" s="187">
        <v>29304</v>
      </c>
      <c r="V35" s="186">
        <v>1.0062140226364136</v>
      </c>
      <c r="W35" s="187">
        <v>11995</v>
      </c>
      <c r="X35" s="186">
        <v>8.3773866295814514E-2</v>
      </c>
      <c r="Y35" s="186">
        <v>113.24168395996094</v>
      </c>
      <c r="Z35" s="186">
        <v>29.45265007019043</v>
      </c>
      <c r="AA35" s="186">
        <v>43351.38671875</v>
      </c>
      <c r="AB35" s="185">
        <v>6400.54931640625</v>
      </c>
    </row>
    <row r="36" spans="1:31" s="41" customFormat="1">
      <c r="A36" s="352">
        <v>41914</v>
      </c>
      <c r="B36" s="199" t="s">
        <v>130</v>
      </c>
      <c r="C36" s="199" t="s">
        <v>128</v>
      </c>
      <c r="D36" s="241"/>
      <c r="E36" s="219">
        <v>176</v>
      </c>
      <c r="F36" s="219">
        <v>5</v>
      </c>
      <c r="G36" s="219">
        <v>528</v>
      </c>
      <c r="H36" s="219">
        <v>15</v>
      </c>
      <c r="I36" s="219">
        <v>921</v>
      </c>
      <c r="J36" s="219">
        <v>35</v>
      </c>
      <c r="K36" s="255">
        <v>5787034</v>
      </c>
      <c r="L36" s="255">
        <v>5787922</v>
      </c>
      <c r="M36" s="196">
        <v>99.984657287597656</v>
      </c>
      <c r="N36" s="255">
        <v>31743488</v>
      </c>
      <c r="O36" s="255">
        <v>31804220</v>
      </c>
      <c r="P36" s="196">
        <v>99.809043884277344</v>
      </c>
      <c r="Q36" s="255">
        <v>11213</v>
      </c>
      <c r="R36" s="214">
        <v>0.19373100996017456</v>
      </c>
      <c r="S36" s="255">
        <v>1055</v>
      </c>
      <c r="T36" s="214">
        <v>3.3171698451042175E-3</v>
      </c>
      <c r="U36" s="255">
        <v>46311</v>
      </c>
      <c r="V36" s="214">
        <v>0.80025452375411987</v>
      </c>
      <c r="W36" s="255">
        <v>17171</v>
      </c>
      <c r="X36" s="214">
        <v>5.4092984646558762E-2</v>
      </c>
      <c r="Y36" s="256">
        <v>118.72106170654297</v>
      </c>
      <c r="Z36" s="256">
        <v>34.924129486083984</v>
      </c>
      <c r="AA36" s="256">
        <v>111027.171875</v>
      </c>
      <c r="AB36" s="256">
        <v>19678.62890625</v>
      </c>
    </row>
    <row r="37" spans="1:31" s="7" customFormat="1">
      <c r="A37" s="352">
        <v>41914</v>
      </c>
      <c r="B37" s="180" t="s">
        <v>132</v>
      </c>
      <c r="C37" s="180" t="s">
        <v>128</v>
      </c>
      <c r="D37" s="241"/>
      <c r="E37" s="219">
        <v>178</v>
      </c>
      <c r="F37" s="219">
        <v>5</v>
      </c>
      <c r="G37" s="219">
        <v>527</v>
      </c>
      <c r="H37" s="219">
        <v>15</v>
      </c>
      <c r="I37" s="219">
        <v>1087</v>
      </c>
      <c r="J37" s="219">
        <v>34</v>
      </c>
      <c r="K37" s="219">
        <v>4728471</v>
      </c>
      <c r="L37" s="219">
        <v>4729611</v>
      </c>
      <c r="M37" s="196">
        <v>99.975898742675781</v>
      </c>
      <c r="N37" s="219">
        <v>23957972</v>
      </c>
      <c r="O37" s="219">
        <v>24018358</v>
      </c>
      <c r="P37" s="196">
        <v>99.748580932617188</v>
      </c>
      <c r="Q37" s="219">
        <v>1567</v>
      </c>
      <c r="R37" s="196">
        <v>3.3131688833236694E-2</v>
      </c>
      <c r="S37" s="219">
        <v>683</v>
      </c>
      <c r="T37" s="196">
        <v>2.8436582069844007E-3</v>
      </c>
      <c r="U37" s="219">
        <v>35362</v>
      </c>
      <c r="V37" s="196">
        <v>0.74785274267196655</v>
      </c>
      <c r="W37" s="219">
        <v>13008</v>
      </c>
      <c r="X37" s="196">
        <v>5.4295077919960022E-2</v>
      </c>
      <c r="Y37" s="194">
        <v>114.94866943359375</v>
      </c>
      <c r="Z37" s="194">
        <v>31.955057144165039</v>
      </c>
      <c r="AA37" s="194">
        <v>76794.71875</v>
      </c>
      <c r="AB37" s="194">
        <v>12261.529296875</v>
      </c>
    </row>
    <row r="38" spans="1:31" s="7" customFormat="1">
      <c r="A38" s="352">
        <v>41913</v>
      </c>
      <c r="B38" s="199" t="s">
        <v>6</v>
      </c>
      <c r="C38" s="199"/>
      <c r="D38" s="241"/>
      <c r="E38" s="219">
        <v>1972</v>
      </c>
      <c r="F38" s="219">
        <v>210</v>
      </c>
      <c r="G38" s="219">
        <v>5847</v>
      </c>
      <c r="H38" s="219">
        <v>604</v>
      </c>
      <c r="I38" s="219">
        <v>17369</v>
      </c>
      <c r="J38" s="219">
        <v>2309</v>
      </c>
      <c r="K38" s="255">
        <v>41282307</v>
      </c>
      <c r="L38" s="255">
        <v>99994892</v>
      </c>
      <c r="M38" s="196">
        <v>41.284415807959469</v>
      </c>
      <c r="N38" s="255">
        <v>324194956</v>
      </c>
      <c r="O38" s="255">
        <v>327034182</v>
      </c>
      <c r="P38" s="196">
        <v>99.131825920264205</v>
      </c>
      <c r="Q38" s="255">
        <v>230967</v>
      </c>
      <c r="R38" s="214" t="e">
        <v>#DIV/0!</v>
      </c>
      <c r="S38" s="255">
        <v>334174</v>
      </c>
      <c r="T38" s="214">
        <v>0.25713169928010271</v>
      </c>
      <c r="U38" s="255">
        <v>1496782</v>
      </c>
      <c r="V38" s="214">
        <v>3.6257227611504872</v>
      </c>
      <c r="W38" s="255">
        <v>1559767</v>
      </c>
      <c r="X38" s="214">
        <v>0.48112008033784598</v>
      </c>
      <c r="Y38" s="256">
        <v>81.873108100891116</v>
      </c>
      <c r="Z38" s="256">
        <v>29.411757914225262</v>
      </c>
      <c r="AA38" s="256">
        <v>894626.53125</v>
      </c>
      <c r="AB38" s="256">
        <v>159363.2021484375</v>
      </c>
    </row>
    <row r="39" spans="1:31" s="7" customFormat="1">
      <c r="A39" s="352">
        <v>41913</v>
      </c>
      <c r="B39" s="180" t="s">
        <v>134</v>
      </c>
      <c r="C39" s="180"/>
      <c r="D39" s="241"/>
      <c r="E39" s="219">
        <v>675</v>
      </c>
      <c r="F39" s="219">
        <v>108</v>
      </c>
      <c r="G39" s="219">
        <v>2021</v>
      </c>
      <c r="H39" s="219">
        <v>322</v>
      </c>
      <c r="I39" s="219">
        <v>6899</v>
      </c>
      <c r="J39" s="219">
        <v>1333</v>
      </c>
      <c r="K39" s="219">
        <v>24005304</v>
      </c>
      <c r="L39" s="219">
        <v>24535145</v>
      </c>
      <c r="M39" s="196">
        <v>97.840481480749347</v>
      </c>
      <c r="N39" s="219">
        <v>42871395</v>
      </c>
      <c r="O39" s="219">
        <v>44031659</v>
      </c>
      <c r="P39" s="196">
        <v>97.364932354695071</v>
      </c>
      <c r="Q39" s="219">
        <v>112032</v>
      </c>
      <c r="R39" s="196">
        <v>0.45661845940747059</v>
      </c>
      <c r="S39" s="219">
        <v>311256</v>
      </c>
      <c r="T39" s="196">
        <v>0.70689136611332937</v>
      </c>
      <c r="U39" s="219">
        <v>951210</v>
      </c>
      <c r="V39" s="196">
        <v>3.962499298742364</v>
      </c>
      <c r="W39" s="219">
        <v>544754</v>
      </c>
      <c r="X39" s="196">
        <v>1.2706701187808194</v>
      </c>
      <c r="Y39" s="194">
        <v>87.195001220703119</v>
      </c>
      <c r="Z39" s="194">
        <v>31.484516525268553</v>
      </c>
      <c r="AA39" s="194">
        <v>277824.20703125</v>
      </c>
      <c r="AB39" s="194">
        <v>43570.5341796875</v>
      </c>
    </row>
    <row r="40" spans="1:31" s="7" customFormat="1">
      <c r="A40" s="352">
        <v>41913</v>
      </c>
      <c r="B40" s="180" t="s">
        <v>175</v>
      </c>
      <c r="C40" s="180"/>
      <c r="D40" s="241"/>
      <c r="E40" s="219">
        <v>641</v>
      </c>
      <c r="F40" s="219">
        <v>73</v>
      </c>
      <c r="G40" s="219">
        <v>1869</v>
      </c>
      <c r="H40" s="219">
        <v>195</v>
      </c>
      <c r="I40" s="219">
        <v>5852</v>
      </c>
      <c r="J40" s="219">
        <v>715</v>
      </c>
      <c r="K40" s="219">
        <v>72240</v>
      </c>
      <c r="L40" s="219">
        <v>58247529</v>
      </c>
      <c r="M40" s="196">
        <v>0.12402242848791062</v>
      </c>
      <c r="N40" s="219">
        <v>195640352</v>
      </c>
      <c r="O40" s="219">
        <v>197071988</v>
      </c>
      <c r="P40" s="196">
        <v>99.27354667980515</v>
      </c>
      <c r="Q40" s="219">
        <v>0</v>
      </c>
      <c r="R40" s="196" t="e">
        <v>#DIV/0!</v>
      </c>
      <c r="S40" s="219">
        <v>0</v>
      </c>
      <c r="T40" s="196" t="e">
        <v>#DIV/0!</v>
      </c>
      <c r="U40" s="219">
        <v>397486</v>
      </c>
      <c r="V40" s="196">
        <v>550.22977792776476</v>
      </c>
      <c r="W40" s="219">
        <v>960203</v>
      </c>
      <c r="X40" s="196">
        <v>0.49080009317382561</v>
      </c>
      <c r="Y40" s="194">
        <v>40.36783504486084</v>
      </c>
      <c r="Z40" s="194">
        <v>25.460320949554443</v>
      </c>
      <c r="AA40" s="194">
        <v>340282.30859375</v>
      </c>
      <c r="AB40" s="194">
        <v>70406.375</v>
      </c>
    </row>
    <row r="41" spans="1:31" s="8" customFormat="1">
      <c r="A41" s="352">
        <v>41913</v>
      </c>
      <c r="B41" s="218" t="s">
        <v>135</v>
      </c>
      <c r="C41" s="126"/>
      <c r="D41" s="241"/>
      <c r="E41" s="219">
        <v>656</v>
      </c>
      <c r="F41" s="219">
        <v>29</v>
      </c>
      <c r="G41" s="219">
        <v>1957</v>
      </c>
      <c r="H41" s="219">
        <v>87</v>
      </c>
      <c r="I41" s="219">
        <v>4618</v>
      </c>
      <c r="J41" s="219">
        <v>261</v>
      </c>
      <c r="K41" s="189">
        <v>17204763</v>
      </c>
      <c r="L41" s="189">
        <v>17212218</v>
      </c>
      <c r="M41" s="196">
        <v>99.956687743555179</v>
      </c>
      <c r="N41" s="189">
        <v>85683209</v>
      </c>
      <c r="O41" s="189">
        <v>85930535</v>
      </c>
      <c r="P41" s="196">
        <v>99.712179145631993</v>
      </c>
      <c r="Q41" s="189">
        <v>118935</v>
      </c>
      <c r="R41" s="192">
        <v>0.6909917106347685</v>
      </c>
      <c r="S41" s="189">
        <v>22918</v>
      </c>
      <c r="T41" s="192">
        <v>2.6670379667515537E-2</v>
      </c>
      <c r="U41" s="189">
        <v>148086</v>
      </c>
      <c r="V41" s="205">
        <v>0.86072676343438004</v>
      </c>
      <c r="W41" s="189">
        <v>54810</v>
      </c>
      <c r="X41" s="205">
        <v>6.3968192610292351E-2</v>
      </c>
      <c r="Y41" s="203">
        <v>118.05648803710937</v>
      </c>
      <c r="Z41" s="203">
        <v>31.290436267852783</v>
      </c>
      <c r="AA41" s="203">
        <v>276520.015625</v>
      </c>
      <c r="AB41" s="203">
        <v>45386.29296875</v>
      </c>
      <c r="AC41" s="7"/>
    </row>
    <row r="42" spans="1:31" s="8" customFormat="1">
      <c r="A42" s="352">
        <v>41913</v>
      </c>
      <c r="B42" s="218" t="s">
        <v>121</v>
      </c>
      <c r="C42" s="218" t="s">
        <v>122</v>
      </c>
      <c r="D42" s="241"/>
      <c r="E42" s="305">
        <v>171</v>
      </c>
      <c r="F42" s="305">
        <v>64</v>
      </c>
      <c r="G42" s="305">
        <v>501</v>
      </c>
      <c r="H42" s="305">
        <v>191</v>
      </c>
      <c r="I42" s="305">
        <v>1907</v>
      </c>
      <c r="J42" s="305">
        <v>803</v>
      </c>
      <c r="K42" s="215">
        <v>7887462</v>
      </c>
      <c r="L42" s="215">
        <v>8085112</v>
      </c>
      <c r="M42" s="216">
        <v>97.555381774902344</v>
      </c>
      <c r="N42" s="215">
        <v>15752637</v>
      </c>
      <c r="O42" s="215">
        <v>16207545</v>
      </c>
      <c r="P42" s="216">
        <v>97.193229675292969</v>
      </c>
      <c r="Q42" s="215">
        <v>65253</v>
      </c>
      <c r="R42" s="217">
        <v>0.80707603693008423</v>
      </c>
      <c r="S42" s="215">
        <v>159138</v>
      </c>
      <c r="T42" s="217">
        <v>0.98187601566314697</v>
      </c>
      <c r="U42" s="215">
        <v>377624</v>
      </c>
      <c r="V42" s="217">
        <v>4.7876491546630859</v>
      </c>
      <c r="W42" s="215">
        <v>231061</v>
      </c>
      <c r="X42" s="217">
        <v>1.4668084383010864</v>
      </c>
      <c r="Y42" s="217">
        <v>74.4901123046875</v>
      </c>
      <c r="Z42" s="217">
        <v>26.488426208496094</v>
      </c>
      <c r="AA42" s="217">
        <v>85150.84375</v>
      </c>
      <c r="AB42" s="216">
        <v>12981.34765625</v>
      </c>
      <c r="AC42" s="7"/>
    </row>
    <row r="43" spans="1:31" s="41" customFormat="1">
      <c r="A43" s="352">
        <v>41913</v>
      </c>
      <c r="B43" s="242" t="s">
        <v>123</v>
      </c>
      <c r="C43" s="218" t="s">
        <v>122</v>
      </c>
      <c r="D43" s="241"/>
      <c r="E43" s="305">
        <v>158</v>
      </c>
      <c r="F43" s="305">
        <v>11</v>
      </c>
      <c r="G43" s="305">
        <v>491</v>
      </c>
      <c r="H43" s="305">
        <v>34</v>
      </c>
      <c r="I43" s="305">
        <v>1479</v>
      </c>
      <c r="J43" s="305">
        <v>133</v>
      </c>
      <c r="K43" s="215">
        <v>5031870</v>
      </c>
      <c r="L43" s="215">
        <v>5123879</v>
      </c>
      <c r="M43" s="216">
        <v>98.204307556152344</v>
      </c>
      <c r="N43" s="215">
        <v>8013167</v>
      </c>
      <c r="O43" s="215">
        <v>8190457</v>
      </c>
      <c r="P43" s="216">
        <v>97.835411071777344</v>
      </c>
      <c r="Q43" s="215">
        <v>9740</v>
      </c>
      <c r="R43" s="217">
        <v>0.1900903582572937</v>
      </c>
      <c r="S43" s="215">
        <v>8521</v>
      </c>
      <c r="T43" s="217">
        <v>0.10403570532798767</v>
      </c>
      <c r="U43" s="215">
        <v>169984</v>
      </c>
      <c r="V43" s="217">
        <v>3.3781476020812988</v>
      </c>
      <c r="W43" s="215">
        <v>93375</v>
      </c>
      <c r="X43" s="217">
        <v>1.1652696132659912</v>
      </c>
      <c r="Y43" s="217">
        <v>93.089637756347656</v>
      </c>
      <c r="Z43" s="217">
        <v>32.283863067626953</v>
      </c>
      <c r="AA43" s="217">
        <v>56018.515625</v>
      </c>
      <c r="AB43" s="216">
        <v>8514.265625</v>
      </c>
      <c r="AC43" s="7"/>
    </row>
    <row r="44" spans="1:31" s="41" customFormat="1">
      <c r="A44" s="352">
        <v>41913</v>
      </c>
      <c r="B44" s="242" t="s">
        <v>183</v>
      </c>
      <c r="C44" s="218" t="s">
        <v>122</v>
      </c>
      <c r="D44" s="241"/>
      <c r="E44" s="305">
        <v>130</v>
      </c>
      <c r="F44" s="305">
        <v>10</v>
      </c>
      <c r="G44" s="305">
        <v>391</v>
      </c>
      <c r="H44" s="305">
        <v>30</v>
      </c>
      <c r="I44" s="305">
        <v>1477</v>
      </c>
      <c r="J44" s="305">
        <v>114</v>
      </c>
      <c r="K44" s="215">
        <v>3885860</v>
      </c>
      <c r="L44" s="215">
        <v>3957892</v>
      </c>
      <c r="M44" s="216">
        <v>98.180038452148438</v>
      </c>
      <c r="N44" s="215">
        <v>6191503</v>
      </c>
      <c r="O44" s="215">
        <v>6331299</v>
      </c>
      <c r="P44" s="216">
        <v>97.791984558105469</v>
      </c>
      <c r="Q44" s="215">
        <v>8872</v>
      </c>
      <c r="R44" s="217">
        <v>0.22415973246097565</v>
      </c>
      <c r="S44" s="215">
        <v>21389</v>
      </c>
      <c r="T44" s="217">
        <v>0.33782956004142761</v>
      </c>
      <c r="U44" s="215">
        <v>119220</v>
      </c>
      <c r="V44" s="217">
        <v>3.0680468082427979</v>
      </c>
      <c r="W44" s="215">
        <v>67705</v>
      </c>
      <c r="X44" s="217">
        <v>1.0935148000717163</v>
      </c>
      <c r="Y44" s="217">
        <v>93.483123779296875</v>
      </c>
      <c r="Z44" s="217">
        <v>34.140274047851563</v>
      </c>
      <c r="AA44" s="217">
        <v>45941.8359375</v>
      </c>
      <c r="AB44" s="216">
        <v>7498.2197265625</v>
      </c>
      <c r="AC44" s="7"/>
    </row>
    <row r="45" spans="1:31" s="99" customFormat="1">
      <c r="A45" s="352">
        <v>41913</v>
      </c>
      <c r="B45" s="181" t="s">
        <v>126</v>
      </c>
      <c r="C45" s="218" t="s">
        <v>122</v>
      </c>
      <c r="D45" s="241"/>
      <c r="E45" s="305">
        <v>113</v>
      </c>
      <c r="F45" s="305">
        <v>8</v>
      </c>
      <c r="G45" s="305">
        <v>331</v>
      </c>
      <c r="H45" s="305">
        <v>22</v>
      </c>
      <c r="I45" s="305">
        <v>1013</v>
      </c>
      <c r="J45" s="305">
        <v>88</v>
      </c>
      <c r="K45" s="215">
        <v>3460157</v>
      </c>
      <c r="L45" s="215">
        <v>3529064</v>
      </c>
      <c r="M45" s="216">
        <v>98.047439575195313</v>
      </c>
      <c r="N45" s="215">
        <v>5706814</v>
      </c>
      <c r="O45" s="215">
        <v>5827401</v>
      </c>
      <c r="P45" s="216">
        <v>97.930686950683594</v>
      </c>
      <c r="Q45" s="215">
        <v>5754</v>
      </c>
      <c r="R45" s="217">
        <v>0.16304606199264526</v>
      </c>
      <c r="S45" s="215">
        <v>2121</v>
      </c>
      <c r="T45" s="217">
        <v>3.6397013813257217E-2</v>
      </c>
      <c r="U45" s="215">
        <v>103237</v>
      </c>
      <c r="V45" s="217">
        <v>2.9835929870605469</v>
      </c>
      <c r="W45" s="215">
        <v>63923</v>
      </c>
      <c r="X45" s="217">
        <v>1.1201170682907104</v>
      </c>
      <c r="Y45" s="217">
        <v>91.420768737792969</v>
      </c>
      <c r="Z45" s="217">
        <v>33.218162536621094</v>
      </c>
      <c r="AA45" s="217">
        <v>43521.73828125</v>
      </c>
      <c r="AB45" s="216">
        <v>7010.46484375</v>
      </c>
      <c r="AC45" s="7"/>
      <c r="AD45" s="41"/>
      <c r="AE45" s="41"/>
    </row>
    <row r="46" spans="1:31" s="41" customFormat="1">
      <c r="A46" s="352">
        <v>41913</v>
      </c>
      <c r="B46" s="181" t="s">
        <v>184</v>
      </c>
      <c r="C46" s="218" t="s">
        <v>122</v>
      </c>
      <c r="D46" s="241"/>
      <c r="E46" s="305">
        <v>103</v>
      </c>
      <c r="F46" s="305">
        <v>15</v>
      </c>
      <c r="G46" s="305">
        <v>307</v>
      </c>
      <c r="H46" s="305">
        <v>45</v>
      </c>
      <c r="I46" s="305">
        <v>1023</v>
      </c>
      <c r="J46" s="305">
        <v>195</v>
      </c>
      <c r="K46" s="215">
        <v>3739955</v>
      </c>
      <c r="L46" s="215">
        <v>3839198</v>
      </c>
      <c r="M46" s="216">
        <v>97.415008544921875</v>
      </c>
      <c r="N46" s="215">
        <v>7207274</v>
      </c>
      <c r="O46" s="215">
        <v>7474957</v>
      </c>
      <c r="P46" s="216">
        <v>96.418937683105469</v>
      </c>
      <c r="Q46" s="215">
        <v>22413</v>
      </c>
      <c r="R46" s="217">
        <v>0.58379381895065308</v>
      </c>
      <c r="S46" s="215">
        <v>120087</v>
      </c>
      <c r="T46" s="217">
        <v>1.6065243482589722</v>
      </c>
      <c r="U46" s="215">
        <v>181145</v>
      </c>
      <c r="V46" s="217">
        <v>4.8435072898864746</v>
      </c>
      <c r="W46" s="215">
        <v>88690</v>
      </c>
      <c r="X46" s="217">
        <v>1.2305623292922974</v>
      </c>
      <c r="Y46" s="217">
        <v>83.491363525390625</v>
      </c>
      <c r="Z46" s="217">
        <v>31.29185676574707</v>
      </c>
      <c r="AA46" s="217">
        <v>47191.2734375</v>
      </c>
      <c r="AB46" s="216">
        <v>7566.236328125</v>
      </c>
      <c r="AC46" s="7"/>
    </row>
    <row r="47" spans="1:31" s="41" customFormat="1">
      <c r="A47" s="352">
        <v>41913</v>
      </c>
      <c r="B47" s="181" t="s">
        <v>131</v>
      </c>
      <c r="C47" s="218" t="s">
        <v>176</v>
      </c>
      <c r="D47" s="241"/>
      <c r="E47" s="305">
        <v>174</v>
      </c>
      <c r="F47" s="305">
        <v>20</v>
      </c>
      <c r="G47" s="305">
        <v>507</v>
      </c>
      <c r="H47" s="305">
        <v>50</v>
      </c>
      <c r="I47" s="305">
        <v>1467</v>
      </c>
      <c r="J47" s="305">
        <v>163</v>
      </c>
      <c r="K47" s="215">
        <v>19495</v>
      </c>
      <c r="L47" s="215">
        <v>16543708</v>
      </c>
      <c r="M47" s="216">
        <v>0.11783935874700546</v>
      </c>
      <c r="N47" s="215">
        <v>53406900</v>
      </c>
      <c r="O47" s="215">
        <v>53832024</v>
      </c>
      <c r="P47" s="216">
        <v>99.210273742675781</v>
      </c>
      <c r="Q47" s="215">
        <v>0</v>
      </c>
      <c r="R47" s="217">
        <v>0</v>
      </c>
      <c r="S47" s="215">
        <v>0</v>
      </c>
      <c r="T47" s="217">
        <v>0</v>
      </c>
      <c r="U47" s="215">
        <v>97206</v>
      </c>
      <c r="V47" s="217">
        <v>498.62014770507812</v>
      </c>
      <c r="W47" s="215">
        <v>307175</v>
      </c>
      <c r="X47" s="217">
        <v>0.57515978813171387</v>
      </c>
      <c r="Y47" s="217">
        <v>40.55908203125</v>
      </c>
      <c r="Z47" s="217">
        <v>25.446298599243164</v>
      </c>
      <c r="AA47" s="217">
        <v>86805.6328125</v>
      </c>
      <c r="AB47" s="216">
        <v>18195.876953125</v>
      </c>
      <c r="AC47" s="7"/>
    </row>
    <row r="48" spans="1:31" s="41" customFormat="1">
      <c r="A48" s="352">
        <v>41913</v>
      </c>
      <c r="B48" s="181" t="s">
        <v>124</v>
      </c>
      <c r="C48" s="181" t="s">
        <v>176</v>
      </c>
      <c r="D48" s="241"/>
      <c r="E48" s="180">
        <v>126</v>
      </c>
      <c r="F48" s="180">
        <v>33</v>
      </c>
      <c r="G48" s="180">
        <v>370</v>
      </c>
      <c r="H48" s="180">
        <v>87</v>
      </c>
      <c r="I48" s="180">
        <v>1364</v>
      </c>
      <c r="J48" s="180">
        <v>345</v>
      </c>
      <c r="K48" s="215">
        <v>15995</v>
      </c>
      <c r="L48" s="215">
        <v>11899276</v>
      </c>
      <c r="M48" s="216">
        <v>0.13441994786262512</v>
      </c>
      <c r="N48" s="215">
        <v>34957412</v>
      </c>
      <c r="O48" s="215">
        <v>35411160</v>
      </c>
      <c r="P48" s="216">
        <v>98.7186279296875</v>
      </c>
      <c r="Q48" s="215">
        <v>0</v>
      </c>
      <c r="R48" s="217">
        <v>0</v>
      </c>
      <c r="S48" s="215">
        <v>0</v>
      </c>
      <c r="T48" s="217">
        <v>0</v>
      </c>
      <c r="U48" s="215">
        <v>94331</v>
      </c>
      <c r="V48" s="217">
        <v>589.7530517578125</v>
      </c>
      <c r="W48" s="215">
        <v>187552</v>
      </c>
      <c r="X48" s="217">
        <v>0.53651571273803711</v>
      </c>
      <c r="Y48" s="217">
        <v>40.790481567382813</v>
      </c>
      <c r="Z48" s="217">
        <v>26.063713073730469</v>
      </c>
      <c r="AA48" s="217">
        <v>59743.75390625</v>
      </c>
      <c r="AB48" s="216">
        <v>11887.4931640625</v>
      </c>
      <c r="AC48" s="7"/>
    </row>
    <row r="49" spans="1:31" s="41" customFormat="1">
      <c r="A49" s="352">
        <v>41913</v>
      </c>
      <c r="B49" s="206" t="s">
        <v>133</v>
      </c>
      <c r="C49" s="206" t="s">
        <v>176</v>
      </c>
      <c r="D49" s="241"/>
      <c r="E49" s="180">
        <v>164</v>
      </c>
      <c r="F49" s="180">
        <v>12</v>
      </c>
      <c r="G49" s="180">
        <v>485</v>
      </c>
      <c r="H49" s="180">
        <v>34</v>
      </c>
      <c r="I49" s="180">
        <v>1419</v>
      </c>
      <c r="J49" s="180">
        <v>114</v>
      </c>
      <c r="K49" s="254">
        <v>18165</v>
      </c>
      <c r="L49" s="254">
        <v>16882340</v>
      </c>
      <c r="M49" s="246">
        <v>0.10759764164686203</v>
      </c>
      <c r="N49" s="254">
        <v>62899344</v>
      </c>
      <c r="O49" s="254">
        <v>63173216</v>
      </c>
      <c r="P49" s="246">
        <v>99.566474914550781</v>
      </c>
      <c r="Q49" s="254">
        <v>0</v>
      </c>
      <c r="R49" s="249">
        <v>0</v>
      </c>
      <c r="S49" s="254">
        <v>0</v>
      </c>
      <c r="T49" s="249">
        <v>0</v>
      </c>
      <c r="U49" s="254">
        <v>112456</v>
      </c>
      <c r="V49" s="249">
        <v>619.08062744140625</v>
      </c>
      <c r="W49" s="254">
        <v>251900</v>
      </c>
      <c r="X49" s="249">
        <v>0.40048113465309143</v>
      </c>
      <c r="Y49" s="249">
        <v>40.699359893798828</v>
      </c>
      <c r="Z49" s="249">
        <v>25.966413497924805</v>
      </c>
      <c r="AA49" s="249">
        <v>115247.953125</v>
      </c>
      <c r="AB49" s="246">
        <v>24283.66796875</v>
      </c>
      <c r="AC49" s="7"/>
    </row>
    <row r="50" spans="1:31" s="299" customFormat="1">
      <c r="A50" s="352">
        <v>41913</v>
      </c>
      <c r="B50" s="206" t="s">
        <v>125</v>
      </c>
      <c r="C50" s="206" t="s">
        <v>176</v>
      </c>
      <c r="D50" s="241"/>
      <c r="E50" s="180">
        <v>177</v>
      </c>
      <c r="F50" s="180">
        <v>8</v>
      </c>
      <c r="G50" s="180">
        <v>507</v>
      </c>
      <c r="H50" s="180">
        <v>24</v>
      </c>
      <c r="I50" s="180">
        <v>1602</v>
      </c>
      <c r="J50" s="180">
        <v>93</v>
      </c>
      <c r="K50" s="254">
        <v>18585</v>
      </c>
      <c r="L50" s="254">
        <v>12922205</v>
      </c>
      <c r="M50" s="246">
        <v>0.14382220804691315</v>
      </c>
      <c r="N50" s="254">
        <v>44376696</v>
      </c>
      <c r="O50" s="254">
        <v>44655588</v>
      </c>
      <c r="P50" s="246">
        <v>99.375457763671875</v>
      </c>
      <c r="Q50" s="254">
        <v>0</v>
      </c>
      <c r="R50" s="249">
        <v>0</v>
      </c>
      <c r="S50" s="254">
        <v>0</v>
      </c>
      <c r="T50" s="249">
        <v>0</v>
      </c>
      <c r="U50" s="254">
        <v>93493</v>
      </c>
      <c r="V50" s="249">
        <v>503.05621337890625</v>
      </c>
      <c r="W50" s="254">
        <v>213576</v>
      </c>
      <c r="X50" s="249">
        <v>0.4812796413898468</v>
      </c>
      <c r="Y50" s="249">
        <v>39.422416687011719</v>
      </c>
      <c r="Z50" s="249">
        <v>24.364858627319336</v>
      </c>
      <c r="AA50" s="249">
        <v>78484.96875</v>
      </c>
      <c r="AB50" s="246">
        <v>16039.3369140625</v>
      </c>
    </row>
    <row r="51" spans="1:31" s="7" customFormat="1">
      <c r="A51" s="352">
        <v>41913</v>
      </c>
      <c r="B51" s="181" t="s">
        <v>127</v>
      </c>
      <c r="C51" s="181" t="s">
        <v>128</v>
      </c>
      <c r="D51" s="241"/>
      <c r="E51" s="388">
        <v>150</v>
      </c>
      <c r="F51" s="388">
        <v>16</v>
      </c>
      <c r="G51" s="388">
        <v>450</v>
      </c>
      <c r="H51" s="388">
        <v>48</v>
      </c>
      <c r="I51" s="388">
        <v>1438</v>
      </c>
      <c r="J51" s="388">
        <v>162</v>
      </c>
      <c r="K51" s="187">
        <v>4520025</v>
      </c>
      <c r="L51" s="187">
        <v>4523247</v>
      </c>
      <c r="M51" s="185">
        <v>99.928764343261719</v>
      </c>
      <c r="N51" s="187">
        <v>19886228</v>
      </c>
      <c r="O51" s="187">
        <v>19962532</v>
      </c>
      <c r="P51" s="185">
        <v>99.617767333984375</v>
      </c>
      <c r="Q51" s="187">
        <v>44143</v>
      </c>
      <c r="R51" s="186">
        <v>0.97591400146484375</v>
      </c>
      <c r="S51" s="187">
        <v>4520</v>
      </c>
      <c r="T51" s="186">
        <v>2.2642418742179871E-2</v>
      </c>
      <c r="U51" s="187">
        <v>45315</v>
      </c>
      <c r="V51" s="186">
        <v>1.0025386810302734</v>
      </c>
      <c r="W51" s="187">
        <v>16303</v>
      </c>
      <c r="X51" s="186">
        <v>8.1981360912322998E-2</v>
      </c>
      <c r="Y51" s="186">
        <v>118.74228668212891</v>
      </c>
      <c r="Z51" s="186">
        <v>28.569429397583008</v>
      </c>
      <c r="AA51" s="186">
        <v>54766.25390625</v>
      </c>
      <c r="AB51" s="185">
        <v>8531.740234375</v>
      </c>
    </row>
    <row r="52" spans="1:31" s="7" customFormat="1">
      <c r="A52" s="352">
        <v>41913</v>
      </c>
      <c r="B52" s="181" t="s">
        <v>129</v>
      </c>
      <c r="C52" s="181" t="s">
        <v>128</v>
      </c>
      <c r="D52" s="241"/>
      <c r="E52" s="388">
        <v>152</v>
      </c>
      <c r="F52" s="388">
        <v>3</v>
      </c>
      <c r="G52" s="388">
        <v>452</v>
      </c>
      <c r="H52" s="388">
        <v>9</v>
      </c>
      <c r="I52" s="388">
        <v>1181</v>
      </c>
      <c r="J52" s="388">
        <v>29</v>
      </c>
      <c r="K52" s="187">
        <v>2985679</v>
      </c>
      <c r="L52" s="187">
        <v>2988058</v>
      </c>
      <c r="M52" s="185">
        <v>99.920379638671875</v>
      </c>
      <c r="N52" s="187">
        <v>14494525</v>
      </c>
      <c r="O52" s="187">
        <v>14545571</v>
      </c>
      <c r="P52" s="185">
        <v>99.649063110351563</v>
      </c>
      <c r="Q52" s="187">
        <v>60752</v>
      </c>
      <c r="R52" s="186">
        <v>2.0331599712371826</v>
      </c>
      <c r="S52" s="187">
        <v>13596</v>
      </c>
      <c r="T52" s="186">
        <v>9.3471750617027283E-2</v>
      </c>
      <c r="U52" s="187">
        <v>30033</v>
      </c>
      <c r="V52" s="186">
        <v>1.0059018135070801</v>
      </c>
      <c r="W52" s="187">
        <v>11475</v>
      </c>
      <c r="X52" s="186">
        <v>7.9167820513248444E-2</v>
      </c>
      <c r="Y52" s="186">
        <v>116.50341033935547</v>
      </c>
      <c r="Z52" s="186">
        <v>29.541826248168945</v>
      </c>
      <c r="AA52" s="186">
        <v>43627.79296875</v>
      </c>
      <c r="AB52" s="185">
        <v>6287.2294921875</v>
      </c>
    </row>
    <row r="53" spans="1:31" s="7" customFormat="1">
      <c r="A53" s="352">
        <v>41913</v>
      </c>
      <c r="B53" s="199" t="s">
        <v>130</v>
      </c>
      <c r="C53" s="199" t="s">
        <v>128</v>
      </c>
      <c r="D53" s="241"/>
      <c r="E53" s="219">
        <v>176</v>
      </c>
      <c r="F53" s="219">
        <v>5</v>
      </c>
      <c r="G53" s="219">
        <v>528</v>
      </c>
      <c r="H53" s="219">
        <v>15</v>
      </c>
      <c r="I53" s="219">
        <v>914</v>
      </c>
      <c r="J53" s="219">
        <v>35</v>
      </c>
      <c r="K53" s="255">
        <v>5253713</v>
      </c>
      <c r="L53" s="255">
        <v>5254512</v>
      </c>
      <c r="M53" s="196">
        <v>99.984794616699219</v>
      </c>
      <c r="N53" s="255">
        <v>28675968</v>
      </c>
      <c r="O53" s="255">
        <v>28736156</v>
      </c>
      <c r="P53" s="196">
        <v>99.790550231933594</v>
      </c>
      <c r="Q53" s="255">
        <v>10144</v>
      </c>
      <c r="R53" s="214">
        <v>0.19305312633514404</v>
      </c>
      <c r="S53" s="255">
        <v>2891</v>
      </c>
      <c r="T53" s="214">
        <v>1.0060496628284454E-2</v>
      </c>
      <c r="U53" s="255">
        <v>39151</v>
      </c>
      <c r="V53" s="214">
        <v>0.74520629644393921</v>
      </c>
      <c r="W53" s="255">
        <v>13388</v>
      </c>
      <c r="X53" s="214">
        <v>4.6687178313732147E-2</v>
      </c>
      <c r="Y53" s="256">
        <v>121.55366516113281</v>
      </c>
      <c r="Z53" s="256">
        <v>35.778804779052734</v>
      </c>
      <c r="AA53" s="256">
        <v>102559.5546875</v>
      </c>
      <c r="AB53" s="256">
        <v>18828.0859375</v>
      </c>
    </row>
    <row r="54" spans="1:31" s="7" customFormat="1">
      <c r="A54" s="352">
        <v>41913</v>
      </c>
      <c r="B54" s="180" t="s">
        <v>132</v>
      </c>
      <c r="C54" s="180" t="s">
        <v>128</v>
      </c>
      <c r="D54" s="241"/>
      <c r="E54" s="219">
        <v>178</v>
      </c>
      <c r="F54" s="219">
        <v>5</v>
      </c>
      <c r="G54" s="219">
        <v>527</v>
      </c>
      <c r="H54" s="219">
        <v>15</v>
      </c>
      <c r="I54" s="219">
        <v>1085</v>
      </c>
      <c r="J54" s="219">
        <v>35</v>
      </c>
      <c r="K54" s="219">
        <v>4445346</v>
      </c>
      <c r="L54" s="219">
        <v>4446401</v>
      </c>
      <c r="M54" s="196">
        <v>99.976272583007812</v>
      </c>
      <c r="N54" s="219">
        <v>22626488</v>
      </c>
      <c r="O54" s="219">
        <v>22686276</v>
      </c>
      <c r="P54" s="196">
        <v>99.736457824707031</v>
      </c>
      <c r="Q54" s="219">
        <v>3896</v>
      </c>
      <c r="R54" s="196">
        <v>8.7621428072452545E-2</v>
      </c>
      <c r="S54" s="219">
        <v>1911</v>
      </c>
      <c r="T54" s="196">
        <v>8.4235947579145432E-3</v>
      </c>
      <c r="U54" s="219">
        <v>33587</v>
      </c>
      <c r="V54" s="196">
        <v>0.75555425882339478</v>
      </c>
      <c r="W54" s="219">
        <v>13644</v>
      </c>
      <c r="X54" s="196">
        <v>6.0301005840301514E-2</v>
      </c>
      <c r="Y54" s="194">
        <v>115.42658996582031</v>
      </c>
      <c r="Z54" s="194">
        <v>31.271684646606445</v>
      </c>
      <c r="AA54" s="194">
        <v>75566.4140625</v>
      </c>
      <c r="AB54" s="194">
        <v>11739.2373046875</v>
      </c>
    </row>
    <row r="55" spans="1:31" s="8" customFormat="1">
      <c r="A55" s="352">
        <v>41912</v>
      </c>
      <c r="B55" s="199" t="s">
        <v>6</v>
      </c>
      <c r="C55" s="199"/>
      <c r="D55" s="241"/>
      <c r="E55" s="219">
        <v>1971</v>
      </c>
      <c r="F55" s="219">
        <v>210</v>
      </c>
      <c r="G55" s="219">
        <v>5844</v>
      </c>
      <c r="H55" s="219">
        <v>604</v>
      </c>
      <c r="I55" s="219">
        <v>17430</v>
      </c>
      <c r="J55" s="219">
        <v>2300</v>
      </c>
      <c r="K55" s="255">
        <v>39108234</v>
      </c>
      <c r="L55" s="255">
        <v>97421777</v>
      </c>
      <c r="M55" s="196">
        <v>40.143215618002941</v>
      </c>
      <c r="N55" s="255">
        <v>309880511</v>
      </c>
      <c r="O55" s="255">
        <v>312727255</v>
      </c>
      <c r="P55" s="196">
        <v>99.089703901887276</v>
      </c>
      <c r="Q55" s="255">
        <v>219931</v>
      </c>
      <c r="R55" s="214" t="e">
        <v>#DIV/0!</v>
      </c>
      <c r="S55" s="255">
        <v>320523</v>
      </c>
      <c r="T55" s="214">
        <v>0.26845453704418798</v>
      </c>
      <c r="U55" s="255">
        <v>1541742</v>
      </c>
      <c r="V55" s="214">
        <v>3.9422439883477707</v>
      </c>
      <c r="W55" s="255">
        <v>1577945</v>
      </c>
      <c r="X55" s="214">
        <v>0.50921079231374933</v>
      </c>
      <c r="Y55" s="256">
        <v>81.567000961303719</v>
      </c>
      <c r="Z55" s="256">
        <v>29.374665705362958</v>
      </c>
      <c r="AA55" s="256">
        <v>851412.06640625</v>
      </c>
      <c r="AB55" s="256">
        <v>154006.099609375</v>
      </c>
      <c r="AC55" s="7"/>
    </row>
    <row r="56" spans="1:31" s="8" customFormat="1">
      <c r="A56" s="352">
        <v>41912</v>
      </c>
      <c r="B56" s="180" t="s">
        <v>134</v>
      </c>
      <c r="C56" s="180"/>
      <c r="D56" s="241"/>
      <c r="E56" s="219">
        <v>674</v>
      </c>
      <c r="F56" s="219">
        <v>108</v>
      </c>
      <c r="G56" s="219">
        <v>2018</v>
      </c>
      <c r="H56" s="219">
        <v>322</v>
      </c>
      <c r="I56" s="219">
        <v>6891</v>
      </c>
      <c r="J56" s="219">
        <v>1327</v>
      </c>
      <c r="K56" s="219">
        <v>23740614</v>
      </c>
      <c r="L56" s="219">
        <v>24289191</v>
      </c>
      <c r="M56" s="196">
        <v>97.741476856927846</v>
      </c>
      <c r="N56" s="219">
        <v>41677894</v>
      </c>
      <c r="O56" s="219">
        <v>42833987</v>
      </c>
      <c r="P56" s="196">
        <v>97.300991383314368</v>
      </c>
      <c r="Q56" s="219">
        <v>119617</v>
      </c>
      <c r="R56" s="196">
        <v>0.49247008545336307</v>
      </c>
      <c r="S56" s="219">
        <v>309637</v>
      </c>
      <c r="T56" s="196">
        <v>0.72287690670843674</v>
      </c>
      <c r="U56" s="219">
        <v>952907</v>
      </c>
      <c r="V56" s="196">
        <v>4.013826309093079</v>
      </c>
      <c r="W56" s="219">
        <v>553779</v>
      </c>
      <c r="X56" s="196">
        <v>1.3287115739009452</v>
      </c>
      <c r="Y56" s="194">
        <v>87.901501464843747</v>
      </c>
      <c r="Z56" s="194">
        <v>31.650734329223631</v>
      </c>
      <c r="AA56" s="194">
        <v>274566.87890625</v>
      </c>
      <c r="AB56" s="194">
        <v>43882.71435546875</v>
      </c>
      <c r="AC56" s="7"/>
    </row>
    <row r="57" spans="1:31" s="299" customFormat="1">
      <c r="A57" s="352">
        <v>41912</v>
      </c>
      <c r="B57" s="180" t="s">
        <v>175</v>
      </c>
      <c r="C57" s="180"/>
      <c r="D57" s="241"/>
      <c r="E57" s="219">
        <v>641</v>
      </c>
      <c r="F57" s="219">
        <v>73</v>
      </c>
      <c r="G57" s="219">
        <v>1869</v>
      </c>
      <c r="H57" s="219">
        <v>195</v>
      </c>
      <c r="I57" s="219">
        <v>5852</v>
      </c>
      <c r="J57" s="219">
        <v>715</v>
      </c>
      <c r="K57" s="219">
        <v>72240</v>
      </c>
      <c r="L57" s="219">
        <v>57830670</v>
      </c>
      <c r="M57" s="196">
        <v>0.12491641545913268</v>
      </c>
      <c r="N57" s="219">
        <v>191871320</v>
      </c>
      <c r="O57" s="219">
        <v>193331620</v>
      </c>
      <c r="P57" s="196">
        <v>99.244665719968623</v>
      </c>
      <c r="Q57" s="219">
        <v>0</v>
      </c>
      <c r="R57" s="196" t="e">
        <v>#DIV/0!</v>
      </c>
      <c r="S57" s="219">
        <v>0</v>
      </c>
      <c r="T57" s="196" t="e">
        <v>#DIV/0!</v>
      </c>
      <c r="U57" s="219">
        <v>416902</v>
      </c>
      <c r="V57" s="196">
        <v>577.1068658490808</v>
      </c>
      <c r="W57" s="219">
        <v>975586</v>
      </c>
      <c r="X57" s="196">
        <v>0.50845847755971507</v>
      </c>
      <c r="Y57" s="194">
        <v>40.38224983215332</v>
      </c>
      <c r="Z57" s="194">
        <v>25.63325023651123</v>
      </c>
      <c r="AA57" s="194">
        <v>336648.20703125</v>
      </c>
      <c r="AB57" s="194">
        <v>70853.029296875</v>
      </c>
      <c r="AC57" s="7"/>
    </row>
    <row r="58" spans="1:31" s="299" customFormat="1">
      <c r="A58" s="352">
        <v>41912</v>
      </c>
      <c r="B58" s="218" t="s">
        <v>135</v>
      </c>
      <c r="C58" s="126"/>
      <c r="D58" s="241"/>
      <c r="E58" s="219">
        <v>656</v>
      </c>
      <c r="F58" s="219">
        <v>29</v>
      </c>
      <c r="G58" s="219">
        <v>1957</v>
      </c>
      <c r="H58" s="219">
        <v>87</v>
      </c>
      <c r="I58" s="219">
        <v>4687</v>
      </c>
      <c r="J58" s="219">
        <v>258</v>
      </c>
      <c r="K58" s="189">
        <v>15295380</v>
      </c>
      <c r="L58" s="189">
        <v>15301916</v>
      </c>
      <c r="M58" s="196">
        <v>99.957286394723383</v>
      </c>
      <c r="N58" s="189">
        <v>76331297</v>
      </c>
      <c r="O58" s="189">
        <v>76561648</v>
      </c>
      <c r="P58" s="196">
        <v>99.699130039625061</v>
      </c>
      <c r="Q58" s="189">
        <v>100314</v>
      </c>
      <c r="R58" s="192">
        <v>0.65556496897140226</v>
      </c>
      <c r="S58" s="189">
        <v>10886</v>
      </c>
      <c r="T58" s="192">
        <v>1.4218607144247272E-2</v>
      </c>
      <c r="U58" s="189">
        <v>171933</v>
      </c>
      <c r="V58" s="205">
        <v>1.1240845150557504</v>
      </c>
      <c r="W58" s="189">
        <v>48580</v>
      </c>
      <c r="X58" s="205">
        <v>6.364362121357979E-2</v>
      </c>
      <c r="Y58" s="203">
        <v>116.41725158691406</v>
      </c>
      <c r="Z58" s="203">
        <v>30.840012550354004</v>
      </c>
      <c r="AA58" s="203">
        <v>240196.98046875</v>
      </c>
      <c r="AB58" s="203">
        <v>39270.35595703125</v>
      </c>
      <c r="AC58" s="7"/>
    </row>
    <row r="59" spans="1:31" s="301" customFormat="1">
      <c r="A59" s="352">
        <v>41912</v>
      </c>
      <c r="B59" s="218" t="s">
        <v>121</v>
      </c>
      <c r="C59" s="218" t="s">
        <v>122</v>
      </c>
      <c r="D59" s="241"/>
      <c r="E59" s="305">
        <v>171</v>
      </c>
      <c r="F59" s="305">
        <v>64</v>
      </c>
      <c r="G59" s="305">
        <v>501</v>
      </c>
      <c r="H59" s="305">
        <v>191</v>
      </c>
      <c r="I59" s="305">
        <v>1907</v>
      </c>
      <c r="J59" s="305">
        <v>797</v>
      </c>
      <c r="K59" s="215">
        <v>7806272</v>
      </c>
      <c r="L59" s="215">
        <v>8015294</v>
      </c>
      <c r="M59" s="216">
        <v>97.3922119140625</v>
      </c>
      <c r="N59" s="215">
        <v>15498437</v>
      </c>
      <c r="O59" s="215">
        <v>15966568</v>
      </c>
      <c r="P59" s="216">
        <v>97.06805419921875</v>
      </c>
      <c r="Q59" s="215">
        <v>77203</v>
      </c>
      <c r="R59" s="217">
        <v>0.96319609880447388</v>
      </c>
      <c r="S59" s="215">
        <v>168020</v>
      </c>
      <c r="T59" s="217">
        <v>1.0523238182067871</v>
      </c>
      <c r="U59" s="215">
        <v>387168</v>
      </c>
      <c r="V59" s="217">
        <v>4.9597043991088867</v>
      </c>
      <c r="W59" s="215">
        <v>243910</v>
      </c>
      <c r="X59" s="217">
        <v>1.573771595954895</v>
      </c>
      <c r="Y59" s="217">
        <v>75.27850341796875</v>
      </c>
      <c r="Z59" s="217">
        <v>25.963676452636719</v>
      </c>
      <c r="AA59" s="217">
        <v>85526.984375</v>
      </c>
      <c r="AB59" s="216">
        <v>12538.5166015625</v>
      </c>
      <c r="AC59" s="7"/>
      <c r="AD59" s="299"/>
      <c r="AE59" s="299"/>
    </row>
    <row r="60" spans="1:31" s="299" customFormat="1">
      <c r="A60" s="352">
        <v>41912</v>
      </c>
      <c r="B60" s="242" t="s">
        <v>123</v>
      </c>
      <c r="C60" s="218" t="s">
        <v>122</v>
      </c>
      <c r="D60" s="241"/>
      <c r="E60" s="305">
        <v>158</v>
      </c>
      <c r="F60" s="305">
        <v>11</v>
      </c>
      <c r="G60" s="305">
        <v>491</v>
      </c>
      <c r="H60" s="305">
        <v>34</v>
      </c>
      <c r="I60" s="305">
        <v>1479</v>
      </c>
      <c r="J60" s="305">
        <v>133</v>
      </c>
      <c r="K60" s="215">
        <v>5002187</v>
      </c>
      <c r="L60" s="215">
        <v>5105526</v>
      </c>
      <c r="M60" s="216">
        <v>97.975936889648437</v>
      </c>
      <c r="N60" s="215">
        <v>7849269</v>
      </c>
      <c r="O60" s="215">
        <v>8032280</v>
      </c>
      <c r="P60" s="216">
        <v>97.7215576171875</v>
      </c>
      <c r="Q60" s="215">
        <v>13818</v>
      </c>
      <c r="R60" s="217">
        <v>0.27064791321754456</v>
      </c>
      <c r="S60" s="215">
        <v>12808</v>
      </c>
      <c r="T60" s="217">
        <v>0.15945659577846527</v>
      </c>
      <c r="U60" s="215">
        <v>173815</v>
      </c>
      <c r="V60" s="217">
        <v>3.4747800827026367</v>
      </c>
      <c r="W60" s="215">
        <v>101884</v>
      </c>
      <c r="X60" s="217">
        <v>1.2980061769485474</v>
      </c>
      <c r="Y60" s="217">
        <v>91.144363403320313</v>
      </c>
      <c r="Z60" s="217">
        <v>33.079757690429688</v>
      </c>
      <c r="AA60" s="217">
        <v>53837.06640625</v>
      </c>
      <c r="AB60" s="216">
        <v>9261.4287109375</v>
      </c>
      <c r="AC60" s="7"/>
    </row>
    <row r="61" spans="1:31" s="299" customFormat="1">
      <c r="A61" s="352">
        <v>41912</v>
      </c>
      <c r="B61" s="242" t="s">
        <v>183</v>
      </c>
      <c r="C61" s="218" t="s">
        <v>122</v>
      </c>
      <c r="D61" s="241"/>
      <c r="E61" s="305">
        <v>130</v>
      </c>
      <c r="F61" s="305">
        <v>10</v>
      </c>
      <c r="G61" s="305">
        <v>391</v>
      </c>
      <c r="H61" s="305">
        <v>30</v>
      </c>
      <c r="I61" s="305">
        <v>1477</v>
      </c>
      <c r="J61" s="305">
        <v>114</v>
      </c>
      <c r="K61" s="215">
        <v>3907230</v>
      </c>
      <c r="L61" s="215">
        <v>3976939</v>
      </c>
      <c r="M61" s="216">
        <v>98.247169494628906</v>
      </c>
      <c r="N61" s="215">
        <v>6205652</v>
      </c>
      <c r="O61" s="215">
        <v>6328834</v>
      </c>
      <c r="P61" s="216">
        <v>98.053634643554688</v>
      </c>
      <c r="Q61" s="215">
        <v>4608</v>
      </c>
      <c r="R61" s="217">
        <v>0.11586800962686539</v>
      </c>
      <c r="S61" s="215">
        <v>5828</v>
      </c>
      <c r="T61" s="217">
        <v>9.2086471617221832E-2</v>
      </c>
      <c r="U61" s="215">
        <v>107868</v>
      </c>
      <c r="V61" s="217">
        <v>2.760728120803833</v>
      </c>
      <c r="W61" s="215">
        <v>61093</v>
      </c>
      <c r="X61" s="217">
        <v>0.98447352647781372</v>
      </c>
      <c r="Y61" s="217">
        <v>92.485916137695312</v>
      </c>
      <c r="Z61" s="217">
        <v>33.428066253662109</v>
      </c>
      <c r="AA61" s="217">
        <v>43117.3125</v>
      </c>
      <c r="AB61" s="216">
        <v>7010.3046875</v>
      </c>
      <c r="AC61" s="7"/>
    </row>
    <row r="62" spans="1:31" s="299" customFormat="1">
      <c r="A62" s="352">
        <v>41912</v>
      </c>
      <c r="B62" s="181" t="s">
        <v>126</v>
      </c>
      <c r="C62" s="218" t="s">
        <v>122</v>
      </c>
      <c r="D62" s="241"/>
      <c r="E62" s="305">
        <v>112</v>
      </c>
      <c r="F62" s="305">
        <v>8</v>
      </c>
      <c r="G62" s="305">
        <v>328</v>
      </c>
      <c r="H62" s="305">
        <v>22</v>
      </c>
      <c r="I62" s="305">
        <v>1005</v>
      </c>
      <c r="J62" s="305">
        <v>88</v>
      </c>
      <c r="K62" s="215">
        <v>3396933</v>
      </c>
      <c r="L62" s="215">
        <v>3463007</v>
      </c>
      <c r="M62" s="216">
        <v>98.092002868652344</v>
      </c>
      <c r="N62" s="215">
        <v>5472090</v>
      </c>
      <c r="O62" s="215">
        <v>5584205</v>
      </c>
      <c r="P62" s="216">
        <v>97.992286682128906</v>
      </c>
      <c r="Q62" s="215">
        <v>3679</v>
      </c>
      <c r="R62" s="217">
        <v>0.10623715072870255</v>
      </c>
      <c r="S62" s="215">
        <v>2168</v>
      </c>
      <c r="T62" s="217">
        <v>3.8823790848255157E-2</v>
      </c>
      <c r="U62" s="215">
        <v>99904</v>
      </c>
      <c r="V62" s="217">
        <v>2.9410059452056885</v>
      </c>
      <c r="W62" s="215">
        <v>60258</v>
      </c>
      <c r="X62" s="217">
        <v>1.101188063621521</v>
      </c>
      <c r="Y62" s="217">
        <v>95.921745300292969</v>
      </c>
      <c r="Z62" s="217">
        <v>33.954776763916016</v>
      </c>
      <c r="AA62" s="217">
        <v>46612.10546875</v>
      </c>
      <c r="AB62" s="216">
        <v>7416.392578125</v>
      </c>
      <c r="AC62" s="7"/>
    </row>
    <row r="63" spans="1:31" s="299" customFormat="1">
      <c r="A63" s="352">
        <v>41912</v>
      </c>
      <c r="B63" s="181" t="s">
        <v>184</v>
      </c>
      <c r="C63" s="218" t="s">
        <v>122</v>
      </c>
      <c r="D63" s="241"/>
      <c r="E63" s="305">
        <v>103</v>
      </c>
      <c r="F63" s="305">
        <v>15</v>
      </c>
      <c r="G63" s="305">
        <v>307</v>
      </c>
      <c r="H63" s="305">
        <v>45</v>
      </c>
      <c r="I63" s="305">
        <v>1023</v>
      </c>
      <c r="J63" s="305">
        <v>195</v>
      </c>
      <c r="K63" s="215">
        <v>3627992</v>
      </c>
      <c r="L63" s="215">
        <v>3728425</v>
      </c>
      <c r="M63" s="216">
        <v>97.306289672851563</v>
      </c>
      <c r="N63" s="215">
        <v>6652446</v>
      </c>
      <c r="O63" s="215">
        <v>6922100</v>
      </c>
      <c r="P63" s="216">
        <v>96.104446411132812</v>
      </c>
      <c r="Q63" s="215">
        <v>20309</v>
      </c>
      <c r="R63" s="217">
        <v>0.54470723867416382</v>
      </c>
      <c r="S63" s="215">
        <v>120813</v>
      </c>
      <c r="T63" s="217">
        <v>1.7453229427337646</v>
      </c>
      <c r="U63" s="215">
        <v>184152</v>
      </c>
      <c r="V63" s="217">
        <v>5.0758657455444336</v>
      </c>
      <c r="W63" s="215">
        <v>86634</v>
      </c>
      <c r="X63" s="217">
        <v>1.3022879362106323</v>
      </c>
      <c r="Y63" s="217">
        <v>84.676979064941406</v>
      </c>
      <c r="Z63" s="217">
        <v>31.827394485473633</v>
      </c>
      <c r="AA63" s="217">
        <v>45473.41015625</v>
      </c>
      <c r="AB63" s="216">
        <v>7656.07177734375</v>
      </c>
      <c r="AC63" s="7"/>
    </row>
    <row r="64" spans="1:31" s="129" customFormat="1">
      <c r="A64" s="352">
        <v>41912</v>
      </c>
      <c r="B64" s="181" t="s">
        <v>131</v>
      </c>
      <c r="C64" s="218" t="s">
        <v>176</v>
      </c>
      <c r="D64" s="241"/>
      <c r="E64" s="305">
        <v>174</v>
      </c>
      <c r="F64" s="305">
        <v>20</v>
      </c>
      <c r="G64" s="305">
        <v>507</v>
      </c>
      <c r="H64" s="305">
        <v>50</v>
      </c>
      <c r="I64" s="305">
        <v>1467</v>
      </c>
      <c r="J64" s="305">
        <v>163</v>
      </c>
      <c r="K64" s="215">
        <v>19495</v>
      </c>
      <c r="L64" s="215">
        <v>16720154</v>
      </c>
      <c r="M64" s="216">
        <v>0.11659581959247589</v>
      </c>
      <c r="N64" s="215">
        <v>52208964</v>
      </c>
      <c r="O64" s="215">
        <v>52648128</v>
      </c>
      <c r="P64" s="216">
        <v>99.165847778320312</v>
      </c>
      <c r="Q64" s="215">
        <v>0</v>
      </c>
      <c r="R64" s="217">
        <v>0</v>
      </c>
      <c r="S64" s="215">
        <v>0</v>
      </c>
      <c r="T64" s="217">
        <v>0</v>
      </c>
      <c r="U64" s="215">
        <v>98974</v>
      </c>
      <c r="V64" s="217">
        <v>507.68914794921875</v>
      </c>
      <c r="W64" s="215">
        <v>314678</v>
      </c>
      <c r="X64" s="217">
        <v>0.60272789001464844</v>
      </c>
      <c r="Y64" s="217">
        <v>40.114692687988281</v>
      </c>
      <c r="Z64" s="217">
        <v>25.392837524414063</v>
      </c>
      <c r="AA64" s="217">
        <v>82942.921875</v>
      </c>
      <c r="AB64" s="216">
        <v>18230.6171875</v>
      </c>
    </row>
    <row r="65" spans="1:31" s="41" customFormat="1">
      <c r="A65" s="352">
        <v>41912</v>
      </c>
      <c r="B65" s="181" t="s">
        <v>124</v>
      </c>
      <c r="C65" s="181" t="s">
        <v>176</v>
      </c>
      <c r="D65" s="241"/>
      <c r="E65" s="180">
        <v>126</v>
      </c>
      <c r="F65" s="180">
        <v>33</v>
      </c>
      <c r="G65" s="180">
        <v>370</v>
      </c>
      <c r="H65" s="180">
        <v>87</v>
      </c>
      <c r="I65" s="180">
        <v>1364</v>
      </c>
      <c r="J65" s="180">
        <v>345</v>
      </c>
      <c r="K65" s="215">
        <v>15995</v>
      </c>
      <c r="L65" s="215">
        <v>11990778</v>
      </c>
      <c r="M65" s="216">
        <v>0.13339418172836304</v>
      </c>
      <c r="N65" s="215">
        <v>35082300</v>
      </c>
      <c r="O65" s="215">
        <v>35518688</v>
      </c>
      <c r="P65" s="216">
        <v>98.771385192871094</v>
      </c>
      <c r="Q65" s="215">
        <v>0</v>
      </c>
      <c r="R65" s="217">
        <v>0</v>
      </c>
      <c r="S65" s="215">
        <v>0</v>
      </c>
      <c r="T65" s="217">
        <v>0</v>
      </c>
      <c r="U65" s="215">
        <v>104742</v>
      </c>
      <c r="V65" s="217">
        <v>654.8421630859375</v>
      </c>
      <c r="W65" s="215">
        <v>182074</v>
      </c>
      <c r="X65" s="217">
        <v>0.51899105310440063</v>
      </c>
      <c r="Y65" s="217">
        <v>40.643611907958984</v>
      </c>
      <c r="Z65" s="217">
        <v>26.620038986206055</v>
      </c>
      <c r="AA65" s="217">
        <v>60888.70703125</v>
      </c>
      <c r="AB65" s="216">
        <v>12533.392578125</v>
      </c>
    </row>
    <row r="66" spans="1:31" s="7" customFormat="1">
      <c r="A66" s="352">
        <v>41912</v>
      </c>
      <c r="B66" s="206" t="s">
        <v>133</v>
      </c>
      <c r="C66" s="206" t="s">
        <v>176</v>
      </c>
      <c r="D66" s="241"/>
      <c r="E66" s="180">
        <v>164</v>
      </c>
      <c r="F66" s="180">
        <v>12</v>
      </c>
      <c r="G66" s="180">
        <v>485</v>
      </c>
      <c r="H66" s="180">
        <v>34</v>
      </c>
      <c r="I66" s="180">
        <v>1419</v>
      </c>
      <c r="J66" s="180">
        <v>114</v>
      </c>
      <c r="K66" s="254">
        <v>18165</v>
      </c>
      <c r="L66" s="254">
        <v>16756916</v>
      </c>
      <c r="M66" s="246">
        <v>0.10840300470590591</v>
      </c>
      <c r="N66" s="254">
        <v>63190364</v>
      </c>
      <c r="O66" s="254">
        <v>63505036</v>
      </c>
      <c r="P66" s="246">
        <v>99.504493713378906</v>
      </c>
      <c r="Q66" s="254">
        <v>0</v>
      </c>
      <c r="R66" s="249">
        <v>0</v>
      </c>
      <c r="S66" s="254">
        <v>0</v>
      </c>
      <c r="T66" s="249">
        <v>0</v>
      </c>
      <c r="U66" s="254">
        <v>127663</v>
      </c>
      <c r="V66" s="249">
        <v>702.79656982421875</v>
      </c>
      <c r="W66" s="254">
        <v>272612</v>
      </c>
      <c r="X66" s="249">
        <v>0.43141388893127441</v>
      </c>
      <c r="Y66" s="249">
        <v>41.129150390625</v>
      </c>
      <c r="Z66" s="249">
        <v>26.131341934204102</v>
      </c>
      <c r="AA66" s="249">
        <v>118776.234375</v>
      </c>
      <c r="AB66" s="246">
        <v>24756.595703125</v>
      </c>
    </row>
    <row r="67" spans="1:31" s="7" customFormat="1">
      <c r="A67" s="352">
        <v>41912</v>
      </c>
      <c r="B67" s="206" t="s">
        <v>125</v>
      </c>
      <c r="C67" s="206" t="s">
        <v>176</v>
      </c>
      <c r="D67" s="241"/>
      <c r="E67" s="180">
        <v>177</v>
      </c>
      <c r="F67" s="180">
        <v>8</v>
      </c>
      <c r="G67" s="180">
        <v>507</v>
      </c>
      <c r="H67" s="180">
        <v>24</v>
      </c>
      <c r="I67" s="180">
        <v>1602</v>
      </c>
      <c r="J67" s="180">
        <v>93</v>
      </c>
      <c r="K67" s="254">
        <v>18585</v>
      </c>
      <c r="L67" s="254">
        <v>12362822</v>
      </c>
      <c r="M67" s="246">
        <v>0.15032975375652313</v>
      </c>
      <c r="N67" s="254">
        <v>41389692</v>
      </c>
      <c r="O67" s="254">
        <v>41659768</v>
      </c>
      <c r="P67" s="246">
        <v>99.351707458496094</v>
      </c>
      <c r="Q67" s="254">
        <v>0</v>
      </c>
      <c r="R67" s="249">
        <v>0</v>
      </c>
      <c r="S67" s="254">
        <v>0</v>
      </c>
      <c r="T67" s="249">
        <v>0</v>
      </c>
      <c r="U67" s="254">
        <v>85523</v>
      </c>
      <c r="V67" s="249">
        <v>460.17218017578125</v>
      </c>
      <c r="W67" s="254">
        <v>206222</v>
      </c>
      <c r="X67" s="249">
        <v>0.49824482202529907</v>
      </c>
      <c r="Y67" s="249">
        <v>39.641544342041016</v>
      </c>
      <c r="Z67" s="249">
        <v>24.388782501220703</v>
      </c>
      <c r="AA67" s="249">
        <v>74040.34375</v>
      </c>
      <c r="AB67" s="246">
        <v>15332.423828125</v>
      </c>
    </row>
    <row r="68" spans="1:31" s="7" customFormat="1">
      <c r="A68" s="352">
        <v>41912</v>
      </c>
      <c r="B68" s="181" t="s">
        <v>127</v>
      </c>
      <c r="C68" s="181" t="s">
        <v>128</v>
      </c>
      <c r="D68" s="241"/>
      <c r="E68" s="388">
        <v>150</v>
      </c>
      <c r="F68" s="388">
        <v>16</v>
      </c>
      <c r="G68" s="388">
        <v>450</v>
      </c>
      <c r="H68" s="388">
        <v>48</v>
      </c>
      <c r="I68" s="388">
        <v>1456</v>
      </c>
      <c r="J68" s="388">
        <v>162</v>
      </c>
      <c r="K68" s="187">
        <v>3764662</v>
      </c>
      <c r="L68" s="187">
        <v>3767339</v>
      </c>
      <c r="M68" s="185">
        <v>99.928939819335938</v>
      </c>
      <c r="N68" s="187">
        <v>16406153</v>
      </c>
      <c r="O68" s="187">
        <v>16477250</v>
      </c>
      <c r="P68" s="185">
        <v>99.568511962890625</v>
      </c>
      <c r="Q68" s="187">
        <v>41951</v>
      </c>
      <c r="R68" s="186">
        <v>1.1135445833206177</v>
      </c>
      <c r="S68" s="187">
        <v>3081</v>
      </c>
      <c r="T68" s="186">
        <v>1.869850791990757E-2</v>
      </c>
      <c r="U68" s="187">
        <v>78018</v>
      </c>
      <c r="V68" s="186">
        <v>2.0723772048950195</v>
      </c>
      <c r="W68" s="187">
        <v>12080</v>
      </c>
      <c r="X68" s="186">
        <v>7.3630914092063904E-2</v>
      </c>
      <c r="Y68" s="186">
        <v>117.79225158691406</v>
      </c>
      <c r="Z68" s="186">
        <v>28.090244293212891</v>
      </c>
      <c r="AA68" s="186">
        <v>41485.0390625</v>
      </c>
      <c r="AB68" s="185">
        <v>6676.5654296875</v>
      </c>
    </row>
    <row r="69" spans="1:31" s="7" customFormat="1">
      <c r="A69" s="352">
        <v>41912</v>
      </c>
      <c r="B69" s="181" t="s">
        <v>129</v>
      </c>
      <c r="C69" s="181" t="s">
        <v>128</v>
      </c>
      <c r="D69" s="241"/>
      <c r="E69" s="388">
        <v>152</v>
      </c>
      <c r="F69" s="388">
        <v>3</v>
      </c>
      <c r="G69" s="388">
        <v>452</v>
      </c>
      <c r="H69" s="388">
        <v>9</v>
      </c>
      <c r="I69" s="388">
        <v>1188</v>
      </c>
      <c r="J69" s="388">
        <v>29</v>
      </c>
      <c r="K69" s="187">
        <v>2965139</v>
      </c>
      <c r="L69" s="187">
        <v>2967417</v>
      </c>
      <c r="M69" s="185">
        <v>99.923233032226562</v>
      </c>
      <c r="N69" s="187">
        <v>14176334</v>
      </c>
      <c r="O69" s="187">
        <v>14232772</v>
      </c>
      <c r="P69" s="185">
        <v>99.603462219238281</v>
      </c>
      <c r="Q69" s="187">
        <v>52128</v>
      </c>
      <c r="R69" s="186">
        <v>1.7566792964935303</v>
      </c>
      <c r="S69" s="187">
        <v>7018</v>
      </c>
      <c r="T69" s="186">
        <v>4.9308735877275467E-2</v>
      </c>
      <c r="U69" s="187">
        <v>29338</v>
      </c>
      <c r="V69" s="186">
        <v>0.98943084478378296</v>
      </c>
      <c r="W69" s="187">
        <v>13462</v>
      </c>
      <c r="X69" s="186">
        <v>9.4961084425449371E-2</v>
      </c>
      <c r="Y69" s="186">
        <v>111.896728515625</v>
      </c>
      <c r="Z69" s="186">
        <v>29.078128814697266</v>
      </c>
      <c r="AA69" s="186">
        <v>40641.0234375</v>
      </c>
      <c r="AB69" s="185">
        <v>6209.44189453125</v>
      </c>
    </row>
    <row r="70" spans="1:31" s="8" customFormat="1">
      <c r="A70" s="352">
        <v>41912</v>
      </c>
      <c r="B70" s="199" t="s">
        <v>130</v>
      </c>
      <c r="C70" s="199" t="s">
        <v>128</v>
      </c>
      <c r="D70" s="241"/>
      <c r="E70" s="219">
        <v>176</v>
      </c>
      <c r="F70" s="219">
        <v>5</v>
      </c>
      <c r="G70" s="219">
        <v>528</v>
      </c>
      <c r="H70" s="219">
        <v>15</v>
      </c>
      <c r="I70" s="219">
        <v>941</v>
      </c>
      <c r="J70" s="219">
        <v>33</v>
      </c>
      <c r="K70" s="255">
        <v>4601523</v>
      </c>
      <c r="L70" s="255">
        <v>4602041</v>
      </c>
      <c r="M70" s="196">
        <v>99.988746643066406</v>
      </c>
      <c r="N70" s="255">
        <v>25472172</v>
      </c>
      <c r="O70" s="255">
        <v>25525148</v>
      </c>
      <c r="P70" s="196">
        <v>99.792457580566406</v>
      </c>
      <c r="Q70" s="255">
        <v>5235</v>
      </c>
      <c r="R70" s="214">
        <v>0.11375387758016586</v>
      </c>
      <c r="S70" s="255">
        <v>619</v>
      </c>
      <c r="T70" s="214">
        <v>2.4250594433397055E-3</v>
      </c>
      <c r="U70" s="255">
        <v>31154</v>
      </c>
      <c r="V70" s="214">
        <v>0.67703670263290405</v>
      </c>
      <c r="W70" s="255">
        <v>11374</v>
      </c>
      <c r="X70" s="214">
        <v>4.4652651995420456E-2</v>
      </c>
      <c r="Y70" s="256">
        <v>121.76264190673828</v>
      </c>
      <c r="Z70" s="256">
        <v>35.258502960205078</v>
      </c>
      <c r="AA70" s="256">
        <v>94307.953125</v>
      </c>
      <c r="AB70" s="256">
        <v>16332.8349609375</v>
      </c>
      <c r="AC70" s="7"/>
    </row>
    <row r="71" spans="1:31" s="8" customFormat="1">
      <c r="A71" s="352">
        <v>41912</v>
      </c>
      <c r="B71" s="180" t="s">
        <v>132</v>
      </c>
      <c r="C71" s="180" t="s">
        <v>128</v>
      </c>
      <c r="D71" s="241"/>
      <c r="E71" s="219">
        <v>178</v>
      </c>
      <c r="F71" s="219">
        <v>5</v>
      </c>
      <c r="G71" s="219">
        <v>527</v>
      </c>
      <c r="H71" s="219">
        <v>15</v>
      </c>
      <c r="I71" s="219">
        <v>1102</v>
      </c>
      <c r="J71" s="219">
        <v>34</v>
      </c>
      <c r="K71" s="219">
        <v>3964056</v>
      </c>
      <c r="L71" s="219">
        <v>3965119</v>
      </c>
      <c r="M71" s="196">
        <v>99.973190307617188</v>
      </c>
      <c r="N71" s="219">
        <v>20276638</v>
      </c>
      <c r="O71" s="219">
        <v>20326478</v>
      </c>
      <c r="P71" s="196">
        <v>99.754798889160156</v>
      </c>
      <c r="Q71" s="219">
        <v>1000</v>
      </c>
      <c r="R71" s="196">
        <v>2.5219924747943878E-2</v>
      </c>
      <c r="S71" s="219">
        <v>168</v>
      </c>
      <c r="T71" s="196">
        <v>8.2650815602391958E-4</v>
      </c>
      <c r="U71" s="219">
        <v>33423</v>
      </c>
      <c r="V71" s="196">
        <v>0.84315156936645508</v>
      </c>
      <c r="W71" s="219">
        <v>11664</v>
      </c>
      <c r="X71" s="196">
        <v>5.7524330914020538E-2</v>
      </c>
      <c r="Y71" s="194">
        <v>114.21738433837891</v>
      </c>
      <c r="Z71" s="194">
        <v>30.933174133300781</v>
      </c>
      <c r="AA71" s="194">
        <v>63762.96484375</v>
      </c>
      <c r="AB71" s="194">
        <v>10051.513671875</v>
      </c>
      <c r="AC71" s="7"/>
    </row>
    <row r="72" spans="1:31" s="41" customFormat="1">
      <c r="A72" s="352">
        <v>41911</v>
      </c>
      <c r="B72" s="199" t="s">
        <v>6</v>
      </c>
      <c r="C72" s="199"/>
      <c r="D72" s="241"/>
      <c r="E72" s="219">
        <v>1966</v>
      </c>
      <c r="F72" s="219">
        <v>209</v>
      </c>
      <c r="G72" s="219">
        <v>5829</v>
      </c>
      <c r="H72" s="219">
        <v>603</v>
      </c>
      <c r="I72" s="219">
        <v>17395</v>
      </c>
      <c r="J72" s="219">
        <v>2306</v>
      </c>
      <c r="K72" s="255">
        <v>41424036</v>
      </c>
      <c r="L72" s="255">
        <v>97573424</v>
      </c>
      <c r="M72" s="196">
        <v>42.454219911356191</v>
      </c>
      <c r="N72" s="255">
        <v>316693970</v>
      </c>
      <c r="O72" s="255">
        <v>319630771</v>
      </c>
      <c r="P72" s="196">
        <v>99.081189526649169</v>
      </c>
      <c r="Q72" s="255">
        <v>317809</v>
      </c>
      <c r="R72" s="214" t="e">
        <v>#DIV/0!</v>
      </c>
      <c r="S72" s="255">
        <v>435813</v>
      </c>
      <c r="T72" s="214">
        <v>0.32505417109247375</v>
      </c>
      <c r="U72" s="255">
        <v>1559371</v>
      </c>
      <c r="V72" s="214">
        <v>3.7644111386276951</v>
      </c>
      <c r="W72" s="255">
        <v>1519662</v>
      </c>
      <c r="X72" s="214">
        <v>0.47985188933915573</v>
      </c>
      <c r="Y72" s="256">
        <v>81.131410980224601</v>
      </c>
      <c r="Z72" s="256">
        <v>29.295584170023602</v>
      </c>
      <c r="AA72" s="256">
        <v>874673.59375</v>
      </c>
      <c r="AB72" s="256">
        <v>155774.04443359375</v>
      </c>
      <c r="AC72" s="7"/>
    </row>
    <row r="73" spans="1:31" s="41" customFormat="1">
      <c r="A73" s="352">
        <v>41911</v>
      </c>
      <c r="B73" s="180" t="s">
        <v>134</v>
      </c>
      <c r="C73" s="180"/>
      <c r="D73" s="241"/>
      <c r="E73" s="219">
        <v>669</v>
      </c>
      <c r="F73" s="219">
        <v>107</v>
      </c>
      <c r="G73" s="219">
        <v>2003</v>
      </c>
      <c r="H73" s="219">
        <v>321</v>
      </c>
      <c r="I73" s="219">
        <v>6863</v>
      </c>
      <c r="J73" s="219">
        <v>1331</v>
      </c>
      <c r="K73" s="219">
        <v>23134905</v>
      </c>
      <c r="L73" s="219">
        <v>23697558</v>
      </c>
      <c r="M73" s="196">
        <v>97.625692064979859</v>
      </c>
      <c r="N73" s="219">
        <v>41497503</v>
      </c>
      <c r="O73" s="219">
        <v>42766404</v>
      </c>
      <c r="P73" s="196">
        <v>97.032949041027621</v>
      </c>
      <c r="Q73" s="219">
        <v>141578</v>
      </c>
      <c r="R73" s="196">
        <v>0.59743707634972099</v>
      </c>
      <c r="S73" s="219">
        <v>401455</v>
      </c>
      <c r="T73" s="196">
        <v>0.9387158057694075</v>
      </c>
      <c r="U73" s="219">
        <v>916838</v>
      </c>
      <c r="V73" s="196">
        <v>3.9630075126851785</v>
      </c>
      <c r="W73" s="219">
        <v>523693</v>
      </c>
      <c r="X73" s="196">
        <v>1.2619867681072399</v>
      </c>
      <c r="Y73" s="194">
        <v>86.48501892089844</v>
      </c>
      <c r="Z73" s="194">
        <v>31.75999298095703</v>
      </c>
      <c r="AA73" s="194">
        <v>267736.9765625</v>
      </c>
      <c r="AB73" s="194">
        <v>42551.4560546875</v>
      </c>
      <c r="AC73" s="7"/>
    </row>
    <row r="74" spans="1:31" s="99" customFormat="1">
      <c r="A74" s="352">
        <v>41911</v>
      </c>
      <c r="B74" s="180" t="s">
        <v>175</v>
      </c>
      <c r="C74" s="180"/>
      <c r="D74" s="241"/>
      <c r="E74" s="219">
        <v>641</v>
      </c>
      <c r="F74" s="219">
        <v>73</v>
      </c>
      <c r="G74" s="219">
        <v>1869</v>
      </c>
      <c r="H74" s="219">
        <v>195</v>
      </c>
      <c r="I74" s="219">
        <v>5852</v>
      </c>
      <c r="J74" s="219">
        <v>715</v>
      </c>
      <c r="K74" s="219">
        <v>72240</v>
      </c>
      <c r="L74" s="219">
        <v>55649055</v>
      </c>
      <c r="M74" s="196">
        <v>0.12981352513533248</v>
      </c>
      <c r="N74" s="219">
        <v>184157880</v>
      </c>
      <c r="O74" s="219">
        <v>185556812</v>
      </c>
      <c r="P74" s="196">
        <v>99.246089655819276</v>
      </c>
      <c r="Q74" s="219">
        <v>0</v>
      </c>
      <c r="R74" s="196" t="e">
        <v>#DIV/0!</v>
      </c>
      <c r="S74" s="219">
        <v>0</v>
      </c>
      <c r="T74" s="196" t="e">
        <v>#DIV/0!</v>
      </c>
      <c r="U74" s="219">
        <v>385698</v>
      </c>
      <c r="V74" s="196">
        <v>533.91196804000219</v>
      </c>
      <c r="W74" s="219">
        <v>937330</v>
      </c>
      <c r="X74" s="196">
        <v>0.50898175170172688</v>
      </c>
      <c r="Y74" s="194">
        <v>40.174398422241211</v>
      </c>
      <c r="Z74" s="194">
        <v>25.242016792297363</v>
      </c>
      <c r="AA74" s="194">
        <v>319637.66796875</v>
      </c>
      <c r="AB74" s="194">
        <v>66318.9365234375</v>
      </c>
      <c r="AC74" s="7"/>
      <c r="AD74" s="41"/>
      <c r="AE74" s="41"/>
    </row>
    <row r="75" spans="1:31" s="41" customFormat="1">
      <c r="A75" s="352">
        <v>41911</v>
      </c>
      <c r="B75" s="218" t="s">
        <v>135</v>
      </c>
      <c r="C75" s="126"/>
      <c r="D75" s="241"/>
      <c r="E75" s="219">
        <v>656</v>
      </c>
      <c r="F75" s="219">
        <v>29</v>
      </c>
      <c r="G75" s="219">
        <v>1957</v>
      </c>
      <c r="H75" s="219">
        <v>87</v>
      </c>
      <c r="I75" s="219">
        <v>4680</v>
      </c>
      <c r="J75" s="219">
        <v>260</v>
      </c>
      <c r="K75" s="189">
        <v>18216891</v>
      </c>
      <c r="L75" s="189">
        <v>18226811</v>
      </c>
      <c r="M75" s="196">
        <v>99.945574681166121</v>
      </c>
      <c r="N75" s="189">
        <v>91038587</v>
      </c>
      <c r="O75" s="189">
        <v>91307555</v>
      </c>
      <c r="P75" s="196">
        <v>99.705426347250238</v>
      </c>
      <c r="Q75" s="189">
        <v>176231</v>
      </c>
      <c r="R75" s="192">
        <v>0.9668778421557781</v>
      </c>
      <c r="S75" s="189">
        <v>34358</v>
      </c>
      <c r="T75" s="192">
        <v>3.7628868487663579E-2</v>
      </c>
      <c r="U75" s="189">
        <v>256835</v>
      </c>
      <c r="V75" s="205">
        <v>1.4098728547499464</v>
      </c>
      <c r="W75" s="189">
        <v>58639</v>
      </c>
      <c r="X75" s="205">
        <v>6.4411148543257191E-2</v>
      </c>
      <c r="Y75" s="203">
        <v>116.73481559753418</v>
      </c>
      <c r="Z75" s="203">
        <v>30.884742736816406</v>
      </c>
      <c r="AA75" s="203">
        <v>287298.94921875</v>
      </c>
      <c r="AB75" s="203">
        <v>46903.65185546875</v>
      </c>
      <c r="AC75" s="7"/>
    </row>
    <row r="76" spans="1:31" s="41" customFormat="1">
      <c r="A76" s="352">
        <v>41911</v>
      </c>
      <c r="B76" s="218" t="s">
        <v>121</v>
      </c>
      <c r="C76" s="218" t="s">
        <v>122</v>
      </c>
      <c r="D76" s="241"/>
      <c r="E76" s="305">
        <v>170</v>
      </c>
      <c r="F76" s="305">
        <v>64</v>
      </c>
      <c r="G76" s="305">
        <v>498</v>
      </c>
      <c r="H76" s="305">
        <v>191</v>
      </c>
      <c r="I76" s="305">
        <v>1901</v>
      </c>
      <c r="J76" s="305">
        <v>803</v>
      </c>
      <c r="K76" s="215">
        <v>7613606</v>
      </c>
      <c r="L76" s="215">
        <v>7848631</v>
      </c>
      <c r="M76" s="216">
        <v>97.005531311035156</v>
      </c>
      <c r="N76" s="215">
        <v>15474168</v>
      </c>
      <c r="O76" s="215">
        <v>16054127</v>
      </c>
      <c r="P76" s="216">
        <v>96.387474060058594</v>
      </c>
      <c r="Q76" s="215">
        <v>95591</v>
      </c>
      <c r="R76" s="217">
        <v>1.2179321050643921</v>
      </c>
      <c r="S76" s="215">
        <v>243182</v>
      </c>
      <c r="T76" s="217">
        <v>1.5147631168365479</v>
      </c>
      <c r="U76" s="215">
        <v>373587</v>
      </c>
      <c r="V76" s="217">
        <v>4.9068341255187988</v>
      </c>
      <c r="W76" s="215">
        <v>234513</v>
      </c>
      <c r="X76" s="217">
        <v>1.5155128240585327</v>
      </c>
      <c r="Y76" s="217">
        <v>74.5728759765625</v>
      </c>
      <c r="Z76" s="217">
        <v>25.868896484375</v>
      </c>
      <c r="AA76" s="217">
        <v>84268.015625</v>
      </c>
      <c r="AB76" s="216">
        <v>12387.294921875</v>
      </c>
      <c r="AC76" s="7"/>
    </row>
    <row r="77" spans="1:31" s="41" customFormat="1">
      <c r="A77" s="352">
        <v>41911</v>
      </c>
      <c r="B77" s="242" t="s">
        <v>123</v>
      </c>
      <c r="C77" s="218" t="s">
        <v>122</v>
      </c>
      <c r="D77" s="241"/>
      <c r="E77" s="305">
        <v>158</v>
      </c>
      <c r="F77" s="305">
        <v>11</v>
      </c>
      <c r="G77" s="305">
        <v>491</v>
      </c>
      <c r="H77" s="305">
        <v>34</v>
      </c>
      <c r="I77" s="305">
        <v>1479</v>
      </c>
      <c r="J77" s="305">
        <v>133</v>
      </c>
      <c r="K77" s="215">
        <v>4923493</v>
      </c>
      <c r="L77" s="215">
        <v>5020816</v>
      </c>
      <c r="M77" s="216">
        <v>98.061607360839844</v>
      </c>
      <c r="N77" s="215">
        <v>7777393</v>
      </c>
      <c r="O77" s="215">
        <v>7971792</v>
      </c>
      <c r="P77" s="216">
        <v>97.561416625976563</v>
      </c>
      <c r="Q77" s="215">
        <v>13635</v>
      </c>
      <c r="R77" s="217">
        <v>0.27156940102577209</v>
      </c>
      <c r="S77" s="215">
        <v>11682</v>
      </c>
      <c r="T77" s="217">
        <v>0.14654169976711273</v>
      </c>
      <c r="U77" s="215">
        <v>163427</v>
      </c>
      <c r="V77" s="217">
        <v>3.3193304538726807</v>
      </c>
      <c r="W77" s="215">
        <v>94032</v>
      </c>
      <c r="X77" s="217">
        <v>1.2090426683425903</v>
      </c>
      <c r="Y77" s="217">
        <v>92.406288146972656</v>
      </c>
      <c r="Z77" s="217">
        <v>32.581752777099609</v>
      </c>
      <c r="AA77" s="217">
        <v>55040.21484375</v>
      </c>
      <c r="AB77" s="216">
        <v>8919.73828125</v>
      </c>
      <c r="AC77" s="7"/>
    </row>
    <row r="78" spans="1:31" s="41" customFormat="1">
      <c r="A78" s="352">
        <v>41911</v>
      </c>
      <c r="B78" s="242" t="s">
        <v>183</v>
      </c>
      <c r="C78" s="218" t="s">
        <v>122</v>
      </c>
      <c r="D78" s="241"/>
      <c r="E78" s="305">
        <v>130</v>
      </c>
      <c r="F78" s="305">
        <v>10</v>
      </c>
      <c r="G78" s="305">
        <v>391</v>
      </c>
      <c r="H78" s="305">
        <v>30</v>
      </c>
      <c r="I78" s="305">
        <v>1477</v>
      </c>
      <c r="J78" s="305">
        <v>114</v>
      </c>
      <c r="K78" s="215">
        <v>3815226</v>
      </c>
      <c r="L78" s="215">
        <v>3879263</v>
      </c>
      <c r="M78" s="216">
        <v>98.349250793457031</v>
      </c>
      <c r="N78" s="215">
        <v>6029015</v>
      </c>
      <c r="O78" s="215">
        <v>6139134</v>
      </c>
      <c r="P78" s="216">
        <v>98.206275939941406</v>
      </c>
      <c r="Q78" s="215">
        <v>3233</v>
      </c>
      <c r="R78" s="217">
        <v>8.3340570330619812E-2</v>
      </c>
      <c r="S78" s="215">
        <v>4223</v>
      </c>
      <c r="T78" s="217">
        <v>6.8788200616836548E-2</v>
      </c>
      <c r="U78" s="215">
        <v>104446</v>
      </c>
      <c r="V78" s="217">
        <v>2.73760986328125</v>
      </c>
      <c r="W78" s="215">
        <v>56102</v>
      </c>
      <c r="X78" s="217">
        <v>0.93053340911865234</v>
      </c>
      <c r="Y78" s="217">
        <v>90.698356628417969</v>
      </c>
      <c r="Z78" s="217">
        <v>34.4993896484375</v>
      </c>
      <c r="AA78" s="217">
        <v>40961.14453125</v>
      </c>
      <c r="AB78" s="216">
        <v>7123.21875</v>
      </c>
      <c r="AC78" s="7"/>
    </row>
    <row r="79" spans="1:31" s="299" customFormat="1">
      <c r="A79" s="352">
        <v>41911</v>
      </c>
      <c r="B79" s="181" t="s">
        <v>126</v>
      </c>
      <c r="C79" s="218" t="s">
        <v>122</v>
      </c>
      <c r="D79" s="241"/>
      <c r="E79" s="305">
        <v>111</v>
      </c>
      <c r="F79" s="305">
        <v>7</v>
      </c>
      <c r="G79" s="305">
        <v>325</v>
      </c>
      <c r="H79" s="305">
        <v>21</v>
      </c>
      <c r="I79" s="305">
        <v>1001</v>
      </c>
      <c r="J79" s="305">
        <v>86</v>
      </c>
      <c r="K79" s="215">
        <v>3256067</v>
      </c>
      <c r="L79" s="215">
        <v>3324616</v>
      </c>
      <c r="M79" s="216">
        <v>97.938140869140625</v>
      </c>
      <c r="N79" s="215">
        <v>5436579</v>
      </c>
      <c r="O79" s="215">
        <v>5542143</v>
      </c>
      <c r="P79" s="216">
        <v>98.095252990722656</v>
      </c>
      <c r="Q79" s="215">
        <v>7566</v>
      </c>
      <c r="R79" s="217">
        <v>0.2275751531124115</v>
      </c>
      <c r="S79" s="215">
        <v>2963</v>
      </c>
      <c r="T79" s="217">
        <v>5.3463075309991837E-2</v>
      </c>
      <c r="U79" s="215">
        <v>97872</v>
      </c>
      <c r="V79" s="217">
        <v>3.0058350563049316</v>
      </c>
      <c r="W79" s="215">
        <v>58760</v>
      </c>
      <c r="X79" s="217">
        <v>1.0808267593383789</v>
      </c>
      <c r="Y79" s="217">
        <v>91.240013122558594</v>
      </c>
      <c r="Z79" s="217">
        <v>34.248214721679687</v>
      </c>
      <c r="AA79" s="217">
        <v>41880.51953125</v>
      </c>
      <c r="AB79" s="216">
        <v>7001.6376953125</v>
      </c>
    </row>
    <row r="80" spans="1:31" s="7" customFormat="1">
      <c r="A80" s="352">
        <v>41911</v>
      </c>
      <c r="B80" s="181" t="s">
        <v>184</v>
      </c>
      <c r="C80" s="218" t="s">
        <v>122</v>
      </c>
      <c r="D80" s="241"/>
      <c r="E80" s="305">
        <v>100</v>
      </c>
      <c r="F80" s="305">
        <v>15</v>
      </c>
      <c r="G80" s="305">
        <v>298</v>
      </c>
      <c r="H80" s="305">
        <v>45</v>
      </c>
      <c r="I80" s="305">
        <v>1005</v>
      </c>
      <c r="J80" s="305">
        <v>195</v>
      </c>
      <c r="K80" s="215">
        <v>3526513</v>
      </c>
      <c r="L80" s="215">
        <v>3624232</v>
      </c>
      <c r="M80" s="216">
        <v>97.303733825683594</v>
      </c>
      <c r="N80" s="215">
        <v>6780348</v>
      </c>
      <c r="O80" s="215">
        <v>7059208</v>
      </c>
      <c r="P80" s="216">
        <v>96.049697875976562</v>
      </c>
      <c r="Q80" s="215">
        <v>21553</v>
      </c>
      <c r="R80" s="217">
        <v>0.59469151496887207</v>
      </c>
      <c r="S80" s="215">
        <v>139405</v>
      </c>
      <c r="T80" s="217">
        <v>1.9747966527938843</v>
      </c>
      <c r="U80" s="215">
        <v>177506</v>
      </c>
      <c r="V80" s="217">
        <v>5.033470630645752</v>
      </c>
      <c r="W80" s="215">
        <v>80286</v>
      </c>
      <c r="X80" s="217">
        <v>1.184098482131958</v>
      </c>
      <c r="Y80" s="217">
        <v>83.507560729980469</v>
      </c>
      <c r="Z80" s="217">
        <v>31.601711273193359</v>
      </c>
      <c r="AA80" s="217">
        <v>45587.08203125</v>
      </c>
      <c r="AB80" s="216">
        <v>7119.56640625</v>
      </c>
    </row>
    <row r="81" spans="1:31" s="7" customFormat="1">
      <c r="A81" s="352">
        <v>41911</v>
      </c>
      <c r="B81" s="181" t="s">
        <v>131</v>
      </c>
      <c r="C81" s="218" t="s">
        <v>176</v>
      </c>
      <c r="D81" s="241"/>
      <c r="E81" s="305">
        <v>174</v>
      </c>
      <c r="F81" s="305">
        <v>20</v>
      </c>
      <c r="G81" s="305">
        <v>507</v>
      </c>
      <c r="H81" s="305">
        <v>50</v>
      </c>
      <c r="I81" s="305">
        <v>1467</v>
      </c>
      <c r="J81" s="305">
        <v>163</v>
      </c>
      <c r="K81" s="215">
        <v>19495</v>
      </c>
      <c r="L81" s="215">
        <v>15811654</v>
      </c>
      <c r="M81" s="216">
        <v>0.1232951357960701</v>
      </c>
      <c r="N81" s="215">
        <v>49670504</v>
      </c>
      <c r="O81" s="215">
        <v>50115716</v>
      </c>
      <c r="P81" s="216">
        <v>99.11163330078125</v>
      </c>
      <c r="Q81" s="215">
        <v>0</v>
      </c>
      <c r="R81" s="217">
        <v>0</v>
      </c>
      <c r="S81" s="215">
        <v>0</v>
      </c>
      <c r="T81" s="217">
        <v>0</v>
      </c>
      <c r="U81" s="215">
        <v>99305</v>
      </c>
      <c r="V81" s="217">
        <v>509.38702392578125</v>
      </c>
      <c r="W81" s="215">
        <v>314560</v>
      </c>
      <c r="X81" s="217">
        <v>0.63329333066940308</v>
      </c>
      <c r="Y81" s="217">
        <v>40.590705871582031</v>
      </c>
      <c r="Z81" s="217">
        <v>25.295087814331055</v>
      </c>
      <c r="AA81" s="217">
        <v>79532.1953125</v>
      </c>
      <c r="AB81" s="216">
        <v>17218.779296875</v>
      </c>
    </row>
    <row r="82" spans="1:31" s="7" customFormat="1">
      <c r="A82" s="352">
        <v>41911</v>
      </c>
      <c r="B82" s="181" t="s">
        <v>124</v>
      </c>
      <c r="C82" s="181" t="s">
        <v>176</v>
      </c>
      <c r="D82" s="241"/>
      <c r="E82" s="180">
        <v>126</v>
      </c>
      <c r="F82" s="180">
        <v>33</v>
      </c>
      <c r="G82" s="180">
        <v>370</v>
      </c>
      <c r="H82" s="180">
        <v>87</v>
      </c>
      <c r="I82" s="180">
        <v>1364</v>
      </c>
      <c r="J82" s="180">
        <v>345</v>
      </c>
      <c r="K82" s="215">
        <v>15995</v>
      </c>
      <c r="L82" s="215">
        <v>11602753</v>
      </c>
      <c r="M82" s="216">
        <v>0.13785521686077118</v>
      </c>
      <c r="N82" s="215">
        <v>34068104</v>
      </c>
      <c r="O82" s="215">
        <v>34498640</v>
      </c>
      <c r="P82" s="216">
        <v>98.752021789550781</v>
      </c>
      <c r="Q82" s="215">
        <v>0</v>
      </c>
      <c r="R82" s="217">
        <v>0</v>
      </c>
      <c r="S82" s="215">
        <v>0</v>
      </c>
      <c r="T82" s="217">
        <v>0</v>
      </c>
      <c r="U82" s="215">
        <v>94143</v>
      </c>
      <c r="V82" s="217">
        <v>588.57769775390625</v>
      </c>
      <c r="W82" s="215">
        <v>183604</v>
      </c>
      <c r="X82" s="217">
        <v>0.53893226385116577</v>
      </c>
      <c r="Y82" s="217">
        <v>40.345413208007813</v>
      </c>
      <c r="Z82" s="217">
        <v>25.666084289550781</v>
      </c>
      <c r="AA82" s="217">
        <v>58382.15234375</v>
      </c>
      <c r="AB82" s="216">
        <v>11661.1455078125</v>
      </c>
    </row>
    <row r="83" spans="1:31" s="7" customFormat="1">
      <c r="A83" s="352">
        <v>41911</v>
      </c>
      <c r="B83" s="206" t="s">
        <v>133</v>
      </c>
      <c r="C83" s="206" t="s">
        <v>176</v>
      </c>
      <c r="D83" s="241"/>
      <c r="E83" s="180">
        <v>164</v>
      </c>
      <c r="F83" s="180">
        <v>12</v>
      </c>
      <c r="G83" s="180">
        <v>485</v>
      </c>
      <c r="H83" s="180">
        <v>34</v>
      </c>
      <c r="I83" s="180">
        <v>1419</v>
      </c>
      <c r="J83" s="180">
        <v>114</v>
      </c>
      <c r="K83" s="254">
        <v>18165</v>
      </c>
      <c r="L83" s="254">
        <v>16070443</v>
      </c>
      <c r="M83" s="246">
        <v>0.11303360015153885</v>
      </c>
      <c r="N83" s="254">
        <v>59604080</v>
      </c>
      <c r="O83" s="254">
        <v>59867688</v>
      </c>
      <c r="P83" s="246">
        <v>99.559684753417969</v>
      </c>
      <c r="Q83" s="254">
        <v>0</v>
      </c>
      <c r="R83" s="249">
        <v>0</v>
      </c>
      <c r="S83" s="254">
        <v>0</v>
      </c>
      <c r="T83" s="249">
        <v>0</v>
      </c>
      <c r="U83" s="254">
        <v>107443</v>
      </c>
      <c r="V83" s="249">
        <v>591.483642578125</v>
      </c>
      <c r="W83" s="254">
        <v>237249</v>
      </c>
      <c r="X83" s="249">
        <v>0.39804154634475708</v>
      </c>
      <c r="Y83" s="249">
        <v>40.564529418945313</v>
      </c>
      <c r="Z83" s="249">
        <v>25.734491348266602</v>
      </c>
      <c r="AA83" s="249">
        <v>107054.9765625</v>
      </c>
      <c r="AB83" s="246">
        <v>22639.66796875</v>
      </c>
    </row>
    <row r="84" spans="1:31" s="7" customFormat="1">
      <c r="A84" s="352">
        <v>41911</v>
      </c>
      <c r="B84" s="206" t="s">
        <v>125</v>
      </c>
      <c r="C84" s="206" t="s">
        <v>176</v>
      </c>
      <c r="D84" s="241"/>
      <c r="E84" s="180">
        <v>177</v>
      </c>
      <c r="F84" s="180">
        <v>8</v>
      </c>
      <c r="G84" s="180">
        <v>507</v>
      </c>
      <c r="H84" s="180">
        <v>24</v>
      </c>
      <c r="I84" s="180">
        <v>1602</v>
      </c>
      <c r="J84" s="180">
        <v>93</v>
      </c>
      <c r="K84" s="254">
        <v>18585</v>
      </c>
      <c r="L84" s="254">
        <v>12164205</v>
      </c>
      <c r="M84" s="246">
        <v>0.15278433263301849</v>
      </c>
      <c r="N84" s="254">
        <v>40815192</v>
      </c>
      <c r="O84" s="254">
        <v>41074768</v>
      </c>
      <c r="P84" s="246">
        <v>99.3680419921875</v>
      </c>
      <c r="Q84" s="254">
        <v>0</v>
      </c>
      <c r="R84" s="249">
        <v>0</v>
      </c>
      <c r="S84" s="254">
        <v>0</v>
      </c>
      <c r="T84" s="249">
        <v>0</v>
      </c>
      <c r="U84" s="254">
        <v>84807</v>
      </c>
      <c r="V84" s="249">
        <v>456.31961059570312</v>
      </c>
      <c r="W84" s="254">
        <v>201917</v>
      </c>
      <c r="X84" s="249">
        <v>0.49471041560173035</v>
      </c>
      <c r="Y84" s="249">
        <v>39.196945190429688</v>
      </c>
      <c r="Z84" s="249">
        <v>24.272403717041016</v>
      </c>
      <c r="AA84" s="249">
        <v>74668.34375</v>
      </c>
      <c r="AB84" s="246">
        <v>14799.34375</v>
      </c>
    </row>
    <row r="85" spans="1:31" s="8" customFormat="1">
      <c r="A85" s="352">
        <v>41911</v>
      </c>
      <c r="B85" s="181" t="s">
        <v>127</v>
      </c>
      <c r="C85" s="181" t="s">
        <v>128</v>
      </c>
      <c r="D85" s="241"/>
      <c r="E85" s="388">
        <v>150</v>
      </c>
      <c r="F85" s="388">
        <v>16</v>
      </c>
      <c r="G85" s="388">
        <v>450</v>
      </c>
      <c r="H85" s="388">
        <v>48</v>
      </c>
      <c r="I85" s="388">
        <v>1458</v>
      </c>
      <c r="J85" s="388">
        <v>162</v>
      </c>
      <c r="K85" s="187">
        <v>4994287</v>
      </c>
      <c r="L85" s="187">
        <v>4999610</v>
      </c>
      <c r="M85" s="185">
        <v>99.893531799316406</v>
      </c>
      <c r="N85" s="187">
        <v>21292446</v>
      </c>
      <c r="O85" s="187">
        <v>21388000</v>
      </c>
      <c r="P85" s="185">
        <v>99.553237915039063</v>
      </c>
      <c r="Q85" s="187">
        <v>87635</v>
      </c>
      <c r="R85" s="186">
        <v>1.7528367042541504</v>
      </c>
      <c r="S85" s="187">
        <v>9444</v>
      </c>
      <c r="T85" s="186">
        <v>4.4155601412057877E-2</v>
      </c>
      <c r="U85" s="187">
        <v>139951</v>
      </c>
      <c r="V85" s="186">
        <v>2.8022217750549316</v>
      </c>
      <c r="W85" s="187">
        <v>17290</v>
      </c>
      <c r="X85" s="186">
        <v>8.1202507019042969E-2</v>
      </c>
      <c r="Y85" s="186">
        <v>118.46195220947266</v>
      </c>
      <c r="Z85" s="186">
        <v>27.682125091552734</v>
      </c>
      <c r="AA85" s="186">
        <v>54270.484375</v>
      </c>
      <c r="AB85" s="185">
        <v>8295.46875</v>
      </c>
      <c r="AC85" s="7"/>
    </row>
    <row r="86" spans="1:31" s="299" customFormat="1">
      <c r="A86" s="352">
        <v>41911</v>
      </c>
      <c r="B86" s="181" t="s">
        <v>129</v>
      </c>
      <c r="C86" s="181" t="s">
        <v>128</v>
      </c>
      <c r="D86" s="241"/>
      <c r="E86" s="388">
        <v>152</v>
      </c>
      <c r="F86" s="388">
        <v>3</v>
      </c>
      <c r="G86" s="388">
        <v>452</v>
      </c>
      <c r="H86" s="388">
        <v>9</v>
      </c>
      <c r="I86" s="388">
        <v>1193</v>
      </c>
      <c r="J86" s="388">
        <v>29</v>
      </c>
      <c r="K86" s="187">
        <v>2802275</v>
      </c>
      <c r="L86" s="187">
        <v>2804603</v>
      </c>
      <c r="M86" s="185">
        <v>99.9169921875</v>
      </c>
      <c r="N86" s="187">
        <v>13954629</v>
      </c>
      <c r="O86" s="187">
        <v>14011239</v>
      </c>
      <c r="P86" s="185">
        <v>99.595970153808594</v>
      </c>
      <c r="Q86" s="187">
        <v>60998</v>
      </c>
      <c r="R86" s="186">
        <v>2.1749246120452881</v>
      </c>
      <c r="S86" s="187">
        <v>7096</v>
      </c>
      <c r="T86" s="186">
        <v>5.0645057111978531E-2</v>
      </c>
      <c r="U86" s="187">
        <v>30693</v>
      </c>
      <c r="V86" s="186">
        <v>1.0952886343002319</v>
      </c>
      <c r="W86" s="187">
        <v>12194</v>
      </c>
      <c r="X86" s="186">
        <v>8.7383188307285309E-2</v>
      </c>
      <c r="Y86" s="186">
        <v>114.35320281982422</v>
      </c>
      <c r="Z86" s="186">
        <v>30.121255874633789</v>
      </c>
      <c r="AA86" s="186">
        <v>42171.89453125</v>
      </c>
      <c r="AB86" s="185">
        <v>6390.79248046875</v>
      </c>
      <c r="AC86" s="7"/>
    </row>
    <row r="87" spans="1:31" s="299" customFormat="1">
      <c r="A87" s="352">
        <v>41911</v>
      </c>
      <c r="B87" s="199" t="s">
        <v>130</v>
      </c>
      <c r="C87" s="199" t="s">
        <v>128</v>
      </c>
      <c r="D87" s="241"/>
      <c r="E87" s="219">
        <v>176</v>
      </c>
      <c r="F87" s="219">
        <v>5</v>
      </c>
      <c r="G87" s="219">
        <v>528</v>
      </c>
      <c r="H87" s="219">
        <v>15</v>
      </c>
      <c r="I87" s="219">
        <v>932</v>
      </c>
      <c r="J87" s="219">
        <v>35</v>
      </c>
      <c r="K87" s="255">
        <v>5803914</v>
      </c>
      <c r="L87" s="255">
        <v>5804885</v>
      </c>
      <c r="M87" s="196">
        <v>99.9832763671875</v>
      </c>
      <c r="N87" s="255">
        <v>32134184</v>
      </c>
      <c r="O87" s="255">
        <v>32191652</v>
      </c>
      <c r="P87" s="196">
        <v>99.821479797363281</v>
      </c>
      <c r="Q87" s="255">
        <v>24931</v>
      </c>
      <c r="R87" s="214">
        <v>0.4294830858707428</v>
      </c>
      <c r="S87" s="255">
        <v>17314</v>
      </c>
      <c r="T87" s="214">
        <v>5.3784128278493881E-2</v>
      </c>
      <c r="U87" s="255">
        <v>44382</v>
      </c>
      <c r="V87" s="214">
        <v>0.76469087600708008</v>
      </c>
      <c r="W87" s="255">
        <v>15908</v>
      </c>
      <c r="X87" s="214">
        <v>4.950491338968277E-2</v>
      </c>
      <c r="Y87" s="256">
        <v>120.19576263427734</v>
      </c>
      <c r="Z87" s="256">
        <v>34.845054626464844</v>
      </c>
      <c r="AA87" s="256">
        <v>114325.5390625</v>
      </c>
      <c r="AB87" s="256">
        <v>20449.9375</v>
      </c>
      <c r="AC87" s="7"/>
    </row>
    <row r="88" spans="1:31" s="301" customFormat="1">
      <c r="A88" s="352">
        <v>41911</v>
      </c>
      <c r="B88" s="180" t="s">
        <v>132</v>
      </c>
      <c r="C88" s="180" t="s">
        <v>128</v>
      </c>
      <c r="D88" s="241"/>
      <c r="E88" s="219">
        <v>178</v>
      </c>
      <c r="F88" s="219">
        <v>5</v>
      </c>
      <c r="G88" s="219">
        <v>527</v>
      </c>
      <c r="H88" s="219">
        <v>15</v>
      </c>
      <c r="I88" s="219">
        <v>1097</v>
      </c>
      <c r="J88" s="219">
        <v>34</v>
      </c>
      <c r="K88" s="219">
        <v>4616415</v>
      </c>
      <c r="L88" s="219">
        <v>4617713</v>
      </c>
      <c r="M88" s="196">
        <v>99.971893310546875</v>
      </c>
      <c r="N88" s="219">
        <v>23657328</v>
      </c>
      <c r="O88" s="219">
        <v>23716664</v>
      </c>
      <c r="P88" s="196">
        <v>99.749809265136719</v>
      </c>
      <c r="Q88" s="219">
        <v>2667</v>
      </c>
      <c r="R88" s="196">
        <v>5.7755861431360245E-2</v>
      </c>
      <c r="S88" s="219">
        <v>504</v>
      </c>
      <c r="T88" s="196">
        <v>2.1250881254673004E-3</v>
      </c>
      <c r="U88" s="219">
        <v>41809</v>
      </c>
      <c r="V88" s="196">
        <v>0.90565949678421021</v>
      </c>
      <c r="W88" s="219">
        <v>13247</v>
      </c>
      <c r="X88" s="196">
        <v>5.5995333939790726E-2</v>
      </c>
      <c r="Y88" s="194">
        <v>113.9283447265625</v>
      </c>
      <c r="Z88" s="194">
        <v>30.890535354614258</v>
      </c>
      <c r="AA88" s="194">
        <v>76531.03125</v>
      </c>
      <c r="AB88" s="194">
        <v>11767.453125</v>
      </c>
      <c r="AC88" s="7"/>
      <c r="AD88" s="299"/>
      <c r="AE88" s="299"/>
    </row>
    <row r="89" spans="1:31" s="299" customFormat="1">
      <c r="A89" s="352">
        <v>41910</v>
      </c>
      <c r="B89" s="199" t="s">
        <v>6</v>
      </c>
      <c r="C89" s="199"/>
      <c r="D89" s="241"/>
      <c r="E89" s="219">
        <v>1965</v>
      </c>
      <c r="F89" s="219">
        <v>209</v>
      </c>
      <c r="G89" s="219">
        <v>5826</v>
      </c>
      <c r="H89" s="219">
        <v>603</v>
      </c>
      <c r="I89" s="219">
        <v>17356</v>
      </c>
      <c r="J89" s="219">
        <v>2305</v>
      </c>
      <c r="K89" s="255">
        <v>41251124</v>
      </c>
      <c r="L89" s="255">
        <v>96358601</v>
      </c>
      <c r="M89" s="196">
        <v>42.810007173101241</v>
      </c>
      <c r="N89" s="255">
        <v>318686613</v>
      </c>
      <c r="O89" s="255">
        <v>321523540</v>
      </c>
      <c r="P89" s="196">
        <v>99.117661182755086</v>
      </c>
      <c r="Q89" s="255">
        <v>247928</v>
      </c>
      <c r="R89" s="214" t="e">
        <v>#DIV/0!</v>
      </c>
      <c r="S89" s="255">
        <v>339825</v>
      </c>
      <c r="T89" s="214">
        <v>0.25077452789428839</v>
      </c>
      <c r="U89" s="255">
        <v>1556352</v>
      </c>
      <c r="V89" s="214">
        <v>3.7728717424236171</v>
      </c>
      <c r="W89" s="255">
        <v>1472334</v>
      </c>
      <c r="X89" s="214">
        <v>0.46200058317695386</v>
      </c>
      <c r="Y89" s="256">
        <v>80.825890350341794</v>
      </c>
      <c r="Z89" s="256">
        <v>29.227495511372883</v>
      </c>
      <c r="AA89" s="256">
        <v>898583.26953125</v>
      </c>
      <c r="AB89" s="256">
        <v>157627.18701171875</v>
      </c>
      <c r="AC89" s="7"/>
    </row>
    <row r="90" spans="1:31" s="299" customFormat="1">
      <c r="A90" s="352">
        <v>41910</v>
      </c>
      <c r="B90" s="180" t="s">
        <v>134</v>
      </c>
      <c r="C90" s="180"/>
      <c r="D90" s="241"/>
      <c r="E90" s="219">
        <v>668</v>
      </c>
      <c r="F90" s="219">
        <v>107</v>
      </c>
      <c r="G90" s="219">
        <v>2000</v>
      </c>
      <c r="H90" s="219">
        <v>321</v>
      </c>
      <c r="I90" s="219">
        <v>6857</v>
      </c>
      <c r="J90" s="219">
        <v>1331</v>
      </c>
      <c r="K90" s="219">
        <v>23049484</v>
      </c>
      <c r="L90" s="219">
        <v>23587022</v>
      </c>
      <c r="M90" s="196">
        <v>97.72104337715885</v>
      </c>
      <c r="N90" s="219">
        <v>41474588</v>
      </c>
      <c r="O90" s="219">
        <v>42665790</v>
      </c>
      <c r="P90" s="196">
        <v>97.208062946918361</v>
      </c>
      <c r="Q90" s="219">
        <v>116146</v>
      </c>
      <c r="R90" s="196">
        <v>0.49241485695177395</v>
      </c>
      <c r="S90" s="219">
        <v>330188</v>
      </c>
      <c r="T90" s="196">
        <v>0.77389402781029282</v>
      </c>
      <c r="U90" s="219">
        <v>916964</v>
      </c>
      <c r="V90" s="196">
        <v>3.9782408881674738</v>
      </c>
      <c r="W90" s="219">
        <v>515189</v>
      </c>
      <c r="X90" s="196">
        <v>1.2421798955576084</v>
      </c>
      <c r="Y90" s="194">
        <v>85.913481140136724</v>
      </c>
      <c r="Z90" s="194">
        <v>31.355564117431641</v>
      </c>
      <c r="AA90" s="194">
        <v>272130.4140625</v>
      </c>
      <c r="AB90" s="194">
        <v>42407.1826171875</v>
      </c>
      <c r="AC90" s="7"/>
    </row>
    <row r="91" spans="1:31" s="299" customFormat="1">
      <c r="A91" s="352">
        <v>41910</v>
      </c>
      <c r="B91" s="180" t="s">
        <v>175</v>
      </c>
      <c r="C91" s="180"/>
      <c r="D91" s="241"/>
      <c r="E91" s="219">
        <v>641</v>
      </c>
      <c r="F91" s="219">
        <v>73</v>
      </c>
      <c r="G91" s="219">
        <v>1869</v>
      </c>
      <c r="H91" s="219">
        <v>195</v>
      </c>
      <c r="I91" s="219">
        <v>5852</v>
      </c>
      <c r="J91" s="219">
        <v>715</v>
      </c>
      <c r="K91" s="219">
        <v>72240</v>
      </c>
      <c r="L91" s="219">
        <v>54633339</v>
      </c>
      <c r="M91" s="196">
        <v>0.13222695394839404</v>
      </c>
      <c r="N91" s="219">
        <v>184626484</v>
      </c>
      <c r="O91" s="219">
        <v>186013364</v>
      </c>
      <c r="P91" s="196">
        <v>99.254419160980277</v>
      </c>
      <c r="Q91" s="219">
        <v>0</v>
      </c>
      <c r="R91" s="196" t="e">
        <v>#DIV/0!</v>
      </c>
      <c r="S91" s="219">
        <v>0</v>
      </c>
      <c r="T91" s="196" t="e">
        <v>#DIV/0!</v>
      </c>
      <c r="U91" s="219">
        <v>366537</v>
      </c>
      <c r="V91" s="196">
        <v>507.38787711983127</v>
      </c>
      <c r="W91" s="219">
        <v>897174</v>
      </c>
      <c r="X91" s="196">
        <v>0.48594003994652885</v>
      </c>
      <c r="Y91" s="194">
        <v>40.233785629272461</v>
      </c>
      <c r="Z91" s="194">
        <v>25.330057621002197</v>
      </c>
      <c r="AA91" s="194">
        <v>320701.4765625</v>
      </c>
      <c r="AB91" s="194">
        <v>66838.9443359375</v>
      </c>
      <c r="AC91" s="7"/>
    </row>
    <row r="92" spans="1:31" s="299" customFormat="1">
      <c r="A92" s="352">
        <v>41910</v>
      </c>
      <c r="B92" s="218" t="s">
        <v>135</v>
      </c>
      <c r="C92" s="126"/>
      <c r="D92" s="241"/>
      <c r="E92" s="219">
        <v>656</v>
      </c>
      <c r="F92" s="219">
        <v>29</v>
      </c>
      <c r="G92" s="219">
        <v>1957</v>
      </c>
      <c r="H92" s="219">
        <v>87</v>
      </c>
      <c r="I92" s="219">
        <v>4647</v>
      </c>
      <c r="J92" s="219">
        <v>259</v>
      </c>
      <c r="K92" s="189">
        <v>18129400</v>
      </c>
      <c r="L92" s="189">
        <v>18138240</v>
      </c>
      <c r="M92" s="196">
        <v>99.951263187608063</v>
      </c>
      <c r="N92" s="189">
        <v>92585541</v>
      </c>
      <c r="O92" s="189">
        <v>92844386</v>
      </c>
      <c r="P92" s="196">
        <v>99.721205544942691</v>
      </c>
      <c r="Q92" s="189">
        <v>131782</v>
      </c>
      <c r="R92" s="192">
        <v>0.72654239382454799</v>
      </c>
      <c r="S92" s="189">
        <v>9637</v>
      </c>
      <c r="T92" s="192">
        <v>1.0379733848919053E-2</v>
      </c>
      <c r="U92" s="189">
        <v>272851</v>
      </c>
      <c r="V92" s="205">
        <v>1.5050194791786533</v>
      </c>
      <c r="W92" s="189">
        <v>59971</v>
      </c>
      <c r="X92" s="205">
        <v>6.4773613466315536E-2</v>
      </c>
      <c r="Y92" s="203">
        <v>116.33040428161621</v>
      </c>
      <c r="Z92" s="203">
        <v>30.996864795684814</v>
      </c>
      <c r="AA92" s="203">
        <v>305751.37890625</v>
      </c>
      <c r="AB92" s="203">
        <v>48381.06005859375</v>
      </c>
      <c r="AC92" s="7"/>
    </row>
    <row r="93" spans="1:31" s="129" customFormat="1">
      <c r="A93" s="352">
        <v>41910</v>
      </c>
      <c r="B93" s="218" t="s">
        <v>121</v>
      </c>
      <c r="C93" s="218" t="s">
        <v>122</v>
      </c>
      <c r="D93" s="241"/>
      <c r="E93" s="305">
        <v>170</v>
      </c>
      <c r="F93" s="305">
        <v>64</v>
      </c>
      <c r="G93" s="305">
        <v>498</v>
      </c>
      <c r="H93" s="305">
        <v>191</v>
      </c>
      <c r="I93" s="305">
        <v>1901</v>
      </c>
      <c r="J93" s="305">
        <v>803</v>
      </c>
      <c r="K93" s="215">
        <v>7710976</v>
      </c>
      <c r="L93" s="215">
        <v>7926712</v>
      </c>
      <c r="M93" s="216">
        <v>97.278366088867188</v>
      </c>
      <c r="N93" s="215">
        <v>15369227</v>
      </c>
      <c r="O93" s="215">
        <v>15868588</v>
      </c>
      <c r="P93" s="216">
        <v>96.8531494140625</v>
      </c>
      <c r="Q93" s="215">
        <v>82744</v>
      </c>
      <c r="R93" s="217">
        <v>1.0438628196716309</v>
      </c>
      <c r="S93" s="215">
        <v>178443</v>
      </c>
      <c r="T93" s="217">
        <v>1.124504566192627</v>
      </c>
      <c r="U93" s="215">
        <v>368322</v>
      </c>
      <c r="V93" s="217">
        <v>4.7765936851501465</v>
      </c>
      <c r="W93" s="215">
        <v>229167</v>
      </c>
      <c r="X93" s="217">
        <v>1.4910769462585449</v>
      </c>
      <c r="Y93" s="217">
        <v>74.268157958984375</v>
      </c>
      <c r="Z93" s="217">
        <v>26.117900848388672</v>
      </c>
      <c r="AA93" s="217">
        <v>87031.4609375</v>
      </c>
      <c r="AB93" s="216">
        <v>12748.1865234375</v>
      </c>
    </row>
    <row r="94" spans="1:31" s="41" customFormat="1">
      <c r="A94" s="352">
        <v>41910</v>
      </c>
      <c r="B94" s="242" t="s">
        <v>123</v>
      </c>
      <c r="C94" s="218" t="s">
        <v>122</v>
      </c>
      <c r="D94" s="241"/>
      <c r="E94" s="305">
        <v>158</v>
      </c>
      <c r="F94" s="305">
        <v>11</v>
      </c>
      <c r="G94" s="305">
        <v>491</v>
      </c>
      <c r="H94" s="305">
        <v>34</v>
      </c>
      <c r="I94" s="305">
        <v>1479</v>
      </c>
      <c r="J94" s="305">
        <v>133</v>
      </c>
      <c r="K94" s="215">
        <v>4802640</v>
      </c>
      <c r="L94" s="215">
        <v>4891005</v>
      </c>
      <c r="M94" s="216">
        <v>98.193313598632813</v>
      </c>
      <c r="N94" s="215">
        <v>7744033</v>
      </c>
      <c r="O94" s="215">
        <v>7919485</v>
      </c>
      <c r="P94" s="216">
        <v>97.784553527832031</v>
      </c>
      <c r="Q94" s="215">
        <v>6623</v>
      </c>
      <c r="R94" s="217">
        <v>0.13541184365749359</v>
      </c>
      <c r="S94" s="215">
        <v>7803</v>
      </c>
      <c r="T94" s="217">
        <v>9.8529137670993805E-2</v>
      </c>
      <c r="U94" s="215">
        <v>158301</v>
      </c>
      <c r="V94" s="217">
        <v>3.2961246967315674</v>
      </c>
      <c r="W94" s="215">
        <v>83419</v>
      </c>
      <c r="X94" s="217">
        <v>1.0772035121917725</v>
      </c>
      <c r="Y94" s="217">
        <v>91.475509643554688</v>
      </c>
      <c r="Z94" s="217">
        <v>33.407272338867188</v>
      </c>
      <c r="AA94" s="217">
        <v>56126.73828125</v>
      </c>
      <c r="AB94" s="216">
        <v>8774.7998046875</v>
      </c>
    </row>
    <row r="95" spans="1:31" s="7" customFormat="1">
      <c r="A95" s="352">
        <v>41910</v>
      </c>
      <c r="B95" s="242" t="s">
        <v>183</v>
      </c>
      <c r="C95" s="218" t="s">
        <v>122</v>
      </c>
      <c r="D95" s="241"/>
      <c r="E95" s="305">
        <v>130</v>
      </c>
      <c r="F95" s="305">
        <v>10</v>
      </c>
      <c r="G95" s="305">
        <v>391</v>
      </c>
      <c r="H95" s="305">
        <v>30</v>
      </c>
      <c r="I95" s="305">
        <v>1477</v>
      </c>
      <c r="J95" s="305">
        <v>114</v>
      </c>
      <c r="K95" s="215">
        <v>3715515</v>
      </c>
      <c r="L95" s="215">
        <v>3783396</v>
      </c>
      <c r="M95" s="216">
        <v>98.205818176269531</v>
      </c>
      <c r="N95" s="215">
        <v>5852477</v>
      </c>
      <c r="O95" s="215">
        <v>5964095</v>
      </c>
      <c r="P95" s="216">
        <v>98.128501892089844</v>
      </c>
      <c r="Q95" s="215">
        <v>3601</v>
      </c>
      <c r="R95" s="217">
        <v>9.5179043710231781E-2</v>
      </c>
      <c r="S95" s="215">
        <v>3486</v>
      </c>
      <c r="T95" s="217">
        <v>5.8449774980545044E-2</v>
      </c>
      <c r="U95" s="215">
        <v>104312</v>
      </c>
      <c r="V95" s="217">
        <v>2.8074707984924316</v>
      </c>
      <c r="W95" s="215">
        <v>59489</v>
      </c>
      <c r="X95" s="217">
        <v>1.0164755582809448</v>
      </c>
      <c r="Y95" s="217">
        <v>90.616065979003906</v>
      </c>
      <c r="Z95" s="217">
        <v>33.371898651123047</v>
      </c>
      <c r="AA95" s="217">
        <v>39688.02734375</v>
      </c>
      <c r="AB95" s="216">
        <v>6801.9091796875</v>
      </c>
    </row>
    <row r="96" spans="1:31" s="7" customFormat="1">
      <c r="A96" s="352">
        <v>41910</v>
      </c>
      <c r="B96" s="181" t="s">
        <v>126</v>
      </c>
      <c r="C96" s="218" t="s">
        <v>122</v>
      </c>
      <c r="D96" s="241"/>
      <c r="E96" s="305">
        <v>111</v>
      </c>
      <c r="F96" s="305">
        <v>7</v>
      </c>
      <c r="G96" s="305">
        <v>325</v>
      </c>
      <c r="H96" s="305">
        <v>21</v>
      </c>
      <c r="I96" s="305">
        <v>1001</v>
      </c>
      <c r="J96" s="305">
        <v>86</v>
      </c>
      <c r="K96" s="215">
        <v>3316189</v>
      </c>
      <c r="L96" s="215">
        <v>3382233</v>
      </c>
      <c r="M96" s="216">
        <v>98.047325134277344</v>
      </c>
      <c r="N96" s="215">
        <v>5567399</v>
      </c>
      <c r="O96" s="215">
        <v>5681816</v>
      </c>
      <c r="P96" s="216">
        <v>97.986259460449219</v>
      </c>
      <c r="Q96" s="215">
        <v>3726</v>
      </c>
      <c r="R96" s="217">
        <v>0.11016390472650528</v>
      </c>
      <c r="S96" s="215">
        <v>1904</v>
      </c>
      <c r="T96" s="217">
        <v>3.3510413020849228E-2</v>
      </c>
      <c r="U96" s="215">
        <v>102655</v>
      </c>
      <c r="V96" s="217">
        <v>3.0955715179443359</v>
      </c>
      <c r="W96" s="215">
        <v>60685</v>
      </c>
      <c r="X96" s="217">
        <v>1.0900063514709473</v>
      </c>
      <c r="Y96" s="217">
        <v>91.398849487304688</v>
      </c>
      <c r="Z96" s="217">
        <v>32.579822540283203</v>
      </c>
      <c r="AA96" s="217">
        <v>43946.4453125</v>
      </c>
      <c r="AB96" s="216">
        <v>6620.56494140625</v>
      </c>
    </row>
    <row r="97" spans="1:31" s="7" customFormat="1">
      <c r="A97" s="352">
        <v>41910</v>
      </c>
      <c r="B97" s="181" t="s">
        <v>184</v>
      </c>
      <c r="C97" s="218" t="s">
        <v>122</v>
      </c>
      <c r="D97" s="241"/>
      <c r="E97" s="305">
        <v>99</v>
      </c>
      <c r="F97" s="305">
        <v>15</v>
      </c>
      <c r="G97" s="305">
        <v>295</v>
      </c>
      <c r="H97" s="305">
        <v>45</v>
      </c>
      <c r="I97" s="305">
        <v>999</v>
      </c>
      <c r="J97" s="305">
        <v>195</v>
      </c>
      <c r="K97" s="215">
        <v>3504164</v>
      </c>
      <c r="L97" s="215">
        <v>3603676</v>
      </c>
      <c r="M97" s="216">
        <v>97.238594055175781</v>
      </c>
      <c r="N97" s="215">
        <v>6941452</v>
      </c>
      <c r="O97" s="215">
        <v>7231806</v>
      </c>
      <c r="P97" s="216">
        <v>95.985038757324219</v>
      </c>
      <c r="Q97" s="215">
        <v>19452</v>
      </c>
      <c r="R97" s="217">
        <v>0.53978216648101807</v>
      </c>
      <c r="S97" s="215">
        <v>138552</v>
      </c>
      <c r="T97" s="217">
        <v>1.9158699512481689</v>
      </c>
      <c r="U97" s="215">
        <v>183374</v>
      </c>
      <c r="V97" s="217">
        <v>5.2330312728881836</v>
      </c>
      <c r="W97" s="215">
        <v>82429</v>
      </c>
      <c r="X97" s="217">
        <v>1.1874892711639404</v>
      </c>
      <c r="Y97" s="217">
        <v>81.808822631835938</v>
      </c>
      <c r="Z97" s="217">
        <v>31.300926208496094</v>
      </c>
      <c r="AA97" s="217">
        <v>45337.7421875</v>
      </c>
      <c r="AB97" s="216">
        <v>7461.72216796875</v>
      </c>
    </row>
    <row r="98" spans="1:31" s="7" customFormat="1">
      <c r="A98" s="352">
        <v>41910</v>
      </c>
      <c r="B98" s="181" t="s">
        <v>131</v>
      </c>
      <c r="C98" s="218" t="s">
        <v>176</v>
      </c>
      <c r="D98" s="241"/>
      <c r="E98" s="305">
        <v>174</v>
      </c>
      <c r="F98" s="305">
        <v>20</v>
      </c>
      <c r="G98" s="305">
        <v>507</v>
      </c>
      <c r="H98" s="305">
        <v>50</v>
      </c>
      <c r="I98" s="305">
        <v>1467</v>
      </c>
      <c r="J98" s="305">
        <v>163</v>
      </c>
      <c r="K98" s="215">
        <v>19495</v>
      </c>
      <c r="L98" s="215">
        <v>15828269</v>
      </c>
      <c r="M98" s="216">
        <v>0.12316571176052094</v>
      </c>
      <c r="N98" s="215">
        <v>51469836</v>
      </c>
      <c r="O98" s="215">
        <v>51901068</v>
      </c>
      <c r="P98" s="216">
        <v>99.16912841796875</v>
      </c>
      <c r="Q98" s="215">
        <v>0</v>
      </c>
      <c r="R98" s="217">
        <v>0</v>
      </c>
      <c r="S98" s="215">
        <v>0</v>
      </c>
      <c r="T98" s="217">
        <v>0</v>
      </c>
      <c r="U98" s="215">
        <v>99274</v>
      </c>
      <c r="V98" s="217">
        <v>509.22799682617188</v>
      </c>
      <c r="W98" s="215">
        <v>324979</v>
      </c>
      <c r="X98" s="217">
        <v>0.63139700889587402</v>
      </c>
      <c r="Y98" s="217">
        <v>40.181140899658203</v>
      </c>
      <c r="Z98" s="217">
        <v>25.274517059326172</v>
      </c>
      <c r="AA98" s="217">
        <v>83093.734375</v>
      </c>
      <c r="AB98" s="216">
        <v>18300.6796875</v>
      </c>
    </row>
    <row r="99" spans="1:31" s="7" customFormat="1">
      <c r="A99" s="352">
        <v>41910</v>
      </c>
      <c r="B99" s="181" t="s">
        <v>124</v>
      </c>
      <c r="C99" s="181" t="s">
        <v>176</v>
      </c>
      <c r="D99" s="241"/>
      <c r="E99" s="180">
        <v>126</v>
      </c>
      <c r="F99" s="180">
        <v>33</v>
      </c>
      <c r="G99" s="180">
        <v>370</v>
      </c>
      <c r="H99" s="180">
        <v>87</v>
      </c>
      <c r="I99" s="180">
        <v>1364</v>
      </c>
      <c r="J99" s="180">
        <v>345</v>
      </c>
      <c r="K99" s="215">
        <v>15995</v>
      </c>
      <c r="L99" s="215">
        <v>11438502</v>
      </c>
      <c r="M99" s="216">
        <v>0.13983474671840668</v>
      </c>
      <c r="N99" s="215">
        <v>33684480</v>
      </c>
      <c r="O99" s="215">
        <v>34162036</v>
      </c>
      <c r="P99" s="216">
        <v>98.602088928222656</v>
      </c>
      <c r="Q99" s="215">
        <v>0</v>
      </c>
      <c r="R99" s="217">
        <v>0</v>
      </c>
      <c r="S99" s="215">
        <v>0</v>
      </c>
      <c r="T99" s="217">
        <v>0</v>
      </c>
      <c r="U99" s="215">
        <v>87979</v>
      </c>
      <c r="V99" s="217">
        <v>550.0406494140625</v>
      </c>
      <c r="W99" s="215">
        <v>172797</v>
      </c>
      <c r="X99" s="217">
        <v>0.51298701763153076</v>
      </c>
      <c r="Y99" s="217">
        <v>40.58477783203125</v>
      </c>
      <c r="Z99" s="217">
        <v>25.697803497314453</v>
      </c>
      <c r="AA99" s="217">
        <v>58158.296875</v>
      </c>
      <c r="AB99" s="216">
        <v>11425.517578125</v>
      </c>
    </row>
    <row r="100" spans="1:31" s="8" customFormat="1">
      <c r="A100" s="352">
        <v>41910</v>
      </c>
      <c r="B100" s="206" t="s">
        <v>133</v>
      </c>
      <c r="C100" s="206" t="s">
        <v>176</v>
      </c>
      <c r="D100" s="241"/>
      <c r="E100" s="180">
        <v>164</v>
      </c>
      <c r="F100" s="180">
        <v>12</v>
      </c>
      <c r="G100" s="180">
        <v>485</v>
      </c>
      <c r="H100" s="180">
        <v>34</v>
      </c>
      <c r="I100" s="180">
        <v>1419</v>
      </c>
      <c r="J100" s="180">
        <v>114</v>
      </c>
      <c r="K100" s="254">
        <v>18165</v>
      </c>
      <c r="L100" s="254">
        <v>15949952</v>
      </c>
      <c r="M100" s="246">
        <v>0.1138874888420105</v>
      </c>
      <c r="N100" s="254">
        <v>60802824</v>
      </c>
      <c r="O100" s="254">
        <v>61050788</v>
      </c>
      <c r="P100" s="246">
        <v>99.593841552734375</v>
      </c>
      <c r="Q100" s="254">
        <v>0</v>
      </c>
      <c r="R100" s="249">
        <v>0</v>
      </c>
      <c r="S100" s="254">
        <v>0</v>
      </c>
      <c r="T100" s="249">
        <v>0</v>
      </c>
      <c r="U100" s="254">
        <v>102945</v>
      </c>
      <c r="V100" s="249">
        <v>566.72174072265625</v>
      </c>
      <c r="W100" s="254">
        <v>233265</v>
      </c>
      <c r="X100" s="249">
        <v>0.38364171981811523</v>
      </c>
      <c r="Y100" s="249">
        <v>41.008232116699219</v>
      </c>
      <c r="Z100" s="249">
        <v>26.028484344482422</v>
      </c>
      <c r="AA100" s="249">
        <v>110656.859375</v>
      </c>
      <c r="AB100" s="246">
        <v>23460.91796875</v>
      </c>
      <c r="AC100" s="7"/>
    </row>
    <row r="101" spans="1:31" s="8" customFormat="1">
      <c r="A101" s="352">
        <v>41910</v>
      </c>
      <c r="B101" s="206" t="s">
        <v>125</v>
      </c>
      <c r="C101" s="206" t="s">
        <v>176</v>
      </c>
      <c r="D101" s="241"/>
      <c r="E101" s="180">
        <v>177</v>
      </c>
      <c r="F101" s="180">
        <v>8</v>
      </c>
      <c r="G101" s="180">
        <v>507</v>
      </c>
      <c r="H101" s="180">
        <v>24</v>
      </c>
      <c r="I101" s="180">
        <v>1602</v>
      </c>
      <c r="J101" s="180">
        <v>93</v>
      </c>
      <c r="K101" s="254">
        <v>18585</v>
      </c>
      <c r="L101" s="254">
        <v>11416616</v>
      </c>
      <c r="M101" s="246">
        <v>0.16278904676437378</v>
      </c>
      <c r="N101" s="254">
        <v>38669344</v>
      </c>
      <c r="O101" s="254">
        <v>38899472</v>
      </c>
      <c r="P101" s="246">
        <v>99.408401489257813</v>
      </c>
      <c r="Q101" s="254">
        <v>0</v>
      </c>
      <c r="R101" s="249">
        <v>0</v>
      </c>
      <c r="S101" s="254">
        <v>0</v>
      </c>
      <c r="T101" s="249">
        <v>0</v>
      </c>
      <c r="U101" s="254">
        <v>76339</v>
      </c>
      <c r="V101" s="249">
        <v>410.7559814453125</v>
      </c>
      <c r="W101" s="254">
        <v>166133</v>
      </c>
      <c r="X101" s="249">
        <v>0.42962455749511719</v>
      </c>
      <c r="Y101" s="249">
        <v>39.160991668701172</v>
      </c>
      <c r="Z101" s="249">
        <v>24.319425582885742</v>
      </c>
      <c r="AA101" s="249">
        <v>68792.5859375</v>
      </c>
      <c r="AB101" s="246">
        <v>13651.8291015625</v>
      </c>
      <c r="AC101" s="7"/>
    </row>
    <row r="102" spans="1:31" s="41" customFormat="1">
      <c r="A102" s="352">
        <v>41910</v>
      </c>
      <c r="B102" s="181" t="s">
        <v>127</v>
      </c>
      <c r="C102" s="181" t="s">
        <v>128</v>
      </c>
      <c r="D102" s="241"/>
      <c r="E102" s="388">
        <v>150</v>
      </c>
      <c r="F102" s="388">
        <v>16</v>
      </c>
      <c r="G102" s="388">
        <v>450</v>
      </c>
      <c r="H102" s="388">
        <v>48</v>
      </c>
      <c r="I102" s="388">
        <v>1448</v>
      </c>
      <c r="J102" s="388">
        <v>162</v>
      </c>
      <c r="K102" s="187">
        <v>5040861</v>
      </c>
      <c r="L102" s="187">
        <v>5045246</v>
      </c>
      <c r="M102" s="185">
        <v>99.9130859375</v>
      </c>
      <c r="N102" s="187">
        <v>22027662</v>
      </c>
      <c r="O102" s="187">
        <v>22114910</v>
      </c>
      <c r="P102" s="185">
        <v>99.605476379394531</v>
      </c>
      <c r="Q102" s="187">
        <v>88727</v>
      </c>
      <c r="R102" s="186">
        <v>1.758625864982605</v>
      </c>
      <c r="S102" s="187">
        <v>4927</v>
      </c>
      <c r="T102" s="186">
        <v>2.2279087454080582E-2</v>
      </c>
      <c r="U102" s="187">
        <v>152589</v>
      </c>
      <c r="V102" s="186">
        <v>3.0270423889160156</v>
      </c>
      <c r="W102" s="187">
        <v>18816</v>
      </c>
      <c r="X102" s="186">
        <v>8.5419870913028717E-2</v>
      </c>
      <c r="Y102" s="186">
        <v>117.36295318603516</v>
      </c>
      <c r="Z102" s="186">
        <v>28.230369567871094</v>
      </c>
      <c r="AA102" s="186">
        <v>57962.16015625</v>
      </c>
      <c r="AB102" s="185">
        <v>9218.27734375</v>
      </c>
      <c r="AC102" s="7"/>
    </row>
    <row r="103" spans="1:31" s="99" customFormat="1">
      <c r="A103" s="352">
        <v>41910</v>
      </c>
      <c r="B103" s="181" t="s">
        <v>129</v>
      </c>
      <c r="C103" s="181" t="s">
        <v>128</v>
      </c>
      <c r="D103" s="241"/>
      <c r="E103" s="388">
        <v>152</v>
      </c>
      <c r="F103" s="388">
        <v>3</v>
      </c>
      <c r="G103" s="388">
        <v>452</v>
      </c>
      <c r="H103" s="388">
        <v>9</v>
      </c>
      <c r="I103" s="388">
        <v>1190</v>
      </c>
      <c r="J103" s="388">
        <v>29</v>
      </c>
      <c r="K103" s="187">
        <v>2744811</v>
      </c>
      <c r="L103" s="187">
        <v>2747166</v>
      </c>
      <c r="M103" s="185">
        <v>99.914276123046875</v>
      </c>
      <c r="N103" s="187">
        <v>13826727</v>
      </c>
      <c r="O103" s="187">
        <v>13879292</v>
      </c>
      <c r="P103" s="185">
        <v>99.621269226074219</v>
      </c>
      <c r="Q103" s="187">
        <v>20148</v>
      </c>
      <c r="R103" s="186">
        <v>0.73341035842895508</v>
      </c>
      <c r="S103" s="187">
        <v>2730</v>
      </c>
      <c r="T103" s="186">
        <v>1.9669590517878532E-2</v>
      </c>
      <c r="U103" s="187">
        <v>35979</v>
      </c>
      <c r="V103" s="186">
        <v>1.3108006715774536</v>
      </c>
      <c r="W103" s="187">
        <v>10572</v>
      </c>
      <c r="X103" s="186">
        <v>7.6460614800453186E-2</v>
      </c>
      <c r="Y103" s="186">
        <v>112.68032073974609</v>
      </c>
      <c r="Z103" s="186">
        <v>29.283344268798828</v>
      </c>
      <c r="AA103" s="186">
        <v>42691.3203125</v>
      </c>
      <c r="AB103" s="185">
        <v>6143.12646484375</v>
      </c>
      <c r="AC103" s="7"/>
      <c r="AD103" s="41"/>
      <c r="AE103" s="41"/>
    </row>
    <row r="104" spans="1:31" s="41" customFormat="1">
      <c r="A104" s="352">
        <v>41910</v>
      </c>
      <c r="B104" s="199" t="s">
        <v>130</v>
      </c>
      <c r="C104" s="199" t="s">
        <v>128</v>
      </c>
      <c r="D104" s="241"/>
      <c r="E104" s="219">
        <v>176</v>
      </c>
      <c r="F104" s="219">
        <v>5</v>
      </c>
      <c r="G104" s="219">
        <v>528</v>
      </c>
      <c r="H104" s="219">
        <v>15</v>
      </c>
      <c r="I104" s="219">
        <v>928</v>
      </c>
      <c r="J104" s="219">
        <v>35</v>
      </c>
      <c r="K104" s="255">
        <v>5500791</v>
      </c>
      <c r="L104" s="255">
        <v>5501551</v>
      </c>
      <c r="M104" s="196">
        <v>99.986183166503906</v>
      </c>
      <c r="N104" s="255">
        <v>31699768</v>
      </c>
      <c r="O104" s="255">
        <v>31758212</v>
      </c>
      <c r="P104" s="196">
        <v>99.815971374511719</v>
      </c>
      <c r="Q104" s="255">
        <v>19039</v>
      </c>
      <c r="R104" s="214">
        <v>0.34606605768203735</v>
      </c>
      <c r="S104" s="255">
        <v>1504</v>
      </c>
      <c r="T104" s="214">
        <v>4.7357832081615925E-3</v>
      </c>
      <c r="U104" s="255">
        <v>41153</v>
      </c>
      <c r="V104" s="214">
        <v>0.74812877178192139</v>
      </c>
      <c r="W104" s="255">
        <v>16245</v>
      </c>
      <c r="X104" s="214">
        <v>5.1246430724859238E-2</v>
      </c>
      <c r="Y104" s="256">
        <v>119.41954040527344</v>
      </c>
      <c r="Z104" s="256">
        <v>34.672382354736328</v>
      </c>
      <c r="AA104" s="256">
        <v>122038.46875</v>
      </c>
      <c r="AB104" s="256">
        <v>20051.208984375</v>
      </c>
      <c r="AC104" s="7"/>
    </row>
    <row r="105" spans="1:31" s="41" customFormat="1">
      <c r="A105" s="352">
        <v>41910</v>
      </c>
      <c r="B105" s="180" t="s">
        <v>132</v>
      </c>
      <c r="C105" s="180" t="s">
        <v>128</v>
      </c>
      <c r="D105" s="241"/>
      <c r="E105" s="219">
        <v>178</v>
      </c>
      <c r="F105" s="219">
        <v>5</v>
      </c>
      <c r="G105" s="219">
        <v>527</v>
      </c>
      <c r="H105" s="219">
        <v>15</v>
      </c>
      <c r="I105" s="219">
        <v>1081</v>
      </c>
      <c r="J105" s="219">
        <v>33</v>
      </c>
      <c r="K105" s="219">
        <v>4842937</v>
      </c>
      <c r="L105" s="219">
        <v>4844277</v>
      </c>
      <c r="M105" s="196">
        <v>99.972335815429688</v>
      </c>
      <c r="N105" s="219">
        <v>25031384</v>
      </c>
      <c r="O105" s="219">
        <v>25091972</v>
      </c>
      <c r="P105" s="196">
        <v>99.758537292480469</v>
      </c>
      <c r="Q105" s="219">
        <v>3868</v>
      </c>
      <c r="R105" s="196">
        <v>7.9846799373626709E-2</v>
      </c>
      <c r="S105" s="219">
        <v>476</v>
      </c>
      <c r="T105" s="196">
        <v>1.8970210803672671E-3</v>
      </c>
      <c r="U105" s="219">
        <v>43130</v>
      </c>
      <c r="V105" s="196">
        <v>0.89057528972625732</v>
      </c>
      <c r="W105" s="219">
        <v>14338</v>
      </c>
      <c r="X105" s="196">
        <v>5.7280093431472778E-2</v>
      </c>
      <c r="Y105" s="194">
        <v>115.85880279541016</v>
      </c>
      <c r="Z105" s="194">
        <v>31.801362991333008</v>
      </c>
      <c r="AA105" s="194">
        <v>83059.4296875</v>
      </c>
      <c r="AB105" s="194">
        <v>12968.447265625</v>
      </c>
      <c r="AC105" s="7"/>
    </row>
    <row r="106" spans="1:31" s="41" customFormat="1">
      <c r="A106" s="352">
        <v>41909</v>
      </c>
      <c r="B106" s="199" t="s">
        <v>6</v>
      </c>
      <c r="C106" s="199"/>
      <c r="D106" s="241"/>
      <c r="E106" s="219">
        <v>1965</v>
      </c>
      <c r="F106" s="219">
        <v>209</v>
      </c>
      <c r="G106" s="219">
        <v>5826</v>
      </c>
      <c r="H106" s="219">
        <v>603</v>
      </c>
      <c r="I106" s="219">
        <v>17333</v>
      </c>
      <c r="J106" s="219">
        <v>2306</v>
      </c>
      <c r="K106" s="255">
        <v>41082556</v>
      </c>
      <c r="L106" s="255">
        <v>99000258</v>
      </c>
      <c r="M106" s="196">
        <v>41.497423168331544</v>
      </c>
      <c r="N106" s="255">
        <v>321466886</v>
      </c>
      <c r="O106" s="255">
        <v>324542226</v>
      </c>
      <c r="P106" s="196">
        <v>99.052406819937204</v>
      </c>
      <c r="Q106" s="255">
        <v>231137</v>
      </c>
      <c r="R106" s="214" t="e">
        <v>#DIV/0!</v>
      </c>
      <c r="S106" s="255">
        <v>461278</v>
      </c>
      <c r="T106" s="214">
        <v>0.34583350709913713</v>
      </c>
      <c r="U106" s="255">
        <v>1526847</v>
      </c>
      <c r="V106" s="214">
        <v>3.7165335709201437</v>
      </c>
      <c r="W106" s="255">
        <v>1543263</v>
      </c>
      <c r="X106" s="214">
        <v>0.48006904875872969</v>
      </c>
      <c r="Y106" s="256">
        <v>80.220514806111652</v>
      </c>
      <c r="Z106" s="256">
        <v>28.765261491139729</v>
      </c>
      <c r="AA106" s="256">
        <v>881573.30859375</v>
      </c>
      <c r="AB106" s="256">
        <v>152800.81884765625</v>
      </c>
      <c r="AC106" s="7"/>
    </row>
    <row r="107" spans="1:31" s="41" customFormat="1">
      <c r="A107" s="352">
        <v>41909</v>
      </c>
      <c r="B107" s="180" t="s">
        <v>134</v>
      </c>
      <c r="C107" s="180"/>
      <c r="D107" s="241"/>
      <c r="E107" s="219">
        <v>668</v>
      </c>
      <c r="F107" s="219">
        <v>107</v>
      </c>
      <c r="G107" s="219">
        <v>2000</v>
      </c>
      <c r="H107" s="219">
        <v>321</v>
      </c>
      <c r="I107" s="219">
        <v>6857</v>
      </c>
      <c r="J107" s="219">
        <v>1331</v>
      </c>
      <c r="K107" s="219">
        <v>23034246</v>
      </c>
      <c r="L107" s="219">
        <v>23597954</v>
      </c>
      <c r="M107" s="196">
        <v>97.611199682819958</v>
      </c>
      <c r="N107" s="219">
        <v>41627759</v>
      </c>
      <c r="O107" s="219">
        <v>42944049</v>
      </c>
      <c r="P107" s="196">
        <v>96.934872163544711</v>
      </c>
      <c r="Q107" s="219">
        <v>130851</v>
      </c>
      <c r="R107" s="196">
        <v>0.5545014622075527</v>
      </c>
      <c r="S107" s="219">
        <v>448057</v>
      </c>
      <c r="T107" s="196">
        <v>1.0433506098641552</v>
      </c>
      <c r="U107" s="219">
        <v>935485</v>
      </c>
      <c r="V107" s="196">
        <v>4.0612790303861415</v>
      </c>
      <c r="W107" s="219">
        <v>531966</v>
      </c>
      <c r="X107" s="196">
        <v>1.2779116941975588</v>
      </c>
      <c r="Y107" s="194">
        <v>85.440728759765619</v>
      </c>
      <c r="Z107" s="194">
        <v>30.955545425415039</v>
      </c>
      <c r="AA107" s="194">
        <v>270265.7890625</v>
      </c>
      <c r="AB107" s="194">
        <v>41194.97607421875</v>
      </c>
      <c r="AC107" s="7"/>
    </row>
    <row r="108" spans="1:31" s="299" customFormat="1">
      <c r="A108" s="352">
        <v>41909</v>
      </c>
      <c r="B108" s="180" t="s">
        <v>175</v>
      </c>
      <c r="C108" s="180"/>
      <c r="D108" s="241"/>
      <c r="E108" s="219">
        <v>641</v>
      </c>
      <c r="F108" s="219">
        <v>73</v>
      </c>
      <c r="G108" s="219">
        <v>1869</v>
      </c>
      <c r="H108" s="219">
        <v>195</v>
      </c>
      <c r="I108" s="219">
        <v>5847</v>
      </c>
      <c r="J108" s="219">
        <v>715</v>
      </c>
      <c r="K108" s="219">
        <v>72240</v>
      </c>
      <c r="L108" s="219">
        <v>57417145</v>
      </c>
      <c r="M108" s="196">
        <v>0.12581607810698356</v>
      </c>
      <c r="N108" s="219">
        <v>189691148</v>
      </c>
      <c r="O108" s="219">
        <v>191160704</v>
      </c>
      <c r="P108" s="196">
        <v>99.2312457690049</v>
      </c>
      <c r="Q108" s="219">
        <v>0</v>
      </c>
      <c r="R108" s="196" t="e">
        <v>#DIV/0!</v>
      </c>
      <c r="S108" s="219">
        <v>0</v>
      </c>
      <c r="T108" s="196" t="e">
        <v>#DIV/0!</v>
      </c>
      <c r="U108" s="219">
        <v>394103</v>
      </c>
      <c r="V108" s="196">
        <v>545.54679016533453</v>
      </c>
      <c r="W108" s="219">
        <v>949341</v>
      </c>
      <c r="X108" s="196">
        <v>0.5004666961713955</v>
      </c>
      <c r="Y108" s="194">
        <v>39.994476318359375</v>
      </c>
      <c r="Z108" s="194">
        <v>25.029316902160645</v>
      </c>
      <c r="AA108" s="194">
        <v>328523.9296875</v>
      </c>
      <c r="AB108" s="194">
        <v>67697.55859375</v>
      </c>
    </row>
    <row r="109" spans="1:31" s="7" customFormat="1">
      <c r="A109" s="352">
        <v>41909</v>
      </c>
      <c r="B109" s="218" t="s">
        <v>135</v>
      </c>
      <c r="C109" s="126"/>
      <c r="D109" s="241"/>
      <c r="E109" s="219">
        <v>656</v>
      </c>
      <c r="F109" s="219">
        <v>29</v>
      </c>
      <c r="G109" s="219">
        <v>1957</v>
      </c>
      <c r="H109" s="219">
        <v>87</v>
      </c>
      <c r="I109" s="219">
        <v>4629</v>
      </c>
      <c r="J109" s="219">
        <v>260</v>
      </c>
      <c r="K109" s="189">
        <v>17976070</v>
      </c>
      <c r="L109" s="189">
        <v>17985159</v>
      </c>
      <c r="M109" s="196">
        <v>99.949463888531653</v>
      </c>
      <c r="N109" s="189">
        <v>90147979</v>
      </c>
      <c r="O109" s="189">
        <v>90437473</v>
      </c>
      <c r="P109" s="196">
        <v>99.679895965248832</v>
      </c>
      <c r="Q109" s="189">
        <v>100286</v>
      </c>
      <c r="R109" s="192">
        <v>0.55760418190364636</v>
      </c>
      <c r="S109" s="189">
        <v>13221</v>
      </c>
      <c r="T109" s="192">
        <v>1.4618939920719708E-2</v>
      </c>
      <c r="U109" s="189">
        <v>197259</v>
      </c>
      <c r="V109" s="205">
        <v>1.0973421611161254</v>
      </c>
      <c r="W109" s="189">
        <v>61956</v>
      </c>
      <c r="X109" s="205">
        <v>6.8726998484927471E-2</v>
      </c>
      <c r="Y109" s="203">
        <v>115.22633934020996</v>
      </c>
      <c r="Z109" s="203">
        <v>30.310922145843506</v>
      </c>
      <c r="AA109" s="203">
        <v>282783.58984375</v>
      </c>
      <c r="AB109" s="203">
        <v>43908.2841796875</v>
      </c>
    </row>
    <row r="110" spans="1:31" s="7" customFormat="1">
      <c r="A110" s="352">
        <v>41909</v>
      </c>
      <c r="B110" s="218" t="s">
        <v>121</v>
      </c>
      <c r="C110" s="218" t="s">
        <v>122</v>
      </c>
      <c r="D110" s="241"/>
      <c r="E110" s="305">
        <v>170</v>
      </c>
      <c r="F110" s="305">
        <v>64</v>
      </c>
      <c r="G110" s="305">
        <v>498</v>
      </c>
      <c r="H110" s="305">
        <v>191</v>
      </c>
      <c r="I110" s="305">
        <v>1901</v>
      </c>
      <c r="J110" s="305">
        <v>803</v>
      </c>
      <c r="K110" s="215">
        <v>7745216</v>
      </c>
      <c r="L110" s="215">
        <v>7963820</v>
      </c>
      <c r="M110" s="216">
        <v>97.255035400390625</v>
      </c>
      <c r="N110" s="215">
        <v>15383305</v>
      </c>
      <c r="O110" s="215">
        <v>15924833</v>
      </c>
      <c r="P110" s="216">
        <v>96.599472045898438</v>
      </c>
      <c r="Q110" s="215">
        <v>85294</v>
      </c>
      <c r="R110" s="217">
        <v>1.0710186958312988</v>
      </c>
      <c r="S110" s="215">
        <v>234201</v>
      </c>
      <c r="T110" s="217">
        <v>1.4706653356552124</v>
      </c>
      <c r="U110" s="215">
        <v>377971</v>
      </c>
      <c r="V110" s="217">
        <v>4.8800578117370605</v>
      </c>
      <c r="W110" s="215">
        <v>236478</v>
      </c>
      <c r="X110" s="217">
        <v>1.5372378826141357</v>
      </c>
      <c r="Y110" s="217">
        <v>73.616058349609375</v>
      </c>
      <c r="Z110" s="217">
        <v>25.451040267944336</v>
      </c>
      <c r="AA110" s="217">
        <v>84034.6328125</v>
      </c>
      <c r="AB110" s="216">
        <v>12131.15234375</v>
      </c>
    </row>
    <row r="111" spans="1:31" s="7" customFormat="1">
      <c r="A111" s="352">
        <v>41909</v>
      </c>
      <c r="B111" s="242" t="s">
        <v>123</v>
      </c>
      <c r="C111" s="218" t="s">
        <v>122</v>
      </c>
      <c r="D111" s="241"/>
      <c r="E111" s="305">
        <v>158</v>
      </c>
      <c r="F111" s="305">
        <v>11</v>
      </c>
      <c r="G111" s="305">
        <v>491</v>
      </c>
      <c r="H111" s="305">
        <v>34</v>
      </c>
      <c r="I111" s="305">
        <v>1479</v>
      </c>
      <c r="J111" s="305">
        <v>133</v>
      </c>
      <c r="K111" s="215">
        <v>4819433</v>
      </c>
      <c r="L111" s="215">
        <v>4913737</v>
      </c>
      <c r="M111" s="216">
        <v>98.080810546875</v>
      </c>
      <c r="N111" s="215">
        <v>7646832</v>
      </c>
      <c r="O111" s="215">
        <v>7819705</v>
      </c>
      <c r="P111" s="216">
        <v>97.789260864257813</v>
      </c>
      <c r="Q111" s="215">
        <v>8814</v>
      </c>
      <c r="R111" s="217">
        <v>0.17937467992305756</v>
      </c>
      <c r="S111" s="215">
        <v>9838</v>
      </c>
      <c r="T111" s="217">
        <v>0.12581036984920502</v>
      </c>
      <c r="U111" s="215">
        <v>166881</v>
      </c>
      <c r="V111" s="217">
        <v>3.4626686573028564</v>
      </c>
      <c r="W111" s="215">
        <v>85799</v>
      </c>
      <c r="X111" s="217">
        <v>1.1220202445983887</v>
      </c>
      <c r="Y111" s="217">
        <v>91.518600463867187</v>
      </c>
      <c r="Z111" s="217">
        <v>32.953792572021484</v>
      </c>
      <c r="AA111" s="217">
        <v>55627.90234375</v>
      </c>
      <c r="AB111" s="216">
        <v>8663.7314453125</v>
      </c>
    </row>
    <row r="112" spans="1:31" s="7" customFormat="1">
      <c r="A112" s="352">
        <v>41909</v>
      </c>
      <c r="B112" s="242" t="s">
        <v>183</v>
      </c>
      <c r="C112" s="218" t="s">
        <v>122</v>
      </c>
      <c r="D112" s="241"/>
      <c r="E112" s="305">
        <v>130</v>
      </c>
      <c r="F112" s="305">
        <v>10</v>
      </c>
      <c r="G112" s="305">
        <v>391</v>
      </c>
      <c r="H112" s="305">
        <v>30</v>
      </c>
      <c r="I112" s="305">
        <v>1477</v>
      </c>
      <c r="J112" s="305">
        <v>114</v>
      </c>
      <c r="K112" s="215">
        <v>3729861</v>
      </c>
      <c r="L112" s="215">
        <v>3799234</v>
      </c>
      <c r="M112" s="216">
        <v>98.174026489257813</v>
      </c>
      <c r="N112" s="215">
        <v>6114363</v>
      </c>
      <c r="O112" s="215">
        <v>6248133</v>
      </c>
      <c r="P112" s="216">
        <v>97.859039306640625</v>
      </c>
      <c r="Q112" s="215">
        <v>2834</v>
      </c>
      <c r="R112" s="217">
        <v>7.4593983590602875E-2</v>
      </c>
      <c r="S112" s="215">
        <v>1488</v>
      </c>
      <c r="T112" s="217">
        <v>2.3815114051103592E-2</v>
      </c>
      <c r="U112" s="215">
        <v>103876</v>
      </c>
      <c r="V112" s="217">
        <v>2.7849831581115723</v>
      </c>
      <c r="W112" s="215">
        <v>60424</v>
      </c>
      <c r="X112" s="217">
        <v>0.98823052644729614</v>
      </c>
      <c r="Y112" s="217">
        <v>90.199752807617188</v>
      </c>
      <c r="Z112" s="217">
        <v>32.327510833740234</v>
      </c>
      <c r="AA112" s="217">
        <v>42477.87890625</v>
      </c>
      <c r="AB112" s="216">
        <v>6562.4912109375</v>
      </c>
    </row>
    <row r="113" spans="1:29" s="7" customFormat="1">
      <c r="A113" s="352">
        <v>41909</v>
      </c>
      <c r="B113" s="181" t="s">
        <v>126</v>
      </c>
      <c r="C113" s="218" t="s">
        <v>122</v>
      </c>
      <c r="D113" s="241"/>
      <c r="E113" s="305">
        <v>111</v>
      </c>
      <c r="F113" s="305">
        <v>7</v>
      </c>
      <c r="G113" s="305">
        <v>325</v>
      </c>
      <c r="H113" s="305">
        <v>21</v>
      </c>
      <c r="I113" s="305">
        <v>1001</v>
      </c>
      <c r="J113" s="305">
        <v>86</v>
      </c>
      <c r="K113" s="215">
        <v>3267726</v>
      </c>
      <c r="L113" s="215">
        <v>3335754</v>
      </c>
      <c r="M113" s="216">
        <v>97.960639953613281</v>
      </c>
      <c r="N113" s="215">
        <v>5418815</v>
      </c>
      <c r="O113" s="215">
        <v>5530109</v>
      </c>
      <c r="P113" s="216">
        <v>97.98748779296875</v>
      </c>
      <c r="Q113" s="215">
        <v>3745</v>
      </c>
      <c r="R113" s="217">
        <v>0.11226847022771835</v>
      </c>
      <c r="S113" s="215">
        <v>1531</v>
      </c>
      <c r="T113" s="217">
        <v>2.7684807777404785E-2</v>
      </c>
      <c r="U113" s="215">
        <v>102953</v>
      </c>
      <c r="V113" s="217">
        <v>3.1506006717681885</v>
      </c>
      <c r="W113" s="215">
        <v>60591</v>
      </c>
      <c r="X113" s="217">
        <v>1.1181596517562866</v>
      </c>
      <c r="Y113" s="217">
        <v>92.214080810546875</v>
      </c>
      <c r="Z113" s="217">
        <v>33.099021911621094</v>
      </c>
      <c r="AA113" s="217">
        <v>42730.64453125</v>
      </c>
      <c r="AB113" s="216">
        <v>6568.7373046875</v>
      </c>
    </row>
    <row r="114" spans="1:29" s="8" customFormat="1">
      <c r="A114" s="352">
        <v>41909</v>
      </c>
      <c r="B114" s="181" t="s">
        <v>184</v>
      </c>
      <c r="C114" s="218" t="s">
        <v>122</v>
      </c>
      <c r="D114" s="241"/>
      <c r="E114" s="305">
        <v>99</v>
      </c>
      <c r="F114" s="305">
        <v>15</v>
      </c>
      <c r="G114" s="305">
        <v>295</v>
      </c>
      <c r="H114" s="305">
        <v>45</v>
      </c>
      <c r="I114" s="305">
        <v>999</v>
      </c>
      <c r="J114" s="305">
        <v>195</v>
      </c>
      <c r="K114" s="215">
        <v>3472010</v>
      </c>
      <c r="L114" s="215">
        <v>3585409</v>
      </c>
      <c r="M114" s="216">
        <v>96.837211608886719</v>
      </c>
      <c r="N114" s="215">
        <v>7064444</v>
      </c>
      <c r="O114" s="215">
        <v>7421269</v>
      </c>
      <c r="P114" s="216">
        <v>95.191856384277344</v>
      </c>
      <c r="Q114" s="215">
        <v>30164</v>
      </c>
      <c r="R114" s="217">
        <v>0.84129869937896729</v>
      </c>
      <c r="S114" s="215">
        <v>200999</v>
      </c>
      <c r="T114" s="217">
        <v>2.7084181308746338</v>
      </c>
      <c r="U114" s="215">
        <v>183804</v>
      </c>
      <c r="V114" s="217">
        <v>5.2938785552978516</v>
      </c>
      <c r="W114" s="215">
        <v>88674</v>
      </c>
      <c r="X114" s="217">
        <v>1.2552155256271362</v>
      </c>
      <c r="Y114" s="217">
        <v>79.6551513671875</v>
      </c>
      <c r="Z114" s="217">
        <v>30.946361541748047</v>
      </c>
      <c r="AA114" s="217">
        <v>45394.73046875</v>
      </c>
      <c r="AB114" s="216">
        <v>7268.86376953125</v>
      </c>
      <c r="AC114" s="7"/>
    </row>
    <row r="115" spans="1:29" s="8" customFormat="1">
      <c r="A115" s="352">
        <v>41909</v>
      </c>
      <c r="B115" s="181" t="s">
        <v>131</v>
      </c>
      <c r="C115" s="218" t="s">
        <v>176</v>
      </c>
      <c r="D115" s="241"/>
      <c r="E115" s="305">
        <v>174</v>
      </c>
      <c r="F115" s="305">
        <v>20</v>
      </c>
      <c r="G115" s="305">
        <v>507</v>
      </c>
      <c r="H115" s="305">
        <v>50</v>
      </c>
      <c r="I115" s="305">
        <v>1465</v>
      </c>
      <c r="J115" s="305">
        <v>163</v>
      </c>
      <c r="K115" s="215">
        <v>19495</v>
      </c>
      <c r="L115" s="215">
        <v>16410213</v>
      </c>
      <c r="M115" s="216">
        <v>0.11879797279834747</v>
      </c>
      <c r="N115" s="215">
        <v>52741484</v>
      </c>
      <c r="O115" s="215">
        <v>53169176</v>
      </c>
      <c r="P115" s="216">
        <v>99.195602416992188</v>
      </c>
      <c r="Q115" s="215">
        <v>0</v>
      </c>
      <c r="R115" s="217">
        <v>0</v>
      </c>
      <c r="S115" s="215">
        <v>0</v>
      </c>
      <c r="T115" s="217">
        <v>0</v>
      </c>
      <c r="U115" s="215">
        <v>103257</v>
      </c>
      <c r="V115" s="217">
        <v>529.65887451171875</v>
      </c>
      <c r="W115" s="215">
        <v>338312</v>
      </c>
      <c r="X115" s="217">
        <v>0.6414533257484436</v>
      </c>
      <c r="Y115" s="217">
        <v>40.418849945068359</v>
      </c>
      <c r="Z115" s="217">
        <v>25.196550369262695</v>
      </c>
      <c r="AA115" s="217">
        <v>86501.2421875</v>
      </c>
      <c r="AB115" s="216">
        <v>18366.154296875</v>
      </c>
      <c r="AC115" s="7"/>
    </row>
    <row r="116" spans="1:29" s="299" customFormat="1">
      <c r="A116" s="352">
        <v>41909</v>
      </c>
      <c r="B116" s="181" t="s">
        <v>124</v>
      </c>
      <c r="C116" s="181" t="s">
        <v>176</v>
      </c>
      <c r="D116" s="241"/>
      <c r="E116" s="180">
        <v>126</v>
      </c>
      <c r="F116" s="180">
        <v>33</v>
      </c>
      <c r="G116" s="180">
        <v>370</v>
      </c>
      <c r="H116" s="180">
        <v>87</v>
      </c>
      <c r="I116" s="180">
        <v>1361</v>
      </c>
      <c r="J116" s="180">
        <v>345</v>
      </c>
      <c r="K116" s="215">
        <v>15995</v>
      </c>
      <c r="L116" s="215">
        <v>11892328</v>
      </c>
      <c r="M116" s="216">
        <v>0.1344984769821167</v>
      </c>
      <c r="N116" s="215">
        <v>35089716</v>
      </c>
      <c r="O116" s="215">
        <v>35602928</v>
      </c>
      <c r="P116" s="216">
        <v>98.558509826660156</v>
      </c>
      <c r="Q116" s="215">
        <v>0</v>
      </c>
      <c r="R116" s="217">
        <v>0</v>
      </c>
      <c r="S116" s="215">
        <v>0</v>
      </c>
      <c r="T116" s="217">
        <v>0</v>
      </c>
      <c r="U116" s="215">
        <v>96030</v>
      </c>
      <c r="V116" s="217">
        <v>600.3751220703125</v>
      </c>
      <c r="W116" s="215">
        <v>176310</v>
      </c>
      <c r="X116" s="217">
        <v>0.50245493650436401</v>
      </c>
      <c r="Y116" s="217">
        <v>39.822784423828125</v>
      </c>
      <c r="Z116" s="217">
        <v>24.943248748779297</v>
      </c>
      <c r="AA116" s="217">
        <v>59392.5078125</v>
      </c>
      <c r="AB116" s="216">
        <v>11742.5224609375</v>
      </c>
      <c r="AC116" s="7"/>
    </row>
    <row r="117" spans="1:29" s="299" customFormat="1">
      <c r="A117" s="352">
        <v>41909</v>
      </c>
      <c r="B117" s="206" t="s">
        <v>133</v>
      </c>
      <c r="C117" s="206" t="s">
        <v>176</v>
      </c>
      <c r="D117" s="241"/>
      <c r="E117" s="180">
        <v>164</v>
      </c>
      <c r="F117" s="180">
        <v>12</v>
      </c>
      <c r="G117" s="180">
        <v>485</v>
      </c>
      <c r="H117" s="180">
        <v>34</v>
      </c>
      <c r="I117" s="180">
        <v>1419</v>
      </c>
      <c r="J117" s="180">
        <v>114</v>
      </c>
      <c r="K117" s="254">
        <v>18165</v>
      </c>
      <c r="L117" s="254">
        <v>16398476</v>
      </c>
      <c r="M117" s="246">
        <v>0.11077249050140381</v>
      </c>
      <c r="N117" s="254">
        <v>60224068</v>
      </c>
      <c r="O117" s="254">
        <v>60478632</v>
      </c>
      <c r="P117" s="246">
        <v>99.579086303710938</v>
      </c>
      <c r="Q117" s="254">
        <v>0</v>
      </c>
      <c r="R117" s="249">
        <v>0</v>
      </c>
      <c r="S117" s="254">
        <v>0</v>
      </c>
      <c r="T117" s="249">
        <v>0</v>
      </c>
      <c r="U117" s="254">
        <v>104920</v>
      </c>
      <c r="V117" s="249">
        <v>577.59429931640625</v>
      </c>
      <c r="W117" s="254">
        <v>238223</v>
      </c>
      <c r="X117" s="249">
        <v>0.39556112885475159</v>
      </c>
      <c r="Y117" s="249">
        <v>40.817344665527344</v>
      </c>
      <c r="Z117" s="249">
        <v>25.706518173217773</v>
      </c>
      <c r="AA117" s="249">
        <v>109415.921875</v>
      </c>
      <c r="AB117" s="246">
        <v>22907.041015625</v>
      </c>
      <c r="AC117" s="7"/>
    </row>
    <row r="118" spans="1:29" s="299" customFormat="1">
      <c r="A118" s="352">
        <v>41909</v>
      </c>
      <c r="B118" s="206" t="s">
        <v>125</v>
      </c>
      <c r="C118" s="206" t="s">
        <v>176</v>
      </c>
      <c r="D118" s="241"/>
      <c r="E118" s="180">
        <v>177</v>
      </c>
      <c r="F118" s="180">
        <v>8</v>
      </c>
      <c r="G118" s="180">
        <v>507</v>
      </c>
      <c r="H118" s="180">
        <v>24</v>
      </c>
      <c r="I118" s="180">
        <v>1602</v>
      </c>
      <c r="J118" s="180">
        <v>93</v>
      </c>
      <c r="K118" s="254">
        <v>18585</v>
      </c>
      <c r="L118" s="254">
        <v>12716128</v>
      </c>
      <c r="M118" s="246">
        <v>0.14615297317504883</v>
      </c>
      <c r="N118" s="254">
        <v>41635880</v>
      </c>
      <c r="O118" s="254">
        <v>41909968</v>
      </c>
      <c r="P118" s="246">
        <v>99.34600830078125</v>
      </c>
      <c r="Q118" s="254">
        <v>0</v>
      </c>
      <c r="R118" s="249">
        <v>0</v>
      </c>
      <c r="S118" s="254">
        <v>0</v>
      </c>
      <c r="T118" s="249">
        <v>0</v>
      </c>
      <c r="U118" s="254">
        <v>89896</v>
      </c>
      <c r="V118" s="249">
        <v>483.701904296875</v>
      </c>
      <c r="W118" s="254">
        <v>196496</v>
      </c>
      <c r="X118" s="249">
        <v>0.47193911671638489</v>
      </c>
      <c r="Y118" s="249">
        <v>38.918926239013672</v>
      </c>
      <c r="Z118" s="249">
        <v>24.270950317382813</v>
      </c>
      <c r="AA118" s="249">
        <v>73214.2578125</v>
      </c>
      <c r="AB118" s="246">
        <v>14681.8408203125</v>
      </c>
      <c r="AC118" s="7"/>
    </row>
    <row r="119" spans="1:29" s="299" customFormat="1">
      <c r="A119" s="352">
        <v>41909</v>
      </c>
      <c r="B119" s="181" t="s">
        <v>127</v>
      </c>
      <c r="C119" s="181" t="s">
        <v>128</v>
      </c>
      <c r="D119" s="241"/>
      <c r="E119" s="388">
        <v>150</v>
      </c>
      <c r="F119" s="388">
        <v>16</v>
      </c>
      <c r="G119" s="388">
        <v>450</v>
      </c>
      <c r="H119" s="388">
        <v>48</v>
      </c>
      <c r="I119" s="388">
        <v>1446</v>
      </c>
      <c r="J119" s="388">
        <v>161</v>
      </c>
      <c r="K119" s="187">
        <v>4860342</v>
      </c>
      <c r="L119" s="187">
        <v>4864816</v>
      </c>
      <c r="M119" s="185">
        <v>99.908035278320313</v>
      </c>
      <c r="N119" s="187">
        <v>21445816</v>
      </c>
      <c r="O119" s="187">
        <v>21542394</v>
      </c>
      <c r="P119" s="185">
        <v>99.551681518554687</v>
      </c>
      <c r="Q119" s="187">
        <v>61563</v>
      </c>
      <c r="R119" s="186">
        <v>1.2654743194580078</v>
      </c>
      <c r="S119" s="187">
        <v>3243</v>
      </c>
      <c r="T119" s="186">
        <v>1.5054036863148212E-2</v>
      </c>
      <c r="U119" s="187">
        <v>60040</v>
      </c>
      <c r="V119" s="186">
        <v>1.2353039979934692</v>
      </c>
      <c r="W119" s="187">
        <v>17534</v>
      </c>
      <c r="X119" s="186">
        <v>8.1759534776210785E-2</v>
      </c>
      <c r="Y119" s="186">
        <v>114.79161834716797</v>
      </c>
      <c r="Z119" s="186">
        <v>27.684717178344727</v>
      </c>
      <c r="AA119" s="186">
        <v>53062.98046875</v>
      </c>
      <c r="AB119" s="185">
        <v>8412.2060546875</v>
      </c>
      <c r="AC119" s="7"/>
    </row>
    <row r="120" spans="1:29" s="299" customFormat="1">
      <c r="A120" s="352">
        <v>41909</v>
      </c>
      <c r="B120" s="181" t="s">
        <v>129</v>
      </c>
      <c r="C120" s="181" t="s">
        <v>128</v>
      </c>
      <c r="D120" s="241"/>
      <c r="E120" s="388">
        <v>152</v>
      </c>
      <c r="F120" s="388">
        <v>3</v>
      </c>
      <c r="G120" s="388">
        <v>452</v>
      </c>
      <c r="H120" s="388">
        <v>9</v>
      </c>
      <c r="I120" s="388">
        <v>1190</v>
      </c>
      <c r="J120" s="388">
        <v>29</v>
      </c>
      <c r="K120" s="187">
        <v>2903847</v>
      </c>
      <c r="L120" s="187">
        <v>2906606</v>
      </c>
      <c r="M120" s="185">
        <v>99.905075073242188</v>
      </c>
      <c r="N120" s="187">
        <v>14176815</v>
      </c>
      <c r="O120" s="187">
        <v>14240263</v>
      </c>
      <c r="P120" s="185">
        <v>99.554443359375</v>
      </c>
      <c r="Q120" s="187">
        <v>8678</v>
      </c>
      <c r="R120" s="186">
        <v>0.29856127500534058</v>
      </c>
      <c r="S120" s="187">
        <v>1383</v>
      </c>
      <c r="T120" s="186">
        <v>9.7118988633155823E-3</v>
      </c>
      <c r="U120" s="187">
        <v>37715</v>
      </c>
      <c r="V120" s="186">
        <v>1.2987942695617676</v>
      </c>
      <c r="W120" s="187">
        <v>13746</v>
      </c>
      <c r="X120" s="186">
        <v>9.6961133182048798E-2</v>
      </c>
      <c r="Y120" s="186">
        <v>112.11772918701172</v>
      </c>
      <c r="Z120" s="186">
        <v>28.321365356445312</v>
      </c>
      <c r="AA120" s="186">
        <v>42887.5625</v>
      </c>
      <c r="AB120" s="185">
        <v>5922.2734375</v>
      </c>
      <c r="AC120" s="7"/>
    </row>
    <row r="121" spans="1:29" s="299" customFormat="1">
      <c r="A121" s="352">
        <v>41909</v>
      </c>
      <c r="B121" s="199" t="s">
        <v>130</v>
      </c>
      <c r="C121" s="199" t="s">
        <v>128</v>
      </c>
      <c r="D121" s="241"/>
      <c r="E121" s="219">
        <v>176</v>
      </c>
      <c r="F121" s="219">
        <v>5</v>
      </c>
      <c r="G121" s="219">
        <v>528</v>
      </c>
      <c r="H121" s="219">
        <v>15</v>
      </c>
      <c r="I121" s="219">
        <v>920</v>
      </c>
      <c r="J121" s="219">
        <v>35</v>
      </c>
      <c r="K121" s="255">
        <v>5477721</v>
      </c>
      <c r="L121" s="255">
        <v>5478492</v>
      </c>
      <c r="M121" s="196">
        <v>99.985923767089844</v>
      </c>
      <c r="N121" s="255">
        <v>30577892</v>
      </c>
      <c r="O121" s="255">
        <v>30640308</v>
      </c>
      <c r="P121" s="196">
        <v>99.796295166015625</v>
      </c>
      <c r="Q121" s="255">
        <v>24265</v>
      </c>
      <c r="R121" s="214">
        <v>0.44291386008262634</v>
      </c>
      <c r="S121" s="255">
        <v>6261</v>
      </c>
      <c r="T121" s="214">
        <v>2.043386735022068E-2</v>
      </c>
      <c r="U121" s="255">
        <v>44276</v>
      </c>
      <c r="V121" s="214">
        <v>0.80829232931137085</v>
      </c>
      <c r="W121" s="255">
        <v>17735</v>
      </c>
      <c r="X121" s="214">
        <v>5.7999420911073685E-2</v>
      </c>
      <c r="Y121" s="256">
        <v>118.64675903320312</v>
      </c>
      <c r="Z121" s="256">
        <v>33.843982696533203</v>
      </c>
      <c r="AA121" s="256">
        <v>110785.09375</v>
      </c>
      <c r="AB121" s="256">
        <v>17765.744140625</v>
      </c>
      <c r="AC121" s="7"/>
    </row>
    <row r="122" spans="1:29" s="129" customFormat="1">
      <c r="A122" s="352">
        <v>41909</v>
      </c>
      <c r="B122" s="180" t="s">
        <v>132</v>
      </c>
      <c r="C122" s="180" t="s">
        <v>128</v>
      </c>
      <c r="D122" s="241"/>
      <c r="E122" s="219">
        <v>178</v>
      </c>
      <c r="F122" s="219">
        <v>5</v>
      </c>
      <c r="G122" s="219">
        <v>527</v>
      </c>
      <c r="H122" s="219">
        <v>15</v>
      </c>
      <c r="I122" s="219">
        <v>1073</v>
      </c>
      <c r="J122" s="219">
        <v>35</v>
      </c>
      <c r="K122" s="219">
        <v>4734160</v>
      </c>
      <c r="L122" s="219">
        <v>4735245</v>
      </c>
      <c r="M122" s="196">
        <v>99.977088928222656</v>
      </c>
      <c r="N122" s="219">
        <v>23947456</v>
      </c>
      <c r="O122" s="219">
        <v>24014508</v>
      </c>
      <c r="P122" s="196">
        <v>99.720787048339844</v>
      </c>
      <c r="Q122" s="219">
        <v>5780</v>
      </c>
      <c r="R122" s="196">
        <v>0.12206337600946426</v>
      </c>
      <c r="S122" s="219">
        <v>2334</v>
      </c>
      <c r="T122" s="196">
        <v>9.7191249951720238E-3</v>
      </c>
      <c r="U122" s="219">
        <v>55228</v>
      </c>
      <c r="V122" s="196">
        <v>1.1665849685668945</v>
      </c>
      <c r="W122" s="219">
        <v>12941</v>
      </c>
      <c r="X122" s="196">
        <v>5.4039143025875092E-2</v>
      </c>
      <c r="Y122" s="194">
        <v>115.34925079345703</v>
      </c>
      <c r="Z122" s="194">
        <v>31.393623352050781</v>
      </c>
      <c r="AA122" s="194">
        <v>76047.953125</v>
      </c>
      <c r="AB122" s="194">
        <v>11808.060546875</v>
      </c>
    </row>
    <row r="123" spans="1:29" s="41" customFormat="1">
      <c r="A123" s="352">
        <v>41908</v>
      </c>
      <c r="B123" s="199" t="s">
        <v>6</v>
      </c>
      <c r="C123" s="199"/>
      <c r="D123" s="241"/>
      <c r="E123" s="219">
        <v>1965</v>
      </c>
      <c r="F123" s="219">
        <v>209</v>
      </c>
      <c r="G123" s="219">
        <v>5826</v>
      </c>
      <c r="H123" s="219">
        <v>603</v>
      </c>
      <c r="I123" s="219">
        <v>17392</v>
      </c>
      <c r="J123" s="219">
        <v>2304</v>
      </c>
      <c r="K123" s="255">
        <v>38853065</v>
      </c>
      <c r="L123" s="255">
        <v>95004727</v>
      </c>
      <c r="M123" s="196">
        <v>40.895928262601082</v>
      </c>
      <c r="N123" s="255">
        <v>299033086</v>
      </c>
      <c r="O123" s="255">
        <v>301982364</v>
      </c>
      <c r="P123" s="196">
        <v>99.023360847655326</v>
      </c>
      <c r="Q123" s="255">
        <v>207770</v>
      </c>
      <c r="R123" s="214" t="e">
        <v>#DIV/0!</v>
      </c>
      <c r="S123" s="255">
        <v>390765</v>
      </c>
      <c r="T123" s="214">
        <v>0.32502765382793841</v>
      </c>
      <c r="U123" s="255">
        <v>1449196</v>
      </c>
      <c r="V123" s="214">
        <v>3.7299400074192279</v>
      </c>
      <c r="W123" s="255">
        <v>1479040</v>
      </c>
      <c r="X123" s="214">
        <v>0.49460747962638996</v>
      </c>
      <c r="Y123" s="256">
        <v>81.298066012064609</v>
      </c>
      <c r="Z123" s="256">
        <v>28.960139115651447</v>
      </c>
      <c r="AA123" s="256">
        <v>810104.91015625</v>
      </c>
      <c r="AB123" s="256">
        <v>141208.85986328125</v>
      </c>
    </row>
    <row r="124" spans="1:29" s="7" customFormat="1">
      <c r="A124" s="352">
        <v>41908</v>
      </c>
      <c r="B124" s="180" t="s">
        <v>134</v>
      </c>
      <c r="C124" s="180"/>
      <c r="D124" s="241"/>
      <c r="E124" s="219">
        <v>668</v>
      </c>
      <c r="F124" s="219">
        <v>107</v>
      </c>
      <c r="G124" s="219">
        <v>2000</v>
      </c>
      <c r="H124" s="219">
        <v>321</v>
      </c>
      <c r="I124" s="219">
        <v>6841</v>
      </c>
      <c r="J124" s="219">
        <v>1331</v>
      </c>
      <c r="K124" s="219">
        <v>22759263</v>
      </c>
      <c r="L124" s="219">
        <v>23288148</v>
      </c>
      <c r="M124" s="196">
        <v>97.72895208326571</v>
      </c>
      <c r="N124" s="219">
        <v>41029254</v>
      </c>
      <c r="O124" s="219">
        <v>42271235</v>
      </c>
      <c r="P124" s="196">
        <v>97.061876711196163</v>
      </c>
      <c r="Q124" s="219">
        <v>118153</v>
      </c>
      <c r="R124" s="196">
        <v>0.50735248702294145</v>
      </c>
      <c r="S124" s="219">
        <v>379143</v>
      </c>
      <c r="T124" s="196">
        <v>0.8969290876382553</v>
      </c>
      <c r="U124" s="219">
        <v>895207</v>
      </c>
      <c r="V124" s="196">
        <v>3.9333743416435509</v>
      </c>
      <c r="W124" s="219">
        <v>525653</v>
      </c>
      <c r="X124" s="196">
        <v>1.2811663687685195</v>
      </c>
      <c r="Y124" s="194">
        <v>86.097772216796869</v>
      </c>
      <c r="Z124" s="194">
        <v>31.165727615356445</v>
      </c>
      <c r="AA124" s="194">
        <v>265272.1640625</v>
      </c>
      <c r="AB124" s="194">
        <v>40785.37841796875</v>
      </c>
    </row>
    <row r="125" spans="1:29" s="7" customFormat="1">
      <c r="A125" s="352">
        <v>41908</v>
      </c>
      <c r="B125" s="180" t="s">
        <v>175</v>
      </c>
      <c r="C125" s="180"/>
      <c r="D125" s="241"/>
      <c r="E125" s="219">
        <v>641</v>
      </c>
      <c r="F125" s="219">
        <v>73</v>
      </c>
      <c r="G125" s="219">
        <v>1869</v>
      </c>
      <c r="H125" s="219">
        <v>195</v>
      </c>
      <c r="I125" s="219">
        <v>5842</v>
      </c>
      <c r="J125" s="219">
        <v>715</v>
      </c>
      <c r="K125" s="219">
        <v>72240</v>
      </c>
      <c r="L125" s="219">
        <v>55685851</v>
      </c>
      <c r="M125" s="196">
        <v>0.12972774717944061</v>
      </c>
      <c r="N125" s="219">
        <v>180299886</v>
      </c>
      <c r="O125" s="219">
        <v>181757208</v>
      </c>
      <c r="P125" s="196">
        <v>99.198204012904952</v>
      </c>
      <c r="Q125" s="219">
        <v>0</v>
      </c>
      <c r="R125" s="196" t="e">
        <v>#DIV/0!</v>
      </c>
      <c r="S125" s="219">
        <v>0</v>
      </c>
      <c r="T125" s="196" t="e">
        <v>#DIV/0!</v>
      </c>
      <c r="U125" s="219">
        <v>377309</v>
      </c>
      <c r="V125" s="196">
        <v>522.29928853579736</v>
      </c>
      <c r="W125" s="219">
        <v>904125</v>
      </c>
      <c r="X125" s="196">
        <v>0.50145622567212289</v>
      </c>
      <c r="Y125" s="194">
        <v>39.985005378723145</v>
      </c>
      <c r="Z125" s="194">
        <v>25.266337871551514</v>
      </c>
      <c r="AA125" s="194">
        <v>312011.1875</v>
      </c>
      <c r="AB125" s="194">
        <v>64822.2841796875</v>
      </c>
    </row>
    <row r="126" spans="1:29" s="7" customFormat="1">
      <c r="A126" s="352">
        <v>41908</v>
      </c>
      <c r="B126" s="218" t="s">
        <v>135</v>
      </c>
      <c r="C126" s="126"/>
      <c r="D126" s="241"/>
      <c r="E126" s="219">
        <v>656</v>
      </c>
      <c r="F126" s="219">
        <v>29</v>
      </c>
      <c r="G126" s="219">
        <v>1957</v>
      </c>
      <c r="H126" s="219">
        <v>87</v>
      </c>
      <c r="I126" s="219">
        <v>4709</v>
      </c>
      <c r="J126" s="219">
        <v>258</v>
      </c>
      <c r="K126" s="189">
        <v>16021562</v>
      </c>
      <c r="L126" s="189">
        <v>16030728</v>
      </c>
      <c r="M126" s="196">
        <v>99.942822309754121</v>
      </c>
      <c r="N126" s="189">
        <v>77703946</v>
      </c>
      <c r="O126" s="189">
        <v>77953921</v>
      </c>
      <c r="P126" s="196">
        <v>99.679329792788735</v>
      </c>
      <c r="Q126" s="189">
        <v>89617</v>
      </c>
      <c r="R126" s="192">
        <v>0.55903262094432093</v>
      </c>
      <c r="S126" s="189">
        <v>11622</v>
      </c>
      <c r="T126" s="192">
        <v>1.490880764900375E-2</v>
      </c>
      <c r="U126" s="189">
        <v>176680</v>
      </c>
      <c r="V126" s="205">
        <v>1.1027638968393951</v>
      </c>
      <c r="W126" s="189">
        <v>49262</v>
      </c>
      <c r="X126" s="205">
        <v>6.3397038657957774E-2</v>
      </c>
      <c r="Y126" s="203">
        <v>117.81142044067383</v>
      </c>
      <c r="Z126" s="203">
        <v>30.448351860046387</v>
      </c>
      <c r="AA126" s="203">
        <v>232821.55859375</v>
      </c>
      <c r="AB126" s="203">
        <v>35601.197265625</v>
      </c>
    </row>
    <row r="127" spans="1:29" s="7" customFormat="1">
      <c r="A127" s="352">
        <v>41908</v>
      </c>
      <c r="B127" s="218" t="s">
        <v>121</v>
      </c>
      <c r="C127" s="218" t="s">
        <v>122</v>
      </c>
      <c r="D127" s="241"/>
      <c r="E127" s="305">
        <v>170</v>
      </c>
      <c r="F127" s="305">
        <v>64</v>
      </c>
      <c r="G127" s="305">
        <v>498</v>
      </c>
      <c r="H127" s="305">
        <v>191</v>
      </c>
      <c r="I127" s="305">
        <v>1893</v>
      </c>
      <c r="J127" s="305">
        <v>803</v>
      </c>
      <c r="K127" s="215">
        <v>7660973</v>
      </c>
      <c r="L127" s="215">
        <v>7865804</v>
      </c>
      <c r="M127" s="216">
        <v>97.395927429199219</v>
      </c>
      <c r="N127" s="215">
        <v>15474879</v>
      </c>
      <c r="O127" s="215">
        <v>15993499</v>
      </c>
      <c r="P127" s="216">
        <v>96.757308959960938</v>
      </c>
      <c r="Q127" s="215">
        <v>77194</v>
      </c>
      <c r="R127" s="217">
        <v>0.98138725757598877</v>
      </c>
      <c r="S127" s="215">
        <v>195173</v>
      </c>
      <c r="T127" s="217">
        <v>1.2203271389007568</v>
      </c>
      <c r="U127" s="215">
        <v>368795</v>
      </c>
      <c r="V127" s="217">
        <v>4.8139448165893555</v>
      </c>
      <c r="W127" s="215">
        <v>240439</v>
      </c>
      <c r="X127" s="217">
        <v>1.5537375211715698</v>
      </c>
      <c r="Y127" s="217">
        <v>71.527076721191406</v>
      </c>
      <c r="Z127" s="217">
        <v>25.352151870727539</v>
      </c>
      <c r="AA127" s="217">
        <v>81611.0234375</v>
      </c>
      <c r="AB127" s="216">
        <v>12085.3466796875</v>
      </c>
    </row>
    <row r="128" spans="1:29" s="7" customFormat="1">
      <c r="A128" s="352">
        <v>41908</v>
      </c>
      <c r="B128" s="242" t="s">
        <v>123</v>
      </c>
      <c r="C128" s="218" t="s">
        <v>122</v>
      </c>
      <c r="D128" s="241"/>
      <c r="E128" s="305">
        <v>158</v>
      </c>
      <c r="F128" s="305">
        <v>11</v>
      </c>
      <c r="G128" s="305">
        <v>491</v>
      </c>
      <c r="H128" s="305">
        <v>34</v>
      </c>
      <c r="I128" s="305">
        <v>1479</v>
      </c>
      <c r="J128" s="305">
        <v>133</v>
      </c>
      <c r="K128" s="215">
        <v>4803766</v>
      </c>
      <c r="L128" s="215">
        <v>4890072</v>
      </c>
      <c r="M128" s="216">
        <v>98.235076904296875</v>
      </c>
      <c r="N128" s="215">
        <v>7670945</v>
      </c>
      <c r="O128" s="215">
        <v>7851665</v>
      </c>
      <c r="P128" s="216">
        <v>97.698326110839844</v>
      </c>
      <c r="Q128" s="215">
        <v>7564</v>
      </c>
      <c r="R128" s="217">
        <v>0.15468074381351471</v>
      </c>
      <c r="S128" s="215">
        <v>9347</v>
      </c>
      <c r="T128" s="217">
        <v>0.11904481053352356</v>
      </c>
      <c r="U128" s="215">
        <v>151897</v>
      </c>
      <c r="V128" s="217">
        <v>3.1620399951934814</v>
      </c>
      <c r="W128" s="215">
        <v>85007</v>
      </c>
      <c r="X128" s="217">
        <v>1.1081686019897461</v>
      </c>
      <c r="Y128" s="217">
        <v>94.037643432617188</v>
      </c>
      <c r="Z128" s="217">
        <v>32.874546051025391</v>
      </c>
      <c r="AA128" s="217">
        <v>55433.05859375</v>
      </c>
      <c r="AB128" s="216">
        <v>8477.43359375</v>
      </c>
    </row>
    <row r="129" spans="1:31" s="8" customFormat="1">
      <c r="A129" s="352">
        <v>41908</v>
      </c>
      <c r="B129" s="242" t="s">
        <v>183</v>
      </c>
      <c r="C129" s="218" t="s">
        <v>122</v>
      </c>
      <c r="D129" s="241"/>
      <c r="E129" s="305">
        <v>130</v>
      </c>
      <c r="F129" s="305">
        <v>10</v>
      </c>
      <c r="G129" s="305">
        <v>391</v>
      </c>
      <c r="H129" s="305">
        <v>30</v>
      </c>
      <c r="I129" s="305">
        <v>1477</v>
      </c>
      <c r="J129" s="305">
        <v>114</v>
      </c>
      <c r="K129" s="215">
        <v>3647750</v>
      </c>
      <c r="L129" s="215">
        <v>3720209</v>
      </c>
      <c r="M129" s="216">
        <v>98.052284240722656</v>
      </c>
      <c r="N129" s="215">
        <v>5800550</v>
      </c>
      <c r="O129" s="215">
        <v>5925808</v>
      </c>
      <c r="P129" s="216">
        <v>97.88623046875</v>
      </c>
      <c r="Q129" s="215">
        <v>5680</v>
      </c>
      <c r="R129" s="217">
        <v>0.15267959237098694</v>
      </c>
      <c r="S129" s="215">
        <v>14925</v>
      </c>
      <c r="T129" s="217">
        <v>0.25186437368392944</v>
      </c>
      <c r="U129" s="215">
        <v>104689</v>
      </c>
      <c r="V129" s="217">
        <v>2.8699610233306885</v>
      </c>
      <c r="W129" s="215">
        <v>60864</v>
      </c>
      <c r="X129" s="217">
        <v>1.0492798089981079</v>
      </c>
      <c r="Y129" s="217">
        <v>93.101066589355469</v>
      </c>
      <c r="Z129" s="217">
        <v>33.376289367675781</v>
      </c>
      <c r="AA129" s="217">
        <v>43085.05859375</v>
      </c>
      <c r="AB129" s="216">
        <v>6802.57373046875</v>
      </c>
      <c r="AC129" s="7"/>
    </row>
    <row r="130" spans="1:31" s="8" customFormat="1">
      <c r="A130" s="352">
        <v>41908</v>
      </c>
      <c r="B130" s="181" t="s">
        <v>126</v>
      </c>
      <c r="C130" s="218" t="s">
        <v>122</v>
      </c>
      <c r="D130" s="241"/>
      <c r="E130" s="305">
        <v>111</v>
      </c>
      <c r="F130" s="305">
        <v>7</v>
      </c>
      <c r="G130" s="305">
        <v>325</v>
      </c>
      <c r="H130" s="305">
        <v>21</v>
      </c>
      <c r="I130" s="305">
        <v>997</v>
      </c>
      <c r="J130" s="305">
        <v>86</v>
      </c>
      <c r="K130" s="215">
        <v>3272684</v>
      </c>
      <c r="L130" s="215">
        <v>3336675</v>
      </c>
      <c r="M130" s="216">
        <v>98.082191467285156</v>
      </c>
      <c r="N130" s="215">
        <v>5381106</v>
      </c>
      <c r="O130" s="215">
        <v>5482392</v>
      </c>
      <c r="P130" s="216">
        <v>98.152519226074219</v>
      </c>
      <c r="Q130" s="215">
        <v>4076</v>
      </c>
      <c r="R130" s="217">
        <v>0.12215753644704819</v>
      </c>
      <c r="S130" s="215">
        <v>2184</v>
      </c>
      <c r="T130" s="217">
        <v>3.9836626499891281E-2</v>
      </c>
      <c r="U130" s="215">
        <v>100440</v>
      </c>
      <c r="V130" s="217">
        <v>3.0690405368804932</v>
      </c>
      <c r="W130" s="215">
        <v>55878</v>
      </c>
      <c r="X130" s="217">
        <v>1.038411021232605</v>
      </c>
      <c r="Y130" s="217">
        <v>91.724945068359375</v>
      </c>
      <c r="Z130" s="217">
        <v>33.442878723144531</v>
      </c>
      <c r="AA130" s="217">
        <v>42095.71484375</v>
      </c>
      <c r="AB130" s="216">
        <v>6544.62255859375</v>
      </c>
      <c r="AC130" s="7"/>
    </row>
    <row r="131" spans="1:31" s="41" customFormat="1">
      <c r="A131" s="352">
        <v>41908</v>
      </c>
      <c r="B131" s="181" t="s">
        <v>184</v>
      </c>
      <c r="C131" s="218" t="s">
        <v>122</v>
      </c>
      <c r="D131" s="241"/>
      <c r="E131" s="305">
        <v>99</v>
      </c>
      <c r="F131" s="305">
        <v>15</v>
      </c>
      <c r="G131" s="305">
        <v>295</v>
      </c>
      <c r="H131" s="305">
        <v>45</v>
      </c>
      <c r="I131" s="305">
        <v>995</v>
      </c>
      <c r="J131" s="305">
        <v>195</v>
      </c>
      <c r="K131" s="215">
        <v>3374090</v>
      </c>
      <c r="L131" s="215">
        <v>3475388</v>
      </c>
      <c r="M131" s="216">
        <v>97.085273742675781</v>
      </c>
      <c r="N131" s="215">
        <v>6701774</v>
      </c>
      <c r="O131" s="215">
        <v>7017871</v>
      </c>
      <c r="P131" s="216">
        <v>95.495826721191406</v>
      </c>
      <c r="Q131" s="215">
        <v>23639</v>
      </c>
      <c r="R131" s="217">
        <v>0.6801830530166626</v>
      </c>
      <c r="S131" s="215">
        <v>157514</v>
      </c>
      <c r="T131" s="217">
        <v>2.2444698810577393</v>
      </c>
      <c r="U131" s="215">
        <v>169386</v>
      </c>
      <c r="V131" s="217">
        <v>5.020197868347168</v>
      </c>
      <c r="W131" s="215">
        <v>83465</v>
      </c>
      <c r="X131" s="217">
        <v>1.245416522026062</v>
      </c>
      <c r="Y131" s="217">
        <v>80.098129272460938</v>
      </c>
      <c r="Z131" s="217">
        <v>30.782772064208984</v>
      </c>
      <c r="AA131" s="217">
        <v>43047.30859375</v>
      </c>
      <c r="AB131" s="216">
        <v>6875.40185546875</v>
      </c>
      <c r="AC131" s="7"/>
    </row>
    <row r="132" spans="1:31" s="41" customFormat="1">
      <c r="A132" s="352">
        <v>41908</v>
      </c>
      <c r="B132" s="181" t="s">
        <v>131</v>
      </c>
      <c r="C132" s="218" t="s">
        <v>176</v>
      </c>
      <c r="D132" s="241"/>
      <c r="E132" s="305">
        <v>174</v>
      </c>
      <c r="F132" s="305">
        <v>20</v>
      </c>
      <c r="G132" s="305">
        <v>507</v>
      </c>
      <c r="H132" s="305">
        <v>50</v>
      </c>
      <c r="I132" s="305">
        <v>1463</v>
      </c>
      <c r="J132" s="305">
        <v>163</v>
      </c>
      <c r="K132" s="215">
        <v>19495</v>
      </c>
      <c r="L132" s="215">
        <v>15941226</v>
      </c>
      <c r="M132" s="216">
        <v>0.12229298055171967</v>
      </c>
      <c r="N132" s="215">
        <v>50362372</v>
      </c>
      <c r="O132" s="215">
        <v>50819896</v>
      </c>
      <c r="P132" s="216">
        <v>99.099716186523438</v>
      </c>
      <c r="Q132" s="215">
        <v>0</v>
      </c>
      <c r="R132" s="217">
        <v>0</v>
      </c>
      <c r="S132" s="215">
        <v>0</v>
      </c>
      <c r="T132" s="217">
        <v>0</v>
      </c>
      <c r="U132" s="215">
        <v>100055</v>
      </c>
      <c r="V132" s="217">
        <v>513.23419189453125</v>
      </c>
      <c r="W132" s="215">
        <v>318925</v>
      </c>
      <c r="X132" s="217">
        <v>0.63326048851013184</v>
      </c>
      <c r="Y132" s="217">
        <v>40.139266967773438</v>
      </c>
      <c r="Z132" s="217">
        <v>25.25459098815918</v>
      </c>
      <c r="AA132" s="217">
        <v>82022.1875</v>
      </c>
      <c r="AB132" s="216">
        <v>17763.783203125</v>
      </c>
      <c r="AC132" s="7"/>
    </row>
    <row r="133" spans="1:31" s="99" customFormat="1">
      <c r="A133" s="352">
        <v>41908</v>
      </c>
      <c r="B133" s="181" t="s">
        <v>124</v>
      </c>
      <c r="C133" s="181" t="s">
        <v>176</v>
      </c>
      <c r="D133" s="241"/>
      <c r="E133" s="180">
        <v>126</v>
      </c>
      <c r="F133" s="180">
        <v>33</v>
      </c>
      <c r="G133" s="180">
        <v>370</v>
      </c>
      <c r="H133" s="180">
        <v>87</v>
      </c>
      <c r="I133" s="180">
        <v>1358</v>
      </c>
      <c r="J133" s="180">
        <v>345</v>
      </c>
      <c r="K133" s="215">
        <v>15995</v>
      </c>
      <c r="L133" s="215">
        <v>11685832</v>
      </c>
      <c r="M133" s="216">
        <v>0.13687515258789063</v>
      </c>
      <c r="N133" s="215">
        <v>33183542</v>
      </c>
      <c r="O133" s="215">
        <v>33658080</v>
      </c>
      <c r="P133" s="216">
        <v>98.590118408203125</v>
      </c>
      <c r="Q133" s="215">
        <v>0</v>
      </c>
      <c r="R133" s="217">
        <v>0</v>
      </c>
      <c r="S133" s="215">
        <v>0</v>
      </c>
      <c r="T133" s="217">
        <v>0</v>
      </c>
      <c r="U133" s="215">
        <v>91730</v>
      </c>
      <c r="V133" s="217">
        <v>573.49169921875</v>
      </c>
      <c r="W133" s="215">
        <v>167241</v>
      </c>
      <c r="X133" s="217">
        <v>0.50398778915405273</v>
      </c>
      <c r="Y133" s="217">
        <v>39.634777069091797</v>
      </c>
      <c r="Z133" s="217">
        <v>25.875823974609375</v>
      </c>
      <c r="AA133" s="217">
        <v>57046.9609375</v>
      </c>
      <c r="AB133" s="216">
        <v>11573.3720703125</v>
      </c>
      <c r="AC133" s="7"/>
      <c r="AD133" s="41"/>
      <c r="AE133" s="41"/>
    </row>
    <row r="134" spans="1:31" s="41" customFormat="1">
      <c r="A134" s="352">
        <v>41908</v>
      </c>
      <c r="B134" s="206" t="s">
        <v>133</v>
      </c>
      <c r="C134" s="206" t="s">
        <v>176</v>
      </c>
      <c r="D134" s="241"/>
      <c r="E134" s="180">
        <v>164</v>
      </c>
      <c r="F134" s="180">
        <v>12</v>
      </c>
      <c r="G134" s="180">
        <v>485</v>
      </c>
      <c r="H134" s="180">
        <v>34</v>
      </c>
      <c r="I134" s="180">
        <v>1419</v>
      </c>
      <c r="J134" s="180">
        <v>114</v>
      </c>
      <c r="K134" s="254">
        <v>18165</v>
      </c>
      <c r="L134" s="254">
        <v>15533771</v>
      </c>
      <c r="M134" s="246">
        <v>0.1169387623667717</v>
      </c>
      <c r="N134" s="254">
        <v>55650048</v>
      </c>
      <c r="O134" s="254">
        <v>55887876</v>
      </c>
      <c r="P134" s="246">
        <v>99.574455261230469</v>
      </c>
      <c r="Q134" s="254">
        <v>0</v>
      </c>
      <c r="R134" s="249">
        <v>0</v>
      </c>
      <c r="S134" s="254">
        <v>0</v>
      </c>
      <c r="T134" s="249">
        <v>0</v>
      </c>
      <c r="U134" s="254">
        <v>100325</v>
      </c>
      <c r="V134" s="249">
        <v>552.29840087890625</v>
      </c>
      <c r="W134" s="254">
        <v>226620</v>
      </c>
      <c r="X134" s="249">
        <v>0.40722337365150452</v>
      </c>
      <c r="Y134" s="249">
        <v>40.903228759765625</v>
      </c>
      <c r="Z134" s="249">
        <v>25.650083541870117</v>
      </c>
      <c r="AA134" s="249">
        <v>99730.5390625</v>
      </c>
      <c r="AB134" s="246">
        <v>20883.080078125</v>
      </c>
      <c r="AC134" s="7"/>
    </row>
    <row r="135" spans="1:31" s="41" customFormat="1">
      <c r="A135" s="352">
        <v>41908</v>
      </c>
      <c r="B135" s="206" t="s">
        <v>125</v>
      </c>
      <c r="C135" s="206" t="s">
        <v>176</v>
      </c>
      <c r="D135" s="241"/>
      <c r="E135" s="180">
        <v>177</v>
      </c>
      <c r="F135" s="180">
        <v>8</v>
      </c>
      <c r="G135" s="180">
        <v>507</v>
      </c>
      <c r="H135" s="180">
        <v>24</v>
      </c>
      <c r="I135" s="180">
        <v>1602</v>
      </c>
      <c r="J135" s="180">
        <v>93</v>
      </c>
      <c r="K135" s="254">
        <v>18585</v>
      </c>
      <c r="L135" s="254">
        <v>12525022</v>
      </c>
      <c r="M135" s="246">
        <v>0.14838297665119171</v>
      </c>
      <c r="N135" s="254">
        <v>41103924</v>
      </c>
      <c r="O135" s="254">
        <v>41391356</v>
      </c>
      <c r="P135" s="246">
        <v>99.305572509765625</v>
      </c>
      <c r="Q135" s="254">
        <v>0</v>
      </c>
      <c r="R135" s="249">
        <v>0</v>
      </c>
      <c r="S135" s="254">
        <v>0</v>
      </c>
      <c r="T135" s="249">
        <v>0</v>
      </c>
      <c r="U135" s="254">
        <v>85199</v>
      </c>
      <c r="V135" s="249">
        <v>458.4288330078125</v>
      </c>
      <c r="W135" s="254">
        <v>191339</v>
      </c>
      <c r="X135" s="249">
        <v>0.46550056338310242</v>
      </c>
      <c r="Y135" s="249">
        <v>39.262748718261719</v>
      </c>
      <c r="Z135" s="249">
        <v>24.284852981567383</v>
      </c>
      <c r="AA135" s="249">
        <v>73211.5</v>
      </c>
      <c r="AB135" s="246">
        <v>14602.048828125</v>
      </c>
      <c r="AC135" s="7"/>
    </row>
    <row r="136" spans="1:31" s="41" customFormat="1">
      <c r="A136" s="352">
        <v>41908</v>
      </c>
      <c r="B136" s="181" t="s">
        <v>127</v>
      </c>
      <c r="C136" s="181" t="s">
        <v>128</v>
      </c>
      <c r="D136" s="241"/>
      <c r="E136" s="388">
        <v>150</v>
      </c>
      <c r="F136" s="388">
        <v>16</v>
      </c>
      <c r="G136" s="388">
        <v>450</v>
      </c>
      <c r="H136" s="388">
        <v>48</v>
      </c>
      <c r="I136" s="388">
        <v>1446</v>
      </c>
      <c r="J136" s="388">
        <v>160</v>
      </c>
      <c r="K136" s="187">
        <v>4952766</v>
      </c>
      <c r="L136" s="187">
        <v>4956816</v>
      </c>
      <c r="M136" s="185">
        <v>99.918296813964844</v>
      </c>
      <c r="N136" s="187">
        <v>21769416</v>
      </c>
      <c r="O136" s="187">
        <v>21854092</v>
      </c>
      <c r="P136" s="185">
        <v>99.612541198730469</v>
      </c>
      <c r="Q136" s="187">
        <v>41297</v>
      </c>
      <c r="R136" s="186">
        <v>0.83313560485839844</v>
      </c>
      <c r="S136" s="187">
        <v>3074</v>
      </c>
      <c r="T136" s="186">
        <v>1.4066015370190144E-2</v>
      </c>
      <c r="U136" s="187">
        <v>68669</v>
      </c>
      <c r="V136" s="186">
        <v>1.3864778280258179</v>
      </c>
      <c r="W136" s="187">
        <v>15346</v>
      </c>
      <c r="X136" s="186">
        <v>7.0493392646312714E-2</v>
      </c>
      <c r="Y136" s="186">
        <v>118.0338134765625</v>
      </c>
      <c r="Z136" s="186">
        <v>28.137369155883789</v>
      </c>
      <c r="AA136" s="186">
        <v>57280.109375</v>
      </c>
      <c r="AB136" s="185">
        <v>8689.00390625</v>
      </c>
      <c r="AC136" s="7"/>
    </row>
    <row r="137" spans="1:31" s="299" customFormat="1">
      <c r="A137" s="352">
        <v>41908</v>
      </c>
      <c r="B137" s="181" t="s">
        <v>129</v>
      </c>
      <c r="C137" s="181" t="s">
        <v>128</v>
      </c>
      <c r="D137" s="241"/>
      <c r="E137" s="388">
        <v>152</v>
      </c>
      <c r="F137" s="388">
        <v>3</v>
      </c>
      <c r="G137" s="388">
        <v>452</v>
      </c>
      <c r="H137" s="388">
        <v>9</v>
      </c>
      <c r="I137" s="388">
        <v>1192</v>
      </c>
      <c r="J137" s="388">
        <v>29</v>
      </c>
      <c r="K137" s="187">
        <v>2777566</v>
      </c>
      <c r="L137" s="187">
        <v>2780701</v>
      </c>
      <c r="M137" s="185">
        <v>99.887260437011719</v>
      </c>
      <c r="N137" s="187">
        <v>13373262</v>
      </c>
      <c r="O137" s="187">
        <v>13431137</v>
      </c>
      <c r="P137" s="185">
        <v>99.569099426269531</v>
      </c>
      <c r="Q137" s="187">
        <v>18044</v>
      </c>
      <c r="R137" s="186">
        <v>0.64890110492706299</v>
      </c>
      <c r="S137" s="187">
        <v>1970</v>
      </c>
      <c r="T137" s="186">
        <v>1.4667410403490067E-2</v>
      </c>
      <c r="U137" s="187">
        <v>34565</v>
      </c>
      <c r="V137" s="186">
        <v>1.2444348335266113</v>
      </c>
      <c r="W137" s="187">
        <v>11452</v>
      </c>
      <c r="X137" s="186">
        <v>8.5633561015129089E-2</v>
      </c>
      <c r="Y137" s="186">
        <v>113.80015563964844</v>
      </c>
      <c r="Z137" s="186">
        <v>29.335575103759766</v>
      </c>
      <c r="AA137" s="186">
        <v>40061.28125</v>
      </c>
      <c r="AB137" s="185">
        <v>5808.111328125</v>
      </c>
    </row>
    <row r="138" spans="1:31" s="7" customFormat="1">
      <c r="A138" s="352">
        <v>41908</v>
      </c>
      <c r="B138" s="199" t="s">
        <v>130</v>
      </c>
      <c r="C138" s="199" t="s">
        <v>128</v>
      </c>
      <c r="D138" s="241"/>
      <c r="E138" s="219">
        <v>176</v>
      </c>
      <c r="F138" s="219">
        <v>5</v>
      </c>
      <c r="G138" s="219">
        <v>528</v>
      </c>
      <c r="H138" s="219">
        <v>15</v>
      </c>
      <c r="I138" s="219">
        <v>948</v>
      </c>
      <c r="J138" s="219">
        <v>35</v>
      </c>
      <c r="K138" s="255">
        <v>4740981</v>
      </c>
      <c r="L138" s="255">
        <v>4741836</v>
      </c>
      <c r="M138" s="196">
        <v>99.981971740722656</v>
      </c>
      <c r="N138" s="255">
        <v>24995400</v>
      </c>
      <c r="O138" s="255">
        <v>25055876</v>
      </c>
      <c r="P138" s="196">
        <v>99.758636474609375</v>
      </c>
      <c r="Q138" s="255">
        <v>26546</v>
      </c>
      <c r="R138" s="214">
        <v>0.5598253607749939</v>
      </c>
      <c r="S138" s="255">
        <v>4874</v>
      </c>
      <c r="T138" s="214">
        <v>1.9452523440122604E-2</v>
      </c>
      <c r="U138" s="255">
        <v>38767</v>
      </c>
      <c r="V138" s="214">
        <v>0.81769996881484985</v>
      </c>
      <c r="W138" s="255">
        <v>12912</v>
      </c>
      <c r="X138" s="214">
        <v>5.1657505333423615E-2</v>
      </c>
      <c r="Y138" s="256">
        <v>119.18309783935547</v>
      </c>
      <c r="Z138" s="256">
        <v>32.879837036132812</v>
      </c>
      <c r="AA138" s="256">
        <v>81451.046875</v>
      </c>
      <c r="AB138" s="256">
        <v>13266.2734375</v>
      </c>
    </row>
    <row r="139" spans="1:31" s="7" customFormat="1">
      <c r="A139" s="352">
        <v>41908</v>
      </c>
      <c r="B139" s="180" t="s">
        <v>132</v>
      </c>
      <c r="C139" s="180" t="s">
        <v>128</v>
      </c>
      <c r="D139" s="241"/>
      <c r="E139" s="219">
        <v>178</v>
      </c>
      <c r="F139" s="219">
        <v>5</v>
      </c>
      <c r="G139" s="219">
        <v>527</v>
      </c>
      <c r="H139" s="219">
        <v>15</v>
      </c>
      <c r="I139" s="219">
        <v>1123</v>
      </c>
      <c r="J139" s="219">
        <v>34</v>
      </c>
      <c r="K139" s="219">
        <v>3550249</v>
      </c>
      <c r="L139" s="219">
        <v>3551375</v>
      </c>
      <c r="M139" s="196">
        <v>99.968292236328125</v>
      </c>
      <c r="N139" s="219">
        <v>17565868</v>
      </c>
      <c r="O139" s="219">
        <v>17612816</v>
      </c>
      <c r="P139" s="196">
        <v>99.733444213867188</v>
      </c>
      <c r="Q139" s="219">
        <v>3730</v>
      </c>
      <c r="R139" s="196">
        <v>0.10502973943948746</v>
      </c>
      <c r="S139" s="219">
        <v>1704</v>
      </c>
      <c r="T139" s="196">
        <v>9.6747735515236855E-3</v>
      </c>
      <c r="U139" s="219">
        <v>34679</v>
      </c>
      <c r="V139" s="196">
        <v>0.97680473327636719</v>
      </c>
      <c r="W139" s="219">
        <v>9552</v>
      </c>
      <c r="X139" s="196">
        <v>5.4378185421228409E-2</v>
      </c>
      <c r="Y139" s="194">
        <v>120.22861480712891</v>
      </c>
      <c r="Z139" s="194">
        <v>31.44062614440918</v>
      </c>
      <c r="AA139" s="194">
        <v>54029.12109375</v>
      </c>
      <c r="AB139" s="194">
        <v>7837.80859375</v>
      </c>
    </row>
    <row r="140" spans="1:31" s="7" customFormat="1">
      <c r="A140" s="352">
        <v>41907</v>
      </c>
      <c r="B140" s="199" t="s">
        <v>6</v>
      </c>
      <c r="C140" s="199"/>
      <c r="D140" s="241"/>
      <c r="E140" s="219">
        <v>1964</v>
      </c>
      <c r="F140" s="219">
        <v>209</v>
      </c>
      <c r="G140" s="219">
        <v>5823</v>
      </c>
      <c r="H140" s="219">
        <v>603</v>
      </c>
      <c r="I140" s="219">
        <v>17287</v>
      </c>
      <c r="J140" s="219">
        <v>2303</v>
      </c>
      <c r="K140" s="255">
        <v>41565454</v>
      </c>
      <c r="L140" s="255">
        <v>97147469</v>
      </c>
      <c r="M140" s="196">
        <v>42.785936090625277</v>
      </c>
      <c r="N140" s="255">
        <v>321404365</v>
      </c>
      <c r="O140" s="255">
        <v>324348317</v>
      </c>
      <c r="P140" s="196">
        <v>99.092348612371566</v>
      </c>
      <c r="Q140" s="255">
        <v>243560</v>
      </c>
      <c r="R140" s="214" t="e">
        <v>#DIV/0!</v>
      </c>
      <c r="S140" s="255">
        <v>366842</v>
      </c>
      <c r="T140" s="214">
        <v>0.26495739541740282</v>
      </c>
      <c r="U140" s="255">
        <v>1458393</v>
      </c>
      <c r="V140" s="214">
        <v>3.5086660652539425</v>
      </c>
      <c r="W140" s="255">
        <v>1472721</v>
      </c>
      <c r="X140" s="214">
        <v>0.4582143722413683</v>
      </c>
      <c r="Y140" s="256">
        <v>80.58629322052002</v>
      </c>
      <c r="Z140" s="256">
        <v>29.134327761332191</v>
      </c>
      <c r="AA140" s="256">
        <v>918218.7890625</v>
      </c>
      <c r="AB140" s="256">
        <v>159609.79248046875</v>
      </c>
    </row>
    <row r="141" spans="1:31" s="7" customFormat="1">
      <c r="A141" s="352">
        <v>41907</v>
      </c>
      <c r="B141" s="180" t="s">
        <v>134</v>
      </c>
      <c r="C141" s="180"/>
      <c r="D141" s="241"/>
      <c r="E141" s="219">
        <v>667</v>
      </c>
      <c r="F141" s="219">
        <v>107</v>
      </c>
      <c r="G141" s="219">
        <v>1997</v>
      </c>
      <c r="H141" s="219">
        <v>321</v>
      </c>
      <c r="I141" s="219">
        <v>6835</v>
      </c>
      <c r="J141" s="219">
        <v>1331</v>
      </c>
      <c r="K141" s="219">
        <v>22693742</v>
      </c>
      <c r="L141" s="219">
        <v>23219500</v>
      </c>
      <c r="M141" s="196">
        <v>97.735704903206354</v>
      </c>
      <c r="N141" s="219">
        <v>41269957</v>
      </c>
      <c r="O141" s="219">
        <v>42493887</v>
      </c>
      <c r="P141" s="196">
        <v>97.119750424337496</v>
      </c>
      <c r="Q141" s="219">
        <v>108331</v>
      </c>
      <c r="R141" s="196">
        <v>0.46655181236266086</v>
      </c>
      <c r="S141" s="219">
        <v>353784</v>
      </c>
      <c r="T141" s="196">
        <v>0.83255267982556136</v>
      </c>
      <c r="U141" s="219">
        <v>905973</v>
      </c>
      <c r="V141" s="196">
        <v>3.9921710056996575</v>
      </c>
      <c r="W141" s="219">
        <v>516023</v>
      </c>
      <c r="X141" s="196">
        <v>1.2503599084488313</v>
      </c>
      <c r="Y141" s="194">
        <v>86.055282592773437</v>
      </c>
      <c r="Z141" s="194">
        <v>31.320882415771486</v>
      </c>
      <c r="AA141" s="194">
        <v>274879.16015625</v>
      </c>
      <c r="AB141" s="194">
        <v>42244.61572265625</v>
      </c>
    </row>
    <row r="142" spans="1:31" s="7" customFormat="1">
      <c r="A142" s="352">
        <v>41907</v>
      </c>
      <c r="B142" s="180" t="s">
        <v>175</v>
      </c>
      <c r="C142" s="180"/>
      <c r="D142" s="241"/>
      <c r="E142" s="219">
        <v>641</v>
      </c>
      <c r="F142" s="219">
        <v>73</v>
      </c>
      <c r="G142" s="219">
        <v>1869</v>
      </c>
      <c r="H142" s="219">
        <v>195</v>
      </c>
      <c r="I142" s="219">
        <v>5842</v>
      </c>
      <c r="J142" s="219">
        <v>715</v>
      </c>
      <c r="K142" s="219">
        <v>72240</v>
      </c>
      <c r="L142" s="219">
        <v>55119144</v>
      </c>
      <c r="M142" s="196">
        <v>0.13106154188461272</v>
      </c>
      <c r="N142" s="219">
        <v>184447356</v>
      </c>
      <c r="O142" s="219">
        <v>185895116</v>
      </c>
      <c r="P142" s="196">
        <v>99.221195246463594</v>
      </c>
      <c r="Q142" s="219">
        <v>0</v>
      </c>
      <c r="R142" s="196" t="e">
        <v>#DIV/0!</v>
      </c>
      <c r="S142" s="219">
        <v>0</v>
      </c>
      <c r="T142" s="196" t="e">
        <v>#DIV/0!</v>
      </c>
      <c r="U142" s="219">
        <v>373574</v>
      </c>
      <c r="V142" s="196">
        <v>517.1290265144911</v>
      </c>
      <c r="W142" s="219">
        <v>894871</v>
      </c>
      <c r="X142" s="196">
        <v>0.4851633641757101</v>
      </c>
      <c r="Y142" s="194">
        <v>40.00705623626709</v>
      </c>
      <c r="Z142" s="194">
        <v>25.170767784118652</v>
      </c>
      <c r="AA142" s="194">
        <v>326126.33984375</v>
      </c>
      <c r="AB142" s="194">
        <v>66464.171875</v>
      </c>
    </row>
    <row r="143" spans="1:31" s="8" customFormat="1">
      <c r="A143" s="352">
        <v>41907</v>
      </c>
      <c r="B143" s="218" t="s">
        <v>135</v>
      </c>
      <c r="C143" s="126"/>
      <c r="D143" s="241"/>
      <c r="E143" s="219">
        <v>656</v>
      </c>
      <c r="F143" s="219">
        <v>29</v>
      </c>
      <c r="G143" s="219">
        <v>1957</v>
      </c>
      <c r="H143" s="219">
        <v>87</v>
      </c>
      <c r="I143" s="219">
        <v>4610</v>
      </c>
      <c r="J143" s="219">
        <v>257</v>
      </c>
      <c r="K143" s="189">
        <v>18799472</v>
      </c>
      <c r="L143" s="189">
        <v>18808825</v>
      </c>
      <c r="M143" s="196">
        <v>99.950273342433675</v>
      </c>
      <c r="N143" s="189">
        <v>95687052</v>
      </c>
      <c r="O143" s="189">
        <v>95959314</v>
      </c>
      <c r="P143" s="196">
        <v>99.716273503164061</v>
      </c>
      <c r="Q143" s="189">
        <v>135229</v>
      </c>
      <c r="R143" s="192">
        <v>0.71896569167977309</v>
      </c>
      <c r="S143" s="189">
        <v>13058</v>
      </c>
      <c r="T143" s="192">
        <v>1.3607850341299651E-2</v>
      </c>
      <c r="U143" s="189">
        <v>178846</v>
      </c>
      <c r="V143" s="205">
        <v>0.95133521406169352</v>
      </c>
      <c r="W143" s="189">
        <v>61827</v>
      </c>
      <c r="X143" s="205">
        <v>6.4613757340290942E-2</v>
      </c>
      <c r="Y143" s="203">
        <v>115.69654083251953</v>
      </c>
      <c r="Z143" s="203">
        <v>30.911333084106445</v>
      </c>
      <c r="AA143" s="203">
        <v>317213.2890625</v>
      </c>
      <c r="AB143" s="203">
        <v>50901.0048828125</v>
      </c>
      <c r="AC143" s="7"/>
    </row>
    <row r="144" spans="1:31" s="8" customFormat="1">
      <c r="A144" s="352">
        <v>41907</v>
      </c>
      <c r="B144" s="218" t="s">
        <v>121</v>
      </c>
      <c r="C144" s="218" t="s">
        <v>122</v>
      </c>
      <c r="D144" s="241"/>
      <c r="E144" s="305">
        <v>170</v>
      </c>
      <c r="F144" s="305">
        <v>64</v>
      </c>
      <c r="G144" s="305">
        <v>498</v>
      </c>
      <c r="H144" s="305">
        <v>191</v>
      </c>
      <c r="I144" s="305">
        <v>1893</v>
      </c>
      <c r="J144" s="305">
        <v>803</v>
      </c>
      <c r="K144" s="215">
        <v>7502833</v>
      </c>
      <c r="L144" s="215">
        <v>7702251</v>
      </c>
      <c r="M144" s="216">
        <v>97.410911560058594</v>
      </c>
      <c r="N144" s="215">
        <v>15166521</v>
      </c>
      <c r="O144" s="215">
        <v>15668058</v>
      </c>
      <c r="P144" s="216">
        <v>96.798980712890625</v>
      </c>
      <c r="Q144" s="215">
        <v>69672</v>
      </c>
      <c r="R144" s="217">
        <v>0.90456670522689819</v>
      </c>
      <c r="S144" s="215">
        <v>186281</v>
      </c>
      <c r="T144" s="217">
        <v>1.1889220476150513</v>
      </c>
      <c r="U144" s="215">
        <v>372971</v>
      </c>
      <c r="V144" s="217">
        <v>4.9710688591003418</v>
      </c>
      <c r="W144" s="215">
        <v>231185</v>
      </c>
      <c r="X144" s="217">
        <v>1.5243113040924072</v>
      </c>
      <c r="Y144" s="217">
        <v>72.119575500488281</v>
      </c>
      <c r="Z144" s="217">
        <v>25.449274063110352</v>
      </c>
      <c r="AA144" s="217">
        <v>81962.734375</v>
      </c>
      <c r="AB144" s="216">
        <v>12100.81640625</v>
      </c>
      <c r="AC144" s="7"/>
    </row>
    <row r="145" spans="1:31" s="299" customFormat="1">
      <c r="A145" s="352">
        <v>41907</v>
      </c>
      <c r="B145" s="242" t="s">
        <v>123</v>
      </c>
      <c r="C145" s="218" t="s">
        <v>122</v>
      </c>
      <c r="D145" s="241"/>
      <c r="E145" s="305">
        <v>158</v>
      </c>
      <c r="F145" s="305">
        <v>11</v>
      </c>
      <c r="G145" s="305">
        <v>491</v>
      </c>
      <c r="H145" s="305">
        <v>34</v>
      </c>
      <c r="I145" s="305">
        <v>1479</v>
      </c>
      <c r="J145" s="305">
        <v>133</v>
      </c>
      <c r="K145" s="215">
        <v>4795214</v>
      </c>
      <c r="L145" s="215">
        <v>4882528</v>
      </c>
      <c r="M145" s="216">
        <v>98.211708068847656</v>
      </c>
      <c r="N145" s="215">
        <v>7937310</v>
      </c>
      <c r="O145" s="215">
        <v>8150206</v>
      </c>
      <c r="P145" s="216">
        <v>97.387847900390625</v>
      </c>
      <c r="Q145" s="215">
        <v>5593</v>
      </c>
      <c r="R145" s="217">
        <v>0.11455131322145462</v>
      </c>
      <c r="S145" s="215">
        <v>10653</v>
      </c>
      <c r="T145" s="217">
        <v>0.13070835173130035</v>
      </c>
      <c r="U145" s="215">
        <v>149655</v>
      </c>
      <c r="V145" s="217">
        <v>3.1209242343902588</v>
      </c>
      <c r="W145" s="215">
        <v>81839</v>
      </c>
      <c r="X145" s="217">
        <v>1.0310672521591187</v>
      </c>
      <c r="Y145" s="217">
        <v>95.193321228027344</v>
      </c>
      <c r="Z145" s="217">
        <v>33.230335235595703</v>
      </c>
      <c r="AA145" s="217">
        <v>61501.41015625</v>
      </c>
      <c r="AB145" s="216">
        <v>9010.552734375</v>
      </c>
      <c r="AC145" s="7"/>
    </row>
    <row r="146" spans="1:31" s="299" customFormat="1">
      <c r="A146" s="352">
        <v>41907</v>
      </c>
      <c r="B146" s="242" t="s">
        <v>183</v>
      </c>
      <c r="C146" s="218" t="s">
        <v>122</v>
      </c>
      <c r="D146" s="241"/>
      <c r="E146" s="305">
        <v>130</v>
      </c>
      <c r="F146" s="305">
        <v>10</v>
      </c>
      <c r="G146" s="305">
        <v>391</v>
      </c>
      <c r="H146" s="305">
        <v>30</v>
      </c>
      <c r="I146" s="305">
        <v>1477</v>
      </c>
      <c r="J146" s="305">
        <v>114</v>
      </c>
      <c r="K146" s="215">
        <v>3689182</v>
      </c>
      <c r="L146" s="215">
        <v>3759157</v>
      </c>
      <c r="M146" s="216">
        <v>98.138542175292969</v>
      </c>
      <c r="N146" s="215">
        <v>6157451</v>
      </c>
      <c r="O146" s="215">
        <v>6272586</v>
      </c>
      <c r="P146" s="216">
        <v>98.164474487304688</v>
      </c>
      <c r="Q146" s="215">
        <v>4163</v>
      </c>
      <c r="R146" s="217">
        <v>0.11074291169643402</v>
      </c>
      <c r="S146" s="215">
        <v>9344</v>
      </c>
      <c r="T146" s="217">
        <v>0.14896567165851593</v>
      </c>
      <c r="U146" s="215">
        <v>106576</v>
      </c>
      <c r="V146" s="217">
        <v>2.8888788223266602</v>
      </c>
      <c r="W146" s="215">
        <v>61894</v>
      </c>
      <c r="X146" s="217">
        <v>1.0051887035369873</v>
      </c>
      <c r="Y146" s="217">
        <v>89.522232055664063</v>
      </c>
      <c r="Z146" s="217">
        <v>32.685256958007813</v>
      </c>
      <c r="AA146" s="217">
        <v>43992.63671875</v>
      </c>
      <c r="AB146" s="216">
        <v>7070.1591796875</v>
      </c>
      <c r="AC146" s="7"/>
    </row>
    <row r="147" spans="1:31" s="301" customFormat="1">
      <c r="A147" s="352">
        <v>41907</v>
      </c>
      <c r="B147" s="181" t="s">
        <v>126</v>
      </c>
      <c r="C147" s="218" t="s">
        <v>122</v>
      </c>
      <c r="D147" s="241"/>
      <c r="E147" s="305">
        <v>111</v>
      </c>
      <c r="F147" s="305">
        <v>7</v>
      </c>
      <c r="G147" s="305">
        <v>325</v>
      </c>
      <c r="H147" s="305">
        <v>21</v>
      </c>
      <c r="I147" s="305">
        <v>997</v>
      </c>
      <c r="J147" s="305">
        <v>86</v>
      </c>
      <c r="K147" s="215">
        <v>3331326</v>
      </c>
      <c r="L147" s="215">
        <v>3395176</v>
      </c>
      <c r="M147" s="216">
        <v>98.119392395019531</v>
      </c>
      <c r="N147" s="215">
        <v>5408594</v>
      </c>
      <c r="O147" s="215">
        <v>5512845</v>
      </c>
      <c r="P147" s="216">
        <v>98.108940124511719</v>
      </c>
      <c r="Q147" s="215">
        <v>3105</v>
      </c>
      <c r="R147" s="217">
        <v>9.1453284025192261E-2</v>
      </c>
      <c r="S147" s="215">
        <v>1529</v>
      </c>
      <c r="T147" s="217">
        <v>2.7735225856304169E-2</v>
      </c>
      <c r="U147" s="215">
        <v>98231</v>
      </c>
      <c r="V147" s="217">
        <v>2.9487056732177734</v>
      </c>
      <c r="W147" s="215">
        <v>55653</v>
      </c>
      <c r="X147" s="217">
        <v>1.0289734601974487</v>
      </c>
      <c r="Y147" s="217">
        <v>92.518569946289063</v>
      </c>
      <c r="Z147" s="217">
        <v>34.515510559082031</v>
      </c>
      <c r="AA147" s="217">
        <v>43001.66796875</v>
      </c>
      <c r="AB147" s="216">
        <v>7179.1201171875</v>
      </c>
      <c r="AC147" s="7"/>
      <c r="AD147" s="299"/>
      <c r="AE147" s="299"/>
    </row>
    <row r="148" spans="1:31" s="299" customFormat="1">
      <c r="A148" s="352">
        <v>41907</v>
      </c>
      <c r="B148" s="181" t="s">
        <v>184</v>
      </c>
      <c r="C148" s="218" t="s">
        <v>122</v>
      </c>
      <c r="D148" s="241"/>
      <c r="E148" s="305">
        <v>98</v>
      </c>
      <c r="F148" s="305">
        <v>15</v>
      </c>
      <c r="G148" s="305">
        <v>292</v>
      </c>
      <c r="H148" s="305">
        <v>45</v>
      </c>
      <c r="I148" s="305">
        <v>989</v>
      </c>
      <c r="J148" s="305">
        <v>195</v>
      </c>
      <c r="K148" s="215">
        <v>3375187</v>
      </c>
      <c r="L148" s="215">
        <v>3480388</v>
      </c>
      <c r="M148" s="216">
        <v>96.977317810058594</v>
      </c>
      <c r="N148" s="215">
        <v>6600081</v>
      </c>
      <c r="O148" s="215">
        <v>6890192</v>
      </c>
      <c r="P148" s="216">
        <v>95.789505004882813</v>
      </c>
      <c r="Q148" s="215">
        <v>25798</v>
      </c>
      <c r="R148" s="217">
        <v>0.74123919010162354</v>
      </c>
      <c r="S148" s="215">
        <v>145977</v>
      </c>
      <c r="T148" s="217">
        <v>2.1186201572418213</v>
      </c>
      <c r="U148" s="215">
        <v>178540</v>
      </c>
      <c r="V148" s="217">
        <v>5.2897810935974121</v>
      </c>
      <c r="W148" s="215">
        <v>85452</v>
      </c>
      <c r="X148" s="217">
        <v>1.2947113513946533</v>
      </c>
      <c r="Y148" s="217">
        <v>80.922714233398437</v>
      </c>
      <c r="Z148" s="217">
        <v>30.724035263061523</v>
      </c>
      <c r="AA148" s="217">
        <v>44420.7109375</v>
      </c>
      <c r="AB148" s="216">
        <v>6883.96728515625</v>
      </c>
      <c r="AC148" s="7"/>
    </row>
    <row r="149" spans="1:31" s="299" customFormat="1">
      <c r="A149" s="352">
        <v>41907</v>
      </c>
      <c r="B149" s="181" t="s">
        <v>131</v>
      </c>
      <c r="C149" s="218" t="s">
        <v>176</v>
      </c>
      <c r="D149" s="241"/>
      <c r="E149" s="305">
        <v>174</v>
      </c>
      <c r="F149" s="305">
        <v>20</v>
      </c>
      <c r="G149" s="305">
        <v>507</v>
      </c>
      <c r="H149" s="305">
        <v>50</v>
      </c>
      <c r="I149" s="305">
        <v>1463</v>
      </c>
      <c r="J149" s="305">
        <v>163</v>
      </c>
      <c r="K149" s="215">
        <v>19495</v>
      </c>
      <c r="L149" s="215">
        <v>16021388</v>
      </c>
      <c r="M149" s="216">
        <v>0.1216810941696167</v>
      </c>
      <c r="N149" s="215">
        <v>51195120</v>
      </c>
      <c r="O149" s="215">
        <v>51676800</v>
      </c>
      <c r="P149" s="216">
        <v>99.067901611328125</v>
      </c>
      <c r="Q149" s="215">
        <v>0</v>
      </c>
      <c r="R149" s="217">
        <v>0</v>
      </c>
      <c r="S149" s="215">
        <v>0</v>
      </c>
      <c r="T149" s="217">
        <v>0</v>
      </c>
      <c r="U149" s="215">
        <v>99004</v>
      </c>
      <c r="V149" s="217">
        <v>507.84304809570312</v>
      </c>
      <c r="W149" s="215">
        <v>326330</v>
      </c>
      <c r="X149" s="217">
        <v>0.6374240517616272</v>
      </c>
      <c r="Y149" s="217">
        <v>39.865165710449219</v>
      </c>
      <c r="Z149" s="217">
        <v>25.070669174194336</v>
      </c>
      <c r="AA149" s="217">
        <v>85069.4296875</v>
      </c>
      <c r="AB149" s="216">
        <v>18150.6015625</v>
      </c>
      <c r="AC149" s="7"/>
    </row>
    <row r="150" spans="1:31" s="299" customFormat="1">
      <c r="A150" s="352">
        <v>41907</v>
      </c>
      <c r="B150" s="181" t="s">
        <v>124</v>
      </c>
      <c r="C150" s="181" t="s">
        <v>176</v>
      </c>
      <c r="D150" s="241"/>
      <c r="E150" s="180">
        <v>126</v>
      </c>
      <c r="F150" s="180">
        <v>33</v>
      </c>
      <c r="G150" s="180">
        <v>370</v>
      </c>
      <c r="H150" s="180">
        <v>87</v>
      </c>
      <c r="I150" s="180">
        <v>1358</v>
      </c>
      <c r="J150" s="180">
        <v>345</v>
      </c>
      <c r="K150" s="215">
        <v>15995</v>
      </c>
      <c r="L150" s="215">
        <v>11436613</v>
      </c>
      <c r="M150" s="216">
        <v>0.13985784351825714</v>
      </c>
      <c r="N150" s="215">
        <v>34663416</v>
      </c>
      <c r="O150" s="215">
        <v>35129320</v>
      </c>
      <c r="P150" s="216">
        <v>98.673744201660156</v>
      </c>
      <c r="Q150" s="215">
        <v>0</v>
      </c>
      <c r="R150" s="217">
        <v>0</v>
      </c>
      <c r="S150" s="215">
        <v>0</v>
      </c>
      <c r="T150" s="217">
        <v>0</v>
      </c>
      <c r="U150" s="215">
        <v>93840</v>
      </c>
      <c r="V150" s="217">
        <v>586.683349609375</v>
      </c>
      <c r="W150" s="215">
        <v>169901</v>
      </c>
      <c r="X150" s="217">
        <v>0.4901449978351593</v>
      </c>
      <c r="Y150" s="217">
        <v>39.820938110351563</v>
      </c>
      <c r="Z150" s="217">
        <v>25.384408950805664</v>
      </c>
      <c r="AA150" s="217">
        <v>61158.12109375</v>
      </c>
      <c r="AB150" s="216">
        <v>11897.896484375</v>
      </c>
      <c r="AC150" s="7"/>
    </row>
    <row r="151" spans="1:31" s="299" customFormat="1">
      <c r="A151" s="352">
        <v>41907</v>
      </c>
      <c r="B151" s="206" t="s">
        <v>133</v>
      </c>
      <c r="C151" s="206" t="s">
        <v>176</v>
      </c>
      <c r="D151" s="241"/>
      <c r="E151" s="180">
        <v>164</v>
      </c>
      <c r="F151" s="180">
        <v>12</v>
      </c>
      <c r="G151" s="180">
        <v>485</v>
      </c>
      <c r="H151" s="180">
        <v>34</v>
      </c>
      <c r="I151" s="180">
        <v>1419</v>
      </c>
      <c r="J151" s="180">
        <v>114</v>
      </c>
      <c r="K151" s="254">
        <v>18165</v>
      </c>
      <c r="L151" s="254">
        <v>16457815</v>
      </c>
      <c r="M151" s="246">
        <v>0.11037309467792511</v>
      </c>
      <c r="N151" s="254">
        <v>60609672</v>
      </c>
      <c r="O151" s="254">
        <v>60859904</v>
      </c>
      <c r="P151" s="246">
        <v>99.588836669921875</v>
      </c>
      <c r="Q151" s="254">
        <v>0</v>
      </c>
      <c r="R151" s="249">
        <v>0</v>
      </c>
      <c r="S151" s="254">
        <v>0</v>
      </c>
      <c r="T151" s="249">
        <v>0</v>
      </c>
      <c r="U151" s="254">
        <v>105182</v>
      </c>
      <c r="V151" s="249">
        <v>579.03662109375</v>
      </c>
      <c r="W151" s="254">
        <v>233248</v>
      </c>
      <c r="X151" s="249">
        <v>0.38483625650405884</v>
      </c>
      <c r="Y151" s="249">
        <v>40.802421569824219</v>
      </c>
      <c r="Z151" s="249">
        <v>25.974138259887695</v>
      </c>
      <c r="AA151" s="249">
        <v>111423.96875</v>
      </c>
      <c r="AB151" s="246">
        <v>23217.388671875</v>
      </c>
      <c r="AC151" s="7"/>
    </row>
    <row r="152" spans="1:31" s="129" customFormat="1">
      <c r="A152" s="352">
        <v>41907</v>
      </c>
      <c r="B152" s="206" t="s">
        <v>125</v>
      </c>
      <c r="C152" s="206" t="s">
        <v>176</v>
      </c>
      <c r="D152" s="241"/>
      <c r="E152" s="180">
        <v>177</v>
      </c>
      <c r="F152" s="180">
        <v>8</v>
      </c>
      <c r="G152" s="180">
        <v>507</v>
      </c>
      <c r="H152" s="180">
        <v>24</v>
      </c>
      <c r="I152" s="180">
        <v>1602</v>
      </c>
      <c r="J152" s="180">
        <v>93</v>
      </c>
      <c r="K152" s="254">
        <v>18585</v>
      </c>
      <c r="L152" s="254">
        <v>11203328</v>
      </c>
      <c r="M152" s="246">
        <v>0.16588820517063141</v>
      </c>
      <c r="N152" s="254">
        <v>37979148</v>
      </c>
      <c r="O152" s="254">
        <v>38229092</v>
      </c>
      <c r="P152" s="246">
        <v>99.34619140625</v>
      </c>
      <c r="Q152" s="254">
        <v>0</v>
      </c>
      <c r="R152" s="249">
        <v>0</v>
      </c>
      <c r="S152" s="254">
        <v>0</v>
      </c>
      <c r="T152" s="249">
        <v>0</v>
      </c>
      <c r="U152" s="254">
        <v>75548</v>
      </c>
      <c r="V152" s="249">
        <v>406.4998779296875</v>
      </c>
      <c r="W152" s="254">
        <v>165392</v>
      </c>
      <c r="X152" s="249">
        <v>0.43548107147216797</v>
      </c>
      <c r="Y152" s="249">
        <v>39.539699554443359</v>
      </c>
      <c r="Z152" s="249">
        <v>24.253854751586914</v>
      </c>
      <c r="AA152" s="249">
        <v>68474.8203125</v>
      </c>
      <c r="AB152" s="246">
        <v>13198.28515625</v>
      </c>
    </row>
    <row r="153" spans="1:31" s="41" customFormat="1">
      <c r="A153" s="352">
        <v>41907</v>
      </c>
      <c r="B153" s="181" t="s">
        <v>127</v>
      </c>
      <c r="C153" s="181" t="s">
        <v>128</v>
      </c>
      <c r="D153" s="241"/>
      <c r="E153" s="388">
        <v>150</v>
      </c>
      <c r="F153" s="388">
        <v>16</v>
      </c>
      <c r="G153" s="388">
        <v>450</v>
      </c>
      <c r="H153" s="388">
        <v>48</v>
      </c>
      <c r="I153" s="388">
        <v>1449</v>
      </c>
      <c r="J153" s="388">
        <v>160</v>
      </c>
      <c r="K153" s="187">
        <v>5055504</v>
      </c>
      <c r="L153" s="187">
        <v>5060121</v>
      </c>
      <c r="M153" s="185">
        <v>99.908760070800781</v>
      </c>
      <c r="N153" s="187">
        <v>22351252</v>
      </c>
      <c r="O153" s="187">
        <v>22448150</v>
      </c>
      <c r="P153" s="185">
        <v>99.568344116210938</v>
      </c>
      <c r="Q153" s="187">
        <v>76939</v>
      </c>
      <c r="R153" s="186">
        <v>1.52049720287323</v>
      </c>
      <c r="S153" s="187">
        <v>6415</v>
      </c>
      <c r="T153" s="186">
        <v>2.8576964512467384E-2</v>
      </c>
      <c r="U153" s="187">
        <v>62306</v>
      </c>
      <c r="V153" s="186">
        <v>1.2324389219284058</v>
      </c>
      <c r="W153" s="187">
        <v>18960</v>
      </c>
      <c r="X153" s="186">
        <v>8.482746034860611E-2</v>
      </c>
      <c r="Y153" s="186">
        <v>117.3642578125</v>
      </c>
      <c r="Z153" s="186">
        <v>28.433425903320312</v>
      </c>
      <c r="AA153" s="186">
        <v>59858.390625</v>
      </c>
      <c r="AB153" s="185">
        <v>9607.048828125</v>
      </c>
    </row>
    <row r="154" spans="1:31" s="7" customFormat="1">
      <c r="A154" s="352">
        <v>41907</v>
      </c>
      <c r="B154" s="181" t="s">
        <v>129</v>
      </c>
      <c r="C154" s="181" t="s">
        <v>128</v>
      </c>
      <c r="D154" s="241"/>
      <c r="E154" s="388">
        <v>152</v>
      </c>
      <c r="F154" s="388">
        <v>3</v>
      </c>
      <c r="G154" s="388">
        <v>452</v>
      </c>
      <c r="H154" s="388">
        <v>9</v>
      </c>
      <c r="I154" s="388">
        <v>1187</v>
      </c>
      <c r="J154" s="388">
        <v>29</v>
      </c>
      <c r="K154" s="187">
        <v>2779275</v>
      </c>
      <c r="L154" s="187">
        <v>2782014</v>
      </c>
      <c r="M154" s="185">
        <v>99.901542663574219</v>
      </c>
      <c r="N154" s="187">
        <v>13526852</v>
      </c>
      <c r="O154" s="187">
        <v>13584092</v>
      </c>
      <c r="P154" s="185">
        <v>99.578628540039063</v>
      </c>
      <c r="Q154" s="187">
        <v>40754</v>
      </c>
      <c r="R154" s="186">
        <v>1.4649099111557007</v>
      </c>
      <c r="S154" s="187">
        <v>5294</v>
      </c>
      <c r="T154" s="186">
        <v>3.8972057402133942E-2</v>
      </c>
      <c r="U154" s="187">
        <v>34529</v>
      </c>
      <c r="V154" s="186">
        <v>1.2423743009567261</v>
      </c>
      <c r="W154" s="187">
        <v>11284</v>
      </c>
      <c r="X154" s="186">
        <v>8.3419263362884521E-2</v>
      </c>
      <c r="Y154" s="186">
        <v>110.00218200683594</v>
      </c>
      <c r="Z154" s="186">
        <v>27.76740837097168</v>
      </c>
      <c r="AA154" s="186">
        <v>40255.8125</v>
      </c>
      <c r="AB154" s="185">
        <v>5640.2333984375</v>
      </c>
    </row>
    <row r="155" spans="1:31" s="7" customFormat="1">
      <c r="A155" s="352">
        <v>41907</v>
      </c>
      <c r="B155" s="199" t="s">
        <v>130</v>
      </c>
      <c r="C155" s="199" t="s">
        <v>128</v>
      </c>
      <c r="D155" s="241"/>
      <c r="E155" s="219">
        <v>176</v>
      </c>
      <c r="F155" s="219">
        <v>5</v>
      </c>
      <c r="G155" s="219">
        <v>528</v>
      </c>
      <c r="H155" s="219">
        <v>15</v>
      </c>
      <c r="I155" s="219">
        <v>910</v>
      </c>
      <c r="J155" s="219">
        <v>34</v>
      </c>
      <c r="K155" s="255">
        <v>5932658</v>
      </c>
      <c r="L155" s="255">
        <v>5933397</v>
      </c>
      <c r="M155" s="196">
        <v>99.987548828125</v>
      </c>
      <c r="N155" s="255">
        <v>33580836</v>
      </c>
      <c r="O155" s="255">
        <v>33639960</v>
      </c>
      <c r="P155" s="196">
        <v>99.824241638183594</v>
      </c>
      <c r="Q155" s="255">
        <v>14894</v>
      </c>
      <c r="R155" s="214">
        <v>0.25101977586746216</v>
      </c>
      <c r="S155" s="255">
        <v>754</v>
      </c>
      <c r="T155" s="214">
        <v>2.2413819096982479E-3</v>
      </c>
      <c r="U155" s="255">
        <v>43676</v>
      </c>
      <c r="V155" s="214">
        <v>0.73619616031646729</v>
      </c>
      <c r="W155" s="255">
        <v>16164</v>
      </c>
      <c r="X155" s="214">
        <v>4.8134595155715942E-2</v>
      </c>
      <c r="Y155" s="256">
        <v>119.54530334472656</v>
      </c>
      <c r="Z155" s="256">
        <v>35.478107452392578</v>
      </c>
      <c r="AA155" s="256">
        <v>129121.953125</v>
      </c>
      <c r="AB155" s="256">
        <v>21719.51171875</v>
      </c>
    </row>
    <row r="156" spans="1:31" s="7" customFormat="1">
      <c r="A156" s="352">
        <v>41907</v>
      </c>
      <c r="B156" s="180" t="s">
        <v>132</v>
      </c>
      <c r="C156" s="180" t="s">
        <v>128</v>
      </c>
      <c r="D156" s="241"/>
      <c r="E156" s="219">
        <v>178</v>
      </c>
      <c r="F156" s="219">
        <v>5</v>
      </c>
      <c r="G156" s="219">
        <v>527</v>
      </c>
      <c r="H156" s="219">
        <v>15</v>
      </c>
      <c r="I156" s="219">
        <v>1064</v>
      </c>
      <c r="J156" s="219">
        <v>34</v>
      </c>
      <c r="K156" s="219">
        <v>5032035</v>
      </c>
      <c r="L156" s="219">
        <v>5033293</v>
      </c>
      <c r="M156" s="196">
        <v>99.975006103515625</v>
      </c>
      <c r="N156" s="219">
        <v>26228112</v>
      </c>
      <c r="O156" s="219">
        <v>26287112</v>
      </c>
      <c r="P156" s="196">
        <v>99.775558471679688</v>
      </c>
      <c r="Q156" s="219">
        <v>2642</v>
      </c>
      <c r="R156" s="196">
        <v>5.2490487694740295E-2</v>
      </c>
      <c r="S156" s="219">
        <v>595</v>
      </c>
      <c r="T156" s="196">
        <v>2.2634665947407484E-3</v>
      </c>
      <c r="U156" s="219">
        <v>38335</v>
      </c>
      <c r="V156" s="196">
        <v>0.76181900501251221</v>
      </c>
      <c r="W156" s="219">
        <v>15419</v>
      </c>
      <c r="X156" s="196">
        <v>5.878806859254837E-2</v>
      </c>
      <c r="Y156" s="194">
        <v>115.87442016601562</v>
      </c>
      <c r="Z156" s="194">
        <v>31.966390609741211</v>
      </c>
      <c r="AA156" s="194">
        <v>87977.1328125</v>
      </c>
      <c r="AB156" s="194">
        <v>13934.2109375</v>
      </c>
    </row>
    <row r="157" spans="1:31" s="7" customFormat="1">
      <c r="A157" s="352">
        <v>41906</v>
      </c>
      <c r="B157" s="199" t="s">
        <v>6</v>
      </c>
      <c r="C157" s="199"/>
      <c r="D157" s="241"/>
      <c r="E157" s="219">
        <v>1962</v>
      </c>
      <c r="F157" s="219">
        <v>209</v>
      </c>
      <c r="G157" s="219">
        <v>5817</v>
      </c>
      <c r="H157" s="219">
        <v>603</v>
      </c>
      <c r="I157" s="219">
        <v>17323</v>
      </c>
      <c r="J157" s="219">
        <v>2303</v>
      </c>
      <c r="K157" s="255">
        <v>43408338</v>
      </c>
      <c r="L157" s="255">
        <v>102802208</v>
      </c>
      <c r="M157" s="196">
        <v>42.225102791566499</v>
      </c>
      <c r="N157" s="255">
        <v>315578376</v>
      </c>
      <c r="O157" s="255">
        <v>318475477</v>
      </c>
      <c r="P157" s="196">
        <v>99.090322109793078</v>
      </c>
      <c r="Q157" s="255">
        <v>281821</v>
      </c>
      <c r="R157" s="214" t="e">
        <v>#DIV/0!</v>
      </c>
      <c r="S157" s="255">
        <v>352657</v>
      </c>
      <c r="T157" s="214">
        <v>0.26342270176809468</v>
      </c>
      <c r="U157" s="255">
        <v>1505807</v>
      </c>
      <c r="V157" s="214">
        <v>3.4689348977895298</v>
      </c>
      <c r="W157" s="255">
        <v>1513770</v>
      </c>
      <c r="X157" s="214">
        <v>0.47968115761028085</v>
      </c>
      <c r="Y157" s="256">
        <v>79.834556897481278</v>
      </c>
      <c r="Z157" s="256">
        <v>29.071083927154543</v>
      </c>
      <c r="AA157" s="256">
        <v>835020.23046875</v>
      </c>
      <c r="AB157" s="256">
        <v>152463.58740234375</v>
      </c>
    </row>
    <row r="158" spans="1:31" s="7" customFormat="1">
      <c r="A158" s="352">
        <v>41906</v>
      </c>
      <c r="B158" s="180" t="s">
        <v>134</v>
      </c>
      <c r="C158" s="180"/>
      <c r="D158" s="241"/>
      <c r="E158" s="219">
        <v>665</v>
      </c>
      <c r="F158" s="219">
        <v>107</v>
      </c>
      <c r="G158" s="219">
        <v>1991</v>
      </c>
      <c r="H158" s="219">
        <v>321</v>
      </c>
      <c r="I158" s="219">
        <v>6823</v>
      </c>
      <c r="J158" s="219">
        <v>1331</v>
      </c>
      <c r="K158" s="219">
        <v>23323103</v>
      </c>
      <c r="L158" s="219">
        <v>23869400</v>
      </c>
      <c r="M158" s="196">
        <v>97.711308202133267</v>
      </c>
      <c r="N158" s="219">
        <v>41572879</v>
      </c>
      <c r="O158" s="219">
        <v>42756489</v>
      </c>
      <c r="P158" s="196">
        <v>97.231741829877564</v>
      </c>
      <c r="Q158" s="219">
        <v>116111</v>
      </c>
      <c r="R158" s="196">
        <v>0.48644288769313465</v>
      </c>
      <c r="S158" s="219">
        <v>338837</v>
      </c>
      <c r="T158" s="196">
        <v>0.79248088642918058</v>
      </c>
      <c r="U158" s="219">
        <v>920037</v>
      </c>
      <c r="V158" s="196">
        <v>3.9447451956434247</v>
      </c>
      <c r="W158" s="219">
        <v>517084</v>
      </c>
      <c r="X158" s="196">
        <v>1.2438012746598157</v>
      </c>
      <c r="Y158" s="194">
        <v>85.139335632324219</v>
      </c>
      <c r="Z158" s="194">
        <v>30.890559387207031</v>
      </c>
      <c r="AA158" s="194">
        <v>251767.26953125</v>
      </c>
      <c r="AB158" s="194">
        <v>40490.06591796875</v>
      </c>
    </row>
    <row r="159" spans="1:31" s="8" customFormat="1">
      <c r="A159" s="352">
        <v>41906</v>
      </c>
      <c r="B159" s="180" t="s">
        <v>175</v>
      </c>
      <c r="C159" s="180"/>
      <c r="D159" s="241"/>
      <c r="E159" s="219">
        <v>641</v>
      </c>
      <c r="F159" s="219">
        <v>73</v>
      </c>
      <c r="G159" s="219">
        <v>1869</v>
      </c>
      <c r="H159" s="219">
        <v>195</v>
      </c>
      <c r="I159" s="219">
        <v>5842</v>
      </c>
      <c r="J159" s="219">
        <v>715</v>
      </c>
      <c r="K159" s="219">
        <v>72240</v>
      </c>
      <c r="L159" s="219">
        <v>58909720</v>
      </c>
      <c r="M159" s="196">
        <v>0.12262832008028555</v>
      </c>
      <c r="N159" s="219">
        <v>183157692</v>
      </c>
      <c r="O159" s="219">
        <v>184600532</v>
      </c>
      <c r="P159" s="196">
        <v>99.218398785546285</v>
      </c>
      <c r="Q159" s="219">
        <v>0</v>
      </c>
      <c r="R159" s="196" t="e">
        <v>#DIV/0!</v>
      </c>
      <c r="S159" s="219">
        <v>0</v>
      </c>
      <c r="T159" s="196" t="e">
        <v>#DIV/0!</v>
      </c>
      <c r="U159" s="219">
        <v>397151</v>
      </c>
      <c r="V159" s="196">
        <v>549.76606135247903</v>
      </c>
      <c r="W159" s="219">
        <v>938439</v>
      </c>
      <c r="X159" s="196">
        <v>0.51236669187259887</v>
      </c>
      <c r="Y159" s="194">
        <v>40.292500495910645</v>
      </c>
      <c r="Z159" s="194">
        <v>25.407337188720703</v>
      </c>
      <c r="AA159" s="194">
        <v>317577.15625</v>
      </c>
      <c r="AB159" s="194">
        <v>65606.7314453125</v>
      </c>
      <c r="AC159" s="7"/>
    </row>
    <row r="160" spans="1:31" s="8" customFormat="1">
      <c r="A160" s="352">
        <v>41906</v>
      </c>
      <c r="B160" s="218" t="s">
        <v>135</v>
      </c>
      <c r="C160" s="126"/>
      <c r="D160" s="241"/>
      <c r="E160" s="219">
        <v>656</v>
      </c>
      <c r="F160" s="219">
        <v>29</v>
      </c>
      <c r="G160" s="219">
        <v>1957</v>
      </c>
      <c r="H160" s="219">
        <v>87</v>
      </c>
      <c r="I160" s="219">
        <v>4658</v>
      </c>
      <c r="J160" s="219">
        <v>257</v>
      </c>
      <c r="K160" s="189">
        <v>20012995</v>
      </c>
      <c r="L160" s="189">
        <v>20023088</v>
      </c>
      <c r="M160" s="196">
        <v>99.949593189621893</v>
      </c>
      <c r="N160" s="189">
        <v>90847805</v>
      </c>
      <c r="O160" s="189">
        <v>91118456</v>
      </c>
      <c r="P160" s="196">
        <v>99.70296796951871</v>
      </c>
      <c r="Q160" s="189">
        <v>165710</v>
      </c>
      <c r="R160" s="192">
        <v>0.82759463022973334</v>
      </c>
      <c r="S160" s="189">
        <v>13820</v>
      </c>
      <c r="T160" s="192">
        <v>1.5167069748773337E-2</v>
      </c>
      <c r="U160" s="189">
        <v>188619</v>
      </c>
      <c r="V160" s="205">
        <v>0.94248261994337656</v>
      </c>
      <c r="W160" s="189">
        <v>58247</v>
      </c>
      <c r="X160" s="205">
        <v>6.4114922849525122E-2</v>
      </c>
      <c r="Y160" s="203">
        <v>114.07183456420898</v>
      </c>
      <c r="Z160" s="203">
        <v>30.915355205535889</v>
      </c>
      <c r="AA160" s="203">
        <v>265675.8046875</v>
      </c>
      <c r="AB160" s="203">
        <v>46366.7900390625</v>
      </c>
      <c r="AC160" s="7"/>
    </row>
    <row r="161" spans="1:31" s="41" customFormat="1">
      <c r="A161" s="352">
        <v>41906</v>
      </c>
      <c r="B161" s="218" t="s">
        <v>121</v>
      </c>
      <c r="C161" s="218" t="s">
        <v>122</v>
      </c>
      <c r="D161" s="241"/>
      <c r="E161" s="305">
        <v>170</v>
      </c>
      <c r="F161" s="305">
        <v>64</v>
      </c>
      <c r="G161" s="305">
        <v>498</v>
      </c>
      <c r="H161" s="305">
        <v>191</v>
      </c>
      <c r="I161" s="305">
        <v>1893</v>
      </c>
      <c r="J161" s="305">
        <v>803</v>
      </c>
      <c r="K161" s="215">
        <v>7769644</v>
      </c>
      <c r="L161" s="215">
        <v>7979138</v>
      </c>
      <c r="M161" s="216">
        <v>97.374481201171875</v>
      </c>
      <c r="N161" s="215">
        <v>15564039</v>
      </c>
      <c r="O161" s="215">
        <v>16027922</v>
      </c>
      <c r="P161" s="216">
        <v>97.105781555175781</v>
      </c>
      <c r="Q161" s="215">
        <v>74331</v>
      </c>
      <c r="R161" s="217">
        <v>0.93156677484512329</v>
      </c>
      <c r="S161" s="215">
        <v>169901</v>
      </c>
      <c r="T161" s="217">
        <v>1.0600314140319824</v>
      </c>
      <c r="U161" s="215">
        <v>377543</v>
      </c>
      <c r="V161" s="217">
        <v>4.8592057228088379</v>
      </c>
      <c r="W161" s="215">
        <v>230777</v>
      </c>
      <c r="X161" s="217">
        <v>1.4827578067779541</v>
      </c>
      <c r="Y161" s="217">
        <v>72.096786499023438</v>
      </c>
      <c r="Z161" s="217">
        <v>25.62464714050293</v>
      </c>
      <c r="AA161" s="217">
        <v>78718.75</v>
      </c>
      <c r="AB161" s="216">
        <v>12181.212890625</v>
      </c>
      <c r="AC161" s="7"/>
    </row>
    <row r="162" spans="1:31" s="41" customFormat="1">
      <c r="A162" s="352">
        <v>41906</v>
      </c>
      <c r="B162" s="242" t="s">
        <v>123</v>
      </c>
      <c r="C162" s="218" t="s">
        <v>122</v>
      </c>
      <c r="D162" s="241"/>
      <c r="E162" s="305">
        <v>158</v>
      </c>
      <c r="F162" s="305">
        <v>11</v>
      </c>
      <c r="G162" s="305">
        <v>491</v>
      </c>
      <c r="H162" s="305">
        <v>34</v>
      </c>
      <c r="I162" s="305">
        <v>1479</v>
      </c>
      <c r="J162" s="305">
        <v>133</v>
      </c>
      <c r="K162" s="215">
        <v>4911814</v>
      </c>
      <c r="L162" s="215">
        <v>5004934</v>
      </c>
      <c r="M162" s="216">
        <v>98.139434814453125</v>
      </c>
      <c r="N162" s="215">
        <v>7617823</v>
      </c>
      <c r="O162" s="215">
        <v>7811405</v>
      </c>
      <c r="P162" s="216">
        <v>97.521804809570313</v>
      </c>
      <c r="Q162" s="215">
        <v>6239</v>
      </c>
      <c r="R162" s="217">
        <v>0.12465699017047882</v>
      </c>
      <c r="S162" s="215">
        <v>7343</v>
      </c>
      <c r="T162" s="217">
        <v>9.4003573060035706E-2</v>
      </c>
      <c r="U162" s="215">
        <v>154213</v>
      </c>
      <c r="V162" s="217">
        <v>3.139634370803833</v>
      </c>
      <c r="W162" s="215">
        <v>85684</v>
      </c>
      <c r="X162" s="217">
        <v>1.1247832775115967</v>
      </c>
      <c r="Y162" s="217">
        <v>93.355674743652344</v>
      </c>
      <c r="Z162" s="217">
        <v>33.234764099121094</v>
      </c>
      <c r="AA162" s="217">
        <v>51731.484375</v>
      </c>
      <c r="AB162" s="216">
        <v>8504.5361328125</v>
      </c>
      <c r="AC162" s="7"/>
    </row>
    <row r="163" spans="1:31" s="99" customFormat="1">
      <c r="A163" s="352">
        <v>41906</v>
      </c>
      <c r="B163" s="242" t="s">
        <v>183</v>
      </c>
      <c r="C163" s="218" t="s">
        <v>122</v>
      </c>
      <c r="D163" s="241"/>
      <c r="E163" s="305">
        <v>130</v>
      </c>
      <c r="F163" s="305">
        <v>10</v>
      </c>
      <c r="G163" s="305">
        <v>391</v>
      </c>
      <c r="H163" s="305">
        <v>30</v>
      </c>
      <c r="I163" s="305">
        <v>1477</v>
      </c>
      <c r="J163" s="305">
        <v>114</v>
      </c>
      <c r="K163" s="215">
        <v>3762504</v>
      </c>
      <c r="L163" s="215">
        <v>3833659</v>
      </c>
      <c r="M163" s="216">
        <v>98.143943786621094</v>
      </c>
      <c r="N163" s="215">
        <v>6118645</v>
      </c>
      <c r="O163" s="215">
        <v>6252056</v>
      </c>
      <c r="P163" s="216">
        <v>97.866127014160156</v>
      </c>
      <c r="Q163" s="215">
        <v>5807</v>
      </c>
      <c r="R163" s="217">
        <v>0.15147408843040466</v>
      </c>
      <c r="S163" s="215">
        <v>18855</v>
      </c>
      <c r="T163" s="217">
        <v>0.30158078670501709</v>
      </c>
      <c r="U163" s="215">
        <v>106218</v>
      </c>
      <c r="V163" s="217">
        <v>2.8230667114257813</v>
      </c>
      <c r="W163" s="215">
        <v>60211</v>
      </c>
      <c r="X163" s="217">
        <v>0.9840577244758606</v>
      </c>
      <c r="Y163" s="217">
        <v>89.321571350097656</v>
      </c>
      <c r="Z163" s="217">
        <v>32.457607269287109</v>
      </c>
      <c r="AA163" s="217">
        <v>39561.27734375</v>
      </c>
      <c r="AB163" s="216">
        <v>6747.755859375</v>
      </c>
      <c r="AC163" s="7"/>
      <c r="AD163" s="41"/>
      <c r="AE163" s="41"/>
    </row>
    <row r="164" spans="1:31" s="41" customFormat="1">
      <c r="A164" s="352">
        <v>41906</v>
      </c>
      <c r="B164" s="181" t="s">
        <v>126</v>
      </c>
      <c r="C164" s="218" t="s">
        <v>122</v>
      </c>
      <c r="D164" s="241"/>
      <c r="E164" s="305">
        <v>110</v>
      </c>
      <c r="F164" s="305">
        <v>7</v>
      </c>
      <c r="G164" s="305">
        <v>322</v>
      </c>
      <c r="H164" s="305">
        <v>21</v>
      </c>
      <c r="I164" s="305">
        <v>991</v>
      </c>
      <c r="J164" s="305">
        <v>86</v>
      </c>
      <c r="K164" s="215">
        <v>3398647</v>
      </c>
      <c r="L164" s="215">
        <v>3466362</v>
      </c>
      <c r="M164" s="216">
        <v>98.0465087890625</v>
      </c>
      <c r="N164" s="215">
        <v>5410344</v>
      </c>
      <c r="O164" s="215">
        <v>5523464</v>
      </c>
      <c r="P164" s="216">
        <v>97.952011108398438</v>
      </c>
      <c r="Q164" s="215">
        <v>4034</v>
      </c>
      <c r="R164" s="217">
        <v>0.11637561023235321</v>
      </c>
      <c r="S164" s="215">
        <v>1524</v>
      </c>
      <c r="T164" s="217">
        <v>2.7591381222009659E-2</v>
      </c>
      <c r="U164" s="215">
        <v>101620</v>
      </c>
      <c r="V164" s="217">
        <v>2.9900133609771729</v>
      </c>
      <c r="W164" s="215">
        <v>59327</v>
      </c>
      <c r="X164" s="217">
        <v>1.0965476036071777</v>
      </c>
      <c r="Y164" s="217">
        <v>92.373123168945313</v>
      </c>
      <c r="Z164" s="217">
        <v>33.025077819824219</v>
      </c>
      <c r="AA164" s="217">
        <v>40774.6484375</v>
      </c>
      <c r="AB164" s="216">
        <v>6521.58251953125</v>
      </c>
      <c r="AC164" s="7"/>
    </row>
    <row r="165" spans="1:31" s="41" customFormat="1">
      <c r="A165" s="352">
        <v>41906</v>
      </c>
      <c r="B165" s="181" t="s">
        <v>184</v>
      </c>
      <c r="C165" s="218" t="s">
        <v>122</v>
      </c>
      <c r="D165" s="241"/>
      <c r="E165" s="305">
        <v>97</v>
      </c>
      <c r="F165" s="305">
        <v>15</v>
      </c>
      <c r="G165" s="305">
        <v>289</v>
      </c>
      <c r="H165" s="305">
        <v>45</v>
      </c>
      <c r="I165" s="305">
        <v>983</v>
      </c>
      <c r="J165" s="305">
        <v>195</v>
      </c>
      <c r="K165" s="215">
        <v>3480494</v>
      </c>
      <c r="L165" s="215">
        <v>3585307</v>
      </c>
      <c r="M165" s="216">
        <v>97.07659912109375</v>
      </c>
      <c r="N165" s="215">
        <v>6862028</v>
      </c>
      <c r="O165" s="215">
        <v>7141642</v>
      </c>
      <c r="P165" s="216">
        <v>96.084739685058594</v>
      </c>
      <c r="Q165" s="215">
        <v>25700</v>
      </c>
      <c r="R165" s="217">
        <v>0.71681445837020874</v>
      </c>
      <c r="S165" s="215">
        <v>141214</v>
      </c>
      <c r="T165" s="217">
        <v>1.9773323535919189</v>
      </c>
      <c r="U165" s="215">
        <v>180443</v>
      </c>
      <c r="V165" s="217">
        <v>5.1844077110290527</v>
      </c>
      <c r="W165" s="215">
        <v>81085</v>
      </c>
      <c r="X165" s="217">
        <v>1.181647777557373</v>
      </c>
      <c r="Y165" s="217">
        <v>78.549522399902344</v>
      </c>
      <c r="Z165" s="217">
        <v>30.110700607299805</v>
      </c>
      <c r="AA165" s="217">
        <v>40981.109375</v>
      </c>
      <c r="AB165" s="216">
        <v>6534.978515625</v>
      </c>
      <c r="AC165" s="7"/>
    </row>
    <row r="166" spans="1:31" s="41" customFormat="1">
      <c r="A166" s="352">
        <v>41906</v>
      </c>
      <c r="B166" s="181" t="s">
        <v>131</v>
      </c>
      <c r="C166" s="218" t="s">
        <v>176</v>
      </c>
      <c r="D166" s="241"/>
      <c r="E166" s="305">
        <v>174</v>
      </c>
      <c r="F166" s="305">
        <v>20</v>
      </c>
      <c r="G166" s="305">
        <v>507</v>
      </c>
      <c r="H166" s="305">
        <v>50</v>
      </c>
      <c r="I166" s="305">
        <v>1463</v>
      </c>
      <c r="J166" s="305">
        <v>163</v>
      </c>
      <c r="K166" s="215">
        <v>19495</v>
      </c>
      <c r="L166" s="215">
        <v>16750956</v>
      </c>
      <c r="M166" s="216">
        <v>0.11638141423463821</v>
      </c>
      <c r="N166" s="215">
        <v>50880040</v>
      </c>
      <c r="O166" s="215">
        <v>51311880</v>
      </c>
      <c r="P166" s="216">
        <v>99.158401489257813</v>
      </c>
      <c r="Q166" s="215">
        <v>0</v>
      </c>
      <c r="R166" s="217">
        <v>0</v>
      </c>
      <c r="S166" s="215">
        <v>0</v>
      </c>
      <c r="T166" s="217">
        <v>0</v>
      </c>
      <c r="U166" s="215">
        <v>104791</v>
      </c>
      <c r="V166" s="217">
        <v>537.527587890625</v>
      </c>
      <c r="W166" s="215">
        <v>321735</v>
      </c>
      <c r="X166" s="217">
        <v>0.63234031200408936</v>
      </c>
      <c r="Y166" s="217">
        <v>40.017650604248047</v>
      </c>
      <c r="Z166" s="217">
        <v>25.080226898193359</v>
      </c>
      <c r="AA166" s="217">
        <v>83011.0390625</v>
      </c>
      <c r="AB166" s="216">
        <v>17910.927734375</v>
      </c>
      <c r="AC166" s="7"/>
    </row>
    <row r="167" spans="1:31" s="41" customFormat="1">
      <c r="A167" s="352">
        <v>41906</v>
      </c>
      <c r="B167" s="181" t="s">
        <v>124</v>
      </c>
      <c r="C167" s="181" t="s">
        <v>176</v>
      </c>
      <c r="D167" s="241"/>
      <c r="E167" s="180">
        <v>126</v>
      </c>
      <c r="F167" s="180">
        <v>33</v>
      </c>
      <c r="G167" s="180">
        <v>370</v>
      </c>
      <c r="H167" s="180">
        <v>87</v>
      </c>
      <c r="I167" s="180">
        <v>1358</v>
      </c>
      <c r="J167" s="180">
        <v>345</v>
      </c>
      <c r="K167" s="215">
        <v>15995</v>
      </c>
      <c r="L167" s="215">
        <v>12008061</v>
      </c>
      <c r="M167" s="216">
        <v>0.1332021951675415</v>
      </c>
      <c r="N167" s="215">
        <v>33816064</v>
      </c>
      <c r="O167" s="215">
        <v>34279932</v>
      </c>
      <c r="P167" s="216">
        <v>98.646820068359375</v>
      </c>
      <c r="Q167" s="215">
        <v>0</v>
      </c>
      <c r="R167" s="217">
        <v>0</v>
      </c>
      <c r="S167" s="215">
        <v>0</v>
      </c>
      <c r="T167" s="217">
        <v>0</v>
      </c>
      <c r="U167" s="215">
        <v>97745</v>
      </c>
      <c r="V167" s="217">
        <v>611.09722900390625</v>
      </c>
      <c r="W167" s="215">
        <v>171004</v>
      </c>
      <c r="X167" s="217">
        <v>0.50568866729736328</v>
      </c>
      <c r="Y167" s="217">
        <v>40.326301574707031</v>
      </c>
      <c r="Z167" s="217">
        <v>26.028984069824219</v>
      </c>
      <c r="AA167" s="217">
        <v>59325.125</v>
      </c>
      <c r="AB167" s="216">
        <v>11625.271484375</v>
      </c>
      <c r="AC167" s="7"/>
    </row>
    <row r="168" spans="1:31" s="299" customFormat="1">
      <c r="A168" s="352">
        <v>41906</v>
      </c>
      <c r="B168" s="206" t="s">
        <v>133</v>
      </c>
      <c r="C168" s="206" t="s">
        <v>176</v>
      </c>
      <c r="D168" s="241"/>
      <c r="E168" s="180">
        <v>164</v>
      </c>
      <c r="F168" s="180">
        <v>12</v>
      </c>
      <c r="G168" s="180">
        <v>485</v>
      </c>
      <c r="H168" s="180">
        <v>34</v>
      </c>
      <c r="I168" s="180">
        <v>1419</v>
      </c>
      <c r="J168" s="180">
        <v>114</v>
      </c>
      <c r="K168" s="254">
        <v>18165</v>
      </c>
      <c r="L168" s="254">
        <v>17192428</v>
      </c>
      <c r="M168" s="246">
        <v>0.10565698146820068</v>
      </c>
      <c r="N168" s="254">
        <v>58506884</v>
      </c>
      <c r="O168" s="254">
        <v>58768264</v>
      </c>
      <c r="P168" s="246">
        <v>99.55523681640625</v>
      </c>
      <c r="Q168" s="254">
        <v>0</v>
      </c>
      <c r="R168" s="249">
        <v>0</v>
      </c>
      <c r="S168" s="254">
        <v>0</v>
      </c>
      <c r="T168" s="249">
        <v>0</v>
      </c>
      <c r="U168" s="254">
        <v>108055</v>
      </c>
      <c r="V168" s="249">
        <v>594.85272216796875</v>
      </c>
      <c r="W168" s="254">
        <v>255054</v>
      </c>
      <c r="X168" s="249">
        <v>0.43593844771385193</v>
      </c>
      <c r="Y168" s="249">
        <v>41.243644714355469</v>
      </c>
      <c r="Z168" s="249">
        <v>25.986339569091797</v>
      </c>
      <c r="AA168" s="249">
        <v>104108.6640625</v>
      </c>
      <c r="AB168" s="246">
        <v>21789.013671875</v>
      </c>
    </row>
    <row r="169" spans="1:31" s="7" customFormat="1">
      <c r="A169" s="352">
        <v>41906</v>
      </c>
      <c r="B169" s="206" t="s">
        <v>125</v>
      </c>
      <c r="C169" s="206" t="s">
        <v>176</v>
      </c>
      <c r="D169" s="241"/>
      <c r="E169" s="180">
        <v>177</v>
      </c>
      <c r="F169" s="180">
        <v>8</v>
      </c>
      <c r="G169" s="180">
        <v>507</v>
      </c>
      <c r="H169" s="180">
        <v>24</v>
      </c>
      <c r="I169" s="180">
        <v>1602</v>
      </c>
      <c r="J169" s="180">
        <v>93</v>
      </c>
      <c r="K169" s="254">
        <v>18585</v>
      </c>
      <c r="L169" s="254">
        <v>12958275</v>
      </c>
      <c r="M169" s="246">
        <v>0.14342187345027924</v>
      </c>
      <c r="N169" s="254">
        <v>39954704</v>
      </c>
      <c r="O169" s="254">
        <v>40240456</v>
      </c>
      <c r="P169" s="246">
        <v>99.289886474609375</v>
      </c>
      <c r="Q169" s="254">
        <v>0</v>
      </c>
      <c r="R169" s="249">
        <v>0</v>
      </c>
      <c r="S169" s="254">
        <v>0</v>
      </c>
      <c r="T169" s="249">
        <v>0</v>
      </c>
      <c r="U169" s="254">
        <v>86560</v>
      </c>
      <c r="V169" s="249">
        <v>465.751953125</v>
      </c>
      <c r="W169" s="254">
        <v>190646</v>
      </c>
      <c r="X169" s="249">
        <v>0.47715532779693604</v>
      </c>
      <c r="Y169" s="249">
        <v>39.582405090332031</v>
      </c>
      <c r="Z169" s="249">
        <v>24.533798217773438</v>
      </c>
      <c r="AA169" s="249">
        <v>71132.328125</v>
      </c>
      <c r="AB169" s="246">
        <v>14281.5185546875</v>
      </c>
    </row>
    <row r="170" spans="1:31" s="7" customFormat="1">
      <c r="A170" s="352">
        <v>41906</v>
      </c>
      <c r="B170" s="181" t="s">
        <v>127</v>
      </c>
      <c r="C170" s="181" t="s">
        <v>128</v>
      </c>
      <c r="D170" s="241"/>
      <c r="E170" s="388">
        <v>150</v>
      </c>
      <c r="F170" s="388">
        <v>16</v>
      </c>
      <c r="G170" s="388">
        <v>450</v>
      </c>
      <c r="H170" s="388">
        <v>48</v>
      </c>
      <c r="I170" s="388">
        <v>1449</v>
      </c>
      <c r="J170" s="388">
        <v>160</v>
      </c>
      <c r="K170" s="187">
        <v>5490710</v>
      </c>
      <c r="L170" s="187">
        <v>5495566</v>
      </c>
      <c r="M170" s="185">
        <v>99.911636352539063</v>
      </c>
      <c r="N170" s="187">
        <v>21968100</v>
      </c>
      <c r="O170" s="187">
        <v>22055016</v>
      </c>
      <c r="P170" s="185">
        <v>99.605911254882813</v>
      </c>
      <c r="Q170" s="187">
        <v>85782</v>
      </c>
      <c r="R170" s="186">
        <v>1.5609310865402222</v>
      </c>
      <c r="S170" s="187">
        <v>3954</v>
      </c>
      <c r="T170" s="186">
        <v>1.7927894368767738E-2</v>
      </c>
      <c r="U170" s="187">
        <v>71166</v>
      </c>
      <c r="V170" s="186">
        <v>1.2961165904998779</v>
      </c>
      <c r="W170" s="187">
        <v>18330</v>
      </c>
      <c r="X170" s="186">
        <v>8.3439171314239502E-2</v>
      </c>
      <c r="Y170" s="186">
        <v>113.76898956298828</v>
      </c>
      <c r="Z170" s="186">
        <v>28.70741081237793</v>
      </c>
      <c r="AA170" s="186">
        <v>51655.87890625</v>
      </c>
      <c r="AB170" s="185">
        <v>8948.861328125</v>
      </c>
    </row>
    <row r="171" spans="1:31" s="7" customFormat="1">
      <c r="A171" s="352">
        <v>41906</v>
      </c>
      <c r="B171" s="181" t="s">
        <v>129</v>
      </c>
      <c r="C171" s="181" t="s">
        <v>128</v>
      </c>
      <c r="D171" s="241"/>
      <c r="E171" s="388">
        <v>152</v>
      </c>
      <c r="F171" s="388">
        <v>3</v>
      </c>
      <c r="G171" s="388">
        <v>452</v>
      </c>
      <c r="H171" s="388">
        <v>9</v>
      </c>
      <c r="I171" s="388">
        <v>1192</v>
      </c>
      <c r="J171" s="388">
        <v>29</v>
      </c>
      <c r="K171" s="187">
        <v>3008176</v>
      </c>
      <c r="L171" s="187">
        <v>3011353</v>
      </c>
      <c r="M171" s="185">
        <v>99.894500732421875</v>
      </c>
      <c r="N171" s="187">
        <v>13496179</v>
      </c>
      <c r="O171" s="187">
        <v>13550848</v>
      </c>
      <c r="P171" s="185">
        <v>99.596565246582031</v>
      </c>
      <c r="Q171" s="187">
        <v>61147</v>
      </c>
      <c r="R171" s="186">
        <v>2.0305490493774414</v>
      </c>
      <c r="S171" s="187">
        <v>8155</v>
      </c>
      <c r="T171" s="186">
        <v>6.0180734843015671E-2</v>
      </c>
      <c r="U171" s="187">
        <v>30751</v>
      </c>
      <c r="V171" s="186">
        <v>1.022247314453125</v>
      </c>
      <c r="W171" s="187">
        <v>11611</v>
      </c>
      <c r="X171" s="186">
        <v>8.6031757295131683E-2</v>
      </c>
      <c r="Y171" s="186">
        <v>110.51769256591797</v>
      </c>
      <c r="Z171" s="186">
        <v>27.988164901733398</v>
      </c>
      <c r="AA171" s="186">
        <v>37354.79296875</v>
      </c>
      <c r="AB171" s="185">
        <v>5477.2646484375</v>
      </c>
    </row>
    <row r="172" spans="1:31" s="7" customFormat="1">
      <c r="A172" s="352">
        <v>41906</v>
      </c>
      <c r="B172" s="199" t="s">
        <v>130</v>
      </c>
      <c r="C172" s="199" t="s">
        <v>128</v>
      </c>
      <c r="D172" s="241"/>
      <c r="E172" s="219">
        <v>176</v>
      </c>
      <c r="F172" s="219">
        <v>5</v>
      </c>
      <c r="G172" s="219">
        <v>528</v>
      </c>
      <c r="H172" s="219">
        <v>15</v>
      </c>
      <c r="I172" s="219">
        <v>923</v>
      </c>
      <c r="J172" s="219">
        <v>34</v>
      </c>
      <c r="K172" s="255">
        <v>6476503</v>
      </c>
      <c r="L172" s="255">
        <v>6477323</v>
      </c>
      <c r="M172" s="196">
        <v>99.987342834472656</v>
      </c>
      <c r="N172" s="255">
        <v>31997544</v>
      </c>
      <c r="O172" s="255">
        <v>32067164</v>
      </c>
      <c r="P172" s="196">
        <v>99.782890319824219</v>
      </c>
      <c r="Q172" s="255">
        <v>18512</v>
      </c>
      <c r="R172" s="214">
        <v>0.28579708933830261</v>
      </c>
      <c r="S172" s="255">
        <v>1422</v>
      </c>
      <c r="T172" s="214">
        <v>4.434442613273859E-3</v>
      </c>
      <c r="U172" s="255">
        <v>48284</v>
      </c>
      <c r="V172" s="214">
        <v>0.7455257773399353</v>
      </c>
      <c r="W172" s="255">
        <v>15490</v>
      </c>
      <c r="X172" s="214">
        <v>4.8409964889287949E-2</v>
      </c>
      <c r="Y172" s="256">
        <v>116.82829284667969</v>
      </c>
      <c r="Z172" s="256">
        <v>35.356399536132812</v>
      </c>
      <c r="AA172" s="256">
        <v>105230</v>
      </c>
      <c r="AB172" s="256">
        <v>20575.802734375</v>
      </c>
    </row>
    <row r="173" spans="1:31" s="7" customFormat="1">
      <c r="A173" s="352">
        <v>41906</v>
      </c>
      <c r="B173" s="180" t="s">
        <v>132</v>
      </c>
      <c r="C173" s="180" t="s">
        <v>128</v>
      </c>
      <c r="D173" s="241"/>
      <c r="E173" s="219">
        <v>178</v>
      </c>
      <c r="F173" s="219">
        <v>5</v>
      </c>
      <c r="G173" s="219">
        <v>527</v>
      </c>
      <c r="H173" s="219">
        <v>15</v>
      </c>
      <c r="I173" s="219">
        <v>1094</v>
      </c>
      <c r="J173" s="219">
        <v>34</v>
      </c>
      <c r="K173" s="219">
        <v>5037606</v>
      </c>
      <c r="L173" s="219">
        <v>5038846</v>
      </c>
      <c r="M173" s="196">
        <v>99.975387573242188</v>
      </c>
      <c r="N173" s="219">
        <v>23385982</v>
      </c>
      <c r="O173" s="219">
        <v>23445428</v>
      </c>
      <c r="P173" s="196">
        <v>99.746452331542969</v>
      </c>
      <c r="Q173" s="219">
        <v>269</v>
      </c>
      <c r="R173" s="196">
        <v>5.3385240025818348E-3</v>
      </c>
      <c r="S173" s="219">
        <v>289</v>
      </c>
      <c r="T173" s="196">
        <v>1.2326496653258801E-3</v>
      </c>
      <c r="U173" s="219">
        <v>38418</v>
      </c>
      <c r="V173" s="196">
        <v>0.76262414455413818</v>
      </c>
      <c r="W173" s="219">
        <v>12816</v>
      </c>
      <c r="X173" s="196">
        <v>5.4802060127258301E-2</v>
      </c>
      <c r="Y173" s="194">
        <v>115.17236328125</v>
      </c>
      <c r="Z173" s="194">
        <v>31.609445571899414</v>
      </c>
      <c r="AA173" s="194">
        <v>71435.1328125</v>
      </c>
      <c r="AB173" s="194">
        <v>11364.861328125</v>
      </c>
    </row>
    <row r="174" spans="1:31" s="8" customFormat="1">
      <c r="A174" s="352">
        <v>41905</v>
      </c>
      <c r="B174" s="199" t="s">
        <v>6</v>
      </c>
      <c r="C174" s="199"/>
      <c r="D174" s="241"/>
      <c r="E174" s="219">
        <v>1963</v>
      </c>
      <c r="F174" s="219">
        <v>209</v>
      </c>
      <c r="G174" s="219">
        <v>5820</v>
      </c>
      <c r="H174" s="219">
        <v>603</v>
      </c>
      <c r="I174" s="219">
        <v>17290</v>
      </c>
      <c r="J174" s="219">
        <v>2301</v>
      </c>
      <c r="K174" s="255">
        <v>42194638</v>
      </c>
      <c r="L174" s="255">
        <v>99804011</v>
      </c>
      <c r="M174" s="196">
        <v>42.277497244073686</v>
      </c>
      <c r="N174" s="255">
        <v>316759413</v>
      </c>
      <c r="O174" s="255">
        <v>319657320</v>
      </c>
      <c r="P174" s="196">
        <v>99.09343324282392</v>
      </c>
      <c r="Q174" s="255">
        <v>270560</v>
      </c>
      <c r="R174" s="214" t="e">
        <v>#DIV/0!</v>
      </c>
      <c r="S174" s="255">
        <v>350620</v>
      </c>
      <c r="T174" s="214">
        <v>0.25846253570649413</v>
      </c>
      <c r="U174" s="255">
        <v>1435289</v>
      </c>
      <c r="V174" s="214">
        <v>3.4015909926310264</v>
      </c>
      <c r="W174" s="255">
        <v>1487975</v>
      </c>
      <c r="X174" s="214">
        <v>0.46974926149241125</v>
      </c>
      <c r="Y174" s="256">
        <v>80.931041272481281</v>
      </c>
      <c r="Z174" s="256">
        <v>29.544547462463381</v>
      </c>
      <c r="AA174" s="256">
        <v>856072.6640625</v>
      </c>
      <c r="AB174" s="256">
        <v>159462.19921875</v>
      </c>
      <c r="AC174" s="7"/>
    </row>
    <row r="175" spans="1:31" s="8" customFormat="1">
      <c r="A175" s="352">
        <v>41905</v>
      </c>
      <c r="B175" s="180" t="s">
        <v>134</v>
      </c>
      <c r="C175" s="180"/>
      <c r="D175" s="241"/>
      <c r="E175" s="219">
        <v>666</v>
      </c>
      <c r="F175" s="219">
        <v>107</v>
      </c>
      <c r="G175" s="219">
        <v>1994</v>
      </c>
      <c r="H175" s="219">
        <v>321</v>
      </c>
      <c r="I175" s="219">
        <v>6829</v>
      </c>
      <c r="J175" s="219">
        <v>1331</v>
      </c>
      <c r="K175" s="219">
        <v>22988866</v>
      </c>
      <c r="L175" s="219">
        <v>23510622</v>
      </c>
      <c r="M175" s="196">
        <v>97.780764796439669</v>
      </c>
      <c r="N175" s="219">
        <v>40312465</v>
      </c>
      <c r="O175" s="219">
        <v>41430731</v>
      </c>
      <c r="P175" s="196">
        <v>97.30087794009718</v>
      </c>
      <c r="Q175" s="219">
        <v>110236</v>
      </c>
      <c r="R175" s="196">
        <v>0.46887742822507988</v>
      </c>
      <c r="S175" s="219">
        <v>320420</v>
      </c>
      <c r="T175" s="196">
        <v>0.77338727944279984</v>
      </c>
      <c r="U175" s="219">
        <v>878293</v>
      </c>
      <c r="V175" s="196">
        <v>3.8205147702531237</v>
      </c>
      <c r="W175" s="219">
        <v>500131</v>
      </c>
      <c r="X175" s="196">
        <v>1.2406361193804438</v>
      </c>
      <c r="Y175" s="194">
        <v>86.342317199707026</v>
      </c>
      <c r="Z175" s="194">
        <v>32.024192047119143</v>
      </c>
      <c r="AA175" s="194">
        <v>255618.484375</v>
      </c>
      <c r="AB175" s="194">
        <v>42835.59326171875</v>
      </c>
      <c r="AC175" s="7"/>
    </row>
    <row r="176" spans="1:31" s="299" customFormat="1">
      <c r="A176" s="352">
        <v>41905</v>
      </c>
      <c r="B176" s="180" t="s">
        <v>175</v>
      </c>
      <c r="C176" s="180"/>
      <c r="D176" s="241"/>
      <c r="E176" s="219">
        <v>641</v>
      </c>
      <c r="F176" s="219">
        <v>73</v>
      </c>
      <c r="G176" s="219">
        <v>1869</v>
      </c>
      <c r="H176" s="219">
        <v>195</v>
      </c>
      <c r="I176" s="219">
        <v>5842</v>
      </c>
      <c r="J176" s="219">
        <v>715</v>
      </c>
      <c r="K176" s="219">
        <v>72240</v>
      </c>
      <c r="L176" s="219">
        <v>57150155</v>
      </c>
      <c r="M176" s="196">
        <v>0.1264038566474579</v>
      </c>
      <c r="N176" s="219">
        <v>182530708</v>
      </c>
      <c r="O176" s="219">
        <v>184001296</v>
      </c>
      <c r="P176" s="196">
        <v>99.200773020642202</v>
      </c>
      <c r="Q176" s="219">
        <v>0</v>
      </c>
      <c r="R176" s="196" t="e">
        <v>#DIV/0!</v>
      </c>
      <c r="S176" s="219">
        <v>0</v>
      </c>
      <c r="T176" s="196" t="e">
        <v>#DIV/0!</v>
      </c>
      <c r="U176" s="219">
        <v>376246</v>
      </c>
      <c r="V176" s="196">
        <v>520.8277910846557</v>
      </c>
      <c r="W176" s="219">
        <v>929318</v>
      </c>
      <c r="X176" s="196">
        <v>0.50912967632875827</v>
      </c>
      <c r="Y176" s="194">
        <v>40.074721336364746</v>
      </c>
      <c r="Z176" s="194">
        <v>25.229174613952637</v>
      </c>
      <c r="AA176" s="194">
        <v>314641.421875</v>
      </c>
      <c r="AB176" s="194">
        <v>65617.6455078125</v>
      </c>
      <c r="AC176" s="7"/>
    </row>
    <row r="177" spans="1:31" s="299" customFormat="1">
      <c r="A177" s="352">
        <v>41905</v>
      </c>
      <c r="B177" s="218" t="s">
        <v>135</v>
      </c>
      <c r="C177" s="126"/>
      <c r="D177" s="241"/>
      <c r="E177" s="219">
        <v>656</v>
      </c>
      <c r="F177" s="219">
        <v>29</v>
      </c>
      <c r="G177" s="219">
        <v>1957</v>
      </c>
      <c r="H177" s="219">
        <v>87</v>
      </c>
      <c r="I177" s="219">
        <v>4619</v>
      </c>
      <c r="J177" s="219">
        <v>255</v>
      </c>
      <c r="K177" s="189">
        <v>19133532</v>
      </c>
      <c r="L177" s="189">
        <v>19143234</v>
      </c>
      <c r="M177" s="196">
        <v>99.94931890818448</v>
      </c>
      <c r="N177" s="189">
        <v>93916240</v>
      </c>
      <c r="O177" s="189">
        <v>94225293</v>
      </c>
      <c r="P177" s="196">
        <v>99.672006326369285</v>
      </c>
      <c r="Q177" s="189">
        <v>160324</v>
      </c>
      <c r="R177" s="192">
        <v>0.83749693502893363</v>
      </c>
      <c r="S177" s="189">
        <v>30200</v>
      </c>
      <c r="T177" s="192">
        <v>3.2050842013278978E-2</v>
      </c>
      <c r="U177" s="189">
        <v>180750</v>
      </c>
      <c r="V177" s="205">
        <v>0.94467658325395742</v>
      </c>
      <c r="W177" s="189">
        <v>58526</v>
      </c>
      <c r="X177" s="205">
        <v>6.231723077531752E-2</v>
      </c>
      <c r="Y177" s="203">
        <v>116.37608528137207</v>
      </c>
      <c r="Z177" s="203">
        <v>31.380275726318359</v>
      </c>
      <c r="AA177" s="203">
        <v>285812.7578125</v>
      </c>
      <c r="AB177" s="203">
        <v>51008.96044921875</v>
      </c>
      <c r="AC177" s="7"/>
    </row>
    <row r="178" spans="1:31" s="301" customFormat="1">
      <c r="A178" s="352">
        <v>41905</v>
      </c>
      <c r="B178" s="218" t="s">
        <v>121</v>
      </c>
      <c r="C178" s="218" t="s">
        <v>122</v>
      </c>
      <c r="D178" s="241"/>
      <c r="E178" s="305">
        <v>170</v>
      </c>
      <c r="F178" s="305">
        <v>64</v>
      </c>
      <c r="G178" s="305">
        <v>498</v>
      </c>
      <c r="H178" s="305">
        <v>191</v>
      </c>
      <c r="I178" s="305">
        <v>1893</v>
      </c>
      <c r="J178" s="305">
        <v>803</v>
      </c>
      <c r="K178" s="215">
        <v>7701440</v>
      </c>
      <c r="L178" s="215">
        <v>7899521</v>
      </c>
      <c r="M178" s="216">
        <v>97.49249267578125</v>
      </c>
      <c r="N178" s="215">
        <v>14654270</v>
      </c>
      <c r="O178" s="215">
        <v>15083045</v>
      </c>
      <c r="P178" s="216">
        <v>97.157241821289063</v>
      </c>
      <c r="Q178" s="215">
        <v>70859</v>
      </c>
      <c r="R178" s="217">
        <v>0.89700376987457275</v>
      </c>
      <c r="S178" s="215">
        <v>152777</v>
      </c>
      <c r="T178" s="217">
        <v>1.0129055976867676</v>
      </c>
      <c r="U178" s="215">
        <v>353069</v>
      </c>
      <c r="V178" s="217">
        <v>4.5844545364379883</v>
      </c>
      <c r="W178" s="215">
        <v>217194</v>
      </c>
      <c r="X178" s="217">
        <v>1.4821208715438843</v>
      </c>
      <c r="Y178" s="217">
        <v>72.966590881347656</v>
      </c>
      <c r="Z178" s="217">
        <v>25.804481506347656</v>
      </c>
      <c r="AA178" s="217">
        <v>79048.15625</v>
      </c>
      <c r="AB178" s="216">
        <v>12377.376953125</v>
      </c>
      <c r="AC178" s="7"/>
      <c r="AD178" s="299"/>
      <c r="AE178" s="299"/>
    </row>
    <row r="179" spans="1:31" s="299" customFormat="1">
      <c r="A179" s="352">
        <v>41905</v>
      </c>
      <c r="B179" s="242" t="s">
        <v>123</v>
      </c>
      <c r="C179" s="218" t="s">
        <v>122</v>
      </c>
      <c r="D179" s="241"/>
      <c r="E179" s="305">
        <v>158</v>
      </c>
      <c r="F179" s="305">
        <v>11</v>
      </c>
      <c r="G179" s="305">
        <v>491</v>
      </c>
      <c r="H179" s="305">
        <v>34</v>
      </c>
      <c r="I179" s="305">
        <v>1479</v>
      </c>
      <c r="J179" s="305">
        <v>133</v>
      </c>
      <c r="K179" s="215">
        <v>4795219</v>
      </c>
      <c r="L179" s="215">
        <v>4884722</v>
      </c>
      <c r="M179" s="216">
        <v>98.167694091796875</v>
      </c>
      <c r="N179" s="215">
        <v>7501011</v>
      </c>
      <c r="O179" s="215">
        <v>7672561</v>
      </c>
      <c r="P179" s="216">
        <v>97.764106750488281</v>
      </c>
      <c r="Q179" s="215">
        <v>8128</v>
      </c>
      <c r="R179" s="217">
        <v>0.166396364569664</v>
      </c>
      <c r="S179" s="215">
        <v>8366</v>
      </c>
      <c r="T179" s="217">
        <v>0.10903790593147278</v>
      </c>
      <c r="U179" s="215">
        <v>152340</v>
      </c>
      <c r="V179" s="217">
        <v>3.1769144535064697</v>
      </c>
      <c r="W179" s="215">
        <v>87079</v>
      </c>
      <c r="X179" s="217">
        <v>1.160896897315979</v>
      </c>
      <c r="Y179" s="217">
        <v>94.645217895507812</v>
      </c>
      <c r="Z179" s="217">
        <v>33.287681579589844</v>
      </c>
      <c r="AA179" s="217">
        <v>54162.7265625</v>
      </c>
      <c r="AB179" s="216">
        <v>8740.8671875</v>
      </c>
      <c r="AC179" s="7"/>
    </row>
    <row r="180" spans="1:31" s="299" customFormat="1">
      <c r="A180" s="352">
        <v>41905</v>
      </c>
      <c r="B180" s="242" t="s">
        <v>183</v>
      </c>
      <c r="C180" s="218" t="s">
        <v>122</v>
      </c>
      <c r="D180" s="241"/>
      <c r="E180" s="305">
        <v>130</v>
      </c>
      <c r="F180" s="305">
        <v>10</v>
      </c>
      <c r="G180" s="305">
        <v>391</v>
      </c>
      <c r="H180" s="305">
        <v>30</v>
      </c>
      <c r="I180" s="305">
        <v>1477</v>
      </c>
      <c r="J180" s="305">
        <v>114</v>
      </c>
      <c r="K180" s="215">
        <v>3751827</v>
      </c>
      <c r="L180" s="215">
        <v>3817202</v>
      </c>
      <c r="M180" s="216">
        <v>98.287361145019531</v>
      </c>
      <c r="N180" s="215">
        <v>6136973</v>
      </c>
      <c r="O180" s="215">
        <v>6256677</v>
      </c>
      <c r="P180" s="216">
        <v>98.086776733398438</v>
      </c>
      <c r="Q180" s="215">
        <v>3711</v>
      </c>
      <c r="R180" s="217">
        <v>9.7217805683612823E-2</v>
      </c>
      <c r="S180" s="215">
        <v>3129</v>
      </c>
      <c r="T180" s="217">
        <v>5.0010573118925095E-2</v>
      </c>
      <c r="U180" s="215">
        <v>102018</v>
      </c>
      <c r="V180" s="217">
        <v>2.7191553115844727</v>
      </c>
      <c r="W180" s="215">
        <v>58101</v>
      </c>
      <c r="X180" s="217">
        <v>0.94673711061477661</v>
      </c>
      <c r="Y180" s="217">
        <v>91.376289367675781</v>
      </c>
      <c r="Z180" s="217">
        <v>34.168350219726562</v>
      </c>
      <c r="AA180" s="217">
        <v>40943.875</v>
      </c>
      <c r="AB180" s="216">
        <v>7067.681640625</v>
      </c>
      <c r="AC180" s="7"/>
    </row>
    <row r="181" spans="1:31" s="299" customFormat="1">
      <c r="A181" s="352">
        <v>41905</v>
      </c>
      <c r="B181" s="181" t="s">
        <v>126</v>
      </c>
      <c r="C181" s="218" t="s">
        <v>122</v>
      </c>
      <c r="D181" s="241"/>
      <c r="E181" s="305">
        <v>110</v>
      </c>
      <c r="F181" s="305">
        <v>7</v>
      </c>
      <c r="G181" s="305">
        <v>322</v>
      </c>
      <c r="H181" s="305">
        <v>21</v>
      </c>
      <c r="I181" s="305">
        <v>991</v>
      </c>
      <c r="J181" s="305">
        <v>86</v>
      </c>
      <c r="K181" s="215">
        <v>3293353</v>
      </c>
      <c r="L181" s="215">
        <v>3357111</v>
      </c>
      <c r="M181" s="216">
        <v>98.100807189941406</v>
      </c>
      <c r="N181" s="215">
        <v>5538707</v>
      </c>
      <c r="O181" s="215">
        <v>5644722</v>
      </c>
      <c r="P181" s="216">
        <v>98.121871948242188</v>
      </c>
      <c r="Q181" s="215">
        <v>2819</v>
      </c>
      <c r="R181" s="217">
        <v>8.3971008658409119E-2</v>
      </c>
      <c r="S181" s="215">
        <v>1236</v>
      </c>
      <c r="T181" s="217">
        <v>2.1896561607718468E-2</v>
      </c>
      <c r="U181" s="215">
        <v>94612</v>
      </c>
      <c r="V181" s="217">
        <v>2.872816801071167</v>
      </c>
      <c r="W181" s="215">
        <v>55357</v>
      </c>
      <c r="X181" s="217">
        <v>0.99945712089538574</v>
      </c>
      <c r="Y181" s="217">
        <v>91.838577270507813</v>
      </c>
      <c r="Z181" s="217">
        <v>35.043350219726563</v>
      </c>
      <c r="AA181" s="217">
        <v>40060.4140625</v>
      </c>
      <c r="AB181" s="216">
        <v>7322.296875</v>
      </c>
      <c r="AC181" s="7"/>
    </row>
    <row r="182" spans="1:31" s="299" customFormat="1">
      <c r="A182" s="352">
        <v>41905</v>
      </c>
      <c r="B182" s="181" t="s">
        <v>184</v>
      </c>
      <c r="C182" s="218" t="s">
        <v>122</v>
      </c>
      <c r="D182" s="241"/>
      <c r="E182" s="305">
        <v>98</v>
      </c>
      <c r="F182" s="305">
        <v>15</v>
      </c>
      <c r="G182" s="305">
        <v>292</v>
      </c>
      <c r="H182" s="305">
        <v>45</v>
      </c>
      <c r="I182" s="305">
        <v>989</v>
      </c>
      <c r="J182" s="305">
        <v>195</v>
      </c>
      <c r="K182" s="215">
        <v>3447027</v>
      </c>
      <c r="L182" s="215">
        <v>3552066</v>
      </c>
      <c r="M182" s="216">
        <v>97.042877197265625</v>
      </c>
      <c r="N182" s="215">
        <v>6481504</v>
      </c>
      <c r="O182" s="215">
        <v>6773726</v>
      </c>
      <c r="P182" s="216">
        <v>95.685951232910156</v>
      </c>
      <c r="Q182" s="215">
        <v>24719</v>
      </c>
      <c r="R182" s="217">
        <v>0.69590485095977783</v>
      </c>
      <c r="S182" s="215">
        <v>154912</v>
      </c>
      <c r="T182" s="217">
        <v>2.2869539260864258</v>
      </c>
      <c r="U182" s="215">
        <v>176254</v>
      </c>
      <c r="V182" s="217">
        <v>5.113217830657959</v>
      </c>
      <c r="W182" s="215">
        <v>82400</v>
      </c>
      <c r="X182" s="217">
        <v>1.2713098526000977</v>
      </c>
      <c r="Y182" s="217">
        <v>80.884910583496094</v>
      </c>
      <c r="Z182" s="217">
        <v>31.817096710205078</v>
      </c>
      <c r="AA182" s="217">
        <v>41403.3125</v>
      </c>
      <c r="AB182" s="216">
        <v>7327.37060546875</v>
      </c>
      <c r="AC182" s="7"/>
    </row>
    <row r="183" spans="1:31" s="129" customFormat="1">
      <c r="A183" s="352">
        <v>41905</v>
      </c>
      <c r="B183" s="181" t="s">
        <v>131</v>
      </c>
      <c r="C183" s="218" t="s">
        <v>176</v>
      </c>
      <c r="D183" s="241"/>
      <c r="E183" s="305">
        <v>174</v>
      </c>
      <c r="F183" s="305">
        <v>20</v>
      </c>
      <c r="G183" s="305">
        <v>507</v>
      </c>
      <c r="H183" s="305">
        <v>50</v>
      </c>
      <c r="I183" s="305">
        <v>1463</v>
      </c>
      <c r="J183" s="305">
        <v>163</v>
      </c>
      <c r="K183" s="215">
        <v>19495</v>
      </c>
      <c r="L183" s="215">
        <v>15816437</v>
      </c>
      <c r="M183" s="216">
        <v>0.1232578456401825</v>
      </c>
      <c r="N183" s="215">
        <v>49402860</v>
      </c>
      <c r="O183" s="215">
        <v>49866964</v>
      </c>
      <c r="P183" s="216">
        <v>99.069313049316406</v>
      </c>
      <c r="Q183" s="215">
        <v>0</v>
      </c>
      <c r="R183" s="217">
        <v>0</v>
      </c>
      <c r="S183" s="215">
        <v>0</v>
      </c>
      <c r="T183" s="217">
        <v>0</v>
      </c>
      <c r="U183" s="215">
        <v>99013</v>
      </c>
      <c r="V183" s="217">
        <v>507.88919067382812</v>
      </c>
      <c r="W183" s="215">
        <v>316652</v>
      </c>
      <c r="X183" s="217">
        <v>0.64095884561538696</v>
      </c>
      <c r="Y183" s="217">
        <v>40.010101318359375</v>
      </c>
      <c r="Z183" s="217">
        <v>24.885524749755859</v>
      </c>
      <c r="AA183" s="217">
        <v>80060.75</v>
      </c>
      <c r="AB183" s="216">
        <v>17013.1953125</v>
      </c>
    </row>
    <row r="184" spans="1:31" s="41" customFormat="1">
      <c r="A184" s="352">
        <v>41905</v>
      </c>
      <c r="B184" s="181" t="s">
        <v>124</v>
      </c>
      <c r="C184" s="181" t="s">
        <v>176</v>
      </c>
      <c r="D184" s="241"/>
      <c r="E184" s="180">
        <v>126</v>
      </c>
      <c r="F184" s="180">
        <v>33</v>
      </c>
      <c r="G184" s="180">
        <v>370</v>
      </c>
      <c r="H184" s="180">
        <v>87</v>
      </c>
      <c r="I184" s="180">
        <v>1358</v>
      </c>
      <c r="J184" s="180">
        <v>345</v>
      </c>
      <c r="K184" s="215">
        <v>15995</v>
      </c>
      <c r="L184" s="215">
        <v>11463133</v>
      </c>
      <c r="M184" s="216">
        <v>0.13953427970409393</v>
      </c>
      <c r="N184" s="215">
        <v>32465408</v>
      </c>
      <c r="O184" s="215">
        <v>32941704</v>
      </c>
      <c r="P184" s="216">
        <v>98.554122924804688</v>
      </c>
      <c r="Q184" s="215">
        <v>0</v>
      </c>
      <c r="R184" s="217">
        <v>0</v>
      </c>
      <c r="S184" s="215">
        <v>0</v>
      </c>
      <c r="T184" s="217">
        <v>0</v>
      </c>
      <c r="U184" s="215">
        <v>86884</v>
      </c>
      <c r="V184" s="217">
        <v>543.19476318359375</v>
      </c>
      <c r="W184" s="215">
        <v>168990</v>
      </c>
      <c r="X184" s="217">
        <v>0.52052325010299683</v>
      </c>
      <c r="Y184" s="217">
        <v>39.802356719970703</v>
      </c>
      <c r="Z184" s="217">
        <v>25.770866394042969</v>
      </c>
      <c r="AA184" s="217">
        <v>56895.9765625</v>
      </c>
      <c r="AB184" s="216">
        <v>11461.4736328125</v>
      </c>
    </row>
    <row r="185" spans="1:31" s="7" customFormat="1">
      <c r="A185" s="352">
        <v>41905</v>
      </c>
      <c r="B185" s="206" t="s">
        <v>133</v>
      </c>
      <c r="C185" s="206" t="s">
        <v>176</v>
      </c>
      <c r="D185" s="241"/>
      <c r="E185" s="180">
        <v>164</v>
      </c>
      <c r="F185" s="180">
        <v>12</v>
      </c>
      <c r="G185" s="180">
        <v>485</v>
      </c>
      <c r="H185" s="180">
        <v>34</v>
      </c>
      <c r="I185" s="180">
        <v>1419</v>
      </c>
      <c r="J185" s="180">
        <v>114</v>
      </c>
      <c r="K185" s="254">
        <v>18165</v>
      </c>
      <c r="L185" s="254">
        <v>17024464</v>
      </c>
      <c r="M185" s="246">
        <v>0.1066993921995163</v>
      </c>
      <c r="N185" s="254">
        <v>60029800</v>
      </c>
      <c r="O185" s="254">
        <v>60273356</v>
      </c>
      <c r="P185" s="246">
        <v>99.595916748046875</v>
      </c>
      <c r="Q185" s="254">
        <v>0</v>
      </c>
      <c r="R185" s="249">
        <v>0</v>
      </c>
      <c r="S185" s="254">
        <v>0</v>
      </c>
      <c r="T185" s="249">
        <v>0</v>
      </c>
      <c r="U185" s="254">
        <v>103942</v>
      </c>
      <c r="V185" s="249">
        <v>572.21026611328125</v>
      </c>
      <c r="W185" s="254">
        <v>246626</v>
      </c>
      <c r="X185" s="249">
        <v>0.41083928942680359</v>
      </c>
      <c r="Y185" s="249">
        <v>41.017932891845703</v>
      </c>
      <c r="Z185" s="249">
        <v>25.805368423461914</v>
      </c>
      <c r="AA185" s="249">
        <v>105986.4296875</v>
      </c>
      <c r="AB185" s="246">
        <v>22539.087890625</v>
      </c>
    </row>
    <row r="186" spans="1:31" s="7" customFormat="1">
      <c r="A186" s="352">
        <v>41905</v>
      </c>
      <c r="B186" s="206" t="s">
        <v>125</v>
      </c>
      <c r="C186" s="206" t="s">
        <v>176</v>
      </c>
      <c r="D186" s="241"/>
      <c r="E186" s="180">
        <v>177</v>
      </c>
      <c r="F186" s="180">
        <v>8</v>
      </c>
      <c r="G186" s="180">
        <v>507</v>
      </c>
      <c r="H186" s="180">
        <v>24</v>
      </c>
      <c r="I186" s="180">
        <v>1602</v>
      </c>
      <c r="J186" s="180">
        <v>93</v>
      </c>
      <c r="K186" s="254">
        <v>18585</v>
      </c>
      <c r="L186" s="254">
        <v>12846121</v>
      </c>
      <c r="M186" s="246">
        <v>0.14467401802539825</v>
      </c>
      <c r="N186" s="254">
        <v>40632640</v>
      </c>
      <c r="O186" s="254">
        <v>40919272</v>
      </c>
      <c r="P186" s="246">
        <v>99.299514770507813</v>
      </c>
      <c r="Q186" s="254">
        <v>0</v>
      </c>
      <c r="R186" s="249">
        <v>0</v>
      </c>
      <c r="S186" s="254">
        <v>0</v>
      </c>
      <c r="T186" s="249">
        <v>0</v>
      </c>
      <c r="U186" s="254">
        <v>86407</v>
      </c>
      <c r="V186" s="249">
        <v>464.9287109375</v>
      </c>
      <c r="W186" s="254">
        <v>197050</v>
      </c>
      <c r="X186" s="249">
        <v>0.48495495319366455</v>
      </c>
      <c r="Y186" s="249">
        <v>39.468494415283203</v>
      </c>
      <c r="Z186" s="249">
        <v>24.454938888549805</v>
      </c>
      <c r="AA186" s="249">
        <v>71698.265625</v>
      </c>
      <c r="AB186" s="246">
        <v>14603.888671875</v>
      </c>
    </row>
    <row r="187" spans="1:31" s="7" customFormat="1">
      <c r="A187" s="352">
        <v>41905</v>
      </c>
      <c r="B187" s="181" t="s">
        <v>127</v>
      </c>
      <c r="C187" s="181" t="s">
        <v>128</v>
      </c>
      <c r="D187" s="241"/>
      <c r="E187" s="388">
        <v>150</v>
      </c>
      <c r="F187" s="388">
        <v>16</v>
      </c>
      <c r="G187" s="388">
        <v>450</v>
      </c>
      <c r="H187" s="388">
        <v>48</v>
      </c>
      <c r="I187" s="388">
        <v>1443</v>
      </c>
      <c r="J187" s="388">
        <v>160</v>
      </c>
      <c r="K187" s="187">
        <v>5119696</v>
      </c>
      <c r="L187" s="187">
        <v>5124578</v>
      </c>
      <c r="M187" s="185">
        <v>99.904731750488281</v>
      </c>
      <c r="N187" s="187">
        <v>21912244</v>
      </c>
      <c r="O187" s="187">
        <v>22039992</v>
      </c>
      <c r="P187" s="185">
        <v>99.420379638671875</v>
      </c>
      <c r="Q187" s="187">
        <v>74782</v>
      </c>
      <c r="R187" s="186">
        <v>1.4592810869216919</v>
      </c>
      <c r="S187" s="187">
        <v>15804</v>
      </c>
      <c r="T187" s="186">
        <v>7.1706011891365051E-2</v>
      </c>
      <c r="U187" s="187">
        <v>63615</v>
      </c>
      <c r="V187" s="186">
        <v>1.2425541877746582</v>
      </c>
      <c r="W187" s="187">
        <v>17530</v>
      </c>
      <c r="X187" s="186">
        <v>8.0000936985015869E-2</v>
      </c>
      <c r="Y187" s="186">
        <v>116.59286499023437</v>
      </c>
      <c r="Z187" s="186">
        <v>28.807498931884766</v>
      </c>
      <c r="AA187" s="186">
        <v>53449.23828125</v>
      </c>
      <c r="AB187" s="185">
        <v>9422.5498046875</v>
      </c>
    </row>
    <row r="188" spans="1:31" s="7" customFormat="1">
      <c r="A188" s="352">
        <v>41905</v>
      </c>
      <c r="B188" s="181" t="s">
        <v>129</v>
      </c>
      <c r="C188" s="181" t="s">
        <v>128</v>
      </c>
      <c r="D188" s="241"/>
      <c r="E188" s="388">
        <v>152</v>
      </c>
      <c r="F188" s="388">
        <v>3</v>
      </c>
      <c r="G188" s="388">
        <v>452</v>
      </c>
      <c r="H188" s="388">
        <v>9</v>
      </c>
      <c r="I188" s="388">
        <v>1193</v>
      </c>
      <c r="J188" s="388">
        <v>29</v>
      </c>
      <c r="K188" s="187">
        <v>2878794</v>
      </c>
      <c r="L188" s="187">
        <v>2881693</v>
      </c>
      <c r="M188" s="185">
        <v>99.899398803710937</v>
      </c>
      <c r="N188" s="187">
        <v>13689832</v>
      </c>
      <c r="O188" s="187">
        <v>13744653</v>
      </c>
      <c r="P188" s="185">
        <v>99.601150512695313</v>
      </c>
      <c r="Q188" s="187">
        <v>59401</v>
      </c>
      <c r="R188" s="186">
        <v>2.0613229274749756</v>
      </c>
      <c r="S188" s="187">
        <v>12655</v>
      </c>
      <c r="T188" s="186">
        <v>9.2072166502475739E-2</v>
      </c>
      <c r="U188" s="187">
        <v>32131</v>
      </c>
      <c r="V188" s="186">
        <v>1.1161271333694458</v>
      </c>
      <c r="W188" s="187">
        <v>10779</v>
      </c>
      <c r="X188" s="186">
        <v>7.8737273812294006E-2</v>
      </c>
      <c r="Y188" s="186">
        <v>115.40983581542969</v>
      </c>
      <c r="Z188" s="186">
        <v>28.629127502441406</v>
      </c>
      <c r="AA188" s="186">
        <v>37146.91015625</v>
      </c>
      <c r="AB188" s="185">
        <v>5719.73681640625</v>
      </c>
    </row>
    <row r="189" spans="1:31" s="7" customFormat="1">
      <c r="A189" s="352">
        <v>41905</v>
      </c>
      <c r="B189" s="199" t="s">
        <v>130</v>
      </c>
      <c r="C189" s="199" t="s">
        <v>128</v>
      </c>
      <c r="D189" s="241"/>
      <c r="E189" s="219">
        <v>176</v>
      </c>
      <c r="F189" s="219">
        <v>5</v>
      </c>
      <c r="G189" s="219">
        <v>528</v>
      </c>
      <c r="H189" s="219">
        <v>15</v>
      </c>
      <c r="I189" s="219">
        <v>890</v>
      </c>
      <c r="J189" s="219">
        <v>33</v>
      </c>
      <c r="K189" s="255">
        <v>6269172</v>
      </c>
      <c r="L189" s="255">
        <v>6270154</v>
      </c>
      <c r="M189" s="196">
        <v>99.984336853027344</v>
      </c>
      <c r="N189" s="255">
        <v>34476136</v>
      </c>
      <c r="O189" s="255">
        <v>34545348</v>
      </c>
      <c r="P189" s="196">
        <v>99.799652099609375</v>
      </c>
      <c r="Q189" s="255">
        <v>24946</v>
      </c>
      <c r="R189" s="214">
        <v>0.39785307645797729</v>
      </c>
      <c r="S189" s="255">
        <v>1359</v>
      </c>
      <c r="T189" s="214">
        <v>3.9339596405625343E-3</v>
      </c>
      <c r="U189" s="255">
        <v>49639</v>
      </c>
      <c r="V189" s="214">
        <v>0.79179513454437256</v>
      </c>
      <c r="W189" s="255">
        <v>17110</v>
      </c>
      <c r="X189" s="214">
        <v>4.9628529697656631E-2</v>
      </c>
      <c r="Y189" s="256">
        <v>118.161376953125</v>
      </c>
      <c r="Z189" s="256">
        <v>35.867416381835938</v>
      </c>
      <c r="AA189" s="256">
        <v>122745.7421875</v>
      </c>
      <c r="AB189" s="256">
        <v>24241.669921875</v>
      </c>
    </row>
    <row r="190" spans="1:31" s="8" customFormat="1">
      <c r="A190" s="352">
        <v>41905</v>
      </c>
      <c r="B190" s="180" t="s">
        <v>132</v>
      </c>
      <c r="C190" s="180" t="s">
        <v>128</v>
      </c>
      <c r="D190" s="241"/>
      <c r="E190" s="219">
        <v>178</v>
      </c>
      <c r="F190" s="219">
        <v>5</v>
      </c>
      <c r="G190" s="219">
        <v>527</v>
      </c>
      <c r="H190" s="219">
        <v>15</v>
      </c>
      <c r="I190" s="219">
        <v>1093</v>
      </c>
      <c r="J190" s="219">
        <v>33</v>
      </c>
      <c r="K190" s="219">
        <v>4865870</v>
      </c>
      <c r="L190" s="219">
        <v>4866809</v>
      </c>
      <c r="M190" s="196">
        <v>99.980705261230469</v>
      </c>
      <c r="N190" s="219">
        <v>23838028</v>
      </c>
      <c r="O190" s="219">
        <v>23895300</v>
      </c>
      <c r="P190" s="196">
        <v>99.760322570800781</v>
      </c>
      <c r="Q190" s="219">
        <v>1195</v>
      </c>
      <c r="R190" s="196">
        <v>2.4554075673222542E-2</v>
      </c>
      <c r="S190" s="219">
        <v>382</v>
      </c>
      <c r="T190" s="196">
        <v>1.598640694282949E-3</v>
      </c>
      <c r="U190" s="219">
        <v>35365</v>
      </c>
      <c r="V190" s="196">
        <v>0.72679704427719116</v>
      </c>
      <c r="W190" s="219">
        <v>13107</v>
      </c>
      <c r="X190" s="196">
        <v>5.4983574897050858E-2</v>
      </c>
      <c r="Y190" s="194">
        <v>115.34026336669922</v>
      </c>
      <c r="Z190" s="194">
        <v>32.217060089111328</v>
      </c>
      <c r="AA190" s="194">
        <v>72470.8671875</v>
      </c>
      <c r="AB190" s="194">
        <v>11625.00390625</v>
      </c>
      <c r="AC190" s="7"/>
    </row>
    <row r="191" spans="1:31">
      <c r="A191" s="352">
        <v>41904</v>
      </c>
      <c r="B191" s="199" t="s">
        <v>6</v>
      </c>
      <c r="C191" s="199"/>
      <c r="D191" s="241"/>
      <c r="E191" s="219">
        <v>1961</v>
      </c>
      <c r="F191" s="219">
        <v>209</v>
      </c>
      <c r="G191" s="219">
        <v>5814</v>
      </c>
      <c r="H191" s="219">
        <v>603</v>
      </c>
      <c r="I191" s="219">
        <v>17292</v>
      </c>
      <c r="J191" s="219">
        <v>2301</v>
      </c>
      <c r="K191" s="255">
        <v>41427470</v>
      </c>
      <c r="L191" s="255">
        <v>97393050</v>
      </c>
      <c r="M191" s="196">
        <v>42.536371948511729</v>
      </c>
      <c r="N191" s="255">
        <v>314029489</v>
      </c>
      <c r="O191" s="255">
        <v>316922214</v>
      </c>
      <c r="P191" s="196">
        <v>99.087244480754507</v>
      </c>
      <c r="Q191" s="255">
        <v>287176</v>
      </c>
      <c r="R191" s="214" t="e">
        <v>#DIV/0!</v>
      </c>
      <c r="S191" s="255">
        <v>298781</v>
      </c>
      <c r="T191" s="214">
        <v>0.22095590600245918</v>
      </c>
      <c r="U191" s="255">
        <v>1441488</v>
      </c>
      <c r="V191" s="214">
        <v>3.4795463188882336</v>
      </c>
      <c r="W191" s="255">
        <v>1464065</v>
      </c>
      <c r="X191" s="214">
        <v>0.46621894700328559</v>
      </c>
      <c r="Y191" s="256">
        <v>80.64805259704589</v>
      </c>
      <c r="Z191" s="256">
        <v>29.48574333190918</v>
      </c>
      <c r="AA191" s="256">
        <v>858613.76171875</v>
      </c>
      <c r="AB191" s="256">
        <v>158209.37548828125</v>
      </c>
    </row>
    <row r="192" spans="1:31">
      <c r="A192" s="352">
        <v>41904</v>
      </c>
      <c r="B192" s="180" t="s">
        <v>134</v>
      </c>
      <c r="C192" s="180"/>
      <c r="D192" s="241"/>
      <c r="E192" s="219">
        <v>664</v>
      </c>
      <c r="F192" s="219">
        <v>107</v>
      </c>
      <c r="G192" s="219">
        <v>1988</v>
      </c>
      <c r="H192" s="219">
        <v>321</v>
      </c>
      <c r="I192" s="219">
        <v>6817</v>
      </c>
      <c r="J192" s="219">
        <v>1331</v>
      </c>
      <c r="K192" s="219">
        <v>22609891</v>
      </c>
      <c r="L192" s="219">
        <v>23118606</v>
      </c>
      <c r="M192" s="196">
        <v>97.799542930918932</v>
      </c>
      <c r="N192" s="219">
        <v>40578961</v>
      </c>
      <c r="O192" s="219">
        <v>41632386</v>
      </c>
      <c r="P192" s="196">
        <v>97.46969822964266</v>
      </c>
      <c r="Q192" s="219">
        <v>96568</v>
      </c>
      <c r="R192" s="196">
        <v>0.41770684101073813</v>
      </c>
      <c r="S192" s="219">
        <v>265911</v>
      </c>
      <c r="T192" s="196">
        <v>0.63871190301013814</v>
      </c>
      <c r="U192" s="219">
        <v>875835</v>
      </c>
      <c r="V192" s="196">
        <v>3.8736808297606129</v>
      </c>
      <c r="W192" s="219">
        <v>491859</v>
      </c>
      <c r="X192" s="196">
        <v>1.2121034750545145</v>
      </c>
      <c r="Y192" s="194">
        <v>85.259318542480472</v>
      </c>
      <c r="Z192" s="194">
        <v>31.472435379028319</v>
      </c>
      <c r="AA192" s="194">
        <v>251152.6796875</v>
      </c>
      <c r="AB192" s="194">
        <v>41177.34814453125</v>
      </c>
    </row>
    <row r="193" spans="1:28">
      <c r="A193" s="352">
        <v>41904</v>
      </c>
      <c r="B193" s="180" t="s">
        <v>175</v>
      </c>
      <c r="C193" s="180"/>
      <c r="D193" s="241"/>
      <c r="E193" s="219">
        <v>641</v>
      </c>
      <c r="F193" s="219">
        <v>73</v>
      </c>
      <c r="G193" s="219">
        <v>1869</v>
      </c>
      <c r="H193" s="219">
        <v>195</v>
      </c>
      <c r="I193" s="219">
        <v>5842</v>
      </c>
      <c r="J193" s="219">
        <v>715</v>
      </c>
      <c r="K193" s="219">
        <v>72240</v>
      </c>
      <c r="L193" s="219">
        <v>55519907</v>
      </c>
      <c r="M193" s="196">
        <v>0.1301154917280391</v>
      </c>
      <c r="N193" s="219">
        <v>180127664</v>
      </c>
      <c r="O193" s="219">
        <v>181700212</v>
      </c>
      <c r="P193" s="196">
        <v>99.134537058217632</v>
      </c>
      <c r="Q193" s="219">
        <v>0</v>
      </c>
      <c r="R193" s="196" t="e">
        <v>#DIV/0!</v>
      </c>
      <c r="S193" s="219">
        <v>0</v>
      </c>
      <c r="T193" s="196" t="e">
        <v>#DIV/0!</v>
      </c>
      <c r="U193" s="219">
        <v>371598</v>
      </c>
      <c r="V193" s="196">
        <v>514.39368880115444</v>
      </c>
      <c r="W193" s="219">
        <v>913893</v>
      </c>
      <c r="X193" s="196">
        <v>0.50735848677015905</v>
      </c>
      <c r="Y193" s="194">
        <v>40.132444381713867</v>
      </c>
      <c r="Z193" s="194">
        <v>25.200719833374023</v>
      </c>
      <c r="AA193" s="194">
        <v>314662.3515625</v>
      </c>
      <c r="AB193" s="194">
        <v>65269.6650390625</v>
      </c>
    </row>
    <row r="194" spans="1:28">
      <c r="A194" s="352">
        <v>41904</v>
      </c>
      <c r="B194" s="218" t="s">
        <v>135</v>
      </c>
      <c r="C194" s="126"/>
      <c r="D194" s="241"/>
      <c r="E194" s="219">
        <v>656</v>
      </c>
      <c r="F194" s="219">
        <v>29</v>
      </c>
      <c r="G194" s="219">
        <v>1957</v>
      </c>
      <c r="H194" s="219">
        <v>87</v>
      </c>
      <c r="I194" s="219">
        <v>4633</v>
      </c>
      <c r="J194" s="219">
        <v>255</v>
      </c>
      <c r="K194" s="189">
        <v>18745339</v>
      </c>
      <c r="L194" s="189">
        <v>18754537</v>
      </c>
      <c r="M194" s="196">
        <v>99.950955867372244</v>
      </c>
      <c r="N194" s="189">
        <v>93322864</v>
      </c>
      <c r="O194" s="189">
        <v>93589616</v>
      </c>
      <c r="P194" s="196">
        <v>99.714976926500057</v>
      </c>
      <c r="Q194" s="189">
        <v>190608</v>
      </c>
      <c r="R194" s="192">
        <v>1.0163300775942015</v>
      </c>
      <c r="S194" s="189">
        <v>32870</v>
      </c>
      <c r="T194" s="192">
        <v>3.5121417394151075E-2</v>
      </c>
      <c r="U194" s="189">
        <v>194055</v>
      </c>
      <c r="V194" s="205">
        <v>1.0352173339976185</v>
      </c>
      <c r="W194" s="189">
        <v>58313</v>
      </c>
      <c r="X194" s="205">
        <v>6.2485221498820812E-2</v>
      </c>
      <c r="Y194" s="203">
        <v>116.55239486694336</v>
      </c>
      <c r="Z194" s="203">
        <v>31.784074783325195</v>
      </c>
      <c r="AA194" s="203">
        <v>292798.73046875</v>
      </c>
      <c r="AB194" s="203">
        <v>51762.3623046875</v>
      </c>
    </row>
    <row r="195" spans="1:28">
      <c r="A195" s="352">
        <v>41904</v>
      </c>
      <c r="B195" s="218" t="s">
        <v>121</v>
      </c>
      <c r="C195" s="218" t="s">
        <v>122</v>
      </c>
      <c r="D195" s="241"/>
      <c r="E195" s="305">
        <v>168</v>
      </c>
      <c r="F195" s="305">
        <v>64</v>
      </c>
      <c r="G195" s="305">
        <v>492</v>
      </c>
      <c r="H195" s="305">
        <v>191</v>
      </c>
      <c r="I195" s="305">
        <v>1881</v>
      </c>
      <c r="J195" s="305">
        <v>803</v>
      </c>
      <c r="K195" s="215">
        <v>7481721</v>
      </c>
      <c r="L195" s="215">
        <v>7669449</v>
      </c>
      <c r="M195" s="216">
        <v>97.552261352539063</v>
      </c>
      <c r="N195" s="215">
        <v>15031523</v>
      </c>
      <c r="O195" s="215">
        <v>15449552</v>
      </c>
      <c r="P195" s="216">
        <v>97.294235229492188</v>
      </c>
      <c r="Q195" s="215">
        <v>58162</v>
      </c>
      <c r="R195" s="217">
        <v>0.75835955142974854</v>
      </c>
      <c r="S195" s="215">
        <v>137679</v>
      </c>
      <c r="T195" s="217">
        <v>0.89115208387374878</v>
      </c>
      <c r="U195" s="215">
        <v>356950</v>
      </c>
      <c r="V195" s="217">
        <v>4.7709612846374512</v>
      </c>
      <c r="W195" s="215">
        <v>218168</v>
      </c>
      <c r="X195" s="217">
        <v>1.4514031410217285</v>
      </c>
      <c r="Y195" s="217">
        <v>72.621452331542969</v>
      </c>
      <c r="Z195" s="217">
        <v>25.48664665222168</v>
      </c>
      <c r="AA195" s="217">
        <v>79658.296875</v>
      </c>
      <c r="AB195" s="216">
        <v>12030.4306640625</v>
      </c>
    </row>
    <row r="196" spans="1:28">
      <c r="A196" s="352">
        <v>41904</v>
      </c>
      <c r="B196" s="242" t="s">
        <v>123</v>
      </c>
      <c r="C196" s="218" t="s">
        <v>122</v>
      </c>
      <c r="D196" s="241"/>
      <c r="E196" s="305">
        <v>158</v>
      </c>
      <c r="F196" s="305">
        <v>11</v>
      </c>
      <c r="G196" s="305">
        <v>491</v>
      </c>
      <c r="H196" s="305">
        <v>34</v>
      </c>
      <c r="I196" s="305">
        <v>1479</v>
      </c>
      <c r="J196" s="305">
        <v>133</v>
      </c>
      <c r="K196" s="215">
        <v>4852287</v>
      </c>
      <c r="L196" s="215">
        <v>4934812</v>
      </c>
      <c r="M196" s="216">
        <v>98.32769775390625</v>
      </c>
      <c r="N196" s="215">
        <v>7766519</v>
      </c>
      <c r="O196" s="215">
        <v>7938824</v>
      </c>
      <c r="P196" s="216">
        <v>97.82958984375</v>
      </c>
      <c r="Q196" s="215">
        <v>5997</v>
      </c>
      <c r="R196" s="217">
        <v>0.1215243861079216</v>
      </c>
      <c r="S196" s="215">
        <v>8404</v>
      </c>
      <c r="T196" s="217">
        <v>0.10585951060056686</v>
      </c>
      <c r="U196" s="215">
        <v>144866</v>
      </c>
      <c r="V196" s="217">
        <v>2.9855201244354248</v>
      </c>
      <c r="W196" s="215">
        <v>81982</v>
      </c>
      <c r="X196" s="217">
        <v>1.0555822849273682</v>
      </c>
      <c r="Y196" s="217">
        <v>92.102249145507812</v>
      </c>
      <c r="Z196" s="217">
        <v>32.993053436279297</v>
      </c>
      <c r="AA196" s="217">
        <v>51981.50390625</v>
      </c>
      <c r="AB196" s="216">
        <v>8540.6787109375</v>
      </c>
    </row>
    <row r="197" spans="1:28">
      <c r="A197" s="352">
        <v>41904</v>
      </c>
      <c r="B197" s="242" t="s">
        <v>183</v>
      </c>
      <c r="C197" s="218" t="s">
        <v>122</v>
      </c>
      <c r="D197" s="241"/>
      <c r="E197" s="305">
        <v>130</v>
      </c>
      <c r="F197" s="305">
        <v>10</v>
      </c>
      <c r="G197" s="305">
        <v>391</v>
      </c>
      <c r="H197" s="305">
        <v>30</v>
      </c>
      <c r="I197" s="305">
        <v>1477</v>
      </c>
      <c r="J197" s="305">
        <v>114</v>
      </c>
      <c r="K197" s="215">
        <v>3737630</v>
      </c>
      <c r="L197" s="215">
        <v>3811222</v>
      </c>
      <c r="M197" s="216">
        <v>98.069068908691406</v>
      </c>
      <c r="N197" s="215">
        <v>5978566</v>
      </c>
      <c r="O197" s="215">
        <v>6094510</v>
      </c>
      <c r="P197" s="216">
        <v>98.097564697265625</v>
      </c>
      <c r="Q197" s="215">
        <v>6385</v>
      </c>
      <c r="R197" s="217">
        <v>0.1675315648317337</v>
      </c>
      <c r="S197" s="215">
        <v>10875</v>
      </c>
      <c r="T197" s="217">
        <v>0.17843928933143616</v>
      </c>
      <c r="U197" s="215">
        <v>101523</v>
      </c>
      <c r="V197" s="217">
        <v>2.7162399291992187</v>
      </c>
      <c r="W197" s="215">
        <v>58549</v>
      </c>
      <c r="X197" s="217">
        <v>0.97931510210037231</v>
      </c>
      <c r="Y197" s="217">
        <v>89.505775451660156</v>
      </c>
      <c r="Z197" s="217">
        <v>33.253280639648438</v>
      </c>
      <c r="AA197" s="217">
        <v>39498.83984375</v>
      </c>
      <c r="AB197" s="216">
        <v>6828.96826171875</v>
      </c>
    </row>
    <row r="198" spans="1:28">
      <c r="A198" s="352">
        <v>41904</v>
      </c>
      <c r="B198" s="181" t="s">
        <v>126</v>
      </c>
      <c r="C198" s="218" t="s">
        <v>122</v>
      </c>
      <c r="D198" s="241"/>
      <c r="E198" s="305">
        <v>110</v>
      </c>
      <c r="F198" s="305">
        <v>7</v>
      </c>
      <c r="G198" s="305">
        <v>322</v>
      </c>
      <c r="H198" s="305">
        <v>21</v>
      </c>
      <c r="I198" s="305">
        <v>991</v>
      </c>
      <c r="J198" s="305">
        <v>86</v>
      </c>
      <c r="K198" s="215">
        <v>3157747</v>
      </c>
      <c r="L198" s="215">
        <v>3219791</v>
      </c>
      <c r="M198" s="216">
        <v>98.073043823242188</v>
      </c>
      <c r="N198" s="215">
        <v>5365243</v>
      </c>
      <c r="O198" s="215">
        <v>5465428</v>
      </c>
      <c r="P198" s="216">
        <v>98.16693115234375</v>
      </c>
      <c r="Q198" s="215">
        <v>2143</v>
      </c>
      <c r="R198" s="217">
        <v>6.6557116806507111E-2</v>
      </c>
      <c r="S198" s="215">
        <v>1594</v>
      </c>
      <c r="T198" s="217">
        <v>2.9165145009756088E-2</v>
      </c>
      <c r="U198" s="215">
        <v>87274</v>
      </c>
      <c r="V198" s="217">
        <v>2.7638058662414551</v>
      </c>
      <c r="W198" s="215">
        <v>52590</v>
      </c>
      <c r="X198" s="217">
        <v>0.98019790649414063</v>
      </c>
      <c r="Y198" s="217">
        <v>91.222419738769531</v>
      </c>
      <c r="Z198" s="217">
        <v>33.545642852783203</v>
      </c>
      <c r="AA198" s="217">
        <v>39730.9765625</v>
      </c>
      <c r="AB198" s="216">
        <v>6596.4765625</v>
      </c>
    </row>
    <row r="199" spans="1:28">
      <c r="A199" s="352">
        <v>41904</v>
      </c>
      <c r="B199" s="181" t="s">
        <v>184</v>
      </c>
      <c r="C199" s="218" t="s">
        <v>122</v>
      </c>
      <c r="D199" s="241"/>
      <c r="E199" s="305">
        <v>98</v>
      </c>
      <c r="F199" s="305">
        <v>15</v>
      </c>
      <c r="G199" s="305">
        <v>292</v>
      </c>
      <c r="H199" s="305">
        <v>45</v>
      </c>
      <c r="I199" s="305">
        <v>989</v>
      </c>
      <c r="J199" s="305">
        <v>195</v>
      </c>
      <c r="K199" s="215">
        <v>3380506</v>
      </c>
      <c r="L199" s="215">
        <v>3483332</v>
      </c>
      <c r="M199" s="216">
        <v>97.048057556152344</v>
      </c>
      <c r="N199" s="215">
        <v>6437110</v>
      </c>
      <c r="O199" s="215">
        <v>6684072</v>
      </c>
      <c r="P199" s="216">
        <v>96.305213928222656</v>
      </c>
      <c r="Q199" s="215">
        <v>23881</v>
      </c>
      <c r="R199" s="217">
        <v>0.68557918071746826</v>
      </c>
      <c r="S199" s="215">
        <v>107359</v>
      </c>
      <c r="T199" s="217">
        <v>1.6061915159225464</v>
      </c>
      <c r="U199" s="215">
        <v>185222</v>
      </c>
      <c r="V199" s="217">
        <v>5.4791207313537598</v>
      </c>
      <c r="W199" s="215">
        <v>80570</v>
      </c>
      <c r="X199" s="217">
        <v>1.2516486644744873</v>
      </c>
      <c r="Y199" s="217">
        <v>80.844696044921875</v>
      </c>
      <c r="Z199" s="217">
        <v>32.083553314208984</v>
      </c>
      <c r="AA199" s="217">
        <v>40283.0625</v>
      </c>
      <c r="AB199" s="216">
        <v>7180.7939453125</v>
      </c>
    </row>
    <row r="200" spans="1:28">
      <c r="A200" s="352">
        <v>41904</v>
      </c>
      <c r="B200" s="181" t="s">
        <v>131</v>
      </c>
      <c r="C200" s="218" t="s">
        <v>176</v>
      </c>
      <c r="D200" s="241"/>
      <c r="E200" s="305">
        <v>174</v>
      </c>
      <c r="F200" s="305">
        <v>20</v>
      </c>
      <c r="G200" s="305">
        <v>507</v>
      </c>
      <c r="H200" s="305">
        <v>50</v>
      </c>
      <c r="I200" s="305">
        <v>1463</v>
      </c>
      <c r="J200" s="305">
        <v>163</v>
      </c>
      <c r="K200" s="215">
        <v>19495</v>
      </c>
      <c r="L200" s="215">
        <v>15049775</v>
      </c>
      <c r="M200" s="216">
        <v>0.12953682243824005</v>
      </c>
      <c r="N200" s="215">
        <v>46914080</v>
      </c>
      <c r="O200" s="215">
        <v>47467768</v>
      </c>
      <c r="P200" s="216">
        <v>98.833549499511719</v>
      </c>
      <c r="Q200" s="215">
        <v>0</v>
      </c>
      <c r="R200" s="217">
        <v>0</v>
      </c>
      <c r="S200" s="215">
        <v>0</v>
      </c>
      <c r="T200" s="217">
        <v>0</v>
      </c>
      <c r="U200" s="215">
        <v>94685</v>
      </c>
      <c r="V200" s="217">
        <v>485.68862915039063</v>
      </c>
      <c r="W200" s="215">
        <v>309520</v>
      </c>
      <c r="X200" s="217">
        <v>0.6597592830657959</v>
      </c>
      <c r="Y200" s="217">
        <v>39.864826202392578</v>
      </c>
      <c r="Z200" s="217">
        <v>25.057306289672852</v>
      </c>
      <c r="AA200" s="217">
        <v>75701.234375</v>
      </c>
      <c r="AB200" s="216">
        <v>16889.357421875</v>
      </c>
    </row>
    <row r="201" spans="1:28">
      <c r="A201" s="352">
        <v>41904</v>
      </c>
      <c r="B201" s="181" t="s">
        <v>124</v>
      </c>
      <c r="C201" s="181" t="s">
        <v>176</v>
      </c>
      <c r="D201" s="241"/>
      <c r="E201" s="180">
        <v>126</v>
      </c>
      <c r="F201" s="180">
        <v>33</v>
      </c>
      <c r="G201" s="180">
        <v>370</v>
      </c>
      <c r="H201" s="180">
        <v>87</v>
      </c>
      <c r="I201" s="180">
        <v>1358</v>
      </c>
      <c r="J201" s="180">
        <v>345</v>
      </c>
      <c r="K201" s="215">
        <v>15995</v>
      </c>
      <c r="L201" s="215">
        <v>11453846</v>
      </c>
      <c r="M201" s="216">
        <v>0.13964740931987762</v>
      </c>
      <c r="N201" s="215">
        <v>33349208</v>
      </c>
      <c r="O201" s="215">
        <v>33848280</v>
      </c>
      <c r="P201" s="216">
        <v>98.525558471679688</v>
      </c>
      <c r="Q201" s="215">
        <v>0</v>
      </c>
      <c r="R201" s="217">
        <v>0</v>
      </c>
      <c r="S201" s="215">
        <v>0</v>
      </c>
      <c r="T201" s="217">
        <v>0</v>
      </c>
      <c r="U201" s="215">
        <v>91342</v>
      </c>
      <c r="V201" s="217">
        <v>571.06597900390625</v>
      </c>
      <c r="W201" s="215">
        <v>182228</v>
      </c>
      <c r="X201" s="217">
        <v>0.54642379283905029</v>
      </c>
      <c r="Y201" s="217">
        <v>40.207771301269531</v>
      </c>
      <c r="Z201" s="217">
        <v>25.830356597900391</v>
      </c>
      <c r="AA201" s="217">
        <v>58415.59375</v>
      </c>
      <c r="AB201" s="216">
        <v>11491.9111328125</v>
      </c>
    </row>
    <row r="202" spans="1:28">
      <c r="A202" s="352">
        <v>41904</v>
      </c>
      <c r="B202" s="206" t="s">
        <v>133</v>
      </c>
      <c r="C202" s="206" t="s">
        <v>176</v>
      </c>
      <c r="D202" s="241"/>
      <c r="E202" s="180">
        <v>164</v>
      </c>
      <c r="F202" s="180">
        <v>12</v>
      </c>
      <c r="G202" s="180">
        <v>485</v>
      </c>
      <c r="H202" s="180">
        <v>34</v>
      </c>
      <c r="I202" s="180">
        <v>1419</v>
      </c>
      <c r="J202" s="180">
        <v>114</v>
      </c>
      <c r="K202" s="254">
        <v>18165</v>
      </c>
      <c r="L202" s="254">
        <v>16505422</v>
      </c>
      <c r="M202" s="246">
        <v>0.11005474627017975</v>
      </c>
      <c r="N202" s="254">
        <v>58572516</v>
      </c>
      <c r="O202" s="254">
        <v>58814284</v>
      </c>
      <c r="P202" s="246">
        <v>99.58892822265625</v>
      </c>
      <c r="Q202" s="254">
        <v>0</v>
      </c>
      <c r="R202" s="249">
        <v>0</v>
      </c>
      <c r="S202" s="254">
        <v>0</v>
      </c>
      <c r="T202" s="249">
        <v>0</v>
      </c>
      <c r="U202" s="254">
        <v>102214</v>
      </c>
      <c r="V202" s="249">
        <v>562.697509765625</v>
      </c>
      <c r="W202" s="254">
        <v>235399</v>
      </c>
      <c r="X202" s="249">
        <v>0.4018932580947876</v>
      </c>
      <c r="Y202" s="249">
        <v>40.927753448486328</v>
      </c>
      <c r="Z202" s="249">
        <v>25.356533050537109</v>
      </c>
      <c r="AA202" s="249">
        <v>107221.109375</v>
      </c>
      <c r="AB202" s="246">
        <v>22036.5546875</v>
      </c>
    </row>
    <row r="203" spans="1:28">
      <c r="A203" s="352">
        <v>41904</v>
      </c>
      <c r="B203" s="206" t="s">
        <v>125</v>
      </c>
      <c r="C203" s="206" t="s">
        <v>176</v>
      </c>
      <c r="D203" s="241"/>
      <c r="E203" s="180">
        <v>177</v>
      </c>
      <c r="F203" s="180">
        <v>8</v>
      </c>
      <c r="G203" s="180">
        <v>507</v>
      </c>
      <c r="H203" s="180">
        <v>24</v>
      </c>
      <c r="I203" s="180">
        <v>1602</v>
      </c>
      <c r="J203" s="180">
        <v>93</v>
      </c>
      <c r="K203" s="254">
        <v>18585</v>
      </c>
      <c r="L203" s="254">
        <v>12510864</v>
      </c>
      <c r="M203" s="246">
        <v>0.14855089783668518</v>
      </c>
      <c r="N203" s="254">
        <v>41291860</v>
      </c>
      <c r="O203" s="254">
        <v>41569880</v>
      </c>
      <c r="P203" s="246">
        <v>99.331199645996094</v>
      </c>
      <c r="Q203" s="254">
        <v>0</v>
      </c>
      <c r="R203" s="249">
        <v>0</v>
      </c>
      <c r="S203" s="254">
        <v>0</v>
      </c>
      <c r="T203" s="249">
        <v>0</v>
      </c>
      <c r="U203" s="254">
        <v>83357</v>
      </c>
      <c r="V203" s="249">
        <v>448.51760864257812</v>
      </c>
      <c r="W203" s="254">
        <v>186746</v>
      </c>
      <c r="X203" s="249">
        <v>0.45225861668586731</v>
      </c>
      <c r="Y203" s="249">
        <v>39.529426574707031</v>
      </c>
      <c r="Z203" s="249">
        <v>24.558683395385742</v>
      </c>
      <c r="AA203" s="249">
        <v>73324.4140625</v>
      </c>
      <c r="AB203" s="246">
        <v>14851.841796875</v>
      </c>
    </row>
    <row r="204" spans="1:28">
      <c r="A204" s="352">
        <v>41904</v>
      </c>
      <c r="B204" s="181" t="s">
        <v>127</v>
      </c>
      <c r="C204" s="181" t="s">
        <v>128</v>
      </c>
      <c r="D204" s="241"/>
      <c r="E204" s="388">
        <v>150</v>
      </c>
      <c r="F204" s="388">
        <v>16</v>
      </c>
      <c r="G204" s="388">
        <v>450</v>
      </c>
      <c r="H204" s="388">
        <v>48</v>
      </c>
      <c r="I204" s="388">
        <v>1447</v>
      </c>
      <c r="J204" s="388">
        <v>160</v>
      </c>
      <c r="K204" s="187">
        <v>5035355</v>
      </c>
      <c r="L204" s="187">
        <v>5040096</v>
      </c>
      <c r="M204" s="185">
        <v>99.905937194824219</v>
      </c>
      <c r="N204" s="187">
        <v>21692588</v>
      </c>
      <c r="O204" s="187">
        <v>21782968</v>
      </c>
      <c r="P204" s="185">
        <v>99.585090637207031</v>
      </c>
      <c r="Q204" s="187">
        <v>42421</v>
      </c>
      <c r="R204" s="186">
        <v>0.8416704535484314</v>
      </c>
      <c r="S204" s="187">
        <v>3155</v>
      </c>
      <c r="T204" s="186">
        <v>1.4483792707324028E-2</v>
      </c>
      <c r="U204" s="187">
        <v>69391</v>
      </c>
      <c r="V204" s="186">
        <v>1.3780755996704102</v>
      </c>
      <c r="W204" s="187">
        <v>15872</v>
      </c>
      <c r="X204" s="186">
        <v>7.3167845606803894E-2</v>
      </c>
      <c r="Y204" s="186">
        <v>115.5977783203125</v>
      </c>
      <c r="Z204" s="186">
        <v>28.233863830566406</v>
      </c>
      <c r="AA204" s="186">
        <v>52748.51953125</v>
      </c>
      <c r="AB204" s="185">
        <v>8784.5791015625</v>
      </c>
    </row>
    <row r="205" spans="1:28">
      <c r="A205" s="352">
        <v>41904</v>
      </c>
      <c r="B205" s="181" t="s">
        <v>129</v>
      </c>
      <c r="C205" s="181" t="s">
        <v>128</v>
      </c>
      <c r="D205" s="241"/>
      <c r="E205" s="388">
        <v>152</v>
      </c>
      <c r="F205" s="388">
        <v>3</v>
      </c>
      <c r="G205" s="388">
        <v>452</v>
      </c>
      <c r="H205" s="388">
        <v>9</v>
      </c>
      <c r="I205" s="388">
        <v>1190</v>
      </c>
      <c r="J205" s="388">
        <v>29</v>
      </c>
      <c r="K205" s="187">
        <v>2819228</v>
      </c>
      <c r="L205" s="187">
        <v>2821684</v>
      </c>
      <c r="M205" s="185">
        <v>99.912956237792969</v>
      </c>
      <c r="N205" s="187">
        <v>13934880</v>
      </c>
      <c r="O205" s="187">
        <v>13988742</v>
      </c>
      <c r="P205" s="185">
        <v>99.614959716796875</v>
      </c>
      <c r="Q205" s="187">
        <v>75833</v>
      </c>
      <c r="R205" s="186">
        <v>2.6875085830688477</v>
      </c>
      <c r="S205" s="187">
        <v>9449</v>
      </c>
      <c r="T205" s="186">
        <v>6.754717230796814E-2</v>
      </c>
      <c r="U205" s="187">
        <v>30515</v>
      </c>
      <c r="V205" s="186">
        <v>1.0823885202407837</v>
      </c>
      <c r="W205" s="187">
        <v>12004</v>
      </c>
      <c r="X205" s="186">
        <v>8.6143545806407928E-2</v>
      </c>
      <c r="Y205" s="186">
        <v>115.19624328613281</v>
      </c>
      <c r="Z205" s="186">
        <v>29.598598480224609</v>
      </c>
      <c r="AA205" s="186">
        <v>41941.4375</v>
      </c>
      <c r="AB205" s="185">
        <v>6119.4443359375</v>
      </c>
    </row>
    <row r="206" spans="1:28">
      <c r="A206" s="352">
        <v>41904</v>
      </c>
      <c r="B206" s="199" t="s">
        <v>130</v>
      </c>
      <c r="C206" s="199" t="s">
        <v>128</v>
      </c>
      <c r="D206" s="241"/>
      <c r="E206" s="219">
        <v>176</v>
      </c>
      <c r="F206" s="219">
        <v>5</v>
      </c>
      <c r="G206" s="219">
        <v>528</v>
      </c>
      <c r="H206" s="219">
        <v>15</v>
      </c>
      <c r="I206" s="219">
        <v>903</v>
      </c>
      <c r="J206" s="219">
        <v>31</v>
      </c>
      <c r="K206" s="255">
        <v>6082840</v>
      </c>
      <c r="L206" s="255">
        <v>6083703</v>
      </c>
      <c r="M206" s="196">
        <v>99.985816955566406</v>
      </c>
      <c r="N206" s="255">
        <v>33911312</v>
      </c>
      <c r="O206" s="255">
        <v>33974732</v>
      </c>
      <c r="P206" s="196">
        <v>99.813331604003906</v>
      </c>
      <c r="Q206" s="255">
        <v>26917</v>
      </c>
      <c r="R206" s="214">
        <v>0.44244435429573059</v>
      </c>
      <c r="S206" s="255">
        <v>1344</v>
      </c>
      <c r="T206" s="214">
        <v>3.9558811113238335E-3</v>
      </c>
      <c r="U206" s="255">
        <v>49201</v>
      </c>
      <c r="V206" s="214">
        <v>0.80884915590286255</v>
      </c>
      <c r="W206" s="255">
        <v>17151</v>
      </c>
      <c r="X206" s="214">
        <v>5.0576042383909225E-2</v>
      </c>
      <c r="Y206" s="256">
        <v>117.73686218261719</v>
      </c>
      <c r="Z206" s="256">
        <v>36.163356781005859</v>
      </c>
      <c r="AA206" s="256">
        <v>121996.3125</v>
      </c>
      <c r="AB206" s="256">
        <v>24306.619140625</v>
      </c>
    </row>
    <row r="207" spans="1:28">
      <c r="A207" s="352">
        <v>41904</v>
      </c>
      <c r="B207" s="180" t="s">
        <v>132</v>
      </c>
      <c r="C207" s="180" t="s">
        <v>128</v>
      </c>
      <c r="D207" s="241"/>
      <c r="E207" s="219">
        <v>178</v>
      </c>
      <c r="F207" s="219">
        <v>5</v>
      </c>
      <c r="G207" s="219">
        <v>527</v>
      </c>
      <c r="H207" s="219">
        <v>15</v>
      </c>
      <c r="I207" s="219">
        <v>1093</v>
      </c>
      <c r="J207" s="219">
        <v>35</v>
      </c>
      <c r="K207" s="219">
        <v>4807916</v>
      </c>
      <c r="L207" s="219">
        <v>4809054</v>
      </c>
      <c r="M207" s="196">
        <v>99.976333618164063</v>
      </c>
      <c r="N207" s="219">
        <v>23784084</v>
      </c>
      <c r="O207" s="219">
        <v>23843174</v>
      </c>
      <c r="P207" s="196">
        <v>99.752174377441406</v>
      </c>
      <c r="Q207" s="219">
        <v>45437</v>
      </c>
      <c r="R207" s="196">
        <v>0.94482201337814331</v>
      </c>
      <c r="S207" s="219">
        <v>18922</v>
      </c>
      <c r="T207" s="196">
        <v>7.9360239207744598E-2</v>
      </c>
      <c r="U207" s="219">
        <v>44948</v>
      </c>
      <c r="V207" s="196">
        <v>0.93487489223480225</v>
      </c>
      <c r="W207" s="219">
        <v>13286</v>
      </c>
      <c r="X207" s="196">
        <v>5.5860884487628937E-2</v>
      </c>
      <c r="Y207" s="194">
        <v>117.67869567871094</v>
      </c>
      <c r="Z207" s="194">
        <v>33.140480041503906</v>
      </c>
      <c r="AA207" s="194">
        <v>76112.4609375</v>
      </c>
      <c r="AB207" s="194">
        <v>12551.7197265625</v>
      </c>
    </row>
    <row r="208" spans="1:28">
      <c r="A208" s="352">
        <v>41903</v>
      </c>
      <c r="B208" s="199" t="s">
        <v>6</v>
      </c>
      <c r="C208" s="199"/>
      <c r="D208" s="241"/>
      <c r="E208" s="219">
        <v>1961</v>
      </c>
      <c r="F208" s="219">
        <v>209</v>
      </c>
      <c r="G208" s="219">
        <v>5814</v>
      </c>
      <c r="H208" s="219">
        <v>603</v>
      </c>
      <c r="I208" s="219">
        <v>17236</v>
      </c>
      <c r="J208" s="219">
        <v>2301</v>
      </c>
      <c r="K208" s="255">
        <v>41986790</v>
      </c>
      <c r="L208" s="255">
        <v>100134666</v>
      </c>
      <c r="M208" s="196">
        <v>41.930324109734386</v>
      </c>
      <c r="N208" s="255">
        <v>315927715</v>
      </c>
      <c r="O208" s="255">
        <v>318613734</v>
      </c>
      <c r="P208" s="196">
        <v>99.156966974938996</v>
      </c>
      <c r="Q208" s="255">
        <v>253940</v>
      </c>
      <c r="R208" s="214" t="e">
        <v>#DIV/0!</v>
      </c>
      <c r="S208" s="255">
        <v>342937</v>
      </c>
      <c r="T208" s="214">
        <v>0.24970251281955597</v>
      </c>
      <c r="U208" s="255">
        <v>1392348</v>
      </c>
      <c r="V208" s="214">
        <v>3.3161573321004525</v>
      </c>
      <c r="W208" s="255">
        <v>1425886</v>
      </c>
      <c r="X208" s="214">
        <v>0.45133298845731706</v>
      </c>
      <c r="Y208" s="256">
        <v>80.717642021179202</v>
      </c>
      <c r="Z208" s="256">
        <v>29.295509274800619</v>
      </c>
      <c r="AA208" s="256">
        <v>858606.265625</v>
      </c>
      <c r="AB208" s="256">
        <v>157477.6171875</v>
      </c>
    </row>
    <row r="209" spans="1:28">
      <c r="A209" s="352">
        <v>41903</v>
      </c>
      <c r="B209" s="180" t="s">
        <v>134</v>
      </c>
      <c r="C209" s="180"/>
      <c r="D209" s="241"/>
      <c r="E209" s="219">
        <v>664</v>
      </c>
      <c r="F209" s="219">
        <v>107</v>
      </c>
      <c r="G209" s="219">
        <v>1988</v>
      </c>
      <c r="H209" s="219">
        <v>321</v>
      </c>
      <c r="I209" s="219">
        <v>6809</v>
      </c>
      <c r="J209" s="219">
        <v>1331</v>
      </c>
      <c r="K209" s="219">
        <v>22804167</v>
      </c>
      <c r="L209" s="219">
        <v>23355702</v>
      </c>
      <c r="M209" s="196">
        <v>97.638542399624725</v>
      </c>
      <c r="N209" s="219">
        <v>39334903</v>
      </c>
      <c r="O209" s="219">
        <v>40467486</v>
      </c>
      <c r="P209" s="196">
        <v>97.201251888985638</v>
      </c>
      <c r="Q209" s="219">
        <v>96815</v>
      </c>
      <c r="R209" s="196">
        <v>0.41452404012302829</v>
      </c>
      <c r="S209" s="219">
        <v>326980</v>
      </c>
      <c r="T209" s="196">
        <v>0.80800669503037126</v>
      </c>
      <c r="U209" s="219">
        <v>853234</v>
      </c>
      <c r="V209" s="196">
        <v>3.7415705841579894</v>
      </c>
      <c r="W209" s="219">
        <v>487340</v>
      </c>
      <c r="X209" s="196">
        <v>1.2389505824992144</v>
      </c>
      <c r="Y209" s="194">
        <v>86.293244934082026</v>
      </c>
      <c r="Z209" s="194">
        <v>31.433790969848634</v>
      </c>
      <c r="AA209" s="194">
        <v>227480.0078125</v>
      </c>
      <c r="AB209" s="194">
        <v>38437.546875</v>
      </c>
    </row>
    <row r="210" spans="1:28">
      <c r="A210" s="352">
        <v>41903</v>
      </c>
      <c r="B210" s="180" t="s">
        <v>175</v>
      </c>
      <c r="C210" s="180"/>
      <c r="D210" s="241"/>
      <c r="E210" s="219">
        <v>641</v>
      </c>
      <c r="F210" s="219">
        <v>73</v>
      </c>
      <c r="G210" s="219">
        <v>1869</v>
      </c>
      <c r="H210" s="219">
        <v>195</v>
      </c>
      <c r="I210" s="219">
        <v>5842</v>
      </c>
      <c r="J210" s="219">
        <v>715</v>
      </c>
      <c r="K210" s="219">
        <v>72240</v>
      </c>
      <c r="L210" s="219">
        <v>57660009</v>
      </c>
      <c r="M210" s="196">
        <v>0.12528614069415078</v>
      </c>
      <c r="N210" s="219">
        <v>179969592</v>
      </c>
      <c r="O210" s="219">
        <v>181275508</v>
      </c>
      <c r="P210" s="196">
        <v>99.279596005876314</v>
      </c>
      <c r="Q210" s="219">
        <v>0</v>
      </c>
      <c r="R210" s="196" t="e">
        <v>#DIV/0!</v>
      </c>
      <c r="S210" s="219">
        <v>0</v>
      </c>
      <c r="T210" s="196" t="e">
        <v>#DIV/0!</v>
      </c>
      <c r="U210" s="219">
        <v>362613</v>
      </c>
      <c r="V210" s="196">
        <v>501.95597228124717</v>
      </c>
      <c r="W210" s="219">
        <v>879820</v>
      </c>
      <c r="X210" s="196">
        <v>0.48887146934264858</v>
      </c>
      <c r="Y210" s="194">
        <v>39.607396125793457</v>
      </c>
      <c r="Z210" s="194">
        <v>25.024564266204834</v>
      </c>
      <c r="AA210" s="194">
        <v>311896.84375</v>
      </c>
      <c r="AB210" s="194">
        <v>65862.2373046875</v>
      </c>
    </row>
    <row r="211" spans="1:28">
      <c r="A211" s="352">
        <v>41903</v>
      </c>
      <c r="B211" s="218" t="s">
        <v>135</v>
      </c>
      <c r="C211" s="126"/>
      <c r="D211" s="241"/>
      <c r="E211" s="219">
        <v>656</v>
      </c>
      <c r="F211" s="219">
        <v>29</v>
      </c>
      <c r="G211" s="219">
        <v>1957</v>
      </c>
      <c r="H211" s="219">
        <v>87</v>
      </c>
      <c r="I211" s="219">
        <v>4585</v>
      </c>
      <c r="J211" s="219">
        <v>255</v>
      </c>
      <c r="K211" s="189">
        <v>19110383</v>
      </c>
      <c r="L211" s="189">
        <v>19118955</v>
      </c>
      <c r="M211" s="196">
        <v>99.955164913563536</v>
      </c>
      <c r="N211" s="189">
        <v>96623220</v>
      </c>
      <c r="O211" s="189">
        <v>96870740</v>
      </c>
      <c r="P211" s="196">
        <v>99.744484247771823</v>
      </c>
      <c r="Q211" s="189">
        <v>157125</v>
      </c>
      <c r="R211" s="192">
        <v>0.82182839676367836</v>
      </c>
      <c r="S211" s="189">
        <v>15957</v>
      </c>
      <c r="T211" s="192">
        <v>1.6472466473312856E-2</v>
      </c>
      <c r="U211" s="189">
        <v>176501</v>
      </c>
      <c r="V211" s="205">
        <v>0.9235869481051644</v>
      </c>
      <c r="W211" s="189">
        <v>58726</v>
      </c>
      <c r="X211" s="205">
        <v>6.0778351799754687E-2</v>
      </c>
      <c r="Y211" s="203">
        <v>116.25228500366211</v>
      </c>
      <c r="Z211" s="203">
        <v>31.428172588348389</v>
      </c>
      <c r="AA211" s="203">
        <v>319229.4140625</v>
      </c>
      <c r="AB211" s="203">
        <v>53177.8330078125</v>
      </c>
    </row>
    <row r="212" spans="1:28">
      <c r="A212" s="352">
        <v>41903</v>
      </c>
      <c r="B212" s="218" t="s">
        <v>121</v>
      </c>
      <c r="C212" s="218" t="s">
        <v>122</v>
      </c>
      <c r="D212" s="241"/>
      <c r="E212" s="305">
        <v>168</v>
      </c>
      <c r="F212" s="305">
        <v>64</v>
      </c>
      <c r="G212" s="305">
        <v>492</v>
      </c>
      <c r="H212" s="305">
        <v>191</v>
      </c>
      <c r="I212" s="305">
        <v>1881</v>
      </c>
      <c r="J212" s="305">
        <v>803</v>
      </c>
      <c r="K212" s="215">
        <v>7490596</v>
      </c>
      <c r="L212" s="215">
        <v>7696471</v>
      </c>
      <c r="M212" s="216">
        <v>97.3250732421875</v>
      </c>
      <c r="N212" s="215">
        <v>14332192</v>
      </c>
      <c r="O212" s="215">
        <v>14765290</v>
      </c>
      <c r="P212" s="216">
        <v>97.066780090332031</v>
      </c>
      <c r="Q212" s="215">
        <v>58355</v>
      </c>
      <c r="R212" s="217">
        <v>0.75820463895797729</v>
      </c>
      <c r="S212" s="215">
        <v>158512</v>
      </c>
      <c r="T212" s="217">
        <v>1.0735447406768799</v>
      </c>
      <c r="U212" s="215">
        <v>346909</v>
      </c>
      <c r="V212" s="217">
        <v>4.6312603950500488</v>
      </c>
      <c r="W212" s="215">
        <v>210047</v>
      </c>
      <c r="X212" s="217">
        <v>1.4655609130859375</v>
      </c>
      <c r="Y212" s="217">
        <v>73.298622131347656</v>
      </c>
      <c r="Z212" s="217">
        <v>26.010885238647461</v>
      </c>
      <c r="AA212" s="217">
        <v>68814.234375</v>
      </c>
      <c r="AB212" s="216">
        <v>10938.265625</v>
      </c>
    </row>
    <row r="213" spans="1:28">
      <c r="A213" s="352">
        <v>41903</v>
      </c>
      <c r="B213" s="242" t="s">
        <v>123</v>
      </c>
      <c r="C213" s="218" t="s">
        <v>122</v>
      </c>
      <c r="D213" s="241"/>
      <c r="E213" s="305">
        <v>158</v>
      </c>
      <c r="F213" s="305">
        <v>11</v>
      </c>
      <c r="G213" s="305">
        <v>491</v>
      </c>
      <c r="H213" s="305">
        <v>34</v>
      </c>
      <c r="I213" s="305">
        <v>1479</v>
      </c>
      <c r="J213" s="305">
        <v>133</v>
      </c>
      <c r="K213" s="215">
        <v>4797332</v>
      </c>
      <c r="L213" s="215">
        <v>4886165</v>
      </c>
      <c r="M213" s="216">
        <v>98.18194580078125</v>
      </c>
      <c r="N213" s="215">
        <v>7433332</v>
      </c>
      <c r="O213" s="215">
        <v>7593389</v>
      </c>
      <c r="P213" s="216">
        <v>97.89215087890625</v>
      </c>
      <c r="Q213" s="215">
        <v>4730</v>
      </c>
      <c r="R213" s="217">
        <v>9.6803933382034302E-2</v>
      </c>
      <c r="S213" s="215">
        <v>7188</v>
      </c>
      <c r="T213" s="217">
        <v>9.466128796339035E-2</v>
      </c>
      <c r="U213" s="215">
        <v>140709</v>
      </c>
      <c r="V213" s="217">
        <v>2.933067798614502</v>
      </c>
      <c r="W213" s="215">
        <v>77458</v>
      </c>
      <c r="X213" s="217">
        <v>1.0420360565185547</v>
      </c>
      <c r="Y213" s="217">
        <v>91.866920471191406</v>
      </c>
      <c r="Z213" s="217">
        <v>32.697616577148438</v>
      </c>
      <c r="AA213" s="217">
        <v>45989.1171875</v>
      </c>
      <c r="AB213" s="216">
        <v>7688.205078125</v>
      </c>
    </row>
    <row r="214" spans="1:28">
      <c r="A214" s="352">
        <v>41903</v>
      </c>
      <c r="B214" s="242" t="s">
        <v>183</v>
      </c>
      <c r="C214" s="218" t="s">
        <v>122</v>
      </c>
      <c r="D214" s="241"/>
      <c r="E214" s="305">
        <v>130</v>
      </c>
      <c r="F214" s="305">
        <v>10</v>
      </c>
      <c r="G214" s="305">
        <v>391</v>
      </c>
      <c r="H214" s="305">
        <v>30</v>
      </c>
      <c r="I214" s="305">
        <v>1477</v>
      </c>
      <c r="J214" s="305">
        <v>114</v>
      </c>
      <c r="K214" s="215">
        <v>3776171</v>
      </c>
      <c r="L214" s="215">
        <v>3855784</v>
      </c>
      <c r="M214" s="216">
        <v>97.935234069824219</v>
      </c>
      <c r="N214" s="215">
        <v>5983947</v>
      </c>
      <c r="O214" s="215">
        <v>6132664</v>
      </c>
      <c r="P214" s="216">
        <v>97.575004577636719</v>
      </c>
      <c r="Q214" s="215">
        <v>9101</v>
      </c>
      <c r="R214" s="217">
        <v>0.23603500425815582</v>
      </c>
      <c r="S214" s="215">
        <v>17438</v>
      </c>
      <c r="T214" s="217">
        <v>0.28434625267982483</v>
      </c>
      <c r="U214" s="215">
        <v>105039</v>
      </c>
      <c r="V214" s="217">
        <v>2.7816271781921387</v>
      </c>
      <c r="W214" s="215">
        <v>61677</v>
      </c>
      <c r="X214" s="217">
        <v>1.0307077169418335</v>
      </c>
      <c r="Y214" s="217">
        <v>91.535873413085938</v>
      </c>
      <c r="Z214" s="217">
        <v>34.3292236328125</v>
      </c>
      <c r="AA214" s="217">
        <v>39603.1953125</v>
      </c>
      <c r="AB214" s="216">
        <v>7059.89697265625</v>
      </c>
    </row>
    <row r="215" spans="1:28">
      <c r="A215" s="352">
        <v>41903</v>
      </c>
      <c r="B215" s="181" t="s">
        <v>126</v>
      </c>
      <c r="C215" s="218" t="s">
        <v>122</v>
      </c>
      <c r="D215" s="241"/>
      <c r="E215" s="305">
        <v>110</v>
      </c>
      <c r="F215" s="305">
        <v>7</v>
      </c>
      <c r="G215" s="305">
        <v>322</v>
      </c>
      <c r="H215" s="305">
        <v>21</v>
      </c>
      <c r="I215" s="305">
        <v>984</v>
      </c>
      <c r="J215" s="305">
        <v>86</v>
      </c>
      <c r="K215" s="215">
        <v>3282675</v>
      </c>
      <c r="L215" s="215">
        <v>3349249</v>
      </c>
      <c r="M215" s="216">
        <v>98.01226806640625</v>
      </c>
      <c r="N215" s="215">
        <v>5407185</v>
      </c>
      <c r="O215" s="215">
        <v>5516396</v>
      </c>
      <c r="P215" s="216">
        <v>98.020248413085938</v>
      </c>
      <c r="Q215" s="215">
        <v>1755</v>
      </c>
      <c r="R215" s="217">
        <v>5.2399806678295135E-2</v>
      </c>
      <c r="S215" s="215">
        <v>878</v>
      </c>
      <c r="T215" s="217">
        <v>1.5916189178824425E-2</v>
      </c>
      <c r="U215" s="215">
        <v>92806</v>
      </c>
      <c r="V215" s="217">
        <v>2.8271455764770508</v>
      </c>
      <c r="W215" s="215">
        <v>55822</v>
      </c>
      <c r="X215" s="217">
        <v>1.0323671102523804</v>
      </c>
      <c r="Y215" s="217">
        <v>92.531280517578125</v>
      </c>
      <c r="Z215" s="217">
        <v>32.451686859130859</v>
      </c>
      <c r="AA215" s="217">
        <v>37121.05859375</v>
      </c>
      <c r="AB215" s="216">
        <v>6228.3505859375</v>
      </c>
    </row>
    <row r="216" spans="1:28">
      <c r="A216" s="352">
        <v>41903</v>
      </c>
      <c r="B216" s="181" t="s">
        <v>184</v>
      </c>
      <c r="C216" s="218" t="s">
        <v>122</v>
      </c>
      <c r="D216" s="241"/>
      <c r="E216" s="305">
        <v>98</v>
      </c>
      <c r="F216" s="305">
        <v>15</v>
      </c>
      <c r="G216" s="305">
        <v>292</v>
      </c>
      <c r="H216" s="305">
        <v>45</v>
      </c>
      <c r="I216" s="305">
        <v>988</v>
      </c>
      <c r="J216" s="305">
        <v>195</v>
      </c>
      <c r="K216" s="215">
        <v>3457393</v>
      </c>
      <c r="L216" s="215">
        <v>3568033</v>
      </c>
      <c r="M216" s="216">
        <v>96.899131774902344</v>
      </c>
      <c r="N216" s="215">
        <v>6178247</v>
      </c>
      <c r="O216" s="215">
        <v>6459747</v>
      </c>
      <c r="P216" s="216">
        <v>95.642242431640625</v>
      </c>
      <c r="Q216" s="215">
        <v>22874</v>
      </c>
      <c r="R216" s="217">
        <v>0.64108151197433472</v>
      </c>
      <c r="S216" s="215">
        <v>142964</v>
      </c>
      <c r="T216" s="217">
        <v>2.2131516933441162</v>
      </c>
      <c r="U216" s="215">
        <v>167771</v>
      </c>
      <c r="V216" s="217">
        <v>4.8525290489196777</v>
      </c>
      <c r="W216" s="215">
        <v>82336</v>
      </c>
      <c r="X216" s="217">
        <v>1.3326758146286011</v>
      </c>
      <c r="Y216" s="217">
        <v>82.233528137207031</v>
      </c>
      <c r="Z216" s="217">
        <v>31.679542541503906</v>
      </c>
      <c r="AA216" s="217">
        <v>35952.40234375</v>
      </c>
      <c r="AB216" s="216">
        <v>6522.82861328125</v>
      </c>
    </row>
    <row r="217" spans="1:28">
      <c r="A217" s="352">
        <v>41903</v>
      </c>
      <c r="B217" s="181" t="s">
        <v>131</v>
      </c>
      <c r="C217" s="218" t="s">
        <v>176</v>
      </c>
      <c r="D217" s="241"/>
      <c r="E217" s="305">
        <v>174</v>
      </c>
      <c r="F217" s="305">
        <v>20</v>
      </c>
      <c r="G217" s="305">
        <v>507</v>
      </c>
      <c r="H217" s="305">
        <v>50</v>
      </c>
      <c r="I217" s="305">
        <v>1463</v>
      </c>
      <c r="J217" s="305">
        <v>163</v>
      </c>
      <c r="K217" s="215">
        <v>19495</v>
      </c>
      <c r="L217" s="215">
        <v>15424432</v>
      </c>
      <c r="M217" s="216">
        <v>0.12639039754867554</v>
      </c>
      <c r="N217" s="215">
        <v>48872032</v>
      </c>
      <c r="O217" s="215">
        <v>49261588</v>
      </c>
      <c r="P217" s="216">
        <v>99.209205627441406</v>
      </c>
      <c r="Q217" s="215">
        <v>0</v>
      </c>
      <c r="R217" s="217">
        <v>0</v>
      </c>
      <c r="S217" s="215">
        <v>0</v>
      </c>
      <c r="T217" s="217">
        <v>0</v>
      </c>
      <c r="U217" s="215">
        <v>91160</v>
      </c>
      <c r="V217" s="217">
        <v>467.60708618164062</v>
      </c>
      <c r="W217" s="215">
        <v>295164</v>
      </c>
      <c r="X217" s="217">
        <v>0.60395276546478271</v>
      </c>
      <c r="Y217" s="217">
        <v>39.703006744384766</v>
      </c>
      <c r="Z217" s="217">
        <v>25.230051040649414</v>
      </c>
      <c r="AA217" s="217">
        <v>80303.296875</v>
      </c>
      <c r="AB217" s="216">
        <v>17822.87109375</v>
      </c>
    </row>
    <row r="218" spans="1:28">
      <c r="A218" s="352">
        <v>41903</v>
      </c>
      <c r="B218" s="181" t="s">
        <v>124</v>
      </c>
      <c r="C218" s="181" t="s">
        <v>176</v>
      </c>
      <c r="D218" s="241"/>
      <c r="E218" s="180">
        <v>126</v>
      </c>
      <c r="F218" s="180">
        <v>33</v>
      </c>
      <c r="G218" s="180">
        <v>370</v>
      </c>
      <c r="H218" s="180">
        <v>87</v>
      </c>
      <c r="I218" s="180">
        <v>1358</v>
      </c>
      <c r="J218" s="180">
        <v>345</v>
      </c>
      <c r="K218" s="215">
        <v>15995</v>
      </c>
      <c r="L218" s="215">
        <v>12009539</v>
      </c>
      <c r="M218" s="216">
        <v>0.13318578898906708</v>
      </c>
      <c r="N218" s="215">
        <v>31460496</v>
      </c>
      <c r="O218" s="215">
        <v>31873612</v>
      </c>
      <c r="P218" s="216">
        <v>98.703895568847656</v>
      </c>
      <c r="Q218" s="215">
        <v>0</v>
      </c>
      <c r="R218" s="217">
        <v>0</v>
      </c>
      <c r="S218" s="215">
        <v>0</v>
      </c>
      <c r="T218" s="217">
        <v>0</v>
      </c>
      <c r="U218" s="215">
        <v>85270</v>
      </c>
      <c r="V218" s="217">
        <v>533.10406494140625</v>
      </c>
      <c r="W218" s="215">
        <v>162316</v>
      </c>
      <c r="X218" s="217">
        <v>0.51593589782714844</v>
      </c>
      <c r="Y218" s="217">
        <v>39.673088073730469</v>
      </c>
      <c r="Z218" s="217">
        <v>25.288248062133789</v>
      </c>
      <c r="AA218" s="217">
        <v>51815.1796875</v>
      </c>
      <c r="AB218" s="216">
        <v>10614.818359375</v>
      </c>
    </row>
    <row r="219" spans="1:28">
      <c r="A219" s="352">
        <v>41903</v>
      </c>
      <c r="B219" s="206" t="s">
        <v>133</v>
      </c>
      <c r="C219" s="206" t="s">
        <v>176</v>
      </c>
      <c r="D219" s="241"/>
      <c r="E219" s="180">
        <v>164</v>
      </c>
      <c r="F219" s="180">
        <v>12</v>
      </c>
      <c r="G219" s="180">
        <v>485</v>
      </c>
      <c r="H219" s="180">
        <v>34</v>
      </c>
      <c r="I219" s="180">
        <v>1419</v>
      </c>
      <c r="J219" s="180">
        <v>114</v>
      </c>
      <c r="K219" s="254">
        <v>18165</v>
      </c>
      <c r="L219" s="254">
        <v>17075560</v>
      </c>
      <c r="M219" s="246">
        <v>0.10638011246919632</v>
      </c>
      <c r="N219" s="254">
        <v>61704136</v>
      </c>
      <c r="O219" s="254">
        <v>61948200</v>
      </c>
      <c r="P219" s="246">
        <v>99.60601806640625</v>
      </c>
      <c r="Q219" s="254">
        <v>0</v>
      </c>
      <c r="R219" s="249">
        <v>0</v>
      </c>
      <c r="S219" s="254">
        <v>0</v>
      </c>
      <c r="T219" s="249">
        <v>0</v>
      </c>
      <c r="U219" s="254">
        <v>103991</v>
      </c>
      <c r="V219" s="249">
        <v>572.48004150390625</v>
      </c>
      <c r="W219" s="254">
        <v>238376</v>
      </c>
      <c r="X219" s="249">
        <v>0.38632094860076904</v>
      </c>
      <c r="Y219" s="249">
        <v>40.581497192382813</v>
      </c>
      <c r="Z219" s="249">
        <v>25.488466262817383</v>
      </c>
      <c r="AA219" s="249">
        <v>116917.84375</v>
      </c>
      <c r="AB219" s="246">
        <v>23747.46484375</v>
      </c>
    </row>
    <row r="220" spans="1:28">
      <c r="A220" s="352">
        <v>41903</v>
      </c>
      <c r="B220" s="206" t="s">
        <v>125</v>
      </c>
      <c r="C220" s="206" t="s">
        <v>176</v>
      </c>
      <c r="D220" s="241"/>
      <c r="E220" s="180">
        <v>177</v>
      </c>
      <c r="F220" s="180">
        <v>8</v>
      </c>
      <c r="G220" s="180">
        <v>507</v>
      </c>
      <c r="H220" s="180">
        <v>24</v>
      </c>
      <c r="I220" s="180">
        <v>1602</v>
      </c>
      <c r="J220" s="180">
        <v>93</v>
      </c>
      <c r="K220" s="254">
        <v>18585</v>
      </c>
      <c r="L220" s="254">
        <v>13150478</v>
      </c>
      <c r="M220" s="246">
        <v>0.14132566750049591</v>
      </c>
      <c r="N220" s="254">
        <v>37932928</v>
      </c>
      <c r="O220" s="254">
        <v>38192108</v>
      </c>
      <c r="P220" s="246">
        <v>99.321380615234375</v>
      </c>
      <c r="Q220" s="254">
        <v>0</v>
      </c>
      <c r="R220" s="249">
        <v>0</v>
      </c>
      <c r="S220" s="254">
        <v>0</v>
      </c>
      <c r="T220" s="249">
        <v>0</v>
      </c>
      <c r="U220" s="254">
        <v>82192</v>
      </c>
      <c r="V220" s="249">
        <v>442.24911499023437</v>
      </c>
      <c r="W220" s="254">
        <v>183964</v>
      </c>
      <c r="X220" s="249">
        <v>0.4849717915058136</v>
      </c>
      <c r="Y220" s="249">
        <v>38.471992492675781</v>
      </c>
      <c r="Z220" s="249">
        <v>24.09149169921875</v>
      </c>
      <c r="AA220" s="249">
        <v>62860.5234375</v>
      </c>
      <c r="AB220" s="246">
        <v>13677.0830078125</v>
      </c>
    </row>
    <row r="221" spans="1:28">
      <c r="A221" s="352">
        <v>41903</v>
      </c>
      <c r="B221" s="181" t="s">
        <v>127</v>
      </c>
      <c r="C221" s="181" t="s">
        <v>128</v>
      </c>
      <c r="D221" s="241"/>
      <c r="E221" s="388">
        <v>150</v>
      </c>
      <c r="F221" s="388">
        <v>16</v>
      </c>
      <c r="G221" s="388">
        <v>450</v>
      </c>
      <c r="H221" s="388">
        <v>48</v>
      </c>
      <c r="I221" s="388">
        <v>1441</v>
      </c>
      <c r="J221" s="388">
        <v>160</v>
      </c>
      <c r="K221" s="187">
        <v>5093630</v>
      </c>
      <c r="L221" s="187">
        <v>5097462</v>
      </c>
      <c r="M221" s="185">
        <v>99.924827575683594</v>
      </c>
      <c r="N221" s="187">
        <v>22294460</v>
      </c>
      <c r="O221" s="187">
        <v>22376456</v>
      </c>
      <c r="P221" s="185">
        <v>99.633560180664063</v>
      </c>
      <c r="Q221" s="187">
        <v>71076</v>
      </c>
      <c r="R221" s="186">
        <v>1.394340991973877</v>
      </c>
      <c r="S221" s="187">
        <v>3501</v>
      </c>
      <c r="T221" s="186">
        <v>1.5645910054445267E-2</v>
      </c>
      <c r="U221" s="187">
        <v>67870</v>
      </c>
      <c r="V221" s="186">
        <v>1.3324486017227173</v>
      </c>
      <c r="W221" s="187">
        <v>16717</v>
      </c>
      <c r="X221" s="186">
        <v>7.498275488615036E-2</v>
      </c>
      <c r="Y221" s="186">
        <v>115.42755126953125</v>
      </c>
      <c r="Z221" s="186">
        <v>27.230119705200195</v>
      </c>
      <c r="AA221" s="186">
        <v>56475.9609375</v>
      </c>
      <c r="AB221" s="185">
        <v>8524.5400390625</v>
      </c>
    </row>
    <row r="222" spans="1:28">
      <c r="A222" s="352">
        <v>41903</v>
      </c>
      <c r="B222" s="181" t="s">
        <v>129</v>
      </c>
      <c r="C222" s="181" t="s">
        <v>128</v>
      </c>
      <c r="D222" s="241"/>
      <c r="E222" s="388">
        <v>152</v>
      </c>
      <c r="F222" s="388">
        <v>3</v>
      </c>
      <c r="G222" s="388">
        <v>452</v>
      </c>
      <c r="H222" s="388">
        <v>9</v>
      </c>
      <c r="I222" s="388">
        <v>1187</v>
      </c>
      <c r="J222" s="388">
        <v>29</v>
      </c>
      <c r="K222" s="187">
        <v>2842898</v>
      </c>
      <c r="L222" s="187">
        <v>2845719</v>
      </c>
      <c r="M222" s="185">
        <v>99.900871276855469</v>
      </c>
      <c r="N222" s="187">
        <v>13709136</v>
      </c>
      <c r="O222" s="187">
        <v>13761038</v>
      </c>
      <c r="P222" s="185">
        <v>99.622833251953125</v>
      </c>
      <c r="Q222" s="187">
        <v>55176</v>
      </c>
      <c r="R222" s="186">
        <v>1.9389123916625977</v>
      </c>
      <c r="S222" s="187">
        <v>10669</v>
      </c>
      <c r="T222" s="186">
        <v>7.753048837184906E-2</v>
      </c>
      <c r="U222" s="187">
        <v>29980</v>
      </c>
      <c r="V222" s="186">
        <v>1.0545576810836792</v>
      </c>
      <c r="W222" s="187">
        <v>12551</v>
      </c>
      <c r="X222" s="186">
        <v>9.1552086174488068E-2</v>
      </c>
      <c r="Y222" s="186">
        <v>113.63065338134766</v>
      </c>
      <c r="Z222" s="186">
        <v>29.743244171142578</v>
      </c>
      <c r="AA222" s="186">
        <v>40597.875</v>
      </c>
      <c r="AB222" s="185">
        <v>6531.2021484375</v>
      </c>
    </row>
    <row r="223" spans="1:28">
      <c r="A223" s="352">
        <v>41903</v>
      </c>
      <c r="B223" s="199" t="s">
        <v>130</v>
      </c>
      <c r="C223" s="199" t="s">
        <v>128</v>
      </c>
      <c r="D223" s="241"/>
      <c r="E223" s="219">
        <v>176</v>
      </c>
      <c r="F223" s="219">
        <v>5</v>
      </c>
      <c r="G223" s="219">
        <v>528</v>
      </c>
      <c r="H223" s="219">
        <v>15</v>
      </c>
      <c r="I223" s="219">
        <v>896</v>
      </c>
      <c r="J223" s="219">
        <v>32</v>
      </c>
      <c r="K223" s="255">
        <v>5980943</v>
      </c>
      <c r="L223" s="255">
        <v>5981764</v>
      </c>
      <c r="M223" s="196">
        <v>99.986274719238281</v>
      </c>
      <c r="N223" s="255">
        <v>34154740</v>
      </c>
      <c r="O223" s="255">
        <v>34215700</v>
      </c>
      <c r="P223" s="196">
        <v>99.82183837890625</v>
      </c>
      <c r="Q223" s="255">
        <v>14669</v>
      </c>
      <c r="R223" s="214">
        <v>0.24522866308689117</v>
      </c>
      <c r="S223" s="255">
        <v>1245</v>
      </c>
      <c r="T223" s="214">
        <v>3.6386805586516857E-3</v>
      </c>
      <c r="U223" s="255">
        <v>43482</v>
      </c>
      <c r="V223" s="214">
        <v>0.727009117603302</v>
      </c>
      <c r="W223" s="255">
        <v>17905</v>
      </c>
      <c r="X223" s="214">
        <v>5.2423179149627686E-2</v>
      </c>
      <c r="Y223" s="256">
        <v>118.99765777587891</v>
      </c>
      <c r="Z223" s="256">
        <v>36.684345245361328</v>
      </c>
      <c r="AA223" s="256">
        <v>134012.046875</v>
      </c>
      <c r="AB223" s="256">
        <v>24757.951171875</v>
      </c>
    </row>
    <row r="224" spans="1:28">
      <c r="A224" s="352">
        <v>41903</v>
      </c>
      <c r="B224" s="180" t="s">
        <v>132</v>
      </c>
      <c r="C224" s="180" t="s">
        <v>128</v>
      </c>
      <c r="D224" s="241"/>
      <c r="E224" s="219">
        <v>178</v>
      </c>
      <c r="F224" s="219">
        <v>5</v>
      </c>
      <c r="G224" s="219">
        <v>527</v>
      </c>
      <c r="H224" s="219">
        <v>15</v>
      </c>
      <c r="I224" s="219">
        <v>1061</v>
      </c>
      <c r="J224" s="219">
        <v>34</v>
      </c>
      <c r="K224" s="219">
        <v>5192912</v>
      </c>
      <c r="L224" s="219">
        <v>5194010</v>
      </c>
      <c r="M224" s="196">
        <v>99.978858947753906</v>
      </c>
      <c r="N224" s="219">
        <v>26464884</v>
      </c>
      <c r="O224" s="219">
        <v>26517546</v>
      </c>
      <c r="P224" s="196">
        <v>99.801406860351563</v>
      </c>
      <c r="Q224" s="219">
        <v>16204</v>
      </c>
      <c r="R224" s="196">
        <v>0.31197476387023926</v>
      </c>
      <c r="S224" s="219">
        <v>542</v>
      </c>
      <c r="T224" s="196">
        <v>2.0439296495169401E-3</v>
      </c>
      <c r="U224" s="219">
        <v>35169</v>
      </c>
      <c r="V224" s="196">
        <v>0.67725008726119995</v>
      </c>
      <c r="W224" s="219">
        <v>11553</v>
      </c>
      <c r="X224" s="196">
        <v>4.3654073029756546E-2</v>
      </c>
      <c r="Y224" s="194">
        <v>116.95327758789062</v>
      </c>
      <c r="Z224" s="194">
        <v>32.054981231689453</v>
      </c>
      <c r="AA224" s="194">
        <v>88143.53125</v>
      </c>
      <c r="AB224" s="194">
        <v>13364.1396484375</v>
      </c>
    </row>
    <row r="225" spans="1:28">
      <c r="A225" s="352">
        <v>41902</v>
      </c>
      <c r="B225" s="199" t="s">
        <v>6</v>
      </c>
      <c r="C225" s="199"/>
      <c r="D225" s="241"/>
      <c r="E225" s="219">
        <v>1961</v>
      </c>
      <c r="F225" s="219">
        <v>209</v>
      </c>
      <c r="G225" s="219">
        <v>5814</v>
      </c>
      <c r="H225" s="219">
        <v>603</v>
      </c>
      <c r="I225" s="219">
        <v>17241</v>
      </c>
      <c r="J225" s="219">
        <v>2303</v>
      </c>
      <c r="K225" s="255">
        <v>42097170</v>
      </c>
      <c r="L225" s="255">
        <v>99502599</v>
      </c>
      <c r="M225" s="196">
        <v>42.307608467593901</v>
      </c>
      <c r="N225" s="255">
        <v>320985395</v>
      </c>
      <c r="O225" s="255">
        <v>323756698</v>
      </c>
      <c r="P225" s="196">
        <v>99.144016782627304</v>
      </c>
      <c r="Q225" s="255">
        <v>343606</v>
      </c>
      <c r="R225" s="214" t="e">
        <v>#DIV/0!</v>
      </c>
      <c r="S225" s="255">
        <v>340461</v>
      </c>
      <c r="T225" s="214">
        <v>0.2444315939623509</v>
      </c>
      <c r="U225" s="255">
        <v>1426526</v>
      </c>
      <c r="V225" s="214">
        <v>3.3886506364920823</v>
      </c>
      <c r="W225" s="255">
        <v>1491245</v>
      </c>
      <c r="X225" s="214">
        <v>0.46458344725359391</v>
      </c>
      <c r="Y225" s="256">
        <v>80.724174054463703</v>
      </c>
      <c r="Z225" s="256">
        <v>29.101683712005613</v>
      </c>
      <c r="AA225" s="256">
        <v>888812.8046875</v>
      </c>
      <c r="AB225" s="256">
        <v>156600.92822265625</v>
      </c>
    </row>
    <row r="226" spans="1:28">
      <c r="A226" s="352">
        <v>41902</v>
      </c>
      <c r="B226" s="180" t="s">
        <v>134</v>
      </c>
      <c r="C226" s="180"/>
      <c r="D226" s="241"/>
      <c r="E226" s="219">
        <v>664</v>
      </c>
      <c r="F226" s="219">
        <v>107</v>
      </c>
      <c r="G226" s="219">
        <v>1988</v>
      </c>
      <c r="H226" s="219">
        <v>321</v>
      </c>
      <c r="I226" s="219">
        <v>6809</v>
      </c>
      <c r="J226" s="219">
        <v>1331</v>
      </c>
      <c r="K226" s="219">
        <v>22675607</v>
      </c>
      <c r="L226" s="219">
        <v>23213815</v>
      </c>
      <c r="M226" s="196">
        <v>97.681518526791052</v>
      </c>
      <c r="N226" s="219">
        <v>41217144</v>
      </c>
      <c r="O226" s="219">
        <v>42347148</v>
      </c>
      <c r="P226" s="196">
        <v>97.331570003250278</v>
      </c>
      <c r="Q226" s="219">
        <v>113205</v>
      </c>
      <c r="R226" s="196">
        <v>0.4876621997111576</v>
      </c>
      <c r="S226" s="219">
        <v>295364</v>
      </c>
      <c r="T226" s="196">
        <v>0.69748260132934048</v>
      </c>
      <c r="U226" s="219">
        <v>876356</v>
      </c>
      <c r="V226" s="196">
        <v>3.8647522044503044</v>
      </c>
      <c r="W226" s="219">
        <v>519996</v>
      </c>
      <c r="X226" s="196">
        <v>1.2616012808075026</v>
      </c>
      <c r="Y226" s="194">
        <v>86.664079284667963</v>
      </c>
      <c r="Z226" s="194">
        <v>31.585711288452149</v>
      </c>
      <c r="AA226" s="194">
        <v>256497.15234375</v>
      </c>
      <c r="AB226" s="194">
        <v>40861.8251953125</v>
      </c>
    </row>
    <row r="227" spans="1:28">
      <c r="A227" s="352">
        <v>41902</v>
      </c>
      <c r="B227" s="180" t="s">
        <v>175</v>
      </c>
      <c r="C227" s="180"/>
      <c r="D227" s="241"/>
      <c r="E227" s="219">
        <v>641</v>
      </c>
      <c r="F227" s="219">
        <v>73</v>
      </c>
      <c r="G227" s="219">
        <v>1869</v>
      </c>
      <c r="H227" s="219">
        <v>195</v>
      </c>
      <c r="I227" s="219">
        <v>5842</v>
      </c>
      <c r="J227" s="219">
        <v>715</v>
      </c>
      <c r="K227" s="219">
        <v>72240</v>
      </c>
      <c r="L227" s="219">
        <v>56930883</v>
      </c>
      <c r="M227" s="196">
        <v>0.12689070710531575</v>
      </c>
      <c r="N227" s="219">
        <v>183101124</v>
      </c>
      <c r="O227" s="219">
        <v>184469876</v>
      </c>
      <c r="P227" s="196">
        <v>99.258007849476741</v>
      </c>
      <c r="Q227" s="219">
        <v>0</v>
      </c>
      <c r="R227" s="196" t="e">
        <v>#DIV/0!</v>
      </c>
      <c r="S227" s="219">
        <v>0</v>
      </c>
      <c r="T227" s="196" t="e">
        <v>#DIV/0!</v>
      </c>
      <c r="U227" s="219">
        <v>375995</v>
      </c>
      <c r="V227" s="196">
        <v>520.4803373431763</v>
      </c>
      <c r="W227" s="219">
        <v>906880</v>
      </c>
      <c r="X227" s="196">
        <v>0.4952891506939503</v>
      </c>
      <c r="Y227" s="194">
        <v>39.922823905944824</v>
      </c>
      <c r="Z227" s="194">
        <v>24.913531303405762</v>
      </c>
      <c r="AA227" s="194">
        <v>318876.35546875</v>
      </c>
      <c r="AB227" s="194">
        <v>65250.5693359375</v>
      </c>
    </row>
    <row r="228" spans="1:28">
      <c r="A228" s="352">
        <v>41902</v>
      </c>
      <c r="B228" s="218" t="s">
        <v>135</v>
      </c>
      <c r="C228" s="126"/>
      <c r="D228" s="241"/>
      <c r="E228" s="219">
        <v>656</v>
      </c>
      <c r="F228" s="219">
        <v>29</v>
      </c>
      <c r="G228" s="219">
        <v>1957</v>
      </c>
      <c r="H228" s="219">
        <v>87</v>
      </c>
      <c r="I228" s="219">
        <v>4590</v>
      </c>
      <c r="J228" s="219">
        <v>257</v>
      </c>
      <c r="K228" s="189">
        <v>19349323</v>
      </c>
      <c r="L228" s="189">
        <v>19357901</v>
      </c>
      <c r="M228" s="196">
        <v>99.955687344407849</v>
      </c>
      <c r="N228" s="189">
        <v>96667127</v>
      </c>
      <c r="O228" s="189">
        <v>96939674</v>
      </c>
      <c r="P228" s="196">
        <v>99.71884885851793</v>
      </c>
      <c r="Q228" s="189">
        <v>230401</v>
      </c>
      <c r="R228" s="192">
        <v>1.1902168618470812</v>
      </c>
      <c r="S228" s="189">
        <v>45097</v>
      </c>
      <c r="T228" s="192">
        <v>4.6520685173411187E-2</v>
      </c>
      <c r="U228" s="189">
        <v>174175</v>
      </c>
      <c r="V228" s="205">
        <v>0.90016069352366146</v>
      </c>
      <c r="W228" s="189">
        <v>64369</v>
      </c>
      <c r="X228" s="205">
        <v>6.6588304378009111E-2</v>
      </c>
      <c r="Y228" s="203">
        <v>115.58561897277832</v>
      </c>
      <c r="Z228" s="203">
        <v>30.805808544158936</v>
      </c>
      <c r="AA228" s="203">
        <v>313439.296875</v>
      </c>
      <c r="AB228" s="203">
        <v>50488.53369140625</v>
      </c>
    </row>
    <row r="229" spans="1:28">
      <c r="A229" s="352">
        <v>41902</v>
      </c>
      <c r="B229" s="218" t="s">
        <v>121</v>
      </c>
      <c r="C229" s="218" t="s">
        <v>122</v>
      </c>
      <c r="D229" s="241"/>
      <c r="E229" s="305">
        <v>168</v>
      </c>
      <c r="F229" s="305">
        <v>64</v>
      </c>
      <c r="G229" s="305">
        <v>492</v>
      </c>
      <c r="H229" s="305">
        <v>191</v>
      </c>
      <c r="I229" s="305">
        <v>1881</v>
      </c>
      <c r="J229" s="305">
        <v>803</v>
      </c>
      <c r="K229" s="215">
        <v>7514416</v>
      </c>
      <c r="L229" s="215">
        <v>7726811</v>
      </c>
      <c r="M229" s="216">
        <v>97.251197814941406</v>
      </c>
      <c r="N229" s="215">
        <v>15128119</v>
      </c>
      <c r="O229" s="215">
        <v>15593630</v>
      </c>
      <c r="P229" s="216">
        <v>97.014732360839844</v>
      </c>
      <c r="Q229" s="215">
        <v>76410</v>
      </c>
      <c r="R229" s="217">
        <v>0.98889440298080444</v>
      </c>
      <c r="S229" s="215">
        <v>176728</v>
      </c>
      <c r="T229" s="217">
        <v>1.1333345174789429</v>
      </c>
      <c r="U229" s="215">
        <v>370873</v>
      </c>
      <c r="V229" s="217">
        <v>4.9354867935180664</v>
      </c>
      <c r="W229" s="215">
        <v>233950</v>
      </c>
      <c r="X229" s="217">
        <v>1.5464580059051514</v>
      </c>
      <c r="Y229" s="217">
        <v>73.541496276855469</v>
      </c>
      <c r="Z229" s="217">
        <v>26.050045013427734</v>
      </c>
      <c r="AA229" s="217">
        <v>81518.109375</v>
      </c>
      <c r="AB229" s="216">
        <v>12178.20703125</v>
      </c>
    </row>
    <row r="230" spans="1:28">
      <c r="A230" s="352">
        <v>41902</v>
      </c>
      <c r="B230" s="242" t="s">
        <v>123</v>
      </c>
      <c r="C230" s="218" t="s">
        <v>122</v>
      </c>
      <c r="D230" s="241"/>
      <c r="E230" s="305">
        <v>158</v>
      </c>
      <c r="F230" s="305">
        <v>11</v>
      </c>
      <c r="G230" s="305">
        <v>491</v>
      </c>
      <c r="H230" s="305">
        <v>34</v>
      </c>
      <c r="I230" s="305">
        <v>1479</v>
      </c>
      <c r="J230" s="305">
        <v>133</v>
      </c>
      <c r="K230" s="215">
        <v>4820055</v>
      </c>
      <c r="L230" s="215">
        <v>4905468</v>
      </c>
      <c r="M230" s="216">
        <v>98.258819580078125</v>
      </c>
      <c r="N230" s="215">
        <v>7921299</v>
      </c>
      <c r="O230" s="215">
        <v>8089403</v>
      </c>
      <c r="P230" s="216">
        <v>97.921920776367188</v>
      </c>
      <c r="Q230" s="215">
        <v>4746</v>
      </c>
      <c r="R230" s="217">
        <v>9.6749179065227509E-2</v>
      </c>
      <c r="S230" s="215">
        <v>7671</v>
      </c>
      <c r="T230" s="217">
        <v>9.4827763736248016E-2</v>
      </c>
      <c r="U230" s="215">
        <v>142190</v>
      </c>
      <c r="V230" s="217">
        <v>2.9499664306640625</v>
      </c>
      <c r="W230" s="215">
        <v>85487</v>
      </c>
      <c r="X230" s="217">
        <v>1.0792043209075928</v>
      </c>
      <c r="Y230" s="217">
        <v>91.6177978515625</v>
      </c>
      <c r="Z230" s="217">
        <v>32.505939483642578</v>
      </c>
      <c r="AA230" s="217">
        <v>51803.3515625</v>
      </c>
      <c r="AB230" s="216">
        <v>8277.349609375</v>
      </c>
    </row>
    <row r="231" spans="1:28">
      <c r="A231" s="352">
        <v>41902</v>
      </c>
      <c r="B231" s="242" t="s">
        <v>183</v>
      </c>
      <c r="C231" s="218" t="s">
        <v>122</v>
      </c>
      <c r="D231" s="241"/>
      <c r="E231" s="305">
        <v>130</v>
      </c>
      <c r="F231" s="305">
        <v>10</v>
      </c>
      <c r="G231" s="305">
        <v>391</v>
      </c>
      <c r="H231" s="305">
        <v>30</v>
      </c>
      <c r="I231" s="305">
        <v>1477</v>
      </c>
      <c r="J231" s="305">
        <v>114</v>
      </c>
      <c r="K231" s="215">
        <v>3683936</v>
      </c>
      <c r="L231" s="215">
        <v>3762244</v>
      </c>
      <c r="M231" s="216">
        <v>97.9185791015625</v>
      </c>
      <c r="N231" s="215">
        <v>6072787</v>
      </c>
      <c r="O231" s="215">
        <v>6208360</v>
      </c>
      <c r="P231" s="216">
        <v>97.8162841796875</v>
      </c>
      <c r="Q231" s="215">
        <v>8727</v>
      </c>
      <c r="R231" s="217">
        <v>0.23196262121200562</v>
      </c>
      <c r="S231" s="215">
        <v>18983</v>
      </c>
      <c r="T231" s="217">
        <v>0.30576512217521667</v>
      </c>
      <c r="U231" s="215">
        <v>105644</v>
      </c>
      <c r="V231" s="217">
        <v>2.8676936626434326</v>
      </c>
      <c r="W231" s="215">
        <v>61351</v>
      </c>
      <c r="X231" s="217">
        <v>1.010261058807373</v>
      </c>
      <c r="Y231" s="217">
        <v>91.032020568847656</v>
      </c>
      <c r="Z231" s="217">
        <v>33.433456420898437</v>
      </c>
      <c r="AA231" s="217">
        <v>42050.00390625</v>
      </c>
      <c r="AB231" s="216">
        <v>6755.388671875</v>
      </c>
    </row>
    <row r="232" spans="1:28">
      <c r="A232" s="352">
        <v>41902</v>
      </c>
      <c r="B232" s="181" t="s">
        <v>126</v>
      </c>
      <c r="C232" s="218" t="s">
        <v>122</v>
      </c>
      <c r="D232" s="241"/>
      <c r="E232" s="305">
        <v>110</v>
      </c>
      <c r="F232" s="305">
        <v>7</v>
      </c>
      <c r="G232" s="305">
        <v>322</v>
      </c>
      <c r="H232" s="305">
        <v>21</v>
      </c>
      <c r="I232" s="305">
        <v>984</v>
      </c>
      <c r="J232" s="305">
        <v>86</v>
      </c>
      <c r="K232" s="215">
        <v>3284054</v>
      </c>
      <c r="L232" s="215">
        <v>3345656</v>
      </c>
      <c r="M232" s="216">
        <v>98.158744812011719</v>
      </c>
      <c r="N232" s="215">
        <v>5454326</v>
      </c>
      <c r="O232" s="215">
        <v>5564135</v>
      </c>
      <c r="P232" s="216">
        <v>98.0264892578125</v>
      </c>
      <c r="Q232" s="215">
        <v>2974</v>
      </c>
      <c r="R232" s="217">
        <v>8.8891386985778809E-2</v>
      </c>
      <c r="S232" s="215">
        <v>1878</v>
      </c>
      <c r="T232" s="217">
        <v>3.3751875162124634E-2</v>
      </c>
      <c r="U232" s="215">
        <v>92689</v>
      </c>
      <c r="V232" s="217">
        <v>2.8223958015441895</v>
      </c>
      <c r="W232" s="215">
        <v>54772</v>
      </c>
      <c r="X232" s="217">
        <v>1.0041937828063965</v>
      </c>
      <c r="Y232" s="217">
        <v>95.935272216796875</v>
      </c>
      <c r="Z232" s="217">
        <v>34.903636932373047</v>
      </c>
      <c r="AA232" s="217">
        <v>41083.625</v>
      </c>
      <c r="AB232" s="216">
        <v>6981.93505859375</v>
      </c>
    </row>
    <row r="233" spans="1:28">
      <c r="A233" s="352">
        <v>41902</v>
      </c>
      <c r="B233" s="181" t="s">
        <v>184</v>
      </c>
      <c r="C233" s="218" t="s">
        <v>122</v>
      </c>
      <c r="D233" s="241"/>
      <c r="E233" s="305">
        <v>98</v>
      </c>
      <c r="F233" s="305">
        <v>15</v>
      </c>
      <c r="G233" s="305">
        <v>292</v>
      </c>
      <c r="H233" s="305">
        <v>45</v>
      </c>
      <c r="I233" s="305">
        <v>988</v>
      </c>
      <c r="J233" s="305">
        <v>195</v>
      </c>
      <c r="K233" s="215">
        <v>3373146</v>
      </c>
      <c r="L233" s="215">
        <v>3473636</v>
      </c>
      <c r="M233" s="216">
        <v>97.107063293457031</v>
      </c>
      <c r="N233" s="215">
        <v>6640613</v>
      </c>
      <c r="O233" s="215">
        <v>6891620</v>
      </c>
      <c r="P233" s="216">
        <v>96.357795715332031</v>
      </c>
      <c r="Q233" s="215">
        <v>20348</v>
      </c>
      <c r="R233" s="217">
        <v>0.58578389883041382</v>
      </c>
      <c r="S233" s="215">
        <v>90104</v>
      </c>
      <c r="T233" s="217">
        <v>1.3074429035186768</v>
      </c>
      <c r="U233" s="215">
        <v>164960</v>
      </c>
      <c r="V233" s="217">
        <v>4.8903903961181641</v>
      </c>
      <c r="W233" s="215">
        <v>84436</v>
      </c>
      <c r="X233" s="217">
        <v>1.2715091705322266</v>
      </c>
      <c r="Y233" s="217">
        <v>81.193809509277344</v>
      </c>
      <c r="Z233" s="217">
        <v>31.035478591918945</v>
      </c>
      <c r="AA233" s="217">
        <v>40042.0625</v>
      </c>
      <c r="AB233" s="216">
        <v>6668.94482421875</v>
      </c>
    </row>
    <row r="234" spans="1:28">
      <c r="A234" s="352">
        <v>41902</v>
      </c>
      <c r="B234" s="181" t="s">
        <v>131</v>
      </c>
      <c r="C234" s="218" t="s">
        <v>176</v>
      </c>
      <c r="D234" s="241"/>
      <c r="E234" s="305">
        <v>174</v>
      </c>
      <c r="F234" s="305">
        <v>20</v>
      </c>
      <c r="G234" s="305">
        <v>507</v>
      </c>
      <c r="H234" s="305">
        <v>50</v>
      </c>
      <c r="I234" s="305">
        <v>1463</v>
      </c>
      <c r="J234" s="305">
        <v>163</v>
      </c>
      <c r="K234" s="215">
        <v>19495</v>
      </c>
      <c r="L234" s="215">
        <v>15885255</v>
      </c>
      <c r="M234" s="216">
        <v>0.12272386997938156</v>
      </c>
      <c r="N234" s="215">
        <v>51438216</v>
      </c>
      <c r="O234" s="215">
        <v>51815720</v>
      </c>
      <c r="P234" s="216">
        <v>99.271446228027344</v>
      </c>
      <c r="Q234" s="215">
        <v>0</v>
      </c>
      <c r="R234" s="217">
        <v>0</v>
      </c>
      <c r="S234" s="215">
        <v>0</v>
      </c>
      <c r="T234" s="217">
        <v>0</v>
      </c>
      <c r="U234" s="215">
        <v>95483</v>
      </c>
      <c r="V234" s="217">
        <v>489.781982421875</v>
      </c>
      <c r="W234" s="215">
        <v>301042</v>
      </c>
      <c r="X234" s="217">
        <v>0.58524966239929199</v>
      </c>
      <c r="Y234" s="217">
        <v>40.122348785400391</v>
      </c>
      <c r="Z234" s="217">
        <v>25.018888473510742</v>
      </c>
      <c r="AA234" s="217">
        <v>85378.203125</v>
      </c>
      <c r="AB234" s="216">
        <v>18339.7890625</v>
      </c>
    </row>
    <row r="235" spans="1:28">
      <c r="A235" s="352">
        <v>41902</v>
      </c>
      <c r="B235" s="181" t="s">
        <v>124</v>
      </c>
      <c r="C235" s="181" t="s">
        <v>176</v>
      </c>
      <c r="D235" s="241"/>
      <c r="E235" s="180">
        <v>126</v>
      </c>
      <c r="F235" s="180">
        <v>33</v>
      </c>
      <c r="G235" s="180">
        <v>370</v>
      </c>
      <c r="H235" s="180">
        <v>87</v>
      </c>
      <c r="I235" s="180">
        <v>1358</v>
      </c>
      <c r="J235" s="180">
        <v>345</v>
      </c>
      <c r="K235" s="215">
        <v>15995</v>
      </c>
      <c r="L235" s="215">
        <v>11980125</v>
      </c>
      <c r="M235" s="216">
        <v>0.13351279497146606</v>
      </c>
      <c r="N235" s="215">
        <v>33109104</v>
      </c>
      <c r="O235" s="215">
        <v>33564728</v>
      </c>
      <c r="P235" s="216">
        <v>98.642547607421875</v>
      </c>
      <c r="Q235" s="215">
        <v>0</v>
      </c>
      <c r="R235" s="217">
        <v>0</v>
      </c>
      <c r="S235" s="215">
        <v>0</v>
      </c>
      <c r="T235" s="217">
        <v>0</v>
      </c>
      <c r="U235" s="215">
        <v>94690</v>
      </c>
      <c r="V235" s="217">
        <v>591.99749755859375</v>
      </c>
      <c r="W235" s="215">
        <v>178514</v>
      </c>
      <c r="X235" s="217">
        <v>0.53916895389556885</v>
      </c>
      <c r="Y235" s="217">
        <v>39.864307403564453</v>
      </c>
      <c r="Z235" s="217">
        <v>25.499252319335937</v>
      </c>
      <c r="AA235" s="217">
        <v>55728.73046875</v>
      </c>
      <c r="AB235" s="216">
        <v>11290.9609375</v>
      </c>
    </row>
    <row r="236" spans="1:28">
      <c r="A236" s="352">
        <v>41902</v>
      </c>
      <c r="B236" s="206" t="s">
        <v>133</v>
      </c>
      <c r="C236" s="206" t="s">
        <v>176</v>
      </c>
      <c r="D236" s="241"/>
      <c r="E236" s="180">
        <v>164</v>
      </c>
      <c r="F236" s="180">
        <v>12</v>
      </c>
      <c r="G236" s="180">
        <v>485</v>
      </c>
      <c r="H236" s="180">
        <v>34</v>
      </c>
      <c r="I236" s="180">
        <v>1419</v>
      </c>
      <c r="J236" s="180">
        <v>114</v>
      </c>
      <c r="K236" s="254">
        <v>18165</v>
      </c>
      <c r="L236" s="254">
        <v>16436727</v>
      </c>
      <c r="M236" s="246">
        <v>0.11051470041275024</v>
      </c>
      <c r="N236" s="254">
        <v>58586144</v>
      </c>
      <c r="O236" s="254">
        <v>58835452</v>
      </c>
      <c r="P236" s="246">
        <v>99.576263427734375</v>
      </c>
      <c r="Q236" s="254">
        <v>0</v>
      </c>
      <c r="R236" s="249">
        <v>0</v>
      </c>
      <c r="S236" s="254">
        <v>0</v>
      </c>
      <c r="T236" s="249">
        <v>0</v>
      </c>
      <c r="U236" s="254">
        <v>98410</v>
      </c>
      <c r="V236" s="249">
        <v>541.756103515625</v>
      </c>
      <c r="W236" s="254">
        <v>227686</v>
      </c>
      <c r="X236" s="249">
        <v>0.38863456249237061</v>
      </c>
      <c r="Y236" s="249">
        <v>40.821746826171875</v>
      </c>
      <c r="Z236" s="249">
        <v>25.413448333740234</v>
      </c>
      <c r="AA236" s="249">
        <v>108004.3828125</v>
      </c>
      <c r="AB236" s="246">
        <v>21802.443359375</v>
      </c>
    </row>
    <row r="237" spans="1:28">
      <c r="A237" s="352">
        <v>41902</v>
      </c>
      <c r="B237" s="206" t="s">
        <v>125</v>
      </c>
      <c r="C237" s="206" t="s">
        <v>176</v>
      </c>
      <c r="D237" s="241"/>
      <c r="E237" s="180">
        <v>177</v>
      </c>
      <c r="F237" s="180">
        <v>8</v>
      </c>
      <c r="G237" s="180">
        <v>507</v>
      </c>
      <c r="H237" s="180">
        <v>24</v>
      </c>
      <c r="I237" s="180">
        <v>1602</v>
      </c>
      <c r="J237" s="180">
        <v>93</v>
      </c>
      <c r="K237" s="254">
        <v>18585</v>
      </c>
      <c r="L237" s="254">
        <v>12628776</v>
      </c>
      <c r="M237" s="246">
        <v>0.14716391265392303</v>
      </c>
      <c r="N237" s="254">
        <v>39967660</v>
      </c>
      <c r="O237" s="254">
        <v>40253976</v>
      </c>
      <c r="P237" s="246">
        <v>99.288726806640625</v>
      </c>
      <c r="Q237" s="254">
        <v>0</v>
      </c>
      <c r="R237" s="249">
        <v>0</v>
      </c>
      <c r="S237" s="254">
        <v>0</v>
      </c>
      <c r="T237" s="249">
        <v>0</v>
      </c>
      <c r="U237" s="254">
        <v>87412</v>
      </c>
      <c r="V237" s="249">
        <v>470.3363037109375</v>
      </c>
      <c r="W237" s="254">
        <v>199638</v>
      </c>
      <c r="X237" s="249">
        <v>0.49949884414672852</v>
      </c>
      <c r="Y237" s="249">
        <v>38.882892608642578</v>
      </c>
      <c r="Z237" s="249">
        <v>23.722536087036133</v>
      </c>
      <c r="AA237" s="249">
        <v>69765.0390625</v>
      </c>
      <c r="AB237" s="246">
        <v>13817.3759765625</v>
      </c>
    </row>
    <row r="238" spans="1:28">
      <c r="A238" s="352">
        <v>41902</v>
      </c>
      <c r="B238" s="181" t="s">
        <v>127</v>
      </c>
      <c r="C238" s="181" t="s">
        <v>128</v>
      </c>
      <c r="D238" s="241"/>
      <c r="E238" s="388">
        <v>150</v>
      </c>
      <c r="F238" s="388">
        <v>16</v>
      </c>
      <c r="G238" s="388">
        <v>450</v>
      </c>
      <c r="H238" s="388">
        <v>48</v>
      </c>
      <c r="I238" s="388">
        <v>1446</v>
      </c>
      <c r="J238" s="388">
        <v>160</v>
      </c>
      <c r="K238" s="187">
        <v>5143652</v>
      </c>
      <c r="L238" s="187">
        <v>5147648</v>
      </c>
      <c r="M238" s="185">
        <v>99.922370910644531</v>
      </c>
      <c r="N238" s="187">
        <v>22520872</v>
      </c>
      <c r="O238" s="187">
        <v>22609572</v>
      </c>
      <c r="P238" s="185">
        <v>99.607688903808594</v>
      </c>
      <c r="Q238" s="187">
        <v>113989</v>
      </c>
      <c r="R238" s="186">
        <v>2.2143900394439697</v>
      </c>
      <c r="S238" s="187">
        <v>4524</v>
      </c>
      <c r="T238" s="186">
        <v>2.0009225234389305E-2</v>
      </c>
      <c r="U238" s="187">
        <v>58517</v>
      </c>
      <c r="V238" s="186">
        <v>1.1376547813415527</v>
      </c>
      <c r="W238" s="187">
        <v>17773</v>
      </c>
      <c r="X238" s="186">
        <v>7.8917905688285828E-2</v>
      </c>
      <c r="Y238" s="186">
        <v>114.66735076904297</v>
      </c>
      <c r="Z238" s="186">
        <v>27.48796272277832</v>
      </c>
      <c r="AA238" s="186">
        <v>57083.90625</v>
      </c>
      <c r="AB238" s="185">
        <v>8536.916015625</v>
      </c>
    </row>
    <row r="239" spans="1:28">
      <c r="A239" s="352">
        <v>41902</v>
      </c>
      <c r="B239" s="181" t="s">
        <v>129</v>
      </c>
      <c r="C239" s="181" t="s">
        <v>128</v>
      </c>
      <c r="D239" s="241"/>
      <c r="E239" s="388">
        <v>152</v>
      </c>
      <c r="F239" s="388">
        <v>3</v>
      </c>
      <c r="G239" s="388">
        <v>452</v>
      </c>
      <c r="H239" s="388">
        <v>9</v>
      </c>
      <c r="I239" s="388">
        <v>1184</v>
      </c>
      <c r="J239" s="388">
        <v>29</v>
      </c>
      <c r="K239" s="187">
        <v>2959689</v>
      </c>
      <c r="L239" s="187">
        <v>2962031</v>
      </c>
      <c r="M239" s="185">
        <v>99.920928955078125</v>
      </c>
      <c r="N239" s="187">
        <v>14680187</v>
      </c>
      <c r="O239" s="187">
        <v>14734052</v>
      </c>
      <c r="P239" s="185">
        <v>99.634414672851563</v>
      </c>
      <c r="Q239" s="187">
        <v>51024</v>
      </c>
      <c r="R239" s="186">
        <v>1.7226017713546753</v>
      </c>
      <c r="S239" s="187">
        <v>6723</v>
      </c>
      <c r="T239" s="186">
        <v>4.5628994703292847E-2</v>
      </c>
      <c r="U239" s="187">
        <v>30826</v>
      </c>
      <c r="V239" s="186">
        <v>1.0415283441543579</v>
      </c>
      <c r="W239" s="187">
        <v>12815</v>
      </c>
      <c r="X239" s="186">
        <v>8.7294526398181915E-2</v>
      </c>
      <c r="Y239" s="186">
        <v>110.54709625244141</v>
      </c>
      <c r="Z239" s="186">
        <v>28.168178558349609</v>
      </c>
      <c r="AA239" s="186">
        <v>44098.265625</v>
      </c>
      <c r="AB239" s="185">
        <v>6129.44384765625</v>
      </c>
    </row>
    <row r="240" spans="1:28">
      <c r="A240" s="352">
        <v>41902</v>
      </c>
      <c r="B240" s="199" t="s">
        <v>130</v>
      </c>
      <c r="C240" s="199" t="s">
        <v>128</v>
      </c>
      <c r="D240" s="241"/>
      <c r="E240" s="219">
        <v>176</v>
      </c>
      <c r="F240" s="219">
        <v>5</v>
      </c>
      <c r="G240" s="219">
        <v>528</v>
      </c>
      <c r="H240" s="219">
        <v>15</v>
      </c>
      <c r="I240" s="219">
        <v>892</v>
      </c>
      <c r="J240" s="219">
        <v>33</v>
      </c>
      <c r="K240" s="255">
        <v>6069802</v>
      </c>
      <c r="L240" s="255">
        <v>6070597</v>
      </c>
      <c r="M240" s="196">
        <v>99.986900329589844</v>
      </c>
      <c r="N240" s="255">
        <v>33820600</v>
      </c>
      <c r="O240" s="255">
        <v>33884544</v>
      </c>
      <c r="P240" s="196">
        <v>99.811286926269531</v>
      </c>
      <c r="Q240" s="255">
        <v>23204</v>
      </c>
      <c r="R240" s="214">
        <v>0.38223588466644287</v>
      </c>
      <c r="S240" s="255">
        <v>1853</v>
      </c>
      <c r="T240" s="214">
        <v>5.4685701616108418E-3</v>
      </c>
      <c r="U240" s="255">
        <v>45292</v>
      </c>
      <c r="V240" s="214">
        <v>0.7461857795715332</v>
      </c>
      <c r="W240" s="255">
        <v>17882</v>
      </c>
      <c r="X240" s="214">
        <v>5.2873101085424423E-2</v>
      </c>
      <c r="Y240" s="256">
        <v>118.68856048583984</v>
      </c>
      <c r="Z240" s="256">
        <v>36.290615081787109</v>
      </c>
      <c r="AA240" s="256">
        <v>128546.96875</v>
      </c>
      <c r="AB240" s="256">
        <v>23395.931640625</v>
      </c>
    </row>
    <row r="241" spans="1:28">
      <c r="A241" s="352">
        <v>41902</v>
      </c>
      <c r="B241" s="180" t="s">
        <v>132</v>
      </c>
      <c r="C241" s="180" t="s">
        <v>128</v>
      </c>
      <c r="D241" s="241"/>
      <c r="E241" s="219">
        <v>178</v>
      </c>
      <c r="F241" s="219">
        <v>5</v>
      </c>
      <c r="G241" s="219">
        <v>527</v>
      </c>
      <c r="H241" s="219">
        <v>15</v>
      </c>
      <c r="I241" s="219">
        <v>1068</v>
      </c>
      <c r="J241" s="219">
        <v>35</v>
      </c>
      <c r="K241" s="219">
        <v>5176180</v>
      </c>
      <c r="L241" s="219">
        <v>5177625</v>
      </c>
      <c r="M241" s="196">
        <v>99.972091674804688</v>
      </c>
      <c r="N241" s="219">
        <v>25645468</v>
      </c>
      <c r="O241" s="219">
        <v>25711506</v>
      </c>
      <c r="P241" s="196">
        <v>99.743156433105469</v>
      </c>
      <c r="Q241" s="219">
        <v>42184</v>
      </c>
      <c r="R241" s="196">
        <v>0.81473648548126221</v>
      </c>
      <c r="S241" s="219">
        <v>31997</v>
      </c>
      <c r="T241" s="196">
        <v>0.12444622814655304</v>
      </c>
      <c r="U241" s="219">
        <v>39540</v>
      </c>
      <c r="V241" s="196">
        <v>0.76388376951217651</v>
      </c>
      <c r="W241" s="219">
        <v>15899</v>
      </c>
      <c r="X241" s="196">
        <v>6.1995361000299454E-2</v>
      </c>
      <c r="Y241" s="194">
        <v>118.43946838378906</v>
      </c>
      <c r="Z241" s="194">
        <v>31.276477813720703</v>
      </c>
      <c r="AA241" s="194">
        <v>83710.15625</v>
      </c>
      <c r="AB241" s="194">
        <v>12426.2421875</v>
      </c>
    </row>
    <row r="242" spans="1:28">
      <c r="A242" s="352">
        <v>41901</v>
      </c>
      <c r="B242" s="199" t="s">
        <v>6</v>
      </c>
      <c r="C242" s="199"/>
      <c r="D242" s="241"/>
      <c r="E242" s="219">
        <v>1960</v>
      </c>
      <c r="F242" s="219">
        <v>209</v>
      </c>
      <c r="G242" s="219">
        <v>5811</v>
      </c>
      <c r="H242" s="219">
        <v>603</v>
      </c>
      <c r="I242" s="219">
        <v>17260</v>
      </c>
      <c r="J242" s="219">
        <v>2302</v>
      </c>
      <c r="K242" s="255">
        <v>41227350</v>
      </c>
      <c r="L242" s="255">
        <v>98549978</v>
      </c>
      <c r="M242" s="196">
        <v>41.833951500222554</v>
      </c>
      <c r="N242" s="255">
        <v>316516704</v>
      </c>
      <c r="O242" s="255">
        <v>319391191</v>
      </c>
      <c r="P242" s="196">
        <v>99.100010557273009</v>
      </c>
      <c r="Q242" s="255">
        <v>321278</v>
      </c>
      <c r="R242" s="214" t="e">
        <v>#DIV/0!</v>
      </c>
      <c r="S242" s="255">
        <v>333224</v>
      </c>
      <c r="T242" s="214">
        <v>0.24570633202942571</v>
      </c>
      <c r="U242" s="255">
        <v>1449190</v>
      </c>
      <c r="V242" s="214">
        <v>3.5151180300974882</v>
      </c>
      <c r="W242" s="255">
        <v>1526113</v>
      </c>
      <c r="X242" s="214">
        <v>0.48215875165381128</v>
      </c>
      <c r="Y242" s="256">
        <v>80.758844884236652</v>
      </c>
      <c r="Z242" s="256">
        <v>29.353019301096598</v>
      </c>
      <c r="AA242" s="256">
        <v>867889.046875</v>
      </c>
      <c r="AB242" s="256">
        <v>155652.79052734375</v>
      </c>
    </row>
    <row r="243" spans="1:28">
      <c r="A243" s="352">
        <v>41901</v>
      </c>
      <c r="B243" s="180" t="s">
        <v>134</v>
      </c>
      <c r="C243" s="180"/>
      <c r="D243" s="241"/>
      <c r="E243" s="219">
        <v>663</v>
      </c>
      <c r="F243" s="219">
        <v>107</v>
      </c>
      <c r="G243" s="219">
        <v>1985</v>
      </c>
      <c r="H243" s="219">
        <v>321</v>
      </c>
      <c r="I243" s="219">
        <v>6803</v>
      </c>
      <c r="J243" s="219">
        <v>1331</v>
      </c>
      <c r="K243" s="219">
        <v>22192419</v>
      </c>
      <c r="L243" s="219">
        <v>22731963</v>
      </c>
      <c r="M243" s="196">
        <v>97.626496224721109</v>
      </c>
      <c r="N243" s="219">
        <v>40153289</v>
      </c>
      <c r="O243" s="219">
        <v>41317772</v>
      </c>
      <c r="P243" s="196">
        <v>97.181641352781554</v>
      </c>
      <c r="Q243" s="219">
        <v>121168</v>
      </c>
      <c r="R243" s="196">
        <v>0.53302918860158366</v>
      </c>
      <c r="S243" s="219">
        <v>315374</v>
      </c>
      <c r="T243" s="196">
        <v>0.76328899452168197</v>
      </c>
      <c r="U243" s="219">
        <v>877285</v>
      </c>
      <c r="V243" s="196">
        <v>3.9530842147744756</v>
      </c>
      <c r="W243" s="219">
        <v>515137</v>
      </c>
      <c r="X243" s="196">
        <v>1.2829260391861221</v>
      </c>
      <c r="Y243" s="194">
        <v>86.832810974121088</v>
      </c>
      <c r="Z243" s="194">
        <v>31.803687286376952</v>
      </c>
      <c r="AA243" s="194">
        <v>257269.3046875</v>
      </c>
      <c r="AB243" s="194">
        <v>41006.7763671875</v>
      </c>
    </row>
    <row r="244" spans="1:28">
      <c r="A244" s="352">
        <v>41901</v>
      </c>
      <c r="B244" s="180" t="s">
        <v>175</v>
      </c>
      <c r="C244" s="180"/>
      <c r="D244" s="241"/>
      <c r="E244" s="219">
        <v>641</v>
      </c>
      <c r="F244" s="219">
        <v>73</v>
      </c>
      <c r="G244" s="219">
        <v>1869</v>
      </c>
      <c r="H244" s="219">
        <v>195</v>
      </c>
      <c r="I244" s="219">
        <v>5850</v>
      </c>
      <c r="J244" s="219">
        <v>715</v>
      </c>
      <c r="K244" s="219">
        <v>72240</v>
      </c>
      <c r="L244" s="219">
        <v>56846105</v>
      </c>
      <c r="M244" s="196">
        <v>0.12707994681429802</v>
      </c>
      <c r="N244" s="219">
        <v>182328740</v>
      </c>
      <c r="O244" s="219">
        <v>183772380</v>
      </c>
      <c r="P244" s="196">
        <v>99.214441256079937</v>
      </c>
      <c r="Q244" s="219">
        <v>0</v>
      </c>
      <c r="R244" s="196" t="e">
        <v>#DIV/0!</v>
      </c>
      <c r="S244" s="219">
        <v>0</v>
      </c>
      <c r="T244" s="196" t="e">
        <v>#DIV/0!</v>
      </c>
      <c r="U244" s="219">
        <v>381603</v>
      </c>
      <c r="V244" s="196">
        <v>528.2433584636492</v>
      </c>
      <c r="W244" s="219">
        <v>948974</v>
      </c>
      <c r="X244" s="196">
        <v>0.5204741670940084</v>
      </c>
      <c r="Y244" s="194">
        <v>40.073974609375</v>
      </c>
      <c r="Z244" s="194">
        <v>25.132487773895264</v>
      </c>
      <c r="AA244" s="194">
        <v>314192.140625</v>
      </c>
      <c r="AB244" s="194">
        <v>64622.0185546875</v>
      </c>
    </row>
    <row r="245" spans="1:28">
      <c r="A245" s="352">
        <v>41901</v>
      </c>
      <c r="B245" s="218" t="s">
        <v>135</v>
      </c>
      <c r="C245" s="126"/>
      <c r="D245" s="241"/>
      <c r="E245" s="219">
        <v>656</v>
      </c>
      <c r="F245" s="219">
        <v>29</v>
      </c>
      <c r="G245" s="219">
        <v>1957</v>
      </c>
      <c r="H245" s="219">
        <v>87</v>
      </c>
      <c r="I245" s="219">
        <v>4607</v>
      </c>
      <c r="J245" s="219">
        <v>256</v>
      </c>
      <c r="K245" s="189">
        <v>18962691</v>
      </c>
      <c r="L245" s="189">
        <v>18971910</v>
      </c>
      <c r="M245" s="196">
        <v>99.951407106611825</v>
      </c>
      <c r="N245" s="189">
        <v>94034675</v>
      </c>
      <c r="O245" s="189">
        <v>94301039</v>
      </c>
      <c r="P245" s="196">
        <v>99.717538637087557</v>
      </c>
      <c r="Q245" s="189">
        <v>200110</v>
      </c>
      <c r="R245" s="192">
        <v>1.0547699237824428</v>
      </c>
      <c r="S245" s="189">
        <v>17850</v>
      </c>
      <c r="T245" s="192">
        <v>1.89287419261004E-2</v>
      </c>
      <c r="U245" s="189">
        <v>190302</v>
      </c>
      <c r="V245" s="205">
        <v>1.0035600992493368</v>
      </c>
      <c r="W245" s="189">
        <v>62002</v>
      </c>
      <c r="X245" s="205">
        <v>6.5935251662781247E-2</v>
      </c>
      <c r="Y245" s="203">
        <v>115.36974906921387</v>
      </c>
      <c r="Z245" s="203">
        <v>31.122882843017578</v>
      </c>
      <c r="AA245" s="203">
        <v>296427.6015625</v>
      </c>
      <c r="AB245" s="203">
        <v>50023.99560546875</v>
      </c>
    </row>
    <row r="246" spans="1:28">
      <c r="A246" s="352">
        <v>41901</v>
      </c>
      <c r="B246" s="218" t="s">
        <v>121</v>
      </c>
      <c r="C246" s="218" t="s">
        <v>122</v>
      </c>
      <c r="D246" s="241"/>
      <c r="E246" s="305">
        <v>168</v>
      </c>
      <c r="F246" s="305">
        <v>64</v>
      </c>
      <c r="G246" s="305">
        <v>492</v>
      </c>
      <c r="H246" s="305">
        <v>191</v>
      </c>
      <c r="I246" s="305">
        <v>1881</v>
      </c>
      <c r="J246" s="305">
        <v>803</v>
      </c>
      <c r="K246" s="215">
        <v>7308957</v>
      </c>
      <c r="L246" s="215">
        <v>7524035</v>
      </c>
      <c r="M246" s="216">
        <v>97.141456604003906</v>
      </c>
      <c r="N246" s="215">
        <v>14846423</v>
      </c>
      <c r="O246" s="215">
        <v>15327145</v>
      </c>
      <c r="P246" s="216">
        <v>96.863594055175781</v>
      </c>
      <c r="Q246" s="215">
        <v>82875</v>
      </c>
      <c r="R246" s="217">
        <v>1.1014701128005981</v>
      </c>
      <c r="S246" s="215">
        <v>181259</v>
      </c>
      <c r="T246" s="217">
        <v>1.1826012134552002</v>
      </c>
      <c r="U246" s="215">
        <v>357892</v>
      </c>
      <c r="V246" s="217">
        <v>4.8966221809387207</v>
      </c>
      <c r="W246" s="215">
        <v>230326</v>
      </c>
      <c r="X246" s="217">
        <v>1.551390528678894</v>
      </c>
      <c r="Y246" s="217">
        <v>73.580703735351563</v>
      </c>
      <c r="Z246" s="217">
        <v>25.785272598266602</v>
      </c>
      <c r="AA246" s="217">
        <v>79578.1796875</v>
      </c>
      <c r="AB246" s="216">
        <v>11967.7275390625</v>
      </c>
    </row>
    <row r="247" spans="1:28">
      <c r="A247" s="352">
        <v>41901</v>
      </c>
      <c r="B247" s="242" t="s">
        <v>123</v>
      </c>
      <c r="C247" s="218" t="s">
        <v>122</v>
      </c>
      <c r="D247" s="241"/>
      <c r="E247" s="305">
        <v>158</v>
      </c>
      <c r="F247" s="305">
        <v>11</v>
      </c>
      <c r="G247" s="305">
        <v>491</v>
      </c>
      <c r="H247" s="305">
        <v>34</v>
      </c>
      <c r="I247" s="305">
        <v>1479</v>
      </c>
      <c r="J247" s="305">
        <v>133</v>
      </c>
      <c r="K247" s="215">
        <v>4727993</v>
      </c>
      <c r="L247" s="215">
        <v>4811141</v>
      </c>
      <c r="M247" s="216">
        <v>98.271759033203125</v>
      </c>
      <c r="N247" s="215">
        <v>7541413</v>
      </c>
      <c r="O247" s="215">
        <v>7710497</v>
      </c>
      <c r="P247" s="216">
        <v>97.807090759277344</v>
      </c>
      <c r="Q247" s="215">
        <v>5804</v>
      </c>
      <c r="R247" s="217">
        <v>0.12063666433095932</v>
      </c>
      <c r="S247" s="215">
        <v>8161</v>
      </c>
      <c r="T247" s="217">
        <v>0.10584272444248199</v>
      </c>
      <c r="U247" s="215">
        <v>142512</v>
      </c>
      <c r="V247" s="217">
        <v>3.0142176151275635</v>
      </c>
      <c r="W247" s="215">
        <v>84190</v>
      </c>
      <c r="X247" s="217">
        <v>1.1163690090179443</v>
      </c>
      <c r="Y247" s="217">
        <v>92.638359069824219</v>
      </c>
      <c r="Z247" s="217">
        <v>33.1422119140625</v>
      </c>
      <c r="AA247" s="217">
        <v>53277.953125</v>
      </c>
      <c r="AB247" s="216">
        <v>8658.7890625</v>
      </c>
    </row>
    <row r="248" spans="1:28">
      <c r="A248" s="352">
        <v>41901</v>
      </c>
      <c r="B248" s="242" t="s">
        <v>183</v>
      </c>
      <c r="C248" s="218" t="s">
        <v>122</v>
      </c>
      <c r="D248" s="241"/>
      <c r="E248" s="305">
        <v>130</v>
      </c>
      <c r="F248" s="305">
        <v>10</v>
      </c>
      <c r="G248" s="305">
        <v>391</v>
      </c>
      <c r="H248" s="305">
        <v>30</v>
      </c>
      <c r="I248" s="305">
        <v>1477</v>
      </c>
      <c r="J248" s="305">
        <v>114</v>
      </c>
      <c r="K248" s="215">
        <v>3574586</v>
      </c>
      <c r="L248" s="215">
        <v>3649490</v>
      </c>
      <c r="M248" s="216">
        <v>97.947547912597656</v>
      </c>
      <c r="N248" s="215">
        <v>5881090</v>
      </c>
      <c r="O248" s="215">
        <v>6019676</v>
      </c>
      <c r="P248" s="216">
        <v>97.697784423828125</v>
      </c>
      <c r="Q248" s="215">
        <v>7272</v>
      </c>
      <c r="R248" s="217">
        <v>0.19926071166992188</v>
      </c>
      <c r="S248" s="215">
        <v>14388</v>
      </c>
      <c r="T248" s="217">
        <v>0.23901619017124176</v>
      </c>
      <c r="U248" s="215">
        <v>102239</v>
      </c>
      <c r="V248" s="217">
        <v>2.8601634502410889</v>
      </c>
      <c r="W248" s="215">
        <v>62155</v>
      </c>
      <c r="X248" s="217">
        <v>1.0568618774414063</v>
      </c>
      <c r="Y248" s="217">
        <v>93.517715454101563</v>
      </c>
      <c r="Z248" s="217">
        <v>35.105766296386719</v>
      </c>
      <c r="AA248" s="217">
        <v>44187.94140625</v>
      </c>
      <c r="AB248" s="216">
        <v>7399.20068359375</v>
      </c>
    </row>
    <row r="249" spans="1:28">
      <c r="A249" s="352">
        <v>41901</v>
      </c>
      <c r="B249" s="181" t="s">
        <v>126</v>
      </c>
      <c r="C249" s="218" t="s">
        <v>122</v>
      </c>
      <c r="D249" s="241"/>
      <c r="E249" s="305">
        <v>110</v>
      </c>
      <c r="F249" s="305">
        <v>7</v>
      </c>
      <c r="G249" s="305">
        <v>322</v>
      </c>
      <c r="H249" s="305">
        <v>21</v>
      </c>
      <c r="I249" s="305">
        <v>984</v>
      </c>
      <c r="J249" s="305">
        <v>86</v>
      </c>
      <c r="K249" s="215">
        <v>3225503</v>
      </c>
      <c r="L249" s="215">
        <v>3289322</v>
      </c>
      <c r="M249" s="216">
        <v>98.059814453125</v>
      </c>
      <c r="N249" s="215">
        <v>5465358</v>
      </c>
      <c r="O249" s="215">
        <v>5583512</v>
      </c>
      <c r="P249" s="216">
        <v>97.883872985839844</v>
      </c>
      <c r="Q249" s="215">
        <v>3571</v>
      </c>
      <c r="R249" s="217">
        <v>0.10856340825557709</v>
      </c>
      <c r="S249" s="215">
        <v>2167</v>
      </c>
      <c r="T249" s="217">
        <v>3.8810700178146362E-2</v>
      </c>
      <c r="U249" s="215">
        <v>96981</v>
      </c>
      <c r="V249" s="217">
        <v>3.0066938400268555</v>
      </c>
      <c r="W249" s="215">
        <v>57413</v>
      </c>
      <c r="X249" s="217">
        <v>1.0504893064498901</v>
      </c>
      <c r="Y249" s="217">
        <v>92.195442199707031</v>
      </c>
      <c r="Z249" s="217">
        <v>33.261692047119141</v>
      </c>
      <c r="AA249" s="217">
        <v>40629.95703125</v>
      </c>
      <c r="AB249" s="216">
        <v>6368.83544921875</v>
      </c>
    </row>
    <row r="250" spans="1:28">
      <c r="A250" s="352">
        <v>41901</v>
      </c>
      <c r="B250" s="181" t="s">
        <v>184</v>
      </c>
      <c r="C250" s="218" t="s">
        <v>122</v>
      </c>
      <c r="D250" s="241"/>
      <c r="E250" s="305">
        <v>97</v>
      </c>
      <c r="F250" s="305">
        <v>15</v>
      </c>
      <c r="G250" s="305">
        <v>289</v>
      </c>
      <c r="H250" s="305">
        <v>45</v>
      </c>
      <c r="I250" s="305">
        <v>982</v>
      </c>
      <c r="J250" s="305">
        <v>195</v>
      </c>
      <c r="K250" s="215">
        <v>3355380</v>
      </c>
      <c r="L250" s="215">
        <v>3457975</v>
      </c>
      <c r="M250" s="216">
        <v>97.033088684082031</v>
      </c>
      <c r="N250" s="215">
        <v>6419005</v>
      </c>
      <c r="O250" s="215">
        <v>6676942</v>
      </c>
      <c r="P250" s="216">
        <v>96.13690185546875</v>
      </c>
      <c r="Q250" s="215">
        <v>21646</v>
      </c>
      <c r="R250" s="217">
        <v>0.62597328424453735</v>
      </c>
      <c r="S250" s="215">
        <v>109399</v>
      </c>
      <c r="T250" s="217">
        <v>1.6384596824645996</v>
      </c>
      <c r="U250" s="215">
        <v>177661</v>
      </c>
      <c r="V250" s="217">
        <v>5.2948102951049805</v>
      </c>
      <c r="W250" s="215">
        <v>81053</v>
      </c>
      <c r="X250" s="217">
        <v>1.262703537940979</v>
      </c>
      <c r="Y250" s="217">
        <v>82.231834411621094</v>
      </c>
      <c r="Z250" s="217">
        <v>31.723493576049805</v>
      </c>
      <c r="AA250" s="217">
        <v>39595.2734375</v>
      </c>
      <c r="AB250" s="216">
        <v>6612.2236328125</v>
      </c>
    </row>
    <row r="251" spans="1:28">
      <c r="A251" s="352">
        <v>41901</v>
      </c>
      <c r="B251" s="181" t="s">
        <v>131</v>
      </c>
      <c r="C251" s="218" t="s">
        <v>176</v>
      </c>
      <c r="D251" s="241"/>
      <c r="E251" s="305">
        <v>174</v>
      </c>
      <c r="F251" s="305">
        <v>20</v>
      </c>
      <c r="G251" s="305">
        <v>507</v>
      </c>
      <c r="H251" s="305">
        <v>50</v>
      </c>
      <c r="I251" s="305">
        <v>1471</v>
      </c>
      <c r="J251" s="305">
        <v>163</v>
      </c>
      <c r="K251" s="215">
        <v>19495</v>
      </c>
      <c r="L251" s="215">
        <v>16003509</v>
      </c>
      <c r="M251" s="216">
        <v>0.12181703746318817</v>
      </c>
      <c r="N251" s="215">
        <v>49338160</v>
      </c>
      <c r="O251" s="215">
        <v>49765724</v>
      </c>
      <c r="P251" s="216">
        <v>99.140846252441406</v>
      </c>
      <c r="Q251" s="215">
        <v>0</v>
      </c>
      <c r="R251" s="217">
        <v>0</v>
      </c>
      <c r="S251" s="215">
        <v>0</v>
      </c>
      <c r="T251" s="217">
        <v>0</v>
      </c>
      <c r="U251" s="215">
        <v>102525</v>
      </c>
      <c r="V251" s="217">
        <v>525.904052734375</v>
      </c>
      <c r="W251" s="215">
        <v>312608</v>
      </c>
      <c r="X251" s="217">
        <v>0.63360285758972168</v>
      </c>
      <c r="Y251" s="217">
        <v>39.960662841796875</v>
      </c>
      <c r="Z251" s="217">
        <v>25.049077987670898</v>
      </c>
      <c r="AA251" s="217">
        <v>80479.5703125</v>
      </c>
      <c r="AB251" s="216">
        <v>17310.828125</v>
      </c>
    </row>
    <row r="252" spans="1:28">
      <c r="A252" s="352">
        <v>41901</v>
      </c>
      <c r="B252" s="181" t="s">
        <v>124</v>
      </c>
      <c r="C252" s="181" t="s">
        <v>176</v>
      </c>
      <c r="D252" s="241"/>
      <c r="E252" s="180">
        <v>126</v>
      </c>
      <c r="F252" s="180">
        <v>33</v>
      </c>
      <c r="G252" s="180">
        <v>370</v>
      </c>
      <c r="H252" s="180">
        <v>87</v>
      </c>
      <c r="I252" s="180">
        <v>1358</v>
      </c>
      <c r="J252" s="180">
        <v>345</v>
      </c>
      <c r="K252" s="215">
        <v>15995</v>
      </c>
      <c r="L252" s="215">
        <v>11808969</v>
      </c>
      <c r="M252" s="216">
        <v>0.13544788956642151</v>
      </c>
      <c r="N252" s="215">
        <v>34290180</v>
      </c>
      <c r="O252" s="215">
        <v>34739368</v>
      </c>
      <c r="P252" s="216">
        <v>98.706977844238281</v>
      </c>
      <c r="Q252" s="215">
        <v>0</v>
      </c>
      <c r="R252" s="217">
        <v>0</v>
      </c>
      <c r="S252" s="215">
        <v>0</v>
      </c>
      <c r="T252" s="217">
        <v>0</v>
      </c>
      <c r="U252" s="215">
        <v>91500</v>
      </c>
      <c r="V252" s="217">
        <v>572.05377197265625</v>
      </c>
      <c r="W252" s="215">
        <v>187553</v>
      </c>
      <c r="X252" s="217">
        <v>0.546958327293396</v>
      </c>
      <c r="Y252" s="217">
        <v>39.919292449951172</v>
      </c>
      <c r="Z252" s="217">
        <v>25.29969596862793</v>
      </c>
      <c r="AA252" s="217">
        <v>59095.6953125</v>
      </c>
      <c r="AB252" s="216">
        <v>11556.830078125</v>
      </c>
    </row>
    <row r="253" spans="1:28">
      <c r="A253" s="352">
        <v>41901</v>
      </c>
      <c r="B253" s="206" t="s">
        <v>133</v>
      </c>
      <c r="C253" s="206" t="s">
        <v>176</v>
      </c>
      <c r="D253" s="241"/>
      <c r="E253" s="180">
        <v>164</v>
      </c>
      <c r="F253" s="180">
        <v>12</v>
      </c>
      <c r="G253" s="180">
        <v>485</v>
      </c>
      <c r="H253" s="180">
        <v>34</v>
      </c>
      <c r="I253" s="180">
        <v>1419</v>
      </c>
      <c r="J253" s="180">
        <v>114</v>
      </c>
      <c r="K253" s="254">
        <v>18165</v>
      </c>
      <c r="L253" s="254">
        <v>16460747</v>
      </c>
      <c r="M253" s="246">
        <v>0.11035344004631042</v>
      </c>
      <c r="N253" s="254">
        <v>57641952</v>
      </c>
      <c r="O253" s="254">
        <v>57902408</v>
      </c>
      <c r="P253" s="246">
        <v>99.550178527832031</v>
      </c>
      <c r="Q253" s="254">
        <v>0</v>
      </c>
      <c r="R253" s="249">
        <v>0</v>
      </c>
      <c r="S253" s="254">
        <v>0</v>
      </c>
      <c r="T253" s="249">
        <v>0</v>
      </c>
      <c r="U253" s="254">
        <v>97076</v>
      </c>
      <c r="V253" s="249">
        <v>534.412353515625</v>
      </c>
      <c r="W253" s="254">
        <v>240864</v>
      </c>
      <c r="X253" s="249">
        <v>0.41786232590675354</v>
      </c>
      <c r="Y253" s="249">
        <v>41.168666839599609</v>
      </c>
      <c r="Z253" s="249">
        <v>25.954574584960938</v>
      </c>
      <c r="AA253" s="249">
        <v>101885.46875</v>
      </c>
      <c r="AB253" s="246">
        <v>21383.8125</v>
      </c>
    </row>
    <row r="254" spans="1:28">
      <c r="A254" s="352">
        <v>41901</v>
      </c>
      <c r="B254" s="206" t="s">
        <v>125</v>
      </c>
      <c r="C254" s="206" t="s">
        <v>176</v>
      </c>
      <c r="D254" s="241"/>
      <c r="E254" s="180">
        <v>177</v>
      </c>
      <c r="F254" s="180">
        <v>8</v>
      </c>
      <c r="G254" s="180">
        <v>507</v>
      </c>
      <c r="H254" s="180">
        <v>24</v>
      </c>
      <c r="I254" s="180">
        <v>1602</v>
      </c>
      <c r="J254" s="180">
        <v>93</v>
      </c>
      <c r="K254" s="254">
        <v>18585</v>
      </c>
      <c r="L254" s="254">
        <v>12572880</v>
      </c>
      <c r="M254" s="246">
        <v>0.14781816303730011</v>
      </c>
      <c r="N254" s="254">
        <v>41058448</v>
      </c>
      <c r="O254" s="254">
        <v>41364880</v>
      </c>
      <c r="P254" s="246">
        <v>99.259201049804687</v>
      </c>
      <c r="Q254" s="254">
        <v>0</v>
      </c>
      <c r="R254" s="249">
        <v>0</v>
      </c>
      <c r="S254" s="254">
        <v>0</v>
      </c>
      <c r="T254" s="249">
        <v>0</v>
      </c>
      <c r="U254" s="254">
        <v>90502</v>
      </c>
      <c r="V254" s="249">
        <v>486.96261596679687</v>
      </c>
      <c r="W254" s="254">
        <v>207949</v>
      </c>
      <c r="X254" s="249">
        <v>0.50647068023681641</v>
      </c>
      <c r="Y254" s="249">
        <v>39.247276306152344</v>
      </c>
      <c r="Z254" s="249">
        <v>24.226602554321289</v>
      </c>
      <c r="AA254" s="249">
        <v>72731.40625</v>
      </c>
      <c r="AB254" s="246">
        <v>14370.5478515625</v>
      </c>
    </row>
    <row r="255" spans="1:28">
      <c r="A255" s="352">
        <v>41901</v>
      </c>
      <c r="B255" s="181" t="s">
        <v>127</v>
      </c>
      <c r="C255" s="181" t="s">
        <v>128</v>
      </c>
      <c r="D255" s="241"/>
      <c r="E255" s="388">
        <v>150</v>
      </c>
      <c r="F255" s="388">
        <v>16</v>
      </c>
      <c r="G255" s="388">
        <v>450</v>
      </c>
      <c r="H255" s="388">
        <v>48</v>
      </c>
      <c r="I255" s="388">
        <v>1446</v>
      </c>
      <c r="J255" s="388">
        <v>160</v>
      </c>
      <c r="K255" s="187">
        <v>5099251</v>
      </c>
      <c r="L255" s="187">
        <v>5103411</v>
      </c>
      <c r="M255" s="185">
        <v>99.918487548828125</v>
      </c>
      <c r="N255" s="187">
        <v>22428760</v>
      </c>
      <c r="O255" s="187">
        <v>22511806</v>
      </c>
      <c r="P255" s="185">
        <v>99.631103515625</v>
      </c>
      <c r="Q255" s="187">
        <v>93765</v>
      </c>
      <c r="R255" s="186">
        <v>1.8373005390167236</v>
      </c>
      <c r="S255" s="187">
        <v>5185</v>
      </c>
      <c r="T255" s="186">
        <v>2.3032359778881073E-2</v>
      </c>
      <c r="U255" s="187">
        <v>61167</v>
      </c>
      <c r="V255" s="186">
        <v>1.1995290517807007</v>
      </c>
      <c r="W255" s="187">
        <v>16548</v>
      </c>
      <c r="X255" s="186">
        <v>7.3780268430709839E-2</v>
      </c>
      <c r="Y255" s="186">
        <v>113.79731750488281</v>
      </c>
      <c r="Z255" s="186">
        <v>28.067941665649414</v>
      </c>
      <c r="AA255" s="186">
        <v>55942.93359375</v>
      </c>
      <c r="AB255" s="185">
        <v>8562.5546875</v>
      </c>
    </row>
    <row r="256" spans="1:28">
      <c r="A256" s="352">
        <v>41901</v>
      </c>
      <c r="B256" s="181" t="s">
        <v>129</v>
      </c>
      <c r="C256" s="181" t="s">
        <v>128</v>
      </c>
      <c r="D256" s="241"/>
      <c r="E256" s="388">
        <v>152</v>
      </c>
      <c r="F256" s="388">
        <v>3</v>
      </c>
      <c r="G256" s="388">
        <v>452</v>
      </c>
      <c r="H256" s="388">
        <v>9</v>
      </c>
      <c r="I256" s="388">
        <v>1187</v>
      </c>
      <c r="J256" s="388">
        <v>29</v>
      </c>
      <c r="K256" s="187">
        <v>2999585</v>
      </c>
      <c r="L256" s="187">
        <v>3002359</v>
      </c>
      <c r="M256" s="185">
        <v>99.907608032226562</v>
      </c>
      <c r="N256" s="187">
        <v>14581767</v>
      </c>
      <c r="O256" s="187">
        <v>14641541</v>
      </c>
      <c r="P256" s="185">
        <v>99.591751098632812</v>
      </c>
      <c r="Q256" s="187">
        <v>76922</v>
      </c>
      <c r="R256" s="186">
        <v>2.5620520114898682</v>
      </c>
      <c r="S256" s="187">
        <v>10710</v>
      </c>
      <c r="T256" s="186">
        <v>7.3148034512996674E-2</v>
      </c>
      <c r="U256" s="187">
        <v>33744</v>
      </c>
      <c r="V256" s="186">
        <v>1.1249556541442871</v>
      </c>
      <c r="W256" s="187">
        <v>13513</v>
      </c>
      <c r="X256" s="186">
        <v>9.2670522630214691E-2</v>
      </c>
      <c r="Y256" s="186">
        <v>112.32833099365234</v>
      </c>
      <c r="Z256" s="186">
        <v>29.016218185424805</v>
      </c>
      <c r="AA256" s="186">
        <v>43891.17578125</v>
      </c>
      <c r="AB256" s="185">
        <v>6478.76220703125</v>
      </c>
    </row>
    <row r="257" spans="1:28">
      <c r="A257" s="352">
        <v>41901</v>
      </c>
      <c r="B257" s="199" t="s">
        <v>130</v>
      </c>
      <c r="C257" s="199" t="s">
        <v>128</v>
      </c>
      <c r="D257" s="241"/>
      <c r="E257" s="219">
        <v>176</v>
      </c>
      <c r="F257" s="219">
        <v>5</v>
      </c>
      <c r="G257" s="219">
        <v>528</v>
      </c>
      <c r="H257" s="219">
        <v>15</v>
      </c>
      <c r="I257" s="219">
        <v>892</v>
      </c>
      <c r="J257" s="219">
        <v>33</v>
      </c>
      <c r="K257" s="255">
        <v>6107006</v>
      </c>
      <c r="L257" s="255">
        <v>6108066</v>
      </c>
      <c r="M257" s="196">
        <v>99.982643127441406</v>
      </c>
      <c r="N257" s="255">
        <v>33519872</v>
      </c>
      <c r="O257" s="255">
        <v>33588188</v>
      </c>
      <c r="P257" s="196">
        <v>99.796607971191406</v>
      </c>
      <c r="Q257" s="255">
        <v>29007</v>
      </c>
      <c r="R257" s="214">
        <v>0.474896639585495</v>
      </c>
      <c r="S257" s="255">
        <v>1809</v>
      </c>
      <c r="T257" s="214">
        <v>5.3858221508562565E-3</v>
      </c>
      <c r="U257" s="255">
        <v>47273</v>
      </c>
      <c r="V257" s="214">
        <v>0.77407819032669067</v>
      </c>
      <c r="W257" s="255">
        <v>18110</v>
      </c>
      <c r="X257" s="214">
        <v>5.4027654230594635E-2</v>
      </c>
      <c r="Y257" s="256">
        <v>118.52207183837891</v>
      </c>
      <c r="Z257" s="256">
        <v>36.165298461914063</v>
      </c>
      <c r="AA257" s="256">
        <v>120596.7421875</v>
      </c>
      <c r="AB257" s="256">
        <v>23614.298828125</v>
      </c>
    </row>
    <row r="258" spans="1:28">
      <c r="A258" s="352">
        <v>41901</v>
      </c>
      <c r="B258" s="180" t="s">
        <v>132</v>
      </c>
      <c r="C258" s="180" t="s">
        <v>128</v>
      </c>
      <c r="D258" s="241"/>
      <c r="E258" s="219">
        <v>178</v>
      </c>
      <c r="F258" s="219">
        <v>5</v>
      </c>
      <c r="G258" s="219">
        <v>527</v>
      </c>
      <c r="H258" s="219">
        <v>15</v>
      </c>
      <c r="I258" s="219">
        <v>1082</v>
      </c>
      <c r="J258" s="219">
        <v>34</v>
      </c>
      <c r="K258" s="219">
        <v>4756849</v>
      </c>
      <c r="L258" s="219">
        <v>4758074</v>
      </c>
      <c r="M258" s="196">
        <v>99.974250793457031</v>
      </c>
      <c r="N258" s="219">
        <v>23504276</v>
      </c>
      <c r="O258" s="219">
        <v>23559504</v>
      </c>
      <c r="P258" s="196">
        <v>99.765579223632813</v>
      </c>
      <c r="Q258" s="219">
        <v>416</v>
      </c>
      <c r="R258" s="196">
        <v>8.7430337443947792E-3</v>
      </c>
      <c r="S258" s="219">
        <v>146</v>
      </c>
      <c r="T258" s="196">
        <v>6.1970745446160436E-4</v>
      </c>
      <c r="U258" s="219">
        <v>48118</v>
      </c>
      <c r="V258" s="196">
        <v>1.0115519762039185</v>
      </c>
      <c r="W258" s="219">
        <v>13831</v>
      </c>
      <c r="X258" s="196">
        <v>5.8844611048698425E-2</v>
      </c>
      <c r="Y258" s="194">
        <v>116.83127593994141</v>
      </c>
      <c r="Z258" s="194">
        <v>31.242073059082031</v>
      </c>
      <c r="AA258" s="194">
        <v>75996.75</v>
      </c>
      <c r="AB258" s="194">
        <v>11368.3798828125</v>
      </c>
    </row>
    <row r="259" spans="1:28">
      <c r="A259" s="352">
        <v>41900</v>
      </c>
      <c r="B259" s="199" t="s">
        <v>6</v>
      </c>
      <c r="C259" s="199"/>
      <c r="D259" s="241"/>
      <c r="E259" s="219">
        <v>1960</v>
      </c>
      <c r="F259" s="219">
        <v>209</v>
      </c>
      <c r="G259" s="219">
        <v>5811</v>
      </c>
      <c r="H259" s="219">
        <v>603</v>
      </c>
      <c r="I259" s="219">
        <v>17284</v>
      </c>
      <c r="J259" s="219">
        <v>2302</v>
      </c>
      <c r="K259" s="255">
        <v>41196013</v>
      </c>
      <c r="L259" s="255">
        <v>98630923</v>
      </c>
      <c r="M259" s="196">
        <v>41.767846986487186</v>
      </c>
      <c r="N259" s="255">
        <v>309487111</v>
      </c>
      <c r="O259" s="255">
        <v>312312767</v>
      </c>
      <c r="P259" s="196">
        <v>99.095248001821204</v>
      </c>
      <c r="Q259" s="255">
        <v>310691</v>
      </c>
      <c r="R259" s="214" t="e">
        <v>#DIV/0!</v>
      </c>
      <c r="S259" s="255">
        <v>326854</v>
      </c>
      <c r="T259" s="214">
        <v>0.2480096851980112</v>
      </c>
      <c r="U259" s="255">
        <v>1457752</v>
      </c>
      <c r="V259" s="214">
        <v>3.5385754483403793</v>
      </c>
      <c r="W259" s="255">
        <v>1536707</v>
      </c>
      <c r="X259" s="214">
        <v>0.49653343927790172</v>
      </c>
      <c r="Y259" s="256">
        <v>80.527231852213546</v>
      </c>
      <c r="Z259" s="256">
        <v>29.382766628265383</v>
      </c>
      <c r="AA259" s="256">
        <v>823220.640625</v>
      </c>
      <c r="AB259" s="256">
        <v>152335.87255859375</v>
      </c>
    </row>
    <row r="260" spans="1:28">
      <c r="A260" s="352">
        <v>41900</v>
      </c>
      <c r="B260" s="180" t="s">
        <v>134</v>
      </c>
      <c r="C260" s="180"/>
      <c r="D260" s="241"/>
      <c r="E260" s="219">
        <v>663</v>
      </c>
      <c r="F260" s="219">
        <v>107</v>
      </c>
      <c r="G260" s="219">
        <v>1985</v>
      </c>
      <c r="H260" s="219">
        <v>321</v>
      </c>
      <c r="I260" s="219">
        <v>6803</v>
      </c>
      <c r="J260" s="219">
        <v>1331</v>
      </c>
      <c r="K260" s="219">
        <v>22573927</v>
      </c>
      <c r="L260" s="219">
        <v>23125687</v>
      </c>
      <c r="M260" s="196">
        <v>97.61408169192984</v>
      </c>
      <c r="N260" s="219">
        <v>39085165</v>
      </c>
      <c r="O260" s="219">
        <v>40226739</v>
      </c>
      <c r="P260" s="196">
        <v>97.162151274553977</v>
      </c>
      <c r="Q260" s="219">
        <v>116220</v>
      </c>
      <c r="R260" s="196">
        <v>0.5025580383477195</v>
      </c>
      <c r="S260" s="219">
        <v>304383</v>
      </c>
      <c r="T260" s="196">
        <v>0.75666832544285545</v>
      </c>
      <c r="U260" s="219">
        <v>888187</v>
      </c>
      <c r="V260" s="196">
        <v>3.9345701706309772</v>
      </c>
      <c r="W260" s="219">
        <v>509126</v>
      </c>
      <c r="X260" s="196">
        <v>1.302606762505246</v>
      </c>
      <c r="Y260" s="194">
        <v>86.906501770019531</v>
      </c>
      <c r="Z260" s="194">
        <v>31.681237411499023</v>
      </c>
      <c r="AA260" s="194">
        <v>240431.421875</v>
      </c>
      <c r="AB260" s="194">
        <v>39907.48291015625</v>
      </c>
    </row>
    <row r="261" spans="1:28">
      <c r="A261" s="352">
        <v>41900</v>
      </c>
      <c r="B261" s="180" t="s">
        <v>175</v>
      </c>
      <c r="C261" s="180"/>
      <c r="D261" s="241"/>
      <c r="E261" s="219">
        <v>641</v>
      </c>
      <c r="F261" s="219">
        <v>73</v>
      </c>
      <c r="G261" s="219">
        <v>1869</v>
      </c>
      <c r="H261" s="219">
        <v>195</v>
      </c>
      <c r="I261" s="219">
        <v>5848</v>
      </c>
      <c r="J261" s="219">
        <v>715</v>
      </c>
      <c r="K261" s="219">
        <v>72240</v>
      </c>
      <c r="L261" s="219">
        <v>56947230</v>
      </c>
      <c r="M261" s="196">
        <v>0.12685428246466068</v>
      </c>
      <c r="N261" s="219">
        <v>179114420</v>
      </c>
      <c r="O261" s="219">
        <v>180521950</v>
      </c>
      <c r="P261" s="196">
        <v>99.22029980287715</v>
      </c>
      <c r="Q261" s="219">
        <v>0</v>
      </c>
      <c r="R261" s="196" t="e">
        <v>#DIV/0!</v>
      </c>
      <c r="S261" s="219">
        <v>0</v>
      </c>
      <c r="T261" s="196" t="e">
        <v>#DIV/0!</v>
      </c>
      <c r="U261" s="219">
        <v>383479</v>
      </c>
      <c r="V261" s="196">
        <v>530.84025782700633</v>
      </c>
      <c r="W261" s="219">
        <v>969821</v>
      </c>
      <c r="X261" s="196">
        <v>0.54145332953848246</v>
      </c>
      <c r="Y261" s="194">
        <v>39.83033561706543</v>
      </c>
      <c r="Z261" s="194">
        <v>25.085908889770508</v>
      </c>
      <c r="AA261" s="194">
        <v>306973.58203125</v>
      </c>
      <c r="AB261" s="194">
        <v>64815.8369140625</v>
      </c>
    </row>
    <row r="262" spans="1:28">
      <c r="A262" s="352">
        <v>41900</v>
      </c>
      <c r="B262" s="218" t="s">
        <v>135</v>
      </c>
      <c r="C262" s="126"/>
      <c r="D262" s="241"/>
      <c r="E262" s="219">
        <v>656</v>
      </c>
      <c r="F262" s="219">
        <v>29</v>
      </c>
      <c r="G262" s="219">
        <v>1957</v>
      </c>
      <c r="H262" s="219">
        <v>87</v>
      </c>
      <c r="I262" s="219">
        <v>4633</v>
      </c>
      <c r="J262" s="219">
        <v>256</v>
      </c>
      <c r="K262" s="189">
        <v>18549846</v>
      </c>
      <c r="L262" s="189">
        <v>18558006</v>
      </c>
      <c r="M262" s="196">
        <v>99.956029758800597</v>
      </c>
      <c r="N262" s="189">
        <v>91287526</v>
      </c>
      <c r="O262" s="189">
        <v>91564078</v>
      </c>
      <c r="P262" s="196">
        <v>99.697968891250127</v>
      </c>
      <c r="Q262" s="189">
        <v>194471</v>
      </c>
      <c r="R262" s="192">
        <v>1.0479089197681983</v>
      </c>
      <c r="S262" s="189">
        <v>22471</v>
      </c>
      <c r="T262" s="192">
        <v>2.4541282765569293E-2</v>
      </c>
      <c r="U262" s="189">
        <v>186086</v>
      </c>
      <c r="V262" s="205">
        <v>1.0031673630628126</v>
      </c>
      <c r="W262" s="189">
        <v>57760</v>
      </c>
      <c r="X262" s="205">
        <v>6.3272610211573363E-2</v>
      </c>
      <c r="Y262" s="203">
        <v>114.84485816955566</v>
      </c>
      <c r="Z262" s="203">
        <v>31.381153583526611</v>
      </c>
      <c r="AA262" s="203">
        <v>275815.63671875</v>
      </c>
      <c r="AB262" s="203">
        <v>47612.552734375</v>
      </c>
    </row>
    <row r="263" spans="1:28">
      <c r="A263" s="352">
        <v>41900</v>
      </c>
      <c r="B263" s="218" t="s">
        <v>121</v>
      </c>
      <c r="C263" s="218" t="s">
        <v>122</v>
      </c>
      <c r="D263" s="241"/>
      <c r="E263" s="305">
        <v>168</v>
      </c>
      <c r="F263" s="305">
        <v>64</v>
      </c>
      <c r="G263" s="305">
        <v>492</v>
      </c>
      <c r="H263" s="305">
        <v>191</v>
      </c>
      <c r="I263" s="305">
        <v>1881</v>
      </c>
      <c r="J263" s="305">
        <v>803</v>
      </c>
      <c r="K263" s="215">
        <v>7447065</v>
      </c>
      <c r="L263" s="215">
        <v>7664093</v>
      </c>
      <c r="M263" s="216">
        <v>97.168251037597656</v>
      </c>
      <c r="N263" s="215">
        <v>14521582</v>
      </c>
      <c r="O263" s="215">
        <v>14996902</v>
      </c>
      <c r="P263" s="216">
        <v>96.830543518066406</v>
      </c>
      <c r="Q263" s="215">
        <v>78672</v>
      </c>
      <c r="R263" s="217">
        <v>1.0265010595321655</v>
      </c>
      <c r="S263" s="215">
        <v>171654</v>
      </c>
      <c r="T263" s="217">
        <v>1.1445963382720947</v>
      </c>
      <c r="U263" s="215">
        <v>374470</v>
      </c>
      <c r="V263" s="217">
        <v>5.0284237861633301</v>
      </c>
      <c r="W263" s="215">
        <v>232405</v>
      </c>
      <c r="X263" s="217">
        <v>1.600411057472229</v>
      </c>
      <c r="Y263" s="217">
        <v>72.303253173828125</v>
      </c>
      <c r="Z263" s="217">
        <v>25.447813034057617</v>
      </c>
      <c r="AA263" s="217">
        <v>73975.859375</v>
      </c>
      <c r="AB263" s="216">
        <v>11371.9931640625</v>
      </c>
    </row>
    <row r="264" spans="1:28">
      <c r="A264" s="352">
        <v>41900</v>
      </c>
      <c r="B264" s="242" t="s">
        <v>123</v>
      </c>
      <c r="C264" s="218" t="s">
        <v>122</v>
      </c>
      <c r="D264" s="241"/>
      <c r="E264" s="305">
        <v>158</v>
      </c>
      <c r="F264" s="305">
        <v>11</v>
      </c>
      <c r="G264" s="305">
        <v>491</v>
      </c>
      <c r="H264" s="305">
        <v>34</v>
      </c>
      <c r="I264" s="305">
        <v>1479</v>
      </c>
      <c r="J264" s="305">
        <v>133</v>
      </c>
      <c r="K264" s="215">
        <v>4645353</v>
      </c>
      <c r="L264" s="215">
        <v>4732542</v>
      </c>
      <c r="M264" s="216">
        <v>98.157669067382813</v>
      </c>
      <c r="N264" s="215">
        <v>7210880</v>
      </c>
      <c r="O264" s="215">
        <v>7371735</v>
      </c>
      <c r="P264" s="216">
        <v>97.817947387695313</v>
      </c>
      <c r="Q264" s="215">
        <v>7160</v>
      </c>
      <c r="R264" s="217">
        <v>0.15129290521144867</v>
      </c>
      <c r="S264" s="215">
        <v>7646</v>
      </c>
      <c r="T264" s="217">
        <v>0.10372049361467361</v>
      </c>
      <c r="U264" s="215">
        <v>139541</v>
      </c>
      <c r="V264" s="217">
        <v>3.0038836002349854</v>
      </c>
      <c r="W264" s="215">
        <v>82510</v>
      </c>
      <c r="X264" s="217">
        <v>1.1442431211471558</v>
      </c>
      <c r="Y264" s="217">
        <v>93.727218627929687</v>
      </c>
      <c r="Z264" s="217">
        <v>32.925369262695312</v>
      </c>
      <c r="AA264" s="217">
        <v>50244.5</v>
      </c>
      <c r="AB264" s="216">
        <v>8338.3115234375</v>
      </c>
    </row>
    <row r="265" spans="1:28">
      <c r="A265" s="352">
        <v>41900</v>
      </c>
      <c r="B265" s="242" t="s">
        <v>183</v>
      </c>
      <c r="C265" s="218" t="s">
        <v>122</v>
      </c>
      <c r="D265" s="241"/>
      <c r="E265" s="305">
        <v>130</v>
      </c>
      <c r="F265" s="305">
        <v>10</v>
      </c>
      <c r="G265" s="305">
        <v>391</v>
      </c>
      <c r="H265" s="305">
        <v>30</v>
      </c>
      <c r="I265" s="305">
        <v>1477</v>
      </c>
      <c r="J265" s="305">
        <v>114</v>
      </c>
      <c r="K265" s="215">
        <v>3697818</v>
      </c>
      <c r="L265" s="215">
        <v>3779017</v>
      </c>
      <c r="M265" s="216">
        <v>97.851318359375</v>
      </c>
      <c r="N265" s="215">
        <v>5689745</v>
      </c>
      <c r="O265" s="215">
        <v>5842598</v>
      </c>
      <c r="P265" s="216">
        <v>97.383819580078125</v>
      </c>
      <c r="Q265" s="215">
        <v>10122</v>
      </c>
      <c r="R265" s="217">
        <v>0.26784741878509521</v>
      </c>
      <c r="S265" s="215">
        <v>30659</v>
      </c>
      <c r="T265" s="217">
        <v>0.52474945783615112</v>
      </c>
      <c r="U265" s="215">
        <v>101062</v>
      </c>
      <c r="V265" s="217">
        <v>2.7330172061920166</v>
      </c>
      <c r="W265" s="215">
        <v>61888</v>
      </c>
      <c r="X265" s="217">
        <v>1.0877113342285156</v>
      </c>
      <c r="Y265" s="217">
        <v>92.644859313964844</v>
      </c>
      <c r="Z265" s="217">
        <v>34.26385498046875</v>
      </c>
      <c r="AA265" s="217">
        <v>37575.8671875</v>
      </c>
      <c r="AB265" s="216">
        <v>6934.59619140625</v>
      </c>
    </row>
    <row r="266" spans="1:28">
      <c r="A266" s="352">
        <v>41900</v>
      </c>
      <c r="B266" s="181" t="s">
        <v>126</v>
      </c>
      <c r="C266" s="218" t="s">
        <v>122</v>
      </c>
      <c r="D266" s="241"/>
      <c r="E266" s="305">
        <v>110</v>
      </c>
      <c r="F266" s="305">
        <v>7</v>
      </c>
      <c r="G266" s="305">
        <v>322</v>
      </c>
      <c r="H266" s="305">
        <v>21</v>
      </c>
      <c r="I266" s="305">
        <v>984</v>
      </c>
      <c r="J266" s="305">
        <v>86</v>
      </c>
      <c r="K266" s="215">
        <v>3411728</v>
      </c>
      <c r="L266" s="215">
        <v>3476947</v>
      </c>
      <c r="M266" s="216">
        <v>98.124244689941406</v>
      </c>
      <c r="N266" s="215">
        <v>5421757</v>
      </c>
      <c r="O266" s="215">
        <v>5531975</v>
      </c>
      <c r="P266" s="216">
        <v>98.007621765136719</v>
      </c>
      <c r="Q266" s="215">
        <v>2235</v>
      </c>
      <c r="R266" s="217">
        <v>6.428053230047226E-2</v>
      </c>
      <c r="S266" s="215">
        <v>1300</v>
      </c>
      <c r="T266" s="217">
        <v>2.3499744012951851E-2</v>
      </c>
      <c r="U266" s="215">
        <v>93025</v>
      </c>
      <c r="V266" s="217">
        <v>2.7266242504119873</v>
      </c>
      <c r="W266" s="215">
        <v>54605</v>
      </c>
      <c r="X266" s="217">
        <v>1.007145881652832</v>
      </c>
      <c r="Y266" s="217">
        <v>91.631401062011719</v>
      </c>
      <c r="Z266" s="217">
        <v>33.599315643310547</v>
      </c>
      <c r="AA266" s="217">
        <v>40001.3828125</v>
      </c>
      <c r="AB266" s="216">
        <v>6510.99658203125</v>
      </c>
    </row>
    <row r="267" spans="1:28">
      <c r="A267" s="352">
        <v>41900</v>
      </c>
      <c r="B267" s="181" t="s">
        <v>184</v>
      </c>
      <c r="C267" s="218" t="s">
        <v>122</v>
      </c>
      <c r="D267" s="241"/>
      <c r="E267" s="305">
        <v>97</v>
      </c>
      <c r="F267" s="305">
        <v>15</v>
      </c>
      <c r="G267" s="305">
        <v>289</v>
      </c>
      <c r="H267" s="305">
        <v>45</v>
      </c>
      <c r="I267" s="305">
        <v>982</v>
      </c>
      <c r="J267" s="305">
        <v>195</v>
      </c>
      <c r="K267" s="215">
        <v>3371963</v>
      </c>
      <c r="L267" s="215">
        <v>3473088</v>
      </c>
      <c r="M267" s="216">
        <v>97.088325500488281</v>
      </c>
      <c r="N267" s="215">
        <v>6241201</v>
      </c>
      <c r="O267" s="215">
        <v>6483529</v>
      </c>
      <c r="P267" s="216">
        <v>96.262405395507813</v>
      </c>
      <c r="Q267" s="215">
        <v>18031</v>
      </c>
      <c r="R267" s="217">
        <v>0.51916337013244629</v>
      </c>
      <c r="S267" s="215">
        <v>93124</v>
      </c>
      <c r="T267" s="217">
        <v>1.4363164901733398</v>
      </c>
      <c r="U267" s="215">
        <v>180089</v>
      </c>
      <c r="V267" s="217">
        <v>5.3407764434814453</v>
      </c>
      <c r="W267" s="215">
        <v>77718</v>
      </c>
      <c r="X267" s="217">
        <v>1.2452410459518433</v>
      </c>
      <c r="Y267" s="217">
        <v>84.225776672363281</v>
      </c>
      <c r="Z267" s="217">
        <v>32.169834136962891</v>
      </c>
      <c r="AA267" s="217">
        <v>38633.8125</v>
      </c>
      <c r="AB267" s="216">
        <v>6751.58544921875</v>
      </c>
    </row>
    <row r="268" spans="1:28">
      <c r="A268" s="352">
        <v>41900</v>
      </c>
      <c r="B268" s="181" t="s">
        <v>131</v>
      </c>
      <c r="C268" s="218" t="s">
        <v>176</v>
      </c>
      <c r="D268" s="241"/>
      <c r="E268" s="305">
        <v>174</v>
      </c>
      <c r="F268" s="305">
        <v>20</v>
      </c>
      <c r="G268" s="305">
        <v>507</v>
      </c>
      <c r="H268" s="305">
        <v>50</v>
      </c>
      <c r="I268" s="305">
        <v>1470</v>
      </c>
      <c r="J268" s="305">
        <v>163</v>
      </c>
      <c r="K268" s="215">
        <v>19495</v>
      </c>
      <c r="L268" s="215">
        <v>15733807</v>
      </c>
      <c r="M268" s="216">
        <v>0.12390516698360443</v>
      </c>
      <c r="N268" s="215">
        <v>48865564</v>
      </c>
      <c r="O268" s="215">
        <v>49318976</v>
      </c>
      <c r="P268" s="216">
        <v>99.080650329589844</v>
      </c>
      <c r="Q268" s="215">
        <v>0</v>
      </c>
      <c r="R268" s="217">
        <v>0</v>
      </c>
      <c r="S268" s="215">
        <v>0</v>
      </c>
      <c r="T268" s="217">
        <v>0</v>
      </c>
      <c r="U268" s="215">
        <v>100249</v>
      </c>
      <c r="V268" s="217">
        <v>514.22930908203125</v>
      </c>
      <c r="W268" s="215">
        <v>327373</v>
      </c>
      <c r="X268" s="217">
        <v>0.66994619369506836</v>
      </c>
      <c r="Y268" s="217">
        <v>39.9993896484375</v>
      </c>
      <c r="Z268" s="217">
        <v>24.729890823364258</v>
      </c>
      <c r="AA268" s="217">
        <v>78264.3515625</v>
      </c>
      <c r="AB268" s="216">
        <v>17095.181640625</v>
      </c>
    </row>
    <row r="269" spans="1:28">
      <c r="A269" s="352">
        <v>41900</v>
      </c>
      <c r="B269" s="181" t="s">
        <v>124</v>
      </c>
      <c r="C269" s="181" t="s">
        <v>176</v>
      </c>
      <c r="D269" s="241"/>
      <c r="E269" s="180">
        <v>126</v>
      </c>
      <c r="F269" s="180">
        <v>33</v>
      </c>
      <c r="G269" s="180">
        <v>370</v>
      </c>
      <c r="H269" s="180">
        <v>87</v>
      </c>
      <c r="I269" s="180">
        <v>1358</v>
      </c>
      <c r="J269" s="180">
        <v>345</v>
      </c>
      <c r="K269" s="215">
        <v>15995</v>
      </c>
      <c r="L269" s="215">
        <v>12221503</v>
      </c>
      <c r="M269" s="216">
        <v>0.13087588548660278</v>
      </c>
      <c r="N269" s="215">
        <v>32218112</v>
      </c>
      <c r="O269" s="215">
        <v>32620054</v>
      </c>
      <c r="P269" s="216">
        <v>98.767807006835938</v>
      </c>
      <c r="Q269" s="215">
        <v>0</v>
      </c>
      <c r="R269" s="217">
        <v>0</v>
      </c>
      <c r="S269" s="215">
        <v>0</v>
      </c>
      <c r="T269" s="217">
        <v>0</v>
      </c>
      <c r="U269" s="215">
        <v>91693</v>
      </c>
      <c r="V269" s="217">
        <v>573.2603759765625</v>
      </c>
      <c r="W269" s="215">
        <v>193594</v>
      </c>
      <c r="X269" s="217">
        <v>0.60088562965393066</v>
      </c>
      <c r="Y269" s="217">
        <v>39.363567352294922</v>
      </c>
      <c r="Z269" s="217">
        <v>25.036209106445313</v>
      </c>
      <c r="AA269" s="217">
        <v>53849.51171875</v>
      </c>
      <c r="AB269" s="216">
        <v>10828.2109375</v>
      </c>
    </row>
    <row r="270" spans="1:28">
      <c r="A270" s="352">
        <v>41900</v>
      </c>
      <c r="B270" s="206" t="s">
        <v>133</v>
      </c>
      <c r="C270" s="206" t="s">
        <v>176</v>
      </c>
      <c r="D270" s="241"/>
      <c r="E270" s="180">
        <v>164</v>
      </c>
      <c r="F270" s="180">
        <v>12</v>
      </c>
      <c r="G270" s="180">
        <v>485</v>
      </c>
      <c r="H270" s="180">
        <v>34</v>
      </c>
      <c r="I270" s="180">
        <v>1419</v>
      </c>
      <c r="J270" s="180">
        <v>114</v>
      </c>
      <c r="K270" s="254">
        <v>18165</v>
      </c>
      <c r="L270" s="254">
        <v>16273454</v>
      </c>
      <c r="M270" s="246">
        <v>0.11162350326776505</v>
      </c>
      <c r="N270" s="254">
        <v>57551552</v>
      </c>
      <c r="O270" s="254">
        <v>57801488</v>
      </c>
      <c r="P270" s="246">
        <v>99.567596435546875</v>
      </c>
      <c r="Q270" s="254">
        <v>0</v>
      </c>
      <c r="R270" s="249">
        <v>0</v>
      </c>
      <c r="S270" s="254">
        <v>0</v>
      </c>
      <c r="T270" s="249">
        <v>0</v>
      </c>
      <c r="U270" s="254">
        <v>100220</v>
      </c>
      <c r="V270" s="249">
        <v>551.7203369140625</v>
      </c>
      <c r="W270" s="254">
        <v>237187</v>
      </c>
      <c r="X270" s="249">
        <v>0.41212964057922363</v>
      </c>
      <c r="Y270" s="249">
        <v>41.246849060058594</v>
      </c>
      <c r="Z270" s="249">
        <v>26.152162551879883</v>
      </c>
      <c r="AA270" s="249">
        <v>102961.0546875</v>
      </c>
      <c r="AB270" s="246">
        <v>21964.798828125</v>
      </c>
    </row>
    <row r="271" spans="1:28">
      <c r="A271" s="352">
        <v>41900</v>
      </c>
      <c r="B271" s="206" t="s">
        <v>125</v>
      </c>
      <c r="C271" s="206" t="s">
        <v>176</v>
      </c>
      <c r="D271" s="241"/>
      <c r="E271" s="180">
        <v>177</v>
      </c>
      <c r="F271" s="180">
        <v>8</v>
      </c>
      <c r="G271" s="180">
        <v>507</v>
      </c>
      <c r="H271" s="180">
        <v>24</v>
      </c>
      <c r="I271" s="180">
        <v>1601</v>
      </c>
      <c r="J271" s="180">
        <v>93</v>
      </c>
      <c r="K271" s="254">
        <v>18585</v>
      </c>
      <c r="L271" s="254">
        <v>12718466</v>
      </c>
      <c r="M271" s="246">
        <v>0.14612610638141632</v>
      </c>
      <c r="N271" s="254">
        <v>40479192</v>
      </c>
      <c r="O271" s="254">
        <v>40781432</v>
      </c>
      <c r="P271" s="246">
        <v>99.258880615234375</v>
      </c>
      <c r="Q271" s="254">
        <v>0</v>
      </c>
      <c r="R271" s="249">
        <v>0</v>
      </c>
      <c r="S271" s="254">
        <v>0</v>
      </c>
      <c r="T271" s="249">
        <v>0</v>
      </c>
      <c r="U271" s="254">
        <v>91317</v>
      </c>
      <c r="V271" s="249">
        <v>491.34786987304687</v>
      </c>
      <c r="W271" s="254">
        <v>211667</v>
      </c>
      <c r="X271" s="249">
        <v>0.5229032039642334</v>
      </c>
      <c r="Y271" s="249">
        <v>38.711536407470703</v>
      </c>
      <c r="Z271" s="249">
        <v>24.425373077392578</v>
      </c>
      <c r="AA271" s="249">
        <v>71898.6640625</v>
      </c>
      <c r="AB271" s="246">
        <v>14927.6455078125</v>
      </c>
    </row>
    <row r="272" spans="1:28">
      <c r="A272" s="352">
        <v>41900</v>
      </c>
      <c r="B272" s="181" t="s">
        <v>127</v>
      </c>
      <c r="C272" s="181" t="s">
        <v>128</v>
      </c>
      <c r="D272" s="241"/>
      <c r="E272" s="388">
        <v>150</v>
      </c>
      <c r="F272" s="388">
        <v>16</v>
      </c>
      <c r="G272" s="388">
        <v>450</v>
      </c>
      <c r="H272" s="388">
        <v>48</v>
      </c>
      <c r="I272" s="388">
        <v>1446</v>
      </c>
      <c r="J272" s="388">
        <v>160</v>
      </c>
      <c r="K272" s="187">
        <v>4918331</v>
      </c>
      <c r="L272" s="187">
        <v>4921878</v>
      </c>
      <c r="M272" s="185">
        <v>99.927932739257813</v>
      </c>
      <c r="N272" s="187">
        <v>21626264</v>
      </c>
      <c r="O272" s="187">
        <v>21714000</v>
      </c>
      <c r="P272" s="185">
        <v>99.595947265625</v>
      </c>
      <c r="Q272" s="187">
        <v>56586</v>
      </c>
      <c r="R272" s="186">
        <v>1.1496831178665161</v>
      </c>
      <c r="S272" s="187">
        <v>4030</v>
      </c>
      <c r="T272" s="186">
        <v>1.8559454008936882E-2</v>
      </c>
      <c r="U272" s="187">
        <v>64647</v>
      </c>
      <c r="V272" s="186">
        <v>1.3144092559814453</v>
      </c>
      <c r="W272" s="187">
        <v>15861</v>
      </c>
      <c r="X272" s="186">
        <v>7.3341377079486847E-2</v>
      </c>
      <c r="Y272" s="186">
        <v>115.98887634277344</v>
      </c>
      <c r="Z272" s="186">
        <v>29.301609039306641</v>
      </c>
      <c r="AA272" s="186">
        <v>54410.39453125</v>
      </c>
      <c r="AB272" s="185">
        <v>8939.3505859375</v>
      </c>
    </row>
    <row r="273" spans="1:28">
      <c r="A273" s="352">
        <v>41900</v>
      </c>
      <c r="B273" s="181" t="s">
        <v>129</v>
      </c>
      <c r="C273" s="181" t="s">
        <v>128</v>
      </c>
      <c r="D273" s="241"/>
      <c r="E273" s="388">
        <v>152</v>
      </c>
      <c r="F273" s="388">
        <v>3</v>
      </c>
      <c r="G273" s="388">
        <v>452</v>
      </c>
      <c r="H273" s="388">
        <v>9</v>
      </c>
      <c r="I273" s="388">
        <v>1185</v>
      </c>
      <c r="J273" s="388">
        <v>29</v>
      </c>
      <c r="K273" s="187">
        <v>2986829</v>
      </c>
      <c r="L273" s="187">
        <v>2989511</v>
      </c>
      <c r="M273" s="185">
        <v>99.910285949707031</v>
      </c>
      <c r="N273" s="187">
        <v>14687548</v>
      </c>
      <c r="O273" s="187">
        <v>14745510</v>
      </c>
      <c r="P273" s="185">
        <v>99.606918334960937</v>
      </c>
      <c r="Q273" s="187">
        <v>120983</v>
      </c>
      <c r="R273" s="186">
        <v>4.0469160079956055</v>
      </c>
      <c r="S273" s="187">
        <v>17029</v>
      </c>
      <c r="T273" s="186">
        <v>0.11548600345849991</v>
      </c>
      <c r="U273" s="187">
        <v>35279</v>
      </c>
      <c r="V273" s="186">
        <v>1.18115234375</v>
      </c>
      <c r="W273" s="187">
        <v>13371</v>
      </c>
      <c r="X273" s="186">
        <v>9.1036297380924225E-2</v>
      </c>
      <c r="Y273" s="186">
        <v>111.52505493164062</v>
      </c>
      <c r="Z273" s="186">
        <v>29.753633499145508</v>
      </c>
      <c r="AA273" s="186">
        <v>42952.1328125</v>
      </c>
      <c r="AB273" s="185">
        <v>6577.2626953125</v>
      </c>
    </row>
    <row r="274" spans="1:28">
      <c r="A274" s="352">
        <v>41900</v>
      </c>
      <c r="B274" s="199" t="s">
        <v>130</v>
      </c>
      <c r="C274" s="199" t="s">
        <v>128</v>
      </c>
      <c r="D274" s="241"/>
      <c r="E274" s="219">
        <v>176</v>
      </c>
      <c r="F274" s="219">
        <v>5</v>
      </c>
      <c r="G274" s="219">
        <v>528</v>
      </c>
      <c r="H274" s="219">
        <v>15</v>
      </c>
      <c r="I274" s="219">
        <v>904</v>
      </c>
      <c r="J274" s="219">
        <v>33</v>
      </c>
      <c r="K274" s="255">
        <v>5942731</v>
      </c>
      <c r="L274" s="255">
        <v>5943427</v>
      </c>
      <c r="M274" s="196">
        <v>99.988288879394531</v>
      </c>
      <c r="N274" s="255">
        <v>32136412</v>
      </c>
      <c r="O274" s="255">
        <v>32200616</v>
      </c>
      <c r="P274" s="196">
        <v>99.800613403320312</v>
      </c>
      <c r="Q274" s="255">
        <v>12585</v>
      </c>
      <c r="R274" s="214">
        <v>0.21174652874469757</v>
      </c>
      <c r="S274" s="255">
        <v>1263</v>
      </c>
      <c r="T274" s="214">
        <v>3.922285046428442E-3</v>
      </c>
      <c r="U274" s="255">
        <v>46952</v>
      </c>
      <c r="V274" s="214">
        <v>0.79007446765899658</v>
      </c>
      <c r="W274" s="255">
        <v>15694</v>
      </c>
      <c r="X274" s="214">
        <v>4.8835571855306625E-2</v>
      </c>
      <c r="Y274" s="256">
        <v>117.28136444091797</v>
      </c>
      <c r="Z274" s="256">
        <v>35.509323120117188</v>
      </c>
      <c r="AA274" s="256">
        <v>110401.6015625</v>
      </c>
      <c r="AB274" s="256">
        <v>21240.65625</v>
      </c>
    </row>
    <row r="275" spans="1:28">
      <c r="A275" s="352">
        <v>41900</v>
      </c>
      <c r="B275" s="180" t="s">
        <v>132</v>
      </c>
      <c r="C275" s="180" t="s">
        <v>128</v>
      </c>
      <c r="D275" s="241"/>
      <c r="E275" s="219">
        <v>178</v>
      </c>
      <c r="F275" s="219">
        <v>5</v>
      </c>
      <c r="G275" s="219">
        <v>527</v>
      </c>
      <c r="H275" s="219">
        <v>15</v>
      </c>
      <c r="I275" s="219">
        <v>1098</v>
      </c>
      <c r="J275" s="219">
        <v>34</v>
      </c>
      <c r="K275" s="219">
        <v>4701955</v>
      </c>
      <c r="L275" s="219">
        <v>4703190</v>
      </c>
      <c r="M275" s="196">
        <v>99.973739624023438</v>
      </c>
      <c r="N275" s="219">
        <v>22837302</v>
      </c>
      <c r="O275" s="219">
        <v>22903952</v>
      </c>
      <c r="P275" s="196">
        <v>99.708999633789063</v>
      </c>
      <c r="Q275" s="219">
        <v>4317</v>
      </c>
      <c r="R275" s="196">
        <v>9.178876131772995E-2</v>
      </c>
      <c r="S275" s="219">
        <v>149</v>
      </c>
      <c r="T275" s="196">
        <v>6.5054272999987006E-4</v>
      </c>
      <c r="U275" s="219">
        <v>39208</v>
      </c>
      <c r="V275" s="196">
        <v>0.8338659405708313</v>
      </c>
      <c r="W275" s="219">
        <v>12834</v>
      </c>
      <c r="X275" s="196">
        <v>5.6197531521320343E-2</v>
      </c>
      <c r="Y275" s="194">
        <v>114.58413696289062</v>
      </c>
      <c r="Z275" s="194">
        <v>30.960048675537109</v>
      </c>
      <c r="AA275" s="194">
        <v>68051.5078125</v>
      </c>
      <c r="AB275" s="194">
        <v>10855.283203125</v>
      </c>
    </row>
    <row r="276" spans="1:28">
      <c r="A276" s="352">
        <v>41899</v>
      </c>
      <c r="B276" s="199" t="s">
        <v>6</v>
      </c>
      <c r="C276" s="199"/>
      <c r="D276" s="241"/>
      <c r="E276" s="219">
        <v>1959</v>
      </c>
      <c r="F276" s="219">
        <v>209</v>
      </c>
      <c r="G276" s="219">
        <v>5808</v>
      </c>
      <c r="H276" s="219">
        <v>603</v>
      </c>
      <c r="I276" s="219">
        <v>17259</v>
      </c>
      <c r="J276" s="219">
        <v>2302</v>
      </c>
      <c r="K276" s="255">
        <v>41178391</v>
      </c>
      <c r="L276" s="255">
        <v>98532451</v>
      </c>
      <c r="M276" s="196">
        <v>41.791704745069211</v>
      </c>
      <c r="N276" s="255">
        <v>316394162</v>
      </c>
      <c r="O276" s="255">
        <v>319081888</v>
      </c>
      <c r="P276" s="196">
        <v>99.157668892820396</v>
      </c>
      <c r="Q276" s="255">
        <v>304712</v>
      </c>
      <c r="R276" s="214" t="e">
        <v>#DIV/0!</v>
      </c>
      <c r="S276" s="255">
        <v>291361</v>
      </c>
      <c r="T276" s="214">
        <v>0.21604160908047559</v>
      </c>
      <c r="U276" s="255">
        <v>1465402</v>
      </c>
      <c r="V276" s="214">
        <v>3.5586674308128128</v>
      </c>
      <c r="W276" s="255">
        <v>1578431</v>
      </c>
      <c r="X276" s="214">
        <v>0.49888120474366093</v>
      </c>
      <c r="Y276" s="256">
        <v>81.049494234720868</v>
      </c>
      <c r="Z276" s="256">
        <v>29.524882857004801</v>
      </c>
      <c r="AA276" s="256">
        <v>879942.625</v>
      </c>
      <c r="AB276" s="256">
        <v>156139.01708984375</v>
      </c>
    </row>
    <row r="277" spans="1:28">
      <c r="A277" s="352">
        <v>41899</v>
      </c>
      <c r="B277" s="180" t="s">
        <v>134</v>
      </c>
      <c r="C277" s="180"/>
      <c r="D277" s="241"/>
      <c r="E277" s="219">
        <v>662</v>
      </c>
      <c r="F277" s="219">
        <v>107</v>
      </c>
      <c r="G277" s="219">
        <v>1982</v>
      </c>
      <c r="H277" s="219">
        <v>321</v>
      </c>
      <c r="I277" s="219">
        <v>6791</v>
      </c>
      <c r="J277" s="219">
        <v>1330</v>
      </c>
      <c r="K277" s="219">
        <v>22259778</v>
      </c>
      <c r="L277" s="219">
        <v>22789591</v>
      </c>
      <c r="M277" s="196">
        <v>97.675197417979106</v>
      </c>
      <c r="N277" s="219">
        <v>40036187</v>
      </c>
      <c r="O277" s="219">
        <v>41143988</v>
      </c>
      <c r="P277" s="196">
        <v>97.307502131295593</v>
      </c>
      <c r="Q277" s="219">
        <v>101539</v>
      </c>
      <c r="R277" s="196">
        <v>0.4455498938300288</v>
      </c>
      <c r="S277" s="219">
        <v>266028</v>
      </c>
      <c r="T277" s="196">
        <v>0.64657806427074338</v>
      </c>
      <c r="U277" s="219">
        <v>874383</v>
      </c>
      <c r="V277" s="196">
        <v>3.9280849987588389</v>
      </c>
      <c r="W277" s="219">
        <v>514544</v>
      </c>
      <c r="X277" s="196">
        <v>1.2851973057160277</v>
      </c>
      <c r="Y277" s="194">
        <v>87.513166809082037</v>
      </c>
      <c r="Z277" s="194">
        <v>31.535769653320312</v>
      </c>
      <c r="AA277" s="194">
        <v>263878.54296875</v>
      </c>
      <c r="AB277" s="194">
        <v>40660.072265625</v>
      </c>
    </row>
    <row r="278" spans="1:28">
      <c r="A278" s="352">
        <v>41899</v>
      </c>
      <c r="B278" s="180" t="s">
        <v>175</v>
      </c>
      <c r="C278" s="180"/>
      <c r="D278" s="241"/>
      <c r="E278" s="219">
        <v>641</v>
      </c>
      <c r="F278" s="219">
        <v>73</v>
      </c>
      <c r="G278" s="219">
        <v>1869</v>
      </c>
      <c r="H278" s="219">
        <v>195</v>
      </c>
      <c r="I278" s="219">
        <v>5848</v>
      </c>
      <c r="J278" s="219">
        <v>715</v>
      </c>
      <c r="K278" s="219">
        <v>72240</v>
      </c>
      <c r="L278" s="219">
        <v>56886617</v>
      </c>
      <c r="M278" s="196">
        <v>0.12698944639298906</v>
      </c>
      <c r="N278" s="219">
        <v>182938044</v>
      </c>
      <c r="O278" s="219">
        <v>184218516</v>
      </c>
      <c r="P278" s="196">
        <v>99.304916776118205</v>
      </c>
      <c r="Q278" s="219">
        <v>0</v>
      </c>
      <c r="R278" s="196" t="e">
        <v>#DIV/0!</v>
      </c>
      <c r="S278" s="219">
        <v>0</v>
      </c>
      <c r="T278" s="196" t="e">
        <v>#DIV/0!</v>
      </c>
      <c r="U278" s="219">
        <v>391690</v>
      </c>
      <c r="V278" s="196">
        <v>542.2065309414013</v>
      </c>
      <c r="W278" s="219">
        <v>1005142</v>
      </c>
      <c r="X278" s="196">
        <v>0.54944394915215111</v>
      </c>
      <c r="Y278" s="194">
        <v>39.870444297790527</v>
      </c>
      <c r="Z278" s="194">
        <v>25.431961059570313</v>
      </c>
      <c r="AA278" s="194">
        <v>318020.3046875</v>
      </c>
      <c r="AB278" s="194">
        <v>66048.0126953125</v>
      </c>
    </row>
    <row r="279" spans="1:28">
      <c r="A279" s="352">
        <v>41899</v>
      </c>
      <c r="B279" s="218" t="s">
        <v>135</v>
      </c>
      <c r="C279" s="126"/>
      <c r="D279" s="241"/>
      <c r="E279" s="219">
        <v>656</v>
      </c>
      <c r="F279" s="219">
        <v>29</v>
      </c>
      <c r="G279" s="219">
        <v>1957</v>
      </c>
      <c r="H279" s="219">
        <v>87</v>
      </c>
      <c r="I279" s="219">
        <v>4620</v>
      </c>
      <c r="J279" s="219">
        <v>257</v>
      </c>
      <c r="K279" s="189">
        <v>18846373</v>
      </c>
      <c r="L279" s="189">
        <v>18856243</v>
      </c>
      <c r="M279" s="196">
        <v>99.947656593097577</v>
      </c>
      <c r="N279" s="189">
        <v>93419931</v>
      </c>
      <c r="O279" s="189">
        <v>93719384</v>
      </c>
      <c r="P279" s="196">
        <v>99.680479120520033</v>
      </c>
      <c r="Q279" s="189">
        <v>203173</v>
      </c>
      <c r="R279" s="192">
        <v>1.0774839714599689</v>
      </c>
      <c r="S279" s="189">
        <v>25333</v>
      </c>
      <c r="T279" s="192">
        <v>2.7030693903098299E-2</v>
      </c>
      <c r="U279" s="189">
        <v>199329</v>
      </c>
      <c r="V279" s="205">
        <v>1.0576517648703949</v>
      </c>
      <c r="W279" s="189">
        <v>58745</v>
      </c>
      <c r="X279" s="205">
        <v>6.2882726302464026E-2</v>
      </c>
      <c r="Y279" s="203">
        <v>115.76487159729004</v>
      </c>
      <c r="Z279" s="203">
        <v>31.606917858123779</v>
      </c>
      <c r="AA279" s="203">
        <v>298043.77734375</v>
      </c>
      <c r="AB279" s="203">
        <v>49430.93212890625</v>
      </c>
    </row>
    <row r="280" spans="1:28">
      <c r="A280" s="352">
        <v>41899</v>
      </c>
      <c r="B280" s="218" t="s">
        <v>121</v>
      </c>
      <c r="C280" s="218" t="s">
        <v>122</v>
      </c>
      <c r="D280" s="241"/>
      <c r="E280" s="305">
        <v>168</v>
      </c>
      <c r="F280" s="305">
        <v>64</v>
      </c>
      <c r="G280" s="305">
        <v>492</v>
      </c>
      <c r="H280" s="305">
        <v>191</v>
      </c>
      <c r="I280" s="305">
        <v>1881</v>
      </c>
      <c r="J280" s="305">
        <v>803</v>
      </c>
      <c r="K280" s="215">
        <v>7223431</v>
      </c>
      <c r="L280" s="215">
        <v>7424888</v>
      </c>
      <c r="M280" s="216">
        <v>97.286735534667969</v>
      </c>
      <c r="N280" s="215">
        <v>14387883</v>
      </c>
      <c r="O280" s="215">
        <v>14865698</v>
      </c>
      <c r="P280" s="216">
        <v>96.785789489746094</v>
      </c>
      <c r="Q280" s="215">
        <v>70639</v>
      </c>
      <c r="R280" s="217">
        <v>0.95138132572174072</v>
      </c>
      <c r="S280" s="215">
        <v>157681</v>
      </c>
      <c r="T280" s="217">
        <v>1.0607036352157593</v>
      </c>
      <c r="U280" s="215">
        <v>353989</v>
      </c>
      <c r="V280" s="217">
        <v>4.9005661010742187</v>
      </c>
      <c r="W280" s="215">
        <v>229973</v>
      </c>
      <c r="X280" s="217">
        <v>1.5983797311782837</v>
      </c>
      <c r="Y280" s="217">
        <v>73.290992736816406</v>
      </c>
      <c r="Z280" s="217">
        <v>25.718221664428711</v>
      </c>
      <c r="AA280" s="217">
        <v>79482.1015625</v>
      </c>
      <c r="AB280" s="216">
        <v>11602.3994140625</v>
      </c>
    </row>
    <row r="281" spans="1:28">
      <c r="A281" s="352">
        <v>41899</v>
      </c>
      <c r="B281" s="242" t="s">
        <v>123</v>
      </c>
      <c r="C281" s="218" t="s">
        <v>122</v>
      </c>
      <c r="D281" s="241"/>
      <c r="E281" s="305">
        <v>158</v>
      </c>
      <c r="F281" s="305">
        <v>11</v>
      </c>
      <c r="G281" s="305">
        <v>491</v>
      </c>
      <c r="H281" s="305">
        <v>34</v>
      </c>
      <c r="I281" s="305">
        <v>1478</v>
      </c>
      <c r="J281" s="305">
        <v>132</v>
      </c>
      <c r="K281" s="215">
        <v>4740850</v>
      </c>
      <c r="L281" s="215">
        <v>4828462</v>
      </c>
      <c r="M281" s="216">
        <v>98.185508728027344</v>
      </c>
      <c r="N281" s="215">
        <v>7540848</v>
      </c>
      <c r="O281" s="215">
        <v>7706497</v>
      </c>
      <c r="P281" s="216">
        <v>97.85052490234375</v>
      </c>
      <c r="Q281" s="215">
        <v>7151</v>
      </c>
      <c r="R281" s="217">
        <v>0.14810098707675934</v>
      </c>
      <c r="S281" s="215">
        <v>10280</v>
      </c>
      <c r="T281" s="217">
        <v>0.13339394330978394</v>
      </c>
      <c r="U281" s="215">
        <v>148961</v>
      </c>
      <c r="V281" s="217">
        <v>3.1420736312866211</v>
      </c>
      <c r="W281" s="215">
        <v>86285</v>
      </c>
      <c r="X281" s="217">
        <v>1.1442346572875977</v>
      </c>
      <c r="Y281" s="217">
        <v>96.57244873046875</v>
      </c>
      <c r="Z281" s="217">
        <v>33.053863525390625</v>
      </c>
      <c r="AA281" s="217">
        <v>56712.54296875</v>
      </c>
      <c r="AB281" s="216">
        <v>8764.875</v>
      </c>
    </row>
    <row r="282" spans="1:28">
      <c r="A282" s="352">
        <v>41899</v>
      </c>
      <c r="B282" s="242" t="s">
        <v>183</v>
      </c>
      <c r="C282" s="218" t="s">
        <v>122</v>
      </c>
      <c r="D282" s="241"/>
      <c r="E282" s="305">
        <v>130</v>
      </c>
      <c r="F282" s="305">
        <v>10</v>
      </c>
      <c r="G282" s="305">
        <v>391</v>
      </c>
      <c r="H282" s="305">
        <v>30</v>
      </c>
      <c r="I282" s="305">
        <v>1476</v>
      </c>
      <c r="J282" s="305">
        <v>114</v>
      </c>
      <c r="K282" s="215">
        <v>3727782</v>
      </c>
      <c r="L282" s="215">
        <v>3800718</v>
      </c>
      <c r="M282" s="216">
        <v>98.08099365234375</v>
      </c>
      <c r="N282" s="215">
        <v>5949895</v>
      </c>
      <c r="O282" s="215">
        <v>6081846</v>
      </c>
      <c r="P282" s="216">
        <v>97.830413818359375</v>
      </c>
      <c r="Q282" s="215">
        <v>6099</v>
      </c>
      <c r="R282" s="217">
        <v>0.16046968102455139</v>
      </c>
      <c r="S282" s="215">
        <v>21174</v>
      </c>
      <c r="T282" s="217">
        <v>0.34815087914466858</v>
      </c>
      <c r="U282" s="215">
        <v>103313</v>
      </c>
      <c r="V282" s="217">
        <v>2.7714335918426514</v>
      </c>
      <c r="W282" s="215">
        <v>62903</v>
      </c>
      <c r="X282" s="217">
        <v>1.0572118759155273</v>
      </c>
      <c r="Y282" s="217">
        <v>91.13885498046875</v>
      </c>
      <c r="Z282" s="217">
        <v>34.185520172119141</v>
      </c>
      <c r="AA282" s="217">
        <v>41852.9140625</v>
      </c>
      <c r="AB282" s="216">
        <v>7170.455078125</v>
      </c>
    </row>
    <row r="283" spans="1:28">
      <c r="A283" s="352">
        <v>41899</v>
      </c>
      <c r="B283" s="181" t="s">
        <v>126</v>
      </c>
      <c r="C283" s="218" t="s">
        <v>122</v>
      </c>
      <c r="D283" s="241"/>
      <c r="E283" s="305">
        <v>109</v>
      </c>
      <c r="F283" s="305">
        <v>7</v>
      </c>
      <c r="G283" s="305">
        <v>319</v>
      </c>
      <c r="H283" s="305">
        <v>21</v>
      </c>
      <c r="I283" s="305">
        <v>976</v>
      </c>
      <c r="J283" s="305">
        <v>86</v>
      </c>
      <c r="K283" s="215">
        <v>3245581</v>
      </c>
      <c r="L283" s="215">
        <v>3314567</v>
      </c>
      <c r="M283" s="216">
        <v>97.918701171875</v>
      </c>
      <c r="N283" s="215">
        <v>5455228</v>
      </c>
      <c r="O283" s="215">
        <v>5562526</v>
      </c>
      <c r="P283" s="216">
        <v>98.071052551269531</v>
      </c>
      <c r="Q283" s="215">
        <v>1885</v>
      </c>
      <c r="R283" s="217">
        <v>5.6870173662900925E-2</v>
      </c>
      <c r="S283" s="215">
        <v>1062</v>
      </c>
      <c r="T283" s="217">
        <v>1.9092045724391937E-2</v>
      </c>
      <c r="U283" s="215">
        <v>98362</v>
      </c>
      <c r="V283" s="217">
        <v>3.0306437015533447</v>
      </c>
      <c r="W283" s="215">
        <v>56413</v>
      </c>
      <c r="X283" s="217">
        <v>1.0341088771820068</v>
      </c>
      <c r="Y283" s="217">
        <v>92.484588623046875</v>
      </c>
      <c r="Z283" s="217">
        <v>33.095359802246094</v>
      </c>
      <c r="AA283" s="217">
        <v>44319.8671875</v>
      </c>
      <c r="AB283" s="216">
        <v>6614.14111328125</v>
      </c>
    </row>
    <row r="284" spans="1:28">
      <c r="A284" s="352">
        <v>41899</v>
      </c>
      <c r="B284" s="181" t="s">
        <v>184</v>
      </c>
      <c r="C284" s="218" t="s">
        <v>122</v>
      </c>
      <c r="D284" s="241"/>
      <c r="E284" s="305">
        <v>97</v>
      </c>
      <c r="F284" s="305">
        <v>15</v>
      </c>
      <c r="G284" s="305">
        <v>289</v>
      </c>
      <c r="H284" s="305">
        <v>45</v>
      </c>
      <c r="I284" s="305">
        <v>980</v>
      </c>
      <c r="J284" s="305">
        <v>195</v>
      </c>
      <c r="K284" s="215">
        <v>3322134</v>
      </c>
      <c r="L284" s="215">
        <v>3420956</v>
      </c>
      <c r="M284" s="216">
        <v>97.111274719238281</v>
      </c>
      <c r="N284" s="215">
        <v>6702333</v>
      </c>
      <c r="O284" s="215">
        <v>6927421</v>
      </c>
      <c r="P284" s="216">
        <v>96.750770568847656</v>
      </c>
      <c r="Q284" s="215">
        <v>15765</v>
      </c>
      <c r="R284" s="217">
        <v>0.46083608269691467</v>
      </c>
      <c r="S284" s="215">
        <v>75831</v>
      </c>
      <c r="T284" s="217">
        <v>1.0946497917175293</v>
      </c>
      <c r="U284" s="215">
        <v>169758</v>
      </c>
      <c r="V284" s="217">
        <v>5.1099081039428711</v>
      </c>
      <c r="W284" s="215">
        <v>78970</v>
      </c>
      <c r="X284" s="217">
        <v>1.1782464981079102</v>
      </c>
      <c r="Y284" s="217">
        <v>84.078948974609375</v>
      </c>
      <c r="Z284" s="217">
        <v>31.625883102416992</v>
      </c>
      <c r="AA284" s="217">
        <v>41511.1171875</v>
      </c>
      <c r="AB284" s="216">
        <v>6508.20166015625</v>
      </c>
    </row>
    <row r="285" spans="1:28">
      <c r="A285" s="352">
        <v>41899</v>
      </c>
      <c r="B285" s="181" t="s">
        <v>131</v>
      </c>
      <c r="C285" s="218" t="s">
        <v>176</v>
      </c>
      <c r="D285" s="241"/>
      <c r="E285" s="305">
        <v>174</v>
      </c>
      <c r="F285" s="305">
        <v>20</v>
      </c>
      <c r="G285" s="305">
        <v>507</v>
      </c>
      <c r="H285" s="305">
        <v>50</v>
      </c>
      <c r="I285" s="305">
        <v>1470</v>
      </c>
      <c r="J285" s="305">
        <v>163</v>
      </c>
      <c r="K285" s="215">
        <v>19495</v>
      </c>
      <c r="L285" s="215">
        <v>16234973</v>
      </c>
      <c r="M285" s="216">
        <v>0.12008027732372284</v>
      </c>
      <c r="N285" s="215">
        <v>50677440</v>
      </c>
      <c r="O285" s="215">
        <v>51089312</v>
      </c>
      <c r="P285" s="216">
        <v>99.193817138671875</v>
      </c>
      <c r="Q285" s="215">
        <v>0</v>
      </c>
      <c r="R285" s="217">
        <v>0</v>
      </c>
      <c r="S285" s="215">
        <v>0</v>
      </c>
      <c r="T285" s="217">
        <v>0</v>
      </c>
      <c r="U285" s="215">
        <v>105948</v>
      </c>
      <c r="V285" s="217">
        <v>543.46240234375</v>
      </c>
      <c r="W285" s="215">
        <v>368607</v>
      </c>
      <c r="X285" s="217">
        <v>0.72735917568206787</v>
      </c>
      <c r="Y285" s="217">
        <v>39.893791198730469</v>
      </c>
      <c r="Z285" s="217">
        <v>25.212070465087891</v>
      </c>
      <c r="AA285" s="217">
        <v>82076.28125</v>
      </c>
      <c r="AB285" s="216">
        <v>17753.185546875</v>
      </c>
    </row>
    <row r="286" spans="1:28">
      <c r="A286" s="352">
        <v>41899</v>
      </c>
      <c r="B286" s="181" t="s">
        <v>124</v>
      </c>
      <c r="C286" s="181" t="s">
        <v>176</v>
      </c>
      <c r="D286" s="241"/>
      <c r="E286" s="180">
        <v>126</v>
      </c>
      <c r="F286" s="180">
        <v>33</v>
      </c>
      <c r="G286" s="180">
        <v>370</v>
      </c>
      <c r="H286" s="180">
        <v>87</v>
      </c>
      <c r="I286" s="180">
        <v>1358</v>
      </c>
      <c r="J286" s="180">
        <v>345</v>
      </c>
      <c r="K286" s="215">
        <v>15995</v>
      </c>
      <c r="L286" s="215">
        <v>12093029</v>
      </c>
      <c r="M286" s="216">
        <v>0.13226628303527832</v>
      </c>
      <c r="N286" s="215">
        <v>34057724</v>
      </c>
      <c r="O286" s="215">
        <v>34394252</v>
      </c>
      <c r="P286" s="216">
        <v>99.021560668945313</v>
      </c>
      <c r="Q286" s="215">
        <v>0</v>
      </c>
      <c r="R286" s="217">
        <v>0</v>
      </c>
      <c r="S286" s="215">
        <v>0</v>
      </c>
      <c r="T286" s="217">
        <v>0</v>
      </c>
      <c r="U286" s="215">
        <v>92280</v>
      </c>
      <c r="V286" s="217">
        <v>576.9302978515625</v>
      </c>
      <c r="W286" s="215">
        <v>186354</v>
      </c>
      <c r="X286" s="217">
        <v>0.54717105627059937</v>
      </c>
      <c r="Y286" s="217">
        <v>39.571945190429688</v>
      </c>
      <c r="Z286" s="217">
        <v>25.524751663208008</v>
      </c>
      <c r="AA286" s="217">
        <v>58590.75</v>
      </c>
      <c r="AB286" s="216">
        <v>11629.9453125</v>
      </c>
    </row>
    <row r="287" spans="1:28">
      <c r="A287" s="352">
        <v>41899</v>
      </c>
      <c r="B287" s="206" t="s">
        <v>133</v>
      </c>
      <c r="C287" s="206" t="s">
        <v>176</v>
      </c>
      <c r="D287" s="241"/>
      <c r="E287" s="180">
        <v>164</v>
      </c>
      <c r="F287" s="180">
        <v>12</v>
      </c>
      <c r="G287" s="180">
        <v>485</v>
      </c>
      <c r="H287" s="180">
        <v>34</v>
      </c>
      <c r="I287" s="180">
        <v>1419</v>
      </c>
      <c r="J287" s="180">
        <v>114</v>
      </c>
      <c r="K287" s="254">
        <v>18165</v>
      </c>
      <c r="L287" s="254">
        <v>16275845</v>
      </c>
      <c r="M287" s="246">
        <v>0.11160711199045181</v>
      </c>
      <c r="N287" s="254">
        <v>58213924</v>
      </c>
      <c r="O287" s="254">
        <v>58461016</v>
      </c>
      <c r="P287" s="246">
        <v>99.577339172363281</v>
      </c>
      <c r="Q287" s="254">
        <v>0</v>
      </c>
      <c r="R287" s="249">
        <v>0</v>
      </c>
      <c r="S287" s="254">
        <v>0</v>
      </c>
      <c r="T287" s="249">
        <v>0</v>
      </c>
      <c r="U287" s="254">
        <v>104343</v>
      </c>
      <c r="V287" s="249">
        <v>574.4178466796875</v>
      </c>
      <c r="W287" s="254">
        <v>241529</v>
      </c>
      <c r="X287" s="249">
        <v>0.41489902138710022</v>
      </c>
      <c r="Y287" s="249">
        <v>41.179130554199219</v>
      </c>
      <c r="Z287" s="249">
        <v>26.516077041625977</v>
      </c>
      <c r="AA287" s="249">
        <v>104599.9921875</v>
      </c>
      <c r="AB287" s="246">
        <v>21967.078125</v>
      </c>
    </row>
    <row r="288" spans="1:28">
      <c r="A288" s="352">
        <v>41899</v>
      </c>
      <c r="B288" s="206" t="s">
        <v>125</v>
      </c>
      <c r="C288" s="206" t="s">
        <v>176</v>
      </c>
      <c r="D288" s="241"/>
      <c r="E288" s="180">
        <v>177</v>
      </c>
      <c r="F288" s="180">
        <v>8</v>
      </c>
      <c r="G288" s="180">
        <v>507</v>
      </c>
      <c r="H288" s="180">
        <v>24</v>
      </c>
      <c r="I288" s="180">
        <v>1601</v>
      </c>
      <c r="J288" s="180">
        <v>93</v>
      </c>
      <c r="K288" s="254">
        <v>18585</v>
      </c>
      <c r="L288" s="254">
        <v>12282770</v>
      </c>
      <c r="M288" s="246">
        <v>0.15130952000617981</v>
      </c>
      <c r="N288" s="254">
        <v>39988956</v>
      </c>
      <c r="O288" s="254">
        <v>40273936</v>
      </c>
      <c r="P288" s="246">
        <v>99.292396545410156</v>
      </c>
      <c r="Q288" s="254">
        <v>0</v>
      </c>
      <c r="R288" s="249">
        <v>0</v>
      </c>
      <c r="S288" s="254">
        <v>0</v>
      </c>
      <c r="T288" s="249">
        <v>0</v>
      </c>
      <c r="U288" s="254">
        <v>89119</v>
      </c>
      <c r="V288" s="249">
        <v>479.5211181640625</v>
      </c>
      <c r="W288" s="254">
        <v>208652</v>
      </c>
      <c r="X288" s="249">
        <v>0.5217740535736084</v>
      </c>
      <c r="Y288" s="249">
        <v>38.836910247802734</v>
      </c>
      <c r="Z288" s="249">
        <v>24.474945068359375</v>
      </c>
      <c r="AA288" s="249">
        <v>72753.28125</v>
      </c>
      <c r="AB288" s="246">
        <v>14697.8037109375</v>
      </c>
    </row>
    <row r="289" spans="1:28">
      <c r="A289" s="352">
        <v>41899</v>
      </c>
      <c r="B289" s="181" t="s">
        <v>127</v>
      </c>
      <c r="C289" s="181" t="s">
        <v>128</v>
      </c>
      <c r="D289" s="241"/>
      <c r="E289" s="388">
        <v>150</v>
      </c>
      <c r="F289" s="388">
        <v>16</v>
      </c>
      <c r="G289" s="388">
        <v>450</v>
      </c>
      <c r="H289" s="388">
        <v>48</v>
      </c>
      <c r="I289" s="388">
        <v>1449</v>
      </c>
      <c r="J289" s="388">
        <v>160</v>
      </c>
      <c r="K289" s="187">
        <v>5060612</v>
      </c>
      <c r="L289" s="187">
        <v>5065581</v>
      </c>
      <c r="M289" s="185">
        <v>99.901908874511719</v>
      </c>
      <c r="N289" s="187">
        <v>22408360</v>
      </c>
      <c r="O289" s="187">
        <v>22512292</v>
      </c>
      <c r="P289" s="185">
        <v>99.538330078125</v>
      </c>
      <c r="Q289" s="187">
        <v>79997</v>
      </c>
      <c r="R289" s="186">
        <v>1.5792264938354492</v>
      </c>
      <c r="S289" s="187">
        <v>5078</v>
      </c>
      <c r="T289" s="186">
        <v>2.2556565701961517E-2</v>
      </c>
      <c r="U289" s="187">
        <v>63482</v>
      </c>
      <c r="V289" s="186">
        <v>1.254433274269104</v>
      </c>
      <c r="W289" s="187">
        <v>16473</v>
      </c>
      <c r="X289" s="186">
        <v>7.3512740433216095E-2</v>
      </c>
      <c r="Y289" s="186">
        <v>114.40351104736328</v>
      </c>
      <c r="Z289" s="186">
        <v>28.532556533813477</v>
      </c>
      <c r="AA289" s="186">
        <v>59421.78125</v>
      </c>
      <c r="AB289" s="185">
        <v>9432.62890625</v>
      </c>
    </row>
    <row r="290" spans="1:28">
      <c r="A290" s="352">
        <v>41899</v>
      </c>
      <c r="B290" s="181" t="s">
        <v>129</v>
      </c>
      <c r="C290" s="181" t="s">
        <v>128</v>
      </c>
      <c r="D290" s="241"/>
      <c r="E290" s="388">
        <v>152</v>
      </c>
      <c r="F290" s="388">
        <v>3</v>
      </c>
      <c r="G290" s="388">
        <v>452</v>
      </c>
      <c r="H290" s="388">
        <v>9</v>
      </c>
      <c r="I290" s="388">
        <v>1183</v>
      </c>
      <c r="J290" s="388">
        <v>29</v>
      </c>
      <c r="K290" s="187">
        <v>3032587</v>
      </c>
      <c r="L290" s="187">
        <v>3035404</v>
      </c>
      <c r="M290" s="185">
        <v>99.907196044921875</v>
      </c>
      <c r="N290" s="187">
        <v>14763131</v>
      </c>
      <c r="O290" s="187">
        <v>14831414</v>
      </c>
      <c r="P290" s="185">
        <v>99.539604187011719</v>
      </c>
      <c r="Q290" s="187">
        <v>90322</v>
      </c>
      <c r="R290" s="186">
        <v>2.9756171703338623</v>
      </c>
      <c r="S290" s="187">
        <v>18032</v>
      </c>
      <c r="T290" s="186">
        <v>0.12157977372407913</v>
      </c>
      <c r="U290" s="187">
        <v>35033</v>
      </c>
      <c r="V290" s="186">
        <v>1.155218243598938</v>
      </c>
      <c r="W290" s="187">
        <v>12715</v>
      </c>
      <c r="X290" s="186">
        <v>8.6126714944839478E-2</v>
      </c>
      <c r="Y290" s="186">
        <v>113.28678131103516</v>
      </c>
      <c r="Z290" s="186">
        <v>30.701190948486328</v>
      </c>
      <c r="AA290" s="186">
        <v>45360.92578125</v>
      </c>
      <c r="AB290" s="185">
        <v>6952.09033203125</v>
      </c>
    </row>
    <row r="291" spans="1:28">
      <c r="A291" s="352">
        <v>41899</v>
      </c>
      <c r="B291" s="199" t="s">
        <v>130</v>
      </c>
      <c r="C291" s="199" t="s">
        <v>128</v>
      </c>
      <c r="D291" s="241"/>
      <c r="E291" s="219">
        <v>176</v>
      </c>
      <c r="F291" s="219">
        <v>5</v>
      </c>
      <c r="G291" s="219">
        <v>528</v>
      </c>
      <c r="H291" s="219">
        <v>15</v>
      </c>
      <c r="I291" s="219">
        <v>902</v>
      </c>
      <c r="J291" s="219">
        <v>33</v>
      </c>
      <c r="K291" s="255">
        <v>5911715</v>
      </c>
      <c r="L291" s="255">
        <v>5912436</v>
      </c>
      <c r="M291" s="196">
        <v>99.987808227539062</v>
      </c>
      <c r="N291" s="255">
        <v>32302796</v>
      </c>
      <c r="O291" s="255">
        <v>32363464</v>
      </c>
      <c r="P291" s="196">
        <v>99.812538146972656</v>
      </c>
      <c r="Q291" s="255">
        <v>29619</v>
      </c>
      <c r="R291" s="214">
        <v>0.50096100568771362</v>
      </c>
      <c r="S291" s="255">
        <v>1175</v>
      </c>
      <c r="T291" s="214">
        <v>3.6306374240666628E-3</v>
      </c>
      <c r="U291" s="255">
        <v>48865</v>
      </c>
      <c r="V291" s="214">
        <v>0.82657909393310547</v>
      </c>
      <c r="W291" s="255">
        <v>14993</v>
      </c>
      <c r="X291" s="214">
        <v>4.6413939446210861E-2</v>
      </c>
      <c r="Y291" s="256">
        <v>118.18785095214844</v>
      </c>
      <c r="Z291" s="256">
        <v>35.253322601318359</v>
      </c>
      <c r="AA291" s="256">
        <v>114352.546875</v>
      </c>
      <c r="AB291" s="256">
        <v>20876.482421875</v>
      </c>
    </row>
    <row r="292" spans="1:28">
      <c r="A292" s="352">
        <v>41899</v>
      </c>
      <c r="B292" s="180" t="s">
        <v>132</v>
      </c>
      <c r="C292" s="180" t="s">
        <v>128</v>
      </c>
      <c r="D292" s="241"/>
      <c r="E292" s="219">
        <v>178</v>
      </c>
      <c r="F292" s="219">
        <v>5</v>
      </c>
      <c r="G292" s="219">
        <v>527</v>
      </c>
      <c r="H292" s="219">
        <v>15</v>
      </c>
      <c r="I292" s="219">
        <v>1086</v>
      </c>
      <c r="J292" s="219">
        <v>35</v>
      </c>
      <c r="K292" s="219">
        <v>4841459</v>
      </c>
      <c r="L292" s="219">
        <v>4842822</v>
      </c>
      <c r="M292" s="196">
        <v>99.971855163574219</v>
      </c>
      <c r="N292" s="219">
        <v>23945644</v>
      </c>
      <c r="O292" s="219">
        <v>24012214</v>
      </c>
      <c r="P292" s="196">
        <v>99.722763061523438</v>
      </c>
      <c r="Q292" s="219">
        <v>3235</v>
      </c>
      <c r="R292" s="196">
        <v>6.6799893975257874E-2</v>
      </c>
      <c r="S292" s="219">
        <v>1048</v>
      </c>
      <c r="T292" s="196">
        <v>4.3644453398883343E-3</v>
      </c>
      <c r="U292" s="219">
        <v>51949</v>
      </c>
      <c r="V292" s="196">
        <v>1.0730029344558716</v>
      </c>
      <c r="W292" s="219">
        <v>14564</v>
      </c>
      <c r="X292" s="196">
        <v>6.0821082442998886E-2</v>
      </c>
      <c r="Y292" s="194">
        <v>117.18134307861328</v>
      </c>
      <c r="Z292" s="194">
        <v>31.940601348876953</v>
      </c>
      <c r="AA292" s="194">
        <v>78908.5234375</v>
      </c>
      <c r="AB292" s="194">
        <v>12169.73046875</v>
      </c>
    </row>
    <row r="293" spans="1:28">
      <c r="A293" s="352">
        <v>41898</v>
      </c>
      <c r="B293" s="199" t="s">
        <v>6</v>
      </c>
      <c r="C293" s="199"/>
      <c r="D293" s="241"/>
      <c r="E293" s="219">
        <v>1959</v>
      </c>
      <c r="F293" s="219">
        <v>209</v>
      </c>
      <c r="G293" s="219">
        <v>5808</v>
      </c>
      <c r="H293" s="219">
        <v>603</v>
      </c>
      <c r="I293" s="219">
        <v>17246</v>
      </c>
      <c r="J293" s="219">
        <v>2301</v>
      </c>
      <c r="K293" s="255">
        <v>41862299</v>
      </c>
      <c r="L293" s="255">
        <v>91996398</v>
      </c>
      <c r="M293" s="196">
        <v>45.50428050454758</v>
      </c>
      <c r="N293" s="255">
        <v>293908404</v>
      </c>
      <c r="O293" s="255">
        <v>296395747</v>
      </c>
      <c r="P293" s="196">
        <v>99.160803410583355</v>
      </c>
      <c r="Q293" s="255">
        <v>322914</v>
      </c>
      <c r="R293" s="214" t="e">
        <v>#DIV/0!</v>
      </c>
      <c r="S293" s="255">
        <v>318554</v>
      </c>
      <c r="T293" s="214">
        <v>0.23316998954970591</v>
      </c>
      <c r="U293" s="255">
        <v>1384056</v>
      </c>
      <c r="V293" s="214">
        <v>3.3062111786996131</v>
      </c>
      <c r="W293" s="255">
        <v>1408169</v>
      </c>
      <c r="X293" s="214">
        <v>0.47911832368297946</v>
      </c>
      <c r="Y293" s="256">
        <v>80.885065905253086</v>
      </c>
      <c r="Z293" s="256">
        <v>29.264465967814129</v>
      </c>
      <c r="AA293" s="256">
        <v>824764.95703125</v>
      </c>
      <c r="AB293" s="256">
        <v>146050.810546875</v>
      </c>
    </row>
    <row r="294" spans="1:28">
      <c r="A294" s="352">
        <v>41898</v>
      </c>
      <c r="B294" s="180" t="s">
        <v>134</v>
      </c>
      <c r="C294" s="180"/>
      <c r="D294" s="241"/>
      <c r="E294" s="219">
        <v>662</v>
      </c>
      <c r="F294" s="219">
        <v>107</v>
      </c>
      <c r="G294" s="219">
        <v>1982</v>
      </c>
      <c r="H294" s="219">
        <v>321</v>
      </c>
      <c r="I294" s="219">
        <v>6791</v>
      </c>
      <c r="J294" s="219">
        <v>1330</v>
      </c>
      <c r="K294" s="219">
        <v>22605162</v>
      </c>
      <c r="L294" s="219">
        <v>23128859</v>
      </c>
      <c r="M294" s="196">
        <v>97.735742173878961</v>
      </c>
      <c r="N294" s="219">
        <v>40557513</v>
      </c>
      <c r="O294" s="219">
        <v>41679423</v>
      </c>
      <c r="P294" s="196">
        <v>97.308240087680673</v>
      </c>
      <c r="Q294" s="219">
        <v>91890</v>
      </c>
      <c r="R294" s="196">
        <v>0.39729586187432492</v>
      </c>
      <c r="S294" s="219">
        <v>300943</v>
      </c>
      <c r="T294" s="196">
        <v>0.72204214160014957</v>
      </c>
      <c r="U294" s="219">
        <v>849035</v>
      </c>
      <c r="V294" s="196">
        <v>3.7559341632809087</v>
      </c>
      <c r="W294" s="219">
        <v>503096</v>
      </c>
      <c r="X294" s="196">
        <v>1.2404508090082991</v>
      </c>
      <c r="Y294" s="194">
        <v>85.611337280273432</v>
      </c>
      <c r="Z294" s="194">
        <v>31.223382949829102</v>
      </c>
      <c r="AA294" s="194">
        <v>248206.34375</v>
      </c>
      <c r="AB294" s="194">
        <v>39607.42822265625</v>
      </c>
    </row>
    <row r="295" spans="1:28">
      <c r="A295" s="352">
        <v>41898</v>
      </c>
      <c r="B295" s="180" t="s">
        <v>175</v>
      </c>
      <c r="C295" s="180"/>
      <c r="D295" s="241"/>
      <c r="E295" s="219">
        <v>641</v>
      </c>
      <c r="F295" s="219">
        <v>73</v>
      </c>
      <c r="G295" s="219">
        <v>1869</v>
      </c>
      <c r="H295" s="219">
        <v>195</v>
      </c>
      <c r="I295" s="219">
        <v>5848</v>
      </c>
      <c r="J295" s="219">
        <v>715</v>
      </c>
      <c r="K295" s="219">
        <v>72240</v>
      </c>
      <c r="L295" s="219">
        <v>49672978</v>
      </c>
      <c r="M295" s="196">
        <v>0.1454311839326404</v>
      </c>
      <c r="N295" s="219">
        <v>158690183</v>
      </c>
      <c r="O295" s="219">
        <v>159776965</v>
      </c>
      <c r="P295" s="196">
        <v>99.319813090704272</v>
      </c>
      <c r="Q295" s="219">
        <v>0</v>
      </c>
      <c r="R295" s="196" t="e">
        <v>#DIV/0!</v>
      </c>
      <c r="S295" s="219">
        <v>0</v>
      </c>
      <c r="T295" s="196" t="e">
        <v>#DIV/0!</v>
      </c>
      <c r="U295" s="219">
        <v>332330</v>
      </c>
      <c r="V295" s="196">
        <v>460.03598527367245</v>
      </c>
      <c r="W295" s="219">
        <v>840920</v>
      </c>
      <c r="X295" s="196">
        <v>0.52991306790887494</v>
      </c>
      <c r="Y295" s="194">
        <v>39.448176383972168</v>
      </c>
      <c r="Z295" s="194">
        <v>25.003496170043945</v>
      </c>
      <c r="AA295" s="194">
        <v>273031.9765625</v>
      </c>
      <c r="AB295" s="194">
        <v>57307.45849609375</v>
      </c>
    </row>
    <row r="296" spans="1:28">
      <c r="A296" s="352">
        <v>41898</v>
      </c>
      <c r="B296" s="218" t="s">
        <v>135</v>
      </c>
      <c r="C296" s="126"/>
      <c r="D296" s="241"/>
      <c r="E296" s="219">
        <v>656</v>
      </c>
      <c r="F296" s="219">
        <v>29</v>
      </c>
      <c r="G296" s="219">
        <v>1957</v>
      </c>
      <c r="H296" s="219">
        <v>87</v>
      </c>
      <c r="I296" s="219">
        <v>4607</v>
      </c>
      <c r="J296" s="219">
        <v>256</v>
      </c>
      <c r="K296" s="189">
        <v>19184897</v>
      </c>
      <c r="L296" s="189">
        <v>19194561</v>
      </c>
      <c r="M296" s="196">
        <v>99.949652404136785</v>
      </c>
      <c r="N296" s="189">
        <v>94660708</v>
      </c>
      <c r="O296" s="189">
        <v>94939359</v>
      </c>
      <c r="P296" s="196">
        <v>99.706495806444195</v>
      </c>
      <c r="Q296" s="189">
        <v>231024</v>
      </c>
      <c r="R296" s="192">
        <v>1.2035909543031575</v>
      </c>
      <c r="S296" s="189">
        <v>17611</v>
      </c>
      <c r="T296" s="192">
        <v>1.8549735539399082E-2</v>
      </c>
      <c r="U296" s="189">
        <v>202691</v>
      </c>
      <c r="V296" s="205">
        <v>1.0565133725966431</v>
      </c>
      <c r="W296" s="189">
        <v>64153</v>
      </c>
      <c r="X296" s="205">
        <v>6.7771519843271844E-2</v>
      </c>
      <c r="Y296" s="203">
        <v>117.59568405151367</v>
      </c>
      <c r="Z296" s="203">
        <v>31.566518783569336</v>
      </c>
      <c r="AA296" s="203">
        <v>303526.63671875</v>
      </c>
      <c r="AB296" s="203">
        <v>49135.923828125</v>
      </c>
    </row>
    <row r="297" spans="1:28">
      <c r="A297" s="352">
        <v>41898</v>
      </c>
      <c r="B297" s="218" t="s">
        <v>121</v>
      </c>
      <c r="C297" s="218" t="s">
        <v>122</v>
      </c>
      <c r="D297" s="241"/>
      <c r="E297" s="305">
        <v>168</v>
      </c>
      <c r="F297" s="305">
        <v>64</v>
      </c>
      <c r="G297" s="305">
        <v>492</v>
      </c>
      <c r="H297" s="305">
        <v>191</v>
      </c>
      <c r="I297" s="305">
        <v>1881</v>
      </c>
      <c r="J297" s="305">
        <v>803</v>
      </c>
      <c r="K297" s="215">
        <v>7383408</v>
      </c>
      <c r="L297" s="215">
        <v>7566066</v>
      </c>
      <c r="M297" s="216">
        <v>97.585823059082031</v>
      </c>
      <c r="N297" s="215">
        <v>14755266</v>
      </c>
      <c r="O297" s="215">
        <v>15150139</v>
      </c>
      <c r="P297" s="216">
        <v>97.393600463867188</v>
      </c>
      <c r="Q297" s="215">
        <v>49638</v>
      </c>
      <c r="R297" s="217">
        <v>0.65606087446212769</v>
      </c>
      <c r="S297" s="215">
        <v>117114</v>
      </c>
      <c r="T297" s="217">
        <v>0.77302259206771851</v>
      </c>
      <c r="U297" s="215">
        <v>345045</v>
      </c>
      <c r="V297" s="217">
        <v>4.673248291015625</v>
      </c>
      <c r="W297" s="215">
        <v>209895</v>
      </c>
      <c r="X297" s="217">
        <v>1.4225090742111206</v>
      </c>
      <c r="Y297" s="217">
        <v>70.91796875</v>
      </c>
      <c r="Z297" s="217">
        <v>25.40178108215332</v>
      </c>
      <c r="AA297" s="217">
        <v>74177.1484375</v>
      </c>
      <c r="AB297" s="216">
        <v>11202.0380859375</v>
      </c>
    </row>
    <row r="298" spans="1:28">
      <c r="A298" s="352">
        <v>41898</v>
      </c>
      <c r="B298" s="242" t="s">
        <v>123</v>
      </c>
      <c r="C298" s="218" t="s">
        <v>122</v>
      </c>
      <c r="D298" s="241"/>
      <c r="E298" s="305">
        <v>158</v>
      </c>
      <c r="F298" s="305">
        <v>11</v>
      </c>
      <c r="G298" s="305">
        <v>491</v>
      </c>
      <c r="H298" s="305">
        <v>34</v>
      </c>
      <c r="I298" s="305">
        <v>1478</v>
      </c>
      <c r="J298" s="305">
        <v>132</v>
      </c>
      <c r="K298" s="215">
        <v>4856001</v>
      </c>
      <c r="L298" s="215">
        <v>4945942</v>
      </c>
      <c r="M298" s="216">
        <v>98.1815185546875</v>
      </c>
      <c r="N298" s="215">
        <v>7675138</v>
      </c>
      <c r="O298" s="215">
        <v>7836571</v>
      </c>
      <c r="P298" s="216">
        <v>97.94000244140625</v>
      </c>
      <c r="Q298" s="215">
        <v>7895</v>
      </c>
      <c r="R298" s="217">
        <v>0.1596258133649826</v>
      </c>
      <c r="S298" s="215">
        <v>10148</v>
      </c>
      <c r="T298" s="217">
        <v>0.12949541211128235</v>
      </c>
      <c r="U298" s="215">
        <v>144922</v>
      </c>
      <c r="V298" s="217">
        <v>2.9843897819519043</v>
      </c>
      <c r="W298" s="215">
        <v>88034</v>
      </c>
      <c r="X298" s="217">
        <v>1.1470022201538086</v>
      </c>
      <c r="Y298" s="217">
        <v>94.641738891601563</v>
      </c>
      <c r="Z298" s="217">
        <v>33.242149353027344</v>
      </c>
      <c r="AA298" s="217">
        <v>55469.49609375</v>
      </c>
      <c r="AB298" s="216">
        <v>8827.806640625</v>
      </c>
    </row>
    <row r="299" spans="1:28">
      <c r="A299" s="352">
        <v>41898</v>
      </c>
      <c r="B299" s="242" t="s">
        <v>183</v>
      </c>
      <c r="C299" s="218" t="s">
        <v>122</v>
      </c>
      <c r="D299" s="241"/>
      <c r="E299" s="305">
        <v>130</v>
      </c>
      <c r="F299" s="305">
        <v>10</v>
      </c>
      <c r="G299" s="305">
        <v>391</v>
      </c>
      <c r="H299" s="305">
        <v>30</v>
      </c>
      <c r="I299" s="305">
        <v>1476</v>
      </c>
      <c r="J299" s="305">
        <v>114</v>
      </c>
      <c r="K299" s="215">
        <v>3702675</v>
      </c>
      <c r="L299" s="215">
        <v>3795184</v>
      </c>
      <c r="M299" s="216">
        <v>97.562461853027344</v>
      </c>
      <c r="N299" s="215">
        <v>6005430</v>
      </c>
      <c r="O299" s="215">
        <v>6241072</v>
      </c>
      <c r="P299" s="216">
        <v>96.224334716796875</v>
      </c>
      <c r="Q299" s="215">
        <v>18067</v>
      </c>
      <c r="R299" s="217">
        <v>0.47605070471763611</v>
      </c>
      <c r="S299" s="215">
        <v>118175</v>
      </c>
      <c r="T299" s="217">
        <v>1.8935048580169678</v>
      </c>
      <c r="U299" s="215">
        <v>110496</v>
      </c>
      <c r="V299" s="217">
        <v>2.9842209815979004</v>
      </c>
      <c r="W299" s="215">
        <v>71233</v>
      </c>
      <c r="X299" s="217">
        <v>1.186143159866333</v>
      </c>
      <c r="Y299" s="217">
        <v>89.648284912109375</v>
      </c>
      <c r="Z299" s="217">
        <v>33.007228851318359</v>
      </c>
      <c r="AA299" s="217">
        <v>39252.45703125</v>
      </c>
      <c r="AB299" s="216">
        <v>6654.322265625</v>
      </c>
    </row>
    <row r="300" spans="1:28">
      <c r="A300" s="352">
        <v>41898</v>
      </c>
      <c r="B300" s="181" t="s">
        <v>126</v>
      </c>
      <c r="C300" s="218" t="s">
        <v>122</v>
      </c>
      <c r="D300" s="241"/>
      <c r="E300" s="305">
        <v>109</v>
      </c>
      <c r="F300" s="305">
        <v>7</v>
      </c>
      <c r="G300" s="305">
        <v>319</v>
      </c>
      <c r="H300" s="305">
        <v>21</v>
      </c>
      <c r="I300" s="305">
        <v>976</v>
      </c>
      <c r="J300" s="305">
        <v>86</v>
      </c>
      <c r="K300" s="215">
        <v>3232711</v>
      </c>
      <c r="L300" s="215">
        <v>3300486</v>
      </c>
      <c r="M300" s="216">
        <v>97.946517944335938</v>
      </c>
      <c r="N300" s="215">
        <v>5474351</v>
      </c>
      <c r="O300" s="215">
        <v>5594306</v>
      </c>
      <c r="P300" s="216">
        <v>97.855766296386719</v>
      </c>
      <c r="Q300" s="215">
        <v>2342</v>
      </c>
      <c r="R300" s="217">
        <v>7.0959247648715973E-2</v>
      </c>
      <c r="S300" s="215">
        <v>2705</v>
      </c>
      <c r="T300" s="217">
        <v>4.8352736979722977E-2</v>
      </c>
      <c r="U300" s="215">
        <v>95992</v>
      </c>
      <c r="V300" s="217">
        <v>2.9693963527679443</v>
      </c>
      <c r="W300" s="215">
        <v>56896</v>
      </c>
      <c r="X300" s="217">
        <v>1.0393195152282715</v>
      </c>
      <c r="Y300" s="217">
        <v>91.521133422851563</v>
      </c>
      <c r="Z300" s="217">
        <v>32.983860015869141</v>
      </c>
      <c r="AA300" s="217">
        <v>40230.9453125</v>
      </c>
      <c r="AB300" s="216">
        <v>6331.7568359375</v>
      </c>
    </row>
    <row r="301" spans="1:28">
      <c r="A301" s="352">
        <v>41898</v>
      </c>
      <c r="B301" s="181" t="s">
        <v>184</v>
      </c>
      <c r="C301" s="218" t="s">
        <v>122</v>
      </c>
      <c r="D301" s="241"/>
      <c r="E301" s="305">
        <v>97</v>
      </c>
      <c r="F301" s="305">
        <v>15</v>
      </c>
      <c r="G301" s="305">
        <v>289</v>
      </c>
      <c r="H301" s="305">
        <v>45</v>
      </c>
      <c r="I301" s="305">
        <v>980</v>
      </c>
      <c r="J301" s="305">
        <v>195</v>
      </c>
      <c r="K301" s="215">
        <v>3430367</v>
      </c>
      <c r="L301" s="215">
        <v>3521181</v>
      </c>
      <c r="M301" s="216">
        <v>97.420921325683594</v>
      </c>
      <c r="N301" s="215">
        <v>6647328</v>
      </c>
      <c r="O301" s="215">
        <v>6857335</v>
      </c>
      <c r="P301" s="216">
        <v>96.937484741210937</v>
      </c>
      <c r="Q301" s="215">
        <v>13948</v>
      </c>
      <c r="R301" s="217">
        <v>0.39611709117889404</v>
      </c>
      <c r="S301" s="215">
        <v>52801</v>
      </c>
      <c r="T301" s="217">
        <v>0.76999300718307495</v>
      </c>
      <c r="U301" s="215">
        <v>152580</v>
      </c>
      <c r="V301" s="217">
        <v>4.4479207992553711</v>
      </c>
      <c r="W301" s="215">
        <v>77038</v>
      </c>
      <c r="X301" s="217">
        <v>1.1589318513870239</v>
      </c>
      <c r="Y301" s="217">
        <v>81.327560424804687</v>
      </c>
      <c r="Z301" s="217">
        <v>31.481895446777344</v>
      </c>
      <c r="AA301" s="217">
        <v>39076.296875</v>
      </c>
      <c r="AB301" s="216">
        <v>6591.50439453125</v>
      </c>
    </row>
    <row r="302" spans="1:28">
      <c r="A302" s="352">
        <v>41898</v>
      </c>
      <c r="B302" s="181" t="s">
        <v>131</v>
      </c>
      <c r="C302" s="218" t="s">
        <v>176</v>
      </c>
      <c r="D302" s="241"/>
      <c r="E302" s="305">
        <v>174</v>
      </c>
      <c r="F302" s="305">
        <v>20</v>
      </c>
      <c r="G302" s="305">
        <v>507</v>
      </c>
      <c r="H302" s="305">
        <v>50</v>
      </c>
      <c r="I302" s="305">
        <v>1470</v>
      </c>
      <c r="J302" s="305">
        <v>163</v>
      </c>
      <c r="K302" s="215">
        <v>19495</v>
      </c>
      <c r="L302" s="215">
        <v>16196892</v>
      </c>
      <c r="M302" s="216">
        <v>0.12036259472370148</v>
      </c>
      <c r="N302" s="215">
        <v>51202532</v>
      </c>
      <c r="O302" s="215">
        <v>51580344</v>
      </c>
      <c r="P302" s="216">
        <v>99.267524719238281</v>
      </c>
      <c r="Q302" s="215">
        <v>0</v>
      </c>
      <c r="R302" s="217">
        <v>0</v>
      </c>
      <c r="S302" s="215">
        <v>0</v>
      </c>
      <c r="T302" s="217">
        <v>0</v>
      </c>
      <c r="U302" s="215">
        <v>102000</v>
      </c>
      <c r="V302" s="217">
        <v>523.2110595703125</v>
      </c>
      <c r="W302" s="215">
        <v>344597</v>
      </c>
      <c r="X302" s="217">
        <v>0.67300772666931152</v>
      </c>
      <c r="Y302" s="217">
        <v>39.900711059570313</v>
      </c>
      <c r="Z302" s="217">
        <v>24.97911262512207</v>
      </c>
      <c r="AA302" s="217">
        <v>82405.453125</v>
      </c>
      <c r="AB302" s="216">
        <v>17737.97265625</v>
      </c>
    </row>
    <row r="303" spans="1:28">
      <c r="A303" s="352">
        <v>41898</v>
      </c>
      <c r="B303" s="181" t="s">
        <v>124</v>
      </c>
      <c r="C303" s="181" t="s">
        <v>176</v>
      </c>
      <c r="D303" s="241"/>
      <c r="E303" s="180">
        <v>126</v>
      </c>
      <c r="F303" s="180">
        <v>33</v>
      </c>
      <c r="G303" s="180">
        <v>370</v>
      </c>
      <c r="H303" s="180">
        <v>87</v>
      </c>
      <c r="I303" s="180">
        <v>1358</v>
      </c>
      <c r="J303" s="180">
        <v>345</v>
      </c>
      <c r="K303" s="215">
        <v>15995</v>
      </c>
      <c r="L303" s="215">
        <v>12134285</v>
      </c>
      <c r="M303" s="216">
        <v>0.13181658089160919</v>
      </c>
      <c r="N303" s="215">
        <v>33459380</v>
      </c>
      <c r="O303" s="215">
        <v>33839152</v>
      </c>
      <c r="P303" s="216">
        <v>98.877716064453125</v>
      </c>
      <c r="Q303" s="215">
        <v>0</v>
      </c>
      <c r="R303" s="217">
        <v>0</v>
      </c>
      <c r="S303" s="215">
        <v>0</v>
      </c>
      <c r="T303" s="217">
        <v>0</v>
      </c>
      <c r="U303" s="215">
        <v>93262</v>
      </c>
      <c r="V303" s="217">
        <v>583.0697021484375</v>
      </c>
      <c r="W303" s="215">
        <v>183810</v>
      </c>
      <c r="X303" s="217">
        <v>0.54935270547866821</v>
      </c>
      <c r="Y303" s="217">
        <v>39.384986877441406</v>
      </c>
      <c r="Z303" s="217">
        <v>25.478757858276367</v>
      </c>
      <c r="AA303" s="217">
        <v>56951.66796875</v>
      </c>
      <c r="AB303" s="216">
        <v>11747.484375</v>
      </c>
    </row>
    <row r="304" spans="1:28">
      <c r="A304" s="352">
        <v>41898</v>
      </c>
      <c r="B304" s="206" t="s">
        <v>133</v>
      </c>
      <c r="C304" s="206" t="s">
        <v>176</v>
      </c>
      <c r="D304" s="241"/>
      <c r="E304" s="180">
        <v>164</v>
      </c>
      <c r="F304" s="180">
        <v>12</v>
      </c>
      <c r="G304" s="180">
        <v>485</v>
      </c>
      <c r="H304" s="180">
        <v>34</v>
      </c>
      <c r="I304" s="180">
        <v>1419</v>
      </c>
      <c r="J304" s="180">
        <v>114</v>
      </c>
      <c r="K304" s="254">
        <v>18165</v>
      </c>
      <c r="L304" s="254">
        <v>16263487</v>
      </c>
      <c r="M304" s="246">
        <v>0.111691914498806</v>
      </c>
      <c r="N304" s="254">
        <v>57897636</v>
      </c>
      <c r="O304" s="254">
        <v>58140624</v>
      </c>
      <c r="P304" s="246">
        <v>99.582069396972656</v>
      </c>
      <c r="Q304" s="254">
        <v>0</v>
      </c>
      <c r="R304" s="249">
        <v>0</v>
      </c>
      <c r="S304" s="254">
        <v>0</v>
      </c>
      <c r="T304" s="249">
        <v>0</v>
      </c>
      <c r="U304" s="254">
        <v>102113</v>
      </c>
      <c r="V304" s="249">
        <v>562.1414794921875</v>
      </c>
      <c r="W304" s="254">
        <v>240115</v>
      </c>
      <c r="X304" s="249">
        <v>0.41472333669662476</v>
      </c>
      <c r="Y304" s="249">
        <v>41.169815063476563</v>
      </c>
      <c r="Z304" s="249">
        <v>26.125677108764648</v>
      </c>
      <c r="AA304" s="249">
        <v>104109.625</v>
      </c>
      <c r="AB304" s="246">
        <v>22001.35546875</v>
      </c>
    </row>
    <row r="305" spans="1:28">
      <c r="A305" s="352">
        <v>41898</v>
      </c>
      <c r="B305" s="206" t="s">
        <v>125</v>
      </c>
      <c r="C305" s="206" t="s">
        <v>176</v>
      </c>
      <c r="D305" s="241"/>
      <c r="E305" s="180">
        <v>177</v>
      </c>
      <c r="F305" s="180">
        <v>8</v>
      </c>
      <c r="G305" s="180">
        <v>507</v>
      </c>
      <c r="H305" s="180">
        <v>24</v>
      </c>
      <c r="I305" s="180">
        <v>1601</v>
      </c>
      <c r="J305" s="180">
        <v>93</v>
      </c>
      <c r="K305" s="254">
        <v>18585</v>
      </c>
      <c r="L305" s="254">
        <v>5078314</v>
      </c>
      <c r="M305" s="246">
        <v>0.36596792936325073</v>
      </c>
      <c r="N305" s="254">
        <v>16130635</v>
      </c>
      <c r="O305" s="254">
        <v>16216845</v>
      </c>
      <c r="P305" s="246">
        <v>99.468391418457031</v>
      </c>
      <c r="Q305" s="254">
        <v>0</v>
      </c>
      <c r="R305" s="249">
        <v>0</v>
      </c>
      <c r="S305" s="254">
        <v>0</v>
      </c>
      <c r="T305" s="249">
        <v>0</v>
      </c>
      <c r="U305" s="254">
        <v>34955</v>
      </c>
      <c r="V305" s="249">
        <v>188.081787109375</v>
      </c>
      <c r="W305" s="254">
        <v>72398</v>
      </c>
      <c r="X305" s="249">
        <v>0.44882300496101379</v>
      </c>
      <c r="Y305" s="249">
        <v>37.337192535400391</v>
      </c>
      <c r="Z305" s="249">
        <v>23.430437088012695</v>
      </c>
      <c r="AA305" s="249">
        <v>29565.23046875</v>
      </c>
      <c r="AB305" s="246">
        <v>5820.64599609375</v>
      </c>
    </row>
    <row r="306" spans="1:28">
      <c r="A306" s="352">
        <v>41898</v>
      </c>
      <c r="B306" s="181" t="s">
        <v>127</v>
      </c>
      <c r="C306" s="181" t="s">
        <v>128</v>
      </c>
      <c r="D306" s="241"/>
      <c r="E306" s="388">
        <v>150</v>
      </c>
      <c r="F306" s="388">
        <v>16</v>
      </c>
      <c r="G306" s="388">
        <v>450</v>
      </c>
      <c r="H306" s="388">
        <v>48</v>
      </c>
      <c r="I306" s="388">
        <v>1447</v>
      </c>
      <c r="J306" s="388">
        <v>160</v>
      </c>
      <c r="K306" s="187">
        <v>5162294</v>
      </c>
      <c r="L306" s="187">
        <v>5167211</v>
      </c>
      <c r="M306" s="185">
        <v>99.904838562011719</v>
      </c>
      <c r="N306" s="187">
        <v>22745026</v>
      </c>
      <c r="O306" s="187">
        <v>22839962</v>
      </c>
      <c r="P306" s="185">
        <v>99.584342956542969</v>
      </c>
      <c r="Q306" s="187">
        <v>88960</v>
      </c>
      <c r="R306" s="186">
        <v>1.7216250896453857</v>
      </c>
      <c r="S306" s="187">
        <v>4634</v>
      </c>
      <c r="T306" s="186">
        <v>2.0289000123739243E-2</v>
      </c>
      <c r="U306" s="187">
        <v>66719</v>
      </c>
      <c r="V306" s="186">
        <v>1.2924293279647827</v>
      </c>
      <c r="W306" s="187">
        <v>18185</v>
      </c>
      <c r="X306" s="186">
        <v>7.9951547086238861E-2</v>
      </c>
      <c r="Y306" s="186">
        <v>116.18142700195312</v>
      </c>
      <c r="Z306" s="186">
        <v>28.372905731201172</v>
      </c>
      <c r="AA306" s="186">
        <v>59122.03515625</v>
      </c>
      <c r="AB306" s="185">
        <v>9169.05859375</v>
      </c>
    </row>
    <row r="307" spans="1:28">
      <c r="A307" s="352">
        <v>41898</v>
      </c>
      <c r="B307" s="181" t="s">
        <v>129</v>
      </c>
      <c r="C307" s="181" t="s">
        <v>128</v>
      </c>
      <c r="D307" s="241"/>
      <c r="E307" s="388">
        <v>152</v>
      </c>
      <c r="F307" s="388">
        <v>3</v>
      </c>
      <c r="G307" s="388">
        <v>452</v>
      </c>
      <c r="H307" s="388">
        <v>9</v>
      </c>
      <c r="I307" s="388">
        <v>1183</v>
      </c>
      <c r="J307" s="388">
        <v>29</v>
      </c>
      <c r="K307" s="187">
        <v>2982238</v>
      </c>
      <c r="L307" s="187">
        <v>2984591</v>
      </c>
      <c r="M307" s="185">
        <v>99.921165466308594</v>
      </c>
      <c r="N307" s="187">
        <v>14418826</v>
      </c>
      <c r="O307" s="187">
        <v>14482505</v>
      </c>
      <c r="P307" s="185">
        <v>99.560302734375</v>
      </c>
      <c r="Q307" s="187">
        <v>104696</v>
      </c>
      <c r="R307" s="186">
        <v>3.5078842639923096</v>
      </c>
      <c r="S307" s="187">
        <v>11221</v>
      </c>
      <c r="T307" s="186">
        <v>7.7479690313339233E-2</v>
      </c>
      <c r="U307" s="187">
        <v>34093</v>
      </c>
      <c r="V307" s="186">
        <v>1.1432018280029297</v>
      </c>
      <c r="W307" s="187">
        <v>14800</v>
      </c>
      <c r="X307" s="186">
        <v>0.10264358669519424</v>
      </c>
      <c r="Y307" s="186">
        <v>118.40287017822266</v>
      </c>
      <c r="Z307" s="186">
        <v>31.72526741027832</v>
      </c>
      <c r="AA307" s="186">
        <v>48394.2109375</v>
      </c>
      <c r="AB307" s="185">
        <v>7285.6064453125</v>
      </c>
    </row>
    <row r="308" spans="1:28">
      <c r="A308" s="352">
        <v>41898</v>
      </c>
      <c r="B308" s="199" t="s">
        <v>130</v>
      </c>
      <c r="C308" s="199" t="s">
        <v>128</v>
      </c>
      <c r="D308" s="241"/>
      <c r="E308" s="219">
        <v>176</v>
      </c>
      <c r="F308" s="219">
        <v>5</v>
      </c>
      <c r="G308" s="219">
        <v>528</v>
      </c>
      <c r="H308" s="219">
        <v>15</v>
      </c>
      <c r="I308" s="219">
        <v>901</v>
      </c>
      <c r="J308" s="219">
        <v>32</v>
      </c>
      <c r="K308" s="255">
        <v>6096777</v>
      </c>
      <c r="L308" s="255">
        <v>6097617</v>
      </c>
      <c r="M308" s="196">
        <v>99.986221313476563</v>
      </c>
      <c r="N308" s="255">
        <v>32556672</v>
      </c>
      <c r="O308" s="255">
        <v>32616212</v>
      </c>
      <c r="P308" s="196">
        <v>99.817451477050781</v>
      </c>
      <c r="Q308" s="255">
        <v>26620</v>
      </c>
      <c r="R308" s="214">
        <v>0.43656399846076965</v>
      </c>
      <c r="S308" s="255">
        <v>1097</v>
      </c>
      <c r="T308" s="214">
        <v>3.3633580897003412E-3</v>
      </c>
      <c r="U308" s="255">
        <v>50252</v>
      </c>
      <c r="V308" s="214">
        <v>0.82423877716064453</v>
      </c>
      <c r="W308" s="255">
        <v>16019</v>
      </c>
      <c r="X308" s="214">
        <v>4.9203433096408844E-2</v>
      </c>
      <c r="Y308" s="256">
        <v>118.91413879394531</v>
      </c>
      <c r="Z308" s="256">
        <v>34.500049591064453</v>
      </c>
      <c r="AA308" s="256">
        <v>113490.3125</v>
      </c>
      <c r="AB308" s="256">
        <v>20314.373046875</v>
      </c>
    </row>
    <row r="309" spans="1:28">
      <c r="A309" s="352">
        <v>41898</v>
      </c>
      <c r="B309" s="180" t="s">
        <v>132</v>
      </c>
      <c r="C309" s="180" t="s">
        <v>128</v>
      </c>
      <c r="D309" s="241"/>
      <c r="E309" s="219">
        <v>178</v>
      </c>
      <c r="F309" s="219">
        <v>5</v>
      </c>
      <c r="G309" s="219">
        <v>527</v>
      </c>
      <c r="H309" s="219">
        <v>15</v>
      </c>
      <c r="I309" s="219">
        <v>1076</v>
      </c>
      <c r="J309" s="219">
        <v>35</v>
      </c>
      <c r="K309" s="219">
        <v>4943588</v>
      </c>
      <c r="L309" s="219">
        <v>4945142</v>
      </c>
      <c r="M309" s="196">
        <v>99.968574523925781</v>
      </c>
      <c r="N309" s="219">
        <v>24940184</v>
      </c>
      <c r="O309" s="219">
        <v>25000680</v>
      </c>
      <c r="P309" s="196">
        <v>99.758026123046875</v>
      </c>
      <c r="Q309" s="219">
        <v>10748</v>
      </c>
      <c r="R309" s="196">
        <v>0.21734461188316345</v>
      </c>
      <c r="S309" s="219">
        <v>659</v>
      </c>
      <c r="T309" s="196">
        <v>2.6359283365309238E-3</v>
      </c>
      <c r="U309" s="219">
        <v>51627</v>
      </c>
      <c r="V309" s="196">
        <v>1.0443224906921387</v>
      </c>
      <c r="W309" s="219">
        <v>15149</v>
      </c>
      <c r="X309" s="196">
        <v>6.0741331428289413E-2</v>
      </c>
      <c r="Y309" s="194">
        <v>116.88430023193359</v>
      </c>
      <c r="Z309" s="194">
        <v>31.667852401733398</v>
      </c>
      <c r="AA309" s="194">
        <v>82520.078125</v>
      </c>
      <c r="AB309" s="194">
        <v>12366.8857421875</v>
      </c>
    </row>
    <row r="310" spans="1:28">
      <c r="A310" s="352">
        <v>41897</v>
      </c>
      <c r="B310" s="199" t="s">
        <v>6</v>
      </c>
      <c r="C310" s="199"/>
      <c r="D310" s="241"/>
      <c r="E310" s="219">
        <v>1946</v>
      </c>
      <c r="F310" s="219">
        <v>209</v>
      </c>
      <c r="G310" s="219">
        <v>5769</v>
      </c>
      <c r="H310" s="219">
        <v>603</v>
      </c>
      <c r="I310" s="219">
        <v>17199</v>
      </c>
      <c r="J310" s="219">
        <v>2301</v>
      </c>
      <c r="K310" s="255">
        <v>40909568</v>
      </c>
      <c r="L310" s="255">
        <v>93589342</v>
      </c>
      <c r="M310" s="196">
        <v>43.711780770934368</v>
      </c>
      <c r="N310" s="255">
        <v>301225199</v>
      </c>
      <c r="O310" s="255">
        <v>303857716</v>
      </c>
      <c r="P310" s="196">
        <v>99.133634967492483</v>
      </c>
      <c r="Q310" s="255">
        <v>268425</v>
      </c>
      <c r="R310" s="214" t="e">
        <v>#DIV/0!</v>
      </c>
      <c r="S310" s="255">
        <v>258543</v>
      </c>
      <c r="T310" s="214">
        <v>0.19492847162003532</v>
      </c>
      <c r="U310" s="255">
        <v>1381024</v>
      </c>
      <c r="V310" s="214">
        <v>3.3757970443737335</v>
      </c>
      <c r="W310" s="255">
        <v>1494220</v>
      </c>
      <c r="X310" s="214">
        <v>0.49604748371120122</v>
      </c>
      <c r="Y310" s="256">
        <v>81.126638984680184</v>
      </c>
      <c r="Z310" s="256">
        <v>29.383755938212076</v>
      </c>
      <c r="AA310" s="256">
        <v>842862.33984375</v>
      </c>
      <c r="AB310" s="256">
        <v>148657.7451171875</v>
      </c>
    </row>
    <row r="311" spans="1:28">
      <c r="A311" s="352">
        <v>41897</v>
      </c>
      <c r="B311" s="180" t="s">
        <v>134</v>
      </c>
      <c r="C311" s="180"/>
      <c r="D311" s="241"/>
      <c r="E311" s="219">
        <v>663</v>
      </c>
      <c r="F311" s="219">
        <v>107</v>
      </c>
      <c r="G311" s="219">
        <v>1985</v>
      </c>
      <c r="H311" s="219">
        <v>321</v>
      </c>
      <c r="I311" s="219">
        <v>6791</v>
      </c>
      <c r="J311" s="219">
        <v>1330</v>
      </c>
      <c r="K311" s="219">
        <v>22097345</v>
      </c>
      <c r="L311" s="219">
        <v>22572875</v>
      </c>
      <c r="M311" s="196">
        <v>97.893356517501644</v>
      </c>
      <c r="N311" s="219">
        <v>40227014</v>
      </c>
      <c r="O311" s="219">
        <v>41300417</v>
      </c>
      <c r="P311" s="196">
        <v>97.400987500925226</v>
      </c>
      <c r="Q311" s="219">
        <v>78924</v>
      </c>
      <c r="R311" s="196">
        <v>0.34964088511498204</v>
      </c>
      <c r="S311" s="219">
        <v>239625</v>
      </c>
      <c r="T311" s="196">
        <v>0.58019995387403034</v>
      </c>
      <c r="U311" s="219">
        <v>849006</v>
      </c>
      <c r="V311" s="196">
        <v>3.8421176480529273</v>
      </c>
      <c r="W311" s="219">
        <v>508195</v>
      </c>
      <c r="X311" s="196">
        <v>1.2633177559734461</v>
      </c>
      <c r="Y311" s="194">
        <v>86.26687316894531</v>
      </c>
      <c r="Z311" s="194">
        <v>31.334593582153321</v>
      </c>
      <c r="AA311" s="194">
        <v>259095.4296875</v>
      </c>
      <c r="AB311" s="194">
        <v>40481.75634765625</v>
      </c>
    </row>
    <row r="312" spans="1:28">
      <c r="A312" s="352">
        <v>41897</v>
      </c>
      <c r="B312" s="180" t="s">
        <v>175</v>
      </c>
      <c r="C312" s="180"/>
      <c r="D312" s="241"/>
      <c r="E312" s="219">
        <v>627</v>
      </c>
      <c r="F312" s="219">
        <v>73</v>
      </c>
      <c r="G312" s="219">
        <v>1827</v>
      </c>
      <c r="H312" s="219">
        <v>195</v>
      </c>
      <c r="I312" s="219">
        <v>5764</v>
      </c>
      <c r="J312" s="219">
        <v>715</v>
      </c>
      <c r="K312" s="219">
        <v>70770</v>
      </c>
      <c r="L312" s="219">
        <v>52265317</v>
      </c>
      <c r="M312" s="196">
        <v>0.13540528224482021</v>
      </c>
      <c r="N312" s="219">
        <v>169939242</v>
      </c>
      <c r="O312" s="219">
        <v>171222910</v>
      </c>
      <c r="P312" s="196">
        <v>99.250294250927055</v>
      </c>
      <c r="Q312" s="219">
        <v>0</v>
      </c>
      <c r="R312" s="196" t="e">
        <v>#DIV/0!</v>
      </c>
      <c r="S312" s="219">
        <v>0</v>
      </c>
      <c r="T312" s="196" t="e">
        <v>#DIV/0!</v>
      </c>
      <c r="U312" s="219">
        <v>358477</v>
      </c>
      <c r="V312" s="196">
        <v>506.53809072643907</v>
      </c>
      <c r="W312" s="219">
        <v>920070</v>
      </c>
      <c r="X312" s="196">
        <v>0.54141115516772986</v>
      </c>
      <c r="Y312" s="194">
        <v>40.358355522155762</v>
      </c>
      <c r="Z312" s="194">
        <v>25.657010078430176</v>
      </c>
      <c r="AA312" s="194">
        <v>296907.4296875</v>
      </c>
      <c r="AB312" s="194">
        <v>61339.998046875</v>
      </c>
    </row>
    <row r="313" spans="1:28">
      <c r="A313" s="352">
        <v>41897</v>
      </c>
      <c r="B313" s="218" t="s">
        <v>135</v>
      </c>
      <c r="C313" s="126"/>
      <c r="D313" s="241"/>
      <c r="E313" s="219">
        <v>656</v>
      </c>
      <c r="F313" s="219">
        <v>29</v>
      </c>
      <c r="G313" s="219">
        <v>1957</v>
      </c>
      <c r="H313" s="219">
        <v>87</v>
      </c>
      <c r="I313" s="219">
        <v>4644</v>
      </c>
      <c r="J313" s="219">
        <v>256</v>
      </c>
      <c r="K313" s="189">
        <v>18741453</v>
      </c>
      <c r="L313" s="189">
        <v>18751150</v>
      </c>
      <c r="M313" s="196">
        <v>99.948285838468578</v>
      </c>
      <c r="N313" s="189">
        <v>91058943</v>
      </c>
      <c r="O313" s="189">
        <v>91334389</v>
      </c>
      <c r="P313" s="196">
        <v>99.69842027409851</v>
      </c>
      <c r="Q313" s="189">
        <v>189501</v>
      </c>
      <c r="R313" s="192">
        <v>1.0106100245897716</v>
      </c>
      <c r="S313" s="189">
        <v>18918</v>
      </c>
      <c r="T313" s="192">
        <v>2.0712899283287001E-2</v>
      </c>
      <c r="U313" s="189">
        <v>173541</v>
      </c>
      <c r="V313" s="205">
        <v>0.92597408783162216</v>
      </c>
      <c r="W313" s="189">
        <v>65955</v>
      </c>
      <c r="X313" s="205">
        <v>7.2431107114131477E-2</v>
      </c>
      <c r="Y313" s="203">
        <v>116.75468826293945</v>
      </c>
      <c r="Z313" s="203">
        <v>31.159664154052734</v>
      </c>
      <c r="AA313" s="203">
        <v>286859.48046875</v>
      </c>
      <c r="AB313" s="203">
        <v>46835.99072265625</v>
      </c>
    </row>
    <row r="314" spans="1:28">
      <c r="A314" s="352">
        <v>41897</v>
      </c>
      <c r="B314" s="218" t="s">
        <v>121</v>
      </c>
      <c r="C314" s="218" t="s">
        <v>122</v>
      </c>
      <c r="D314" s="241"/>
      <c r="E314" s="305">
        <v>168</v>
      </c>
      <c r="F314" s="305">
        <v>64</v>
      </c>
      <c r="G314" s="305">
        <v>492</v>
      </c>
      <c r="H314" s="305">
        <v>191</v>
      </c>
      <c r="I314" s="305">
        <v>1881</v>
      </c>
      <c r="J314" s="305">
        <v>803</v>
      </c>
      <c r="K314" s="215">
        <v>7264925</v>
      </c>
      <c r="L314" s="215">
        <v>7433906</v>
      </c>
      <c r="M314" s="216">
        <v>97.726890563964844</v>
      </c>
      <c r="N314" s="215">
        <v>14858162</v>
      </c>
      <c r="O314" s="215">
        <v>15292317</v>
      </c>
      <c r="P314" s="216">
        <v>97.160957336425781</v>
      </c>
      <c r="Q314" s="215">
        <v>46286</v>
      </c>
      <c r="R314" s="217">
        <v>0.62263363599777222</v>
      </c>
      <c r="S314" s="215">
        <v>121258</v>
      </c>
      <c r="T314" s="217">
        <v>0.7929341197013855</v>
      </c>
      <c r="U314" s="215">
        <v>360254</v>
      </c>
      <c r="V314" s="217">
        <v>4.9588122367858887</v>
      </c>
      <c r="W314" s="215">
        <v>222689</v>
      </c>
      <c r="X314" s="217">
        <v>1.4987654685974121</v>
      </c>
      <c r="Y314" s="217">
        <v>71.845085144042969</v>
      </c>
      <c r="Z314" s="217">
        <v>25.470508575439453</v>
      </c>
      <c r="AA314" s="217">
        <v>79822.5</v>
      </c>
      <c r="AB314" s="216">
        <v>11707.298828125</v>
      </c>
    </row>
    <row r="315" spans="1:28">
      <c r="A315" s="352">
        <v>41897</v>
      </c>
      <c r="B315" s="242" t="s">
        <v>123</v>
      </c>
      <c r="C315" s="218" t="s">
        <v>122</v>
      </c>
      <c r="D315" s="241"/>
      <c r="E315" s="305">
        <v>158</v>
      </c>
      <c r="F315" s="305">
        <v>11</v>
      </c>
      <c r="G315" s="305">
        <v>491</v>
      </c>
      <c r="H315" s="305">
        <v>34</v>
      </c>
      <c r="I315" s="305">
        <v>1478</v>
      </c>
      <c r="J315" s="305">
        <v>132</v>
      </c>
      <c r="K315" s="215">
        <v>4766848</v>
      </c>
      <c r="L315" s="215">
        <v>4851462</v>
      </c>
      <c r="M315" s="216">
        <v>98.255905151367188</v>
      </c>
      <c r="N315" s="215">
        <v>7743008</v>
      </c>
      <c r="O315" s="215">
        <v>7896176</v>
      </c>
      <c r="P315" s="216">
        <v>98.060226440429688</v>
      </c>
      <c r="Q315" s="215">
        <v>8392</v>
      </c>
      <c r="R315" s="217">
        <v>0.17297878861427307</v>
      </c>
      <c r="S315" s="215">
        <v>14519</v>
      </c>
      <c r="T315" s="217">
        <v>0.18387381732463837</v>
      </c>
      <c r="U315" s="215">
        <v>135246</v>
      </c>
      <c r="V315" s="217">
        <v>2.8372206687927246</v>
      </c>
      <c r="W315" s="215">
        <v>83191</v>
      </c>
      <c r="X315" s="217">
        <v>1.0744016170501709</v>
      </c>
      <c r="Y315" s="217">
        <v>94.124969482421875</v>
      </c>
      <c r="Z315" s="217">
        <v>33.351768493652344</v>
      </c>
      <c r="AA315" s="217">
        <v>54249.19140625</v>
      </c>
      <c r="AB315" s="216">
        <v>8755.326171875</v>
      </c>
    </row>
    <row r="316" spans="1:28">
      <c r="A316" s="352">
        <v>41897</v>
      </c>
      <c r="B316" s="242" t="s">
        <v>183</v>
      </c>
      <c r="C316" s="218" t="s">
        <v>122</v>
      </c>
      <c r="D316" s="241"/>
      <c r="E316" s="305">
        <v>130</v>
      </c>
      <c r="F316" s="305">
        <v>10</v>
      </c>
      <c r="G316" s="305">
        <v>391</v>
      </c>
      <c r="H316" s="305">
        <v>30</v>
      </c>
      <c r="I316" s="305">
        <v>1476</v>
      </c>
      <c r="J316" s="305">
        <v>114</v>
      </c>
      <c r="K316" s="215">
        <v>3641521</v>
      </c>
      <c r="L316" s="215">
        <v>3718195</v>
      </c>
      <c r="M316" s="216">
        <v>97.937873840332031</v>
      </c>
      <c r="N316" s="215">
        <v>6029898</v>
      </c>
      <c r="O316" s="215">
        <v>6193024</v>
      </c>
      <c r="P316" s="216">
        <v>97.365974426269531</v>
      </c>
      <c r="Q316" s="215">
        <v>9171</v>
      </c>
      <c r="R316" s="217">
        <v>0.24665193259716034</v>
      </c>
      <c r="S316" s="215">
        <v>33549</v>
      </c>
      <c r="T316" s="217">
        <v>0.54172241687774658</v>
      </c>
      <c r="U316" s="215">
        <v>112272</v>
      </c>
      <c r="V316" s="217">
        <v>3.0831072330474854</v>
      </c>
      <c r="W316" s="215">
        <v>71735</v>
      </c>
      <c r="X316" s="217">
        <v>1.1896553039550781</v>
      </c>
      <c r="Y316" s="217">
        <v>90.274833679199219</v>
      </c>
      <c r="Z316" s="217">
        <v>32.806892395019531</v>
      </c>
      <c r="AA316" s="217">
        <v>43345.27734375</v>
      </c>
      <c r="AB316" s="216">
        <v>7128.74609375</v>
      </c>
    </row>
    <row r="317" spans="1:28">
      <c r="A317" s="352">
        <v>41897</v>
      </c>
      <c r="B317" s="181" t="s">
        <v>126</v>
      </c>
      <c r="C317" s="218" t="s">
        <v>122</v>
      </c>
      <c r="D317" s="241"/>
      <c r="E317" s="305">
        <v>110</v>
      </c>
      <c r="F317" s="305">
        <v>7</v>
      </c>
      <c r="G317" s="305">
        <v>322</v>
      </c>
      <c r="H317" s="305">
        <v>21</v>
      </c>
      <c r="I317" s="305">
        <v>976</v>
      </c>
      <c r="J317" s="305">
        <v>86</v>
      </c>
      <c r="K317" s="215">
        <v>3112449</v>
      </c>
      <c r="L317" s="215">
        <v>3173988</v>
      </c>
      <c r="M317" s="216">
        <v>98.061149597167969</v>
      </c>
      <c r="N317" s="215">
        <v>5178181</v>
      </c>
      <c r="O317" s="215">
        <v>5294307</v>
      </c>
      <c r="P317" s="216">
        <v>97.806587219238281</v>
      </c>
      <c r="Q317" s="215">
        <v>2407</v>
      </c>
      <c r="R317" s="217">
        <v>7.5835198163986206E-2</v>
      </c>
      <c r="S317" s="215">
        <v>2177</v>
      </c>
      <c r="T317" s="217">
        <v>4.1119638830423355E-2</v>
      </c>
      <c r="U317" s="215">
        <v>94957</v>
      </c>
      <c r="V317" s="217">
        <v>3.0508773326873779</v>
      </c>
      <c r="W317" s="215">
        <v>57358</v>
      </c>
      <c r="X317" s="217">
        <v>1.1076862812042236</v>
      </c>
      <c r="Y317" s="217">
        <v>93.288597106933594</v>
      </c>
      <c r="Z317" s="217">
        <v>33.166324615478516</v>
      </c>
      <c r="AA317" s="217">
        <v>41791.9921875</v>
      </c>
      <c r="AB317" s="216">
        <v>6274.0087890625</v>
      </c>
    </row>
    <row r="318" spans="1:28">
      <c r="A318" s="352">
        <v>41897</v>
      </c>
      <c r="B318" s="181" t="s">
        <v>184</v>
      </c>
      <c r="C318" s="218" t="s">
        <v>122</v>
      </c>
      <c r="D318" s="241"/>
      <c r="E318" s="305">
        <v>97</v>
      </c>
      <c r="F318" s="305">
        <v>15</v>
      </c>
      <c r="G318" s="305">
        <v>289</v>
      </c>
      <c r="H318" s="305">
        <v>45</v>
      </c>
      <c r="I318" s="305">
        <v>980</v>
      </c>
      <c r="J318" s="305">
        <v>195</v>
      </c>
      <c r="K318" s="215">
        <v>3311602</v>
      </c>
      <c r="L318" s="215">
        <v>3395324</v>
      </c>
      <c r="M318" s="216">
        <v>97.534194946289062</v>
      </c>
      <c r="N318" s="215">
        <v>6417765</v>
      </c>
      <c r="O318" s="215">
        <v>6624593</v>
      </c>
      <c r="P318" s="216">
        <v>96.877876281738281</v>
      </c>
      <c r="Q318" s="215">
        <v>12668</v>
      </c>
      <c r="R318" s="217">
        <v>0.37310135364532471</v>
      </c>
      <c r="S318" s="215">
        <v>68122</v>
      </c>
      <c r="T318" s="217">
        <v>1.0283198356628418</v>
      </c>
      <c r="U318" s="215">
        <v>146277</v>
      </c>
      <c r="V318" s="217">
        <v>4.417107105255127</v>
      </c>
      <c r="W318" s="215">
        <v>73222</v>
      </c>
      <c r="X318" s="217">
        <v>1.1409268379211426</v>
      </c>
      <c r="Y318" s="217">
        <v>81.800880432128906</v>
      </c>
      <c r="Z318" s="217">
        <v>31.877473831176758</v>
      </c>
      <c r="AA318" s="217">
        <v>39886.46875</v>
      </c>
      <c r="AB318" s="216">
        <v>6616.37646484375</v>
      </c>
    </row>
    <row r="319" spans="1:28">
      <c r="A319" s="352">
        <v>41897</v>
      </c>
      <c r="B319" s="181" t="s">
        <v>131</v>
      </c>
      <c r="C319" s="218" t="s">
        <v>176</v>
      </c>
      <c r="D319" s="241"/>
      <c r="E319" s="305">
        <v>171</v>
      </c>
      <c r="F319" s="305">
        <v>20</v>
      </c>
      <c r="G319" s="305">
        <v>498</v>
      </c>
      <c r="H319" s="305">
        <v>50</v>
      </c>
      <c r="I319" s="305">
        <v>1452</v>
      </c>
      <c r="J319" s="305">
        <v>163</v>
      </c>
      <c r="K319" s="215">
        <v>19180</v>
      </c>
      <c r="L319" s="215">
        <v>16074415</v>
      </c>
      <c r="M319" s="216">
        <v>0.11932004988193512</v>
      </c>
      <c r="N319" s="215">
        <v>50104144</v>
      </c>
      <c r="O319" s="215">
        <v>50484384</v>
      </c>
      <c r="P319" s="216">
        <v>99.246818542480469</v>
      </c>
      <c r="Q319" s="215">
        <v>0</v>
      </c>
      <c r="R319" s="217">
        <v>0</v>
      </c>
      <c r="S319" s="215">
        <v>0</v>
      </c>
      <c r="T319" s="217">
        <v>0</v>
      </c>
      <c r="U319" s="215">
        <v>102502</v>
      </c>
      <c r="V319" s="217">
        <v>534.4212646484375</v>
      </c>
      <c r="W319" s="215">
        <v>336548</v>
      </c>
      <c r="X319" s="217">
        <v>0.67169696092605591</v>
      </c>
      <c r="Y319" s="217">
        <v>40.706226348876953</v>
      </c>
      <c r="Z319" s="217">
        <v>25.539142608642578</v>
      </c>
      <c r="AA319" s="217">
        <v>83265.7421875</v>
      </c>
      <c r="AB319" s="216">
        <v>17720.30078125</v>
      </c>
    </row>
    <row r="320" spans="1:28">
      <c r="A320" s="352">
        <v>41897</v>
      </c>
      <c r="B320" s="181" t="s">
        <v>124</v>
      </c>
      <c r="C320" s="181" t="s">
        <v>176</v>
      </c>
      <c r="D320" s="241"/>
      <c r="E320" s="180">
        <v>126</v>
      </c>
      <c r="F320" s="180">
        <v>33</v>
      </c>
      <c r="G320" s="180">
        <v>370</v>
      </c>
      <c r="H320" s="180">
        <v>87</v>
      </c>
      <c r="I320" s="180">
        <v>1358</v>
      </c>
      <c r="J320" s="180">
        <v>345</v>
      </c>
      <c r="K320" s="215">
        <v>15995</v>
      </c>
      <c r="L320" s="215">
        <v>11651111</v>
      </c>
      <c r="M320" s="216">
        <v>0.13728304207324982</v>
      </c>
      <c r="N320" s="215">
        <v>34097704</v>
      </c>
      <c r="O320" s="215">
        <v>34489824</v>
      </c>
      <c r="P320" s="216">
        <v>98.863082885742188</v>
      </c>
      <c r="Q320" s="215">
        <v>0</v>
      </c>
      <c r="R320" s="217">
        <v>0</v>
      </c>
      <c r="S320" s="215">
        <v>0</v>
      </c>
      <c r="T320" s="217">
        <v>0</v>
      </c>
      <c r="U320" s="215">
        <v>93002</v>
      </c>
      <c r="V320" s="217">
        <v>581.4442138671875</v>
      </c>
      <c r="W320" s="215">
        <v>180018</v>
      </c>
      <c r="X320" s="217">
        <v>0.52794754505157471</v>
      </c>
      <c r="Y320" s="217">
        <v>39.587982177734375</v>
      </c>
      <c r="Z320" s="217">
        <v>25.407192230224609</v>
      </c>
      <c r="AA320" s="217">
        <v>60455.1875</v>
      </c>
      <c r="AB320" s="216">
        <v>11994.0341796875</v>
      </c>
    </row>
    <row r="321" spans="1:28">
      <c r="A321" s="352">
        <v>41897</v>
      </c>
      <c r="B321" s="206" t="s">
        <v>133</v>
      </c>
      <c r="C321" s="206" t="s">
        <v>176</v>
      </c>
      <c r="D321" s="241"/>
      <c r="E321" s="180">
        <v>164</v>
      </c>
      <c r="F321" s="180">
        <v>12</v>
      </c>
      <c r="G321" s="180">
        <v>485</v>
      </c>
      <c r="H321" s="180">
        <v>34</v>
      </c>
      <c r="I321" s="180">
        <v>1419</v>
      </c>
      <c r="J321" s="180">
        <v>114</v>
      </c>
      <c r="K321" s="254">
        <v>18165</v>
      </c>
      <c r="L321" s="254">
        <v>16119201</v>
      </c>
      <c r="M321" s="246">
        <v>0.11269169300794601</v>
      </c>
      <c r="N321" s="254">
        <v>58051064</v>
      </c>
      <c r="O321" s="254">
        <v>58298952</v>
      </c>
      <c r="P321" s="246">
        <v>99.574798583984375</v>
      </c>
      <c r="Q321" s="254">
        <v>0</v>
      </c>
      <c r="R321" s="249">
        <v>0</v>
      </c>
      <c r="S321" s="254">
        <v>0</v>
      </c>
      <c r="T321" s="249">
        <v>0</v>
      </c>
      <c r="U321" s="254">
        <v>98729</v>
      </c>
      <c r="V321" s="249">
        <v>543.51226806640625</v>
      </c>
      <c r="W321" s="254">
        <v>245596</v>
      </c>
      <c r="X321" s="249">
        <v>0.42306891083717346</v>
      </c>
      <c r="Y321" s="249">
        <v>40.655590057373047</v>
      </c>
      <c r="Z321" s="249">
        <v>25.793100357055664</v>
      </c>
      <c r="AA321" s="249">
        <v>103193.734375</v>
      </c>
      <c r="AB321" s="246">
        <v>21716.853515625</v>
      </c>
    </row>
    <row r="322" spans="1:28">
      <c r="A322" s="352">
        <v>41897</v>
      </c>
      <c r="B322" s="206" t="s">
        <v>125</v>
      </c>
      <c r="C322" s="206" t="s">
        <v>176</v>
      </c>
      <c r="D322" s="241"/>
      <c r="E322" s="180">
        <v>166</v>
      </c>
      <c r="F322" s="180">
        <v>8</v>
      </c>
      <c r="G322" s="180">
        <v>474</v>
      </c>
      <c r="H322" s="180">
        <v>24</v>
      </c>
      <c r="I322" s="180">
        <v>1535</v>
      </c>
      <c r="J322" s="180">
        <v>93</v>
      </c>
      <c r="K322" s="254">
        <v>17430</v>
      </c>
      <c r="L322" s="254">
        <v>8420590</v>
      </c>
      <c r="M322" s="246">
        <v>0.20699262619018555</v>
      </c>
      <c r="N322" s="254">
        <v>27686330</v>
      </c>
      <c r="O322" s="254">
        <v>27949750</v>
      </c>
      <c r="P322" s="246">
        <v>99.057525634765625</v>
      </c>
      <c r="Q322" s="254">
        <v>0</v>
      </c>
      <c r="R322" s="249">
        <v>0</v>
      </c>
      <c r="S322" s="254">
        <v>0</v>
      </c>
      <c r="T322" s="249">
        <v>0</v>
      </c>
      <c r="U322" s="254">
        <v>64244</v>
      </c>
      <c r="V322" s="249">
        <v>368.58291625976562</v>
      </c>
      <c r="W322" s="254">
        <v>157908</v>
      </c>
      <c r="X322" s="249">
        <v>0.57034647464752197</v>
      </c>
      <c r="Y322" s="249">
        <v>40.483623504638672</v>
      </c>
      <c r="Z322" s="249">
        <v>25.888605117797852</v>
      </c>
      <c r="AA322" s="249">
        <v>49992.765625</v>
      </c>
      <c r="AB322" s="246">
        <v>9908.8095703125</v>
      </c>
    </row>
    <row r="323" spans="1:28">
      <c r="A323" s="352">
        <v>41897</v>
      </c>
      <c r="B323" s="181" t="s">
        <v>127</v>
      </c>
      <c r="C323" s="181" t="s">
        <v>128</v>
      </c>
      <c r="D323" s="241"/>
      <c r="E323" s="388">
        <v>150</v>
      </c>
      <c r="F323" s="388">
        <v>16</v>
      </c>
      <c r="G323" s="388">
        <v>450</v>
      </c>
      <c r="H323" s="388">
        <v>48</v>
      </c>
      <c r="I323" s="388">
        <v>1450</v>
      </c>
      <c r="J323" s="388">
        <v>160</v>
      </c>
      <c r="K323" s="187">
        <v>5086102</v>
      </c>
      <c r="L323" s="187">
        <v>5091254</v>
      </c>
      <c r="M323" s="185">
        <v>99.8988037109375</v>
      </c>
      <c r="N323" s="187">
        <v>22867980</v>
      </c>
      <c r="O323" s="187">
        <v>22965844</v>
      </c>
      <c r="P323" s="185">
        <v>99.573867797851563</v>
      </c>
      <c r="Q323" s="187">
        <v>85920</v>
      </c>
      <c r="R323" s="186">
        <v>1.6875998973846436</v>
      </c>
      <c r="S323" s="187">
        <v>4948</v>
      </c>
      <c r="T323" s="186">
        <v>2.1545039489865303E-2</v>
      </c>
      <c r="U323" s="187">
        <v>57086</v>
      </c>
      <c r="V323" s="186">
        <v>1.122391939163208</v>
      </c>
      <c r="W323" s="187">
        <v>20787</v>
      </c>
      <c r="X323" s="186">
        <v>9.0900026261806488E-2</v>
      </c>
      <c r="Y323" s="186">
        <v>118.02832794189453</v>
      </c>
      <c r="Z323" s="186">
        <v>28.863035202026367</v>
      </c>
      <c r="AA323" s="186">
        <v>62329.7890625</v>
      </c>
      <c r="AB323" s="185">
        <v>9462.61328125</v>
      </c>
    </row>
    <row r="324" spans="1:28">
      <c r="A324" s="352">
        <v>41897</v>
      </c>
      <c r="B324" s="181" t="s">
        <v>129</v>
      </c>
      <c r="C324" s="181" t="s">
        <v>128</v>
      </c>
      <c r="D324" s="241"/>
      <c r="E324" s="388">
        <v>152</v>
      </c>
      <c r="F324" s="388">
        <v>3</v>
      </c>
      <c r="G324" s="388">
        <v>452</v>
      </c>
      <c r="H324" s="388">
        <v>9</v>
      </c>
      <c r="I324" s="388">
        <v>1191</v>
      </c>
      <c r="J324" s="388">
        <v>29</v>
      </c>
      <c r="K324" s="187">
        <v>2875404</v>
      </c>
      <c r="L324" s="187">
        <v>2878001</v>
      </c>
      <c r="M324" s="185">
        <v>99.909767150878906</v>
      </c>
      <c r="N324" s="187">
        <v>13503583</v>
      </c>
      <c r="O324" s="187">
        <v>13563193</v>
      </c>
      <c r="P324" s="185">
        <v>99.560501098632813</v>
      </c>
      <c r="Q324" s="187">
        <v>78892</v>
      </c>
      <c r="R324" s="186">
        <v>2.7412083148956299</v>
      </c>
      <c r="S324" s="187">
        <v>12006</v>
      </c>
      <c r="T324" s="186">
        <v>8.8518977165222168E-2</v>
      </c>
      <c r="U324" s="187">
        <v>31971</v>
      </c>
      <c r="V324" s="186">
        <v>1.111878514289856</v>
      </c>
      <c r="W324" s="187">
        <v>13534</v>
      </c>
      <c r="X324" s="186">
        <v>0.10022525489330292</v>
      </c>
      <c r="Y324" s="186">
        <v>114.21494293212891</v>
      </c>
      <c r="Z324" s="186">
        <v>30.274944305419922</v>
      </c>
      <c r="AA324" s="186">
        <v>42088.71484375</v>
      </c>
      <c r="AB324" s="185">
        <v>6415.77099609375</v>
      </c>
    </row>
    <row r="325" spans="1:28">
      <c r="A325" s="352">
        <v>41897</v>
      </c>
      <c r="B325" s="199" t="s">
        <v>130</v>
      </c>
      <c r="C325" s="199" t="s">
        <v>128</v>
      </c>
      <c r="D325" s="241"/>
      <c r="E325" s="219">
        <v>176</v>
      </c>
      <c r="F325" s="219">
        <v>5</v>
      </c>
      <c r="G325" s="219">
        <v>528</v>
      </c>
      <c r="H325" s="219">
        <v>15</v>
      </c>
      <c r="I325" s="219">
        <v>906</v>
      </c>
      <c r="J325" s="219">
        <v>33</v>
      </c>
      <c r="K325" s="255">
        <v>5998851</v>
      </c>
      <c r="L325" s="255">
        <v>5999546</v>
      </c>
      <c r="M325" s="196">
        <v>99.988418579101563</v>
      </c>
      <c r="N325" s="255">
        <v>31309168</v>
      </c>
      <c r="O325" s="255">
        <v>31370032</v>
      </c>
      <c r="P325" s="196">
        <v>99.805976867675781</v>
      </c>
      <c r="Q325" s="255">
        <v>22814</v>
      </c>
      <c r="R325" s="214">
        <v>0.3802621066570282</v>
      </c>
      <c r="S325" s="255">
        <v>1671</v>
      </c>
      <c r="T325" s="214">
        <v>5.3267399780452251E-3</v>
      </c>
      <c r="U325" s="255">
        <v>47792</v>
      </c>
      <c r="V325" s="214">
        <v>0.79668587446212769</v>
      </c>
      <c r="W325" s="255">
        <v>15824</v>
      </c>
      <c r="X325" s="214">
        <v>5.054110661149025E-2</v>
      </c>
      <c r="Y325" s="256">
        <v>117.43195343017578</v>
      </c>
      <c r="Z325" s="256">
        <v>34.506546020507813</v>
      </c>
      <c r="AA325" s="256">
        <v>106963.421875</v>
      </c>
      <c r="AB325" s="256">
        <v>19635.767578125</v>
      </c>
    </row>
    <row r="326" spans="1:28">
      <c r="A326" s="352">
        <v>41897</v>
      </c>
      <c r="B326" s="180" t="s">
        <v>132</v>
      </c>
      <c r="C326" s="180" t="s">
        <v>128</v>
      </c>
      <c r="D326" s="241"/>
      <c r="E326" s="219">
        <v>178</v>
      </c>
      <c r="F326" s="219">
        <v>5</v>
      </c>
      <c r="G326" s="219">
        <v>527</v>
      </c>
      <c r="H326" s="219">
        <v>15</v>
      </c>
      <c r="I326" s="219">
        <v>1097</v>
      </c>
      <c r="J326" s="219">
        <v>34</v>
      </c>
      <c r="K326" s="219">
        <v>4781096</v>
      </c>
      <c r="L326" s="219">
        <v>4782349</v>
      </c>
      <c r="M326" s="196">
        <v>99.973800659179688</v>
      </c>
      <c r="N326" s="219">
        <v>23378212</v>
      </c>
      <c r="O326" s="219">
        <v>23435320</v>
      </c>
      <c r="P326" s="196">
        <v>99.756317138671875</v>
      </c>
      <c r="Q326" s="219">
        <v>1875</v>
      </c>
      <c r="R326" s="196">
        <v>3.9206676185131073E-2</v>
      </c>
      <c r="S326" s="219">
        <v>293</v>
      </c>
      <c r="T326" s="196">
        <v>1.2502495665103197E-3</v>
      </c>
      <c r="U326" s="219">
        <v>36692</v>
      </c>
      <c r="V326" s="196">
        <v>0.76743912696838379</v>
      </c>
      <c r="W326" s="219">
        <v>15810</v>
      </c>
      <c r="X326" s="196">
        <v>6.7627072334289551E-2</v>
      </c>
      <c r="Y326" s="194">
        <v>117.34352874755859</v>
      </c>
      <c r="Z326" s="194">
        <v>30.994131088256836</v>
      </c>
      <c r="AA326" s="194">
        <v>75477.5546875</v>
      </c>
      <c r="AB326" s="194">
        <v>11321.8388671875</v>
      </c>
    </row>
    <row r="327" spans="1:28">
      <c r="A327" s="352">
        <v>41896</v>
      </c>
      <c r="B327" s="199" t="s">
        <v>6</v>
      </c>
      <c r="C327" s="199"/>
      <c r="D327" s="241"/>
      <c r="E327" s="219">
        <v>1933</v>
      </c>
      <c r="F327" s="219">
        <v>208</v>
      </c>
      <c r="G327" s="219">
        <v>5731</v>
      </c>
      <c r="H327" s="219">
        <v>602</v>
      </c>
      <c r="I327" s="219">
        <v>17108</v>
      </c>
      <c r="J327" s="219">
        <v>2299</v>
      </c>
      <c r="K327" s="255">
        <v>40666898</v>
      </c>
      <c r="L327" s="255">
        <v>96507224</v>
      </c>
      <c r="M327" s="196">
        <v>42.138708704334924</v>
      </c>
      <c r="N327" s="255">
        <v>311310893</v>
      </c>
      <c r="O327" s="255">
        <v>314194092</v>
      </c>
      <c r="P327" s="196">
        <v>99.082350981952899</v>
      </c>
      <c r="Q327" s="255">
        <v>232949</v>
      </c>
      <c r="R327" s="214" t="e">
        <v>#DIV/0!</v>
      </c>
      <c r="S327" s="255">
        <v>460939</v>
      </c>
      <c r="T327" s="214">
        <v>0.34665366980715046</v>
      </c>
      <c r="U327" s="255">
        <v>1397637</v>
      </c>
      <c r="V327" s="214">
        <v>3.4367927313647995</v>
      </c>
      <c r="W327" s="255">
        <v>1497805</v>
      </c>
      <c r="X327" s="214">
        <v>0.48112836777512574</v>
      </c>
      <c r="Y327" s="256">
        <v>81.752603085835773</v>
      </c>
      <c r="Z327" s="256">
        <v>29.676325670878089</v>
      </c>
      <c r="AA327" s="256">
        <v>857834.7421875</v>
      </c>
      <c r="AB327" s="256">
        <v>152666.8759765625</v>
      </c>
    </row>
    <row r="328" spans="1:28">
      <c r="A328" s="352">
        <v>41896</v>
      </c>
      <c r="B328" s="180" t="s">
        <v>134</v>
      </c>
      <c r="C328" s="180"/>
      <c r="D328" s="241"/>
      <c r="E328" s="219">
        <v>662</v>
      </c>
      <c r="F328" s="219">
        <v>107</v>
      </c>
      <c r="G328" s="219">
        <v>1982</v>
      </c>
      <c r="H328" s="219">
        <v>321</v>
      </c>
      <c r="I328" s="219">
        <v>6781</v>
      </c>
      <c r="J328" s="219">
        <v>1330</v>
      </c>
      <c r="K328" s="219">
        <v>21914051</v>
      </c>
      <c r="L328" s="219">
        <v>22392667</v>
      </c>
      <c r="M328" s="196">
        <v>97.862621723441876</v>
      </c>
      <c r="N328" s="219">
        <v>39307929</v>
      </c>
      <c r="O328" s="219">
        <v>40654280</v>
      </c>
      <c r="P328" s="196">
        <v>96.688292106021805</v>
      </c>
      <c r="Q328" s="219">
        <v>77632</v>
      </c>
      <c r="R328" s="196">
        <v>0.34668491655572231</v>
      </c>
      <c r="S328" s="219">
        <v>449241</v>
      </c>
      <c r="T328" s="196">
        <v>1.1050275741844984</v>
      </c>
      <c r="U328" s="219">
        <v>837554</v>
      </c>
      <c r="V328" s="196">
        <v>3.8219952936249708</v>
      </c>
      <c r="W328" s="219">
        <v>506030</v>
      </c>
      <c r="X328" s="196">
        <v>1.2873484163367845</v>
      </c>
      <c r="Y328" s="194">
        <v>86.977029418945307</v>
      </c>
      <c r="Z328" s="194">
        <v>31.663884735107423</v>
      </c>
      <c r="AA328" s="194">
        <v>249619.33984375</v>
      </c>
      <c r="AB328" s="194">
        <v>39344.08642578125</v>
      </c>
    </row>
    <row r="329" spans="1:28">
      <c r="A329" s="352">
        <v>41896</v>
      </c>
      <c r="B329" s="180" t="s">
        <v>175</v>
      </c>
      <c r="C329" s="180"/>
      <c r="D329" s="241"/>
      <c r="E329" s="219">
        <v>615</v>
      </c>
      <c r="F329" s="219">
        <v>72</v>
      </c>
      <c r="G329" s="219">
        <v>1792</v>
      </c>
      <c r="H329" s="219">
        <v>194</v>
      </c>
      <c r="I329" s="219">
        <v>5694</v>
      </c>
      <c r="J329" s="219">
        <v>713</v>
      </c>
      <c r="K329" s="219">
        <v>69510</v>
      </c>
      <c r="L329" s="219">
        <v>55421165</v>
      </c>
      <c r="M329" s="196">
        <v>0.12542139812470562</v>
      </c>
      <c r="N329" s="219">
        <v>179961428</v>
      </c>
      <c r="O329" s="219">
        <v>181225932</v>
      </c>
      <c r="P329" s="196">
        <v>99.302249967184608</v>
      </c>
      <c r="Q329" s="219">
        <v>0</v>
      </c>
      <c r="R329" s="196" t="e">
        <v>#DIV/0!</v>
      </c>
      <c r="S329" s="219">
        <v>0</v>
      </c>
      <c r="T329" s="196" t="e">
        <v>#DIV/0!</v>
      </c>
      <c r="U329" s="219">
        <v>368641</v>
      </c>
      <c r="V329" s="196">
        <v>530.34240295287259</v>
      </c>
      <c r="W329" s="219">
        <v>931256</v>
      </c>
      <c r="X329" s="196">
        <v>0.51747533885522978</v>
      </c>
      <c r="Y329" s="194">
        <v>41.263054847717285</v>
      </c>
      <c r="Z329" s="194">
        <v>26.064457893371582</v>
      </c>
      <c r="AA329" s="194">
        <v>314597.37890625</v>
      </c>
      <c r="AB329" s="194">
        <v>64674.1083984375</v>
      </c>
    </row>
    <row r="330" spans="1:28">
      <c r="A330" s="352">
        <v>41896</v>
      </c>
      <c r="B330" s="218" t="s">
        <v>135</v>
      </c>
      <c r="C330" s="126"/>
      <c r="D330" s="241"/>
      <c r="E330" s="219">
        <v>656</v>
      </c>
      <c r="F330" s="219">
        <v>29</v>
      </c>
      <c r="G330" s="219">
        <v>1957</v>
      </c>
      <c r="H330" s="219">
        <v>87</v>
      </c>
      <c r="I330" s="219">
        <v>4633</v>
      </c>
      <c r="J330" s="219">
        <v>256</v>
      </c>
      <c r="K330" s="189">
        <v>18683337</v>
      </c>
      <c r="L330" s="189">
        <v>18693392</v>
      </c>
      <c r="M330" s="196">
        <v>99.946210939138282</v>
      </c>
      <c r="N330" s="189">
        <v>92041536</v>
      </c>
      <c r="O330" s="189">
        <v>92313880</v>
      </c>
      <c r="P330" s="196">
        <v>99.704980442810992</v>
      </c>
      <c r="Q330" s="189">
        <v>155317</v>
      </c>
      <c r="R330" s="192">
        <v>0.83086579080155021</v>
      </c>
      <c r="S330" s="189">
        <v>11698</v>
      </c>
      <c r="T330" s="192">
        <v>1.2671984087321432E-2</v>
      </c>
      <c r="U330" s="189">
        <v>191442</v>
      </c>
      <c r="V330" s="205">
        <v>1.0246670545820313</v>
      </c>
      <c r="W330" s="189">
        <v>60519</v>
      </c>
      <c r="X330" s="205">
        <v>6.5751837543418346E-2</v>
      </c>
      <c r="Y330" s="203">
        <v>117.01772499084473</v>
      </c>
      <c r="Z330" s="203">
        <v>31.300634384155273</v>
      </c>
      <c r="AA330" s="203">
        <v>293618.0234375</v>
      </c>
      <c r="AB330" s="203">
        <v>48648.68115234375</v>
      </c>
    </row>
    <row r="331" spans="1:28">
      <c r="A331" s="352">
        <v>41896</v>
      </c>
      <c r="B331" s="218" t="s">
        <v>121</v>
      </c>
      <c r="C331" s="218" t="s">
        <v>122</v>
      </c>
      <c r="D331" s="241"/>
      <c r="E331" s="305">
        <v>168</v>
      </c>
      <c r="F331" s="305">
        <v>64</v>
      </c>
      <c r="G331" s="305">
        <v>492</v>
      </c>
      <c r="H331" s="305">
        <v>191</v>
      </c>
      <c r="I331" s="305">
        <v>1876</v>
      </c>
      <c r="J331" s="305">
        <v>803</v>
      </c>
      <c r="K331" s="215">
        <v>7181532</v>
      </c>
      <c r="L331" s="215">
        <v>7358078</v>
      </c>
      <c r="M331" s="216">
        <v>97.60064697265625</v>
      </c>
      <c r="N331" s="215">
        <v>14166824</v>
      </c>
      <c r="O331" s="215">
        <v>14835253</v>
      </c>
      <c r="P331" s="216">
        <v>95.49432373046875</v>
      </c>
      <c r="Q331" s="215">
        <v>48252</v>
      </c>
      <c r="R331" s="217">
        <v>0.65576905012130737</v>
      </c>
      <c r="S331" s="215">
        <v>352711</v>
      </c>
      <c r="T331" s="217">
        <v>2.3775193691253662</v>
      </c>
      <c r="U331" s="215">
        <v>353214</v>
      </c>
      <c r="V331" s="217">
        <v>4.918365478515625</v>
      </c>
      <c r="W331" s="215">
        <v>225444</v>
      </c>
      <c r="X331" s="217">
        <v>1.5913517475128174</v>
      </c>
      <c r="Y331" s="217">
        <v>73.413627624511719</v>
      </c>
      <c r="Z331" s="217">
        <v>26.080667495727539</v>
      </c>
      <c r="AA331" s="217">
        <v>74661.734375</v>
      </c>
      <c r="AB331" s="216">
        <v>11124.7607421875</v>
      </c>
    </row>
    <row r="332" spans="1:28">
      <c r="A332" s="352">
        <v>41896</v>
      </c>
      <c r="B332" s="242" t="s">
        <v>123</v>
      </c>
      <c r="C332" s="218" t="s">
        <v>122</v>
      </c>
      <c r="D332" s="241"/>
      <c r="E332" s="305">
        <v>158</v>
      </c>
      <c r="F332" s="305">
        <v>11</v>
      </c>
      <c r="G332" s="305">
        <v>491</v>
      </c>
      <c r="H332" s="305">
        <v>34</v>
      </c>
      <c r="I332" s="305">
        <v>1476</v>
      </c>
      <c r="J332" s="305">
        <v>132</v>
      </c>
      <c r="K332" s="215">
        <v>4695965</v>
      </c>
      <c r="L332" s="215">
        <v>4776337</v>
      </c>
      <c r="M332" s="216">
        <v>98.317291259765625</v>
      </c>
      <c r="N332" s="215">
        <v>7670929</v>
      </c>
      <c r="O332" s="215">
        <v>7814534</v>
      </c>
      <c r="P332" s="216">
        <v>98.162330627441406</v>
      </c>
      <c r="Q332" s="215">
        <v>6103</v>
      </c>
      <c r="R332" s="217">
        <v>0.12777574360370636</v>
      </c>
      <c r="S332" s="215">
        <v>7731</v>
      </c>
      <c r="T332" s="217">
        <v>9.8931044340133667E-2</v>
      </c>
      <c r="U332" s="215">
        <v>127388</v>
      </c>
      <c r="V332" s="217">
        <v>2.7127118110656738</v>
      </c>
      <c r="W332" s="215">
        <v>76085</v>
      </c>
      <c r="X332" s="217">
        <v>0.99186158180236816</v>
      </c>
      <c r="Y332" s="217">
        <v>94.674354553222656</v>
      </c>
      <c r="Z332" s="217">
        <v>33.263309478759766</v>
      </c>
      <c r="AA332" s="217">
        <v>52742.875</v>
      </c>
      <c r="AB332" s="216">
        <v>8436.9345703125</v>
      </c>
    </row>
    <row r="333" spans="1:28">
      <c r="A333" s="352">
        <v>41896</v>
      </c>
      <c r="B333" s="242" t="s">
        <v>183</v>
      </c>
      <c r="C333" s="218" t="s">
        <v>122</v>
      </c>
      <c r="D333" s="241"/>
      <c r="E333" s="305">
        <v>130</v>
      </c>
      <c r="F333" s="305">
        <v>10</v>
      </c>
      <c r="G333" s="305">
        <v>391</v>
      </c>
      <c r="H333" s="305">
        <v>30</v>
      </c>
      <c r="I333" s="305">
        <v>1476</v>
      </c>
      <c r="J333" s="305">
        <v>114</v>
      </c>
      <c r="K333" s="215">
        <v>3554868</v>
      </c>
      <c r="L333" s="215">
        <v>3627676</v>
      </c>
      <c r="M333" s="216">
        <v>97.992988586425781</v>
      </c>
      <c r="N333" s="215">
        <v>5892493</v>
      </c>
      <c r="O333" s="215">
        <v>6086086</v>
      </c>
      <c r="P333" s="216">
        <v>96.819091796875</v>
      </c>
      <c r="Q333" s="215">
        <v>7110</v>
      </c>
      <c r="R333" s="217">
        <v>0.19599324464797974</v>
      </c>
      <c r="S333" s="215">
        <v>20529</v>
      </c>
      <c r="T333" s="217">
        <v>0.33731037378311157</v>
      </c>
      <c r="U333" s="215">
        <v>112951</v>
      </c>
      <c r="V333" s="217">
        <v>3.1773612499237061</v>
      </c>
      <c r="W333" s="215">
        <v>71400</v>
      </c>
      <c r="X333" s="217">
        <v>1.2117112874984741</v>
      </c>
      <c r="Y333" s="217">
        <v>90.268966674804688</v>
      </c>
      <c r="Z333" s="217">
        <v>32.689872741699219</v>
      </c>
      <c r="AA333" s="217">
        <v>39901.12109375</v>
      </c>
      <c r="AB333" s="216">
        <v>6461.90283203125</v>
      </c>
    </row>
    <row r="334" spans="1:28">
      <c r="A334" s="352">
        <v>41896</v>
      </c>
      <c r="B334" s="181" t="s">
        <v>126</v>
      </c>
      <c r="C334" s="218" t="s">
        <v>122</v>
      </c>
      <c r="D334" s="241"/>
      <c r="E334" s="305">
        <v>109</v>
      </c>
      <c r="F334" s="305">
        <v>7</v>
      </c>
      <c r="G334" s="305">
        <v>319</v>
      </c>
      <c r="H334" s="305">
        <v>21</v>
      </c>
      <c r="I334" s="305">
        <v>974</v>
      </c>
      <c r="J334" s="305">
        <v>86</v>
      </c>
      <c r="K334" s="215">
        <v>3200904</v>
      </c>
      <c r="L334" s="215">
        <v>3264011</v>
      </c>
      <c r="M334" s="216">
        <v>98.066581726074219</v>
      </c>
      <c r="N334" s="215">
        <v>5218654</v>
      </c>
      <c r="O334" s="215">
        <v>5352082</v>
      </c>
      <c r="P334" s="216">
        <v>97.506988525390625</v>
      </c>
      <c r="Q334" s="215">
        <v>2785</v>
      </c>
      <c r="R334" s="217">
        <v>8.5324466228485107E-2</v>
      </c>
      <c r="S334" s="215">
        <v>1483</v>
      </c>
      <c r="T334" s="217">
        <v>2.7708843350410461E-2</v>
      </c>
      <c r="U334" s="215">
        <v>93890</v>
      </c>
      <c r="V334" s="217">
        <v>2.9332339763641357</v>
      </c>
      <c r="W334" s="215">
        <v>57074</v>
      </c>
      <c r="X334" s="217">
        <v>1.093653678894043</v>
      </c>
      <c r="Y334" s="217">
        <v>92.858818054199219</v>
      </c>
      <c r="Z334" s="217">
        <v>35.114688873291016</v>
      </c>
      <c r="AA334" s="217">
        <v>41332.015625</v>
      </c>
      <c r="AB334" s="216">
        <v>7036.5078125</v>
      </c>
    </row>
    <row r="335" spans="1:28">
      <c r="A335" s="352">
        <v>41896</v>
      </c>
      <c r="B335" s="181" t="s">
        <v>184</v>
      </c>
      <c r="C335" s="218" t="s">
        <v>122</v>
      </c>
      <c r="D335" s="241"/>
      <c r="E335" s="305">
        <v>97</v>
      </c>
      <c r="F335" s="305">
        <v>15</v>
      </c>
      <c r="G335" s="305">
        <v>289</v>
      </c>
      <c r="H335" s="305">
        <v>45</v>
      </c>
      <c r="I335" s="305">
        <v>979</v>
      </c>
      <c r="J335" s="305">
        <v>195</v>
      </c>
      <c r="K335" s="215">
        <v>3280782</v>
      </c>
      <c r="L335" s="215">
        <v>3366565</v>
      </c>
      <c r="M335" s="216">
        <v>97.451911926269531</v>
      </c>
      <c r="N335" s="215">
        <v>6359029</v>
      </c>
      <c r="O335" s="215">
        <v>6566325</v>
      </c>
      <c r="P335" s="216">
        <v>96.843040466308594</v>
      </c>
      <c r="Q335" s="215">
        <v>13382</v>
      </c>
      <c r="R335" s="217">
        <v>0.39749714732170105</v>
      </c>
      <c r="S335" s="215">
        <v>66787</v>
      </c>
      <c r="T335" s="217">
        <v>1.0171138048171997</v>
      </c>
      <c r="U335" s="215">
        <v>150111</v>
      </c>
      <c r="V335" s="217">
        <v>4.5754642486572266</v>
      </c>
      <c r="W335" s="215">
        <v>76027</v>
      </c>
      <c r="X335" s="217">
        <v>1.1955755949020386</v>
      </c>
      <c r="Y335" s="217">
        <v>83.669380187988281</v>
      </c>
      <c r="Z335" s="217">
        <v>31.17088508605957</v>
      </c>
      <c r="AA335" s="217">
        <v>40981.59375</v>
      </c>
      <c r="AB335" s="216">
        <v>6283.98046875</v>
      </c>
    </row>
    <row r="336" spans="1:28">
      <c r="A336" s="352">
        <v>41896</v>
      </c>
      <c r="B336" s="181" t="s">
        <v>131</v>
      </c>
      <c r="C336" s="218" t="s">
        <v>176</v>
      </c>
      <c r="D336" s="241"/>
      <c r="E336" s="305">
        <v>168</v>
      </c>
      <c r="F336" s="305">
        <v>20</v>
      </c>
      <c r="G336" s="305">
        <v>489</v>
      </c>
      <c r="H336" s="305">
        <v>50</v>
      </c>
      <c r="I336" s="305">
        <v>1434</v>
      </c>
      <c r="J336" s="305">
        <v>163</v>
      </c>
      <c r="K336" s="215">
        <v>18865</v>
      </c>
      <c r="L336" s="215">
        <v>15674372</v>
      </c>
      <c r="M336" s="216">
        <v>0.12035569548606873</v>
      </c>
      <c r="N336" s="215">
        <v>49019656</v>
      </c>
      <c r="O336" s="215">
        <v>49379720</v>
      </c>
      <c r="P336" s="216">
        <v>99.270828247070312</v>
      </c>
      <c r="Q336" s="215">
        <v>0</v>
      </c>
      <c r="R336" s="217">
        <v>0</v>
      </c>
      <c r="S336" s="215">
        <v>0</v>
      </c>
      <c r="T336" s="217">
        <v>0</v>
      </c>
      <c r="U336" s="215">
        <v>97366</v>
      </c>
      <c r="V336" s="217">
        <v>516.11981201171875</v>
      </c>
      <c r="W336" s="215">
        <v>330838</v>
      </c>
      <c r="X336" s="217">
        <v>0.67490887641906738</v>
      </c>
      <c r="Y336" s="217">
        <v>40.984340667724609</v>
      </c>
      <c r="Z336" s="217">
        <v>25.840316772460938</v>
      </c>
      <c r="AA336" s="217">
        <v>79159.015625</v>
      </c>
      <c r="AB336" s="216">
        <v>16961.9296875</v>
      </c>
    </row>
    <row r="337" spans="1:28">
      <c r="A337" s="352">
        <v>41896</v>
      </c>
      <c r="B337" s="181" t="s">
        <v>124</v>
      </c>
      <c r="C337" s="181" t="s">
        <v>176</v>
      </c>
      <c r="D337" s="241"/>
      <c r="E337" s="180">
        <v>117</v>
      </c>
      <c r="F337" s="180">
        <v>32</v>
      </c>
      <c r="G337" s="180">
        <v>344</v>
      </c>
      <c r="H337" s="180">
        <v>86</v>
      </c>
      <c r="I337" s="180">
        <v>1306</v>
      </c>
      <c r="J337" s="180">
        <v>343</v>
      </c>
      <c r="K337" s="215">
        <v>15050</v>
      </c>
      <c r="L337" s="215">
        <v>11458204</v>
      </c>
      <c r="M337" s="216">
        <v>0.1313469409942627</v>
      </c>
      <c r="N337" s="215">
        <v>32960928</v>
      </c>
      <c r="O337" s="215">
        <v>33347956</v>
      </c>
      <c r="P337" s="216">
        <v>98.839424133300781</v>
      </c>
      <c r="Q337" s="215">
        <v>0</v>
      </c>
      <c r="R337" s="217">
        <v>0</v>
      </c>
      <c r="S337" s="215">
        <v>0</v>
      </c>
      <c r="T337" s="217">
        <v>0</v>
      </c>
      <c r="U337" s="215">
        <v>85869</v>
      </c>
      <c r="V337" s="217">
        <v>570.55816650390625</v>
      </c>
      <c r="W337" s="215">
        <v>166412</v>
      </c>
      <c r="X337" s="217">
        <v>0.50487655401229858</v>
      </c>
      <c r="Y337" s="217">
        <v>41.984134674072266</v>
      </c>
      <c r="Z337" s="217">
        <v>27.039844512939453</v>
      </c>
      <c r="AA337" s="217">
        <v>57059.30859375</v>
      </c>
      <c r="AB337" s="216">
        <v>11455.83984375</v>
      </c>
    </row>
    <row r="338" spans="1:28">
      <c r="A338" s="352">
        <v>41896</v>
      </c>
      <c r="B338" s="206" t="s">
        <v>133</v>
      </c>
      <c r="C338" s="206" t="s">
        <v>176</v>
      </c>
      <c r="D338" s="241"/>
      <c r="E338" s="180">
        <v>164</v>
      </c>
      <c r="F338" s="180">
        <v>12</v>
      </c>
      <c r="G338" s="180">
        <v>485</v>
      </c>
      <c r="H338" s="180">
        <v>34</v>
      </c>
      <c r="I338" s="180">
        <v>1419</v>
      </c>
      <c r="J338" s="180">
        <v>114</v>
      </c>
      <c r="K338" s="254">
        <v>18165</v>
      </c>
      <c r="L338" s="254">
        <v>16113915</v>
      </c>
      <c r="M338" s="246">
        <v>0.11272865533828735</v>
      </c>
      <c r="N338" s="254">
        <v>58247360</v>
      </c>
      <c r="O338" s="254">
        <v>58487792</v>
      </c>
      <c r="P338" s="246">
        <v>99.588920593261719</v>
      </c>
      <c r="Q338" s="254">
        <v>0</v>
      </c>
      <c r="R338" s="249">
        <v>0</v>
      </c>
      <c r="S338" s="254">
        <v>0</v>
      </c>
      <c r="T338" s="249">
        <v>0</v>
      </c>
      <c r="U338" s="254">
        <v>99965</v>
      </c>
      <c r="V338" s="249">
        <v>550.3165283203125</v>
      </c>
      <c r="W338" s="254">
        <v>243893</v>
      </c>
      <c r="X338" s="249">
        <v>0.41871941089630127</v>
      </c>
      <c r="Y338" s="249">
        <v>40.886295318603516</v>
      </c>
      <c r="Z338" s="249">
        <v>25.473474502563477</v>
      </c>
      <c r="AA338" s="249">
        <v>105524.984375</v>
      </c>
      <c r="AB338" s="246">
        <v>21373.212890625</v>
      </c>
    </row>
    <row r="339" spans="1:28">
      <c r="A339" s="352">
        <v>41896</v>
      </c>
      <c r="B339" s="206" t="s">
        <v>125</v>
      </c>
      <c r="C339" s="206" t="s">
        <v>176</v>
      </c>
      <c r="D339" s="241"/>
      <c r="E339" s="180">
        <v>166</v>
      </c>
      <c r="F339" s="180">
        <v>8</v>
      </c>
      <c r="G339" s="180">
        <v>474</v>
      </c>
      <c r="H339" s="180">
        <v>24</v>
      </c>
      <c r="I339" s="180">
        <v>1535</v>
      </c>
      <c r="J339" s="180">
        <v>93</v>
      </c>
      <c r="K339" s="254">
        <v>17430</v>
      </c>
      <c r="L339" s="254">
        <v>12174674</v>
      </c>
      <c r="M339" s="246">
        <v>0.14316605031490326</v>
      </c>
      <c r="N339" s="254">
        <v>39733484</v>
      </c>
      <c r="O339" s="254">
        <v>40010464</v>
      </c>
      <c r="P339" s="246">
        <v>99.307731628417969</v>
      </c>
      <c r="Q339" s="254">
        <v>0</v>
      </c>
      <c r="R339" s="249">
        <v>0</v>
      </c>
      <c r="S339" s="254">
        <v>0</v>
      </c>
      <c r="T339" s="249">
        <v>0</v>
      </c>
      <c r="U339" s="254">
        <v>85441</v>
      </c>
      <c r="V339" s="249">
        <v>490.195068359375</v>
      </c>
      <c r="W339" s="254">
        <v>190113</v>
      </c>
      <c r="X339" s="249">
        <v>0.47847050428390503</v>
      </c>
      <c r="Y339" s="249">
        <v>41.19744873046875</v>
      </c>
      <c r="Z339" s="249">
        <v>25.904195785522461</v>
      </c>
      <c r="AA339" s="249">
        <v>72854.0703125</v>
      </c>
      <c r="AB339" s="246">
        <v>14883.1259765625</v>
      </c>
    </row>
    <row r="340" spans="1:28">
      <c r="A340" s="352">
        <v>41896</v>
      </c>
      <c r="B340" s="181" t="s">
        <v>127</v>
      </c>
      <c r="C340" s="181" t="s">
        <v>128</v>
      </c>
      <c r="D340" s="241"/>
      <c r="E340" s="388">
        <v>150</v>
      </c>
      <c r="F340" s="388">
        <v>16</v>
      </c>
      <c r="G340" s="388">
        <v>450</v>
      </c>
      <c r="H340" s="388">
        <v>48</v>
      </c>
      <c r="I340" s="388">
        <v>1446</v>
      </c>
      <c r="J340" s="388">
        <v>160</v>
      </c>
      <c r="K340" s="187">
        <v>5104050</v>
      </c>
      <c r="L340" s="187">
        <v>5109228</v>
      </c>
      <c r="M340" s="185">
        <v>99.898651123046875</v>
      </c>
      <c r="N340" s="187">
        <v>22619468</v>
      </c>
      <c r="O340" s="187">
        <v>22715164</v>
      </c>
      <c r="P340" s="185">
        <v>99.578712463378906</v>
      </c>
      <c r="Q340" s="187">
        <v>88174</v>
      </c>
      <c r="R340" s="186">
        <v>1.7257792949676514</v>
      </c>
      <c r="S340" s="187">
        <v>3867</v>
      </c>
      <c r="T340" s="186">
        <v>1.7023870721459389E-2</v>
      </c>
      <c r="U340" s="187">
        <v>66515</v>
      </c>
      <c r="V340" s="186">
        <v>1.3031808137893677</v>
      </c>
      <c r="W340" s="187">
        <v>19105</v>
      </c>
      <c r="X340" s="186">
        <v>8.4462642669677734E-2</v>
      </c>
      <c r="Y340" s="186">
        <v>115.78094482421875</v>
      </c>
      <c r="Z340" s="186">
        <v>28.316446304321289</v>
      </c>
      <c r="AA340" s="186">
        <v>59039.37890625</v>
      </c>
      <c r="AB340" s="185">
        <v>9126.80859375</v>
      </c>
    </row>
    <row r="341" spans="1:28">
      <c r="A341" s="352">
        <v>41896</v>
      </c>
      <c r="B341" s="181" t="s">
        <v>129</v>
      </c>
      <c r="C341" s="181" t="s">
        <v>128</v>
      </c>
      <c r="D341" s="241"/>
      <c r="E341" s="388">
        <v>152</v>
      </c>
      <c r="F341" s="388">
        <v>3</v>
      </c>
      <c r="G341" s="388">
        <v>452</v>
      </c>
      <c r="H341" s="388">
        <v>9</v>
      </c>
      <c r="I341" s="388">
        <v>1187</v>
      </c>
      <c r="J341" s="388">
        <v>29</v>
      </c>
      <c r="K341" s="187">
        <v>2852380</v>
      </c>
      <c r="L341" s="187">
        <v>2855147</v>
      </c>
      <c r="M341" s="185">
        <v>99.903083801269531</v>
      </c>
      <c r="N341" s="187">
        <v>13724876</v>
      </c>
      <c r="O341" s="187">
        <v>13782720</v>
      </c>
      <c r="P341" s="185">
        <v>99.580314636230469</v>
      </c>
      <c r="Q341" s="187">
        <v>50049</v>
      </c>
      <c r="R341" s="186">
        <v>1.7529394626617432</v>
      </c>
      <c r="S341" s="187">
        <v>5902</v>
      </c>
      <c r="T341" s="186">
        <v>4.2821735143661499E-2</v>
      </c>
      <c r="U341" s="187">
        <v>33925</v>
      </c>
      <c r="V341" s="186">
        <v>1.1893576383590698</v>
      </c>
      <c r="W341" s="187">
        <v>11760</v>
      </c>
      <c r="X341" s="186">
        <v>8.5683837532997131E-2</v>
      </c>
      <c r="Y341" s="186">
        <v>115.43887329101562</v>
      </c>
      <c r="Z341" s="186">
        <v>30.603315353393555</v>
      </c>
      <c r="AA341" s="186">
        <v>41908.71484375</v>
      </c>
      <c r="AB341" s="185">
        <v>6607.33935546875</v>
      </c>
    </row>
    <row r="342" spans="1:28">
      <c r="A342" s="352">
        <v>41896</v>
      </c>
      <c r="B342" s="199" t="s">
        <v>130</v>
      </c>
      <c r="C342" s="199" t="s">
        <v>128</v>
      </c>
      <c r="D342" s="241"/>
      <c r="E342" s="219">
        <v>176</v>
      </c>
      <c r="F342" s="219">
        <v>5</v>
      </c>
      <c r="G342" s="219">
        <v>528</v>
      </c>
      <c r="H342" s="219">
        <v>15</v>
      </c>
      <c r="I342" s="219">
        <v>911</v>
      </c>
      <c r="J342" s="219">
        <v>32</v>
      </c>
      <c r="K342" s="255">
        <v>5746760</v>
      </c>
      <c r="L342" s="255">
        <v>5747476</v>
      </c>
      <c r="M342" s="196">
        <v>99.987541198730469</v>
      </c>
      <c r="N342" s="255">
        <v>31007264</v>
      </c>
      <c r="O342" s="255">
        <v>31069376</v>
      </c>
      <c r="P342" s="196">
        <v>99.800086975097656</v>
      </c>
      <c r="Q342" s="255">
        <v>15738</v>
      </c>
      <c r="R342" s="214">
        <v>0.273824542760849</v>
      </c>
      <c r="S342" s="255">
        <v>1630</v>
      </c>
      <c r="T342" s="214">
        <v>5.2463235333561897E-3</v>
      </c>
      <c r="U342" s="255">
        <v>48973</v>
      </c>
      <c r="V342" s="214">
        <v>0.85218453407287598</v>
      </c>
      <c r="W342" s="255">
        <v>14929</v>
      </c>
      <c r="X342" s="214">
        <v>4.814678430557251E-2</v>
      </c>
      <c r="Y342" s="256">
        <v>119.36558532714844</v>
      </c>
      <c r="Z342" s="256">
        <v>34.840847015380859</v>
      </c>
      <c r="AA342" s="256">
        <v>113291.3671875</v>
      </c>
      <c r="AB342" s="256">
        <v>20787.5</v>
      </c>
    </row>
    <row r="343" spans="1:28">
      <c r="A343" s="352">
        <v>41896</v>
      </c>
      <c r="B343" s="180" t="s">
        <v>132</v>
      </c>
      <c r="C343" s="180" t="s">
        <v>128</v>
      </c>
      <c r="D343" s="241"/>
      <c r="E343" s="219">
        <v>178</v>
      </c>
      <c r="F343" s="219">
        <v>5</v>
      </c>
      <c r="G343" s="219">
        <v>527</v>
      </c>
      <c r="H343" s="219">
        <v>15</v>
      </c>
      <c r="I343" s="219">
        <v>1089</v>
      </c>
      <c r="J343" s="219">
        <v>35</v>
      </c>
      <c r="K343" s="219">
        <v>4980147</v>
      </c>
      <c r="L343" s="219">
        <v>4981541</v>
      </c>
      <c r="M343" s="196">
        <v>99.972015380859375</v>
      </c>
      <c r="N343" s="219">
        <v>24689928</v>
      </c>
      <c r="O343" s="219">
        <v>24746620</v>
      </c>
      <c r="P343" s="196">
        <v>99.770912170410156</v>
      </c>
      <c r="Q343" s="219">
        <v>1356</v>
      </c>
      <c r="R343" s="196">
        <v>2.722049318253994E-2</v>
      </c>
      <c r="S343" s="219">
        <v>299</v>
      </c>
      <c r="T343" s="196">
        <v>1.2082458706572652E-3</v>
      </c>
      <c r="U343" s="219">
        <v>42029</v>
      </c>
      <c r="V343" s="196">
        <v>0.84393090009689331</v>
      </c>
      <c r="W343" s="219">
        <v>14725</v>
      </c>
      <c r="X343" s="196">
        <v>5.963970348238945E-2</v>
      </c>
      <c r="Y343" s="194">
        <v>117.48549652099609</v>
      </c>
      <c r="Z343" s="194">
        <v>31.441928863525391</v>
      </c>
      <c r="AA343" s="194">
        <v>79378.5625</v>
      </c>
      <c r="AB343" s="194">
        <v>12127.033203125</v>
      </c>
    </row>
    <row r="344" spans="1:28">
      <c r="A344" s="352">
        <v>41895</v>
      </c>
      <c r="B344" s="199" t="s">
        <v>6</v>
      </c>
      <c r="C344" s="199"/>
      <c r="D344" s="241"/>
      <c r="E344" s="219">
        <v>1933</v>
      </c>
      <c r="F344" s="219">
        <v>208</v>
      </c>
      <c r="G344" s="219">
        <v>5731</v>
      </c>
      <c r="H344" s="219">
        <v>602</v>
      </c>
      <c r="I344" s="219">
        <v>17092</v>
      </c>
      <c r="J344" s="219">
        <v>2296</v>
      </c>
      <c r="K344" s="255">
        <v>40997611</v>
      </c>
      <c r="L344" s="255">
        <v>98508996</v>
      </c>
      <c r="M344" s="196">
        <v>41.618139118989703</v>
      </c>
      <c r="N344" s="255">
        <v>320423351</v>
      </c>
      <c r="O344" s="255">
        <v>323077208</v>
      </c>
      <c r="P344" s="196">
        <v>99.178568795852655</v>
      </c>
      <c r="Q344" s="255">
        <v>247373</v>
      </c>
      <c r="R344" s="214" t="e">
        <v>#DIV/0!</v>
      </c>
      <c r="S344" s="255">
        <v>281938</v>
      </c>
      <c r="T344" s="214">
        <v>0.2115656229801596</v>
      </c>
      <c r="U344" s="255">
        <v>1423109</v>
      </c>
      <c r="V344" s="214">
        <v>3.471199790803297</v>
      </c>
      <c r="W344" s="255">
        <v>1535549</v>
      </c>
      <c r="X344" s="214">
        <v>0.47922506833641065</v>
      </c>
      <c r="Y344" s="256">
        <v>80.520661608378092</v>
      </c>
      <c r="Z344" s="256">
        <v>29.333366076151531</v>
      </c>
      <c r="AA344" s="256">
        <v>874781.13671875</v>
      </c>
      <c r="AB344" s="256">
        <v>153306.71142578125</v>
      </c>
    </row>
    <row r="345" spans="1:28">
      <c r="A345" s="352">
        <v>41895</v>
      </c>
      <c r="B345" s="180" t="s">
        <v>134</v>
      </c>
      <c r="C345" s="180"/>
      <c r="D345" s="241"/>
      <c r="E345" s="219">
        <v>662</v>
      </c>
      <c r="F345" s="219">
        <v>107</v>
      </c>
      <c r="G345" s="219">
        <v>1982</v>
      </c>
      <c r="H345" s="219">
        <v>321</v>
      </c>
      <c r="I345" s="219">
        <v>6781</v>
      </c>
      <c r="J345" s="219">
        <v>1330</v>
      </c>
      <c r="K345" s="219">
        <v>22201016</v>
      </c>
      <c r="L345" s="219">
        <v>22702740</v>
      </c>
      <c r="M345" s="196">
        <v>97.790028868762093</v>
      </c>
      <c r="N345" s="219">
        <v>41085621</v>
      </c>
      <c r="O345" s="219">
        <v>42182962</v>
      </c>
      <c r="P345" s="196">
        <v>97.398615583230026</v>
      </c>
      <c r="Q345" s="219">
        <v>91327</v>
      </c>
      <c r="R345" s="196">
        <v>0.40227303066946329</v>
      </c>
      <c r="S345" s="219">
        <v>267396</v>
      </c>
      <c r="T345" s="196">
        <v>0.63389574789190106</v>
      </c>
      <c r="U345" s="219">
        <v>846789</v>
      </c>
      <c r="V345" s="196">
        <v>3.8141902715384601</v>
      </c>
      <c r="W345" s="219">
        <v>500908</v>
      </c>
      <c r="X345" s="196">
        <v>1.2191808033994711</v>
      </c>
      <c r="Y345" s="194">
        <v>85.301914978027341</v>
      </c>
      <c r="Z345" s="194">
        <v>31.345399856567383</v>
      </c>
      <c r="AA345" s="194">
        <v>263148.76171875</v>
      </c>
      <c r="AB345" s="194">
        <v>40798.30859375</v>
      </c>
    </row>
    <row r="346" spans="1:28">
      <c r="A346" s="352">
        <v>41895</v>
      </c>
      <c r="B346" s="180" t="s">
        <v>175</v>
      </c>
      <c r="C346" s="180"/>
      <c r="D346" s="241"/>
      <c r="E346" s="219">
        <v>615</v>
      </c>
      <c r="F346" s="219">
        <v>72</v>
      </c>
      <c r="G346" s="219">
        <v>1792</v>
      </c>
      <c r="H346" s="219">
        <v>194</v>
      </c>
      <c r="I346" s="219">
        <v>5677</v>
      </c>
      <c r="J346" s="219">
        <v>710</v>
      </c>
      <c r="K346" s="219">
        <v>69510</v>
      </c>
      <c r="L346" s="219">
        <v>57069098</v>
      </c>
      <c r="M346" s="196">
        <v>0.121799717248028</v>
      </c>
      <c r="N346" s="219">
        <v>188534128</v>
      </c>
      <c r="O346" s="219">
        <v>189814536</v>
      </c>
      <c r="P346" s="196">
        <v>99.325442599401342</v>
      </c>
      <c r="Q346" s="219">
        <v>0</v>
      </c>
      <c r="R346" s="196" t="e">
        <v>#DIV/0!</v>
      </c>
      <c r="S346" s="219">
        <v>0</v>
      </c>
      <c r="T346" s="196" t="e">
        <v>#DIV/0!</v>
      </c>
      <c r="U346" s="219">
        <v>384816</v>
      </c>
      <c r="V346" s="196">
        <v>553.61243177507527</v>
      </c>
      <c r="W346" s="219">
        <v>968965</v>
      </c>
      <c r="X346" s="196">
        <v>0.51394674551975195</v>
      </c>
      <c r="Y346" s="194">
        <v>41.592045783996582</v>
      </c>
      <c r="Z346" s="194">
        <v>26.065520286560059</v>
      </c>
      <c r="AA346" s="194">
        <v>333724.7265625</v>
      </c>
      <c r="AB346" s="194">
        <v>66838.09375</v>
      </c>
    </row>
    <row r="347" spans="1:28">
      <c r="A347" s="352">
        <v>41895</v>
      </c>
      <c r="B347" s="218" t="s">
        <v>135</v>
      </c>
      <c r="C347" s="126"/>
      <c r="D347" s="241"/>
      <c r="E347" s="219">
        <v>656</v>
      </c>
      <c r="F347" s="219">
        <v>29</v>
      </c>
      <c r="G347" s="219">
        <v>1957</v>
      </c>
      <c r="H347" s="219">
        <v>87</v>
      </c>
      <c r="I347" s="219">
        <v>4634</v>
      </c>
      <c r="J347" s="219">
        <v>256</v>
      </c>
      <c r="K347" s="189">
        <v>18727085</v>
      </c>
      <c r="L347" s="189">
        <v>18737158</v>
      </c>
      <c r="M347" s="196">
        <v>99.946240513102353</v>
      </c>
      <c r="N347" s="189">
        <v>90803602</v>
      </c>
      <c r="O347" s="189">
        <v>91079710</v>
      </c>
      <c r="P347" s="196">
        <v>99.696850154661234</v>
      </c>
      <c r="Q347" s="189">
        <v>156046</v>
      </c>
      <c r="R347" s="192">
        <v>0.83281573371609086</v>
      </c>
      <c r="S347" s="189">
        <v>14542</v>
      </c>
      <c r="T347" s="192">
        <v>1.596623452744262E-2</v>
      </c>
      <c r="U347" s="189">
        <v>191504</v>
      </c>
      <c r="V347" s="205">
        <v>1.0226044163797596</v>
      </c>
      <c r="W347" s="189">
        <v>65676</v>
      </c>
      <c r="X347" s="205">
        <v>7.2327528454123061E-2</v>
      </c>
      <c r="Y347" s="203">
        <v>114.66802406311035</v>
      </c>
      <c r="Z347" s="203">
        <v>30.589178085327148</v>
      </c>
      <c r="AA347" s="203">
        <v>277907.6484375</v>
      </c>
      <c r="AB347" s="203">
        <v>45670.30908203125</v>
      </c>
    </row>
    <row r="348" spans="1:28">
      <c r="A348" s="352">
        <v>41895</v>
      </c>
      <c r="B348" s="218" t="s">
        <v>121</v>
      </c>
      <c r="C348" s="218" t="s">
        <v>122</v>
      </c>
      <c r="D348" s="241"/>
      <c r="E348" s="305">
        <v>168</v>
      </c>
      <c r="F348" s="305">
        <v>64</v>
      </c>
      <c r="G348" s="305">
        <v>492</v>
      </c>
      <c r="H348" s="305">
        <v>191</v>
      </c>
      <c r="I348" s="305">
        <v>1876</v>
      </c>
      <c r="J348" s="305">
        <v>803</v>
      </c>
      <c r="K348" s="215">
        <v>7425388</v>
      </c>
      <c r="L348" s="215">
        <v>7618861</v>
      </c>
      <c r="M348" s="216">
        <v>97.460601806640625</v>
      </c>
      <c r="N348" s="215">
        <v>14975637</v>
      </c>
      <c r="O348" s="215">
        <v>15428246</v>
      </c>
      <c r="P348" s="216">
        <v>97.066360473632813</v>
      </c>
      <c r="Q348" s="215">
        <v>61845</v>
      </c>
      <c r="R348" s="217">
        <v>0.81173551082611084</v>
      </c>
      <c r="S348" s="215">
        <v>170294</v>
      </c>
      <c r="T348" s="217">
        <v>1.1037807464599609</v>
      </c>
      <c r="U348" s="215">
        <v>354632</v>
      </c>
      <c r="V348" s="217">
        <v>4.7759389877319336</v>
      </c>
      <c r="W348" s="215">
        <v>217388</v>
      </c>
      <c r="X348" s="217">
        <v>1.4516110420227051</v>
      </c>
      <c r="Y348" s="217">
        <v>72.365676879882812</v>
      </c>
      <c r="Z348" s="217">
        <v>25.813344955444336</v>
      </c>
      <c r="AA348" s="217">
        <v>81061.9609375</v>
      </c>
      <c r="AB348" s="216">
        <v>11812.99609375</v>
      </c>
    </row>
    <row r="349" spans="1:28">
      <c r="A349" s="352">
        <v>41895</v>
      </c>
      <c r="B349" s="242" t="s">
        <v>123</v>
      </c>
      <c r="C349" s="218" t="s">
        <v>122</v>
      </c>
      <c r="D349" s="241"/>
      <c r="E349" s="305">
        <v>158</v>
      </c>
      <c r="F349" s="305">
        <v>11</v>
      </c>
      <c r="G349" s="305">
        <v>491</v>
      </c>
      <c r="H349" s="305">
        <v>34</v>
      </c>
      <c r="I349" s="305">
        <v>1476</v>
      </c>
      <c r="J349" s="305">
        <v>132</v>
      </c>
      <c r="K349" s="215">
        <v>4727373</v>
      </c>
      <c r="L349" s="215">
        <v>4808124</v>
      </c>
      <c r="M349" s="216">
        <v>98.320533752441406</v>
      </c>
      <c r="N349" s="215">
        <v>7988513</v>
      </c>
      <c r="O349" s="215">
        <v>8136917</v>
      </c>
      <c r="P349" s="216">
        <v>98.176162719726563</v>
      </c>
      <c r="Q349" s="215">
        <v>6878</v>
      </c>
      <c r="R349" s="217">
        <v>0.14304955303668976</v>
      </c>
      <c r="S349" s="215">
        <v>8114</v>
      </c>
      <c r="T349" s="217">
        <v>9.9718354642391205E-2</v>
      </c>
      <c r="U349" s="215">
        <v>127633</v>
      </c>
      <c r="V349" s="217">
        <v>2.6998715400695801</v>
      </c>
      <c r="W349" s="215">
        <v>78510</v>
      </c>
      <c r="X349" s="217">
        <v>0.98278617858886719</v>
      </c>
      <c r="Y349" s="217">
        <v>92.834091186523438</v>
      </c>
      <c r="Z349" s="217">
        <v>32.532932281494141</v>
      </c>
      <c r="AA349" s="217">
        <v>57630.48046875</v>
      </c>
      <c r="AB349" s="216">
        <v>8518.296875</v>
      </c>
    </row>
    <row r="350" spans="1:28">
      <c r="A350" s="352">
        <v>41895</v>
      </c>
      <c r="B350" s="242" t="s">
        <v>183</v>
      </c>
      <c r="C350" s="218" t="s">
        <v>122</v>
      </c>
      <c r="D350" s="241"/>
      <c r="E350" s="305">
        <v>130</v>
      </c>
      <c r="F350" s="305">
        <v>10</v>
      </c>
      <c r="G350" s="305">
        <v>391</v>
      </c>
      <c r="H350" s="305">
        <v>30</v>
      </c>
      <c r="I350" s="305">
        <v>1476</v>
      </c>
      <c r="J350" s="305">
        <v>114</v>
      </c>
      <c r="K350" s="215">
        <v>3612623</v>
      </c>
      <c r="L350" s="215">
        <v>3688371</v>
      </c>
      <c r="M350" s="216">
        <v>97.946304321289063</v>
      </c>
      <c r="N350" s="215">
        <v>6117809</v>
      </c>
      <c r="O350" s="215">
        <v>6262905</v>
      </c>
      <c r="P350" s="216">
        <v>97.683250427246094</v>
      </c>
      <c r="Q350" s="215">
        <v>4830</v>
      </c>
      <c r="R350" s="217">
        <v>0.13095211982727051</v>
      </c>
      <c r="S350" s="215">
        <v>7989</v>
      </c>
      <c r="T350" s="217">
        <v>0.12756061553955078</v>
      </c>
      <c r="U350" s="215">
        <v>116439</v>
      </c>
      <c r="V350" s="217">
        <v>3.2231152057647705</v>
      </c>
      <c r="W350" s="215">
        <v>67033</v>
      </c>
      <c r="X350" s="217">
        <v>1.0957027673721313</v>
      </c>
      <c r="Y350" s="217">
        <v>87.692047119140625</v>
      </c>
      <c r="Z350" s="217">
        <v>32.16082763671875</v>
      </c>
      <c r="AA350" s="217">
        <v>42082.5546875</v>
      </c>
      <c r="AB350" s="216">
        <v>6746.31103515625</v>
      </c>
    </row>
    <row r="351" spans="1:28">
      <c r="A351" s="352">
        <v>41895</v>
      </c>
      <c r="B351" s="181" t="s">
        <v>126</v>
      </c>
      <c r="C351" s="218" t="s">
        <v>122</v>
      </c>
      <c r="D351" s="241"/>
      <c r="E351" s="305">
        <v>109</v>
      </c>
      <c r="F351" s="305">
        <v>7</v>
      </c>
      <c r="G351" s="305">
        <v>319</v>
      </c>
      <c r="H351" s="305">
        <v>21</v>
      </c>
      <c r="I351" s="305">
        <v>974</v>
      </c>
      <c r="J351" s="305">
        <v>86</v>
      </c>
      <c r="K351" s="215">
        <v>3183757</v>
      </c>
      <c r="L351" s="215">
        <v>3248834</v>
      </c>
      <c r="M351" s="216">
        <v>97.996910095214844</v>
      </c>
      <c r="N351" s="215">
        <v>5456216</v>
      </c>
      <c r="O351" s="215">
        <v>5593775</v>
      </c>
      <c r="P351" s="216">
        <v>97.540855407714844</v>
      </c>
      <c r="Q351" s="215">
        <v>3687</v>
      </c>
      <c r="R351" s="217">
        <v>0.1134868711233139</v>
      </c>
      <c r="S351" s="215">
        <v>2844</v>
      </c>
      <c r="T351" s="217">
        <v>5.0842229276895523E-2</v>
      </c>
      <c r="U351" s="215">
        <v>97718</v>
      </c>
      <c r="V351" s="217">
        <v>3.0692667961120605</v>
      </c>
      <c r="W351" s="215">
        <v>60624</v>
      </c>
      <c r="X351" s="217">
        <v>1.1110997200012207</v>
      </c>
      <c r="Y351" s="217">
        <v>91.408126831054688</v>
      </c>
      <c r="Z351" s="217">
        <v>34.698799133300781</v>
      </c>
      <c r="AA351" s="217">
        <v>41082.203125</v>
      </c>
      <c r="AB351" s="216">
        <v>7247.68505859375</v>
      </c>
    </row>
    <row r="352" spans="1:28">
      <c r="A352" s="352">
        <v>41895</v>
      </c>
      <c r="B352" s="181" t="s">
        <v>184</v>
      </c>
      <c r="C352" s="218" t="s">
        <v>122</v>
      </c>
      <c r="D352" s="241"/>
      <c r="E352" s="305">
        <v>97</v>
      </c>
      <c r="F352" s="305">
        <v>15</v>
      </c>
      <c r="G352" s="305">
        <v>289</v>
      </c>
      <c r="H352" s="305">
        <v>45</v>
      </c>
      <c r="I352" s="305">
        <v>979</v>
      </c>
      <c r="J352" s="305">
        <v>195</v>
      </c>
      <c r="K352" s="215">
        <v>3251875</v>
      </c>
      <c r="L352" s="215">
        <v>3338550</v>
      </c>
      <c r="M352" s="216">
        <v>97.403816223144531</v>
      </c>
      <c r="N352" s="215">
        <v>6547446</v>
      </c>
      <c r="O352" s="215">
        <v>6761119</v>
      </c>
      <c r="P352" s="216">
        <v>96.839683532714844</v>
      </c>
      <c r="Q352" s="215">
        <v>14087</v>
      </c>
      <c r="R352" s="217">
        <v>0.42194965481758118</v>
      </c>
      <c r="S352" s="215">
        <v>78155</v>
      </c>
      <c r="T352" s="217">
        <v>1.1559476852416992</v>
      </c>
      <c r="U352" s="215">
        <v>150367</v>
      </c>
      <c r="V352" s="217">
        <v>4.6240091323852539</v>
      </c>
      <c r="W352" s="215">
        <v>77353</v>
      </c>
      <c r="X352" s="217">
        <v>1.1814224720001221</v>
      </c>
      <c r="Y352" s="217">
        <v>82.209632873535156</v>
      </c>
      <c r="Z352" s="217">
        <v>31.521095275878906</v>
      </c>
      <c r="AA352" s="217">
        <v>41291.5625</v>
      </c>
      <c r="AB352" s="216">
        <v>6473.01953125</v>
      </c>
    </row>
    <row r="353" spans="1:28">
      <c r="A353" s="352">
        <v>41895</v>
      </c>
      <c r="B353" s="181" t="s">
        <v>131</v>
      </c>
      <c r="C353" s="218" t="s">
        <v>176</v>
      </c>
      <c r="D353" s="241"/>
      <c r="E353" s="305">
        <v>168</v>
      </c>
      <c r="F353" s="305">
        <v>20</v>
      </c>
      <c r="G353" s="305">
        <v>489</v>
      </c>
      <c r="H353" s="305">
        <v>50</v>
      </c>
      <c r="I353" s="305">
        <v>1428</v>
      </c>
      <c r="J353" s="305">
        <v>161</v>
      </c>
      <c r="K353" s="215">
        <v>18865</v>
      </c>
      <c r="L353" s="215">
        <v>16229058</v>
      </c>
      <c r="M353" s="216">
        <v>0.11624211072921753</v>
      </c>
      <c r="N353" s="215">
        <v>50803396</v>
      </c>
      <c r="O353" s="215">
        <v>51154560</v>
      </c>
      <c r="P353" s="216">
        <v>99.313522338867188</v>
      </c>
      <c r="Q353" s="215">
        <v>0</v>
      </c>
      <c r="R353" s="217">
        <v>0</v>
      </c>
      <c r="S353" s="215">
        <v>0</v>
      </c>
      <c r="T353" s="217">
        <v>0</v>
      </c>
      <c r="U353" s="215">
        <v>100310</v>
      </c>
      <c r="V353" s="217">
        <v>531.72540283203125</v>
      </c>
      <c r="W353" s="215">
        <v>331001</v>
      </c>
      <c r="X353" s="217">
        <v>0.65153324604034424</v>
      </c>
      <c r="Y353" s="217">
        <v>41.387989044189453</v>
      </c>
      <c r="Z353" s="217">
        <v>25.751899719238281</v>
      </c>
      <c r="AA353" s="217">
        <v>83200.6875</v>
      </c>
      <c r="AB353" s="216">
        <v>17361.0078125</v>
      </c>
    </row>
    <row r="354" spans="1:28">
      <c r="A354" s="352">
        <v>41895</v>
      </c>
      <c r="B354" s="181" t="s">
        <v>124</v>
      </c>
      <c r="C354" s="181" t="s">
        <v>176</v>
      </c>
      <c r="D354" s="241"/>
      <c r="E354" s="180">
        <v>117</v>
      </c>
      <c r="F354" s="180">
        <v>32</v>
      </c>
      <c r="G354" s="180">
        <v>344</v>
      </c>
      <c r="H354" s="180">
        <v>86</v>
      </c>
      <c r="I354" s="180">
        <v>1300</v>
      </c>
      <c r="J354" s="180">
        <v>343</v>
      </c>
      <c r="K354" s="215">
        <v>15050</v>
      </c>
      <c r="L354" s="215">
        <v>11723313</v>
      </c>
      <c r="M354" s="216">
        <v>0.12837667763233185</v>
      </c>
      <c r="N354" s="215">
        <v>33746796</v>
      </c>
      <c r="O354" s="215">
        <v>34147840</v>
      </c>
      <c r="P354" s="216">
        <v>98.825569152832031</v>
      </c>
      <c r="Q354" s="215">
        <v>0</v>
      </c>
      <c r="R354" s="217">
        <v>0</v>
      </c>
      <c r="S354" s="215">
        <v>0</v>
      </c>
      <c r="T354" s="217">
        <v>0</v>
      </c>
      <c r="U354" s="215">
        <v>93701</v>
      </c>
      <c r="V354" s="217">
        <v>622.5980224609375</v>
      </c>
      <c r="W354" s="215">
        <v>181218</v>
      </c>
      <c r="X354" s="217">
        <v>0.53699320554733276</v>
      </c>
      <c r="Y354" s="217">
        <v>42.183982849121094</v>
      </c>
      <c r="Z354" s="217">
        <v>27.073333740234375</v>
      </c>
      <c r="AA354" s="217">
        <v>58224.6015625</v>
      </c>
      <c r="AB354" s="216">
        <v>11569.1376953125</v>
      </c>
    </row>
    <row r="355" spans="1:28">
      <c r="A355" s="352">
        <v>41895</v>
      </c>
      <c r="B355" s="206" t="s">
        <v>133</v>
      </c>
      <c r="C355" s="206" t="s">
        <v>176</v>
      </c>
      <c r="D355" s="241"/>
      <c r="E355" s="180">
        <v>164</v>
      </c>
      <c r="F355" s="180">
        <v>12</v>
      </c>
      <c r="G355" s="180">
        <v>485</v>
      </c>
      <c r="H355" s="180">
        <v>34</v>
      </c>
      <c r="I355" s="180">
        <v>1418</v>
      </c>
      <c r="J355" s="180">
        <v>113</v>
      </c>
      <c r="K355" s="254">
        <v>18165</v>
      </c>
      <c r="L355" s="254">
        <v>16538272</v>
      </c>
      <c r="M355" s="246">
        <v>0.10983613878488541</v>
      </c>
      <c r="N355" s="254">
        <v>61556040</v>
      </c>
      <c r="O355" s="254">
        <v>61794448</v>
      </c>
      <c r="P355" s="246">
        <v>99.614189147949219</v>
      </c>
      <c r="Q355" s="254">
        <v>0</v>
      </c>
      <c r="R355" s="249">
        <v>0</v>
      </c>
      <c r="S355" s="254">
        <v>0</v>
      </c>
      <c r="T355" s="249">
        <v>0</v>
      </c>
      <c r="U355" s="254">
        <v>100778</v>
      </c>
      <c r="V355" s="249">
        <v>554.79217529296875</v>
      </c>
      <c r="W355" s="254">
        <v>248248</v>
      </c>
      <c r="X355" s="249">
        <v>0.40328779816627502</v>
      </c>
      <c r="Y355" s="249">
        <v>41.193771362304688</v>
      </c>
      <c r="Z355" s="249">
        <v>25.650829315185547</v>
      </c>
      <c r="AA355" s="249">
        <v>114132.859375</v>
      </c>
      <c r="AB355" s="246">
        <v>22843.72265625</v>
      </c>
    </row>
    <row r="356" spans="1:28">
      <c r="A356" s="352">
        <v>41895</v>
      </c>
      <c r="B356" s="206" t="s">
        <v>125</v>
      </c>
      <c r="C356" s="206" t="s">
        <v>176</v>
      </c>
      <c r="D356" s="241"/>
      <c r="E356" s="180">
        <v>166</v>
      </c>
      <c r="F356" s="180">
        <v>8</v>
      </c>
      <c r="G356" s="180">
        <v>474</v>
      </c>
      <c r="H356" s="180">
        <v>24</v>
      </c>
      <c r="I356" s="180">
        <v>1531</v>
      </c>
      <c r="J356" s="180">
        <v>93</v>
      </c>
      <c r="K356" s="254">
        <v>17430</v>
      </c>
      <c r="L356" s="254">
        <v>12578455</v>
      </c>
      <c r="M356" s="246">
        <v>0.13857027888298035</v>
      </c>
      <c r="N356" s="254">
        <v>42427896</v>
      </c>
      <c r="O356" s="254">
        <v>42717688</v>
      </c>
      <c r="P356" s="246">
        <v>99.321609497070313</v>
      </c>
      <c r="Q356" s="254">
        <v>0</v>
      </c>
      <c r="R356" s="249">
        <v>0</v>
      </c>
      <c r="S356" s="254">
        <v>0</v>
      </c>
      <c r="T356" s="249">
        <v>0</v>
      </c>
      <c r="U356" s="254">
        <v>90027</v>
      </c>
      <c r="V356" s="249">
        <v>516.50604248046875</v>
      </c>
      <c r="W356" s="254">
        <v>208498</v>
      </c>
      <c r="X356" s="249">
        <v>0.49141725897789001</v>
      </c>
      <c r="Y356" s="249">
        <v>41.602439880371094</v>
      </c>
      <c r="Z356" s="249">
        <v>25.786018371582031</v>
      </c>
      <c r="AA356" s="249">
        <v>78166.578125</v>
      </c>
      <c r="AB356" s="246">
        <v>15064.2255859375</v>
      </c>
    </row>
    <row r="357" spans="1:28">
      <c r="A357" s="352">
        <v>41895</v>
      </c>
      <c r="B357" s="181" t="s">
        <v>127</v>
      </c>
      <c r="C357" s="181" t="s">
        <v>128</v>
      </c>
      <c r="D357" s="241"/>
      <c r="E357" s="388">
        <v>150</v>
      </c>
      <c r="F357" s="388">
        <v>16</v>
      </c>
      <c r="G357" s="388">
        <v>450</v>
      </c>
      <c r="H357" s="388">
        <v>48</v>
      </c>
      <c r="I357" s="388">
        <v>1446</v>
      </c>
      <c r="J357" s="388">
        <v>160</v>
      </c>
      <c r="K357" s="187">
        <v>5135524</v>
      </c>
      <c r="L357" s="187">
        <v>5140187</v>
      </c>
      <c r="M357" s="185">
        <v>99.909286499023438</v>
      </c>
      <c r="N357" s="187">
        <v>22443748</v>
      </c>
      <c r="O357" s="187">
        <v>22536260</v>
      </c>
      <c r="P357" s="185">
        <v>99.589500427246094</v>
      </c>
      <c r="Q357" s="187">
        <v>88694</v>
      </c>
      <c r="R357" s="186">
        <v>1.7255014181137085</v>
      </c>
      <c r="S357" s="187">
        <v>4473</v>
      </c>
      <c r="T357" s="186">
        <v>1.9848013296723366E-2</v>
      </c>
      <c r="U357" s="187">
        <v>62193</v>
      </c>
      <c r="V357" s="186">
        <v>1.2110351324081421</v>
      </c>
      <c r="W357" s="187">
        <v>19737</v>
      </c>
      <c r="X357" s="186">
        <v>8.7939858436584473E-2</v>
      </c>
      <c r="Y357" s="186">
        <v>115.21555328369141</v>
      </c>
      <c r="Z357" s="186">
        <v>30.155994415283203</v>
      </c>
      <c r="AA357" s="186">
        <v>58690.2734375</v>
      </c>
      <c r="AB357" s="185">
        <v>10519.7939453125</v>
      </c>
    </row>
    <row r="358" spans="1:28">
      <c r="A358" s="352">
        <v>41895</v>
      </c>
      <c r="B358" s="181" t="s">
        <v>129</v>
      </c>
      <c r="C358" s="181" t="s">
        <v>128</v>
      </c>
      <c r="D358" s="241"/>
      <c r="E358" s="388">
        <v>152</v>
      </c>
      <c r="F358" s="388">
        <v>3</v>
      </c>
      <c r="G358" s="388">
        <v>452</v>
      </c>
      <c r="H358" s="388">
        <v>9</v>
      </c>
      <c r="I358" s="388">
        <v>1185</v>
      </c>
      <c r="J358" s="388">
        <v>29</v>
      </c>
      <c r="K358" s="187">
        <v>2874843</v>
      </c>
      <c r="L358" s="187">
        <v>2878132</v>
      </c>
      <c r="M358" s="185">
        <v>99.885726928710938</v>
      </c>
      <c r="N358" s="187">
        <v>13760170</v>
      </c>
      <c r="O358" s="187">
        <v>13824842</v>
      </c>
      <c r="P358" s="185">
        <v>99.532203674316406</v>
      </c>
      <c r="Q358" s="187">
        <v>46588</v>
      </c>
      <c r="R358" s="186">
        <v>1.6186888217926025</v>
      </c>
      <c r="S358" s="187">
        <v>7836</v>
      </c>
      <c r="T358" s="186">
        <v>5.6680575013160706E-2</v>
      </c>
      <c r="U358" s="187">
        <v>36415</v>
      </c>
      <c r="V358" s="186">
        <v>1.2666778564453125</v>
      </c>
      <c r="W358" s="187">
        <v>12193</v>
      </c>
      <c r="X358" s="186">
        <v>8.8610820472240448E-2</v>
      </c>
      <c r="Y358" s="186">
        <v>112.77362060546875</v>
      </c>
      <c r="Z358" s="186">
        <v>28.534406661987305</v>
      </c>
      <c r="AA358" s="186">
        <v>41181.3671875</v>
      </c>
      <c r="AB358" s="185">
        <v>5938.89599609375</v>
      </c>
    </row>
    <row r="359" spans="1:28">
      <c r="A359" s="352">
        <v>41895</v>
      </c>
      <c r="B359" s="199" t="s">
        <v>130</v>
      </c>
      <c r="C359" s="199" t="s">
        <v>128</v>
      </c>
      <c r="D359" s="241"/>
      <c r="E359" s="219">
        <v>176</v>
      </c>
      <c r="F359" s="219">
        <v>5</v>
      </c>
      <c r="G359" s="219">
        <v>528</v>
      </c>
      <c r="H359" s="219">
        <v>15</v>
      </c>
      <c r="I359" s="219">
        <v>912</v>
      </c>
      <c r="J359" s="219">
        <v>32</v>
      </c>
      <c r="K359" s="255">
        <v>5809705</v>
      </c>
      <c r="L359" s="255">
        <v>5810567</v>
      </c>
      <c r="M359" s="196">
        <v>99.98516845703125</v>
      </c>
      <c r="N359" s="255">
        <v>30412692</v>
      </c>
      <c r="O359" s="255">
        <v>30474442</v>
      </c>
      <c r="P359" s="196">
        <v>99.797370910644531</v>
      </c>
      <c r="Q359" s="255">
        <v>18774</v>
      </c>
      <c r="R359" s="214">
        <v>0.3231009840965271</v>
      </c>
      <c r="S359" s="255">
        <v>1591</v>
      </c>
      <c r="T359" s="214">
        <v>5.2207685075700283E-3</v>
      </c>
      <c r="U359" s="255">
        <v>43507</v>
      </c>
      <c r="V359" s="214">
        <v>0.74886763095855713</v>
      </c>
      <c r="W359" s="255">
        <v>19185</v>
      </c>
      <c r="X359" s="214">
        <v>6.3082218170166016E-2</v>
      </c>
      <c r="Y359" s="256">
        <v>117.19049072265625</v>
      </c>
      <c r="Z359" s="256">
        <v>33.344478607177734</v>
      </c>
      <c r="AA359" s="256">
        <v>102673.453125</v>
      </c>
      <c r="AB359" s="256">
        <v>17863.89453125</v>
      </c>
    </row>
    <row r="360" spans="1:28">
      <c r="A360" s="352">
        <v>41895</v>
      </c>
      <c r="B360" s="180" t="s">
        <v>132</v>
      </c>
      <c r="C360" s="180" t="s">
        <v>128</v>
      </c>
      <c r="D360" s="241"/>
      <c r="E360" s="219">
        <v>178</v>
      </c>
      <c r="F360" s="219">
        <v>5</v>
      </c>
      <c r="G360" s="219">
        <v>527</v>
      </c>
      <c r="H360" s="219">
        <v>15</v>
      </c>
      <c r="I360" s="219">
        <v>1091</v>
      </c>
      <c r="J360" s="219">
        <v>35</v>
      </c>
      <c r="K360" s="219">
        <v>4907013</v>
      </c>
      <c r="L360" s="219">
        <v>4908272</v>
      </c>
      <c r="M360" s="196">
        <v>99.974349975585937</v>
      </c>
      <c r="N360" s="219">
        <v>24186992</v>
      </c>
      <c r="O360" s="219">
        <v>24244166</v>
      </c>
      <c r="P360" s="196">
        <v>99.764175415039063</v>
      </c>
      <c r="Q360" s="219">
        <v>1990</v>
      </c>
      <c r="R360" s="196">
        <v>4.0543802082538605E-2</v>
      </c>
      <c r="S360" s="219">
        <v>642</v>
      </c>
      <c r="T360" s="196">
        <v>2.6480597443878651E-3</v>
      </c>
      <c r="U360" s="219">
        <v>49389</v>
      </c>
      <c r="V360" s="196">
        <v>1.0064982175827026</v>
      </c>
      <c r="W360" s="219">
        <v>14561</v>
      </c>
      <c r="X360" s="196">
        <v>6.0201782733201981E-2</v>
      </c>
      <c r="Y360" s="194">
        <v>113.492431640625</v>
      </c>
      <c r="Z360" s="194">
        <v>30.321832656860352</v>
      </c>
      <c r="AA360" s="194">
        <v>75362.5546875</v>
      </c>
      <c r="AB360" s="194">
        <v>11347.724609375</v>
      </c>
    </row>
    <row r="361" spans="1:28">
      <c r="A361" s="352">
        <v>41894</v>
      </c>
      <c r="B361" s="199" t="s">
        <v>6</v>
      </c>
      <c r="C361" s="199"/>
      <c r="D361" s="241"/>
      <c r="E361" s="219">
        <v>1931</v>
      </c>
      <c r="F361" s="219">
        <v>208</v>
      </c>
      <c r="G361" s="219">
        <v>5725</v>
      </c>
      <c r="H361" s="219">
        <v>602</v>
      </c>
      <c r="I361" s="219">
        <v>17049</v>
      </c>
      <c r="J361" s="219">
        <v>2294</v>
      </c>
      <c r="K361" s="255">
        <v>41603561</v>
      </c>
      <c r="L361" s="255">
        <v>99687154</v>
      </c>
      <c r="M361" s="196">
        <v>41.734124539256079</v>
      </c>
      <c r="N361" s="255">
        <v>316317943</v>
      </c>
      <c r="O361" s="255">
        <v>319145246</v>
      </c>
      <c r="P361" s="196">
        <v>99.114101483435533</v>
      </c>
      <c r="Q361" s="255">
        <v>317488</v>
      </c>
      <c r="R361" s="214" t="e">
        <v>#DIV/0!</v>
      </c>
      <c r="S361" s="255">
        <v>357008</v>
      </c>
      <c r="T361" s="214">
        <v>0.26781405475648185</v>
      </c>
      <c r="U361" s="255">
        <v>1455769</v>
      </c>
      <c r="V361" s="214">
        <v>3.4991451950136017</v>
      </c>
      <c r="W361" s="255">
        <v>1576730</v>
      </c>
      <c r="X361" s="214">
        <v>0.49846366220521132</v>
      </c>
      <c r="Y361" s="256">
        <v>79.892521158854166</v>
      </c>
      <c r="Z361" s="256">
        <v>29.202578576405841</v>
      </c>
      <c r="AA361" s="256">
        <v>843317.87109375</v>
      </c>
      <c r="AB361" s="256">
        <v>150264.33203125</v>
      </c>
    </row>
    <row r="362" spans="1:28">
      <c r="A362" s="352">
        <v>41894</v>
      </c>
      <c r="B362" s="180" t="s">
        <v>134</v>
      </c>
      <c r="C362" s="180"/>
      <c r="D362" s="241"/>
      <c r="E362" s="219">
        <v>660</v>
      </c>
      <c r="F362" s="219">
        <v>107</v>
      </c>
      <c r="G362" s="219">
        <v>1976</v>
      </c>
      <c r="H362" s="219">
        <v>321</v>
      </c>
      <c r="I362" s="219">
        <v>6741</v>
      </c>
      <c r="J362" s="219">
        <v>1328</v>
      </c>
      <c r="K362" s="219">
        <v>22614399</v>
      </c>
      <c r="L362" s="219">
        <v>23233106</v>
      </c>
      <c r="M362" s="196">
        <v>97.336959595501355</v>
      </c>
      <c r="N362" s="219">
        <v>41590693</v>
      </c>
      <c r="O362" s="219">
        <v>42852920</v>
      </c>
      <c r="P362" s="196">
        <v>97.054513438057427</v>
      </c>
      <c r="Q362" s="219">
        <v>160274</v>
      </c>
      <c r="R362" s="196">
        <v>0.68985180762379761</v>
      </c>
      <c r="S362" s="219">
        <v>336989</v>
      </c>
      <c r="T362" s="196">
        <v>0.78638515691548294</v>
      </c>
      <c r="U362" s="219">
        <v>888404</v>
      </c>
      <c r="V362" s="196">
        <v>3.9284882629244007</v>
      </c>
      <c r="W362" s="219">
        <v>559296</v>
      </c>
      <c r="X362" s="196">
        <v>1.3447624243080167</v>
      </c>
      <c r="Y362" s="194">
        <v>84.27407531738281</v>
      </c>
      <c r="Z362" s="194">
        <v>30.959714508056642</v>
      </c>
      <c r="AA362" s="194">
        <v>256048.75</v>
      </c>
      <c r="AB362" s="194">
        <v>40487.72314453125</v>
      </c>
    </row>
    <row r="363" spans="1:28">
      <c r="A363" s="352">
        <v>41894</v>
      </c>
      <c r="B363" s="180" t="s">
        <v>175</v>
      </c>
      <c r="C363" s="180"/>
      <c r="D363" s="241"/>
      <c r="E363" s="219">
        <v>615</v>
      </c>
      <c r="F363" s="219">
        <v>72</v>
      </c>
      <c r="G363" s="219">
        <v>1792</v>
      </c>
      <c r="H363" s="219">
        <v>194</v>
      </c>
      <c r="I363" s="219">
        <v>5677</v>
      </c>
      <c r="J363" s="219">
        <v>710</v>
      </c>
      <c r="K363" s="219">
        <v>69510</v>
      </c>
      <c r="L363" s="219">
        <v>57522932</v>
      </c>
      <c r="M363" s="196">
        <v>0.12083876392114366</v>
      </c>
      <c r="N363" s="219">
        <v>184560148</v>
      </c>
      <c r="O363" s="219">
        <v>185840816</v>
      </c>
      <c r="P363" s="196">
        <v>99.310879048228031</v>
      </c>
      <c r="Q363" s="219">
        <v>0</v>
      </c>
      <c r="R363" s="196" t="e">
        <v>#DIV/0!</v>
      </c>
      <c r="S363" s="219">
        <v>0</v>
      </c>
      <c r="T363" s="196" t="e">
        <v>#DIV/0!</v>
      </c>
      <c r="U363" s="219">
        <v>388163</v>
      </c>
      <c r="V363" s="196">
        <v>558.42755628725456</v>
      </c>
      <c r="W363" s="219">
        <v>952844</v>
      </c>
      <c r="X363" s="196">
        <v>0.51627830081162185</v>
      </c>
      <c r="Y363" s="194">
        <v>41.359992980957031</v>
      </c>
      <c r="Z363" s="194">
        <v>26.455562114715576</v>
      </c>
      <c r="AA363" s="194">
        <v>320506.60546875</v>
      </c>
      <c r="AB363" s="194">
        <v>65438.6142578125</v>
      </c>
    </row>
    <row r="364" spans="1:28">
      <c r="A364" s="352">
        <v>41894</v>
      </c>
      <c r="B364" s="218" t="s">
        <v>135</v>
      </c>
      <c r="C364" s="126"/>
      <c r="D364" s="241"/>
      <c r="E364" s="219">
        <v>656</v>
      </c>
      <c r="F364" s="219">
        <v>29</v>
      </c>
      <c r="G364" s="219">
        <v>1957</v>
      </c>
      <c r="H364" s="219">
        <v>87</v>
      </c>
      <c r="I364" s="219">
        <v>4631</v>
      </c>
      <c r="J364" s="219">
        <v>256</v>
      </c>
      <c r="K364" s="189">
        <v>18919652</v>
      </c>
      <c r="L364" s="189">
        <v>18931116</v>
      </c>
      <c r="M364" s="196">
        <v>99.939443612304729</v>
      </c>
      <c r="N364" s="189">
        <v>90167102</v>
      </c>
      <c r="O364" s="189">
        <v>90451510</v>
      </c>
      <c r="P364" s="196">
        <v>99.685568543852938</v>
      </c>
      <c r="Q364" s="189">
        <v>157214</v>
      </c>
      <c r="R364" s="192">
        <v>0.83045288251776872</v>
      </c>
      <c r="S364" s="189">
        <v>20019</v>
      </c>
      <c r="T364" s="192">
        <v>2.2132300354646521E-2</v>
      </c>
      <c r="U364" s="189">
        <v>179202</v>
      </c>
      <c r="V364" s="205">
        <v>0.9471738646679998</v>
      </c>
      <c r="W364" s="189">
        <v>64590</v>
      </c>
      <c r="X364" s="205">
        <v>7.1633665623925688E-2</v>
      </c>
      <c r="Y364" s="203">
        <v>114.04349517822266</v>
      </c>
      <c r="Z364" s="203">
        <v>30.192459106445313</v>
      </c>
      <c r="AA364" s="203">
        <v>266762.515625</v>
      </c>
      <c r="AB364" s="203">
        <v>44337.99462890625</v>
      </c>
    </row>
    <row r="365" spans="1:28">
      <c r="A365" s="352">
        <v>41894</v>
      </c>
      <c r="B365" s="218" t="s">
        <v>121</v>
      </c>
      <c r="C365" s="218" t="s">
        <v>122</v>
      </c>
      <c r="D365" s="241"/>
      <c r="E365" s="305">
        <v>168</v>
      </c>
      <c r="F365" s="305">
        <v>64</v>
      </c>
      <c r="G365" s="305">
        <v>492</v>
      </c>
      <c r="H365" s="305">
        <v>191</v>
      </c>
      <c r="I365" s="305">
        <v>1874</v>
      </c>
      <c r="J365" s="305">
        <v>801</v>
      </c>
      <c r="K365" s="215">
        <v>7607450</v>
      </c>
      <c r="L365" s="215">
        <v>7900990</v>
      </c>
      <c r="M365" s="216">
        <v>96.284767150878906</v>
      </c>
      <c r="N365" s="215">
        <v>15107385</v>
      </c>
      <c r="O365" s="215">
        <v>15702840</v>
      </c>
      <c r="P365" s="216">
        <v>96.207977294921875</v>
      </c>
      <c r="Q365" s="215">
        <v>123548</v>
      </c>
      <c r="R365" s="217">
        <v>1.5637028217315674</v>
      </c>
      <c r="S365" s="215">
        <v>241960</v>
      </c>
      <c r="T365" s="217">
        <v>1.540867805480957</v>
      </c>
      <c r="U365" s="215">
        <v>387469</v>
      </c>
      <c r="V365" s="217">
        <v>5.0932836532592773</v>
      </c>
      <c r="W365" s="215">
        <v>268888</v>
      </c>
      <c r="X365" s="217">
        <v>1.7798447608947754</v>
      </c>
      <c r="Y365" s="217">
        <v>71.848991394042969</v>
      </c>
      <c r="Z365" s="217">
        <v>25.75004768371582</v>
      </c>
      <c r="AA365" s="217">
        <v>80612.5625</v>
      </c>
      <c r="AB365" s="216">
        <v>12267.595703125</v>
      </c>
    </row>
    <row r="366" spans="1:28">
      <c r="A366" s="352">
        <v>41894</v>
      </c>
      <c r="B366" s="242" t="s">
        <v>123</v>
      </c>
      <c r="C366" s="218" t="s">
        <v>122</v>
      </c>
      <c r="D366" s="241"/>
      <c r="E366" s="305">
        <v>158</v>
      </c>
      <c r="F366" s="305">
        <v>11</v>
      </c>
      <c r="G366" s="305">
        <v>491</v>
      </c>
      <c r="H366" s="305">
        <v>34</v>
      </c>
      <c r="I366" s="305">
        <v>1470</v>
      </c>
      <c r="J366" s="305">
        <v>132</v>
      </c>
      <c r="K366" s="215">
        <v>4635155</v>
      </c>
      <c r="L366" s="215">
        <v>4722345</v>
      </c>
      <c r="M366" s="216">
        <v>98.153671264648438</v>
      </c>
      <c r="N366" s="215">
        <v>7700374</v>
      </c>
      <c r="O366" s="215">
        <v>7855361</v>
      </c>
      <c r="P366" s="216">
        <v>98.026992797851563</v>
      </c>
      <c r="Q366" s="215">
        <v>10952</v>
      </c>
      <c r="R366" s="217">
        <v>0.23191867768764496</v>
      </c>
      <c r="S366" s="215">
        <v>9581</v>
      </c>
      <c r="T366" s="217">
        <v>0.12196765840053558</v>
      </c>
      <c r="U366" s="215">
        <v>128950</v>
      </c>
      <c r="V366" s="217">
        <v>2.7819998264312744</v>
      </c>
      <c r="W366" s="215">
        <v>80315</v>
      </c>
      <c r="X366" s="217">
        <v>1.0430012941360474</v>
      </c>
      <c r="Y366" s="217">
        <v>92.365180969238281</v>
      </c>
      <c r="Z366" s="217">
        <v>33.11651611328125</v>
      </c>
      <c r="AA366" s="217">
        <v>51894.0078125</v>
      </c>
      <c r="AB366" s="216">
        <v>8388.1953125</v>
      </c>
    </row>
    <row r="367" spans="1:28">
      <c r="A367" s="352">
        <v>41894</v>
      </c>
      <c r="B367" s="242" t="s">
        <v>183</v>
      </c>
      <c r="C367" s="218" t="s">
        <v>122</v>
      </c>
      <c r="D367" s="241"/>
      <c r="E367" s="305">
        <v>130</v>
      </c>
      <c r="F367" s="305">
        <v>10</v>
      </c>
      <c r="G367" s="305">
        <v>391</v>
      </c>
      <c r="H367" s="305">
        <v>30</v>
      </c>
      <c r="I367" s="305">
        <v>1472</v>
      </c>
      <c r="J367" s="305">
        <v>114</v>
      </c>
      <c r="K367" s="215">
        <v>3690702</v>
      </c>
      <c r="L367" s="215">
        <v>3767099</v>
      </c>
      <c r="M367" s="216">
        <v>97.971992492675781</v>
      </c>
      <c r="N367" s="215">
        <v>6304040</v>
      </c>
      <c r="O367" s="215">
        <v>6440241</v>
      </c>
      <c r="P367" s="216">
        <v>97.885154724121094</v>
      </c>
      <c r="Q367" s="215">
        <v>5415</v>
      </c>
      <c r="R367" s="217">
        <v>0.14374455809593201</v>
      </c>
      <c r="S367" s="215">
        <v>10176</v>
      </c>
      <c r="T367" s="217">
        <v>0.15800650417804718</v>
      </c>
      <c r="U367" s="215">
        <v>115856</v>
      </c>
      <c r="V367" s="217">
        <v>3.1391317844390869</v>
      </c>
      <c r="W367" s="215">
        <v>66372</v>
      </c>
      <c r="X367" s="217">
        <v>1.0528486967086792</v>
      </c>
      <c r="Y367" s="217">
        <v>87.632499694824219</v>
      </c>
      <c r="Z367" s="217">
        <v>32.013462066650391</v>
      </c>
      <c r="AA367" s="217">
        <v>41259.94140625</v>
      </c>
      <c r="AB367" s="216">
        <v>6816.439453125</v>
      </c>
    </row>
    <row r="368" spans="1:28">
      <c r="A368" s="352">
        <v>41894</v>
      </c>
      <c r="B368" s="181" t="s">
        <v>126</v>
      </c>
      <c r="C368" s="218" t="s">
        <v>122</v>
      </c>
      <c r="D368" s="241"/>
      <c r="E368" s="305">
        <v>107</v>
      </c>
      <c r="F368" s="305">
        <v>7</v>
      </c>
      <c r="G368" s="305">
        <v>313</v>
      </c>
      <c r="H368" s="305">
        <v>21</v>
      </c>
      <c r="I368" s="305">
        <v>951</v>
      </c>
      <c r="J368" s="305">
        <v>86</v>
      </c>
      <c r="K368" s="215">
        <v>3311661</v>
      </c>
      <c r="L368" s="215">
        <v>3378593</v>
      </c>
      <c r="M368" s="216">
        <v>98.018936157226562</v>
      </c>
      <c r="N368" s="215">
        <v>5700986</v>
      </c>
      <c r="O368" s="215">
        <v>5857494</v>
      </c>
      <c r="P368" s="216">
        <v>97.328071594238281</v>
      </c>
      <c r="Q368" s="215">
        <v>4449</v>
      </c>
      <c r="R368" s="217">
        <v>0.13168203830718994</v>
      </c>
      <c r="S368" s="215">
        <v>2677</v>
      </c>
      <c r="T368" s="217">
        <v>4.5702137053012848E-2</v>
      </c>
      <c r="U368" s="215">
        <v>101622</v>
      </c>
      <c r="V368" s="217">
        <v>3.0686111450195312</v>
      </c>
      <c r="W368" s="215">
        <v>63670</v>
      </c>
      <c r="X368" s="217">
        <v>1.1168243885040283</v>
      </c>
      <c r="Y368" s="217">
        <v>87.358688354492187</v>
      </c>
      <c r="Z368" s="217">
        <v>32.550289154052734</v>
      </c>
      <c r="AA368" s="217">
        <v>39509.93359375</v>
      </c>
      <c r="AB368" s="216">
        <v>6434.50390625</v>
      </c>
    </row>
    <row r="369" spans="1:28">
      <c r="A369" s="352">
        <v>41894</v>
      </c>
      <c r="B369" s="181" t="s">
        <v>184</v>
      </c>
      <c r="C369" s="218" t="s">
        <v>122</v>
      </c>
      <c r="D369" s="241"/>
      <c r="E369" s="305">
        <v>97</v>
      </c>
      <c r="F369" s="305">
        <v>15</v>
      </c>
      <c r="G369" s="305">
        <v>289</v>
      </c>
      <c r="H369" s="305">
        <v>45</v>
      </c>
      <c r="I369" s="305">
        <v>974</v>
      </c>
      <c r="J369" s="305">
        <v>195</v>
      </c>
      <c r="K369" s="215">
        <v>3369431</v>
      </c>
      <c r="L369" s="215">
        <v>3464079</v>
      </c>
      <c r="M369" s="216">
        <v>97.267730712890625</v>
      </c>
      <c r="N369" s="215">
        <v>6777908</v>
      </c>
      <c r="O369" s="215">
        <v>6996984</v>
      </c>
      <c r="P369" s="216">
        <v>96.868995666503906</v>
      </c>
      <c r="Q369" s="215">
        <v>15910</v>
      </c>
      <c r="R369" s="217">
        <v>0.45928514003753662</v>
      </c>
      <c r="S369" s="215">
        <v>72595</v>
      </c>
      <c r="T369" s="217">
        <v>1.0375185012817383</v>
      </c>
      <c r="U369" s="215">
        <v>154507</v>
      </c>
      <c r="V369" s="217">
        <v>4.5855517387390137</v>
      </c>
      <c r="W369" s="215">
        <v>80051</v>
      </c>
      <c r="X369" s="217">
        <v>1.1810576915740967</v>
      </c>
      <c r="Y369" s="217">
        <v>82.165016174316406</v>
      </c>
      <c r="Z369" s="217">
        <v>31.368257522583008</v>
      </c>
      <c r="AA369" s="217">
        <v>42772.3046875</v>
      </c>
      <c r="AB369" s="216">
        <v>6580.98876953125</v>
      </c>
    </row>
    <row r="370" spans="1:28">
      <c r="A370" s="352">
        <v>41894</v>
      </c>
      <c r="B370" s="181" t="s">
        <v>131</v>
      </c>
      <c r="C370" s="218" t="s">
        <v>176</v>
      </c>
      <c r="D370" s="241"/>
      <c r="E370" s="305">
        <v>168</v>
      </c>
      <c r="F370" s="305">
        <v>20</v>
      </c>
      <c r="G370" s="305">
        <v>489</v>
      </c>
      <c r="H370" s="305">
        <v>50</v>
      </c>
      <c r="I370" s="305">
        <v>1428</v>
      </c>
      <c r="J370" s="305">
        <v>161</v>
      </c>
      <c r="K370" s="215">
        <v>18865</v>
      </c>
      <c r="L370" s="215">
        <v>16402119</v>
      </c>
      <c r="M370" s="216">
        <v>0.11501562595367432</v>
      </c>
      <c r="N370" s="215">
        <v>50489200</v>
      </c>
      <c r="O370" s="215">
        <v>50826528</v>
      </c>
      <c r="P370" s="216">
        <v>99.336311340332031</v>
      </c>
      <c r="Q370" s="215">
        <v>0</v>
      </c>
      <c r="R370" s="217">
        <v>0</v>
      </c>
      <c r="S370" s="215">
        <v>0</v>
      </c>
      <c r="T370" s="217">
        <v>0</v>
      </c>
      <c r="U370" s="215">
        <v>103250</v>
      </c>
      <c r="V370" s="217">
        <v>547.309814453125</v>
      </c>
      <c r="W370" s="215">
        <v>335189</v>
      </c>
      <c r="X370" s="217">
        <v>0.6638825535774231</v>
      </c>
      <c r="Y370" s="217">
        <v>41.121711730957031</v>
      </c>
      <c r="Z370" s="217">
        <v>25.816434860229492</v>
      </c>
      <c r="AA370" s="217">
        <v>81491.296875</v>
      </c>
      <c r="AB370" s="216">
        <v>17256.60546875</v>
      </c>
    </row>
    <row r="371" spans="1:28">
      <c r="A371" s="352">
        <v>41894</v>
      </c>
      <c r="B371" s="181" t="s">
        <v>124</v>
      </c>
      <c r="C371" s="181" t="s">
        <v>176</v>
      </c>
      <c r="D371" s="241"/>
      <c r="E371" s="180">
        <v>117</v>
      </c>
      <c r="F371" s="180">
        <v>32</v>
      </c>
      <c r="G371" s="180">
        <v>344</v>
      </c>
      <c r="H371" s="180">
        <v>86</v>
      </c>
      <c r="I371" s="180">
        <v>1300</v>
      </c>
      <c r="J371" s="180">
        <v>343</v>
      </c>
      <c r="K371" s="215">
        <v>15050</v>
      </c>
      <c r="L371" s="215">
        <v>12282822</v>
      </c>
      <c r="M371" s="216">
        <v>0.12252884358167648</v>
      </c>
      <c r="N371" s="215">
        <v>34517392</v>
      </c>
      <c r="O371" s="215">
        <v>34915580</v>
      </c>
      <c r="P371" s="216">
        <v>98.859565734863281</v>
      </c>
      <c r="Q371" s="215">
        <v>0</v>
      </c>
      <c r="R371" s="217">
        <v>0</v>
      </c>
      <c r="S371" s="215">
        <v>0</v>
      </c>
      <c r="T371" s="217">
        <v>0</v>
      </c>
      <c r="U371" s="215">
        <v>91016</v>
      </c>
      <c r="V371" s="217">
        <v>604.7574462890625</v>
      </c>
      <c r="W371" s="215">
        <v>171433</v>
      </c>
      <c r="X371" s="217">
        <v>0.4966568648815155</v>
      </c>
      <c r="Y371" s="217">
        <v>42.091945648193359</v>
      </c>
      <c r="Z371" s="217">
        <v>27.902198791503906</v>
      </c>
      <c r="AA371" s="217">
        <v>59328.78515625</v>
      </c>
      <c r="AB371" s="216">
        <v>11633.7197265625</v>
      </c>
    </row>
    <row r="372" spans="1:28">
      <c r="A372" s="352">
        <v>41894</v>
      </c>
      <c r="B372" s="206" t="s">
        <v>133</v>
      </c>
      <c r="C372" s="206" t="s">
        <v>176</v>
      </c>
      <c r="D372" s="241"/>
      <c r="E372" s="180">
        <v>164</v>
      </c>
      <c r="F372" s="180">
        <v>12</v>
      </c>
      <c r="G372" s="180">
        <v>485</v>
      </c>
      <c r="H372" s="180">
        <v>34</v>
      </c>
      <c r="I372" s="180">
        <v>1418</v>
      </c>
      <c r="J372" s="180">
        <v>113</v>
      </c>
      <c r="K372" s="254">
        <v>18165</v>
      </c>
      <c r="L372" s="254">
        <v>16433173</v>
      </c>
      <c r="M372" s="246">
        <v>0.11053860187530518</v>
      </c>
      <c r="N372" s="254">
        <v>59545388</v>
      </c>
      <c r="O372" s="254">
        <v>59790880</v>
      </c>
      <c r="P372" s="246">
        <v>99.58941650390625</v>
      </c>
      <c r="Q372" s="254">
        <v>0</v>
      </c>
      <c r="R372" s="249">
        <v>0</v>
      </c>
      <c r="S372" s="254">
        <v>0</v>
      </c>
      <c r="T372" s="249">
        <v>0</v>
      </c>
      <c r="U372" s="254">
        <v>103248</v>
      </c>
      <c r="V372" s="249">
        <v>568.3897705078125</v>
      </c>
      <c r="W372" s="254">
        <v>240823</v>
      </c>
      <c r="X372" s="249">
        <v>0.40443602204322815</v>
      </c>
      <c r="Y372" s="249">
        <v>41.078907012939453</v>
      </c>
      <c r="Z372" s="249">
        <v>26.037508010864258</v>
      </c>
      <c r="AA372" s="249">
        <v>108196.8671875</v>
      </c>
      <c r="AB372" s="246">
        <v>22179.208984375</v>
      </c>
    </row>
    <row r="373" spans="1:28">
      <c r="A373" s="352">
        <v>41894</v>
      </c>
      <c r="B373" s="206" t="s">
        <v>125</v>
      </c>
      <c r="C373" s="206" t="s">
        <v>176</v>
      </c>
      <c r="D373" s="241"/>
      <c r="E373" s="180">
        <v>166</v>
      </c>
      <c r="F373" s="180">
        <v>8</v>
      </c>
      <c r="G373" s="180">
        <v>474</v>
      </c>
      <c r="H373" s="180">
        <v>24</v>
      </c>
      <c r="I373" s="180">
        <v>1531</v>
      </c>
      <c r="J373" s="180">
        <v>93</v>
      </c>
      <c r="K373" s="254">
        <v>17430</v>
      </c>
      <c r="L373" s="254">
        <v>12404818</v>
      </c>
      <c r="M373" s="246">
        <v>0.14050991833209991</v>
      </c>
      <c r="N373" s="254">
        <v>40008168</v>
      </c>
      <c r="O373" s="254">
        <v>40307828</v>
      </c>
      <c r="P373" s="246">
        <v>99.256568908691406</v>
      </c>
      <c r="Q373" s="254">
        <v>0</v>
      </c>
      <c r="R373" s="249">
        <v>0</v>
      </c>
      <c r="S373" s="254">
        <v>0</v>
      </c>
      <c r="T373" s="249">
        <v>0</v>
      </c>
      <c r="U373" s="254">
        <v>90649</v>
      </c>
      <c r="V373" s="249">
        <v>520.0745849609375</v>
      </c>
      <c r="W373" s="254">
        <v>205399</v>
      </c>
      <c r="X373" s="249">
        <v>0.51339268684387207</v>
      </c>
      <c r="Y373" s="249">
        <v>41.147407531738281</v>
      </c>
      <c r="Z373" s="249">
        <v>26.066106796264648</v>
      </c>
      <c r="AA373" s="249">
        <v>71489.65625</v>
      </c>
      <c r="AB373" s="246">
        <v>14369.080078125</v>
      </c>
    </row>
    <row r="374" spans="1:28">
      <c r="A374" s="352">
        <v>41894</v>
      </c>
      <c r="B374" s="181" t="s">
        <v>127</v>
      </c>
      <c r="C374" s="181" t="s">
        <v>128</v>
      </c>
      <c r="D374" s="241"/>
      <c r="E374" s="388">
        <v>150</v>
      </c>
      <c r="F374" s="388">
        <v>16</v>
      </c>
      <c r="G374" s="388">
        <v>450</v>
      </c>
      <c r="H374" s="388">
        <v>48</v>
      </c>
      <c r="I374" s="388">
        <v>1449</v>
      </c>
      <c r="J374" s="388">
        <v>160</v>
      </c>
      <c r="K374" s="187">
        <v>5246664</v>
      </c>
      <c r="L374" s="187">
        <v>5253187</v>
      </c>
      <c r="M374" s="185">
        <v>99.875823974609375</v>
      </c>
      <c r="N374" s="187">
        <v>22444422</v>
      </c>
      <c r="O374" s="187">
        <v>22534984</v>
      </c>
      <c r="P374" s="185">
        <v>99.598129272460938</v>
      </c>
      <c r="Q374" s="187">
        <v>77415</v>
      </c>
      <c r="R374" s="186">
        <v>1.4736768007278442</v>
      </c>
      <c r="S374" s="187">
        <v>5012</v>
      </c>
      <c r="T374" s="186">
        <v>2.2240974009037018E-2</v>
      </c>
      <c r="U374" s="187">
        <v>62140</v>
      </c>
      <c r="V374" s="186">
        <v>1.1843715906143188</v>
      </c>
      <c r="W374" s="187">
        <v>21042</v>
      </c>
      <c r="X374" s="186">
        <v>9.3751579523086548E-2</v>
      </c>
      <c r="Y374" s="186">
        <v>114.12794494628906</v>
      </c>
      <c r="Z374" s="186">
        <v>28.842660903930664</v>
      </c>
      <c r="AA374" s="186">
        <v>57615.32421875</v>
      </c>
      <c r="AB374" s="185">
        <v>9863.7744140625</v>
      </c>
    </row>
    <row r="375" spans="1:28">
      <c r="A375" s="352">
        <v>41894</v>
      </c>
      <c r="B375" s="181" t="s">
        <v>129</v>
      </c>
      <c r="C375" s="181" t="s">
        <v>128</v>
      </c>
      <c r="D375" s="241"/>
      <c r="E375" s="388">
        <v>152</v>
      </c>
      <c r="F375" s="388">
        <v>3</v>
      </c>
      <c r="G375" s="388">
        <v>452</v>
      </c>
      <c r="H375" s="388">
        <v>9</v>
      </c>
      <c r="I375" s="388">
        <v>1179</v>
      </c>
      <c r="J375" s="388">
        <v>29</v>
      </c>
      <c r="K375" s="187">
        <v>2924208</v>
      </c>
      <c r="L375" s="187">
        <v>2927152</v>
      </c>
      <c r="M375" s="185">
        <v>99.899421691894531</v>
      </c>
      <c r="N375" s="187">
        <v>14143538</v>
      </c>
      <c r="O375" s="187">
        <v>14213620</v>
      </c>
      <c r="P375" s="185">
        <v>99.506935119628906</v>
      </c>
      <c r="Q375" s="187">
        <v>52144</v>
      </c>
      <c r="R375" s="186">
        <v>1.7813901901245117</v>
      </c>
      <c r="S375" s="187">
        <v>12559</v>
      </c>
      <c r="T375" s="186">
        <v>8.8358908891677856E-2</v>
      </c>
      <c r="U375" s="187">
        <v>33079</v>
      </c>
      <c r="V375" s="186">
        <v>1.1312122344970703</v>
      </c>
      <c r="W375" s="187">
        <v>13216</v>
      </c>
      <c r="X375" s="186">
        <v>9.3441963195800781E-2</v>
      </c>
      <c r="Y375" s="186">
        <v>113.57899475097656</v>
      </c>
      <c r="Z375" s="186">
        <v>28.827188491821289</v>
      </c>
      <c r="AA375" s="186">
        <v>43190.88671875</v>
      </c>
      <c r="AB375" s="185">
        <v>6114.85009765625</v>
      </c>
    </row>
    <row r="376" spans="1:28">
      <c r="A376" s="352">
        <v>41894</v>
      </c>
      <c r="B376" s="199" t="s">
        <v>130</v>
      </c>
      <c r="C376" s="199" t="s">
        <v>128</v>
      </c>
      <c r="D376" s="241"/>
      <c r="E376" s="219">
        <v>176</v>
      </c>
      <c r="F376" s="219">
        <v>5</v>
      </c>
      <c r="G376" s="219">
        <v>528</v>
      </c>
      <c r="H376" s="219">
        <v>15</v>
      </c>
      <c r="I376" s="219">
        <v>900</v>
      </c>
      <c r="J376" s="219">
        <v>32</v>
      </c>
      <c r="K376" s="255">
        <v>6060370</v>
      </c>
      <c r="L376" s="255">
        <v>6061190</v>
      </c>
      <c r="M376" s="196">
        <v>99.986473083496094</v>
      </c>
      <c r="N376" s="255">
        <v>31065404</v>
      </c>
      <c r="O376" s="255">
        <v>31131868</v>
      </c>
      <c r="P376" s="196">
        <v>99.786506652832031</v>
      </c>
      <c r="Q376" s="255">
        <v>26477</v>
      </c>
      <c r="R376" s="214">
        <v>0.43682840466499329</v>
      </c>
      <c r="S376" s="255">
        <v>1822</v>
      </c>
      <c r="T376" s="214">
        <v>5.8525237254798412E-3</v>
      </c>
      <c r="U376" s="255">
        <v>47140</v>
      </c>
      <c r="V376" s="214">
        <v>0.77784031629562378</v>
      </c>
      <c r="W376" s="255">
        <v>17657</v>
      </c>
      <c r="X376" s="214">
        <v>5.6838147342205048E-2</v>
      </c>
      <c r="Y376" s="256">
        <v>117.55490875244141</v>
      </c>
      <c r="Z376" s="256">
        <v>33.206729888916016</v>
      </c>
      <c r="AA376" s="256">
        <v>102217.4375</v>
      </c>
      <c r="AB376" s="256">
        <v>18184.333984375</v>
      </c>
    </row>
    <row r="377" spans="1:28">
      <c r="A377" s="352">
        <v>41894</v>
      </c>
      <c r="B377" s="180" t="s">
        <v>132</v>
      </c>
      <c r="C377" s="180" t="s">
        <v>128</v>
      </c>
      <c r="D377" s="241"/>
      <c r="E377" s="219">
        <v>178</v>
      </c>
      <c r="F377" s="219">
        <v>5</v>
      </c>
      <c r="G377" s="219">
        <v>527</v>
      </c>
      <c r="H377" s="219">
        <v>15</v>
      </c>
      <c r="I377" s="219">
        <v>1103</v>
      </c>
      <c r="J377" s="219">
        <v>35</v>
      </c>
      <c r="K377" s="219">
        <v>4688410</v>
      </c>
      <c r="L377" s="219">
        <v>4689587</v>
      </c>
      <c r="M377" s="196">
        <v>99.974899291992188</v>
      </c>
      <c r="N377" s="219">
        <v>22513738</v>
      </c>
      <c r="O377" s="219">
        <v>22571038</v>
      </c>
      <c r="P377" s="196">
        <v>99.746131896972656</v>
      </c>
      <c r="Q377" s="219">
        <v>1178</v>
      </c>
      <c r="R377" s="196">
        <v>2.5119483470916748E-2</v>
      </c>
      <c r="S377" s="219">
        <v>626</v>
      </c>
      <c r="T377" s="196">
        <v>2.7734658215194941E-3</v>
      </c>
      <c r="U377" s="219">
        <v>36843</v>
      </c>
      <c r="V377" s="196">
        <v>0.78583145141601563</v>
      </c>
      <c r="W377" s="219">
        <v>12675</v>
      </c>
      <c r="X377" s="196">
        <v>5.6298960000276566E-2</v>
      </c>
      <c r="Y377" s="194">
        <v>110.91213226318359</v>
      </c>
      <c r="Z377" s="194">
        <v>29.893257141113281</v>
      </c>
      <c r="AA377" s="194">
        <v>63738.8671875</v>
      </c>
      <c r="AB377" s="194">
        <v>10175.0361328125</v>
      </c>
    </row>
    <row r="378" spans="1:28">
      <c r="A378" s="352">
        <v>41893</v>
      </c>
      <c r="B378" s="199" t="s">
        <v>6</v>
      </c>
      <c r="C378" s="199"/>
      <c r="D378" s="241"/>
      <c r="E378" s="219">
        <v>1931</v>
      </c>
      <c r="F378" s="219">
        <v>208</v>
      </c>
      <c r="G378" s="219">
        <v>5723</v>
      </c>
      <c r="H378" s="219">
        <v>602</v>
      </c>
      <c r="I378" s="219">
        <v>16874</v>
      </c>
      <c r="J378" s="219">
        <v>2287</v>
      </c>
      <c r="K378" s="255">
        <v>41419993</v>
      </c>
      <c r="L378" s="255">
        <v>100623004</v>
      </c>
      <c r="M378" s="196">
        <v>41.163542483784326</v>
      </c>
      <c r="N378" s="255">
        <v>324342949</v>
      </c>
      <c r="O378" s="255">
        <v>327369285</v>
      </c>
      <c r="P378" s="196">
        <v>99.075558966993498</v>
      </c>
      <c r="Q378" s="255">
        <v>395385</v>
      </c>
      <c r="R378" s="214" t="e">
        <v>#DIV/0!</v>
      </c>
      <c r="S378" s="255">
        <v>699728</v>
      </c>
      <c r="T378" s="214">
        <v>0.51111930164776398</v>
      </c>
      <c r="U378" s="255">
        <v>1473349</v>
      </c>
      <c r="V378" s="214">
        <v>3.55709619206299</v>
      </c>
      <c r="W378" s="255">
        <v>1590518</v>
      </c>
      <c r="X378" s="214">
        <v>0.49038155757385998</v>
      </c>
      <c r="Y378" s="256">
        <v>81.09740238189697</v>
      </c>
      <c r="Z378" s="256">
        <v>29.281308587392171</v>
      </c>
      <c r="AA378" s="256">
        <v>858413.6484375</v>
      </c>
      <c r="AB378" s="256">
        <v>152542.90771484375</v>
      </c>
    </row>
    <row r="379" spans="1:28">
      <c r="A379" s="352">
        <v>41893</v>
      </c>
      <c r="B379" s="180" t="s">
        <v>134</v>
      </c>
      <c r="C379" s="180"/>
      <c r="D379" s="241"/>
      <c r="E379" s="219">
        <v>660</v>
      </c>
      <c r="F379" s="219">
        <v>107</v>
      </c>
      <c r="G379" s="219">
        <v>1974</v>
      </c>
      <c r="H379" s="219">
        <v>321</v>
      </c>
      <c r="I379" s="219">
        <v>6737</v>
      </c>
      <c r="J379" s="219">
        <v>1328</v>
      </c>
      <c r="K379" s="219">
        <v>22534568</v>
      </c>
      <c r="L379" s="219">
        <v>23131345</v>
      </c>
      <c r="M379" s="196">
        <v>97.420050585039476</v>
      </c>
      <c r="N379" s="219">
        <v>41476100</v>
      </c>
      <c r="O379" s="219">
        <v>42964628</v>
      </c>
      <c r="P379" s="196">
        <v>96.535457027580918</v>
      </c>
      <c r="Q379" s="219">
        <v>143546</v>
      </c>
      <c r="R379" s="196">
        <v>0.62056919287233492</v>
      </c>
      <c r="S379" s="219">
        <v>675595</v>
      </c>
      <c r="T379" s="196">
        <v>1.5724446303451955</v>
      </c>
      <c r="U379" s="219">
        <v>894606</v>
      </c>
      <c r="V379" s="196">
        <v>3.9699274306516386</v>
      </c>
      <c r="W379" s="219">
        <v>559512</v>
      </c>
      <c r="X379" s="196">
        <v>1.3489985908417979</v>
      </c>
      <c r="Y379" s="194">
        <v>85.519567871093756</v>
      </c>
      <c r="Z379" s="194">
        <v>31.131281661987305</v>
      </c>
      <c r="AA379" s="194">
        <v>265558.8515625</v>
      </c>
      <c r="AB379" s="194">
        <v>41649.1259765625</v>
      </c>
    </row>
    <row r="380" spans="1:28">
      <c r="A380" s="352">
        <v>41893</v>
      </c>
      <c r="B380" s="180" t="s">
        <v>175</v>
      </c>
      <c r="C380" s="180"/>
      <c r="D380" s="241"/>
      <c r="E380" s="219">
        <v>615</v>
      </c>
      <c r="F380" s="219">
        <v>72</v>
      </c>
      <c r="G380" s="219">
        <v>1792</v>
      </c>
      <c r="H380" s="219">
        <v>194</v>
      </c>
      <c r="I380" s="219">
        <v>5677</v>
      </c>
      <c r="J380" s="219">
        <v>710</v>
      </c>
      <c r="K380" s="219">
        <v>69510</v>
      </c>
      <c r="L380" s="219">
        <v>58666049</v>
      </c>
      <c r="M380" s="196">
        <v>0.11848420199560396</v>
      </c>
      <c r="N380" s="219">
        <v>189205124</v>
      </c>
      <c r="O380" s="219">
        <v>190468176</v>
      </c>
      <c r="P380" s="196">
        <v>99.336869798133634</v>
      </c>
      <c r="Q380" s="219">
        <v>0</v>
      </c>
      <c r="R380" s="196" t="e">
        <v>#DIV/0!</v>
      </c>
      <c r="S380" s="219">
        <v>0</v>
      </c>
      <c r="T380" s="196" t="e">
        <v>#DIV/0!</v>
      </c>
      <c r="U380" s="219">
        <v>391366</v>
      </c>
      <c r="V380" s="196">
        <v>563.03551568241107</v>
      </c>
      <c r="W380" s="219">
        <v>971597</v>
      </c>
      <c r="X380" s="196">
        <v>0.51351516869091718</v>
      </c>
      <c r="Y380" s="194">
        <v>41.538113594055176</v>
      </c>
      <c r="Z380" s="194">
        <v>26.422486305236816</v>
      </c>
      <c r="AA380" s="194">
        <v>334547.31640625</v>
      </c>
      <c r="AB380" s="194">
        <v>68396.4052734375</v>
      </c>
    </row>
    <row r="381" spans="1:28">
      <c r="A381" s="352">
        <v>41893</v>
      </c>
      <c r="B381" s="218" t="s">
        <v>135</v>
      </c>
      <c r="C381" s="126"/>
      <c r="D381" s="241"/>
      <c r="E381" s="219">
        <v>656</v>
      </c>
      <c r="F381" s="219">
        <v>29</v>
      </c>
      <c r="G381" s="219">
        <v>1957</v>
      </c>
      <c r="H381" s="219">
        <v>87</v>
      </c>
      <c r="I381" s="219">
        <v>4460</v>
      </c>
      <c r="J381" s="219">
        <v>249</v>
      </c>
      <c r="K381" s="189">
        <v>18815915</v>
      </c>
      <c r="L381" s="189">
        <v>18825610</v>
      </c>
      <c r="M381" s="196">
        <v>99.948501004748309</v>
      </c>
      <c r="N381" s="189">
        <v>93661725</v>
      </c>
      <c r="O381" s="189">
        <v>93936481</v>
      </c>
      <c r="P381" s="196">
        <v>99.707508736674939</v>
      </c>
      <c r="Q381" s="189">
        <v>251839</v>
      </c>
      <c r="R381" s="192">
        <v>1.3377468211691876</v>
      </c>
      <c r="S381" s="189">
        <v>24133</v>
      </c>
      <c r="T381" s="192">
        <v>2.5690764210358787E-2</v>
      </c>
      <c r="U381" s="189">
        <v>187377</v>
      </c>
      <c r="V381" s="205">
        <v>0.9958431422297126</v>
      </c>
      <c r="W381" s="189">
        <v>59409</v>
      </c>
      <c r="X381" s="205">
        <v>6.3429324000696188E-2</v>
      </c>
      <c r="Y381" s="203">
        <v>116.23452568054199</v>
      </c>
      <c r="Z381" s="203">
        <v>30.290157794952393</v>
      </c>
      <c r="AA381" s="203">
        <v>258307.48046875</v>
      </c>
      <c r="AB381" s="203">
        <v>42497.37646484375</v>
      </c>
    </row>
    <row r="382" spans="1:28">
      <c r="A382" s="352">
        <v>41893</v>
      </c>
      <c r="B382" s="218" t="s">
        <v>121</v>
      </c>
      <c r="C382" s="218" t="s">
        <v>122</v>
      </c>
      <c r="D382" s="241"/>
      <c r="E382" s="305">
        <v>168</v>
      </c>
      <c r="F382" s="305">
        <v>64</v>
      </c>
      <c r="G382" s="305">
        <v>492</v>
      </c>
      <c r="H382" s="305">
        <v>191</v>
      </c>
      <c r="I382" s="305">
        <v>1874</v>
      </c>
      <c r="J382" s="305">
        <v>801</v>
      </c>
      <c r="K382" s="215">
        <v>7581450</v>
      </c>
      <c r="L382" s="215">
        <v>7857365</v>
      </c>
      <c r="M382" s="216">
        <v>96.488456726074219</v>
      </c>
      <c r="N382" s="215">
        <v>15111216</v>
      </c>
      <c r="O382" s="215">
        <v>15943916</v>
      </c>
      <c r="P382" s="216">
        <v>94.777320861816406</v>
      </c>
      <c r="Q382" s="215">
        <v>107620</v>
      </c>
      <c r="R382" s="217">
        <v>1.3696703910827637</v>
      </c>
      <c r="S382" s="215">
        <v>560023</v>
      </c>
      <c r="T382" s="217">
        <v>3.5124557018280029</v>
      </c>
      <c r="U382" s="215">
        <v>382642</v>
      </c>
      <c r="V382" s="217">
        <v>5.0470819473266602</v>
      </c>
      <c r="W382" s="215">
        <v>266668</v>
      </c>
      <c r="X382" s="217">
        <v>1.7647024393081665</v>
      </c>
      <c r="Y382" s="217">
        <v>73.299339294433594</v>
      </c>
      <c r="Z382" s="217">
        <v>25.723865509033203</v>
      </c>
      <c r="AA382" s="217">
        <v>82511.2734375</v>
      </c>
      <c r="AB382" s="216">
        <v>12291.1982421875</v>
      </c>
    </row>
    <row r="383" spans="1:28">
      <c r="A383" s="352">
        <v>41893</v>
      </c>
      <c r="B383" s="242" t="s">
        <v>123</v>
      </c>
      <c r="C383" s="218" t="s">
        <v>122</v>
      </c>
      <c r="D383" s="241"/>
      <c r="E383" s="305">
        <v>158</v>
      </c>
      <c r="F383" s="305">
        <v>11</v>
      </c>
      <c r="G383" s="305">
        <v>489</v>
      </c>
      <c r="H383" s="305">
        <v>34</v>
      </c>
      <c r="I383" s="305">
        <v>1466</v>
      </c>
      <c r="J383" s="305">
        <v>132</v>
      </c>
      <c r="K383" s="215">
        <v>4706483</v>
      </c>
      <c r="L383" s="215">
        <v>4788519</v>
      </c>
      <c r="M383" s="216">
        <v>98.286819458007813</v>
      </c>
      <c r="N383" s="215">
        <v>8020637</v>
      </c>
      <c r="O383" s="215">
        <v>8180359</v>
      </c>
      <c r="P383" s="216">
        <v>98.047492980957031</v>
      </c>
      <c r="Q383" s="215">
        <v>7991</v>
      </c>
      <c r="R383" s="217">
        <v>0.16687831282615662</v>
      </c>
      <c r="S383" s="215">
        <v>8634</v>
      </c>
      <c r="T383" s="217">
        <v>0.10554549098014832</v>
      </c>
      <c r="U383" s="215">
        <v>133003</v>
      </c>
      <c r="V383" s="217">
        <v>2.8259530067443848</v>
      </c>
      <c r="W383" s="215">
        <v>81854</v>
      </c>
      <c r="X383" s="217">
        <v>1.0205423831939697</v>
      </c>
      <c r="Y383" s="217">
        <v>92.326980590820313</v>
      </c>
      <c r="Z383" s="217">
        <v>33.291271209716797</v>
      </c>
      <c r="AA383" s="217">
        <v>55180.42578125</v>
      </c>
      <c r="AB383" s="216">
        <v>8675.29296875</v>
      </c>
    </row>
    <row r="384" spans="1:28">
      <c r="A384" s="352">
        <v>41893</v>
      </c>
      <c r="B384" s="242" t="s">
        <v>183</v>
      </c>
      <c r="C384" s="218" t="s">
        <v>122</v>
      </c>
      <c r="D384" s="241"/>
      <c r="E384" s="305">
        <v>130</v>
      </c>
      <c r="F384" s="305">
        <v>10</v>
      </c>
      <c r="G384" s="305">
        <v>391</v>
      </c>
      <c r="H384" s="305">
        <v>30</v>
      </c>
      <c r="I384" s="305">
        <v>1472</v>
      </c>
      <c r="J384" s="305">
        <v>114</v>
      </c>
      <c r="K384" s="215">
        <v>3687567</v>
      </c>
      <c r="L384" s="215">
        <v>3767517</v>
      </c>
      <c r="M384" s="216">
        <v>97.877914428710938</v>
      </c>
      <c r="N384" s="215">
        <v>6273326</v>
      </c>
      <c r="O384" s="215">
        <v>6416838</v>
      </c>
      <c r="P384" s="216">
        <v>97.763511657714844</v>
      </c>
      <c r="Q384" s="215">
        <v>7742</v>
      </c>
      <c r="R384" s="217">
        <v>0.20549343526363373</v>
      </c>
      <c r="S384" s="215">
        <v>17831</v>
      </c>
      <c r="T384" s="217">
        <v>0.2778782844543457</v>
      </c>
      <c r="U384" s="215">
        <v>122240</v>
      </c>
      <c r="V384" s="217">
        <v>3.3149228096008301</v>
      </c>
      <c r="W384" s="215">
        <v>69567</v>
      </c>
      <c r="X384" s="217">
        <v>1.1089333295822144</v>
      </c>
      <c r="Y384" s="217">
        <v>88.498497009277344</v>
      </c>
      <c r="Z384" s="217">
        <v>32.712516784667969</v>
      </c>
      <c r="AA384" s="217">
        <v>43987.4921875</v>
      </c>
      <c r="AB384" s="216">
        <v>7153.63525390625</v>
      </c>
    </row>
    <row r="385" spans="1:28">
      <c r="A385" s="352">
        <v>41893</v>
      </c>
      <c r="B385" s="181" t="s">
        <v>126</v>
      </c>
      <c r="C385" s="218" t="s">
        <v>122</v>
      </c>
      <c r="D385" s="241"/>
      <c r="E385" s="305">
        <v>107</v>
      </c>
      <c r="F385" s="305">
        <v>7</v>
      </c>
      <c r="G385" s="305">
        <v>313</v>
      </c>
      <c r="H385" s="305">
        <v>21</v>
      </c>
      <c r="I385" s="305">
        <v>951</v>
      </c>
      <c r="J385" s="305">
        <v>86</v>
      </c>
      <c r="K385" s="215">
        <v>3227552</v>
      </c>
      <c r="L385" s="215">
        <v>3293988</v>
      </c>
      <c r="M385" s="216">
        <v>97.983116149902344</v>
      </c>
      <c r="N385" s="215">
        <v>5373349</v>
      </c>
      <c r="O385" s="215">
        <v>5490269</v>
      </c>
      <c r="P385" s="216">
        <v>97.870414733886719</v>
      </c>
      <c r="Q385" s="215">
        <v>3903</v>
      </c>
      <c r="R385" s="217">
        <v>0.11848859488964081</v>
      </c>
      <c r="S385" s="215">
        <v>4108</v>
      </c>
      <c r="T385" s="217">
        <v>7.4823290109634399E-2</v>
      </c>
      <c r="U385" s="215">
        <v>97602</v>
      </c>
      <c r="V385" s="217">
        <v>3.0240256786346436</v>
      </c>
      <c r="W385" s="215">
        <v>61530</v>
      </c>
      <c r="X385" s="217">
        <v>1.1450959444046021</v>
      </c>
      <c r="Y385" s="217">
        <v>90.271347045898438</v>
      </c>
      <c r="Z385" s="217">
        <v>32.133541107177734</v>
      </c>
      <c r="AA385" s="217">
        <v>39944.74609375</v>
      </c>
      <c r="AB385" s="216">
        <v>6196.36572265625</v>
      </c>
    </row>
    <row r="386" spans="1:28">
      <c r="A386" s="352">
        <v>41893</v>
      </c>
      <c r="B386" s="181" t="s">
        <v>184</v>
      </c>
      <c r="C386" s="218" t="s">
        <v>122</v>
      </c>
      <c r="D386" s="241"/>
      <c r="E386" s="305">
        <v>97</v>
      </c>
      <c r="F386" s="305">
        <v>15</v>
      </c>
      <c r="G386" s="305">
        <v>289</v>
      </c>
      <c r="H386" s="305">
        <v>45</v>
      </c>
      <c r="I386" s="305">
        <v>974</v>
      </c>
      <c r="J386" s="305">
        <v>195</v>
      </c>
      <c r="K386" s="215">
        <v>3331516</v>
      </c>
      <c r="L386" s="215">
        <v>3423956</v>
      </c>
      <c r="M386" s="216">
        <v>97.300201416015625</v>
      </c>
      <c r="N386" s="215">
        <v>6697572</v>
      </c>
      <c r="O386" s="215">
        <v>6933246</v>
      </c>
      <c r="P386" s="216">
        <v>96.600814819335938</v>
      </c>
      <c r="Q386" s="215">
        <v>16290</v>
      </c>
      <c r="R386" s="217">
        <v>0.47576546669006348</v>
      </c>
      <c r="S386" s="215">
        <v>84999</v>
      </c>
      <c r="T386" s="217">
        <v>1.2259625196456909</v>
      </c>
      <c r="U386" s="215">
        <v>159119</v>
      </c>
      <c r="V386" s="217">
        <v>4.7761740684509277</v>
      </c>
      <c r="W386" s="215">
        <v>79893</v>
      </c>
      <c r="X386" s="217">
        <v>1.1928651332855225</v>
      </c>
      <c r="Y386" s="217">
        <v>83.201675415039063</v>
      </c>
      <c r="Z386" s="217">
        <v>31.79521369934082</v>
      </c>
      <c r="AA386" s="217">
        <v>43934.9140625</v>
      </c>
      <c r="AB386" s="216">
        <v>7332.6337890625</v>
      </c>
    </row>
    <row r="387" spans="1:28">
      <c r="A387" s="352">
        <v>41893</v>
      </c>
      <c r="B387" s="181" t="s">
        <v>131</v>
      </c>
      <c r="C387" s="218" t="s">
        <v>176</v>
      </c>
      <c r="D387" s="241"/>
      <c r="E387" s="305">
        <v>168</v>
      </c>
      <c r="F387" s="305">
        <v>20</v>
      </c>
      <c r="G387" s="305">
        <v>489</v>
      </c>
      <c r="H387" s="305">
        <v>50</v>
      </c>
      <c r="I387" s="305">
        <v>1428</v>
      </c>
      <c r="J387" s="305">
        <v>161</v>
      </c>
      <c r="K387" s="215">
        <v>18865</v>
      </c>
      <c r="L387" s="215">
        <v>16927992</v>
      </c>
      <c r="M387" s="216">
        <v>0.11144263297319412</v>
      </c>
      <c r="N387" s="215">
        <v>52797824</v>
      </c>
      <c r="O387" s="215">
        <v>53127544</v>
      </c>
      <c r="P387" s="216">
        <v>99.379379272460938</v>
      </c>
      <c r="Q387" s="215">
        <v>0</v>
      </c>
      <c r="R387" s="217">
        <v>0</v>
      </c>
      <c r="S387" s="215">
        <v>0</v>
      </c>
      <c r="T387" s="217">
        <v>0</v>
      </c>
      <c r="U387" s="215">
        <v>101597</v>
      </c>
      <c r="V387" s="217">
        <v>538.54754638671875</v>
      </c>
      <c r="W387" s="215">
        <v>332531</v>
      </c>
      <c r="X387" s="217">
        <v>0.62981951236724854</v>
      </c>
      <c r="Y387" s="217">
        <v>41.156597137451172</v>
      </c>
      <c r="Z387" s="217">
        <v>25.841608047485352</v>
      </c>
      <c r="AA387" s="217">
        <v>86437.765625</v>
      </c>
      <c r="AB387" s="216">
        <v>18374.23046875</v>
      </c>
    </row>
    <row r="388" spans="1:28">
      <c r="A388" s="352">
        <v>41893</v>
      </c>
      <c r="B388" s="181" t="s">
        <v>124</v>
      </c>
      <c r="C388" s="181" t="s">
        <v>176</v>
      </c>
      <c r="D388" s="241"/>
      <c r="E388" s="180">
        <v>117</v>
      </c>
      <c r="F388" s="180">
        <v>32</v>
      </c>
      <c r="G388" s="180">
        <v>344</v>
      </c>
      <c r="H388" s="180">
        <v>86</v>
      </c>
      <c r="I388" s="180">
        <v>1300</v>
      </c>
      <c r="J388" s="180">
        <v>343</v>
      </c>
      <c r="K388" s="215">
        <v>15050</v>
      </c>
      <c r="L388" s="215">
        <v>12172730</v>
      </c>
      <c r="M388" s="216">
        <v>0.12363701313734055</v>
      </c>
      <c r="N388" s="215">
        <v>35019668</v>
      </c>
      <c r="O388" s="215">
        <v>35408044</v>
      </c>
      <c r="P388" s="216">
        <v>98.903144836425781</v>
      </c>
      <c r="Q388" s="215">
        <v>0</v>
      </c>
      <c r="R388" s="217">
        <v>0</v>
      </c>
      <c r="S388" s="215">
        <v>0</v>
      </c>
      <c r="T388" s="217">
        <v>0</v>
      </c>
      <c r="U388" s="215">
        <v>94777</v>
      </c>
      <c r="V388" s="217">
        <v>629.74749755859375</v>
      </c>
      <c r="W388" s="215">
        <v>178942</v>
      </c>
      <c r="X388" s="217">
        <v>0.51097571849822998</v>
      </c>
      <c r="Y388" s="217">
        <v>42.106277465820313</v>
      </c>
      <c r="Z388" s="217">
        <v>27.531305313110352</v>
      </c>
      <c r="AA388" s="217">
        <v>61729.14453125</v>
      </c>
      <c r="AB388" s="216">
        <v>12159.2373046875</v>
      </c>
    </row>
    <row r="389" spans="1:28">
      <c r="A389" s="352">
        <v>41893</v>
      </c>
      <c r="B389" s="206" t="s">
        <v>133</v>
      </c>
      <c r="C389" s="206" t="s">
        <v>176</v>
      </c>
      <c r="D389" s="241"/>
      <c r="E389" s="180">
        <v>164</v>
      </c>
      <c r="F389" s="180">
        <v>12</v>
      </c>
      <c r="G389" s="180">
        <v>485</v>
      </c>
      <c r="H389" s="180">
        <v>34</v>
      </c>
      <c r="I389" s="180">
        <v>1418</v>
      </c>
      <c r="J389" s="180">
        <v>113</v>
      </c>
      <c r="K389" s="254">
        <v>18165</v>
      </c>
      <c r="L389" s="254">
        <v>16850956</v>
      </c>
      <c r="M389" s="246">
        <v>0.10779803991317749</v>
      </c>
      <c r="N389" s="254">
        <v>59644192</v>
      </c>
      <c r="O389" s="254">
        <v>59886608</v>
      </c>
      <c r="P389" s="246">
        <v>99.595207214355469</v>
      </c>
      <c r="Q389" s="254">
        <v>0</v>
      </c>
      <c r="R389" s="249">
        <v>0</v>
      </c>
      <c r="S389" s="254">
        <v>0</v>
      </c>
      <c r="T389" s="249">
        <v>0</v>
      </c>
      <c r="U389" s="254">
        <v>101269</v>
      </c>
      <c r="V389" s="249">
        <v>557.49517822265625</v>
      </c>
      <c r="W389" s="254">
        <v>244370</v>
      </c>
      <c r="X389" s="249">
        <v>0.40971300005912781</v>
      </c>
      <c r="Y389" s="249">
        <v>41.224811553955078</v>
      </c>
      <c r="Z389" s="249">
        <v>26.143669128417969</v>
      </c>
      <c r="AA389" s="249">
        <v>109301.421875</v>
      </c>
      <c r="AB389" s="246">
        <v>22586.83984375</v>
      </c>
    </row>
    <row r="390" spans="1:28">
      <c r="A390" s="352">
        <v>41893</v>
      </c>
      <c r="B390" s="206" t="s">
        <v>125</v>
      </c>
      <c r="C390" s="206" t="s">
        <v>176</v>
      </c>
      <c r="D390" s="241"/>
      <c r="E390" s="180">
        <v>166</v>
      </c>
      <c r="F390" s="180">
        <v>8</v>
      </c>
      <c r="G390" s="180">
        <v>474</v>
      </c>
      <c r="H390" s="180">
        <v>24</v>
      </c>
      <c r="I390" s="180">
        <v>1531</v>
      </c>
      <c r="J390" s="180">
        <v>93</v>
      </c>
      <c r="K390" s="254">
        <v>17430</v>
      </c>
      <c r="L390" s="254">
        <v>12714371</v>
      </c>
      <c r="M390" s="246">
        <v>0.13708896934986115</v>
      </c>
      <c r="N390" s="254">
        <v>41743440</v>
      </c>
      <c r="O390" s="254">
        <v>42045980</v>
      </c>
      <c r="P390" s="246">
        <v>99.28045654296875</v>
      </c>
      <c r="Q390" s="254">
        <v>0</v>
      </c>
      <c r="R390" s="249">
        <v>0</v>
      </c>
      <c r="S390" s="254">
        <v>0</v>
      </c>
      <c r="T390" s="249">
        <v>0</v>
      </c>
      <c r="U390" s="254">
        <v>93723</v>
      </c>
      <c r="V390" s="249">
        <v>537.7108154296875</v>
      </c>
      <c r="W390" s="254">
        <v>215754</v>
      </c>
      <c r="X390" s="249">
        <v>0.51685726642608643</v>
      </c>
      <c r="Y390" s="249">
        <v>41.664768218994141</v>
      </c>
      <c r="Z390" s="249">
        <v>26.173362731933594</v>
      </c>
      <c r="AA390" s="249">
        <v>77078.984375</v>
      </c>
      <c r="AB390" s="246">
        <v>15276.09765625</v>
      </c>
    </row>
    <row r="391" spans="1:28">
      <c r="A391" s="352">
        <v>41893</v>
      </c>
      <c r="B391" s="181" t="s">
        <v>127</v>
      </c>
      <c r="C391" s="181" t="s">
        <v>128</v>
      </c>
      <c r="D391" s="241"/>
      <c r="E391" s="388">
        <v>150</v>
      </c>
      <c r="F391" s="388">
        <v>16</v>
      </c>
      <c r="G391" s="388">
        <v>450</v>
      </c>
      <c r="H391" s="388">
        <v>48</v>
      </c>
      <c r="I391" s="388">
        <v>1449</v>
      </c>
      <c r="J391" s="388">
        <v>160</v>
      </c>
      <c r="K391" s="187">
        <v>5151508</v>
      </c>
      <c r="L391" s="187">
        <v>5156502</v>
      </c>
      <c r="M391" s="185">
        <v>99.903152465820313</v>
      </c>
      <c r="N391" s="187">
        <v>22522950</v>
      </c>
      <c r="O391" s="187">
        <v>22615528</v>
      </c>
      <c r="P391" s="185">
        <v>99.590644836425781</v>
      </c>
      <c r="Q391" s="187">
        <v>84033</v>
      </c>
      <c r="R391" s="186">
        <v>1.6296513080596924</v>
      </c>
      <c r="S391" s="187">
        <v>5059</v>
      </c>
      <c r="T391" s="186">
        <v>2.2369585931301117E-2</v>
      </c>
      <c r="U391" s="187">
        <v>55254</v>
      </c>
      <c r="V391" s="186">
        <v>1.0725791454315186</v>
      </c>
      <c r="W391" s="187">
        <v>18636</v>
      </c>
      <c r="X391" s="186">
        <v>8.2742266356945038E-2</v>
      </c>
      <c r="Y391" s="186">
        <v>116.30414581298828</v>
      </c>
      <c r="Z391" s="186">
        <v>28.164325714111328</v>
      </c>
      <c r="AA391" s="186">
        <v>60919.296875</v>
      </c>
      <c r="AB391" s="185">
        <v>9245.46484375</v>
      </c>
    </row>
    <row r="392" spans="1:28">
      <c r="A392" s="352">
        <v>41893</v>
      </c>
      <c r="B392" s="181" t="s">
        <v>129</v>
      </c>
      <c r="C392" s="181" t="s">
        <v>128</v>
      </c>
      <c r="D392" s="241"/>
      <c r="E392" s="388">
        <v>152</v>
      </c>
      <c r="F392" s="388">
        <v>3</v>
      </c>
      <c r="G392" s="388">
        <v>452</v>
      </c>
      <c r="H392" s="388">
        <v>9</v>
      </c>
      <c r="I392" s="388">
        <v>1179</v>
      </c>
      <c r="J392" s="388">
        <v>29</v>
      </c>
      <c r="K392" s="187">
        <v>2929978</v>
      </c>
      <c r="L392" s="187">
        <v>2932852</v>
      </c>
      <c r="M392" s="185">
        <v>99.902008056640625</v>
      </c>
      <c r="N392" s="187">
        <v>14340223</v>
      </c>
      <c r="O392" s="187">
        <v>14399853</v>
      </c>
      <c r="P392" s="185">
        <v>99.585899353027344</v>
      </c>
      <c r="Q392" s="187">
        <v>79887</v>
      </c>
      <c r="R392" s="186">
        <v>2.7238674163818359</v>
      </c>
      <c r="S392" s="187">
        <v>9834</v>
      </c>
      <c r="T392" s="186">
        <v>6.8292364478111267E-2</v>
      </c>
      <c r="U392" s="187">
        <v>32601</v>
      </c>
      <c r="V392" s="186">
        <v>1.1126704216003418</v>
      </c>
      <c r="W392" s="187">
        <v>12529</v>
      </c>
      <c r="X392" s="186">
        <v>8.7369628250598907E-2</v>
      </c>
      <c r="Y392" s="186">
        <v>116.36061859130859</v>
      </c>
      <c r="Z392" s="186">
        <v>30.061271667480469</v>
      </c>
      <c r="AA392" s="186">
        <v>46648.4296875</v>
      </c>
      <c r="AB392" s="185">
        <v>6483.64697265625</v>
      </c>
    </row>
    <row r="393" spans="1:28">
      <c r="A393" s="352">
        <v>41893</v>
      </c>
      <c r="B393" s="199" t="s">
        <v>130</v>
      </c>
      <c r="C393" s="199" t="s">
        <v>128</v>
      </c>
      <c r="D393" s="241"/>
      <c r="E393" s="219">
        <v>176</v>
      </c>
      <c r="F393" s="219">
        <v>5</v>
      </c>
      <c r="G393" s="219">
        <v>528</v>
      </c>
      <c r="H393" s="219">
        <v>15</v>
      </c>
      <c r="I393" s="219">
        <v>835</v>
      </c>
      <c r="J393" s="219">
        <v>31</v>
      </c>
      <c r="K393" s="255">
        <v>5981155</v>
      </c>
      <c r="L393" s="255">
        <v>5981870</v>
      </c>
      <c r="M393" s="196">
        <v>99.988044738769531</v>
      </c>
      <c r="N393" s="255">
        <v>32934180</v>
      </c>
      <c r="O393" s="255">
        <v>32996848</v>
      </c>
      <c r="P393" s="196">
        <v>99.810081481933594</v>
      </c>
      <c r="Q393" s="255">
        <v>74418</v>
      </c>
      <c r="R393" s="214">
        <v>1.2440590858459473</v>
      </c>
      <c r="S393" s="255">
        <v>7643</v>
      </c>
      <c r="T393" s="214">
        <v>2.316281758248806E-2</v>
      </c>
      <c r="U393" s="255">
        <v>49586</v>
      </c>
      <c r="V393" s="214">
        <v>0.82903718948364258</v>
      </c>
      <c r="W393" s="255">
        <v>15710</v>
      </c>
      <c r="X393" s="214">
        <v>4.770120233297348E-2</v>
      </c>
      <c r="Y393" s="256">
        <v>116.98946380615234</v>
      </c>
      <c r="Z393" s="256">
        <v>32.816978454589844</v>
      </c>
      <c r="AA393" s="256">
        <v>87846.640625</v>
      </c>
      <c r="AB393" s="256">
        <v>16913.10546875</v>
      </c>
    </row>
    <row r="394" spans="1:28">
      <c r="A394" s="352">
        <v>41893</v>
      </c>
      <c r="B394" s="180" t="s">
        <v>132</v>
      </c>
      <c r="C394" s="180" t="s">
        <v>128</v>
      </c>
      <c r="D394" s="241"/>
      <c r="E394" s="219">
        <v>178</v>
      </c>
      <c r="F394" s="219">
        <v>5</v>
      </c>
      <c r="G394" s="219">
        <v>527</v>
      </c>
      <c r="H394" s="219">
        <v>15</v>
      </c>
      <c r="I394" s="219">
        <v>997</v>
      </c>
      <c r="J394" s="219">
        <v>29</v>
      </c>
      <c r="K394" s="219">
        <v>4753274</v>
      </c>
      <c r="L394" s="219">
        <v>4754386</v>
      </c>
      <c r="M394" s="196">
        <v>99.976608276367188</v>
      </c>
      <c r="N394" s="219">
        <v>23864372</v>
      </c>
      <c r="O394" s="219">
        <v>23924252</v>
      </c>
      <c r="P394" s="196">
        <v>99.749710083007813</v>
      </c>
      <c r="Q394" s="219">
        <v>13501</v>
      </c>
      <c r="R394" s="196">
        <v>0.28396937251091003</v>
      </c>
      <c r="S394" s="219">
        <v>1597</v>
      </c>
      <c r="T394" s="196">
        <v>6.6752349957823753E-3</v>
      </c>
      <c r="U394" s="219">
        <v>49936</v>
      </c>
      <c r="V394" s="196">
        <v>1.0505601167678833</v>
      </c>
      <c r="W394" s="219">
        <v>12534</v>
      </c>
      <c r="X394" s="196">
        <v>5.2521809935569763E-2</v>
      </c>
      <c r="Y394" s="194">
        <v>115.28387451171875</v>
      </c>
      <c r="Z394" s="194">
        <v>30.11805534362793</v>
      </c>
      <c r="AA394" s="194">
        <v>62893.11328125</v>
      </c>
      <c r="AB394" s="194">
        <v>9855.1591796875</v>
      </c>
    </row>
    <row r="395" spans="1:28">
      <c r="A395" s="352">
        <v>41892</v>
      </c>
      <c r="B395" s="199" t="s">
        <v>6</v>
      </c>
      <c r="C395" s="199"/>
      <c r="D395" s="241"/>
      <c r="E395" s="219">
        <v>1931</v>
      </c>
      <c r="F395" s="219">
        <v>210</v>
      </c>
      <c r="G395" s="219">
        <v>5723</v>
      </c>
      <c r="H395" s="219">
        <v>608</v>
      </c>
      <c r="I395" s="219">
        <v>16870</v>
      </c>
      <c r="J395" s="219">
        <v>2310</v>
      </c>
      <c r="K395" s="255">
        <v>41718656</v>
      </c>
      <c r="L395" s="255">
        <v>100232020</v>
      </c>
      <c r="M395" s="196">
        <v>41.62208443968305</v>
      </c>
      <c r="N395" s="255">
        <v>322015276</v>
      </c>
      <c r="O395" s="255">
        <v>324631984</v>
      </c>
      <c r="P395" s="196">
        <v>99.193946336476813</v>
      </c>
      <c r="Q395" s="255">
        <v>428850</v>
      </c>
      <c r="R395" s="214" t="e">
        <v>#DIV/0!</v>
      </c>
      <c r="S395" s="255">
        <v>325665</v>
      </c>
      <c r="T395" s="214">
        <v>0.23899085690743413</v>
      </c>
      <c r="U395" s="255">
        <v>1477037</v>
      </c>
      <c r="V395" s="214">
        <v>3.5404712173566688</v>
      </c>
      <c r="W395" s="255">
        <v>1607018</v>
      </c>
      <c r="X395" s="214">
        <v>0.49905024011443583</v>
      </c>
      <c r="Y395" s="256">
        <v>80.602483050028482</v>
      </c>
      <c r="Z395" s="256">
        <v>29.086673672993978</v>
      </c>
      <c r="AA395" s="256">
        <v>847197.515625</v>
      </c>
      <c r="AB395" s="256">
        <v>149222.5712890625</v>
      </c>
    </row>
    <row r="396" spans="1:28">
      <c r="A396" s="352">
        <v>41892</v>
      </c>
      <c r="B396" s="180" t="s">
        <v>134</v>
      </c>
      <c r="C396" s="180"/>
      <c r="D396" s="241"/>
      <c r="E396" s="219">
        <v>660</v>
      </c>
      <c r="F396" s="219">
        <v>109</v>
      </c>
      <c r="G396" s="219">
        <v>1974</v>
      </c>
      <c r="H396" s="219">
        <v>327</v>
      </c>
      <c r="I396" s="219">
        <v>6737</v>
      </c>
      <c r="J396" s="219">
        <v>1352</v>
      </c>
      <c r="K396" s="219">
        <v>22665753</v>
      </c>
      <c r="L396" s="219">
        <v>23238407</v>
      </c>
      <c r="M396" s="196">
        <v>97.535743306329053</v>
      </c>
      <c r="N396" s="219">
        <v>40937631</v>
      </c>
      <c r="O396" s="219">
        <v>42043645</v>
      </c>
      <c r="P396" s="196">
        <v>97.369366999459729</v>
      </c>
      <c r="Q396" s="219">
        <v>128968</v>
      </c>
      <c r="R396" s="196">
        <v>0.55497778815986165</v>
      </c>
      <c r="S396" s="219">
        <v>301732</v>
      </c>
      <c r="T396" s="196">
        <v>0.71766374620167506</v>
      </c>
      <c r="U396" s="219">
        <v>891994</v>
      </c>
      <c r="V396" s="196">
        <v>3.9354263037658526</v>
      </c>
      <c r="W396" s="219">
        <v>555756</v>
      </c>
      <c r="X396" s="196">
        <v>1.3575675456897993</v>
      </c>
      <c r="Y396" s="194">
        <v>85.154530334472653</v>
      </c>
      <c r="Z396" s="194">
        <v>31.140656280517579</v>
      </c>
      <c r="AA396" s="194">
        <v>266340.20703125</v>
      </c>
      <c r="AB396" s="194">
        <v>41830.890625</v>
      </c>
    </row>
    <row r="397" spans="1:28">
      <c r="A397" s="352">
        <v>41892</v>
      </c>
      <c r="B397" s="180" t="s">
        <v>175</v>
      </c>
      <c r="C397" s="180"/>
      <c r="D397" s="241"/>
      <c r="E397" s="219">
        <v>615</v>
      </c>
      <c r="F397" s="219">
        <v>72</v>
      </c>
      <c r="G397" s="219">
        <v>1792</v>
      </c>
      <c r="H397" s="219">
        <v>194</v>
      </c>
      <c r="I397" s="219">
        <v>5677</v>
      </c>
      <c r="J397" s="219">
        <v>710</v>
      </c>
      <c r="K397" s="219">
        <v>69510</v>
      </c>
      <c r="L397" s="219">
        <v>57999552</v>
      </c>
      <c r="M397" s="196">
        <v>0.11984575329133577</v>
      </c>
      <c r="N397" s="219">
        <v>187133748</v>
      </c>
      <c r="O397" s="219">
        <v>188365264</v>
      </c>
      <c r="P397" s="196">
        <v>99.346208545116895</v>
      </c>
      <c r="Q397" s="219">
        <v>0</v>
      </c>
      <c r="R397" s="196" t="e">
        <v>#DIV/0!</v>
      </c>
      <c r="S397" s="219">
        <v>0</v>
      </c>
      <c r="T397" s="196" t="e">
        <v>#DIV/0!</v>
      </c>
      <c r="U397" s="219">
        <v>394460</v>
      </c>
      <c r="V397" s="196">
        <v>567.48669039712217</v>
      </c>
      <c r="W397" s="219">
        <v>988788</v>
      </c>
      <c r="X397" s="196">
        <v>0.52838572454262389</v>
      </c>
      <c r="Y397" s="194">
        <v>41.381834983825684</v>
      </c>
      <c r="Z397" s="194">
        <v>26.333251476287842</v>
      </c>
      <c r="AA397" s="194">
        <v>327751.10546875</v>
      </c>
      <c r="AB397" s="194">
        <v>66382.8583984375</v>
      </c>
    </row>
    <row r="398" spans="1:28">
      <c r="A398" s="352">
        <v>41892</v>
      </c>
      <c r="B398" s="218" t="s">
        <v>135</v>
      </c>
      <c r="C398" s="126"/>
      <c r="D398" s="241"/>
      <c r="E398" s="219">
        <v>656</v>
      </c>
      <c r="F398" s="219">
        <v>29</v>
      </c>
      <c r="G398" s="219">
        <v>1957</v>
      </c>
      <c r="H398" s="219">
        <v>87</v>
      </c>
      <c r="I398" s="219">
        <v>4456</v>
      </c>
      <c r="J398" s="219">
        <v>248</v>
      </c>
      <c r="K398" s="189">
        <v>18983393</v>
      </c>
      <c r="L398" s="189">
        <v>18994061</v>
      </c>
      <c r="M398" s="196">
        <v>99.943835075606003</v>
      </c>
      <c r="N398" s="189">
        <v>93943897</v>
      </c>
      <c r="O398" s="189">
        <v>94223075</v>
      </c>
      <c r="P398" s="196">
        <v>99.703705276016521</v>
      </c>
      <c r="Q398" s="189">
        <v>299882</v>
      </c>
      <c r="R398" s="192">
        <v>1.5788197956725312</v>
      </c>
      <c r="S398" s="189">
        <v>23933</v>
      </c>
      <c r="T398" s="192">
        <v>2.5400360019953411E-2</v>
      </c>
      <c r="U398" s="189">
        <v>190583</v>
      </c>
      <c r="V398" s="205">
        <v>1.003945927111985</v>
      </c>
      <c r="W398" s="189">
        <v>62474</v>
      </c>
      <c r="X398" s="205">
        <v>6.6501393017543167E-2</v>
      </c>
      <c r="Y398" s="203">
        <v>115.27108383178711</v>
      </c>
      <c r="Z398" s="203">
        <v>29.786113262176514</v>
      </c>
      <c r="AA398" s="203">
        <v>253106.203125</v>
      </c>
      <c r="AB398" s="203">
        <v>41008.822265625</v>
      </c>
    </row>
    <row r="399" spans="1:28">
      <c r="A399" s="352">
        <v>41892</v>
      </c>
      <c r="B399" s="218" t="s">
        <v>121</v>
      </c>
      <c r="C399" s="218" t="s">
        <v>122</v>
      </c>
      <c r="D399" s="241"/>
      <c r="E399" s="305">
        <v>168</v>
      </c>
      <c r="F399" s="305">
        <v>64</v>
      </c>
      <c r="G399" s="305">
        <v>492</v>
      </c>
      <c r="H399" s="305">
        <v>191</v>
      </c>
      <c r="I399" s="305">
        <v>1874</v>
      </c>
      <c r="J399" s="305">
        <v>801</v>
      </c>
      <c r="K399" s="215">
        <v>7690482</v>
      </c>
      <c r="L399" s="215">
        <v>7944905</v>
      </c>
      <c r="M399" s="216">
        <v>96.797660827636719</v>
      </c>
      <c r="N399" s="215">
        <v>15321824</v>
      </c>
      <c r="O399" s="215">
        <v>15793685</v>
      </c>
      <c r="P399" s="216">
        <v>97.012344360351563</v>
      </c>
      <c r="Q399" s="215">
        <v>94007</v>
      </c>
      <c r="R399" s="217">
        <v>1.1832362413406372</v>
      </c>
      <c r="S399" s="215">
        <v>189131</v>
      </c>
      <c r="T399" s="217">
        <v>1.1975102424621582</v>
      </c>
      <c r="U399" s="215">
        <v>383850</v>
      </c>
      <c r="V399" s="217">
        <v>4.9912347793579102</v>
      </c>
      <c r="W399" s="215">
        <v>261381</v>
      </c>
      <c r="X399" s="217">
        <v>1.7059391736984253</v>
      </c>
      <c r="Y399" s="217">
        <v>73.3302001953125</v>
      </c>
      <c r="Z399" s="217">
        <v>25.730836868286133</v>
      </c>
      <c r="AA399" s="217">
        <v>85933.3203125</v>
      </c>
      <c r="AB399" s="216">
        <v>12861.6591796875</v>
      </c>
    </row>
    <row r="400" spans="1:28">
      <c r="A400" s="352">
        <v>41892</v>
      </c>
      <c r="B400" s="242" t="s">
        <v>123</v>
      </c>
      <c r="C400" s="218" t="s">
        <v>122</v>
      </c>
      <c r="D400" s="241"/>
      <c r="E400" s="305">
        <v>158</v>
      </c>
      <c r="F400" s="305">
        <v>11</v>
      </c>
      <c r="G400" s="305">
        <v>489</v>
      </c>
      <c r="H400" s="305">
        <v>34</v>
      </c>
      <c r="I400" s="305">
        <v>1466</v>
      </c>
      <c r="J400" s="305">
        <v>132</v>
      </c>
      <c r="K400" s="215">
        <v>4752734</v>
      </c>
      <c r="L400" s="215">
        <v>4838722</v>
      </c>
      <c r="M400" s="216">
        <v>98.222915649414063</v>
      </c>
      <c r="N400" s="215">
        <v>7698600</v>
      </c>
      <c r="O400" s="215">
        <v>7854065</v>
      </c>
      <c r="P400" s="216">
        <v>98.020576477050781</v>
      </c>
      <c r="Q400" s="215">
        <v>7880</v>
      </c>
      <c r="R400" s="217">
        <v>0.16285291314125061</v>
      </c>
      <c r="S400" s="215">
        <v>10917</v>
      </c>
      <c r="T400" s="217">
        <v>0.13899809122085571</v>
      </c>
      <c r="U400" s="215">
        <v>149302</v>
      </c>
      <c r="V400" s="217">
        <v>3.1413919925689697</v>
      </c>
      <c r="W400" s="215">
        <v>89959</v>
      </c>
      <c r="X400" s="217">
        <v>1.1685111522674561</v>
      </c>
      <c r="Y400" s="217">
        <v>92.421363830566406</v>
      </c>
      <c r="Z400" s="217">
        <v>33.592441558837891</v>
      </c>
      <c r="AA400" s="217">
        <v>56762.07421875</v>
      </c>
      <c r="AB400" s="216">
        <v>9246.4609375</v>
      </c>
    </row>
    <row r="401" spans="1:28">
      <c r="A401" s="352">
        <v>41892</v>
      </c>
      <c r="B401" s="242" t="s">
        <v>183</v>
      </c>
      <c r="C401" s="218" t="s">
        <v>122</v>
      </c>
      <c r="D401" s="241"/>
      <c r="E401" s="305">
        <v>130</v>
      </c>
      <c r="F401" s="305">
        <v>10</v>
      </c>
      <c r="G401" s="305">
        <v>391</v>
      </c>
      <c r="H401" s="305">
        <v>30</v>
      </c>
      <c r="I401" s="305">
        <v>1472</v>
      </c>
      <c r="J401" s="305">
        <v>114</v>
      </c>
      <c r="K401" s="215">
        <v>3661504</v>
      </c>
      <c r="L401" s="215">
        <v>3732803</v>
      </c>
      <c r="M401" s="216">
        <v>98.089935302734375</v>
      </c>
      <c r="N401" s="215">
        <v>5948749</v>
      </c>
      <c r="O401" s="215">
        <v>6096756</v>
      </c>
      <c r="P401" s="216">
        <v>97.572364807128906</v>
      </c>
      <c r="Q401" s="215">
        <v>5924</v>
      </c>
      <c r="R401" s="217">
        <v>0.15870112180709839</v>
      </c>
      <c r="S401" s="215">
        <v>27140</v>
      </c>
      <c r="T401" s="217">
        <v>0.44515475630760193</v>
      </c>
      <c r="U401" s="215">
        <v>110019</v>
      </c>
      <c r="V401" s="217">
        <v>3.0047488212585449</v>
      </c>
      <c r="W401" s="215">
        <v>64426</v>
      </c>
      <c r="X401" s="217">
        <v>1.0830175876617432</v>
      </c>
      <c r="Y401" s="217">
        <v>88.595054626464844</v>
      </c>
      <c r="Z401" s="217">
        <v>32.775497436523438</v>
      </c>
      <c r="AA401" s="217">
        <v>40870.328125</v>
      </c>
      <c r="AB401" s="216">
        <v>6631.11474609375</v>
      </c>
    </row>
    <row r="402" spans="1:28">
      <c r="A402" s="352">
        <v>41892</v>
      </c>
      <c r="B402" s="181" t="s">
        <v>126</v>
      </c>
      <c r="C402" s="218" t="s">
        <v>122</v>
      </c>
      <c r="D402" s="241"/>
      <c r="E402" s="305">
        <v>107</v>
      </c>
      <c r="F402" s="305">
        <v>7</v>
      </c>
      <c r="G402" s="305">
        <v>313</v>
      </c>
      <c r="H402" s="305">
        <v>21</v>
      </c>
      <c r="I402" s="305">
        <v>951</v>
      </c>
      <c r="J402" s="305">
        <v>86</v>
      </c>
      <c r="K402" s="215">
        <v>3249393</v>
      </c>
      <c r="L402" s="215">
        <v>3318070</v>
      </c>
      <c r="M402" s="216">
        <v>97.930213928222656</v>
      </c>
      <c r="N402" s="215">
        <v>5442938</v>
      </c>
      <c r="O402" s="215">
        <v>5557839</v>
      </c>
      <c r="P402" s="216">
        <v>97.932632446289062</v>
      </c>
      <c r="Q402" s="215">
        <v>5245</v>
      </c>
      <c r="R402" s="217">
        <v>0.15807381272315979</v>
      </c>
      <c r="S402" s="215">
        <v>2186</v>
      </c>
      <c r="T402" s="217">
        <v>3.9331834763288498E-2</v>
      </c>
      <c r="U402" s="215">
        <v>98413</v>
      </c>
      <c r="V402" s="217">
        <v>3.0286579132080078</v>
      </c>
      <c r="W402" s="215">
        <v>59817</v>
      </c>
      <c r="X402" s="217">
        <v>1.0989836454391479</v>
      </c>
      <c r="Y402" s="217">
        <v>90.107139587402344</v>
      </c>
      <c r="Z402" s="217">
        <v>33.020973205566406</v>
      </c>
      <c r="AA402" s="217">
        <v>41269.6171875</v>
      </c>
      <c r="AB402" s="216">
        <v>6354.6220703125</v>
      </c>
    </row>
    <row r="403" spans="1:28">
      <c r="A403" s="352">
        <v>41892</v>
      </c>
      <c r="B403" s="181" t="s">
        <v>184</v>
      </c>
      <c r="C403" s="218" t="s">
        <v>122</v>
      </c>
      <c r="D403" s="241"/>
      <c r="E403" s="305">
        <v>97</v>
      </c>
      <c r="F403" s="305">
        <v>17</v>
      </c>
      <c r="G403" s="305">
        <v>289</v>
      </c>
      <c r="H403" s="305">
        <v>51</v>
      </c>
      <c r="I403" s="305">
        <v>974</v>
      </c>
      <c r="J403" s="305">
        <v>219</v>
      </c>
      <c r="K403" s="215">
        <v>3311640</v>
      </c>
      <c r="L403" s="215">
        <v>3403907</v>
      </c>
      <c r="M403" s="216">
        <v>97.289382934570313</v>
      </c>
      <c r="N403" s="215">
        <v>6525520</v>
      </c>
      <c r="O403" s="215">
        <v>6741300</v>
      </c>
      <c r="P403" s="216">
        <v>96.79913330078125</v>
      </c>
      <c r="Q403" s="215">
        <v>15912</v>
      </c>
      <c r="R403" s="217">
        <v>0.46746283769607544</v>
      </c>
      <c r="S403" s="215">
        <v>72358</v>
      </c>
      <c r="T403" s="217">
        <v>1.0733537673950195</v>
      </c>
      <c r="U403" s="215">
        <v>150410</v>
      </c>
      <c r="V403" s="217">
        <v>4.5418581962585449</v>
      </c>
      <c r="W403" s="215">
        <v>80173</v>
      </c>
      <c r="X403" s="217">
        <v>1.2286070585250854</v>
      </c>
      <c r="Y403" s="217">
        <v>81.318893432617188</v>
      </c>
      <c r="Z403" s="217">
        <v>30.583532333374023</v>
      </c>
      <c r="AA403" s="217">
        <v>41504.8671875</v>
      </c>
      <c r="AB403" s="216">
        <v>6737.03369140625</v>
      </c>
    </row>
    <row r="404" spans="1:28">
      <c r="A404" s="352">
        <v>41892</v>
      </c>
      <c r="B404" s="181" t="s">
        <v>131</v>
      </c>
      <c r="C404" s="218" t="s">
        <v>176</v>
      </c>
      <c r="D404" s="241"/>
      <c r="E404" s="305">
        <v>168</v>
      </c>
      <c r="F404" s="305">
        <v>20</v>
      </c>
      <c r="G404" s="305">
        <v>489</v>
      </c>
      <c r="H404" s="305">
        <v>50</v>
      </c>
      <c r="I404" s="305">
        <v>1428</v>
      </c>
      <c r="J404" s="305">
        <v>161</v>
      </c>
      <c r="K404" s="215">
        <v>18865</v>
      </c>
      <c r="L404" s="215">
        <v>16948568</v>
      </c>
      <c r="M404" s="216">
        <v>0.11130733788013458</v>
      </c>
      <c r="N404" s="215">
        <v>51904408</v>
      </c>
      <c r="O404" s="215">
        <v>52234276</v>
      </c>
      <c r="P404" s="216">
        <v>99.368484497070312</v>
      </c>
      <c r="Q404" s="215">
        <v>0</v>
      </c>
      <c r="R404" s="217">
        <v>0</v>
      </c>
      <c r="S404" s="215">
        <v>0</v>
      </c>
      <c r="T404" s="217">
        <v>0</v>
      </c>
      <c r="U404" s="215">
        <v>102372</v>
      </c>
      <c r="V404" s="217">
        <v>542.65570068359375</v>
      </c>
      <c r="W404" s="215">
        <v>341998</v>
      </c>
      <c r="X404" s="217">
        <v>0.65889972448348999</v>
      </c>
      <c r="Y404" s="217">
        <v>41.167915344238281</v>
      </c>
      <c r="Z404" s="217">
        <v>26.045242309570312</v>
      </c>
      <c r="AA404" s="217">
        <v>84850.6328125</v>
      </c>
      <c r="AB404" s="216">
        <v>17849.126953125</v>
      </c>
    </row>
    <row r="405" spans="1:28">
      <c r="A405" s="352">
        <v>41892</v>
      </c>
      <c r="B405" s="181" t="s">
        <v>124</v>
      </c>
      <c r="C405" s="181" t="s">
        <v>176</v>
      </c>
      <c r="D405" s="241"/>
      <c r="E405" s="180">
        <v>117</v>
      </c>
      <c r="F405" s="180">
        <v>32</v>
      </c>
      <c r="G405" s="180">
        <v>344</v>
      </c>
      <c r="H405" s="180">
        <v>86</v>
      </c>
      <c r="I405" s="180">
        <v>1300</v>
      </c>
      <c r="J405" s="180">
        <v>343</v>
      </c>
      <c r="K405" s="215">
        <v>15050</v>
      </c>
      <c r="L405" s="215">
        <v>11896152</v>
      </c>
      <c r="M405" s="216">
        <v>0.12651149928569794</v>
      </c>
      <c r="N405" s="215">
        <v>34434272</v>
      </c>
      <c r="O405" s="215">
        <v>34814096</v>
      </c>
      <c r="P405" s="216">
        <v>98.90899658203125</v>
      </c>
      <c r="Q405" s="215">
        <v>0</v>
      </c>
      <c r="R405" s="217">
        <v>0</v>
      </c>
      <c r="S405" s="215">
        <v>0</v>
      </c>
      <c r="T405" s="217">
        <v>0</v>
      </c>
      <c r="U405" s="215">
        <v>92077</v>
      </c>
      <c r="V405" s="217">
        <v>611.80731201171875</v>
      </c>
      <c r="W405" s="215">
        <v>174942</v>
      </c>
      <c r="X405" s="217">
        <v>0.50804615020751953</v>
      </c>
      <c r="Y405" s="217">
        <v>42.338027954101563</v>
      </c>
      <c r="Z405" s="217">
        <v>27.511232376098633</v>
      </c>
      <c r="AA405" s="217">
        <v>59173.69140625</v>
      </c>
      <c r="AB405" s="216">
        <v>11847.1171875</v>
      </c>
    </row>
    <row r="406" spans="1:28">
      <c r="A406" s="352">
        <v>41892</v>
      </c>
      <c r="B406" s="206" t="s">
        <v>133</v>
      </c>
      <c r="C406" s="206" t="s">
        <v>176</v>
      </c>
      <c r="D406" s="241"/>
      <c r="E406" s="180">
        <v>164</v>
      </c>
      <c r="F406" s="180">
        <v>12</v>
      </c>
      <c r="G406" s="180">
        <v>485</v>
      </c>
      <c r="H406" s="180">
        <v>34</v>
      </c>
      <c r="I406" s="180">
        <v>1418</v>
      </c>
      <c r="J406" s="180">
        <v>113</v>
      </c>
      <c r="K406" s="254">
        <v>18165</v>
      </c>
      <c r="L406" s="254">
        <v>16576150</v>
      </c>
      <c r="M406" s="246">
        <v>0.10958515852689743</v>
      </c>
      <c r="N406" s="254">
        <v>59920780</v>
      </c>
      <c r="O406" s="254">
        <v>60172748</v>
      </c>
      <c r="P406" s="246">
        <v>99.581260681152344</v>
      </c>
      <c r="Q406" s="254">
        <v>0</v>
      </c>
      <c r="R406" s="249">
        <v>0</v>
      </c>
      <c r="S406" s="254">
        <v>0</v>
      </c>
      <c r="T406" s="249">
        <v>0</v>
      </c>
      <c r="U406" s="254">
        <v>105304</v>
      </c>
      <c r="V406" s="249">
        <v>579.708251953125</v>
      </c>
      <c r="W406" s="254">
        <v>255261</v>
      </c>
      <c r="X406" s="249">
        <v>0.42599746584892273</v>
      </c>
      <c r="Y406" s="249">
        <v>41.153327941894531</v>
      </c>
      <c r="Z406" s="249">
        <v>25.961597442626953</v>
      </c>
      <c r="AA406" s="249">
        <v>108730.40625</v>
      </c>
      <c r="AB406" s="246">
        <v>21951.25</v>
      </c>
    </row>
    <row r="407" spans="1:28">
      <c r="A407" s="352">
        <v>41892</v>
      </c>
      <c r="B407" s="206" t="s">
        <v>125</v>
      </c>
      <c r="C407" s="206" t="s">
        <v>176</v>
      </c>
      <c r="D407" s="241"/>
      <c r="E407" s="180">
        <v>166</v>
      </c>
      <c r="F407" s="180">
        <v>8</v>
      </c>
      <c r="G407" s="180">
        <v>474</v>
      </c>
      <c r="H407" s="180">
        <v>24</v>
      </c>
      <c r="I407" s="180">
        <v>1531</v>
      </c>
      <c r="J407" s="180">
        <v>93</v>
      </c>
      <c r="K407" s="254">
        <v>17430</v>
      </c>
      <c r="L407" s="254">
        <v>12578682</v>
      </c>
      <c r="M407" s="246">
        <v>0.13856777548789978</v>
      </c>
      <c r="N407" s="254">
        <v>40874288</v>
      </c>
      <c r="O407" s="254">
        <v>41144144</v>
      </c>
      <c r="P407" s="246">
        <v>99.344123840332031</v>
      </c>
      <c r="Q407" s="254">
        <v>0</v>
      </c>
      <c r="R407" s="249">
        <v>0</v>
      </c>
      <c r="S407" s="254">
        <v>0</v>
      </c>
      <c r="T407" s="249">
        <v>0</v>
      </c>
      <c r="U407" s="254">
        <v>94707</v>
      </c>
      <c r="V407" s="249">
        <v>543.35626220703125</v>
      </c>
      <c r="W407" s="254">
        <v>216587</v>
      </c>
      <c r="X407" s="249">
        <v>0.52988570928573608</v>
      </c>
      <c r="Y407" s="249">
        <v>40.868068695068359</v>
      </c>
      <c r="Z407" s="249">
        <v>25.814933776855469</v>
      </c>
      <c r="AA407" s="249">
        <v>74996.375</v>
      </c>
      <c r="AB407" s="246">
        <v>14735.3642578125</v>
      </c>
    </row>
    <row r="408" spans="1:28">
      <c r="A408" s="352">
        <v>41892</v>
      </c>
      <c r="B408" s="181" t="s">
        <v>127</v>
      </c>
      <c r="C408" s="181" t="s">
        <v>128</v>
      </c>
      <c r="D408" s="241"/>
      <c r="E408" s="388">
        <v>150</v>
      </c>
      <c r="F408" s="388">
        <v>16</v>
      </c>
      <c r="G408" s="388">
        <v>450</v>
      </c>
      <c r="H408" s="388">
        <v>48</v>
      </c>
      <c r="I408" s="388">
        <v>1447</v>
      </c>
      <c r="J408" s="388">
        <v>160</v>
      </c>
      <c r="K408" s="187">
        <v>5207979</v>
      </c>
      <c r="L408" s="187">
        <v>5213624</v>
      </c>
      <c r="M408" s="185">
        <v>99.8917236328125</v>
      </c>
      <c r="N408" s="187">
        <v>22589220</v>
      </c>
      <c r="O408" s="187">
        <v>22681500</v>
      </c>
      <c r="P408" s="185">
        <v>99.593147277832031</v>
      </c>
      <c r="Q408" s="187">
        <v>102724</v>
      </c>
      <c r="R408" s="186">
        <v>1.9702993631362915</v>
      </c>
      <c r="S408" s="187">
        <v>5224</v>
      </c>
      <c r="T408" s="186">
        <v>2.3031987249851227E-2</v>
      </c>
      <c r="U408" s="187">
        <v>65078</v>
      </c>
      <c r="V408" s="186">
        <v>1.2495826482772827</v>
      </c>
      <c r="W408" s="187">
        <v>18731</v>
      </c>
      <c r="X408" s="186">
        <v>8.2920081913471222E-2</v>
      </c>
      <c r="Y408" s="186">
        <v>114.61304473876953</v>
      </c>
      <c r="Z408" s="186">
        <v>27.177145004272461</v>
      </c>
      <c r="AA408" s="186">
        <v>60593.84765625</v>
      </c>
      <c r="AB408" s="185">
        <v>8797.904296875</v>
      </c>
    </row>
    <row r="409" spans="1:28">
      <c r="A409" s="352">
        <v>41892</v>
      </c>
      <c r="B409" s="181" t="s">
        <v>129</v>
      </c>
      <c r="C409" s="181" t="s">
        <v>128</v>
      </c>
      <c r="D409" s="241"/>
      <c r="E409" s="388">
        <v>152</v>
      </c>
      <c r="F409" s="388">
        <v>3</v>
      </c>
      <c r="G409" s="388">
        <v>452</v>
      </c>
      <c r="H409" s="388">
        <v>9</v>
      </c>
      <c r="I409" s="388">
        <v>1178</v>
      </c>
      <c r="J409" s="388">
        <v>29</v>
      </c>
      <c r="K409" s="187">
        <v>2973559</v>
      </c>
      <c r="L409" s="187">
        <v>2976532</v>
      </c>
      <c r="M409" s="185">
        <v>99.900115966796875</v>
      </c>
      <c r="N409" s="187">
        <v>14211653</v>
      </c>
      <c r="O409" s="187">
        <v>14271453</v>
      </c>
      <c r="P409" s="185">
        <v>99.580978393554688</v>
      </c>
      <c r="Q409" s="187">
        <v>90841</v>
      </c>
      <c r="R409" s="186">
        <v>3.0519073009490967</v>
      </c>
      <c r="S409" s="187">
        <v>15053</v>
      </c>
      <c r="T409" s="186">
        <v>0.10547629743814468</v>
      </c>
      <c r="U409" s="187">
        <v>35468</v>
      </c>
      <c r="V409" s="186">
        <v>1.1927794218063354</v>
      </c>
      <c r="W409" s="187">
        <v>14519</v>
      </c>
      <c r="X409" s="186">
        <v>0.10216264426708221</v>
      </c>
      <c r="Y409" s="186">
        <v>113.44013977050781</v>
      </c>
      <c r="Z409" s="186">
        <v>29.873697280883789</v>
      </c>
      <c r="AA409" s="186">
        <v>44219.16015625</v>
      </c>
      <c r="AB409" s="185">
        <v>6663.6181640625</v>
      </c>
    </row>
    <row r="410" spans="1:28">
      <c r="A410" s="352">
        <v>41892</v>
      </c>
      <c r="B410" s="199" t="s">
        <v>130</v>
      </c>
      <c r="C410" s="199" t="s">
        <v>128</v>
      </c>
      <c r="D410" s="241"/>
      <c r="E410" s="219">
        <v>176</v>
      </c>
      <c r="F410" s="219">
        <v>5</v>
      </c>
      <c r="G410" s="219">
        <v>528</v>
      </c>
      <c r="H410" s="219">
        <v>15</v>
      </c>
      <c r="I410" s="219">
        <v>840</v>
      </c>
      <c r="J410" s="219">
        <v>31</v>
      </c>
      <c r="K410" s="255">
        <v>5968482</v>
      </c>
      <c r="L410" s="255">
        <v>5969259</v>
      </c>
      <c r="M410" s="196">
        <v>99.986984252929688</v>
      </c>
      <c r="N410" s="255">
        <v>32780850</v>
      </c>
      <c r="O410" s="255">
        <v>32849886</v>
      </c>
      <c r="P410" s="196">
        <v>99.789840698242188</v>
      </c>
      <c r="Q410" s="255">
        <v>81360</v>
      </c>
      <c r="R410" s="214">
        <v>1.362983226776123</v>
      </c>
      <c r="S410" s="255">
        <v>2175</v>
      </c>
      <c r="T410" s="214">
        <v>6.6210273653268814E-3</v>
      </c>
      <c r="U410" s="255">
        <v>47490</v>
      </c>
      <c r="V410" s="214">
        <v>0.79567968845367432</v>
      </c>
      <c r="W410" s="255">
        <v>15449</v>
      </c>
      <c r="X410" s="214">
        <v>4.712812602519989E-2</v>
      </c>
      <c r="Y410" s="256">
        <v>117.77437591552734</v>
      </c>
      <c r="Z410" s="256">
        <v>31.864246368408203</v>
      </c>
      <c r="AA410" s="256">
        <v>83197.3125</v>
      </c>
      <c r="AB410" s="256">
        <v>14923.4189453125</v>
      </c>
    </row>
    <row r="411" spans="1:28">
      <c r="A411" s="352">
        <v>41892</v>
      </c>
      <c r="B411" s="180" t="s">
        <v>132</v>
      </c>
      <c r="C411" s="180" t="s">
        <v>128</v>
      </c>
      <c r="D411" s="241"/>
      <c r="E411" s="219">
        <v>178</v>
      </c>
      <c r="F411" s="219">
        <v>5</v>
      </c>
      <c r="G411" s="219">
        <v>527</v>
      </c>
      <c r="H411" s="219">
        <v>15</v>
      </c>
      <c r="I411" s="219">
        <v>991</v>
      </c>
      <c r="J411" s="219">
        <v>28</v>
      </c>
      <c r="K411" s="219">
        <v>4833373</v>
      </c>
      <c r="L411" s="219">
        <v>4834646</v>
      </c>
      <c r="M411" s="196">
        <v>99.973670959472656</v>
      </c>
      <c r="N411" s="219">
        <v>24362174</v>
      </c>
      <c r="O411" s="219">
        <v>24420236</v>
      </c>
      <c r="P411" s="196">
        <v>99.762237548828125</v>
      </c>
      <c r="Q411" s="219">
        <v>24957</v>
      </c>
      <c r="R411" s="196">
        <v>0.51621150970458984</v>
      </c>
      <c r="S411" s="219">
        <v>1481</v>
      </c>
      <c r="T411" s="196">
        <v>6.0646426863968372E-3</v>
      </c>
      <c r="U411" s="219">
        <v>42547</v>
      </c>
      <c r="V411" s="196">
        <v>0.88027554750442505</v>
      </c>
      <c r="W411" s="219">
        <v>13775</v>
      </c>
      <c r="X411" s="196">
        <v>5.6542571634054184E-2</v>
      </c>
      <c r="Y411" s="194">
        <v>115.25677490234375</v>
      </c>
      <c r="Z411" s="194">
        <v>30.229364395141602</v>
      </c>
      <c r="AA411" s="194">
        <v>65095.8828125</v>
      </c>
      <c r="AB411" s="194">
        <v>10623.880859375</v>
      </c>
    </row>
    <row r="412" spans="1:28">
      <c r="A412" s="352">
        <v>41891</v>
      </c>
      <c r="B412" s="199" t="s">
        <v>6</v>
      </c>
      <c r="C412" s="199"/>
      <c r="D412" s="241"/>
      <c r="E412" s="219">
        <v>1931</v>
      </c>
      <c r="F412" s="219">
        <v>210</v>
      </c>
      <c r="G412" s="219">
        <v>5723</v>
      </c>
      <c r="H412" s="219">
        <v>608</v>
      </c>
      <c r="I412" s="219">
        <v>16867</v>
      </c>
      <c r="J412" s="219">
        <v>2314</v>
      </c>
      <c r="K412" s="255">
        <v>41530685</v>
      </c>
      <c r="L412" s="255">
        <v>100016963</v>
      </c>
      <c r="M412" s="196">
        <v>41.523641344718698</v>
      </c>
      <c r="N412" s="255">
        <v>316467579</v>
      </c>
      <c r="O412" s="255">
        <v>319159139</v>
      </c>
      <c r="P412" s="196">
        <v>99.156671493589911</v>
      </c>
      <c r="Q412" s="255">
        <v>436420</v>
      </c>
      <c r="R412" s="214" t="e">
        <v>#DIV/0!</v>
      </c>
      <c r="S412" s="255">
        <v>384698</v>
      </c>
      <c r="T412" s="214">
        <v>0.2863265542878497</v>
      </c>
      <c r="U412" s="255">
        <v>1498342</v>
      </c>
      <c r="V412" s="214">
        <v>3.607795039385834</v>
      </c>
      <c r="W412" s="255">
        <v>1637981</v>
      </c>
      <c r="X412" s="214">
        <v>0.51758256737824404</v>
      </c>
      <c r="Y412" s="256">
        <v>80.268159548441574</v>
      </c>
      <c r="Z412" s="256">
        <v>28.962066555023195</v>
      </c>
      <c r="AA412" s="256">
        <v>804728.65625</v>
      </c>
      <c r="AB412" s="256">
        <v>146587.20849609375</v>
      </c>
    </row>
    <row r="413" spans="1:28">
      <c r="A413" s="352">
        <v>41891</v>
      </c>
      <c r="B413" s="180" t="s">
        <v>134</v>
      </c>
      <c r="C413" s="180"/>
      <c r="D413" s="241"/>
      <c r="E413" s="219">
        <v>660</v>
      </c>
      <c r="F413" s="219">
        <v>109</v>
      </c>
      <c r="G413" s="219">
        <v>1974</v>
      </c>
      <c r="H413" s="219">
        <v>327</v>
      </c>
      <c r="I413" s="219">
        <v>6737</v>
      </c>
      <c r="J413" s="219">
        <v>1352</v>
      </c>
      <c r="K413" s="219">
        <v>22750749</v>
      </c>
      <c r="L413" s="219">
        <v>23354561</v>
      </c>
      <c r="M413" s="196">
        <v>97.414586384218481</v>
      </c>
      <c r="N413" s="219">
        <v>41421440</v>
      </c>
      <c r="O413" s="219">
        <v>42602991</v>
      </c>
      <c r="P413" s="196">
        <v>97.226600827157881</v>
      </c>
      <c r="Q413" s="219">
        <v>147443</v>
      </c>
      <c r="R413" s="196">
        <v>0.63132421843577913</v>
      </c>
      <c r="S413" s="219">
        <v>353503</v>
      </c>
      <c r="T413" s="196">
        <v>0.82976096525831144</v>
      </c>
      <c r="U413" s="219">
        <v>904934</v>
      </c>
      <c r="V413" s="196">
        <v>3.9776007948812917</v>
      </c>
      <c r="W413" s="219">
        <v>572889</v>
      </c>
      <c r="X413" s="196">
        <v>1.383073607311601</v>
      </c>
      <c r="Y413" s="194">
        <v>84.547889709472656</v>
      </c>
      <c r="Z413" s="194">
        <v>30.928540420532226</v>
      </c>
      <c r="AA413" s="194">
        <v>249606.10546875</v>
      </c>
      <c r="AB413" s="194">
        <v>40498.2236328125</v>
      </c>
    </row>
    <row r="414" spans="1:28">
      <c r="A414" s="352">
        <v>41891</v>
      </c>
      <c r="B414" s="180" t="s">
        <v>175</v>
      </c>
      <c r="C414" s="180"/>
      <c r="D414" s="241"/>
      <c r="E414" s="219">
        <v>615</v>
      </c>
      <c r="F414" s="219">
        <v>72</v>
      </c>
      <c r="G414" s="219">
        <v>1792</v>
      </c>
      <c r="H414" s="219">
        <v>194</v>
      </c>
      <c r="I414" s="219">
        <v>5677</v>
      </c>
      <c r="J414" s="219">
        <v>710</v>
      </c>
      <c r="K414" s="219">
        <v>69510</v>
      </c>
      <c r="L414" s="219">
        <v>57940940</v>
      </c>
      <c r="M414" s="196">
        <v>0.11996698707338886</v>
      </c>
      <c r="N414" s="219">
        <v>183562128</v>
      </c>
      <c r="O414" s="219">
        <v>184802756</v>
      </c>
      <c r="P414" s="196">
        <v>99.328674513923374</v>
      </c>
      <c r="Q414" s="219">
        <v>0</v>
      </c>
      <c r="R414" s="196" t="e">
        <v>#DIV/0!</v>
      </c>
      <c r="S414" s="219">
        <v>0</v>
      </c>
      <c r="T414" s="196" t="e">
        <v>#DIV/0!</v>
      </c>
      <c r="U414" s="219">
        <v>395351</v>
      </c>
      <c r="V414" s="196">
        <v>568.76852271616428</v>
      </c>
      <c r="W414" s="219">
        <v>1001898</v>
      </c>
      <c r="X414" s="196">
        <v>0.54580867701282265</v>
      </c>
      <c r="Y414" s="194">
        <v>41.218741416931152</v>
      </c>
      <c r="Z414" s="194">
        <v>26.266327381134033</v>
      </c>
      <c r="AA414" s="194">
        <v>314567.65625</v>
      </c>
      <c r="AB414" s="194">
        <v>65407.283203125</v>
      </c>
    </row>
    <row r="415" spans="1:28">
      <c r="A415" s="352">
        <v>41891</v>
      </c>
      <c r="B415" s="218" t="s">
        <v>135</v>
      </c>
      <c r="C415" s="126"/>
      <c r="D415" s="241"/>
      <c r="E415" s="219">
        <v>656</v>
      </c>
      <c r="F415" s="219">
        <v>29</v>
      </c>
      <c r="G415" s="219">
        <v>1957</v>
      </c>
      <c r="H415" s="219">
        <v>87</v>
      </c>
      <c r="I415" s="219">
        <v>4453</v>
      </c>
      <c r="J415" s="219">
        <v>252</v>
      </c>
      <c r="K415" s="189">
        <v>18710426</v>
      </c>
      <c r="L415" s="189">
        <v>18721462</v>
      </c>
      <c r="M415" s="196">
        <v>99.94105161231532</v>
      </c>
      <c r="N415" s="189">
        <v>91484011</v>
      </c>
      <c r="O415" s="189">
        <v>91753392</v>
      </c>
      <c r="P415" s="196">
        <v>99.70640758436484</v>
      </c>
      <c r="Q415" s="189">
        <v>288977</v>
      </c>
      <c r="R415" s="192">
        <v>1.543559997252969</v>
      </c>
      <c r="S415" s="189">
        <v>31195</v>
      </c>
      <c r="T415" s="192">
        <v>3.399874378825362E-2</v>
      </c>
      <c r="U415" s="189">
        <v>198057</v>
      </c>
      <c r="V415" s="205">
        <v>1.058538192492722</v>
      </c>
      <c r="W415" s="189">
        <v>63194</v>
      </c>
      <c r="X415" s="205">
        <v>6.9076551162207206E-2</v>
      </c>
      <c r="Y415" s="203">
        <v>115.0378475189209</v>
      </c>
      <c r="Z415" s="203">
        <v>29.69133186340332</v>
      </c>
      <c r="AA415" s="203">
        <v>240554.89453125</v>
      </c>
      <c r="AB415" s="203">
        <v>40681.70166015625</v>
      </c>
    </row>
    <row r="416" spans="1:28">
      <c r="A416" s="352">
        <v>41891</v>
      </c>
      <c r="B416" s="218" t="s">
        <v>121</v>
      </c>
      <c r="C416" s="218" t="s">
        <v>122</v>
      </c>
      <c r="D416" s="241"/>
      <c r="E416" s="305">
        <v>168</v>
      </c>
      <c r="F416" s="305">
        <v>64</v>
      </c>
      <c r="G416" s="305">
        <v>492</v>
      </c>
      <c r="H416" s="305">
        <v>191</v>
      </c>
      <c r="I416" s="305">
        <v>1874</v>
      </c>
      <c r="J416" s="305">
        <v>801</v>
      </c>
      <c r="K416" s="215">
        <v>7874227</v>
      </c>
      <c r="L416" s="215">
        <v>8146402</v>
      </c>
      <c r="M416" s="216">
        <v>96.658950805664063</v>
      </c>
      <c r="N416" s="215">
        <v>15859138</v>
      </c>
      <c r="O416" s="215">
        <v>16380930</v>
      </c>
      <c r="P416" s="216">
        <v>96.81463623046875</v>
      </c>
      <c r="Q416" s="215">
        <v>107588</v>
      </c>
      <c r="R416" s="217">
        <v>1.3206812143325806</v>
      </c>
      <c r="S416" s="215">
        <v>249057</v>
      </c>
      <c r="T416" s="217">
        <v>1.5204081535339355</v>
      </c>
      <c r="U416" s="215">
        <v>394543</v>
      </c>
      <c r="V416" s="217">
        <v>5.010561466217041</v>
      </c>
      <c r="W416" s="215">
        <v>267773</v>
      </c>
      <c r="X416" s="217">
        <v>1.6884461641311646</v>
      </c>
      <c r="Y416" s="217">
        <v>71.622886657714844</v>
      </c>
      <c r="Z416" s="217">
        <v>25.275552749633789</v>
      </c>
      <c r="AA416" s="217">
        <v>82501.1640625</v>
      </c>
      <c r="AB416" s="216">
        <v>12546.05078125</v>
      </c>
    </row>
    <row r="417" spans="1:28">
      <c r="A417" s="352">
        <v>41891</v>
      </c>
      <c r="B417" s="242" t="s">
        <v>123</v>
      </c>
      <c r="C417" s="218" t="s">
        <v>122</v>
      </c>
      <c r="D417" s="241"/>
      <c r="E417" s="305">
        <v>158</v>
      </c>
      <c r="F417" s="305">
        <v>11</v>
      </c>
      <c r="G417" s="305">
        <v>489</v>
      </c>
      <c r="H417" s="305">
        <v>34</v>
      </c>
      <c r="I417" s="305">
        <v>1466</v>
      </c>
      <c r="J417" s="305">
        <v>132</v>
      </c>
      <c r="K417" s="215">
        <v>4670751</v>
      </c>
      <c r="L417" s="215">
        <v>4754936</v>
      </c>
      <c r="M417" s="216">
        <v>98.229522705078125</v>
      </c>
      <c r="N417" s="215">
        <v>7752782</v>
      </c>
      <c r="O417" s="215">
        <v>7911105</v>
      </c>
      <c r="P417" s="216">
        <v>97.998725891113281</v>
      </c>
      <c r="Q417" s="215">
        <v>9625</v>
      </c>
      <c r="R417" s="217">
        <v>0.20242123305797577</v>
      </c>
      <c r="S417" s="215">
        <v>13036</v>
      </c>
      <c r="T417" s="217">
        <v>0.16478101909160614</v>
      </c>
      <c r="U417" s="215">
        <v>138477</v>
      </c>
      <c r="V417" s="217">
        <v>2.9647693634033203</v>
      </c>
      <c r="W417" s="215">
        <v>85169</v>
      </c>
      <c r="X417" s="217">
        <v>1.0985604524612427</v>
      </c>
      <c r="Y417" s="217">
        <v>90.091331481933594</v>
      </c>
      <c r="Z417" s="217">
        <v>33.72833251953125</v>
      </c>
      <c r="AA417" s="217">
        <v>51125.546875</v>
      </c>
      <c r="AB417" s="216">
        <v>8888.298828125</v>
      </c>
    </row>
    <row r="418" spans="1:28">
      <c r="A418" s="352">
        <v>41891</v>
      </c>
      <c r="B418" s="242" t="s">
        <v>183</v>
      </c>
      <c r="C418" s="218" t="s">
        <v>122</v>
      </c>
      <c r="D418" s="241"/>
      <c r="E418" s="305">
        <v>130</v>
      </c>
      <c r="F418" s="305">
        <v>10</v>
      </c>
      <c r="G418" s="305">
        <v>391</v>
      </c>
      <c r="H418" s="305">
        <v>30</v>
      </c>
      <c r="I418" s="305">
        <v>1472</v>
      </c>
      <c r="J418" s="305">
        <v>114</v>
      </c>
      <c r="K418" s="215">
        <v>3654732</v>
      </c>
      <c r="L418" s="215">
        <v>3730307</v>
      </c>
      <c r="M418" s="216">
        <v>97.974029541015625</v>
      </c>
      <c r="N418" s="215">
        <v>5923302</v>
      </c>
      <c r="O418" s="215">
        <v>6077785</v>
      </c>
      <c r="P418" s="216">
        <v>97.458236694335938</v>
      </c>
      <c r="Q418" s="215">
        <v>6019</v>
      </c>
      <c r="R418" s="217">
        <v>0.16135400533676147</v>
      </c>
      <c r="S418" s="215">
        <v>19841</v>
      </c>
      <c r="T418" s="217">
        <v>0.32645115256309509</v>
      </c>
      <c r="U418" s="215">
        <v>116033</v>
      </c>
      <c r="V418" s="217">
        <v>3.1748702526092529</v>
      </c>
      <c r="W418" s="215">
        <v>68153</v>
      </c>
      <c r="X418" s="217">
        <v>1.1505913734436035</v>
      </c>
      <c r="Y418" s="217">
        <v>88.672866821289063</v>
      </c>
      <c r="Z418" s="217">
        <v>31.941423416137695</v>
      </c>
      <c r="AA418" s="217">
        <v>38765.625</v>
      </c>
      <c r="AB418" s="216">
        <v>6455.03076171875</v>
      </c>
    </row>
    <row r="419" spans="1:28">
      <c r="A419" s="352">
        <v>41891</v>
      </c>
      <c r="B419" s="181" t="s">
        <v>126</v>
      </c>
      <c r="C419" s="218" t="s">
        <v>122</v>
      </c>
      <c r="D419" s="241"/>
      <c r="E419" s="305">
        <v>107</v>
      </c>
      <c r="F419" s="305">
        <v>7</v>
      </c>
      <c r="G419" s="305">
        <v>313</v>
      </c>
      <c r="H419" s="305">
        <v>21</v>
      </c>
      <c r="I419" s="305">
        <v>951</v>
      </c>
      <c r="J419" s="305">
        <v>86</v>
      </c>
      <c r="K419" s="215">
        <v>3168306</v>
      </c>
      <c r="L419" s="215">
        <v>3239547</v>
      </c>
      <c r="M419" s="216">
        <v>97.800895690917969</v>
      </c>
      <c r="N419" s="215">
        <v>5201831</v>
      </c>
      <c r="O419" s="215">
        <v>5317502</v>
      </c>
      <c r="P419" s="216">
        <v>97.824714660644531</v>
      </c>
      <c r="Q419" s="215">
        <v>6486</v>
      </c>
      <c r="R419" s="217">
        <v>0.20021317899227142</v>
      </c>
      <c r="S419" s="215">
        <v>7419</v>
      </c>
      <c r="T419" s="217">
        <v>0.13952039182186127</v>
      </c>
      <c r="U419" s="215">
        <v>102067</v>
      </c>
      <c r="V419" s="217">
        <v>3.2215006351470947</v>
      </c>
      <c r="W419" s="215">
        <v>64693</v>
      </c>
      <c r="X419" s="217">
        <v>1.243658185005188</v>
      </c>
      <c r="Y419" s="217">
        <v>91.215461730957031</v>
      </c>
      <c r="Z419" s="217">
        <v>32.229518890380859</v>
      </c>
      <c r="AA419" s="217">
        <v>37373.85546875</v>
      </c>
      <c r="AB419" s="216">
        <v>5980.55419921875</v>
      </c>
    </row>
    <row r="420" spans="1:28">
      <c r="A420" s="352">
        <v>41891</v>
      </c>
      <c r="B420" s="181" t="s">
        <v>184</v>
      </c>
      <c r="C420" s="218" t="s">
        <v>122</v>
      </c>
      <c r="D420" s="241"/>
      <c r="E420" s="305">
        <v>97</v>
      </c>
      <c r="F420" s="305">
        <v>17</v>
      </c>
      <c r="G420" s="305">
        <v>289</v>
      </c>
      <c r="H420" s="305">
        <v>51</v>
      </c>
      <c r="I420" s="305">
        <v>974</v>
      </c>
      <c r="J420" s="305">
        <v>219</v>
      </c>
      <c r="K420" s="215">
        <v>3382733</v>
      </c>
      <c r="L420" s="215">
        <v>3483369</v>
      </c>
      <c r="M420" s="216">
        <v>97.110954284667969</v>
      </c>
      <c r="N420" s="215">
        <v>6684387</v>
      </c>
      <c r="O420" s="215">
        <v>6915669</v>
      </c>
      <c r="P420" s="216">
        <v>96.655677795410156</v>
      </c>
      <c r="Q420" s="215">
        <v>17725</v>
      </c>
      <c r="R420" s="217">
        <v>0.5088464617729187</v>
      </c>
      <c r="S420" s="215">
        <v>64150</v>
      </c>
      <c r="T420" s="217">
        <v>0.92760366201400757</v>
      </c>
      <c r="U420" s="215">
        <v>153814</v>
      </c>
      <c r="V420" s="217">
        <v>4.5470333099365234</v>
      </c>
      <c r="W420" s="215">
        <v>87101</v>
      </c>
      <c r="X420" s="217">
        <v>1.3030514717102051</v>
      </c>
      <c r="Y420" s="217">
        <v>81.13690185546875</v>
      </c>
      <c r="Z420" s="217">
        <v>31.467874526977539</v>
      </c>
      <c r="AA420" s="217">
        <v>39839.9140625</v>
      </c>
      <c r="AB420" s="216">
        <v>6628.2890625</v>
      </c>
    </row>
    <row r="421" spans="1:28">
      <c r="A421" s="352">
        <v>41891</v>
      </c>
      <c r="B421" s="181" t="s">
        <v>131</v>
      </c>
      <c r="C421" s="218" t="s">
        <v>176</v>
      </c>
      <c r="D421" s="241"/>
      <c r="E421" s="305">
        <v>168</v>
      </c>
      <c r="F421" s="305">
        <v>20</v>
      </c>
      <c r="G421" s="305">
        <v>489</v>
      </c>
      <c r="H421" s="305">
        <v>50</v>
      </c>
      <c r="I421" s="305">
        <v>1428</v>
      </c>
      <c r="J421" s="305">
        <v>161</v>
      </c>
      <c r="K421" s="215">
        <v>18865</v>
      </c>
      <c r="L421" s="215">
        <v>16688940</v>
      </c>
      <c r="M421" s="216">
        <v>0.11303893476724625</v>
      </c>
      <c r="N421" s="215">
        <v>51646308</v>
      </c>
      <c r="O421" s="215">
        <v>51971816</v>
      </c>
      <c r="P421" s="216">
        <v>99.373680114746094</v>
      </c>
      <c r="Q421" s="215">
        <v>0</v>
      </c>
      <c r="R421" s="217">
        <v>0</v>
      </c>
      <c r="S421" s="215">
        <v>0</v>
      </c>
      <c r="T421" s="217">
        <v>0</v>
      </c>
      <c r="U421" s="215">
        <v>104594</v>
      </c>
      <c r="V421" s="217">
        <v>554.43414306640625</v>
      </c>
      <c r="W421" s="215">
        <v>338152</v>
      </c>
      <c r="X421" s="217">
        <v>0.65474575757980347</v>
      </c>
      <c r="Y421" s="217">
        <v>41.362693786621094</v>
      </c>
      <c r="Z421" s="217">
        <v>26.06108283996582</v>
      </c>
      <c r="AA421" s="217">
        <v>84581.125</v>
      </c>
      <c r="AB421" s="216">
        <v>17812.5703125</v>
      </c>
    </row>
    <row r="422" spans="1:28">
      <c r="A422" s="352">
        <v>41891</v>
      </c>
      <c r="B422" s="181" t="s">
        <v>124</v>
      </c>
      <c r="C422" s="181" t="s">
        <v>176</v>
      </c>
      <c r="D422" s="241"/>
      <c r="E422" s="180">
        <v>117</v>
      </c>
      <c r="F422" s="180">
        <v>32</v>
      </c>
      <c r="G422" s="180">
        <v>344</v>
      </c>
      <c r="H422" s="180">
        <v>86</v>
      </c>
      <c r="I422" s="180">
        <v>1300</v>
      </c>
      <c r="J422" s="180">
        <v>343</v>
      </c>
      <c r="K422" s="215">
        <v>15050</v>
      </c>
      <c r="L422" s="215">
        <v>12312410</v>
      </c>
      <c r="M422" s="216">
        <v>0.12223439663648605</v>
      </c>
      <c r="N422" s="215">
        <v>33896552</v>
      </c>
      <c r="O422" s="215">
        <v>34280480</v>
      </c>
      <c r="P422" s="216">
        <v>98.880035400390625</v>
      </c>
      <c r="Q422" s="215">
        <v>0</v>
      </c>
      <c r="R422" s="217">
        <v>0</v>
      </c>
      <c r="S422" s="215">
        <v>0</v>
      </c>
      <c r="T422" s="217">
        <v>0</v>
      </c>
      <c r="U422" s="215">
        <v>90004</v>
      </c>
      <c r="V422" s="217">
        <v>598.033203125</v>
      </c>
      <c r="W422" s="215">
        <v>185631</v>
      </c>
      <c r="X422" s="217">
        <v>0.54763978719711304</v>
      </c>
      <c r="Y422" s="217">
        <v>41.874530792236328</v>
      </c>
      <c r="Z422" s="217">
        <v>27.601707458496094</v>
      </c>
      <c r="AA422" s="217">
        <v>56962.5390625</v>
      </c>
      <c r="AB422" s="216">
        <v>11829.1767578125</v>
      </c>
    </row>
    <row r="423" spans="1:28">
      <c r="A423" s="352">
        <v>41891</v>
      </c>
      <c r="B423" s="206" t="s">
        <v>133</v>
      </c>
      <c r="C423" s="206" t="s">
        <v>176</v>
      </c>
      <c r="D423" s="241"/>
      <c r="E423" s="180">
        <v>164</v>
      </c>
      <c r="F423" s="180">
        <v>12</v>
      </c>
      <c r="G423" s="180">
        <v>485</v>
      </c>
      <c r="H423" s="180">
        <v>34</v>
      </c>
      <c r="I423" s="180">
        <v>1418</v>
      </c>
      <c r="J423" s="180">
        <v>113</v>
      </c>
      <c r="K423" s="254">
        <v>18165</v>
      </c>
      <c r="L423" s="254">
        <v>16490453</v>
      </c>
      <c r="M423" s="246">
        <v>0.1101546436548233</v>
      </c>
      <c r="N423" s="254">
        <v>58316772</v>
      </c>
      <c r="O423" s="254">
        <v>58562400</v>
      </c>
      <c r="P423" s="246">
        <v>99.580574035644531</v>
      </c>
      <c r="Q423" s="254">
        <v>0</v>
      </c>
      <c r="R423" s="249">
        <v>0</v>
      </c>
      <c r="S423" s="254">
        <v>0</v>
      </c>
      <c r="T423" s="249">
        <v>0</v>
      </c>
      <c r="U423" s="254">
        <v>101411</v>
      </c>
      <c r="V423" s="249">
        <v>558.27691650390625</v>
      </c>
      <c r="W423" s="254">
        <v>266111</v>
      </c>
      <c r="X423" s="249">
        <v>0.45631983876228333</v>
      </c>
      <c r="Y423" s="249">
        <v>41.041477203369141</v>
      </c>
      <c r="Z423" s="249">
        <v>25.918977737426758</v>
      </c>
      <c r="AA423" s="249">
        <v>102774.171875</v>
      </c>
      <c r="AB423" s="246">
        <v>21173.84375</v>
      </c>
    </row>
    <row r="424" spans="1:28">
      <c r="A424" s="352">
        <v>41891</v>
      </c>
      <c r="B424" s="206" t="s">
        <v>125</v>
      </c>
      <c r="C424" s="206" t="s">
        <v>176</v>
      </c>
      <c r="D424" s="241"/>
      <c r="E424" s="180">
        <v>166</v>
      </c>
      <c r="F424" s="180">
        <v>8</v>
      </c>
      <c r="G424" s="180">
        <v>474</v>
      </c>
      <c r="H424" s="180">
        <v>24</v>
      </c>
      <c r="I424" s="180">
        <v>1531</v>
      </c>
      <c r="J424" s="180">
        <v>93</v>
      </c>
      <c r="K424" s="254">
        <v>17430</v>
      </c>
      <c r="L424" s="254">
        <v>12449137</v>
      </c>
      <c r="M424" s="246">
        <v>0.14000970125198364</v>
      </c>
      <c r="N424" s="254">
        <v>39702496</v>
      </c>
      <c r="O424" s="254">
        <v>39988060</v>
      </c>
      <c r="P424" s="246">
        <v>99.285873413085938</v>
      </c>
      <c r="Q424" s="254">
        <v>0</v>
      </c>
      <c r="R424" s="249">
        <v>0</v>
      </c>
      <c r="S424" s="254">
        <v>0</v>
      </c>
      <c r="T424" s="249">
        <v>0</v>
      </c>
      <c r="U424" s="254">
        <v>99342</v>
      </c>
      <c r="V424" s="249">
        <v>569.9483642578125</v>
      </c>
      <c r="W424" s="254">
        <v>212004</v>
      </c>
      <c r="X424" s="249">
        <v>0.5339815616607666</v>
      </c>
      <c r="Y424" s="249">
        <v>40.596263885498047</v>
      </c>
      <c r="Z424" s="249">
        <v>25.483541488647461</v>
      </c>
      <c r="AA424" s="249">
        <v>70249.8203125</v>
      </c>
      <c r="AB424" s="246">
        <v>14591.6923828125</v>
      </c>
    </row>
    <row r="425" spans="1:28">
      <c r="A425" s="352">
        <v>41891</v>
      </c>
      <c r="B425" s="181" t="s">
        <v>127</v>
      </c>
      <c r="C425" s="181" t="s">
        <v>128</v>
      </c>
      <c r="D425" s="241"/>
      <c r="E425" s="388">
        <v>150</v>
      </c>
      <c r="F425" s="388">
        <v>16</v>
      </c>
      <c r="G425" s="388">
        <v>450</v>
      </c>
      <c r="H425" s="388">
        <v>48</v>
      </c>
      <c r="I425" s="388">
        <v>1445</v>
      </c>
      <c r="J425" s="388">
        <v>160</v>
      </c>
      <c r="K425" s="187">
        <v>5062431</v>
      </c>
      <c r="L425" s="187">
        <v>5068077</v>
      </c>
      <c r="M425" s="185">
        <v>99.888595581054688</v>
      </c>
      <c r="N425" s="187">
        <v>21845380</v>
      </c>
      <c r="O425" s="187">
        <v>21932470</v>
      </c>
      <c r="P425" s="185">
        <v>99.602920532226563</v>
      </c>
      <c r="Q425" s="187">
        <v>120499</v>
      </c>
      <c r="R425" s="186">
        <v>2.3776078224182129</v>
      </c>
      <c r="S425" s="187">
        <v>5851</v>
      </c>
      <c r="T425" s="186">
        <v>2.6677342131733894E-2</v>
      </c>
      <c r="U425" s="187">
        <v>62752</v>
      </c>
      <c r="V425" s="186">
        <v>1.2395626306533813</v>
      </c>
      <c r="W425" s="187">
        <v>18619</v>
      </c>
      <c r="X425" s="186">
        <v>8.5230834782123566E-2</v>
      </c>
      <c r="Y425" s="186">
        <v>115.71012878417969</v>
      </c>
      <c r="Z425" s="186">
        <v>27.863796234130859</v>
      </c>
      <c r="AA425" s="186">
        <v>57390.57421875</v>
      </c>
      <c r="AB425" s="185">
        <v>8895.5380859375</v>
      </c>
    </row>
    <row r="426" spans="1:28">
      <c r="A426" s="352">
        <v>41891</v>
      </c>
      <c r="B426" s="181" t="s">
        <v>129</v>
      </c>
      <c r="C426" s="181" t="s">
        <v>128</v>
      </c>
      <c r="D426" s="241"/>
      <c r="E426" s="388">
        <v>152</v>
      </c>
      <c r="F426" s="388">
        <v>3</v>
      </c>
      <c r="G426" s="388">
        <v>452</v>
      </c>
      <c r="H426" s="388">
        <v>9</v>
      </c>
      <c r="I426" s="388">
        <v>1182</v>
      </c>
      <c r="J426" s="388">
        <v>29</v>
      </c>
      <c r="K426" s="187">
        <v>2920211</v>
      </c>
      <c r="L426" s="187">
        <v>2923726</v>
      </c>
      <c r="M426" s="185">
        <v>99.879776000976563</v>
      </c>
      <c r="N426" s="187">
        <v>13790805</v>
      </c>
      <c r="O426" s="187">
        <v>13846752</v>
      </c>
      <c r="P426" s="185">
        <v>99.595954895019531</v>
      </c>
      <c r="Q426" s="187">
        <v>94135</v>
      </c>
      <c r="R426" s="186">
        <v>3.2196929454803467</v>
      </c>
      <c r="S426" s="187">
        <v>21226</v>
      </c>
      <c r="T426" s="186">
        <v>0.15329226851463318</v>
      </c>
      <c r="U426" s="187">
        <v>32671</v>
      </c>
      <c r="V426" s="186">
        <v>1.1187890768051147</v>
      </c>
      <c r="W426" s="187">
        <v>13106</v>
      </c>
      <c r="X426" s="186">
        <v>9.5034338533878326E-2</v>
      </c>
      <c r="Y426" s="186">
        <v>112.82399749755859</v>
      </c>
      <c r="Z426" s="186">
        <v>28.734836578369141</v>
      </c>
      <c r="AA426" s="186">
        <v>41070.85546875</v>
      </c>
      <c r="AB426" s="185">
        <v>6047.72412109375</v>
      </c>
    </row>
    <row r="427" spans="1:28">
      <c r="A427" s="352">
        <v>41891</v>
      </c>
      <c r="B427" s="199" t="s">
        <v>130</v>
      </c>
      <c r="C427" s="199" t="s">
        <v>128</v>
      </c>
      <c r="D427" s="241"/>
      <c r="E427" s="219">
        <v>176</v>
      </c>
      <c r="F427" s="219">
        <v>5</v>
      </c>
      <c r="G427" s="219">
        <v>528</v>
      </c>
      <c r="H427" s="219">
        <v>15</v>
      </c>
      <c r="I427" s="219">
        <v>838</v>
      </c>
      <c r="J427" s="219">
        <v>31</v>
      </c>
      <c r="K427" s="255">
        <v>5909790</v>
      </c>
      <c r="L427" s="255">
        <v>5910560</v>
      </c>
      <c r="M427" s="196">
        <v>99.986968994140625</v>
      </c>
      <c r="N427" s="255">
        <v>31876356</v>
      </c>
      <c r="O427" s="255">
        <v>31942078</v>
      </c>
      <c r="P427" s="196">
        <v>99.794242858886719</v>
      </c>
      <c r="Q427" s="255">
        <v>55803</v>
      </c>
      <c r="R427" s="214">
        <v>0.94412374496459961</v>
      </c>
      <c r="S427" s="255">
        <v>3080</v>
      </c>
      <c r="T427" s="214">
        <v>9.6424538642168045E-3</v>
      </c>
      <c r="U427" s="255">
        <v>46392</v>
      </c>
      <c r="V427" s="214">
        <v>0.78500252962112427</v>
      </c>
      <c r="W427" s="255">
        <v>13671</v>
      </c>
      <c r="X427" s="214">
        <v>4.288758710026741E-2</v>
      </c>
      <c r="Y427" s="256">
        <v>118.05666351318359</v>
      </c>
      <c r="Z427" s="256">
        <v>32.40618896484375</v>
      </c>
      <c r="AA427" s="256">
        <v>81775.8046875</v>
      </c>
      <c r="AB427" s="256">
        <v>15307.6884765625</v>
      </c>
    </row>
    <row r="428" spans="1:28">
      <c r="A428" s="352">
        <v>41891</v>
      </c>
      <c r="B428" s="180" t="s">
        <v>132</v>
      </c>
      <c r="C428" s="180" t="s">
        <v>128</v>
      </c>
      <c r="D428" s="241"/>
      <c r="E428" s="219">
        <v>178</v>
      </c>
      <c r="F428" s="219">
        <v>5</v>
      </c>
      <c r="G428" s="219">
        <v>527</v>
      </c>
      <c r="H428" s="219">
        <v>15</v>
      </c>
      <c r="I428" s="219">
        <v>988</v>
      </c>
      <c r="J428" s="219">
        <v>32</v>
      </c>
      <c r="K428" s="219">
        <v>4817994</v>
      </c>
      <c r="L428" s="219">
        <v>4819099</v>
      </c>
      <c r="M428" s="196">
        <v>99.977073669433594</v>
      </c>
      <c r="N428" s="219">
        <v>23971470</v>
      </c>
      <c r="O428" s="219">
        <v>24032092</v>
      </c>
      <c r="P428" s="196">
        <v>99.747749328613281</v>
      </c>
      <c r="Q428" s="219">
        <v>18540</v>
      </c>
      <c r="R428" s="196">
        <v>0.38471922278404236</v>
      </c>
      <c r="S428" s="219">
        <v>1038</v>
      </c>
      <c r="T428" s="196">
        <v>4.3192245066165924E-3</v>
      </c>
      <c r="U428" s="219">
        <v>56242</v>
      </c>
      <c r="V428" s="196">
        <v>1.1673322916030884</v>
      </c>
      <c r="W428" s="219">
        <v>17798</v>
      </c>
      <c r="X428" s="196">
        <v>7.4246592819690704E-2</v>
      </c>
      <c r="Y428" s="194">
        <v>113.56060028076172</v>
      </c>
      <c r="Z428" s="194">
        <v>29.760505676269531</v>
      </c>
      <c r="AA428" s="194">
        <v>60317.66015625</v>
      </c>
      <c r="AB428" s="194">
        <v>10430.7509765625</v>
      </c>
    </row>
    <row r="429" spans="1:28">
      <c r="A429" s="352">
        <v>41890</v>
      </c>
      <c r="B429" s="199" t="s">
        <v>6</v>
      </c>
      <c r="C429" s="199"/>
      <c r="D429" s="241"/>
      <c r="E429" s="219">
        <v>1931</v>
      </c>
      <c r="F429" s="219">
        <v>210</v>
      </c>
      <c r="G429" s="219">
        <v>5723</v>
      </c>
      <c r="H429" s="219">
        <v>608</v>
      </c>
      <c r="I429" s="219">
        <v>16846</v>
      </c>
      <c r="J429" s="219">
        <v>2314</v>
      </c>
      <c r="K429" s="255">
        <v>41043673</v>
      </c>
      <c r="L429" s="255">
        <v>100519034</v>
      </c>
      <c r="M429" s="196">
        <v>40.831742374285049</v>
      </c>
      <c r="N429" s="255">
        <v>328239713</v>
      </c>
      <c r="O429" s="255">
        <v>330908446</v>
      </c>
      <c r="P429" s="196">
        <v>99.193513180984212</v>
      </c>
      <c r="Q429" s="255">
        <v>462618</v>
      </c>
      <c r="R429" s="214" t="e">
        <v>#DIV/0!</v>
      </c>
      <c r="S429" s="255">
        <v>1288869</v>
      </c>
      <c r="T429" s="214">
        <v>0.95191258203889895</v>
      </c>
      <c r="U429" s="255">
        <v>1473740</v>
      </c>
      <c r="V429" s="214">
        <v>3.5906630607845762</v>
      </c>
      <c r="W429" s="255">
        <v>1597788</v>
      </c>
      <c r="X429" s="214">
        <v>0.48677472991742476</v>
      </c>
      <c r="Y429" s="256">
        <v>80.127514203389481</v>
      </c>
      <c r="Z429" s="256">
        <v>29.121315447489422</v>
      </c>
      <c r="AA429" s="256">
        <v>866226.9609375</v>
      </c>
      <c r="AB429" s="256">
        <v>155944.17919921875</v>
      </c>
    </row>
    <row r="430" spans="1:28">
      <c r="A430" s="352">
        <v>41890</v>
      </c>
      <c r="B430" s="180" t="s">
        <v>134</v>
      </c>
      <c r="C430" s="180"/>
      <c r="D430" s="241"/>
      <c r="E430" s="219">
        <v>660</v>
      </c>
      <c r="F430" s="219">
        <v>109</v>
      </c>
      <c r="G430" s="219">
        <v>1974</v>
      </c>
      <c r="H430" s="219">
        <v>327</v>
      </c>
      <c r="I430" s="219">
        <v>6737</v>
      </c>
      <c r="J430" s="219">
        <v>1352</v>
      </c>
      <c r="K430" s="219">
        <v>22359407</v>
      </c>
      <c r="L430" s="219">
        <v>22954327</v>
      </c>
      <c r="M430" s="196">
        <v>97.408244641631185</v>
      </c>
      <c r="N430" s="219">
        <v>42138821</v>
      </c>
      <c r="O430" s="219">
        <v>43317952</v>
      </c>
      <c r="P430" s="196">
        <v>97.277962263774612</v>
      </c>
      <c r="Q430" s="219">
        <v>158883</v>
      </c>
      <c r="R430" s="196">
        <v>0.69217016274686005</v>
      </c>
      <c r="S430" s="219">
        <v>357922</v>
      </c>
      <c r="T430" s="196">
        <v>0.82626713923274941</v>
      </c>
      <c r="U430" s="219">
        <v>901160</v>
      </c>
      <c r="V430" s="196">
        <v>4.0303393880197564</v>
      </c>
      <c r="W430" s="219">
        <v>565373</v>
      </c>
      <c r="X430" s="196">
        <v>1.3416915614566207</v>
      </c>
      <c r="Y430" s="194">
        <v>84.350440979003906</v>
      </c>
      <c r="Z430" s="194">
        <v>31.282181167602538</v>
      </c>
      <c r="AA430" s="194">
        <v>272836.5859375</v>
      </c>
      <c r="AB430" s="194">
        <v>42619.65673828125</v>
      </c>
    </row>
    <row r="431" spans="1:28">
      <c r="A431" s="352">
        <v>41890</v>
      </c>
      <c r="B431" s="180" t="s">
        <v>175</v>
      </c>
      <c r="C431" s="180"/>
      <c r="D431" s="241"/>
      <c r="E431" s="219">
        <v>615</v>
      </c>
      <c r="F431" s="219">
        <v>72</v>
      </c>
      <c r="G431" s="219">
        <v>1792</v>
      </c>
      <c r="H431" s="219">
        <v>194</v>
      </c>
      <c r="I431" s="219">
        <v>5677</v>
      </c>
      <c r="J431" s="219">
        <v>710</v>
      </c>
      <c r="K431" s="219">
        <v>69510</v>
      </c>
      <c r="L431" s="219">
        <v>58940355</v>
      </c>
      <c r="M431" s="196">
        <v>0.11793278136855471</v>
      </c>
      <c r="N431" s="219">
        <v>194300848</v>
      </c>
      <c r="O431" s="219">
        <v>195510612</v>
      </c>
      <c r="P431" s="196">
        <v>99.381228472651912</v>
      </c>
      <c r="Q431" s="219">
        <v>0</v>
      </c>
      <c r="R431" s="196" t="e">
        <v>#DIV/0!</v>
      </c>
      <c r="S431" s="219">
        <v>0</v>
      </c>
      <c r="T431" s="196" t="e">
        <v>#DIV/0!</v>
      </c>
      <c r="U431" s="219">
        <v>380335</v>
      </c>
      <c r="V431" s="196">
        <v>547.16586752584726</v>
      </c>
      <c r="W431" s="219">
        <v>968341</v>
      </c>
      <c r="X431" s="196">
        <v>0.4983719802437715</v>
      </c>
      <c r="Y431" s="194">
        <v>41.378941535949707</v>
      </c>
      <c r="Z431" s="194">
        <v>26.235562801361084</v>
      </c>
      <c r="AA431" s="194">
        <v>338520.05078125</v>
      </c>
      <c r="AB431" s="194">
        <v>70486.4130859375</v>
      </c>
    </row>
    <row r="432" spans="1:28">
      <c r="A432" s="352">
        <v>41890</v>
      </c>
      <c r="B432" s="218" t="s">
        <v>135</v>
      </c>
      <c r="C432" s="126"/>
      <c r="D432" s="241"/>
      <c r="E432" s="219">
        <v>656</v>
      </c>
      <c r="F432" s="219">
        <v>29</v>
      </c>
      <c r="G432" s="219">
        <v>1957</v>
      </c>
      <c r="H432" s="219">
        <v>87</v>
      </c>
      <c r="I432" s="219">
        <v>4432</v>
      </c>
      <c r="J432" s="219">
        <v>252</v>
      </c>
      <c r="K432" s="189">
        <v>18614756</v>
      </c>
      <c r="L432" s="189">
        <v>18624352</v>
      </c>
      <c r="M432" s="196">
        <v>99.948476059730822</v>
      </c>
      <c r="N432" s="189">
        <v>91800044</v>
      </c>
      <c r="O432" s="189">
        <v>92079882</v>
      </c>
      <c r="P432" s="196">
        <v>99.696092138780116</v>
      </c>
      <c r="Q432" s="189">
        <v>303735</v>
      </c>
      <c r="R432" s="192">
        <v>1.6308487020310534</v>
      </c>
      <c r="S432" s="189">
        <v>930947</v>
      </c>
      <c r="T432" s="192">
        <v>1.0110210777285542</v>
      </c>
      <c r="U432" s="189">
        <v>192245</v>
      </c>
      <c r="V432" s="205">
        <v>1.0327559747413462</v>
      </c>
      <c r="W432" s="189">
        <v>64074</v>
      </c>
      <c r="X432" s="205">
        <v>6.9797350647657602E-2</v>
      </c>
      <c r="Y432" s="203">
        <v>114.65316009521484</v>
      </c>
      <c r="Z432" s="203">
        <v>29.846202373504639</v>
      </c>
      <c r="AA432" s="203">
        <v>254870.32421875</v>
      </c>
      <c r="AB432" s="203">
        <v>42838.109375</v>
      </c>
    </row>
    <row r="433" spans="1:28">
      <c r="A433" s="352">
        <v>41890</v>
      </c>
      <c r="B433" s="218" t="s">
        <v>121</v>
      </c>
      <c r="C433" s="218" t="s">
        <v>122</v>
      </c>
      <c r="D433" s="241"/>
      <c r="E433" s="305">
        <v>168</v>
      </c>
      <c r="F433" s="305">
        <v>64</v>
      </c>
      <c r="G433" s="305">
        <v>492</v>
      </c>
      <c r="H433" s="305">
        <v>191</v>
      </c>
      <c r="I433" s="305">
        <v>1874</v>
      </c>
      <c r="J433" s="305">
        <v>801</v>
      </c>
      <c r="K433" s="215">
        <v>7697002</v>
      </c>
      <c r="L433" s="215">
        <v>7971668</v>
      </c>
      <c r="M433" s="216">
        <v>96.554473876953125</v>
      </c>
      <c r="N433" s="215">
        <v>15915634</v>
      </c>
      <c r="O433" s="215">
        <v>16415775</v>
      </c>
      <c r="P433" s="216">
        <v>96.953292846679688</v>
      </c>
      <c r="Q433" s="215">
        <v>113191</v>
      </c>
      <c r="R433" s="217">
        <v>1.4199161529541016</v>
      </c>
      <c r="S433" s="215">
        <v>224842</v>
      </c>
      <c r="T433" s="217">
        <v>1.3696703910827637</v>
      </c>
      <c r="U433" s="215">
        <v>390010</v>
      </c>
      <c r="V433" s="217">
        <v>5.0670375823974609</v>
      </c>
      <c r="W433" s="215">
        <v>263546</v>
      </c>
      <c r="X433" s="217">
        <v>1.6558938026428223</v>
      </c>
      <c r="Y433" s="217">
        <v>71.695671081542969</v>
      </c>
      <c r="Z433" s="217">
        <v>25.392194747924805</v>
      </c>
      <c r="AA433" s="217">
        <v>89814.3671875</v>
      </c>
      <c r="AB433" s="216">
        <v>13185.353515625</v>
      </c>
    </row>
    <row r="434" spans="1:28">
      <c r="A434" s="352">
        <v>41890</v>
      </c>
      <c r="B434" s="242" t="s">
        <v>123</v>
      </c>
      <c r="C434" s="218" t="s">
        <v>122</v>
      </c>
      <c r="D434" s="241"/>
      <c r="E434" s="305">
        <v>158</v>
      </c>
      <c r="F434" s="305">
        <v>11</v>
      </c>
      <c r="G434" s="305">
        <v>489</v>
      </c>
      <c r="H434" s="305">
        <v>34</v>
      </c>
      <c r="I434" s="305">
        <v>1466</v>
      </c>
      <c r="J434" s="305">
        <v>132</v>
      </c>
      <c r="K434" s="215">
        <v>4660807</v>
      </c>
      <c r="L434" s="215">
        <v>4739062</v>
      </c>
      <c r="M434" s="216">
        <v>98.348724365234375</v>
      </c>
      <c r="N434" s="215">
        <v>8070910</v>
      </c>
      <c r="O434" s="215">
        <v>8236841</v>
      </c>
      <c r="P434" s="216">
        <v>97.985504150390625</v>
      </c>
      <c r="Q434" s="215">
        <v>6919</v>
      </c>
      <c r="R434" s="217">
        <v>0.14599935710430145</v>
      </c>
      <c r="S434" s="215">
        <v>10561</v>
      </c>
      <c r="T434" s="217">
        <v>0.12821662425994873</v>
      </c>
      <c r="U434" s="215">
        <v>138547</v>
      </c>
      <c r="V434" s="217">
        <v>2.9725968837738037</v>
      </c>
      <c r="W434" s="215">
        <v>82371</v>
      </c>
      <c r="X434" s="217">
        <v>1.0205912590026855</v>
      </c>
      <c r="Y434" s="217">
        <v>88.295578002929688</v>
      </c>
      <c r="Z434" s="217">
        <v>32.863243103027344</v>
      </c>
      <c r="AA434" s="217">
        <v>55195.31640625</v>
      </c>
      <c r="AB434" s="216">
        <v>9061.9375</v>
      </c>
    </row>
    <row r="435" spans="1:28">
      <c r="A435" s="352">
        <v>41890</v>
      </c>
      <c r="B435" s="242" t="s">
        <v>183</v>
      </c>
      <c r="C435" s="218" t="s">
        <v>122</v>
      </c>
      <c r="D435" s="241"/>
      <c r="E435" s="305">
        <v>130</v>
      </c>
      <c r="F435" s="305">
        <v>10</v>
      </c>
      <c r="G435" s="305">
        <v>391</v>
      </c>
      <c r="H435" s="305">
        <v>30</v>
      </c>
      <c r="I435" s="305">
        <v>1472</v>
      </c>
      <c r="J435" s="305">
        <v>114</v>
      </c>
      <c r="K435" s="215">
        <v>3688707</v>
      </c>
      <c r="L435" s="215">
        <v>3761442</v>
      </c>
      <c r="M435" s="216">
        <v>98.066299438476563</v>
      </c>
      <c r="N435" s="215">
        <v>6216302</v>
      </c>
      <c r="O435" s="215">
        <v>6375747</v>
      </c>
      <c r="P435" s="216">
        <v>97.499191284179687</v>
      </c>
      <c r="Q435" s="215">
        <v>6267</v>
      </c>
      <c r="R435" s="217">
        <v>0.16661164164543152</v>
      </c>
      <c r="S435" s="215">
        <v>34386</v>
      </c>
      <c r="T435" s="217">
        <v>0.5393250584602356</v>
      </c>
      <c r="U435" s="215">
        <v>115323</v>
      </c>
      <c r="V435" s="217">
        <v>3.1263799667358398</v>
      </c>
      <c r="W435" s="215">
        <v>71320</v>
      </c>
      <c r="X435" s="217">
        <v>1.147305965423584</v>
      </c>
      <c r="Y435" s="217">
        <v>89.633255004882813</v>
      </c>
      <c r="Z435" s="217">
        <v>33.038692474365234</v>
      </c>
      <c r="AA435" s="217">
        <v>44979.56640625</v>
      </c>
      <c r="AB435" s="216">
        <v>7509.4326171875</v>
      </c>
    </row>
    <row r="436" spans="1:28">
      <c r="A436" s="352">
        <v>41890</v>
      </c>
      <c r="B436" s="181" t="s">
        <v>126</v>
      </c>
      <c r="C436" s="218" t="s">
        <v>122</v>
      </c>
      <c r="D436" s="241"/>
      <c r="E436" s="305">
        <v>107</v>
      </c>
      <c r="F436" s="305">
        <v>7</v>
      </c>
      <c r="G436" s="305">
        <v>313</v>
      </c>
      <c r="H436" s="305">
        <v>21</v>
      </c>
      <c r="I436" s="305">
        <v>951</v>
      </c>
      <c r="J436" s="305">
        <v>86</v>
      </c>
      <c r="K436" s="215">
        <v>3066198</v>
      </c>
      <c r="L436" s="215">
        <v>3129693</v>
      </c>
      <c r="M436" s="216">
        <v>97.971206665039063</v>
      </c>
      <c r="N436" s="215">
        <v>5214254</v>
      </c>
      <c r="O436" s="215">
        <v>5328622</v>
      </c>
      <c r="P436" s="216">
        <v>97.853706359863281</v>
      </c>
      <c r="Q436" s="215">
        <v>6433</v>
      </c>
      <c r="R436" s="217">
        <v>0.20554731786251068</v>
      </c>
      <c r="S436" s="215">
        <v>2991</v>
      </c>
      <c r="T436" s="217">
        <v>5.6130833923816681E-2</v>
      </c>
      <c r="U436" s="215">
        <v>96139</v>
      </c>
      <c r="V436" s="217">
        <v>3.1354465484619141</v>
      </c>
      <c r="W436" s="215">
        <v>60581</v>
      </c>
      <c r="X436" s="217">
        <v>1.1618344783782959</v>
      </c>
      <c r="Y436" s="217">
        <v>90.607841491699219</v>
      </c>
      <c r="Z436" s="217">
        <v>33.625350952148438</v>
      </c>
      <c r="AA436" s="217">
        <v>38662.140625</v>
      </c>
      <c r="AB436" s="216">
        <v>6050.68603515625</v>
      </c>
    </row>
    <row r="437" spans="1:28">
      <c r="A437" s="352">
        <v>41890</v>
      </c>
      <c r="B437" s="181" t="s">
        <v>184</v>
      </c>
      <c r="C437" s="218" t="s">
        <v>122</v>
      </c>
      <c r="D437" s="241"/>
      <c r="E437" s="305">
        <v>97</v>
      </c>
      <c r="F437" s="305">
        <v>17</v>
      </c>
      <c r="G437" s="305">
        <v>289</v>
      </c>
      <c r="H437" s="305">
        <v>51</v>
      </c>
      <c r="I437" s="305">
        <v>974</v>
      </c>
      <c r="J437" s="305">
        <v>219</v>
      </c>
      <c r="K437" s="215">
        <v>3246693</v>
      </c>
      <c r="L437" s="215">
        <v>3352462</v>
      </c>
      <c r="M437" s="216">
        <v>96.84503173828125</v>
      </c>
      <c r="N437" s="215">
        <v>6721721</v>
      </c>
      <c r="O437" s="215">
        <v>6960967</v>
      </c>
      <c r="P437" s="216">
        <v>96.563034057617188</v>
      </c>
      <c r="Q437" s="215">
        <v>26073</v>
      </c>
      <c r="R437" s="217">
        <v>0.77772694826126099</v>
      </c>
      <c r="S437" s="215">
        <v>85142</v>
      </c>
      <c r="T437" s="217">
        <v>1.2231346368789673</v>
      </c>
      <c r="U437" s="215">
        <v>161141</v>
      </c>
      <c r="V437" s="217">
        <v>4.9632349014282227</v>
      </c>
      <c r="W437" s="215">
        <v>87555</v>
      </c>
      <c r="X437" s="217">
        <v>1.3025681972503662</v>
      </c>
      <c r="Y437" s="217">
        <v>81.519859313964844</v>
      </c>
      <c r="Z437" s="217">
        <v>31.491424560546875</v>
      </c>
      <c r="AA437" s="217">
        <v>44185.1953125</v>
      </c>
      <c r="AB437" s="216">
        <v>6812.2470703125</v>
      </c>
    </row>
    <row r="438" spans="1:28">
      <c r="A438" s="352">
        <v>41890</v>
      </c>
      <c r="B438" s="181" t="s">
        <v>131</v>
      </c>
      <c r="C438" s="218" t="s">
        <v>176</v>
      </c>
      <c r="D438" s="241"/>
      <c r="E438" s="305">
        <v>168</v>
      </c>
      <c r="F438" s="305">
        <v>20</v>
      </c>
      <c r="G438" s="305">
        <v>489</v>
      </c>
      <c r="H438" s="305">
        <v>50</v>
      </c>
      <c r="I438" s="305">
        <v>1428</v>
      </c>
      <c r="J438" s="305">
        <v>161</v>
      </c>
      <c r="K438" s="215">
        <v>18865</v>
      </c>
      <c r="L438" s="215">
        <v>17218200</v>
      </c>
      <c r="M438" s="216">
        <v>0.10956429690122604</v>
      </c>
      <c r="N438" s="215">
        <v>55781584</v>
      </c>
      <c r="O438" s="215">
        <v>56104300</v>
      </c>
      <c r="P438" s="216">
        <v>99.424789428710938</v>
      </c>
      <c r="Q438" s="215">
        <v>0</v>
      </c>
      <c r="R438" s="217">
        <v>0</v>
      </c>
      <c r="S438" s="215">
        <v>0</v>
      </c>
      <c r="T438" s="217">
        <v>0</v>
      </c>
      <c r="U438" s="215">
        <v>101525</v>
      </c>
      <c r="V438" s="217">
        <v>538.1658935546875</v>
      </c>
      <c r="W438" s="215">
        <v>344813</v>
      </c>
      <c r="X438" s="217">
        <v>0.61814844608306885</v>
      </c>
      <c r="Y438" s="217">
        <v>41.042022705078125</v>
      </c>
      <c r="Z438" s="217">
        <v>26.126289367675781</v>
      </c>
      <c r="AA438" s="217">
        <v>90735.03125</v>
      </c>
      <c r="AB438" s="216">
        <v>19747.548828125</v>
      </c>
    </row>
    <row r="439" spans="1:28">
      <c r="A439" s="352">
        <v>41890</v>
      </c>
      <c r="B439" s="181" t="s">
        <v>124</v>
      </c>
      <c r="C439" s="181" t="s">
        <v>176</v>
      </c>
      <c r="D439" s="241"/>
      <c r="E439" s="180">
        <v>117</v>
      </c>
      <c r="F439" s="180">
        <v>32</v>
      </c>
      <c r="G439" s="180">
        <v>344</v>
      </c>
      <c r="H439" s="180">
        <v>86</v>
      </c>
      <c r="I439" s="180">
        <v>1300</v>
      </c>
      <c r="J439" s="180">
        <v>343</v>
      </c>
      <c r="K439" s="215">
        <v>15050</v>
      </c>
      <c r="L439" s="215">
        <v>12260449</v>
      </c>
      <c r="M439" s="216">
        <v>0.12275243550539017</v>
      </c>
      <c r="N439" s="215">
        <v>34987892</v>
      </c>
      <c r="O439" s="215">
        <v>35365708</v>
      </c>
      <c r="P439" s="216">
        <v>98.931686401367188</v>
      </c>
      <c r="Q439" s="215">
        <v>0</v>
      </c>
      <c r="R439" s="217">
        <v>0</v>
      </c>
      <c r="S439" s="215">
        <v>0</v>
      </c>
      <c r="T439" s="217">
        <v>0</v>
      </c>
      <c r="U439" s="215">
        <v>84610</v>
      </c>
      <c r="V439" s="217">
        <v>562.19268798828125</v>
      </c>
      <c r="W439" s="215">
        <v>176312</v>
      </c>
      <c r="X439" s="217">
        <v>0.50392287969589233</v>
      </c>
      <c r="Y439" s="217">
        <v>42.6055908203125</v>
      </c>
      <c r="Z439" s="217">
        <v>27.289779663085937</v>
      </c>
      <c r="AA439" s="217">
        <v>61117.48046875</v>
      </c>
      <c r="AB439" s="216">
        <v>12118.611328125</v>
      </c>
    </row>
    <row r="440" spans="1:28">
      <c r="A440" s="352">
        <v>41890</v>
      </c>
      <c r="B440" s="206" t="s">
        <v>133</v>
      </c>
      <c r="C440" s="206" t="s">
        <v>176</v>
      </c>
      <c r="D440" s="241"/>
      <c r="E440" s="180">
        <v>164</v>
      </c>
      <c r="F440" s="180">
        <v>12</v>
      </c>
      <c r="G440" s="180">
        <v>485</v>
      </c>
      <c r="H440" s="180">
        <v>34</v>
      </c>
      <c r="I440" s="180">
        <v>1418</v>
      </c>
      <c r="J440" s="180">
        <v>113</v>
      </c>
      <c r="K440" s="254">
        <v>18165</v>
      </c>
      <c r="L440" s="254">
        <v>17280672</v>
      </c>
      <c r="M440" s="246">
        <v>0.10511744022369385</v>
      </c>
      <c r="N440" s="254">
        <v>63055884</v>
      </c>
      <c r="O440" s="254">
        <v>63307960</v>
      </c>
      <c r="P440" s="246">
        <v>99.601829528808594</v>
      </c>
      <c r="Q440" s="254">
        <v>0</v>
      </c>
      <c r="R440" s="249">
        <v>0</v>
      </c>
      <c r="S440" s="254">
        <v>0</v>
      </c>
      <c r="T440" s="249">
        <v>0</v>
      </c>
      <c r="U440" s="254">
        <v>107669</v>
      </c>
      <c r="V440" s="249">
        <v>592.727783203125</v>
      </c>
      <c r="W440" s="254">
        <v>257433</v>
      </c>
      <c r="X440" s="249">
        <v>0.40826165676116943</v>
      </c>
      <c r="Y440" s="249">
        <v>40.668148040771484</v>
      </c>
      <c r="Z440" s="249">
        <v>25.897853851318359</v>
      </c>
      <c r="AA440" s="249">
        <v>113594.4765625</v>
      </c>
      <c r="AB440" s="246">
        <v>23877.962890625</v>
      </c>
    </row>
    <row r="441" spans="1:28">
      <c r="A441" s="352">
        <v>41890</v>
      </c>
      <c r="B441" s="206" t="s">
        <v>125</v>
      </c>
      <c r="C441" s="206" t="s">
        <v>176</v>
      </c>
      <c r="D441" s="241"/>
      <c r="E441" s="180">
        <v>166</v>
      </c>
      <c r="F441" s="180">
        <v>8</v>
      </c>
      <c r="G441" s="180">
        <v>474</v>
      </c>
      <c r="H441" s="180">
        <v>24</v>
      </c>
      <c r="I441" s="180">
        <v>1531</v>
      </c>
      <c r="J441" s="180">
        <v>93</v>
      </c>
      <c r="K441" s="254">
        <v>17430</v>
      </c>
      <c r="L441" s="254">
        <v>12181034</v>
      </c>
      <c r="M441" s="246">
        <v>0.14309130609035492</v>
      </c>
      <c r="N441" s="254">
        <v>40475488</v>
      </c>
      <c r="O441" s="254">
        <v>40732644</v>
      </c>
      <c r="P441" s="246">
        <v>99.368675231933594</v>
      </c>
      <c r="Q441" s="254">
        <v>0</v>
      </c>
      <c r="R441" s="249">
        <v>0</v>
      </c>
      <c r="S441" s="254">
        <v>0</v>
      </c>
      <c r="T441" s="249">
        <v>0</v>
      </c>
      <c r="U441" s="254">
        <v>86531</v>
      </c>
      <c r="V441" s="249">
        <v>496.44863891601562</v>
      </c>
      <c r="W441" s="254">
        <v>189783</v>
      </c>
      <c r="X441" s="249">
        <v>0.46888378262519836</v>
      </c>
      <c r="Y441" s="249">
        <v>41.200004577636719</v>
      </c>
      <c r="Z441" s="249">
        <v>25.628328323364258</v>
      </c>
      <c r="AA441" s="249">
        <v>73073.0625</v>
      </c>
      <c r="AB441" s="246">
        <v>14742.2900390625</v>
      </c>
    </row>
    <row r="442" spans="1:28">
      <c r="A442" s="352">
        <v>41890</v>
      </c>
      <c r="B442" s="181" t="s">
        <v>127</v>
      </c>
      <c r="C442" s="181" t="s">
        <v>128</v>
      </c>
      <c r="D442" s="241"/>
      <c r="E442" s="388">
        <v>150</v>
      </c>
      <c r="F442" s="388">
        <v>16</v>
      </c>
      <c r="G442" s="388">
        <v>450</v>
      </c>
      <c r="H442" s="388">
        <v>48</v>
      </c>
      <c r="I442" s="388">
        <v>1439</v>
      </c>
      <c r="J442" s="388">
        <v>160</v>
      </c>
      <c r="K442" s="187">
        <v>5030872</v>
      </c>
      <c r="L442" s="187">
        <v>5035387</v>
      </c>
      <c r="M442" s="185">
        <v>99.910331726074219</v>
      </c>
      <c r="N442" s="187">
        <v>21878144</v>
      </c>
      <c r="O442" s="187">
        <v>21964208</v>
      </c>
      <c r="P442" s="185">
        <v>99.608161926269531</v>
      </c>
      <c r="Q442" s="187">
        <v>125392</v>
      </c>
      <c r="R442" s="186">
        <v>2.4902157783508301</v>
      </c>
      <c r="S442" s="187">
        <v>5971</v>
      </c>
      <c r="T442" s="186">
        <v>2.7185136452317238E-2</v>
      </c>
      <c r="U442" s="187">
        <v>56417</v>
      </c>
      <c r="V442" s="186">
        <v>1.1214159727096558</v>
      </c>
      <c r="W442" s="187">
        <v>19477</v>
      </c>
      <c r="X442" s="186">
        <v>8.9024916291236877E-2</v>
      </c>
      <c r="Y442" s="186">
        <v>115.97026824951172</v>
      </c>
      <c r="Z442" s="186">
        <v>27.825433731079102</v>
      </c>
      <c r="AA442" s="186">
        <v>58934.81640625</v>
      </c>
      <c r="AB442" s="185">
        <v>9185.2626953125</v>
      </c>
    </row>
    <row r="443" spans="1:28">
      <c r="A443" s="352">
        <v>41890</v>
      </c>
      <c r="B443" s="181" t="s">
        <v>129</v>
      </c>
      <c r="C443" s="181" t="s">
        <v>128</v>
      </c>
      <c r="D443" s="241"/>
      <c r="E443" s="388">
        <v>152</v>
      </c>
      <c r="F443" s="388">
        <v>3</v>
      </c>
      <c r="G443" s="388">
        <v>452</v>
      </c>
      <c r="H443" s="388">
        <v>9</v>
      </c>
      <c r="I443" s="388">
        <v>1177</v>
      </c>
      <c r="J443" s="388">
        <v>29</v>
      </c>
      <c r="K443" s="187">
        <v>2821822</v>
      </c>
      <c r="L443" s="187">
        <v>2824765</v>
      </c>
      <c r="M443" s="185">
        <v>99.89581298828125</v>
      </c>
      <c r="N443" s="187">
        <v>13734120</v>
      </c>
      <c r="O443" s="187">
        <v>13791046</v>
      </c>
      <c r="P443" s="185">
        <v>99.587226867675781</v>
      </c>
      <c r="Q443" s="187">
        <v>80328</v>
      </c>
      <c r="R443" s="186">
        <v>2.8437056541442871</v>
      </c>
      <c r="S443" s="187">
        <v>11997</v>
      </c>
      <c r="T443" s="186">
        <v>8.699122816324234E-2</v>
      </c>
      <c r="U443" s="187">
        <v>33842</v>
      </c>
      <c r="V443" s="186">
        <v>1.1992961168289185</v>
      </c>
      <c r="W443" s="187">
        <v>12716</v>
      </c>
      <c r="X443" s="186">
        <v>9.2586927115917206E-2</v>
      </c>
      <c r="Y443" s="186">
        <v>109.46076202392578</v>
      </c>
      <c r="Z443" s="186">
        <v>29.620937347412109</v>
      </c>
      <c r="AA443" s="186">
        <v>43198.609375</v>
      </c>
      <c r="AB443" s="185">
        <v>6307.7080078125</v>
      </c>
    </row>
    <row r="444" spans="1:28">
      <c r="A444" s="352">
        <v>41890</v>
      </c>
      <c r="B444" s="199" t="s">
        <v>130</v>
      </c>
      <c r="C444" s="199" t="s">
        <v>128</v>
      </c>
      <c r="D444" s="241"/>
      <c r="E444" s="219">
        <v>176</v>
      </c>
      <c r="F444" s="219">
        <v>5</v>
      </c>
      <c r="G444" s="219">
        <v>528</v>
      </c>
      <c r="H444" s="219">
        <v>15</v>
      </c>
      <c r="I444" s="219">
        <v>835</v>
      </c>
      <c r="J444" s="219">
        <v>31</v>
      </c>
      <c r="K444" s="255">
        <v>5596338</v>
      </c>
      <c r="L444" s="255">
        <v>5596949</v>
      </c>
      <c r="M444" s="196">
        <v>99.989082336425781</v>
      </c>
      <c r="N444" s="255">
        <v>30009908</v>
      </c>
      <c r="O444" s="255">
        <v>30082178</v>
      </c>
      <c r="P444" s="196">
        <v>99.759757995605469</v>
      </c>
      <c r="Q444" s="255">
        <v>75820</v>
      </c>
      <c r="R444" s="214">
        <v>1.3546665906906128</v>
      </c>
      <c r="S444" s="255">
        <v>910958</v>
      </c>
      <c r="T444" s="214">
        <v>3.0282316207885742</v>
      </c>
      <c r="U444" s="255">
        <v>44042</v>
      </c>
      <c r="V444" s="214">
        <v>0.78697890043258667</v>
      </c>
      <c r="W444" s="255">
        <v>15533</v>
      </c>
      <c r="X444" s="214">
        <v>5.1759570837020874E-2</v>
      </c>
      <c r="Y444" s="256">
        <v>119.34284210205078</v>
      </c>
      <c r="Z444" s="256">
        <v>31.757427215576172</v>
      </c>
      <c r="AA444" s="256">
        <v>85114.34375</v>
      </c>
      <c r="AB444" s="256">
        <v>15208.7255859375</v>
      </c>
    </row>
    <row r="445" spans="1:28">
      <c r="A445" s="352">
        <v>41890</v>
      </c>
      <c r="B445" s="180" t="s">
        <v>132</v>
      </c>
      <c r="C445" s="180" t="s">
        <v>128</v>
      </c>
      <c r="D445" s="241"/>
      <c r="E445" s="219">
        <v>178</v>
      </c>
      <c r="F445" s="219">
        <v>5</v>
      </c>
      <c r="G445" s="219">
        <v>527</v>
      </c>
      <c r="H445" s="219">
        <v>15</v>
      </c>
      <c r="I445" s="219">
        <v>981</v>
      </c>
      <c r="J445" s="219">
        <v>32</v>
      </c>
      <c r="K445" s="219">
        <v>5165724</v>
      </c>
      <c r="L445" s="219">
        <v>5167251</v>
      </c>
      <c r="M445" s="196">
        <v>99.970451354980469</v>
      </c>
      <c r="N445" s="219">
        <v>26177872</v>
      </c>
      <c r="O445" s="219">
        <v>26242450</v>
      </c>
      <c r="P445" s="196">
        <v>99.753921508789063</v>
      </c>
      <c r="Q445" s="219">
        <v>22195</v>
      </c>
      <c r="R445" s="196">
        <v>0.42953208088874817</v>
      </c>
      <c r="S445" s="219">
        <v>2021</v>
      </c>
      <c r="T445" s="196">
        <v>7.7012628316879272E-3</v>
      </c>
      <c r="U445" s="219">
        <v>57944</v>
      </c>
      <c r="V445" s="196">
        <v>1.1217014789581299</v>
      </c>
      <c r="W445" s="219">
        <v>16348</v>
      </c>
      <c r="X445" s="196">
        <v>6.2449689954519272E-2</v>
      </c>
      <c r="Y445" s="194">
        <v>113.83876800537109</v>
      </c>
      <c r="Z445" s="194">
        <v>30.181011199951172</v>
      </c>
      <c r="AA445" s="194">
        <v>67622.5546875</v>
      </c>
      <c r="AB445" s="194">
        <v>12136.4130859375</v>
      </c>
    </row>
    <row r="446" spans="1:28">
      <c r="A446" s="352">
        <v>41889</v>
      </c>
      <c r="B446" s="199" t="s">
        <v>6</v>
      </c>
      <c r="C446" s="199"/>
      <c r="D446" s="241"/>
      <c r="E446" s="219">
        <v>1931</v>
      </c>
      <c r="F446" s="219">
        <v>210</v>
      </c>
      <c r="G446" s="219">
        <v>5722</v>
      </c>
      <c r="H446" s="219">
        <v>608</v>
      </c>
      <c r="I446" s="219">
        <v>16878</v>
      </c>
      <c r="J446" s="219">
        <v>2316</v>
      </c>
      <c r="K446" s="255">
        <v>41113285</v>
      </c>
      <c r="L446" s="255">
        <v>98341122</v>
      </c>
      <c r="M446" s="196">
        <v>41.80680895627772</v>
      </c>
      <c r="N446" s="255">
        <v>318727867</v>
      </c>
      <c r="O446" s="255">
        <v>321438495</v>
      </c>
      <c r="P446" s="196">
        <v>99.15671954598966</v>
      </c>
      <c r="Q446" s="255">
        <v>398998</v>
      </c>
      <c r="R446" s="214" t="e">
        <v>#DIV/0!</v>
      </c>
      <c r="S446" s="255">
        <v>379101</v>
      </c>
      <c r="T446" s="214">
        <v>0.28074952646868151</v>
      </c>
      <c r="U446" s="255">
        <v>1460825</v>
      </c>
      <c r="V446" s="214">
        <v>3.5531701887409435</v>
      </c>
      <c r="W446" s="255">
        <v>1566042</v>
      </c>
      <c r="X446" s="214">
        <v>0.49134140895541811</v>
      </c>
      <c r="Y446" s="256">
        <v>79.857270749409992</v>
      </c>
      <c r="Z446" s="256">
        <v>28.842396100362141</v>
      </c>
      <c r="AA446" s="256">
        <v>843396.69921875</v>
      </c>
      <c r="AB446" s="256">
        <v>148769.93212890625</v>
      </c>
    </row>
    <row r="447" spans="1:28">
      <c r="A447" s="352">
        <v>41889</v>
      </c>
      <c r="B447" s="180" t="s">
        <v>134</v>
      </c>
      <c r="C447" s="180"/>
      <c r="D447" s="241"/>
      <c r="E447" s="219">
        <v>660</v>
      </c>
      <c r="F447" s="219">
        <v>109</v>
      </c>
      <c r="G447" s="219">
        <v>1973</v>
      </c>
      <c r="H447" s="219">
        <v>327</v>
      </c>
      <c r="I447" s="219">
        <v>6735</v>
      </c>
      <c r="J447" s="219">
        <v>1352</v>
      </c>
      <c r="K447" s="219">
        <v>22086330</v>
      </c>
      <c r="L447" s="219">
        <v>22679204</v>
      </c>
      <c r="M447" s="196">
        <v>97.385825357891747</v>
      </c>
      <c r="N447" s="219">
        <v>41746926</v>
      </c>
      <c r="O447" s="219">
        <v>42958919</v>
      </c>
      <c r="P447" s="196">
        <v>97.17871625214778</v>
      </c>
      <c r="Q447" s="219">
        <v>159745</v>
      </c>
      <c r="R447" s="196">
        <v>0.70436776412271862</v>
      </c>
      <c r="S447" s="219">
        <v>358088</v>
      </c>
      <c r="T447" s="196">
        <v>0.83355914481161852</v>
      </c>
      <c r="U447" s="219">
        <v>881424</v>
      </c>
      <c r="V447" s="196">
        <v>3.9908124205534601</v>
      </c>
      <c r="W447" s="219">
        <v>544651</v>
      </c>
      <c r="X447" s="196">
        <v>1.3046493336854259</v>
      </c>
      <c r="Y447" s="194">
        <v>84.057435607910151</v>
      </c>
      <c r="Z447" s="194">
        <v>30.98884391784668</v>
      </c>
      <c r="AA447" s="194">
        <v>267224.2265625</v>
      </c>
      <c r="AB447" s="194">
        <v>41174.044921875</v>
      </c>
    </row>
    <row r="448" spans="1:28">
      <c r="A448" s="352">
        <v>41889</v>
      </c>
      <c r="B448" s="180" t="s">
        <v>175</v>
      </c>
      <c r="C448" s="180"/>
      <c r="D448" s="241"/>
      <c r="E448" s="219">
        <v>615</v>
      </c>
      <c r="F448" s="219">
        <v>72</v>
      </c>
      <c r="G448" s="219">
        <v>1792</v>
      </c>
      <c r="H448" s="219">
        <v>194</v>
      </c>
      <c r="I448" s="219">
        <v>5677</v>
      </c>
      <c r="J448" s="219">
        <v>710</v>
      </c>
      <c r="K448" s="219">
        <v>69510</v>
      </c>
      <c r="L448" s="219">
        <v>56694741</v>
      </c>
      <c r="M448" s="196">
        <v>0.12260396427245342</v>
      </c>
      <c r="N448" s="219">
        <v>185190204</v>
      </c>
      <c r="O448" s="219">
        <v>186406744</v>
      </c>
      <c r="P448" s="196">
        <v>99.347373397606248</v>
      </c>
      <c r="Q448" s="219">
        <v>0</v>
      </c>
      <c r="R448" s="196" t="e">
        <v>#DIV/0!</v>
      </c>
      <c r="S448" s="219">
        <v>0</v>
      </c>
      <c r="T448" s="196" t="e">
        <v>#DIV/0!</v>
      </c>
      <c r="U448" s="219">
        <v>384526</v>
      </c>
      <c r="V448" s="196">
        <v>553.19521827141955</v>
      </c>
      <c r="W448" s="219">
        <v>959183</v>
      </c>
      <c r="X448" s="196">
        <v>0.51794477928711635</v>
      </c>
      <c r="Y448" s="194">
        <v>41.252116203308105</v>
      </c>
      <c r="Z448" s="194">
        <v>25.93300199508667</v>
      </c>
      <c r="AA448" s="194">
        <v>324635.9140625</v>
      </c>
      <c r="AB448" s="194">
        <v>65579.91796875</v>
      </c>
    </row>
    <row r="449" spans="1:28">
      <c r="A449" s="352">
        <v>41889</v>
      </c>
      <c r="B449" s="218" t="s">
        <v>135</v>
      </c>
      <c r="C449" s="126"/>
      <c r="D449" s="241"/>
      <c r="E449" s="219">
        <v>656</v>
      </c>
      <c r="F449" s="219">
        <v>29</v>
      </c>
      <c r="G449" s="219">
        <v>1957</v>
      </c>
      <c r="H449" s="219">
        <v>87</v>
      </c>
      <c r="I449" s="219">
        <v>4466</v>
      </c>
      <c r="J449" s="219">
        <v>254</v>
      </c>
      <c r="K449" s="189">
        <v>18957445</v>
      </c>
      <c r="L449" s="189">
        <v>18967177</v>
      </c>
      <c r="M449" s="196">
        <v>99.948690308526139</v>
      </c>
      <c r="N449" s="189">
        <v>91790737</v>
      </c>
      <c r="O449" s="189">
        <v>92072832</v>
      </c>
      <c r="P449" s="196">
        <v>99.693617548333918</v>
      </c>
      <c r="Q449" s="189">
        <v>239253</v>
      </c>
      <c r="R449" s="192">
        <v>1.2614054119019924</v>
      </c>
      <c r="S449" s="189">
        <v>21013</v>
      </c>
      <c r="T449" s="192">
        <v>2.282215038457026E-2</v>
      </c>
      <c r="U449" s="189">
        <v>194875</v>
      </c>
      <c r="V449" s="205">
        <v>1.0279602330168953</v>
      </c>
      <c r="W449" s="189">
        <v>62208</v>
      </c>
      <c r="X449" s="205">
        <v>6.7771544581397059E-2</v>
      </c>
      <c r="Y449" s="203">
        <v>114.26226043701172</v>
      </c>
      <c r="Z449" s="203">
        <v>29.605342388153076</v>
      </c>
      <c r="AA449" s="203">
        <v>251536.55859375</v>
      </c>
      <c r="AB449" s="203">
        <v>42015.96923828125</v>
      </c>
    </row>
    <row r="450" spans="1:28">
      <c r="A450" s="352">
        <v>41889</v>
      </c>
      <c r="B450" s="218" t="s">
        <v>121</v>
      </c>
      <c r="C450" s="218" t="s">
        <v>122</v>
      </c>
      <c r="D450" s="241"/>
      <c r="E450" s="305">
        <v>168</v>
      </c>
      <c r="F450" s="305">
        <v>64</v>
      </c>
      <c r="G450" s="305">
        <v>492</v>
      </c>
      <c r="H450" s="305">
        <v>191</v>
      </c>
      <c r="I450" s="305">
        <v>1874</v>
      </c>
      <c r="J450" s="305">
        <v>801</v>
      </c>
      <c r="K450" s="215">
        <v>7575083</v>
      </c>
      <c r="L450" s="215">
        <v>7847816</v>
      </c>
      <c r="M450" s="216">
        <v>96.524726867675781</v>
      </c>
      <c r="N450" s="215">
        <v>15211375</v>
      </c>
      <c r="O450" s="215">
        <v>15717644</v>
      </c>
      <c r="P450" s="216">
        <v>96.778976440429687</v>
      </c>
      <c r="Q450" s="215">
        <v>112573</v>
      </c>
      <c r="R450" s="217">
        <v>1.4344500303268433</v>
      </c>
      <c r="S450" s="215">
        <v>209751</v>
      </c>
      <c r="T450" s="217">
        <v>1.33449387550354</v>
      </c>
      <c r="U450" s="215">
        <v>375212</v>
      </c>
      <c r="V450" s="217">
        <v>4.9532394409179687</v>
      </c>
      <c r="W450" s="215">
        <v>249313</v>
      </c>
      <c r="X450" s="217">
        <v>1.6389905214309692</v>
      </c>
      <c r="Y450" s="217">
        <v>71.248977661132813</v>
      </c>
      <c r="Z450" s="217">
        <v>25.472150802612305</v>
      </c>
      <c r="AA450" s="217">
        <v>84085.65625</v>
      </c>
      <c r="AB450" s="216">
        <v>12412.1494140625</v>
      </c>
    </row>
    <row r="451" spans="1:28">
      <c r="A451" s="352">
        <v>41889</v>
      </c>
      <c r="B451" s="242" t="s">
        <v>123</v>
      </c>
      <c r="C451" s="218" t="s">
        <v>122</v>
      </c>
      <c r="D451" s="241"/>
      <c r="E451" s="305">
        <v>158</v>
      </c>
      <c r="F451" s="305">
        <v>11</v>
      </c>
      <c r="G451" s="305">
        <v>488</v>
      </c>
      <c r="H451" s="305">
        <v>34</v>
      </c>
      <c r="I451" s="305">
        <v>1464</v>
      </c>
      <c r="J451" s="305">
        <v>132</v>
      </c>
      <c r="K451" s="215">
        <v>4604421</v>
      </c>
      <c r="L451" s="215">
        <v>4680326</v>
      </c>
      <c r="M451" s="216">
        <v>98.378211975097656</v>
      </c>
      <c r="N451" s="215">
        <v>7981332</v>
      </c>
      <c r="O451" s="215">
        <v>8127649</v>
      </c>
      <c r="P451" s="216">
        <v>98.199760437011719</v>
      </c>
      <c r="Q451" s="215">
        <v>5949</v>
      </c>
      <c r="R451" s="217">
        <v>0.12710653245449066</v>
      </c>
      <c r="S451" s="215">
        <v>9931</v>
      </c>
      <c r="T451" s="217">
        <v>0.12218785285949707</v>
      </c>
      <c r="U451" s="215">
        <v>134566</v>
      </c>
      <c r="V451" s="217">
        <v>2.9225389957427979</v>
      </c>
      <c r="W451" s="215">
        <v>78281</v>
      </c>
      <c r="X451" s="217">
        <v>0.98080122470855713</v>
      </c>
      <c r="Y451" s="217">
        <v>91.0780029296875</v>
      </c>
      <c r="Z451" s="217">
        <v>33.323738098144531</v>
      </c>
      <c r="AA451" s="217">
        <v>55909.69921875</v>
      </c>
      <c r="AB451" s="216">
        <v>8935.2529296875</v>
      </c>
    </row>
    <row r="452" spans="1:28">
      <c r="A452" s="352">
        <v>41889</v>
      </c>
      <c r="B452" s="242" t="s">
        <v>183</v>
      </c>
      <c r="C452" s="218" t="s">
        <v>122</v>
      </c>
      <c r="D452" s="241"/>
      <c r="E452" s="305">
        <v>130</v>
      </c>
      <c r="F452" s="305">
        <v>10</v>
      </c>
      <c r="G452" s="305">
        <v>391</v>
      </c>
      <c r="H452" s="305">
        <v>30</v>
      </c>
      <c r="I452" s="305">
        <v>1472</v>
      </c>
      <c r="J452" s="305">
        <v>114</v>
      </c>
      <c r="K452" s="215">
        <v>3640173</v>
      </c>
      <c r="L452" s="215">
        <v>3717651</v>
      </c>
      <c r="M452" s="216">
        <v>97.915939331054687</v>
      </c>
      <c r="N452" s="215">
        <v>6296106</v>
      </c>
      <c r="O452" s="215">
        <v>6457066</v>
      </c>
      <c r="P452" s="216">
        <v>97.507225036621094</v>
      </c>
      <c r="Q452" s="215">
        <v>9002</v>
      </c>
      <c r="R452" s="217">
        <v>0.24214215576648712</v>
      </c>
      <c r="S452" s="215">
        <v>27415</v>
      </c>
      <c r="T452" s="217">
        <v>0.4245736300945282</v>
      </c>
      <c r="U452" s="215">
        <v>111327</v>
      </c>
      <c r="V452" s="217">
        <v>3.0582888126373291</v>
      </c>
      <c r="W452" s="215">
        <v>67208</v>
      </c>
      <c r="X452" s="217">
        <v>1.0674533843994141</v>
      </c>
      <c r="Y452" s="217">
        <v>89.298904418945313</v>
      </c>
      <c r="Z452" s="217">
        <v>32.151355743408203</v>
      </c>
      <c r="AA452" s="217">
        <v>43174.1015625</v>
      </c>
      <c r="AB452" s="216">
        <v>6924.0439453125</v>
      </c>
    </row>
    <row r="453" spans="1:28">
      <c r="A453" s="352">
        <v>41889</v>
      </c>
      <c r="B453" s="181" t="s">
        <v>126</v>
      </c>
      <c r="C453" s="218" t="s">
        <v>122</v>
      </c>
      <c r="D453" s="241"/>
      <c r="E453" s="305">
        <v>107</v>
      </c>
      <c r="F453" s="305">
        <v>7</v>
      </c>
      <c r="G453" s="305">
        <v>313</v>
      </c>
      <c r="H453" s="305">
        <v>21</v>
      </c>
      <c r="I453" s="305">
        <v>951</v>
      </c>
      <c r="J453" s="305">
        <v>86</v>
      </c>
      <c r="K453" s="215">
        <v>3113950</v>
      </c>
      <c r="L453" s="215">
        <v>3178543</v>
      </c>
      <c r="M453" s="216">
        <v>97.967842102050781</v>
      </c>
      <c r="N453" s="215">
        <v>5394304</v>
      </c>
      <c r="O453" s="215">
        <v>5526736</v>
      </c>
      <c r="P453" s="216">
        <v>97.603790283203125</v>
      </c>
      <c r="Q453" s="215">
        <v>5640</v>
      </c>
      <c r="R453" s="217">
        <v>0.17743979394435883</v>
      </c>
      <c r="S453" s="215">
        <v>8977</v>
      </c>
      <c r="T453" s="217">
        <v>0.1624286025762558</v>
      </c>
      <c r="U453" s="215">
        <v>95493</v>
      </c>
      <c r="V453" s="217">
        <v>3.0666196346282959</v>
      </c>
      <c r="W453" s="215">
        <v>59425</v>
      </c>
      <c r="X453" s="217">
        <v>1.1016249656677246</v>
      </c>
      <c r="Y453" s="217">
        <v>87.786476135253906</v>
      </c>
      <c r="Z453" s="217">
        <v>33.423221588134766</v>
      </c>
      <c r="AA453" s="217">
        <v>39831.9296875</v>
      </c>
      <c r="AB453" s="216">
        <v>6370.9931640625</v>
      </c>
    </row>
    <row r="454" spans="1:28">
      <c r="A454" s="352">
        <v>41889</v>
      </c>
      <c r="B454" s="181" t="s">
        <v>184</v>
      </c>
      <c r="C454" s="218" t="s">
        <v>122</v>
      </c>
      <c r="D454" s="241"/>
      <c r="E454" s="305">
        <v>97</v>
      </c>
      <c r="F454" s="305">
        <v>17</v>
      </c>
      <c r="G454" s="305">
        <v>289</v>
      </c>
      <c r="H454" s="305">
        <v>51</v>
      </c>
      <c r="I454" s="305">
        <v>974</v>
      </c>
      <c r="J454" s="305">
        <v>219</v>
      </c>
      <c r="K454" s="215">
        <v>3152703</v>
      </c>
      <c r="L454" s="215">
        <v>3254868</v>
      </c>
      <c r="M454" s="216">
        <v>96.861160278320313</v>
      </c>
      <c r="N454" s="215">
        <v>6863809</v>
      </c>
      <c r="O454" s="215">
        <v>7129824</v>
      </c>
      <c r="P454" s="216">
        <v>96.26898193359375</v>
      </c>
      <c r="Q454" s="215">
        <v>26581</v>
      </c>
      <c r="R454" s="217">
        <v>0.81665372848510742</v>
      </c>
      <c r="S454" s="215">
        <v>102014</v>
      </c>
      <c r="T454" s="217">
        <v>1.4308067560195923</v>
      </c>
      <c r="U454" s="215">
        <v>164826</v>
      </c>
      <c r="V454" s="217">
        <v>5.2280850410461426</v>
      </c>
      <c r="W454" s="215">
        <v>90424</v>
      </c>
      <c r="X454" s="217">
        <v>1.3174026012420654</v>
      </c>
      <c r="Y454" s="217">
        <v>80.87481689453125</v>
      </c>
      <c r="Z454" s="217">
        <v>30.573753356933594</v>
      </c>
      <c r="AA454" s="217">
        <v>44222.83984375</v>
      </c>
      <c r="AB454" s="216">
        <v>6531.60546875</v>
      </c>
    </row>
    <row r="455" spans="1:28">
      <c r="A455" s="352">
        <v>41889</v>
      </c>
      <c r="B455" s="181" t="s">
        <v>131</v>
      </c>
      <c r="C455" s="218" t="s">
        <v>176</v>
      </c>
      <c r="D455" s="241"/>
      <c r="E455" s="305">
        <v>168</v>
      </c>
      <c r="F455" s="305">
        <v>20</v>
      </c>
      <c r="G455" s="305">
        <v>489</v>
      </c>
      <c r="H455" s="305">
        <v>50</v>
      </c>
      <c r="I455" s="305">
        <v>1428</v>
      </c>
      <c r="J455" s="305">
        <v>161</v>
      </c>
      <c r="K455" s="215">
        <v>18865</v>
      </c>
      <c r="L455" s="215">
        <v>16763698</v>
      </c>
      <c r="M455" s="216">
        <v>0.11253483593463898</v>
      </c>
      <c r="N455" s="215">
        <v>52914792</v>
      </c>
      <c r="O455" s="215">
        <v>53236040</v>
      </c>
      <c r="P455" s="216">
        <v>99.396560668945313</v>
      </c>
      <c r="Q455" s="215">
        <v>0</v>
      </c>
      <c r="R455" s="217">
        <v>0</v>
      </c>
      <c r="S455" s="215">
        <v>0</v>
      </c>
      <c r="T455" s="217">
        <v>0</v>
      </c>
      <c r="U455" s="215">
        <v>104235</v>
      </c>
      <c r="V455" s="217">
        <v>552.5311279296875</v>
      </c>
      <c r="W455" s="215">
        <v>341778</v>
      </c>
      <c r="X455" s="217">
        <v>0.64590257406234741</v>
      </c>
      <c r="Y455" s="217">
        <v>41.310115814208984</v>
      </c>
      <c r="Z455" s="217">
        <v>25.496509552001953</v>
      </c>
      <c r="AA455" s="217">
        <v>86257.265625</v>
      </c>
      <c r="AB455" s="216">
        <v>17936.509765625</v>
      </c>
    </row>
    <row r="456" spans="1:28">
      <c r="A456" s="352">
        <v>41889</v>
      </c>
      <c r="B456" s="181" t="s">
        <v>124</v>
      </c>
      <c r="C456" s="181" t="s">
        <v>176</v>
      </c>
      <c r="D456" s="241"/>
      <c r="E456" s="180">
        <v>117</v>
      </c>
      <c r="F456" s="180">
        <v>32</v>
      </c>
      <c r="G456" s="180">
        <v>344</v>
      </c>
      <c r="H456" s="180">
        <v>86</v>
      </c>
      <c r="I456" s="180">
        <v>1300</v>
      </c>
      <c r="J456" s="180">
        <v>343</v>
      </c>
      <c r="K456" s="215">
        <v>15050</v>
      </c>
      <c r="L456" s="215">
        <v>11604215</v>
      </c>
      <c r="M456" s="216">
        <v>0.12969425320625305</v>
      </c>
      <c r="N456" s="215">
        <v>34398608</v>
      </c>
      <c r="O456" s="215">
        <v>34786424</v>
      </c>
      <c r="P456" s="216">
        <v>98.885154724121094</v>
      </c>
      <c r="Q456" s="215">
        <v>0</v>
      </c>
      <c r="R456" s="217">
        <v>0</v>
      </c>
      <c r="S456" s="215">
        <v>0</v>
      </c>
      <c r="T456" s="217">
        <v>0</v>
      </c>
      <c r="U456" s="215">
        <v>83672</v>
      </c>
      <c r="V456" s="217">
        <v>555.96014404296875</v>
      </c>
      <c r="W456" s="215">
        <v>159516</v>
      </c>
      <c r="X456" s="217">
        <v>0.46372807025909424</v>
      </c>
      <c r="Y456" s="217">
        <v>42.078483581542969</v>
      </c>
      <c r="Z456" s="217">
        <v>27.103519439697266</v>
      </c>
      <c r="AA456" s="217">
        <v>60009.796875</v>
      </c>
      <c r="AB456" s="216">
        <v>11381.7529296875</v>
      </c>
    </row>
    <row r="457" spans="1:28">
      <c r="A457" s="352">
        <v>41889</v>
      </c>
      <c r="B457" s="206" t="s">
        <v>133</v>
      </c>
      <c r="C457" s="206" t="s">
        <v>176</v>
      </c>
      <c r="D457" s="241"/>
      <c r="E457" s="180">
        <v>164</v>
      </c>
      <c r="F457" s="180">
        <v>12</v>
      </c>
      <c r="G457" s="180">
        <v>485</v>
      </c>
      <c r="H457" s="180">
        <v>34</v>
      </c>
      <c r="I457" s="180">
        <v>1418</v>
      </c>
      <c r="J457" s="180">
        <v>113</v>
      </c>
      <c r="K457" s="254">
        <v>18165</v>
      </c>
      <c r="L457" s="254">
        <v>16523118</v>
      </c>
      <c r="M457" s="246">
        <v>0.10993687808513641</v>
      </c>
      <c r="N457" s="254">
        <v>58210196</v>
      </c>
      <c r="O457" s="254">
        <v>58455464</v>
      </c>
      <c r="P457" s="246">
        <v>99.580421447753906</v>
      </c>
      <c r="Q457" s="254">
        <v>0</v>
      </c>
      <c r="R457" s="249">
        <v>0</v>
      </c>
      <c r="S457" s="254">
        <v>0</v>
      </c>
      <c r="T457" s="249">
        <v>0</v>
      </c>
      <c r="U457" s="254">
        <v>105489</v>
      </c>
      <c r="V457" s="249">
        <v>580.7266845703125</v>
      </c>
      <c r="W457" s="254">
        <v>254312</v>
      </c>
      <c r="X457" s="249">
        <v>0.43688565492630005</v>
      </c>
      <c r="Y457" s="249">
        <v>40.569248199462891</v>
      </c>
      <c r="Z457" s="249">
        <v>25.67161750793457</v>
      </c>
      <c r="AA457" s="249">
        <v>106839.15625</v>
      </c>
      <c r="AB457" s="246">
        <v>22050.439453125</v>
      </c>
    </row>
    <row r="458" spans="1:28">
      <c r="A458" s="352">
        <v>41889</v>
      </c>
      <c r="B458" s="206" t="s">
        <v>125</v>
      </c>
      <c r="C458" s="206" t="s">
        <v>176</v>
      </c>
      <c r="D458" s="241"/>
      <c r="E458" s="180">
        <v>166</v>
      </c>
      <c r="F458" s="180">
        <v>8</v>
      </c>
      <c r="G458" s="180">
        <v>474</v>
      </c>
      <c r="H458" s="180">
        <v>24</v>
      </c>
      <c r="I458" s="180">
        <v>1531</v>
      </c>
      <c r="J458" s="180">
        <v>93</v>
      </c>
      <c r="K458" s="254">
        <v>17430</v>
      </c>
      <c r="L458" s="254">
        <v>11803710</v>
      </c>
      <c r="M458" s="246">
        <v>0.14766544103622437</v>
      </c>
      <c r="N458" s="254">
        <v>39666608</v>
      </c>
      <c r="O458" s="254">
        <v>39928816</v>
      </c>
      <c r="P458" s="246">
        <v>99.343315124511719</v>
      </c>
      <c r="Q458" s="254">
        <v>0</v>
      </c>
      <c r="R458" s="249">
        <v>0</v>
      </c>
      <c r="S458" s="254">
        <v>0</v>
      </c>
      <c r="T458" s="249">
        <v>0</v>
      </c>
      <c r="U458" s="254">
        <v>91130</v>
      </c>
      <c r="V458" s="249">
        <v>522.83416748046875</v>
      </c>
      <c r="W458" s="254">
        <v>203577</v>
      </c>
      <c r="X458" s="249">
        <v>0.51322007179260254</v>
      </c>
      <c r="Y458" s="249">
        <v>41.050617218017578</v>
      </c>
      <c r="Z458" s="249">
        <v>25.460361480712891</v>
      </c>
      <c r="AA458" s="249">
        <v>71529.6953125</v>
      </c>
      <c r="AB458" s="246">
        <v>14211.2158203125</v>
      </c>
    </row>
    <row r="459" spans="1:28">
      <c r="A459" s="352">
        <v>41889</v>
      </c>
      <c r="B459" s="181" t="s">
        <v>127</v>
      </c>
      <c r="C459" s="181" t="s">
        <v>128</v>
      </c>
      <c r="D459" s="241"/>
      <c r="E459" s="388">
        <v>150</v>
      </c>
      <c r="F459" s="388">
        <v>16</v>
      </c>
      <c r="G459" s="388">
        <v>450</v>
      </c>
      <c r="H459" s="388">
        <v>48</v>
      </c>
      <c r="I459" s="388">
        <v>1444</v>
      </c>
      <c r="J459" s="388">
        <v>160</v>
      </c>
      <c r="K459" s="187">
        <v>5172861</v>
      </c>
      <c r="L459" s="187">
        <v>5177420</v>
      </c>
      <c r="M459" s="185">
        <v>99.911941528320313</v>
      </c>
      <c r="N459" s="187">
        <v>22402004</v>
      </c>
      <c r="O459" s="187">
        <v>22496432</v>
      </c>
      <c r="P459" s="185">
        <v>99.580253601074219</v>
      </c>
      <c r="Q459" s="187">
        <v>102404</v>
      </c>
      <c r="R459" s="186">
        <v>1.9778963327407837</v>
      </c>
      <c r="S459" s="187">
        <v>6706</v>
      </c>
      <c r="T459" s="186">
        <v>2.9809171333909035E-2</v>
      </c>
      <c r="U459" s="187">
        <v>69003</v>
      </c>
      <c r="V459" s="186">
        <v>1.3339426517486572</v>
      </c>
      <c r="W459" s="187">
        <v>19061</v>
      </c>
      <c r="X459" s="186">
        <v>8.5086137056350708E-2</v>
      </c>
      <c r="Y459" s="186">
        <v>115.25975036621094</v>
      </c>
      <c r="Z459" s="186">
        <v>28.338062286376953</v>
      </c>
      <c r="AA459" s="186">
        <v>59158.69921875</v>
      </c>
      <c r="AB459" s="185">
        <v>9382.728515625</v>
      </c>
    </row>
    <row r="460" spans="1:28">
      <c r="A460" s="352">
        <v>41889</v>
      </c>
      <c r="B460" s="181" t="s">
        <v>129</v>
      </c>
      <c r="C460" s="181" t="s">
        <v>128</v>
      </c>
      <c r="D460" s="241"/>
      <c r="E460" s="388">
        <v>152</v>
      </c>
      <c r="F460" s="388">
        <v>3</v>
      </c>
      <c r="G460" s="388">
        <v>452</v>
      </c>
      <c r="H460" s="388">
        <v>9</v>
      </c>
      <c r="I460" s="388">
        <v>1179</v>
      </c>
      <c r="J460" s="388">
        <v>29</v>
      </c>
      <c r="K460" s="187">
        <v>3111192</v>
      </c>
      <c r="L460" s="187">
        <v>3114367</v>
      </c>
      <c r="M460" s="185">
        <v>99.898056030273437</v>
      </c>
      <c r="N460" s="187">
        <v>14976047</v>
      </c>
      <c r="O460" s="187">
        <v>15037230</v>
      </c>
      <c r="P460" s="185">
        <v>99.593124389648438</v>
      </c>
      <c r="Q460" s="187">
        <v>70224</v>
      </c>
      <c r="R460" s="186">
        <v>2.2548401355743408</v>
      </c>
      <c r="S460" s="187">
        <v>10148</v>
      </c>
      <c r="T460" s="186">
        <v>6.7485831677913666E-2</v>
      </c>
      <c r="U460" s="187">
        <v>34203</v>
      </c>
      <c r="V460" s="186">
        <v>1.099353551864624</v>
      </c>
      <c r="W460" s="187">
        <v>13819</v>
      </c>
      <c r="X460" s="186">
        <v>9.2274017632007599E-2</v>
      </c>
      <c r="Y460" s="186">
        <v>110.16445922851563</v>
      </c>
      <c r="Z460" s="186">
        <v>29.141984939575195</v>
      </c>
      <c r="AA460" s="186">
        <v>45793.4296875</v>
      </c>
      <c r="AB460" s="185">
        <v>6831.20849609375</v>
      </c>
    </row>
    <row r="461" spans="1:28">
      <c r="A461" s="352">
        <v>41889</v>
      </c>
      <c r="B461" s="199" t="s">
        <v>130</v>
      </c>
      <c r="C461" s="199" t="s">
        <v>128</v>
      </c>
      <c r="D461" s="241"/>
      <c r="E461" s="219">
        <v>176</v>
      </c>
      <c r="F461" s="219">
        <v>5</v>
      </c>
      <c r="G461" s="219">
        <v>528</v>
      </c>
      <c r="H461" s="219">
        <v>15</v>
      </c>
      <c r="I461" s="219">
        <v>849</v>
      </c>
      <c r="J461" s="219">
        <v>31</v>
      </c>
      <c r="K461" s="255">
        <v>5540504</v>
      </c>
      <c r="L461" s="255">
        <v>5541190</v>
      </c>
      <c r="M461" s="196">
        <v>99.987617492675781</v>
      </c>
      <c r="N461" s="255">
        <v>29003370</v>
      </c>
      <c r="O461" s="255">
        <v>29065520</v>
      </c>
      <c r="P461" s="196">
        <v>99.786170959472656</v>
      </c>
      <c r="Q461" s="255">
        <v>43031</v>
      </c>
      <c r="R461" s="214">
        <v>0.7765660285949707</v>
      </c>
      <c r="S461" s="255">
        <v>2606</v>
      </c>
      <c r="T461" s="214">
        <v>8.9659504592418671E-3</v>
      </c>
      <c r="U461" s="255">
        <v>40023</v>
      </c>
      <c r="V461" s="214">
        <v>0.72237110137939453</v>
      </c>
      <c r="W461" s="255">
        <v>14888</v>
      </c>
      <c r="X461" s="214">
        <v>5.1331967115402222E-2</v>
      </c>
      <c r="Y461" s="256">
        <v>117.89733123779297</v>
      </c>
      <c r="Z461" s="256">
        <v>31.15971565246582</v>
      </c>
      <c r="AA461" s="256">
        <v>78553.171875</v>
      </c>
      <c r="AB461" s="256">
        <v>14160.095703125</v>
      </c>
    </row>
    <row r="462" spans="1:28">
      <c r="A462" s="352">
        <v>41889</v>
      </c>
      <c r="B462" s="180" t="s">
        <v>132</v>
      </c>
      <c r="C462" s="180" t="s">
        <v>128</v>
      </c>
      <c r="D462" s="241"/>
      <c r="E462" s="219">
        <v>178</v>
      </c>
      <c r="F462" s="219">
        <v>5</v>
      </c>
      <c r="G462" s="219">
        <v>527</v>
      </c>
      <c r="H462" s="219">
        <v>15</v>
      </c>
      <c r="I462" s="219">
        <v>994</v>
      </c>
      <c r="J462" s="219">
        <v>34</v>
      </c>
      <c r="K462" s="219">
        <v>5132888</v>
      </c>
      <c r="L462" s="219">
        <v>5134200</v>
      </c>
      <c r="M462" s="196">
        <v>99.974449157714844</v>
      </c>
      <c r="N462" s="219">
        <v>25409316</v>
      </c>
      <c r="O462" s="219">
        <v>25473650</v>
      </c>
      <c r="P462" s="196">
        <v>99.747451782226563</v>
      </c>
      <c r="Q462" s="219">
        <v>23594</v>
      </c>
      <c r="R462" s="196">
        <v>0.4595457911491394</v>
      </c>
      <c r="S462" s="219">
        <v>1553</v>
      </c>
      <c r="T462" s="196">
        <v>6.0964957810938358E-3</v>
      </c>
      <c r="U462" s="219">
        <v>51646</v>
      </c>
      <c r="V462" s="196">
        <v>1.0061781406402588</v>
      </c>
      <c r="W462" s="219">
        <v>14440</v>
      </c>
      <c r="X462" s="196">
        <v>5.6829549372196198E-2</v>
      </c>
      <c r="Y462" s="194">
        <v>113.72750091552734</v>
      </c>
      <c r="Z462" s="194">
        <v>29.781606674194336</v>
      </c>
      <c r="AA462" s="194">
        <v>68031.2578125</v>
      </c>
      <c r="AB462" s="194">
        <v>11641.9365234375</v>
      </c>
    </row>
    <row r="463" spans="1:28">
      <c r="A463" s="352">
        <v>41888</v>
      </c>
      <c r="B463" s="199" t="s">
        <v>6</v>
      </c>
      <c r="C463" s="199"/>
      <c r="D463" s="241"/>
      <c r="E463" s="219">
        <v>1931</v>
      </c>
      <c r="F463" s="219">
        <v>210</v>
      </c>
      <c r="G463" s="219">
        <v>5722</v>
      </c>
      <c r="H463" s="219">
        <v>608</v>
      </c>
      <c r="I463" s="219">
        <v>16911</v>
      </c>
      <c r="J463" s="219">
        <v>2321</v>
      </c>
      <c r="K463" s="255">
        <v>41019874</v>
      </c>
      <c r="L463" s="255">
        <v>98097242</v>
      </c>
      <c r="M463" s="196">
        <v>41.815522193783998</v>
      </c>
      <c r="N463" s="255">
        <v>319325480</v>
      </c>
      <c r="O463" s="255">
        <v>321921975</v>
      </c>
      <c r="P463" s="196">
        <v>99.193439652574199</v>
      </c>
      <c r="Q463" s="255">
        <v>361831</v>
      </c>
      <c r="R463" s="214" t="e">
        <v>#DIV/0!</v>
      </c>
      <c r="S463" s="255">
        <v>310921</v>
      </c>
      <c r="T463" s="214">
        <v>0.23008314559390231</v>
      </c>
      <c r="U463" s="255">
        <v>1464720</v>
      </c>
      <c r="V463" s="214">
        <v>3.5707570134974178</v>
      </c>
      <c r="W463" s="255">
        <v>1571058</v>
      </c>
      <c r="X463" s="214">
        <v>0.49199268301367166</v>
      </c>
      <c r="Y463" s="256">
        <v>80.199136670430505</v>
      </c>
      <c r="Z463" s="256">
        <v>28.591302712758381</v>
      </c>
      <c r="AA463" s="256">
        <v>844034.65234375</v>
      </c>
      <c r="AB463" s="256">
        <v>147224.43115234375</v>
      </c>
    </row>
    <row r="464" spans="1:28">
      <c r="A464" s="352">
        <v>41888</v>
      </c>
      <c r="B464" s="180" t="s">
        <v>134</v>
      </c>
      <c r="C464" s="180"/>
      <c r="D464" s="241"/>
      <c r="E464" s="219">
        <v>660</v>
      </c>
      <c r="F464" s="219">
        <v>109</v>
      </c>
      <c r="G464" s="219">
        <v>1973</v>
      </c>
      <c r="H464" s="219">
        <v>327</v>
      </c>
      <c r="I464" s="219">
        <v>6735</v>
      </c>
      <c r="J464" s="219">
        <v>1352</v>
      </c>
      <c r="K464" s="219">
        <v>22101061</v>
      </c>
      <c r="L464" s="219">
        <v>22684272</v>
      </c>
      <c r="M464" s="196">
        <v>97.4290071993494</v>
      </c>
      <c r="N464" s="219">
        <v>42163554</v>
      </c>
      <c r="O464" s="219">
        <v>43313739</v>
      </c>
      <c r="P464" s="196">
        <v>97.344526179095269</v>
      </c>
      <c r="Q464" s="219">
        <v>136480</v>
      </c>
      <c r="R464" s="196">
        <v>0.60165035160658531</v>
      </c>
      <c r="S464" s="219">
        <v>293354</v>
      </c>
      <c r="T464" s="196">
        <v>0.67727701964577425</v>
      </c>
      <c r="U464" s="219">
        <v>893721</v>
      </c>
      <c r="V464" s="196">
        <v>4.0437923748556459</v>
      </c>
      <c r="W464" s="219">
        <v>554693</v>
      </c>
      <c r="X464" s="196">
        <v>1.3155745885432282</v>
      </c>
      <c r="Y464" s="194">
        <v>83.647900390624997</v>
      </c>
      <c r="Z464" s="194">
        <v>30.556589126586914</v>
      </c>
      <c r="AA464" s="194">
        <v>265929.125</v>
      </c>
      <c r="AB464" s="194">
        <v>40063.580078125</v>
      </c>
    </row>
    <row r="465" spans="1:28">
      <c r="A465" s="352">
        <v>41888</v>
      </c>
      <c r="B465" s="180" t="s">
        <v>175</v>
      </c>
      <c r="C465" s="180"/>
      <c r="D465" s="241"/>
      <c r="E465" s="219">
        <v>615</v>
      </c>
      <c r="F465" s="219">
        <v>72</v>
      </c>
      <c r="G465" s="219">
        <v>1792</v>
      </c>
      <c r="H465" s="219">
        <v>194</v>
      </c>
      <c r="I465" s="219">
        <v>5677</v>
      </c>
      <c r="J465" s="219">
        <v>710</v>
      </c>
      <c r="K465" s="219">
        <v>69510</v>
      </c>
      <c r="L465" s="219">
        <v>56553381</v>
      </c>
      <c r="M465" s="196">
        <v>0.12291042333967619</v>
      </c>
      <c r="N465" s="219">
        <v>185614124</v>
      </c>
      <c r="O465" s="219">
        <v>186787784</v>
      </c>
      <c r="P465" s="196">
        <v>99.371661264528939</v>
      </c>
      <c r="Q465" s="219">
        <v>0</v>
      </c>
      <c r="R465" s="196" t="e">
        <v>#DIV/0!</v>
      </c>
      <c r="S465" s="219">
        <v>0</v>
      </c>
      <c r="T465" s="196" t="e">
        <v>#DIV/0!</v>
      </c>
      <c r="U465" s="219">
        <v>384515</v>
      </c>
      <c r="V465" s="196">
        <v>553.17939983752262</v>
      </c>
      <c r="W465" s="219">
        <v>953056</v>
      </c>
      <c r="X465" s="196">
        <v>0.51346091974667596</v>
      </c>
      <c r="Y465" s="194">
        <v>41.382689476013184</v>
      </c>
      <c r="Z465" s="194">
        <v>25.992175102233887</v>
      </c>
      <c r="AA465" s="194">
        <v>325585.8125</v>
      </c>
      <c r="AB465" s="194">
        <v>65925.994140625</v>
      </c>
    </row>
    <row r="466" spans="1:28">
      <c r="A466" s="352">
        <v>41888</v>
      </c>
      <c r="B466" s="218" t="s">
        <v>135</v>
      </c>
      <c r="C466" s="126"/>
      <c r="D466" s="241"/>
      <c r="E466" s="219">
        <v>656</v>
      </c>
      <c r="F466" s="219">
        <v>29</v>
      </c>
      <c r="G466" s="219">
        <v>1957</v>
      </c>
      <c r="H466" s="219">
        <v>87</v>
      </c>
      <c r="I466" s="219">
        <v>4499</v>
      </c>
      <c r="J466" s="219">
        <v>259</v>
      </c>
      <c r="K466" s="189">
        <v>18849303</v>
      </c>
      <c r="L466" s="189">
        <v>18859589</v>
      </c>
      <c r="M466" s="196">
        <v>99.945460105201661</v>
      </c>
      <c r="N466" s="189">
        <v>91547802</v>
      </c>
      <c r="O466" s="189">
        <v>91820452</v>
      </c>
      <c r="P466" s="196">
        <v>99.703061797169113</v>
      </c>
      <c r="Q466" s="189">
        <v>225351</v>
      </c>
      <c r="R466" s="192">
        <v>1.1948881856217439</v>
      </c>
      <c r="S466" s="189">
        <v>17567</v>
      </c>
      <c r="T466" s="192">
        <v>1.9131902954576303E-2</v>
      </c>
      <c r="U466" s="189">
        <v>186484</v>
      </c>
      <c r="V466" s="205">
        <v>0.98934163735537684</v>
      </c>
      <c r="W466" s="189">
        <v>63309</v>
      </c>
      <c r="X466" s="205">
        <v>6.9154037137740793E-2</v>
      </c>
      <c r="Y466" s="203">
        <v>115.56682014465332</v>
      </c>
      <c r="Z466" s="203">
        <v>29.225143909454346</v>
      </c>
      <c r="AA466" s="203">
        <v>252519.71484375</v>
      </c>
      <c r="AB466" s="203">
        <v>41234.85693359375</v>
      </c>
    </row>
    <row r="467" spans="1:28">
      <c r="A467" s="352">
        <v>41888</v>
      </c>
      <c r="B467" s="218" t="s">
        <v>121</v>
      </c>
      <c r="C467" s="218" t="s">
        <v>122</v>
      </c>
      <c r="D467" s="241"/>
      <c r="E467" s="305">
        <v>168</v>
      </c>
      <c r="F467" s="305">
        <v>64</v>
      </c>
      <c r="G467" s="305">
        <v>492</v>
      </c>
      <c r="H467" s="305">
        <v>191</v>
      </c>
      <c r="I467" s="305">
        <v>1874</v>
      </c>
      <c r="J467" s="305">
        <v>801</v>
      </c>
      <c r="K467" s="215">
        <v>7622474</v>
      </c>
      <c r="L467" s="215">
        <v>7877135</v>
      </c>
      <c r="M467" s="216">
        <v>96.767082214355469</v>
      </c>
      <c r="N467" s="215">
        <v>15956244</v>
      </c>
      <c r="O467" s="215">
        <v>16426561</v>
      </c>
      <c r="P467" s="216">
        <v>97.136848449707031</v>
      </c>
      <c r="Q467" s="215">
        <v>92923</v>
      </c>
      <c r="R467" s="217">
        <v>1.1796548366546631</v>
      </c>
      <c r="S467" s="215">
        <v>168527</v>
      </c>
      <c r="T467" s="217">
        <v>1.0259420871734619</v>
      </c>
      <c r="U467" s="215">
        <v>390371</v>
      </c>
      <c r="V467" s="217">
        <v>5.1213164329528809</v>
      </c>
      <c r="W467" s="215">
        <v>256311</v>
      </c>
      <c r="X467" s="217">
        <v>1.6063367128372192</v>
      </c>
      <c r="Y467" s="217">
        <v>70.978553771972656</v>
      </c>
      <c r="Z467" s="217">
        <v>25.131515502929687</v>
      </c>
      <c r="AA467" s="217">
        <v>84220.6640625</v>
      </c>
      <c r="AB467" s="216">
        <v>12212.2294921875</v>
      </c>
    </row>
    <row r="468" spans="1:28">
      <c r="A468" s="352">
        <v>41888</v>
      </c>
      <c r="B468" s="242" t="s">
        <v>123</v>
      </c>
      <c r="C468" s="218" t="s">
        <v>122</v>
      </c>
      <c r="D468" s="241"/>
      <c r="E468" s="305">
        <v>158</v>
      </c>
      <c r="F468" s="305">
        <v>11</v>
      </c>
      <c r="G468" s="305">
        <v>488</v>
      </c>
      <c r="H468" s="305">
        <v>34</v>
      </c>
      <c r="I468" s="305">
        <v>1464</v>
      </c>
      <c r="J468" s="305">
        <v>132</v>
      </c>
      <c r="K468" s="215">
        <v>4611775</v>
      </c>
      <c r="L468" s="215">
        <v>4694221</v>
      </c>
      <c r="M468" s="216">
        <v>98.243667602539063</v>
      </c>
      <c r="N468" s="215">
        <v>7605024</v>
      </c>
      <c r="O468" s="215">
        <v>7760838</v>
      </c>
      <c r="P468" s="216">
        <v>97.992301940917969</v>
      </c>
      <c r="Q468" s="215">
        <v>7219</v>
      </c>
      <c r="R468" s="217">
        <v>0.15378484129905701</v>
      </c>
      <c r="S468" s="215">
        <v>9557</v>
      </c>
      <c r="T468" s="217">
        <v>0.12314391881227493</v>
      </c>
      <c r="U468" s="215">
        <v>128835</v>
      </c>
      <c r="V468" s="217">
        <v>2.7936098575592041</v>
      </c>
      <c r="W468" s="215">
        <v>81060</v>
      </c>
      <c r="X468" s="217">
        <v>1.0658743381500244</v>
      </c>
      <c r="Y468" s="217">
        <v>92.224617004394531</v>
      </c>
      <c r="Z468" s="217">
        <v>33.026584625244141</v>
      </c>
      <c r="AA468" s="217">
        <v>55240.69921875</v>
      </c>
      <c r="AB468" s="216">
        <v>8483.3681640625</v>
      </c>
    </row>
    <row r="469" spans="1:28">
      <c r="A469" s="352">
        <v>41888</v>
      </c>
      <c r="B469" s="242" t="s">
        <v>183</v>
      </c>
      <c r="C469" s="218" t="s">
        <v>122</v>
      </c>
      <c r="D469" s="241"/>
      <c r="E469" s="305">
        <v>130</v>
      </c>
      <c r="F469" s="305">
        <v>10</v>
      </c>
      <c r="G469" s="305">
        <v>391</v>
      </c>
      <c r="H469" s="305">
        <v>30</v>
      </c>
      <c r="I469" s="305">
        <v>1472</v>
      </c>
      <c r="J469" s="305">
        <v>114</v>
      </c>
      <c r="K469" s="215">
        <v>3629975</v>
      </c>
      <c r="L469" s="215">
        <v>3711076</v>
      </c>
      <c r="M469" s="216">
        <v>97.814620971679688</v>
      </c>
      <c r="N469" s="215">
        <v>6299613</v>
      </c>
      <c r="O469" s="215">
        <v>6445759</v>
      </c>
      <c r="P469" s="216">
        <v>97.732681274414063</v>
      </c>
      <c r="Q469" s="215">
        <v>7913</v>
      </c>
      <c r="R469" s="217">
        <v>0.2132265716791153</v>
      </c>
      <c r="S469" s="215">
        <v>17409</v>
      </c>
      <c r="T469" s="217">
        <v>0.27008455991744995</v>
      </c>
      <c r="U469" s="215">
        <v>118663</v>
      </c>
      <c r="V469" s="217">
        <v>3.2689757347106934</v>
      </c>
      <c r="W469" s="215">
        <v>69315</v>
      </c>
      <c r="X469" s="217">
        <v>1.1003056764602661</v>
      </c>
      <c r="Y469" s="217">
        <v>85.697120666503906</v>
      </c>
      <c r="Z469" s="217">
        <v>31.346616744995117</v>
      </c>
      <c r="AA469" s="217">
        <v>41153.546875</v>
      </c>
      <c r="AB469" s="216">
        <v>6570.49658203125</v>
      </c>
    </row>
    <row r="470" spans="1:28">
      <c r="A470" s="352">
        <v>41888</v>
      </c>
      <c r="B470" s="181" t="s">
        <v>126</v>
      </c>
      <c r="C470" s="218" t="s">
        <v>122</v>
      </c>
      <c r="D470" s="241"/>
      <c r="E470" s="305">
        <v>107</v>
      </c>
      <c r="F470" s="305">
        <v>7</v>
      </c>
      <c r="G470" s="305">
        <v>313</v>
      </c>
      <c r="H470" s="305">
        <v>21</v>
      </c>
      <c r="I470" s="305">
        <v>951</v>
      </c>
      <c r="J470" s="305">
        <v>86</v>
      </c>
      <c r="K470" s="215">
        <v>3036898</v>
      </c>
      <c r="L470" s="215">
        <v>3102625</v>
      </c>
      <c r="M470" s="216">
        <v>97.881568908691406</v>
      </c>
      <c r="N470" s="215">
        <v>5367323</v>
      </c>
      <c r="O470" s="215">
        <v>5496060</v>
      </c>
      <c r="P470" s="216">
        <v>97.657646179199219</v>
      </c>
      <c r="Q470" s="215">
        <v>5515</v>
      </c>
      <c r="R470" s="217">
        <v>0.17775270342826843</v>
      </c>
      <c r="S470" s="215">
        <v>2791</v>
      </c>
      <c r="T470" s="217">
        <v>5.078183114528656E-2</v>
      </c>
      <c r="U470" s="215">
        <v>98460</v>
      </c>
      <c r="V470" s="217">
        <v>3.242124080657959</v>
      </c>
      <c r="W470" s="215">
        <v>59452</v>
      </c>
      <c r="X470" s="217">
        <v>1.1076657772064209</v>
      </c>
      <c r="Y470" s="217">
        <v>89.021705627441406</v>
      </c>
      <c r="Z470" s="217">
        <v>33.102699279785156</v>
      </c>
      <c r="AA470" s="217">
        <v>40994.55078125</v>
      </c>
      <c r="AB470" s="216">
        <v>6385.1484375</v>
      </c>
    </row>
    <row r="471" spans="1:28">
      <c r="A471" s="352">
        <v>41888</v>
      </c>
      <c r="B471" s="181" t="s">
        <v>184</v>
      </c>
      <c r="C471" s="218" t="s">
        <v>122</v>
      </c>
      <c r="D471" s="241"/>
      <c r="E471" s="305">
        <v>97</v>
      </c>
      <c r="F471" s="305">
        <v>17</v>
      </c>
      <c r="G471" s="305">
        <v>289</v>
      </c>
      <c r="H471" s="305">
        <v>51</v>
      </c>
      <c r="I471" s="305">
        <v>974</v>
      </c>
      <c r="J471" s="305">
        <v>219</v>
      </c>
      <c r="K471" s="215">
        <v>3199939</v>
      </c>
      <c r="L471" s="215">
        <v>3299215</v>
      </c>
      <c r="M471" s="216">
        <v>96.990921020507813</v>
      </c>
      <c r="N471" s="215">
        <v>6935350</v>
      </c>
      <c r="O471" s="215">
        <v>7184521</v>
      </c>
      <c r="P471" s="216">
        <v>96.531837463378906</v>
      </c>
      <c r="Q471" s="215">
        <v>22910</v>
      </c>
      <c r="R471" s="217">
        <v>0.69440758228302002</v>
      </c>
      <c r="S471" s="215">
        <v>95070</v>
      </c>
      <c r="T471" s="217">
        <v>1.3232614994049072</v>
      </c>
      <c r="U471" s="215">
        <v>157392</v>
      </c>
      <c r="V471" s="217">
        <v>4.9185938835144043</v>
      </c>
      <c r="W471" s="215">
        <v>88555</v>
      </c>
      <c r="X471" s="217">
        <v>1.2768641710281372</v>
      </c>
      <c r="Y471" s="217">
        <v>80.3175048828125</v>
      </c>
      <c r="Z471" s="217">
        <v>30.175529479980469</v>
      </c>
      <c r="AA471" s="217">
        <v>44319.6640625</v>
      </c>
      <c r="AB471" s="216">
        <v>6412.33740234375</v>
      </c>
    </row>
    <row r="472" spans="1:28">
      <c r="A472" s="352">
        <v>41888</v>
      </c>
      <c r="B472" s="181" t="s">
        <v>131</v>
      </c>
      <c r="C472" s="218" t="s">
        <v>176</v>
      </c>
      <c r="D472" s="241"/>
      <c r="E472" s="305">
        <v>168</v>
      </c>
      <c r="F472" s="305">
        <v>20</v>
      </c>
      <c r="G472" s="305">
        <v>489</v>
      </c>
      <c r="H472" s="305">
        <v>50</v>
      </c>
      <c r="I472" s="305">
        <v>1428</v>
      </c>
      <c r="J472" s="305">
        <v>161</v>
      </c>
      <c r="K472" s="215">
        <v>18865</v>
      </c>
      <c r="L472" s="215">
        <v>16373458</v>
      </c>
      <c r="M472" s="216">
        <v>0.11521695554256439</v>
      </c>
      <c r="N472" s="215">
        <v>51984884</v>
      </c>
      <c r="O472" s="215">
        <v>52297556</v>
      </c>
      <c r="P472" s="216">
        <v>99.402130126953125</v>
      </c>
      <c r="Q472" s="215">
        <v>0</v>
      </c>
      <c r="R472" s="217">
        <v>0</v>
      </c>
      <c r="S472" s="215">
        <v>0</v>
      </c>
      <c r="T472" s="217">
        <v>0</v>
      </c>
      <c r="U472" s="215">
        <v>106360</v>
      </c>
      <c r="V472" s="217">
        <v>563.79541015625</v>
      </c>
      <c r="W472" s="215">
        <v>338915</v>
      </c>
      <c r="X472" s="217">
        <v>0.65194910764694214</v>
      </c>
      <c r="Y472" s="217">
        <v>40.906757354736328</v>
      </c>
      <c r="Z472" s="217">
        <v>25.415138244628906</v>
      </c>
      <c r="AA472" s="217">
        <v>85406.5234375</v>
      </c>
      <c r="AB472" s="216">
        <v>17775.015625</v>
      </c>
    </row>
    <row r="473" spans="1:28">
      <c r="A473" s="352">
        <v>41888</v>
      </c>
      <c r="B473" s="181" t="s">
        <v>124</v>
      </c>
      <c r="C473" s="181" t="s">
        <v>176</v>
      </c>
      <c r="D473" s="241"/>
      <c r="E473" s="180">
        <v>117</v>
      </c>
      <c r="F473" s="180">
        <v>32</v>
      </c>
      <c r="G473" s="180">
        <v>344</v>
      </c>
      <c r="H473" s="180">
        <v>86</v>
      </c>
      <c r="I473" s="180">
        <v>1300</v>
      </c>
      <c r="J473" s="180">
        <v>343</v>
      </c>
      <c r="K473" s="215">
        <v>15050</v>
      </c>
      <c r="L473" s="215">
        <v>11836621</v>
      </c>
      <c r="M473" s="216">
        <v>0.12714777886867523</v>
      </c>
      <c r="N473" s="215">
        <v>34434968</v>
      </c>
      <c r="O473" s="215">
        <v>34814716</v>
      </c>
      <c r="P473" s="216">
        <v>98.909233093261719</v>
      </c>
      <c r="Q473" s="215">
        <v>0</v>
      </c>
      <c r="R473" s="217">
        <v>0</v>
      </c>
      <c r="S473" s="215">
        <v>0</v>
      </c>
      <c r="T473" s="217">
        <v>0</v>
      </c>
      <c r="U473" s="215">
        <v>87108</v>
      </c>
      <c r="V473" s="217">
        <v>578.79071044921875</v>
      </c>
      <c r="W473" s="215">
        <v>165292</v>
      </c>
      <c r="X473" s="217">
        <v>0.48001205921173096</v>
      </c>
      <c r="Y473" s="217">
        <v>42.11395263671875</v>
      </c>
      <c r="Z473" s="217">
        <v>27.44379997253418</v>
      </c>
      <c r="AA473" s="217">
        <v>59546.59375</v>
      </c>
      <c r="AB473" s="216">
        <v>11661.80859375</v>
      </c>
    </row>
    <row r="474" spans="1:28">
      <c r="A474" s="352">
        <v>41888</v>
      </c>
      <c r="B474" s="206" t="s">
        <v>133</v>
      </c>
      <c r="C474" s="206" t="s">
        <v>176</v>
      </c>
      <c r="D474" s="241"/>
      <c r="E474" s="180">
        <v>164</v>
      </c>
      <c r="F474" s="180">
        <v>12</v>
      </c>
      <c r="G474" s="180">
        <v>485</v>
      </c>
      <c r="H474" s="180">
        <v>34</v>
      </c>
      <c r="I474" s="180">
        <v>1418</v>
      </c>
      <c r="J474" s="180">
        <v>113</v>
      </c>
      <c r="K474" s="254">
        <v>18165</v>
      </c>
      <c r="L474" s="254">
        <v>16419083</v>
      </c>
      <c r="M474" s="246">
        <v>0.11063346266746521</v>
      </c>
      <c r="N474" s="254">
        <v>58998924</v>
      </c>
      <c r="O474" s="254">
        <v>59224488</v>
      </c>
      <c r="P474" s="246">
        <v>99.619140625</v>
      </c>
      <c r="Q474" s="254">
        <v>0</v>
      </c>
      <c r="R474" s="249">
        <v>0</v>
      </c>
      <c r="S474" s="254">
        <v>0</v>
      </c>
      <c r="T474" s="249">
        <v>0</v>
      </c>
      <c r="U474" s="254">
        <v>98173</v>
      </c>
      <c r="V474" s="249">
        <v>540.451416015625</v>
      </c>
      <c r="W474" s="254">
        <v>237606</v>
      </c>
      <c r="X474" s="249">
        <v>0.40272939205169678</v>
      </c>
      <c r="Y474" s="249">
        <v>41.110206604003906</v>
      </c>
      <c r="Z474" s="249">
        <v>25.817628860473633</v>
      </c>
      <c r="AA474" s="249">
        <v>107752.4921875</v>
      </c>
      <c r="AB474" s="246">
        <v>22269.841796875</v>
      </c>
    </row>
    <row r="475" spans="1:28">
      <c r="A475" s="352">
        <v>41888</v>
      </c>
      <c r="B475" s="206" t="s">
        <v>125</v>
      </c>
      <c r="C475" s="206" t="s">
        <v>176</v>
      </c>
      <c r="D475" s="241"/>
      <c r="E475" s="180">
        <v>166</v>
      </c>
      <c r="F475" s="180">
        <v>8</v>
      </c>
      <c r="G475" s="180">
        <v>474</v>
      </c>
      <c r="H475" s="180">
        <v>24</v>
      </c>
      <c r="I475" s="180">
        <v>1531</v>
      </c>
      <c r="J475" s="180">
        <v>93</v>
      </c>
      <c r="K475" s="254">
        <v>17430</v>
      </c>
      <c r="L475" s="254">
        <v>11924219</v>
      </c>
      <c r="M475" s="246">
        <v>0.14617308974266052</v>
      </c>
      <c r="N475" s="254">
        <v>40195348</v>
      </c>
      <c r="O475" s="254">
        <v>40451024</v>
      </c>
      <c r="P475" s="246">
        <v>99.367935180664063</v>
      </c>
      <c r="Q475" s="254">
        <v>0</v>
      </c>
      <c r="R475" s="249">
        <v>0</v>
      </c>
      <c r="S475" s="254">
        <v>0</v>
      </c>
      <c r="T475" s="249">
        <v>0</v>
      </c>
      <c r="U475" s="254">
        <v>92874</v>
      </c>
      <c r="V475" s="249">
        <v>532.83990478515625</v>
      </c>
      <c r="W475" s="254">
        <v>211243</v>
      </c>
      <c r="X475" s="249">
        <v>0.52554088830947876</v>
      </c>
      <c r="Y475" s="249">
        <v>41.39984130859375</v>
      </c>
      <c r="Z475" s="249">
        <v>25.292133331298828</v>
      </c>
      <c r="AA475" s="249">
        <v>72880.203125</v>
      </c>
      <c r="AB475" s="246">
        <v>14219.328125</v>
      </c>
    </row>
    <row r="476" spans="1:28">
      <c r="A476" s="352">
        <v>41888</v>
      </c>
      <c r="B476" s="181" t="s">
        <v>127</v>
      </c>
      <c r="C476" s="181" t="s">
        <v>128</v>
      </c>
      <c r="D476" s="241"/>
      <c r="E476" s="388">
        <v>150</v>
      </c>
      <c r="F476" s="388">
        <v>16</v>
      </c>
      <c r="G476" s="388">
        <v>450</v>
      </c>
      <c r="H476" s="388">
        <v>48</v>
      </c>
      <c r="I476" s="388">
        <v>1450</v>
      </c>
      <c r="J476" s="388">
        <v>163</v>
      </c>
      <c r="K476" s="187">
        <v>5137061</v>
      </c>
      <c r="L476" s="187">
        <v>5142064</v>
      </c>
      <c r="M476" s="185">
        <v>99.902702331542969</v>
      </c>
      <c r="N476" s="187">
        <v>22233264</v>
      </c>
      <c r="O476" s="187">
        <v>22323852</v>
      </c>
      <c r="P476" s="185">
        <v>99.594207763671875</v>
      </c>
      <c r="Q476" s="187">
        <v>95225</v>
      </c>
      <c r="R476" s="186">
        <v>1.8518828153610229</v>
      </c>
      <c r="S476" s="187">
        <v>4233</v>
      </c>
      <c r="T476" s="186">
        <v>1.896178163588047E-2</v>
      </c>
      <c r="U476" s="187">
        <v>62255</v>
      </c>
      <c r="V476" s="186">
        <v>1.2118797302246094</v>
      </c>
      <c r="W476" s="187">
        <v>18425</v>
      </c>
      <c r="X476" s="186">
        <v>8.2871325314044952E-2</v>
      </c>
      <c r="Y476" s="186">
        <v>118.02613830566406</v>
      </c>
      <c r="Z476" s="186">
        <v>27.690521240234375</v>
      </c>
      <c r="AA476" s="186">
        <v>59325.65234375</v>
      </c>
      <c r="AB476" s="185">
        <v>8955.9052734375</v>
      </c>
    </row>
    <row r="477" spans="1:28">
      <c r="A477" s="352">
        <v>41888</v>
      </c>
      <c r="B477" s="181" t="s">
        <v>129</v>
      </c>
      <c r="C477" s="181" t="s">
        <v>128</v>
      </c>
      <c r="D477" s="241"/>
      <c r="E477" s="388">
        <v>152</v>
      </c>
      <c r="F477" s="388">
        <v>3</v>
      </c>
      <c r="G477" s="388">
        <v>452</v>
      </c>
      <c r="H477" s="388">
        <v>9</v>
      </c>
      <c r="I477" s="388">
        <v>1181</v>
      </c>
      <c r="J477" s="388">
        <v>29</v>
      </c>
      <c r="K477" s="187">
        <v>3046426</v>
      </c>
      <c r="L477" s="187">
        <v>3049668</v>
      </c>
      <c r="M477" s="185">
        <v>99.893692016601563</v>
      </c>
      <c r="N477" s="187">
        <v>14698194</v>
      </c>
      <c r="O477" s="187">
        <v>14756242</v>
      </c>
      <c r="P477" s="185">
        <v>99.606620788574219</v>
      </c>
      <c r="Q477" s="187">
        <v>64891</v>
      </c>
      <c r="R477" s="186">
        <v>2.1278054714202881</v>
      </c>
      <c r="S477" s="187">
        <v>10296</v>
      </c>
      <c r="T477" s="186">
        <v>6.9773860275745392E-2</v>
      </c>
      <c r="U477" s="187">
        <v>34610</v>
      </c>
      <c r="V477" s="186">
        <v>1.1360853910446167</v>
      </c>
      <c r="W477" s="187">
        <v>13919</v>
      </c>
      <c r="X477" s="186">
        <v>9.4698712229728699E-2</v>
      </c>
      <c r="Y477" s="186">
        <v>111.74264526367187</v>
      </c>
      <c r="Z477" s="186">
        <v>28.778877258300781</v>
      </c>
      <c r="AA477" s="186">
        <v>43740.5625</v>
      </c>
      <c r="AB477" s="185">
        <v>6473.93896484375</v>
      </c>
    </row>
    <row r="478" spans="1:28">
      <c r="A478" s="352">
        <v>41888</v>
      </c>
      <c r="B478" s="199" t="s">
        <v>130</v>
      </c>
      <c r="C478" s="199" t="s">
        <v>128</v>
      </c>
      <c r="D478" s="241"/>
      <c r="E478" s="219">
        <v>176</v>
      </c>
      <c r="F478" s="219">
        <v>5</v>
      </c>
      <c r="G478" s="219">
        <v>528</v>
      </c>
      <c r="H478" s="219">
        <v>15</v>
      </c>
      <c r="I478" s="219">
        <v>865</v>
      </c>
      <c r="J478" s="219">
        <v>32</v>
      </c>
      <c r="K478" s="255">
        <v>5551718</v>
      </c>
      <c r="L478" s="255">
        <v>5552425</v>
      </c>
      <c r="M478" s="196">
        <v>99.987266540527344</v>
      </c>
      <c r="N478" s="255">
        <v>28851240</v>
      </c>
      <c r="O478" s="255">
        <v>28910446</v>
      </c>
      <c r="P478" s="196">
        <v>99.795211791992188</v>
      </c>
      <c r="Q478" s="255">
        <v>39200</v>
      </c>
      <c r="R478" s="214">
        <v>0.70599782466888428</v>
      </c>
      <c r="S478" s="255">
        <v>1532</v>
      </c>
      <c r="T478" s="214">
        <v>5.2991225384175777E-3</v>
      </c>
      <c r="U478" s="255">
        <v>39716</v>
      </c>
      <c r="V478" s="214">
        <v>0.7153821587562561</v>
      </c>
      <c r="W478" s="255">
        <v>15522</v>
      </c>
      <c r="X478" s="214">
        <v>5.3800113499164581E-2</v>
      </c>
      <c r="Y478" s="256">
        <v>116.32564544677734</v>
      </c>
      <c r="Z478" s="256">
        <v>30.800554275512695</v>
      </c>
      <c r="AA478" s="256">
        <v>76640.171875</v>
      </c>
      <c r="AB478" s="256">
        <v>14353.3623046875</v>
      </c>
    </row>
    <row r="479" spans="1:28">
      <c r="A479" s="352">
        <v>41888</v>
      </c>
      <c r="B479" s="180" t="s">
        <v>132</v>
      </c>
      <c r="C479" s="180" t="s">
        <v>128</v>
      </c>
      <c r="D479" s="241"/>
      <c r="E479" s="219">
        <v>178</v>
      </c>
      <c r="F479" s="219">
        <v>5</v>
      </c>
      <c r="G479" s="219">
        <v>527</v>
      </c>
      <c r="H479" s="219">
        <v>15</v>
      </c>
      <c r="I479" s="219">
        <v>1003</v>
      </c>
      <c r="J479" s="219">
        <v>35</v>
      </c>
      <c r="K479" s="219">
        <v>5114098</v>
      </c>
      <c r="L479" s="219">
        <v>5115432</v>
      </c>
      <c r="M479" s="196">
        <v>99.973922729492188</v>
      </c>
      <c r="N479" s="219">
        <v>25765104</v>
      </c>
      <c r="O479" s="219">
        <v>25829912</v>
      </c>
      <c r="P479" s="196">
        <v>99.749099731445312</v>
      </c>
      <c r="Q479" s="219">
        <v>26035</v>
      </c>
      <c r="R479" s="196">
        <v>0.50895017385482788</v>
      </c>
      <c r="S479" s="219">
        <v>1506</v>
      </c>
      <c r="T479" s="196">
        <v>5.8304495178163052E-3</v>
      </c>
      <c r="U479" s="219">
        <v>49903</v>
      </c>
      <c r="V479" s="196">
        <v>0.97579282522201538</v>
      </c>
      <c r="W479" s="219">
        <v>15443</v>
      </c>
      <c r="X479" s="196">
        <v>5.9937659651041031E-2</v>
      </c>
      <c r="Y479" s="194">
        <v>116.1728515625</v>
      </c>
      <c r="Z479" s="194">
        <v>29.630622863769531</v>
      </c>
      <c r="AA479" s="194">
        <v>72813.328125</v>
      </c>
      <c r="AB479" s="194">
        <v>11451.650390625</v>
      </c>
    </row>
    <row r="480" spans="1:28">
      <c r="A480" s="352">
        <v>41887</v>
      </c>
      <c r="B480" s="199" t="s">
        <v>6</v>
      </c>
      <c r="C480" s="199"/>
      <c r="D480" s="241"/>
      <c r="E480" s="219">
        <v>1931</v>
      </c>
      <c r="F480" s="219">
        <v>210</v>
      </c>
      <c r="G480" s="219">
        <v>5722</v>
      </c>
      <c r="H480" s="219">
        <v>608</v>
      </c>
      <c r="I480" s="219">
        <v>16964</v>
      </c>
      <c r="J480" s="219">
        <v>2322</v>
      </c>
      <c r="K480" s="255">
        <v>41478147</v>
      </c>
      <c r="L480" s="255">
        <v>101237374</v>
      </c>
      <c r="M480" s="196">
        <v>40.971180267872221</v>
      </c>
      <c r="N480" s="255">
        <v>326228115</v>
      </c>
      <c r="O480" s="255">
        <v>328841949</v>
      </c>
      <c r="P480" s="196">
        <v>99.205139731123538</v>
      </c>
      <c r="Q480" s="255">
        <v>382006</v>
      </c>
      <c r="R480" s="214" t="e">
        <v>#DIV/0!</v>
      </c>
      <c r="S480" s="255">
        <v>358105</v>
      </c>
      <c r="T480" s="214">
        <v>0.26401331999380656</v>
      </c>
      <c r="U480" s="255">
        <v>1492899</v>
      </c>
      <c r="V480" s="214">
        <v>3.5992422338668693</v>
      </c>
      <c r="W480" s="255">
        <v>1617251</v>
      </c>
      <c r="X480" s="214">
        <v>0.49574237570863849</v>
      </c>
      <c r="Y480" s="256">
        <v>79.509087435404453</v>
      </c>
      <c r="Z480" s="256">
        <v>28.821356010437011</v>
      </c>
      <c r="AA480" s="256">
        <v>864008.9453125</v>
      </c>
      <c r="AB480" s="256">
        <v>151860.74951171875</v>
      </c>
    </row>
    <row r="481" spans="1:28">
      <c r="A481" s="352">
        <v>41887</v>
      </c>
      <c r="B481" s="180" t="s">
        <v>134</v>
      </c>
      <c r="C481" s="180"/>
      <c r="D481" s="241"/>
      <c r="E481" s="219">
        <v>660</v>
      </c>
      <c r="F481" s="219">
        <v>109</v>
      </c>
      <c r="G481" s="219">
        <v>1973</v>
      </c>
      <c r="H481" s="219">
        <v>327</v>
      </c>
      <c r="I481" s="219">
        <v>6735</v>
      </c>
      <c r="J481" s="219">
        <v>1352</v>
      </c>
      <c r="K481" s="219">
        <v>22428671</v>
      </c>
      <c r="L481" s="219">
        <v>23021360</v>
      </c>
      <c r="M481" s="196">
        <v>97.425482247790754</v>
      </c>
      <c r="N481" s="219">
        <v>44046095</v>
      </c>
      <c r="O481" s="219">
        <v>45267682</v>
      </c>
      <c r="P481" s="196">
        <v>97.301414726735956</v>
      </c>
      <c r="Q481" s="219">
        <v>141753</v>
      </c>
      <c r="R481" s="196">
        <v>0.61574555312864354</v>
      </c>
      <c r="S481" s="219">
        <v>344787</v>
      </c>
      <c r="T481" s="196">
        <v>0.76166259205002806</v>
      </c>
      <c r="U481" s="219">
        <v>926244</v>
      </c>
      <c r="V481" s="196">
        <v>4.1297319787236351</v>
      </c>
      <c r="W481" s="219">
        <v>571276</v>
      </c>
      <c r="X481" s="196">
        <v>1.2969957732540716</v>
      </c>
      <c r="Y481" s="194">
        <v>82.926751708984369</v>
      </c>
      <c r="Z481" s="194">
        <v>30.633653259277345</v>
      </c>
      <c r="AA481" s="194">
        <v>275323.86328125</v>
      </c>
      <c r="AB481" s="194">
        <v>41591.89306640625</v>
      </c>
    </row>
    <row r="482" spans="1:28">
      <c r="A482" s="352">
        <v>41887</v>
      </c>
      <c r="B482" s="180" t="s">
        <v>175</v>
      </c>
      <c r="C482" s="180"/>
      <c r="D482" s="241"/>
      <c r="E482" s="219">
        <v>615</v>
      </c>
      <c r="F482" s="219">
        <v>72</v>
      </c>
      <c r="G482" s="219">
        <v>1792</v>
      </c>
      <c r="H482" s="219">
        <v>194</v>
      </c>
      <c r="I482" s="219">
        <v>5677</v>
      </c>
      <c r="J482" s="219">
        <v>710</v>
      </c>
      <c r="K482" s="219">
        <v>69510</v>
      </c>
      <c r="L482" s="219">
        <v>59225518</v>
      </c>
      <c r="M482" s="196">
        <v>0.11736495069574571</v>
      </c>
      <c r="N482" s="219">
        <v>192084396</v>
      </c>
      <c r="O482" s="219">
        <v>193202960</v>
      </c>
      <c r="P482" s="196">
        <v>99.42104199645803</v>
      </c>
      <c r="Q482" s="219">
        <v>0</v>
      </c>
      <c r="R482" s="196" t="e">
        <v>#DIV/0!</v>
      </c>
      <c r="S482" s="219">
        <v>0</v>
      </c>
      <c r="T482" s="196" t="e">
        <v>#DIV/0!</v>
      </c>
      <c r="U482" s="219">
        <v>391602</v>
      </c>
      <c r="V482" s="196">
        <v>563.37504573669491</v>
      </c>
      <c r="W482" s="219">
        <v>982491</v>
      </c>
      <c r="X482" s="196">
        <v>0.51148924038660926</v>
      </c>
      <c r="Y482" s="194">
        <v>41.263894081115723</v>
      </c>
      <c r="Z482" s="194">
        <v>26.264583110809326</v>
      </c>
      <c r="AA482" s="194">
        <v>341427.4296875</v>
      </c>
      <c r="AB482" s="194">
        <v>70349.0615234375</v>
      </c>
    </row>
    <row r="483" spans="1:28">
      <c r="A483" s="352">
        <v>41887</v>
      </c>
      <c r="B483" s="218" t="s">
        <v>135</v>
      </c>
      <c r="C483" s="126"/>
      <c r="D483" s="241"/>
      <c r="E483" s="219">
        <v>656</v>
      </c>
      <c r="F483" s="219">
        <v>29</v>
      </c>
      <c r="G483" s="219">
        <v>1957</v>
      </c>
      <c r="H483" s="219">
        <v>87</v>
      </c>
      <c r="I483" s="219">
        <v>4552</v>
      </c>
      <c r="J483" s="219">
        <v>260</v>
      </c>
      <c r="K483" s="189">
        <v>18979966</v>
      </c>
      <c r="L483" s="189">
        <v>18990496</v>
      </c>
      <c r="M483" s="196">
        <v>99.944551211300649</v>
      </c>
      <c r="N483" s="189">
        <v>90097624</v>
      </c>
      <c r="O483" s="189">
        <v>90371307</v>
      </c>
      <c r="P483" s="196">
        <v>99.697157196144133</v>
      </c>
      <c r="Q483" s="189">
        <v>240253</v>
      </c>
      <c r="R483" s="192">
        <v>1.2651223091356645</v>
      </c>
      <c r="S483" s="189">
        <v>13318</v>
      </c>
      <c r="T483" s="192">
        <v>1.4736978287142257E-2</v>
      </c>
      <c r="U483" s="189">
        <v>175053</v>
      </c>
      <c r="V483" s="205">
        <v>0.92230405664787318</v>
      </c>
      <c r="W483" s="189">
        <v>63484</v>
      </c>
      <c r="X483" s="205">
        <v>7.0461346583566786E-2</v>
      </c>
      <c r="Y483" s="203">
        <v>114.33661651611328</v>
      </c>
      <c r="Z483" s="203">
        <v>29.565831661224365</v>
      </c>
      <c r="AA483" s="203">
        <v>247257.65234375</v>
      </c>
      <c r="AB483" s="203">
        <v>39919.794921875</v>
      </c>
    </row>
    <row r="484" spans="1:28">
      <c r="A484" s="352">
        <v>41887</v>
      </c>
      <c r="B484" s="218" t="s">
        <v>121</v>
      </c>
      <c r="C484" s="218" t="s">
        <v>122</v>
      </c>
      <c r="D484" s="241"/>
      <c r="E484" s="305">
        <v>168</v>
      </c>
      <c r="F484" s="305">
        <v>64</v>
      </c>
      <c r="G484" s="305">
        <v>492</v>
      </c>
      <c r="H484" s="305">
        <v>191</v>
      </c>
      <c r="I484" s="305">
        <v>1874</v>
      </c>
      <c r="J484" s="305">
        <v>801</v>
      </c>
      <c r="K484" s="215">
        <v>7731171</v>
      </c>
      <c r="L484" s="215">
        <v>8000117</v>
      </c>
      <c r="M484" s="216">
        <v>96.638221740722656</v>
      </c>
      <c r="N484" s="215">
        <v>16129778</v>
      </c>
      <c r="O484" s="215">
        <v>16677524</v>
      </c>
      <c r="P484" s="216">
        <v>96.715660095214844</v>
      </c>
      <c r="Q484" s="215">
        <v>99183</v>
      </c>
      <c r="R484" s="217">
        <v>1.2397693395614624</v>
      </c>
      <c r="S484" s="215">
        <v>235361</v>
      </c>
      <c r="T484" s="217">
        <v>1.411246657371521</v>
      </c>
      <c r="U484" s="215">
        <v>416321</v>
      </c>
      <c r="V484" s="217">
        <v>5.3849668502807617</v>
      </c>
      <c r="W484" s="215">
        <v>273149</v>
      </c>
      <c r="X484" s="217">
        <v>1.6934454441070557</v>
      </c>
      <c r="Y484" s="217">
        <v>70.775863647460938</v>
      </c>
      <c r="Z484" s="217">
        <v>25.043806076049805</v>
      </c>
      <c r="AA484" s="217">
        <v>84281.6875</v>
      </c>
      <c r="AB484" s="216">
        <v>12360.1279296875</v>
      </c>
    </row>
    <row r="485" spans="1:28">
      <c r="A485" s="352">
        <v>41887</v>
      </c>
      <c r="B485" s="242" t="s">
        <v>123</v>
      </c>
      <c r="C485" s="218" t="s">
        <v>122</v>
      </c>
      <c r="D485" s="241"/>
      <c r="E485" s="305">
        <v>158</v>
      </c>
      <c r="F485" s="305">
        <v>11</v>
      </c>
      <c r="G485" s="305">
        <v>488</v>
      </c>
      <c r="H485" s="305">
        <v>34</v>
      </c>
      <c r="I485" s="305">
        <v>1464</v>
      </c>
      <c r="J485" s="305">
        <v>132</v>
      </c>
      <c r="K485" s="215">
        <v>4701635</v>
      </c>
      <c r="L485" s="215">
        <v>4784929</v>
      </c>
      <c r="M485" s="216">
        <v>98.259239196777344</v>
      </c>
      <c r="N485" s="215">
        <v>8431268</v>
      </c>
      <c r="O485" s="215">
        <v>8597481</v>
      </c>
      <c r="P485" s="216">
        <v>98.066726684570313</v>
      </c>
      <c r="Q485" s="215">
        <v>7942</v>
      </c>
      <c r="R485" s="217">
        <v>0.16597947478294373</v>
      </c>
      <c r="S485" s="215">
        <v>9286</v>
      </c>
      <c r="T485" s="217">
        <v>0.10800837725400925</v>
      </c>
      <c r="U485" s="215">
        <v>133545</v>
      </c>
      <c r="V485" s="217">
        <v>2.8403949737548828</v>
      </c>
      <c r="W485" s="215">
        <v>84648</v>
      </c>
      <c r="X485" s="217">
        <v>1.0039770603179932</v>
      </c>
      <c r="Y485" s="217">
        <v>91.278656005859375</v>
      </c>
      <c r="Z485" s="217">
        <v>32.638835906982422</v>
      </c>
      <c r="AA485" s="217">
        <v>60588.07421875</v>
      </c>
      <c r="AB485" s="216">
        <v>9023.11328125</v>
      </c>
    </row>
    <row r="486" spans="1:28">
      <c r="A486" s="352">
        <v>41887</v>
      </c>
      <c r="B486" s="242" t="s">
        <v>183</v>
      </c>
      <c r="C486" s="218" t="s">
        <v>122</v>
      </c>
      <c r="D486" s="241"/>
      <c r="E486" s="305">
        <v>130</v>
      </c>
      <c r="F486" s="305">
        <v>10</v>
      </c>
      <c r="G486" s="305">
        <v>391</v>
      </c>
      <c r="H486" s="305">
        <v>30</v>
      </c>
      <c r="I486" s="305">
        <v>1472</v>
      </c>
      <c r="J486" s="305">
        <v>114</v>
      </c>
      <c r="K486" s="215">
        <v>3697566</v>
      </c>
      <c r="L486" s="215">
        <v>3775857</v>
      </c>
      <c r="M486" s="216">
        <v>97.926536560058594</v>
      </c>
      <c r="N486" s="215">
        <v>6590862</v>
      </c>
      <c r="O486" s="215">
        <v>6756675</v>
      </c>
      <c r="P486" s="216">
        <v>97.545936584472656</v>
      </c>
      <c r="Q486" s="215">
        <v>8354</v>
      </c>
      <c r="R486" s="217">
        <v>0.22124779224395752</v>
      </c>
      <c r="S486" s="215">
        <v>28026</v>
      </c>
      <c r="T486" s="217">
        <v>0.4147898256778717</v>
      </c>
      <c r="U486" s="215">
        <v>119437</v>
      </c>
      <c r="V486" s="217">
        <v>3.230151891708374</v>
      </c>
      <c r="W486" s="215">
        <v>67906</v>
      </c>
      <c r="X486" s="217">
        <v>1.0303052663803101</v>
      </c>
      <c r="Y486" s="217">
        <v>86.462417602539062</v>
      </c>
      <c r="Z486" s="217">
        <v>32.330703735351563</v>
      </c>
      <c r="AA486" s="217">
        <v>45490.94140625</v>
      </c>
      <c r="AB486" s="216">
        <v>7149.8232421875</v>
      </c>
    </row>
    <row r="487" spans="1:28">
      <c r="A487" s="352">
        <v>41887</v>
      </c>
      <c r="B487" s="181" t="s">
        <v>126</v>
      </c>
      <c r="C487" s="218" t="s">
        <v>122</v>
      </c>
      <c r="D487" s="241"/>
      <c r="E487" s="305">
        <v>107</v>
      </c>
      <c r="F487" s="305">
        <v>7</v>
      </c>
      <c r="G487" s="305">
        <v>313</v>
      </c>
      <c r="H487" s="305">
        <v>21</v>
      </c>
      <c r="I487" s="305">
        <v>951</v>
      </c>
      <c r="J487" s="305">
        <v>86</v>
      </c>
      <c r="K487" s="215">
        <v>3034315</v>
      </c>
      <c r="L487" s="215">
        <v>3099614</v>
      </c>
      <c r="M487" s="216">
        <v>97.893318176269531</v>
      </c>
      <c r="N487" s="215">
        <v>5557887</v>
      </c>
      <c r="O487" s="215">
        <v>5682834</v>
      </c>
      <c r="P487" s="216">
        <v>97.801322937011719</v>
      </c>
      <c r="Q487" s="215">
        <v>6267</v>
      </c>
      <c r="R487" s="217">
        <v>0.2021864652633667</v>
      </c>
      <c r="S487" s="215">
        <v>2619</v>
      </c>
      <c r="T487" s="217">
        <v>4.6086162328720093E-2</v>
      </c>
      <c r="U487" s="215">
        <v>99591</v>
      </c>
      <c r="V487" s="217">
        <v>3.2821576595306396</v>
      </c>
      <c r="W487" s="215">
        <v>62346</v>
      </c>
      <c r="X487" s="217">
        <v>1.1217572689056396</v>
      </c>
      <c r="Y487" s="217">
        <v>86.934700012207031</v>
      </c>
      <c r="Z487" s="217">
        <v>32.765983581542969</v>
      </c>
      <c r="AA487" s="217">
        <v>40666.47265625</v>
      </c>
      <c r="AB487" s="216">
        <v>6484.0419921875</v>
      </c>
    </row>
    <row r="488" spans="1:28">
      <c r="A488" s="352">
        <v>41887</v>
      </c>
      <c r="B488" s="181" t="s">
        <v>184</v>
      </c>
      <c r="C488" s="218" t="s">
        <v>122</v>
      </c>
      <c r="D488" s="241"/>
      <c r="E488" s="305">
        <v>97</v>
      </c>
      <c r="F488" s="305">
        <v>17</v>
      </c>
      <c r="G488" s="305">
        <v>289</v>
      </c>
      <c r="H488" s="305">
        <v>51</v>
      </c>
      <c r="I488" s="305">
        <v>974</v>
      </c>
      <c r="J488" s="305">
        <v>219</v>
      </c>
      <c r="K488" s="215">
        <v>3263984</v>
      </c>
      <c r="L488" s="215">
        <v>3360843</v>
      </c>
      <c r="M488" s="216">
        <v>97.118011474609375</v>
      </c>
      <c r="N488" s="215">
        <v>7336300</v>
      </c>
      <c r="O488" s="215">
        <v>7553168</v>
      </c>
      <c r="P488" s="216">
        <v>97.1287841796875</v>
      </c>
      <c r="Q488" s="215">
        <v>20007</v>
      </c>
      <c r="R488" s="217">
        <v>0.59529709815979004</v>
      </c>
      <c r="S488" s="215">
        <v>69495</v>
      </c>
      <c r="T488" s="217">
        <v>0.92007750272750854</v>
      </c>
      <c r="U488" s="215">
        <v>157350</v>
      </c>
      <c r="V488" s="217">
        <v>4.8207955360412598</v>
      </c>
      <c r="W488" s="215">
        <v>83227</v>
      </c>
      <c r="X488" s="217">
        <v>1.1344547271728516</v>
      </c>
      <c r="Y488" s="217">
        <v>79.182121276855469</v>
      </c>
      <c r="Z488" s="217">
        <v>30.388936996459961</v>
      </c>
      <c r="AA488" s="217">
        <v>44296.6875</v>
      </c>
      <c r="AB488" s="216">
        <v>6574.78662109375</v>
      </c>
    </row>
    <row r="489" spans="1:28">
      <c r="A489" s="352">
        <v>41887</v>
      </c>
      <c r="B489" s="181" t="s">
        <v>131</v>
      </c>
      <c r="C489" s="218" t="s">
        <v>176</v>
      </c>
      <c r="D489" s="241"/>
      <c r="E489" s="305">
        <v>168</v>
      </c>
      <c r="F489" s="305">
        <v>20</v>
      </c>
      <c r="G489" s="305">
        <v>489</v>
      </c>
      <c r="H489" s="305">
        <v>50</v>
      </c>
      <c r="I489" s="305">
        <v>1428</v>
      </c>
      <c r="J489" s="305">
        <v>161</v>
      </c>
      <c r="K489" s="215">
        <v>18865</v>
      </c>
      <c r="L489" s="215">
        <v>17450812</v>
      </c>
      <c r="M489" s="216">
        <v>0.10810384899377823</v>
      </c>
      <c r="N489" s="215">
        <v>53980220</v>
      </c>
      <c r="O489" s="215">
        <v>54281636</v>
      </c>
      <c r="P489" s="216">
        <v>99.444717407226563</v>
      </c>
      <c r="Q489" s="215">
        <v>0</v>
      </c>
      <c r="R489" s="217">
        <v>0</v>
      </c>
      <c r="S489" s="215">
        <v>0</v>
      </c>
      <c r="T489" s="217">
        <v>0</v>
      </c>
      <c r="U489" s="215">
        <v>106720</v>
      </c>
      <c r="V489" s="217">
        <v>565.70367431640625</v>
      </c>
      <c r="W489" s="215">
        <v>352748</v>
      </c>
      <c r="X489" s="217">
        <v>0.65347641706466675</v>
      </c>
      <c r="Y489" s="217">
        <v>40.761772155761719</v>
      </c>
      <c r="Z489" s="217">
        <v>25.993963241577148</v>
      </c>
      <c r="AA489" s="217">
        <v>90520.2734375</v>
      </c>
      <c r="AB489" s="216">
        <v>19429.9375</v>
      </c>
    </row>
    <row r="490" spans="1:28">
      <c r="A490" s="352">
        <v>41887</v>
      </c>
      <c r="B490" s="181" t="s">
        <v>124</v>
      </c>
      <c r="C490" s="181" t="s">
        <v>176</v>
      </c>
      <c r="D490" s="241"/>
      <c r="E490" s="180">
        <v>117</v>
      </c>
      <c r="F490" s="180">
        <v>32</v>
      </c>
      <c r="G490" s="180">
        <v>344</v>
      </c>
      <c r="H490" s="180">
        <v>86</v>
      </c>
      <c r="I490" s="180">
        <v>1300</v>
      </c>
      <c r="J490" s="180">
        <v>343</v>
      </c>
      <c r="K490" s="215">
        <v>15050</v>
      </c>
      <c r="L490" s="215">
        <v>12455870</v>
      </c>
      <c r="M490" s="216">
        <v>0.12082656472921371</v>
      </c>
      <c r="N490" s="215">
        <v>36613400</v>
      </c>
      <c r="O490" s="215">
        <v>36946832</v>
      </c>
      <c r="P490" s="216">
        <v>99.0975341796875</v>
      </c>
      <c r="Q490" s="215">
        <v>0</v>
      </c>
      <c r="R490" s="217">
        <v>0</v>
      </c>
      <c r="S490" s="215">
        <v>0</v>
      </c>
      <c r="T490" s="217">
        <v>0</v>
      </c>
      <c r="U490" s="215">
        <v>90343</v>
      </c>
      <c r="V490" s="217">
        <v>600.28570556640625</v>
      </c>
      <c r="W490" s="215">
        <v>179835</v>
      </c>
      <c r="X490" s="217">
        <v>0.49117264151573181</v>
      </c>
      <c r="Y490" s="217">
        <v>42.464805603027344</v>
      </c>
      <c r="Z490" s="217">
        <v>27.687318801879883</v>
      </c>
      <c r="AA490" s="217">
        <v>64633.21875</v>
      </c>
      <c r="AB490" s="216">
        <v>12793.1162109375</v>
      </c>
    </row>
    <row r="491" spans="1:28">
      <c r="A491" s="352">
        <v>41887</v>
      </c>
      <c r="B491" s="206" t="s">
        <v>133</v>
      </c>
      <c r="C491" s="206" t="s">
        <v>176</v>
      </c>
      <c r="D491" s="241"/>
      <c r="E491" s="180">
        <v>164</v>
      </c>
      <c r="F491" s="180">
        <v>12</v>
      </c>
      <c r="G491" s="180">
        <v>485</v>
      </c>
      <c r="H491" s="180">
        <v>34</v>
      </c>
      <c r="I491" s="180">
        <v>1418</v>
      </c>
      <c r="J491" s="180">
        <v>113</v>
      </c>
      <c r="K491" s="254">
        <v>18165</v>
      </c>
      <c r="L491" s="254">
        <v>17146876</v>
      </c>
      <c r="M491" s="246">
        <v>0.10593766719102859</v>
      </c>
      <c r="N491" s="254">
        <v>60262520</v>
      </c>
      <c r="O491" s="254">
        <v>60491888</v>
      </c>
      <c r="P491" s="246">
        <v>99.620826721191406</v>
      </c>
      <c r="Q491" s="254">
        <v>0</v>
      </c>
      <c r="R491" s="249">
        <v>0</v>
      </c>
      <c r="S491" s="254">
        <v>0</v>
      </c>
      <c r="T491" s="249">
        <v>0</v>
      </c>
      <c r="U491" s="254">
        <v>101509</v>
      </c>
      <c r="V491" s="249">
        <v>558.81640625</v>
      </c>
      <c r="W491" s="254">
        <v>242312</v>
      </c>
      <c r="X491" s="249">
        <v>0.4020940363407135</v>
      </c>
      <c r="Y491" s="249">
        <v>40.988430023193359</v>
      </c>
      <c r="Z491" s="249">
        <v>25.500648498535156</v>
      </c>
      <c r="AA491" s="249">
        <v>111129.96875</v>
      </c>
      <c r="AB491" s="246">
        <v>22844.166015625</v>
      </c>
    </row>
    <row r="492" spans="1:28">
      <c r="A492" s="352">
        <v>41887</v>
      </c>
      <c r="B492" s="206" t="s">
        <v>125</v>
      </c>
      <c r="C492" s="206" t="s">
        <v>176</v>
      </c>
      <c r="D492" s="241"/>
      <c r="E492" s="180">
        <v>166</v>
      </c>
      <c r="F492" s="180">
        <v>8</v>
      </c>
      <c r="G492" s="180">
        <v>474</v>
      </c>
      <c r="H492" s="180">
        <v>24</v>
      </c>
      <c r="I492" s="180">
        <v>1531</v>
      </c>
      <c r="J492" s="180">
        <v>93</v>
      </c>
      <c r="K492" s="254">
        <v>17430</v>
      </c>
      <c r="L492" s="254">
        <v>12171960</v>
      </c>
      <c r="M492" s="246">
        <v>0.14319796860218048</v>
      </c>
      <c r="N492" s="254">
        <v>41228256</v>
      </c>
      <c r="O492" s="254">
        <v>41482604</v>
      </c>
      <c r="P492" s="246">
        <v>99.386856079101563</v>
      </c>
      <c r="Q492" s="254">
        <v>0</v>
      </c>
      <c r="R492" s="249">
        <v>0</v>
      </c>
      <c r="S492" s="254">
        <v>0</v>
      </c>
      <c r="T492" s="249">
        <v>0</v>
      </c>
      <c r="U492" s="254">
        <v>93030</v>
      </c>
      <c r="V492" s="249">
        <v>533.73492431640625</v>
      </c>
      <c r="W492" s="254">
        <v>207596</v>
      </c>
      <c r="X492" s="249">
        <v>0.50352847576141357</v>
      </c>
      <c r="Y492" s="249">
        <v>40.840568542480469</v>
      </c>
      <c r="Z492" s="249">
        <v>25.876401901245117</v>
      </c>
      <c r="AA492" s="249">
        <v>75143.96875</v>
      </c>
      <c r="AB492" s="246">
        <v>15281.841796875</v>
      </c>
    </row>
    <row r="493" spans="1:28">
      <c r="A493" s="352">
        <v>41887</v>
      </c>
      <c r="B493" s="181" t="s">
        <v>127</v>
      </c>
      <c r="C493" s="181" t="s">
        <v>128</v>
      </c>
      <c r="D493" s="241"/>
      <c r="E493" s="388">
        <v>150</v>
      </c>
      <c r="F493" s="388">
        <v>16</v>
      </c>
      <c r="G493" s="388">
        <v>450</v>
      </c>
      <c r="H493" s="388">
        <v>48</v>
      </c>
      <c r="I493" s="388">
        <v>1448</v>
      </c>
      <c r="J493" s="388">
        <v>166</v>
      </c>
      <c r="K493" s="187">
        <v>5203920</v>
      </c>
      <c r="L493" s="187">
        <v>5209346</v>
      </c>
      <c r="M493" s="185">
        <v>99.895843505859375</v>
      </c>
      <c r="N493" s="187">
        <v>22207198</v>
      </c>
      <c r="O493" s="187">
        <v>22297016</v>
      </c>
      <c r="P493" s="185">
        <v>99.597175598144531</v>
      </c>
      <c r="Q493" s="187">
        <v>102608</v>
      </c>
      <c r="R493" s="186">
        <v>1.9696906805038452</v>
      </c>
      <c r="S493" s="187">
        <v>4233</v>
      </c>
      <c r="T493" s="186">
        <v>1.8984602764248848E-2</v>
      </c>
      <c r="U493" s="187">
        <v>59285</v>
      </c>
      <c r="V493" s="186">
        <v>1.1392372846603394</v>
      </c>
      <c r="W493" s="187">
        <v>20428</v>
      </c>
      <c r="X493" s="186">
        <v>9.198819100856781E-2</v>
      </c>
      <c r="Y493" s="186">
        <v>116.00021362304687</v>
      </c>
      <c r="Z493" s="186">
        <v>27.438596725463867</v>
      </c>
      <c r="AA493" s="186">
        <v>59279.52734375</v>
      </c>
      <c r="AB493" s="185">
        <v>9078.7353515625</v>
      </c>
    </row>
    <row r="494" spans="1:28">
      <c r="A494" s="352">
        <v>41887</v>
      </c>
      <c r="B494" s="181" t="s">
        <v>129</v>
      </c>
      <c r="C494" s="181" t="s">
        <v>128</v>
      </c>
      <c r="D494" s="241"/>
      <c r="E494" s="388">
        <v>152</v>
      </c>
      <c r="F494" s="388">
        <v>3</v>
      </c>
      <c r="G494" s="388">
        <v>452</v>
      </c>
      <c r="H494" s="388">
        <v>9</v>
      </c>
      <c r="I494" s="388">
        <v>1174</v>
      </c>
      <c r="J494" s="388">
        <v>29</v>
      </c>
      <c r="K494" s="187">
        <v>2981716</v>
      </c>
      <c r="L494" s="187">
        <v>2984940</v>
      </c>
      <c r="M494" s="185">
        <v>99.891990661621094</v>
      </c>
      <c r="N494" s="187">
        <v>14594666</v>
      </c>
      <c r="O494" s="187">
        <v>14656821</v>
      </c>
      <c r="P494" s="185">
        <v>99.575927734375</v>
      </c>
      <c r="Q494" s="187">
        <v>87088</v>
      </c>
      <c r="R494" s="186">
        <v>2.9175796508789062</v>
      </c>
      <c r="S494" s="187">
        <v>6407</v>
      </c>
      <c r="T494" s="186">
        <v>4.3713435530662537E-2</v>
      </c>
      <c r="U494" s="187">
        <v>32629</v>
      </c>
      <c r="V494" s="186">
        <v>1.094302773475647</v>
      </c>
      <c r="W494" s="187">
        <v>13792</v>
      </c>
      <c r="X494" s="186">
        <v>9.4500280916690826E-2</v>
      </c>
      <c r="Y494" s="186">
        <v>113.18831634521484</v>
      </c>
      <c r="Z494" s="186">
        <v>30.007869720458984</v>
      </c>
      <c r="AA494" s="186">
        <v>46546.140625</v>
      </c>
      <c r="AB494" s="185">
        <v>6668.5927734375</v>
      </c>
    </row>
    <row r="495" spans="1:28">
      <c r="A495" s="352">
        <v>41887</v>
      </c>
      <c r="B495" s="199" t="s">
        <v>130</v>
      </c>
      <c r="C495" s="199" t="s">
        <v>128</v>
      </c>
      <c r="D495" s="241"/>
      <c r="E495" s="219">
        <v>176</v>
      </c>
      <c r="F495" s="219">
        <v>5</v>
      </c>
      <c r="G495" s="219">
        <v>528</v>
      </c>
      <c r="H495" s="219">
        <v>15</v>
      </c>
      <c r="I495" s="219">
        <v>887</v>
      </c>
      <c r="J495" s="219">
        <v>31</v>
      </c>
      <c r="K495" s="255">
        <v>5859115</v>
      </c>
      <c r="L495" s="255">
        <v>5859858</v>
      </c>
      <c r="M495" s="196">
        <v>99.987319946289062</v>
      </c>
      <c r="N495" s="255">
        <v>29479590</v>
      </c>
      <c r="O495" s="255">
        <v>29544060</v>
      </c>
      <c r="P495" s="196">
        <v>99.781784057617188</v>
      </c>
      <c r="Q495" s="255">
        <v>32171</v>
      </c>
      <c r="R495" s="214">
        <v>0.54900646209716797</v>
      </c>
      <c r="S495" s="255">
        <v>1746</v>
      </c>
      <c r="T495" s="214">
        <v>5.9098172932863235E-3</v>
      </c>
      <c r="U495" s="255">
        <v>43332</v>
      </c>
      <c r="V495" s="214">
        <v>0.73956561088562012</v>
      </c>
      <c r="W495" s="255">
        <v>15847</v>
      </c>
      <c r="X495" s="214">
        <v>5.3755834698677063E-2</v>
      </c>
      <c r="Y495" s="256">
        <v>114.6590576171875</v>
      </c>
      <c r="Z495" s="256">
        <v>30.859775543212891</v>
      </c>
      <c r="AA495" s="256">
        <v>76066.6875</v>
      </c>
      <c r="AB495" s="256">
        <v>13696.3515625</v>
      </c>
    </row>
    <row r="496" spans="1:28">
      <c r="A496" s="352">
        <v>41887</v>
      </c>
      <c r="B496" s="180" t="s">
        <v>132</v>
      </c>
      <c r="C496" s="180" t="s">
        <v>128</v>
      </c>
      <c r="D496" s="241"/>
      <c r="E496" s="219">
        <v>178</v>
      </c>
      <c r="F496" s="219">
        <v>5</v>
      </c>
      <c r="G496" s="219">
        <v>527</v>
      </c>
      <c r="H496" s="219">
        <v>15</v>
      </c>
      <c r="I496" s="219">
        <v>1043</v>
      </c>
      <c r="J496" s="219">
        <v>34</v>
      </c>
      <c r="K496" s="219">
        <v>4935215</v>
      </c>
      <c r="L496" s="219">
        <v>4936352</v>
      </c>
      <c r="M496" s="196">
        <v>99.976966857910156</v>
      </c>
      <c r="N496" s="219">
        <v>23816170</v>
      </c>
      <c r="O496" s="219">
        <v>23873410</v>
      </c>
      <c r="P496" s="196">
        <v>99.760238647460938</v>
      </c>
      <c r="Q496" s="219">
        <v>18386</v>
      </c>
      <c r="R496" s="196">
        <v>0.37246128916740417</v>
      </c>
      <c r="S496" s="219">
        <v>932</v>
      </c>
      <c r="T496" s="196">
        <v>3.9039249531924725E-3</v>
      </c>
      <c r="U496" s="219">
        <v>39807</v>
      </c>
      <c r="V496" s="196">
        <v>0.8065909743309021</v>
      </c>
      <c r="W496" s="219">
        <v>13417</v>
      </c>
      <c r="X496" s="196">
        <v>5.6335672736167908E-2</v>
      </c>
      <c r="Y496" s="194">
        <v>113.49887847900391</v>
      </c>
      <c r="Z496" s="194">
        <v>29.957084655761719</v>
      </c>
      <c r="AA496" s="194">
        <v>65365.296875</v>
      </c>
      <c r="AB496" s="194">
        <v>10476.115234375</v>
      </c>
    </row>
    <row r="497" spans="1:28">
      <c r="A497" s="352">
        <v>41886</v>
      </c>
      <c r="B497" s="199" t="s">
        <v>6</v>
      </c>
      <c r="C497" s="199"/>
      <c r="D497" s="241"/>
      <c r="E497" s="219">
        <v>1931</v>
      </c>
      <c r="F497" s="219">
        <v>210</v>
      </c>
      <c r="G497" s="219">
        <v>5722</v>
      </c>
      <c r="H497" s="219">
        <v>608</v>
      </c>
      <c r="I497" s="219">
        <v>16842</v>
      </c>
      <c r="J497" s="219">
        <v>2319</v>
      </c>
      <c r="K497" s="255">
        <v>40721342</v>
      </c>
      <c r="L497" s="255">
        <v>98424491</v>
      </c>
      <c r="M497" s="196">
        <v>41.373180177279252</v>
      </c>
      <c r="N497" s="255">
        <v>321657376</v>
      </c>
      <c r="O497" s="255">
        <v>324214646</v>
      </c>
      <c r="P497" s="196">
        <v>99.211241678452737</v>
      </c>
      <c r="Q497" s="255">
        <v>407090</v>
      </c>
      <c r="R497" s="214" t="e">
        <v>#DIV/0!</v>
      </c>
      <c r="S497" s="255">
        <v>316460</v>
      </c>
      <c r="T497" s="214">
        <v>0.23606396845229788</v>
      </c>
      <c r="U497" s="255">
        <v>1492489</v>
      </c>
      <c r="V497" s="214">
        <v>3.6651272381127726</v>
      </c>
      <c r="W497" s="255">
        <v>1603837</v>
      </c>
      <c r="X497" s="214">
        <v>0.4986165741332742</v>
      </c>
      <c r="Y497" s="256">
        <v>79.878264935811359</v>
      </c>
      <c r="Z497" s="256">
        <v>29.024989064534505</v>
      </c>
      <c r="AA497" s="256">
        <v>831193.1171875</v>
      </c>
      <c r="AB497" s="256">
        <v>149037.25830078125</v>
      </c>
    </row>
    <row r="498" spans="1:28">
      <c r="A498" s="352">
        <v>41886</v>
      </c>
      <c r="B498" s="180" t="s">
        <v>134</v>
      </c>
      <c r="C498" s="180"/>
      <c r="D498" s="241"/>
      <c r="E498" s="219">
        <v>660</v>
      </c>
      <c r="F498" s="219">
        <v>109</v>
      </c>
      <c r="G498" s="219">
        <v>1973</v>
      </c>
      <c r="H498" s="219">
        <v>327</v>
      </c>
      <c r="I498" s="219">
        <v>6739</v>
      </c>
      <c r="J498" s="219">
        <v>1352</v>
      </c>
      <c r="K498" s="219">
        <v>21880643</v>
      </c>
      <c r="L498" s="219">
        <v>22457892</v>
      </c>
      <c r="M498" s="196">
        <v>97.429638543101021</v>
      </c>
      <c r="N498" s="219">
        <v>42214818</v>
      </c>
      <c r="O498" s="219">
        <v>43358370</v>
      </c>
      <c r="P498" s="196">
        <v>97.362557679174742</v>
      </c>
      <c r="Q498" s="219">
        <v>137648</v>
      </c>
      <c r="R498" s="196">
        <v>0.61291594929487014</v>
      </c>
      <c r="S498" s="219">
        <v>298096</v>
      </c>
      <c r="T498" s="196">
        <v>0.68751661973098288</v>
      </c>
      <c r="U498" s="219">
        <v>909118</v>
      </c>
      <c r="V498" s="196">
        <v>4.154896149668069</v>
      </c>
      <c r="W498" s="219">
        <v>558812</v>
      </c>
      <c r="X498" s="196">
        <v>1.3237342143445505</v>
      </c>
      <c r="Y498" s="194">
        <v>84.146653747558588</v>
      </c>
      <c r="Z498" s="194">
        <v>31.372212219238282</v>
      </c>
      <c r="AA498" s="194">
        <v>266165.0546875</v>
      </c>
      <c r="AB498" s="194">
        <v>41877.89404296875</v>
      </c>
    </row>
    <row r="499" spans="1:28">
      <c r="A499" s="352">
        <v>41886</v>
      </c>
      <c r="B499" s="180" t="s">
        <v>175</v>
      </c>
      <c r="C499" s="180"/>
      <c r="D499" s="241"/>
      <c r="E499" s="219">
        <v>615</v>
      </c>
      <c r="F499" s="219">
        <v>72</v>
      </c>
      <c r="G499" s="219">
        <v>1792</v>
      </c>
      <c r="H499" s="219">
        <v>194</v>
      </c>
      <c r="I499" s="219">
        <v>5677</v>
      </c>
      <c r="J499" s="219">
        <v>710</v>
      </c>
      <c r="K499" s="219">
        <v>69510</v>
      </c>
      <c r="L499" s="219">
        <v>57186392</v>
      </c>
      <c r="M499" s="196">
        <v>0.12154989599623631</v>
      </c>
      <c r="N499" s="219">
        <v>189012744</v>
      </c>
      <c r="O499" s="219">
        <v>190157764</v>
      </c>
      <c r="P499" s="196">
        <v>99.397857875526967</v>
      </c>
      <c r="Q499" s="219">
        <v>0</v>
      </c>
      <c r="R499" s="196" t="e">
        <v>#DIV/0!</v>
      </c>
      <c r="S499" s="219">
        <v>0</v>
      </c>
      <c r="T499" s="196" t="e">
        <v>#DIV/0!</v>
      </c>
      <c r="U499" s="219">
        <v>393091</v>
      </c>
      <c r="V499" s="196">
        <v>565.51718802120558</v>
      </c>
      <c r="W499" s="219">
        <v>983516</v>
      </c>
      <c r="X499" s="196">
        <v>0.52034374108024672</v>
      </c>
      <c r="Y499" s="194">
        <v>41.176630973815918</v>
      </c>
      <c r="Z499" s="194">
        <v>26.303913593292236</v>
      </c>
      <c r="AA499" s="194">
        <v>334044.69140625</v>
      </c>
      <c r="AB499" s="194">
        <v>68341.20703125</v>
      </c>
    </row>
    <row r="500" spans="1:28">
      <c r="A500" s="352">
        <v>41886</v>
      </c>
      <c r="B500" s="218" t="s">
        <v>135</v>
      </c>
      <c r="C500" s="126"/>
      <c r="D500" s="241"/>
      <c r="E500" s="219">
        <v>656</v>
      </c>
      <c r="F500" s="219">
        <v>29</v>
      </c>
      <c r="G500" s="219">
        <v>1957</v>
      </c>
      <c r="H500" s="219">
        <v>87</v>
      </c>
      <c r="I500" s="219">
        <v>4426</v>
      </c>
      <c r="J500" s="219">
        <v>257</v>
      </c>
      <c r="K500" s="189">
        <v>18771189</v>
      </c>
      <c r="L500" s="189">
        <v>18780207</v>
      </c>
      <c r="M500" s="196">
        <v>99.951981359949869</v>
      </c>
      <c r="N500" s="189">
        <v>90429814</v>
      </c>
      <c r="O500" s="189">
        <v>90698512</v>
      </c>
      <c r="P500" s="196">
        <v>99.703745966637243</v>
      </c>
      <c r="Q500" s="189">
        <v>269442</v>
      </c>
      <c r="R500" s="192">
        <v>1.4347126167698601</v>
      </c>
      <c r="S500" s="189">
        <v>18364</v>
      </c>
      <c r="T500" s="192">
        <v>2.0247299791931479E-2</v>
      </c>
      <c r="U500" s="189">
        <v>190280</v>
      </c>
      <c r="V500" s="205">
        <v>1.0136811304551012</v>
      </c>
      <c r="W500" s="189">
        <v>61509</v>
      </c>
      <c r="X500" s="205">
        <v>6.801849795668316E-2</v>
      </c>
      <c r="Y500" s="203">
        <v>114.31151008605957</v>
      </c>
      <c r="Z500" s="203">
        <v>29.398841381072998</v>
      </c>
      <c r="AA500" s="203">
        <v>230983.37109375</v>
      </c>
      <c r="AB500" s="203">
        <v>38818.1572265625</v>
      </c>
    </row>
    <row r="501" spans="1:28">
      <c r="A501" s="352">
        <v>41886</v>
      </c>
      <c r="B501" s="218" t="s">
        <v>121</v>
      </c>
      <c r="C501" s="218" t="s">
        <v>122</v>
      </c>
      <c r="D501" s="241"/>
      <c r="E501" s="305">
        <v>168</v>
      </c>
      <c r="F501" s="305">
        <v>64</v>
      </c>
      <c r="G501" s="305">
        <v>492</v>
      </c>
      <c r="H501" s="305">
        <v>191</v>
      </c>
      <c r="I501" s="305">
        <v>1878</v>
      </c>
      <c r="J501" s="305">
        <v>801</v>
      </c>
      <c r="K501" s="215">
        <v>7572062</v>
      </c>
      <c r="L501" s="215">
        <v>7843295</v>
      </c>
      <c r="M501" s="216">
        <v>96.541847229003906</v>
      </c>
      <c r="N501" s="215">
        <v>16013848</v>
      </c>
      <c r="O501" s="215">
        <v>16518252</v>
      </c>
      <c r="P501" s="216">
        <v>96.946380615234375</v>
      </c>
      <c r="Q501" s="215">
        <v>103936</v>
      </c>
      <c r="R501" s="217">
        <v>1.3251574039459229</v>
      </c>
      <c r="S501" s="215">
        <v>207853</v>
      </c>
      <c r="T501" s="217">
        <v>1.2583231925964355</v>
      </c>
      <c r="U501" s="215">
        <v>408033</v>
      </c>
      <c r="V501" s="217">
        <v>5.3886642456054687</v>
      </c>
      <c r="W501" s="215">
        <v>270323</v>
      </c>
      <c r="X501" s="217">
        <v>1.6880577802658081</v>
      </c>
      <c r="Y501" s="217">
        <v>70.811882019042969</v>
      </c>
      <c r="Z501" s="217">
        <v>24.814729690551758</v>
      </c>
      <c r="AA501" s="217">
        <v>83564.140625</v>
      </c>
      <c r="AB501" s="216">
        <v>12091.7919921875</v>
      </c>
    </row>
    <row r="502" spans="1:28">
      <c r="A502" s="352">
        <v>41886</v>
      </c>
      <c r="B502" s="242" t="s">
        <v>123</v>
      </c>
      <c r="C502" s="218" t="s">
        <v>122</v>
      </c>
      <c r="D502" s="241"/>
      <c r="E502" s="305">
        <v>158</v>
      </c>
      <c r="F502" s="305">
        <v>11</v>
      </c>
      <c r="G502" s="305">
        <v>488</v>
      </c>
      <c r="H502" s="305">
        <v>34</v>
      </c>
      <c r="I502" s="305">
        <v>1464</v>
      </c>
      <c r="J502" s="305">
        <v>132</v>
      </c>
      <c r="K502" s="215">
        <v>4435972</v>
      </c>
      <c r="L502" s="215">
        <v>4517678</v>
      </c>
      <c r="M502" s="216">
        <v>98.191413879394531</v>
      </c>
      <c r="N502" s="215">
        <v>7782322</v>
      </c>
      <c r="O502" s="215">
        <v>7943391</v>
      </c>
      <c r="P502" s="216">
        <v>97.9722900390625</v>
      </c>
      <c r="Q502" s="215">
        <v>8640</v>
      </c>
      <c r="R502" s="217">
        <v>0.19124868512153625</v>
      </c>
      <c r="S502" s="215">
        <v>8442</v>
      </c>
      <c r="T502" s="217">
        <v>0.10627702623605728</v>
      </c>
      <c r="U502" s="215">
        <v>133866</v>
      </c>
      <c r="V502" s="217">
        <v>3.0177376270294189</v>
      </c>
      <c r="W502" s="215">
        <v>82659</v>
      </c>
      <c r="X502" s="217">
        <v>1.0621379613876343</v>
      </c>
      <c r="Y502" s="217">
        <v>91.644966125488281</v>
      </c>
      <c r="Z502" s="217">
        <v>32.791435241699219</v>
      </c>
      <c r="AA502" s="217">
        <v>56067.1171875</v>
      </c>
      <c r="AB502" s="216">
        <v>8714.9814453125</v>
      </c>
    </row>
    <row r="503" spans="1:28">
      <c r="A503" s="352">
        <v>41886</v>
      </c>
      <c r="B503" s="242" t="s">
        <v>183</v>
      </c>
      <c r="C503" s="218" t="s">
        <v>122</v>
      </c>
      <c r="D503" s="241"/>
      <c r="E503" s="305">
        <v>130</v>
      </c>
      <c r="F503" s="305">
        <v>10</v>
      </c>
      <c r="G503" s="305">
        <v>391</v>
      </c>
      <c r="H503" s="305">
        <v>30</v>
      </c>
      <c r="I503" s="305">
        <v>1472</v>
      </c>
      <c r="J503" s="305">
        <v>114</v>
      </c>
      <c r="K503" s="215">
        <v>3627519</v>
      </c>
      <c r="L503" s="215">
        <v>3702202</v>
      </c>
      <c r="M503" s="216">
        <v>97.982742309570313</v>
      </c>
      <c r="N503" s="215">
        <v>6379668</v>
      </c>
      <c r="O503" s="215">
        <v>6525488</v>
      </c>
      <c r="P503" s="216">
        <v>97.765380859375</v>
      </c>
      <c r="Q503" s="215">
        <v>4471</v>
      </c>
      <c r="R503" s="217">
        <v>0.12076596915721893</v>
      </c>
      <c r="S503" s="215">
        <v>6313</v>
      </c>
      <c r="T503" s="217">
        <v>9.674372524023056E-2</v>
      </c>
      <c r="U503" s="215">
        <v>121223</v>
      </c>
      <c r="V503" s="217">
        <v>3.3417606353759766</v>
      </c>
      <c r="W503" s="215">
        <v>65362</v>
      </c>
      <c r="X503" s="217">
        <v>1.0245360136032104</v>
      </c>
      <c r="Y503" s="217">
        <v>87.642784118652344</v>
      </c>
      <c r="Z503" s="217">
        <v>34.211402893066406</v>
      </c>
      <c r="AA503" s="217">
        <v>45229.65625</v>
      </c>
      <c r="AB503" s="216">
        <v>7856.09912109375</v>
      </c>
    </row>
    <row r="504" spans="1:28">
      <c r="A504" s="352">
        <v>41886</v>
      </c>
      <c r="B504" s="181" t="s">
        <v>126</v>
      </c>
      <c r="C504" s="218" t="s">
        <v>122</v>
      </c>
      <c r="D504" s="241"/>
      <c r="E504" s="305">
        <v>107</v>
      </c>
      <c r="F504" s="305">
        <v>7</v>
      </c>
      <c r="G504" s="305">
        <v>313</v>
      </c>
      <c r="H504" s="305">
        <v>21</v>
      </c>
      <c r="I504" s="305">
        <v>951</v>
      </c>
      <c r="J504" s="305">
        <v>86</v>
      </c>
      <c r="K504" s="215">
        <v>3059529</v>
      </c>
      <c r="L504" s="215">
        <v>3122968</v>
      </c>
      <c r="M504" s="216">
        <v>97.9686279296875</v>
      </c>
      <c r="N504" s="215">
        <v>5465856</v>
      </c>
      <c r="O504" s="215">
        <v>5585859</v>
      </c>
      <c r="P504" s="216">
        <v>97.851661682128906</v>
      </c>
      <c r="Q504" s="215">
        <v>5477</v>
      </c>
      <c r="R504" s="217">
        <v>0.17537803947925568</v>
      </c>
      <c r="S504" s="215">
        <v>3006</v>
      </c>
      <c r="T504" s="217">
        <v>5.3814463317394257E-2</v>
      </c>
      <c r="U504" s="215">
        <v>98528</v>
      </c>
      <c r="V504" s="217">
        <v>3.220365047454834</v>
      </c>
      <c r="W504" s="215">
        <v>58890</v>
      </c>
      <c r="X504" s="217">
        <v>1.0774158239364624</v>
      </c>
      <c r="Y504" s="217">
        <v>89.967788696289063</v>
      </c>
      <c r="Z504" s="217">
        <v>33.718086242675781</v>
      </c>
      <c r="AA504" s="217">
        <v>39456.5546875</v>
      </c>
      <c r="AB504" s="216">
        <v>6530.09521484375</v>
      </c>
    </row>
    <row r="505" spans="1:28">
      <c r="A505" s="352">
        <v>41886</v>
      </c>
      <c r="B505" s="181" t="s">
        <v>184</v>
      </c>
      <c r="C505" s="218" t="s">
        <v>122</v>
      </c>
      <c r="D505" s="241"/>
      <c r="E505" s="305">
        <v>97</v>
      </c>
      <c r="F505" s="305">
        <v>17</v>
      </c>
      <c r="G505" s="305">
        <v>289</v>
      </c>
      <c r="H505" s="305">
        <v>51</v>
      </c>
      <c r="I505" s="305">
        <v>974</v>
      </c>
      <c r="J505" s="305">
        <v>219</v>
      </c>
      <c r="K505" s="215">
        <v>3185561</v>
      </c>
      <c r="L505" s="215">
        <v>3271749</v>
      </c>
      <c r="M505" s="216">
        <v>97.365692138671875</v>
      </c>
      <c r="N505" s="215">
        <v>6573124</v>
      </c>
      <c r="O505" s="215">
        <v>6785380</v>
      </c>
      <c r="P505" s="216">
        <v>96.871864318847656</v>
      </c>
      <c r="Q505" s="215">
        <v>15124</v>
      </c>
      <c r="R505" s="217">
        <v>0.46226039528846741</v>
      </c>
      <c r="S505" s="215">
        <v>72482</v>
      </c>
      <c r="T505" s="217">
        <v>1.0682084560394287</v>
      </c>
      <c r="U505" s="215">
        <v>147468</v>
      </c>
      <c r="V505" s="217">
        <v>4.6292629241943359</v>
      </c>
      <c r="W505" s="215">
        <v>81578</v>
      </c>
      <c r="X505" s="217">
        <v>1.241084098815918</v>
      </c>
      <c r="Y505" s="217">
        <v>80.665847778320313</v>
      </c>
      <c r="Z505" s="217">
        <v>31.325407028198242</v>
      </c>
      <c r="AA505" s="217">
        <v>41847.5859375</v>
      </c>
      <c r="AB505" s="216">
        <v>6684.92626953125</v>
      </c>
    </row>
    <row r="506" spans="1:28">
      <c r="A506" s="352">
        <v>41886</v>
      </c>
      <c r="B506" s="181" t="s">
        <v>131</v>
      </c>
      <c r="C506" s="218" t="s">
        <v>176</v>
      </c>
      <c r="D506" s="241"/>
      <c r="E506" s="305">
        <v>168</v>
      </c>
      <c r="F506" s="305">
        <v>20</v>
      </c>
      <c r="G506" s="305">
        <v>489</v>
      </c>
      <c r="H506" s="305">
        <v>50</v>
      </c>
      <c r="I506" s="305">
        <v>1428</v>
      </c>
      <c r="J506" s="305">
        <v>161</v>
      </c>
      <c r="K506" s="215">
        <v>18865</v>
      </c>
      <c r="L506" s="215">
        <v>16563231</v>
      </c>
      <c r="M506" s="216">
        <v>0.11389686167240143</v>
      </c>
      <c r="N506" s="215">
        <v>53032896</v>
      </c>
      <c r="O506" s="215">
        <v>53324508</v>
      </c>
      <c r="P506" s="216">
        <v>99.453140258789063</v>
      </c>
      <c r="Q506" s="215">
        <v>0</v>
      </c>
      <c r="R506" s="217">
        <v>0</v>
      </c>
      <c r="S506" s="215">
        <v>0</v>
      </c>
      <c r="T506" s="217">
        <v>0</v>
      </c>
      <c r="U506" s="215">
        <v>98937</v>
      </c>
      <c r="V506" s="217">
        <v>524.4473876953125</v>
      </c>
      <c r="W506" s="215">
        <v>321657</v>
      </c>
      <c r="X506" s="217">
        <v>0.60652351379394531</v>
      </c>
      <c r="Y506" s="217">
        <v>40.814865112304688</v>
      </c>
      <c r="Z506" s="217">
        <v>26.309686660766602</v>
      </c>
      <c r="AA506" s="217">
        <v>87925.921875</v>
      </c>
      <c r="AB506" s="216">
        <v>18883.140625</v>
      </c>
    </row>
    <row r="507" spans="1:28">
      <c r="A507" s="352">
        <v>41886</v>
      </c>
      <c r="B507" s="181" t="s">
        <v>124</v>
      </c>
      <c r="C507" s="181" t="s">
        <v>176</v>
      </c>
      <c r="D507" s="241"/>
      <c r="E507" s="180">
        <v>117</v>
      </c>
      <c r="F507" s="180">
        <v>32</v>
      </c>
      <c r="G507" s="180">
        <v>344</v>
      </c>
      <c r="H507" s="180">
        <v>86</v>
      </c>
      <c r="I507" s="180">
        <v>1300</v>
      </c>
      <c r="J507" s="180">
        <v>343</v>
      </c>
      <c r="K507" s="215">
        <v>15050</v>
      </c>
      <c r="L507" s="215">
        <v>11999350</v>
      </c>
      <c r="M507" s="216">
        <v>0.12542346119880676</v>
      </c>
      <c r="N507" s="215">
        <v>34933036</v>
      </c>
      <c r="O507" s="215">
        <v>35297592</v>
      </c>
      <c r="P507" s="216">
        <v>98.967193603515625</v>
      </c>
      <c r="Q507" s="215">
        <v>0</v>
      </c>
      <c r="R507" s="217">
        <v>0</v>
      </c>
      <c r="S507" s="215">
        <v>0</v>
      </c>
      <c r="T507" s="217">
        <v>0</v>
      </c>
      <c r="U507" s="215">
        <v>92160</v>
      </c>
      <c r="V507" s="217">
        <v>612.35882568359375</v>
      </c>
      <c r="W507" s="215">
        <v>193636</v>
      </c>
      <c r="X507" s="217">
        <v>0.5543062686920166</v>
      </c>
      <c r="Y507" s="217">
        <v>41.803642272949219</v>
      </c>
      <c r="Z507" s="217">
        <v>27.163158416748047</v>
      </c>
      <c r="AA507" s="217">
        <v>61855.13671875</v>
      </c>
      <c r="AB507" s="216">
        <v>12051.3623046875</v>
      </c>
    </row>
    <row r="508" spans="1:28">
      <c r="A508" s="352">
        <v>41886</v>
      </c>
      <c r="B508" s="206" t="s">
        <v>133</v>
      </c>
      <c r="C508" s="206" t="s">
        <v>176</v>
      </c>
      <c r="D508" s="241"/>
      <c r="E508" s="180">
        <v>164</v>
      </c>
      <c r="F508" s="180">
        <v>12</v>
      </c>
      <c r="G508" s="180">
        <v>485</v>
      </c>
      <c r="H508" s="180">
        <v>34</v>
      </c>
      <c r="I508" s="180">
        <v>1418</v>
      </c>
      <c r="J508" s="180">
        <v>113</v>
      </c>
      <c r="K508" s="254">
        <v>18165</v>
      </c>
      <c r="L508" s="254">
        <v>16529302</v>
      </c>
      <c r="M508" s="246">
        <v>0.10989575088024139</v>
      </c>
      <c r="N508" s="254">
        <v>60220664</v>
      </c>
      <c r="O508" s="254">
        <v>60446008</v>
      </c>
      <c r="P508" s="246">
        <v>99.627197265625</v>
      </c>
      <c r="Q508" s="254">
        <v>0</v>
      </c>
      <c r="R508" s="249">
        <v>0</v>
      </c>
      <c r="S508" s="254">
        <v>0</v>
      </c>
      <c r="T508" s="249">
        <v>0</v>
      </c>
      <c r="U508" s="254">
        <v>102032</v>
      </c>
      <c r="V508" s="249">
        <v>561.695556640625</v>
      </c>
      <c r="W508" s="254">
        <v>250054</v>
      </c>
      <c r="X508" s="249">
        <v>0.41522955894470215</v>
      </c>
      <c r="Y508" s="249">
        <v>41.098934173583984</v>
      </c>
      <c r="Z508" s="249">
        <v>25.783147811889648</v>
      </c>
      <c r="AA508" s="249">
        <v>110713.0546875</v>
      </c>
      <c r="AB508" s="246">
        <v>22313.291015625</v>
      </c>
    </row>
    <row r="509" spans="1:28">
      <c r="A509" s="352">
        <v>41886</v>
      </c>
      <c r="B509" s="206" t="s">
        <v>125</v>
      </c>
      <c r="C509" s="206" t="s">
        <v>176</v>
      </c>
      <c r="D509" s="241"/>
      <c r="E509" s="180">
        <v>166</v>
      </c>
      <c r="F509" s="180">
        <v>8</v>
      </c>
      <c r="G509" s="180">
        <v>474</v>
      </c>
      <c r="H509" s="180">
        <v>24</v>
      </c>
      <c r="I509" s="180">
        <v>1531</v>
      </c>
      <c r="J509" s="180">
        <v>93</v>
      </c>
      <c r="K509" s="254">
        <v>17430</v>
      </c>
      <c r="L509" s="254">
        <v>12094509</v>
      </c>
      <c r="M509" s="246">
        <v>0.14411498606204987</v>
      </c>
      <c r="N509" s="254">
        <v>40826148</v>
      </c>
      <c r="O509" s="254">
        <v>41089656</v>
      </c>
      <c r="P509" s="246">
        <v>99.35870361328125</v>
      </c>
      <c r="Q509" s="254">
        <v>0</v>
      </c>
      <c r="R509" s="249">
        <v>0</v>
      </c>
      <c r="S509" s="254">
        <v>0</v>
      </c>
      <c r="T509" s="249">
        <v>0</v>
      </c>
      <c r="U509" s="254">
        <v>99962</v>
      </c>
      <c r="V509" s="249">
        <v>573.50543212890625</v>
      </c>
      <c r="W509" s="254">
        <v>218169</v>
      </c>
      <c r="X509" s="249">
        <v>0.53438544273376465</v>
      </c>
      <c r="Y509" s="249">
        <v>40.989082336425781</v>
      </c>
      <c r="Z509" s="249">
        <v>25.959661483764648</v>
      </c>
      <c r="AA509" s="249">
        <v>73550.578125</v>
      </c>
      <c r="AB509" s="246">
        <v>15093.4130859375</v>
      </c>
    </row>
    <row r="510" spans="1:28">
      <c r="A510" s="352">
        <v>41886</v>
      </c>
      <c r="B510" s="181" t="s">
        <v>127</v>
      </c>
      <c r="C510" s="181" t="s">
        <v>128</v>
      </c>
      <c r="D510" s="241"/>
      <c r="E510" s="388">
        <v>150</v>
      </c>
      <c r="F510" s="388">
        <v>16</v>
      </c>
      <c r="G510" s="388">
        <v>450</v>
      </c>
      <c r="H510" s="388">
        <v>48</v>
      </c>
      <c r="I510" s="388">
        <v>1448</v>
      </c>
      <c r="J510" s="388">
        <v>166</v>
      </c>
      <c r="K510" s="187">
        <v>5149591</v>
      </c>
      <c r="L510" s="187">
        <v>5154411</v>
      </c>
      <c r="M510" s="185">
        <v>99.906486511230469</v>
      </c>
      <c r="N510" s="187">
        <v>21697096</v>
      </c>
      <c r="O510" s="187">
        <v>21791502</v>
      </c>
      <c r="P510" s="185">
        <v>99.5667724609375</v>
      </c>
      <c r="Q510" s="187">
        <v>90458</v>
      </c>
      <c r="R510" s="186">
        <v>1.7549629211425781</v>
      </c>
      <c r="S510" s="187">
        <v>6087</v>
      </c>
      <c r="T510" s="186">
        <v>2.7932906523346901E-2</v>
      </c>
      <c r="U510" s="187">
        <v>62725</v>
      </c>
      <c r="V510" s="186">
        <v>1.2180578708648682</v>
      </c>
      <c r="W510" s="187">
        <v>18850</v>
      </c>
      <c r="X510" s="186">
        <v>8.6877986788749695E-2</v>
      </c>
      <c r="Y510" s="186">
        <v>116.01953887939453</v>
      </c>
      <c r="Z510" s="186">
        <v>27.475774765014648</v>
      </c>
      <c r="AA510" s="186">
        <v>55486.56640625</v>
      </c>
      <c r="AB510" s="185">
        <v>8803.1201171875</v>
      </c>
    </row>
    <row r="511" spans="1:28">
      <c r="A511" s="352">
        <v>41886</v>
      </c>
      <c r="B511" s="181" t="s">
        <v>129</v>
      </c>
      <c r="C511" s="181" t="s">
        <v>128</v>
      </c>
      <c r="D511" s="241"/>
      <c r="E511" s="388">
        <v>152</v>
      </c>
      <c r="F511" s="388">
        <v>3</v>
      </c>
      <c r="G511" s="388">
        <v>452</v>
      </c>
      <c r="H511" s="388">
        <v>9</v>
      </c>
      <c r="I511" s="388">
        <v>1179</v>
      </c>
      <c r="J511" s="388">
        <v>29</v>
      </c>
      <c r="K511" s="187">
        <v>2971258</v>
      </c>
      <c r="L511" s="187">
        <v>2973608</v>
      </c>
      <c r="M511" s="185">
        <v>99.920974731445313</v>
      </c>
      <c r="N511" s="187">
        <v>14294726</v>
      </c>
      <c r="O511" s="187">
        <v>14346920</v>
      </c>
      <c r="P511" s="185">
        <v>99.636199951171875</v>
      </c>
      <c r="Q511" s="187">
        <v>75333</v>
      </c>
      <c r="R511" s="186">
        <v>2.5333869457244873</v>
      </c>
      <c r="S511" s="187">
        <v>9275</v>
      </c>
      <c r="T511" s="186">
        <v>6.464802473783493E-2</v>
      </c>
      <c r="U511" s="187">
        <v>28878</v>
      </c>
      <c r="V511" s="186">
        <v>0.97191154956817627</v>
      </c>
      <c r="W511" s="187">
        <v>14697</v>
      </c>
      <c r="X511" s="186">
        <v>0.10281414538621902</v>
      </c>
      <c r="Y511" s="186">
        <v>109.96794891357422</v>
      </c>
      <c r="Z511" s="186">
        <v>29.396635055541992</v>
      </c>
      <c r="AA511" s="186">
        <v>43207.71484375</v>
      </c>
      <c r="AB511" s="185">
        <v>6565.4169921875</v>
      </c>
    </row>
    <row r="512" spans="1:28">
      <c r="A512" s="352">
        <v>41886</v>
      </c>
      <c r="B512" s="199" t="s">
        <v>130</v>
      </c>
      <c r="C512" s="199" t="s">
        <v>128</v>
      </c>
      <c r="D512" s="241"/>
      <c r="E512" s="219">
        <v>176</v>
      </c>
      <c r="F512" s="219">
        <v>5</v>
      </c>
      <c r="G512" s="219">
        <v>528</v>
      </c>
      <c r="H512" s="219">
        <v>15</v>
      </c>
      <c r="I512" s="219">
        <v>832</v>
      </c>
      <c r="J512" s="219">
        <v>31</v>
      </c>
      <c r="K512" s="255">
        <v>5834105</v>
      </c>
      <c r="L512" s="255">
        <v>5834936</v>
      </c>
      <c r="M512" s="196">
        <v>99.985755920410156</v>
      </c>
      <c r="N512" s="255">
        <v>30222108</v>
      </c>
      <c r="O512" s="255">
        <v>30284878</v>
      </c>
      <c r="P512" s="196">
        <v>99.792732238769531</v>
      </c>
      <c r="Q512" s="255">
        <v>85693</v>
      </c>
      <c r="R512" s="214">
        <v>1.4686193466186523</v>
      </c>
      <c r="S512" s="255">
        <v>1839</v>
      </c>
      <c r="T512" s="214">
        <v>6.0723372735083103E-3</v>
      </c>
      <c r="U512" s="255">
        <v>48402</v>
      </c>
      <c r="V512" s="214">
        <v>0.82963883876800537</v>
      </c>
      <c r="W512" s="255">
        <v>15029</v>
      </c>
      <c r="X512" s="214">
        <v>4.9728497862815857E-2</v>
      </c>
      <c r="Y512" s="256">
        <v>115.33007049560547</v>
      </c>
      <c r="Z512" s="256">
        <v>30.622514724731445</v>
      </c>
      <c r="AA512" s="256">
        <v>70389.3984375</v>
      </c>
      <c r="AB512" s="256">
        <v>13451.326171875</v>
      </c>
    </row>
    <row r="513" spans="1:28">
      <c r="A513" s="352">
        <v>41886</v>
      </c>
      <c r="B513" s="180" t="s">
        <v>132</v>
      </c>
      <c r="C513" s="180" t="s">
        <v>128</v>
      </c>
      <c r="D513" s="241"/>
      <c r="E513" s="219">
        <v>178</v>
      </c>
      <c r="F513" s="219">
        <v>5</v>
      </c>
      <c r="G513" s="219">
        <v>527</v>
      </c>
      <c r="H513" s="219">
        <v>15</v>
      </c>
      <c r="I513" s="219">
        <v>967</v>
      </c>
      <c r="J513" s="219">
        <v>31</v>
      </c>
      <c r="K513" s="219">
        <v>4816235</v>
      </c>
      <c r="L513" s="219">
        <v>4817252</v>
      </c>
      <c r="M513" s="196">
        <v>99.978889465332031</v>
      </c>
      <c r="N513" s="219">
        <v>24215884</v>
      </c>
      <c r="O513" s="219">
        <v>24275212</v>
      </c>
      <c r="P513" s="196">
        <v>99.755599975585937</v>
      </c>
      <c r="Q513" s="219">
        <v>17958</v>
      </c>
      <c r="R513" s="196">
        <v>0.37278515100479126</v>
      </c>
      <c r="S513" s="219">
        <v>1163</v>
      </c>
      <c r="T513" s="196">
        <v>4.790895152837038E-3</v>
      </c>
      <c r="U513" s="219">
        <v>50275</v>
      </c>
      <c r="V513" s="196">
        <v>1.0438652038574219</v>
      </c>
      <c r="W513" s="219">
        <v>12933</v>
      </c>
      <c r="X513" s="196">
        <v>5.3407095372676849E-2</v>
      </c>
      <c r="Y513" s="194">
        <v>115.92848205566406</v>
      </c>
      <c r="Z513" s="194">
        <v>30.100440979003906</v>
      </c>
      <c r="AA513" s="194">
        <v>61899.69140625</v>
      </c>
      <c r="AB513" s="194">
        <v>9998.2939453125</v>
      </c>
    </row>
    <row r="514" spans="1:28">
      <c r="A514" s="352">
        <v>41885</v>
      </c>
      <c r="B514" s="199" t="s">
        <v>6</v>
      </c>
      <c r="C514" s="199"/>
      <c r="D514" s="241"/>
      <c r="E514" s="219">
        <v>1931</v>
      </c>
      <c r="F514" s="219">
        <v>209</v>
      </c>
      <c r="G514" s="219">
        <v>5722</v>
      </c>
      <c r="H514" s="219">
        <v>605</v>
      </c>
      <c r="I514" s="219">
        <v>16852</v>
      </c>
      <c r="J514" s="219">
        <v>2308</v>
      </c>
      <c r="K514" s="255">
        <v>40457700</v>
      </c>
      <c r="L514" s="255">
        <v>96415088</v>
      </c>
      <c r="M514" s="196">
        <v>41.962000802198098</v>
      </c>
      <c r="N514" s="255">
        <v>319252431</v>
      </c>
      <c r="O514" s="255">
        <v>321863977</v>
      </c>
      <c r="P514" s="196">
        <v>99.188618116155325</v>
      </c>
      <c r="Q514" s="255">
        <v>378748</v>
      </c>
      <c r="R514" s="214" t="e">
        <v>#DIV/0!</v>
      </c>
      <c r="S514" s="255">
        <v>302031</v>
      </c>
      <c r="T514" s="214">
        <v>0.22361679726873016</v>
      </c>
      <c r="U514" s="255">
        <v>1437950</v>
      </c>
      <c r="V514" s="214">
        <v>3.5542060379646006</v>
      </c>
      <c r="W514" s="255">
        <v>1578896</v>
      </c>
      <c r="X514" s="214">
        <v>0.49456036788745594</v>
      </c>
      <c r="Y514" s="256">
        <v>79.794199371337882</v>
      </c>
      <c r="Z514" s="256">
        <v>28.758995946248373</v>
      </c>
      <c r="AA514" s="256">
        <v>834387.453125</v>
      </c>
      <c r="AB514" s="256">
        <v>147162.58349609375</v>
      </c>
    </row>
    <row r="515" spans="1:28">
      <c r="A515" s="352">
        <v>41885</v>
      </c>
      <c r="B515" s="180" t="s">
        <v>134</v>
      </c>
      <c r="C515" s="180"/>
      <c r="D515" s="241"/>
      <c r="E515" s="219">
        <v>660</v>
      </c>
      <c r="F515" s="219">
        <v>108</v>
      </c>
      <c r="G515" s="219">
        <v>1973</v>
      </c>
      <c r="H515" s="219">
        <v>324</v>
      </c>
      <c r="I515" s="219">
        <v>6739</v>
      </c>
      <c r="J515" s="219">
        <v>1340</v>
      </c>
      <c r="K515" s="219">
        <v>21800200</v>
      </c>
      <c r="L515" s="219">
        <v>22358066</v>
      </c>
      <c r="M515" s="196">
        <v>97.504855741994859</v>
      </c>
      <c r="N515" s="219">
        <v>42367662</v>
      </c>
      <c r="O515" s="219">
        <v>43531339</v>
      </c>
      <c r="P515" s="196">
        <v>97.326806326816637</v>
      </c>
      <c r="Q515" s="219">
        <v>127720</v>
      </c>
      <c r="R515" s="196">
        <v>0.57124796898404329</v>
      </c>
      <c r="S515" s="219">
        <v>283958</v>
      </c>
      <c r="T515" s="196">
        <v>0.65230707961733592</v>
      </c>
      <c r="U515" s="219">
        <v>879680</v>
      </c>
      <c r="V515" s="196">
        <v>4.0351924117082127</v>
      </c>
      <c r="W515" s="219">
        <v>549117</v>
      </c>
      <c r="X515" s="196">
        <v>1.2960757765104438</v>
      </c>
      <c r="Y515" s="194">
        <v>83.758006286621097</v>
      </c>
      <c r="Z515" s="194">
        <v>30.968905258178712</v>
      </c>
      <c r="AA515" s="194">
        <v>264018.2734375</v>
      </c>
      <c r="AB515" s="194">
        <v>40853.29150390625</v>
      </c>
    </row>
    <row r="516" spans="1:28">
      <c r="A516" s="352">
        <v>41885</v>
      </c>
      <c r="B516" s="180" t="s">
        <v>175</v>
      </c>
      <c r="C516" s="180"/>
      <c r="D516" s="241"/>
      <c r="E516" s="219">
        <v>615</v>
      </c>
      <c r="F516" s="219">
        <v>72</v>
      </c>
      <c r="G516" s="219">
        <v>1792</v>
      </c>
      <c r="H516" s="219">
        <v>194</v>
      </c>
      <c r="I516" s="219">
        <v>5677</v>
      </c>
      <c r="J516" s="219">
        <v>710</v>
      </c>
      <c r="K516" s="219">
        <v>69510</v>
      </c>
      <c r="L516" s="219">
        <v>55459740</v>
      </c>
      <c r="M516" s="196">
        <v>0.1253341613213477</v>
      </c>
      <c r="N516" s="219">
        <v>185605912</v>
      </c>
      <c r="O516" s="219">
        <v>186797648</v>
      </c>
      <c r="P516" s="196">
        <v>99.362017663091777</v>
      </c>
      <c r="Q516" s="219">
        <v>0</v>
      </c>
      <c r="R516" s="196" t="e">
        <v>#DIV/0!</v>
      </c>
      <c r="S516" s="219">
        <v>0</v>
      </c>
      <c r="T516" s="196" t="e">
        <v>#DIV/0!</v>
      </c>
      <c r="U516" s="219">
        <v>376844</v>
      </c>
      <c r="V516" s="196">
        <v>542.14357636704904</v>
      </c>
      <c r="W516" s="219">
        <v>969786</v>
      </c>
      <c r="X516" s="196">
        <v>0.5224973598696917</v>
      </c>
      <c r="Y516" s="194">
        <v>41.120399475097656</v>
      </c>
      <c r="Z516" s="194">
        <v>26.007449626922607</v>
      </c>
      <c r="AA516" s="194">
        <v>327691.23828125</v>
      </c>
      <c r="AB516" s="194">
        <v>66380.3251953125</v>
      </c>
    </row>
    <row r="517" spans="1:28">
      <c r="A517" s="352">
        <v>41885</v>
      </c>
      <c r="B517" s="218" t="s">
        <v>135</v>
      </c>
      <c r="C517" s="126"/>
      <c r="D517" s="241"/>
      <c r="E517" s="219">
        <v>656</v>
      </c>
      <c r="F517" s="219">
        <v>29</v>
      </c>
      <c r="G517" s="219">
        <v>1957</v>
      </c>
      <c r="H517" s="219">
        <v>87</v>
      </c>
      <c r="I517" s="219">
        <v>4436</v>
      </c>
      <c r="J517" s="219">
        <v>258</v>
      </c>
      <c r="K517" s="189">
        <v>18587990</v>
      </c>
      <c r="L517" s="189">
        <v>18597282</v>
      </c>
      <c r="M517" s="196">
        <v>99.95003570951927</v>
      </c>
      <c r="N517" s="189">
        <v>91278857</v>
      </c>
      <c r="O517" s="189">
        <v>91534990</v>
      </c>
      <c r="P517" s="196">
        <v>99.720180228347658</v>
      </c>
      <c r="Q517" s="189">
        <v>251028</v>
      </c>
      <c r="R517" s="192">
        <v>1.3498101527369268</v>
      </c>
      <c r="S517" s="189">
        <v>18073</v>
      </c>
      <c r="T517" s="192">
        <v>1.9744361947547466E-2</v>
      </c>
      <c r="U517" s="189">
        <v>181426</v>
      </c>
      <c r="V517" s="205">
        <v>0.97603883234025934</v>
      </c>
      <c r="W517" s="189">
        <v>59993</v>
      </c>
      <c r="X517" s="205">
        <v>6.5724969234108546E-2</v>
      </c>
      <c r="Y517" s="203">
        <v>114.50419235229492</v>
      </c>
      <c r="Z517" s="203">
        <v>29.300632953643799</v>
      </c>
      <c r="AA517" s="203">
        <v>242677.94140625</v>
      </c>
      <c r="AB517" s="203">
        <v>39928.966796875</v>
      </c>
    </row>
    <row r="518" spans="1:28">
      <c r="A518" s="352">
        <v>41885</v>
      </c>
      <c r="B518" s="218" t="s">
        <v>121</v>
      </c>
      <c r="C518" s="218" t="s">
        <v>122</v>
      </c>
      <c r="D518" s="241"/>
      <c r="E518" s="305">
        <v>168</v>
      </c>
      <c r="F518" s="305">
        <v>63</v>
      </c>
      <c r="G518" s="305">
        <v>492</v>
      </c>
      <c r="H518" s="305">
        <v>188</v>
      </c>
      <c r="I518" s="305">
        <v>1878</v>
      </c>
      <c r="J518" s="305">
        <v>789</v>
      </c>
      <c r="K518" s="215">
        <v>7547653</v>
      </c>
      <c r="L518" s="215">
        <v>7799662</v>
      </c>
      <c r="M518" s="216">
        <v>96.768974304199219</v>
      </c>
      <c r="N518" s="215">
        <v>16215992</v>
      </c>
      <c r="O518" s="215">
        <v>16705121</v>
      </c>
      <c r="P518" s="216">
        <v>97.071983337402344</v>
      </c>
      <c r="Q518" s="215">
        <v>93042</v>
      </c>
      <c r="R518" s="217">
        <v>1.1928977966308594</v>
      </c>
      <c r="S518" s="215">
        <v>181047</v>
      </c>
      <c r="T518" s="217">
        <v>1.0837814807891846</v>
      </c>
      <c r="U518" s="215">
        <v>385894</v>
      </c>
      <c r="V518" s="217">
        <v>5.1127681732177734</v>
      </c>
      <c r="W518" s="215">
        <v>257604</v>
      </c>
      <c r="X518" s="217">
        <v>1.5885800123214722</v>
      </c>
      <c r="Y518" s="217">
        <v>70.932571411132813</v>
      </c>
      <c r="Z518" s="217">
        <v>25.187366485595703</v>
      </c>
      <c r="AA518" s="217">
        <v>83869.6875</v>
      </c>
      <c r="AB518" s="216">
        <v>12036.58984375</v>
      </c>
    </row>
    <row r="519" spans="1:28">
      <c r="A519" s="352">
        <v>41885</v>
      </c>
      <c r="B519" s="242" t="s">
        <v>123</v>
      </c>
      <c r="C519" s="218" t="s">
        <v>122</v>
      </c>
      <c r="D519" s="241"/>
      <c r="E519" s="305">
        <v>158</v>
      </c>
      <c r="F519" s="305">
        <v>11</v>
      </c>
      <c r="G519" s="305">
        <v>488</v>
      </c>
      <c r="H519" s="305">
        <v>34</v>
      </c>
      <c r="I519" s="305">
        <v>1464</v>
      </c>
      <c r="J519" s="305">
        <v>132</v>
      </c>
      <c r="K519" s="215">
        <v>4409268</v>
      </c>
      <c r="L519" s="215">
        <v>4487702</v>
      </c>
      <c r="M519" s="216">
        <v>98.252243041992188</v>
      </c>
      <c r="N519" s="215">
        <v>7729102</v>
      </c>
      <c r="O519" s="215">
        <v>7901115</v>
      </c>
      <c r="P519" s="216">
        <v>97.822929382324219</v>
      </c>
      <c r="Q519" s="215">
        <v>6824</v>
      </c>
      <c r="R519" s="217">
        <v>0.15206000208854675</v>
      </c>
      <c r="S519" s="215">
        <v>6784</v>
      </c>
      <c r="T519" s="217">
        <v>8.586130291223526E-2</v>
      </c>
      <c r="U519" s="215">
        <v>132644</v>
      </c>
      <c r="V519" s="217">
        <v>3.0082998275756836</v>
      </c>
      <c r="W519" s="215">
        <v>86572</v>
      </c>
      <c r="X519" s="217">
        <v>1.1200783252716064</v>
      </c>
      <c r="Y519" s="217">
        <v>92.317039489746094</v>
      </c>
      <c r="Z519" s="217">
        <v>33.183074951171875</v>
      </c>
      <c r="AA519" s="217">
        <v>56373.63671875</v>
      </c>
      <c r="AB519" s="216">
        <v>8567.4599609375</v>
      </c>
    </row>
    <row r="520" spans="1:28">
      <c r="A520" s="352">
        <v>41885</v>
      </c>
      <c r="B520" s="242" t="s">
        <v>183</v>
      </c>
      <c r="C520" s="218" t="s">
        <v>122</v>
      </c>
      <c r="D520" s="241"/>
      <c r="E520" s="305">
        <v>130</v>
      </c>
      <c r="F520" s="305">
        <v>10</v>
      </c>
      <c r="G520" s="305">
        <v>391</v>
      </c>
      <c r="H520" s="305">
        <v>30</v>
      </c>
      <c r="I520" s="305">
        <v>1472</v>
      </c>
      <c r="J520" s="305">
        <v>114</v>
      </c>
      <c r="K520" s="215">
        <v>3656619</v>
      </c>
      <c r="L520" s="215">
        <v>3732299</v>
      </c>
      <c r="M520" s="216">
        <v>97.972297668457031</v>
      </c>
      <c r="N520" s="215">
        <v>6514835</v>
      </c>
      <c r="O520" s="215">
        <v>6669717</v>
      </c>
      <c r="P520" s="216">
        <v>97.677833557128906</v>
      </c>
      <c r="Q520" s="215">
        <v>6174</v>
      </c>
      <c r="R520" s="217">
        <v>0.16542083024978638</v>
      </c>
      <c r="S520" s="215">
        <v>20412</v>
      </c>
      <c r="T520" s="217">
        <v>0.306039959192276</v>
      </c>
      <c r="U520" s="215">
        <v>120914</v>
      </c>
      <c r="V520" s="217">
        <v>3.3067159652709961</v>
      </c>
      <c r="W520" s="215">
        <v>66808</v>
      </c>
      <c r="X520" s="217">
        <v>1.0254749059677124</v>
      </c>
      <c r="Y520" s="217">
        <v>87.459983825683594</v>
      </c>
      <c r="Z520" s="217">
        <v>34.162220001220703</v>
      </c>
      <c r="AA520" s="217">
        <v>42987.84765625</v>
      </c>
      <c r="AB520" s="216">
        <v>7825.25537109375</v>
      </c>
    </row>
    <row r="521" spans="1:28">
      <c r="A521" s="352">
        <v>41885</v>
      </c>
      <c r="B521" s="181" t="s">
        <v>126</v>
      </c>
      <c r="C521" s="218" t="s">
        <v>122</v>
      </c>
      <c r="D521" s="241"/>
      <c r="E521" s="305">
        <v>107</v>
      </c>
      <c r="F521" s="305">
        <v>7</v>
      </c>
      <c r="G521" s="305">
        <v>313</v>
      </c>
      <c r="H521" s="305">
        <v>21</v>
      </c>
      <c r="I521" s="305">
        <v>951</v>
      </c>
      <c r="J521" s="305">
        <v>86</v>
      </c>
      <c r="K521" s="215">
        <v>2997757</v>
      </c>
      <c r="L521" s="215">
        <v>3058245</v>
      </c>
      <c r="M521" s="216">
        <v>98.022132873535156</v>
      </c>
      <c r="N521" s="215">
        <v>5232584</v>
      </c>
      <c r="O521" s="215">
        <v>5347077</v>
      </c>
      <c r="P521" s="216">
        <v>97.858772277832031</v>
      </c>
      <c r="Q521" s="215">
        <v>3629</v>
      </c>
      <c r="R521" s="217">
        <v>0.11866282671689987</v>
      </c>
      <c r="S521" s="215">
        <v>1869</v>
      </c>
      <c r="T521" s="217">
        <v>3.4953676164150238E-2</v>
      </c>
      <c r="U521" s="215">
        <v>90588</v>
      </c>
      <c r="V521" s="217">
        <v>3.0218594074249268</v>
      </c>
      <c r="W521" s="215">
        <v>55795</v>
      </c>
      <c r="X521" s="217">
        <v>1.0662992000579834</v>
      </c>
      <c r="Y521" s="217">
        <v>88.76727294921875</v>
      </c>
      <c r="Z521" s="217">
        <v>32.583255767822266</v>
      </c>
      <c r="AA521" s="217">
        <v>39238.5234375</v>
      </c>
      <c r="AB521" s="216">
        <v>6123.13427734375</v>
      </c>
    </row>
    <row r="522" spans="1:28">
      <c r="A522" s="352">
        <v>41885</v>
      </c>
      <c r="B522" s="181" t="s">
        <v>184</v>
      </c>
      <c r="C522" s="218" t="s">
        <v>122</v>
      </c>
      <c r="D522" s="241"/>
      <c r="E522" s="305">
        <v>97</v>
      </c>
      <c r="F522" s="305">
        <v>17</v>
      </c>
      <c r="G522" s="305">
        <v>289</v>
      </c>
      <c r="H522" s="305">
        <v>51</v>
      </c>
      <c r="I522" s="305">
        <v>974</v>
      </c>
      <c r="J522" s="305">
        <v>219</v>
      </c>
      <c r="K522" s="215">
        <v>3188903</v>
      </c>
      <c r="L522" s="215">
        <v>3280158</v>
      </c>
      <c r="M522" s="216">
        <v>97.217971801757813</v>
      </c>
      <c r="N522" s="215">
        <v>6675149</v>
      </c>
      <c r="O522" s="215">
        <v>6908309</v>
      </c>
      <c r="P522" s="216">
        <v>96.624931335449219</v>
      </c>
      <c r="Q522" s="215">
        <v>18051</v>
      </c>
      <c r="R522" s="217">
        <v>0.55030888319015503</v>
      </c>
      <c r="S522" s="215">
        <v>73846</v>
      </c>
      <c r="T522" s="217">
        <v>1.0689446926116943</v>
      </c>
      <c r="U522" s="215">
        <v>149640</v>
      </c>
      <c r="V522" s="217">
        <v>4.6925230026245117</v>
      </c>
      <c r="W522" s="215">
        <v>82338</v>
      </c>
      <c r="X522" s="217">
        <v>1.233500599861145</v>
      </c>
      <c r="Y522" s="217">
        <v>79.313163757324219</v>
      </c>
      <c r="Z522" s="217">
        <v>29.728609085083008</v>
      </c>
      <c r="AA522" s="217">
        <v>41548.578125</v>
      </c>
      <c r="AB522" s="216">
        <v>6300.85205078125</v>
      </c>
    </row>
    <row r="523" spans="1:28">
      <c r="A523" s="352">
        <v>41885</v>
      </c>
      <c r="B523" s="181" t="s">
        <v>131</v>
      </c>
      <c r="C523" s="218" t="s">
        <v>176</v>
      </c>
      <c r="D523" s="241"/>
      <c r="E523" s="305">
        <v>168</v>
      </c>
      <c r="F523" s="305">
        <v>20</v>
      </c>
      <c r="G523" s="305">
        <v>489</v>
      </c>
      <c r="H523" s="305">
        <v>50</v>
      </c>
      <c r="I523" s="305">
        <v>1428</v>
      </c>
      <c r="J523" s="305">
        <v>161</v>
      </c>
      <c r="K523" s="215">
        <v>18865</v>
      </c>
      <c r="L523" s="215">
        <v>15678742</v>
      </c>
      <c r="M523" s="216">
        <v>0.12032215297222137</v>
      </c>
      <c r="N523" s="215">
        <v>50755520</v>
      </c>
      <c r="O523" s="215">
        <v>51057508</v>
      </c>
      <c r="P523" s="216">
        <v>99.408531188964844</v>
      </c>
      <c r="Q523" s="215">
        <v>0</v>
      </c>
      <c r="R523" s="217">
        <v>0</v>
      </c>
      <c r="S523" s="215">
        <v>0</v>
      </c>
      <c r="T523" s="217">
        <v>0</v>
      </c>
      <c r="U523" s="215">
        <v>96547</v>
      </c>
      <c r="V523" s="217">
        <v>511.77841186523437</v>
      </c>
      <c r="W523" s="215">
        <v>331752</v>
      </c>
      <c r="X523" s="217">
        <v>0.65362745523452759</v>
      </c>
      <c r="Y523" s="217">
        <v>41.177959442138672</v>
      </c>
      <c r="Z523" s="217">
        <v>26.007375717163086</v>
      </c>
      <c r="AA523" s="217">
        <v>84554.0078125</v>
      </c>
      <c r="AB523" s="216">
        <v>17568.69921875</v>
      </c>
    </row>
    <row r="524" spans="1:28">
      <c r="A524" s="352">
        <v>41885</v>
      </c>
      <c r="B524" s="181" t="s">
        <v>124</v>
      </c>
      <c r="C524" s="181" t="s">
        <v>176</v>
      </c>
      <c r="D524" s="241"/>
      <c r="E524" s="180">
        <v>117</v>
      </c>
      <c r="F524" s="180">
        <v>32</v>
      </c>
      <c r="G524" s="180">
        <v>344</v>
      </c>
      <c r="H524" s="180">
        <v>86</v>
      </c>
      <c r="I524" s="180">
        <v>1300</v>
      </c>
      <c r="J524" s="180">
        <v>343</v>
      </c>
      <c r="K524" s="215">
        <v>15050</v>
      </c>
      <c r="L524" s="215">
        <v>11737702</v>
      </c>
      <c r="M524" s="216">
        <v>0.12821930646896362</v>
      </c>
      <c r="N524" s="215">
        <v>34049200</v>
      </c>
      <c r="O524" s="215">
        <v>34411852</v>
      </c>
      <c r="P524" s="216">
        <v>98.946144104003906</v>
      </c>
      <c r="Q524" s="215">
        <v>0</v>
      </c>
      <c r="R524" s="217">
        <v>0</v>
      </c>
      <c r="S524" s="215">
        <v>0</v>
      </c>
      <c r="T524" s="217">
        <v>0</v>
      </c>
      <c r="U524" s="215">
        <v>87842</v>
      </c>
      <c r="V524" s="217">
        <v>583.66778564453125</v>
      </c>
      <c r="W524" s="215">
        <v>173362</v>
      </c>
      <c r="X524" s="217">
        <v>0.50915145874023438</v>
      </c>
      <c r="Y524" s="217">
        <v>41.391128540039063</v>
      </c>
      <c r="Z524" s="217">
        <v>26.899410247802734</v>
      </c>
      <c r="AA524" s="217">
        <v>59195.08984375</v>
      </c>
      <c r="AB524" s="216">
        <v>11500.9873046875</v>
      </c>
    </row>
    <row r="525" spans="1:28">
      <c r="A525" s="352">
        <v>41885</v>
      </c>
      <c r="B525" s="206" t="s">
        <v>133</v>
      </c>
      <c r="C525" s="206" t="s">
        <v>176</v>
      </c>
      <c r="D525" s="241"/>
      <c r="E525" s="180">
        <v>164</v>
      </c>
      <c r="F525" s="180">
        <v>12</v>
      </c>
      <c r="G525" s="180">
        <v>485</v>
      </c>
      <c r="H525" s="180">
        <v>34</v>
      </c>
      <c r="I525" s="180">
        <v>1418</v>
      </c>
      <c r="J525" s="180">
        <v>113</v>
      </c>
      <c r="K525" s="254">
        <v>18165</v>
      </c>
      <c r="L525" s="254">
        <v>15940596</v>
      </c>
      <c r="M525" s="246">
        <v>0.1139543354511261</v>
      </c>
      <c r="N525" s="254">
        <v>59278984</v>
      </c>
      <c r="O525" s="254">
        <v>59540680</v>
      </c>
      <c r="P525" s="246">
        <v>99.560478210449219</v>
      </c>
      <c r="Q525" s="254">
        <v>0</v>
      </c>
      <c r="R525" s="249">
        <v>0</v>
      </c>
      <c r="S525" s="254">
        <v>0</v>
      </c>
      <c r="T525" s="249">
        <v>0</v>
      </c>
      <c r="U525" s="254">
        <v>97741</v>
      </c>
      <c r="V525" s="249">
        <v>538.0732421875</v>
      </c>
      <c r="W525" s="254">
        <v>248995</v>
      </c>
      <c r="X525" s="249">
        <v>0.42003923654556274</v>
      </c>
      <c r="Y525" s="249">
        <v>41.066688537597656</v>
      </c>
      <c r="Z525" s="249">
        <v>25.594348907470703</v>
      </c>
      <c r="AA525" s="249">
        <v>108904.6328125</v>
      </c>
      <c r="AB525" s="246">
        <v>21857.951171875</v>
      </c>
    </row>
    <row r="526" spans="1:28">
      <c r="A526" s="352">
        <v>41885</v>
      </c>
      <c r="B526" s="206" t="s">
        <v>125</v>
      </c>
      <c r="C526" s="206" t="s">
        <v>176</v>
      </c>
      <c r="D526" s="241"/>
      <c r="E526" s="180">
        <v>166</v>
      </c>
      <c r="F526" s="180">
        <v>8</v>
      </c>
      <c r="G526" s="180">
        <v>474</v>
      </c>
      <c r="H526" s="180">
        <v>24</v>
      </c>
      <c r="I526" s="180">
        <v>1531</v>
      </c>
      <c r="J526" s="180">
        <v>93</v>
      </c>
      <c r="K526" s="254">
        <v>17430</v>
      </c>
      <c r="L526" s="254">
        <v>12102700</v>
      </c>
      <c r="M526" s="246">
        <v>0.14401745796203613</v>
      </c>
      <c r="N526" s="254">
        <v>41522208</v>
      </c>
      <c r="O526" s="254">
        <v>41787608</v>
      </c>
      <c r="P526" s="246">
        <v>99.364883422851562</v>
      </c>
      <c r="Q526" s="254">
        <v>0</v>
      </c>
      <c r="R526" s="249">
        <v>0</v>
      </c>
      <c r="S526" s="254">
        <v>0</v>
      </c>
      <c r="T526" s="249">
        <v>0</v>
      </c>
      <c r="U526" s="254">
        <v>94714</v>
      </c>
      <c r="V526" s="249">
        <v>543.39642333984375</v>
      </c>
      <c r="W526" s="254">
        <v>215677</v>
      </c>
      <c r="X526" s="249">
        <v>0.51942563056945801</v>
      </c>
      <c r="Y526" s="249">
        <v>40.845821380615234</v>
      </c>
      <c r="Z526" s="249">
        <v>25.528663635253906</v>
      </c>
      <c r="AA526" s="249">
        <v>75037.5078125</v>
      </c>
      <c r="AB526" s="246">
        <v>15452.6875</v>
      </c>
    </row>
    <row r="527" spans="1:28">
      <c r="A527" s="352">
        <v>41885</v>
      </c>
      <c r="B527" s="181" t="s">
        <v>127</v>
      </c>
      <c r="C527" s="181" t="s">
        <v>128</v>
      </c>
      <c r="D527" s="241"/>
      <c r="E527" s="388">
        <v>150</v>
      </c>
      <c r="F527" s="388">
        <v>16</v>
      </c>
      <c r="G527" s="388">
        <v>450</v>
      </c>
      <c r="H527" s="388">
        <v>48</v>
      </c>
      <c r="I527" s="388">
        <v>1448</v>
      </c>
      <c r="J527" s="388">
        <v>166</v>
      </c>
      <c r="K527" s="187">
        <v>4974820</v>
      </c>
      <c r="L527" s="187">
        <v>4979416</v>
      </c>
      <c r="M527" s="185">
        <v>99.907699584960937</v>
      </c>
      <c r="N527" s="187">
        <v>21852308</v>
      </c>
      <c r="O527" s="187">
        <v>21941916</v>
      </c>
      <c r="P527" s="185">
        <v>99.59161376953125</v>
      </c>
      <c r="Q527" s="187">
        <v>143493</v>
      </c>
      <c r="R527" s="186">
        <v>2.8817234039306641</v>
      </c>
      <c r="S527" s="187">
        <v>6537</v>
      </c>
      <c r="T527" s="186">
        <v>2.9792293906211853E-2</v>
      </c>
      <c r="U527" s="187">
        <v>58747</v>
      </c>
      <c r="V527" s="186">
        <v>1.18088698387146</v>
      </c>
      <c r="W527" s="187">
        <v>18224</v>
      </c>
      <c r="X527" s="186">
        <v>8.3396226167678833E-2</v>
      </c>
      <c r="Y527" s="186">
        <v>116.47254943847656</v>
      </c>
      <c r="Z527" s="186">
        <v>28.02665901184082</v>
      </c>
      <c r="AA527" s="186">
        <v>59733.68359375</v>
      </c>
      <c r="AB527" s="185">
        <v>9128.291015625</v>
      </c>
    </row>
    <row r="528" spans="1:28">
      <c r="A528" s="352">
        <v>41885</v>
      </c>
      <c r="B528" s="181" t="s">
        <v>129</v>
      </c>
      <c r="C528" s="181" t="s">
        <v>128</v>
      </c>
      <c r="D528" s="241"/>
      <c r="E528" s="388">
        <v>152</v>
      </c>
      <c r="F528" s="388">
        <v>3</v>
      </c>
      <c r="G528" s="388">
        <v>452</v>
      </c>
      <c r="H528" s="388">
        <v>9</v>
      </c>
      <c r="I528" s="388">
        <v>1172</v>
      </c>
      <c r="J528" s="388">
        <v>29</v>
      </c>
      <c r="K528" s="187">
        <v>3045208</v>
      </c>
      <c r="L528" s="187">
        <v>3047961</v>
      </c>
      <c r="M528" s="185">
        <v>99.909675598144531</v>
      </c>
      <c r="N528" s="187">
        <v>14615733</v>
      </c>
      <c r="O528" s="187">
        <v>14666260</v>
      </c>
      <c r="P528" s="185">
        <v>99.655487060546875</v>
      </c>
      <c r="Q528" s="187">
        <v>50742</v>
      </c>
      <c r="R528" s="186">
        <v>1.6647850275039673</v>
      </c>
      <c r="S528" s="187">
        <v>9486</v>
      </c>
      <c r="T528" s="186">
        <v>6.4679063856601715E-2</v>
      </c>
      <c r="U528" s="187">
        <v>32533</v>
      </c>
      <c r="V528" s="186">
        <v>1.0683342218399048</v>
      </c>
      <c r="W528" s="187">
        <v>13148</v>
      </c>
      <c r="X528" s="186">
        <v>8.9957855641841888E-2</v>
      </c>
      <c r="Y528" s="186">
        <v>109.92432403564453</v>
      </c>
      <c r="Z528" s="186">
        <v>28.560567855834961</v>
      </c>
      <c r="AA528" s="186">
        <v>44999.33984375</v>
      </c>
      <c r="AB528" s="185">
        <v>6978.8662109375</v>
      </c>
    </row>
    <row r="529" spans="1:28">
      <c r="A529" s="352">
        <v>41885</v>
      </c>
      <c r="B529" s="199" t="s">
        <v>130</v>
      </c>
      <c r="C529" s="199" t="s">
        <v>128</v>
      </c>
      <c r="D529" s="241"/>
      <c r="E529" s="219">
        <v>176</v>
      </c>
      <c r="F529" s="219">
        <v>5</v>
      </c>
      <c r="G529" s="219">
        <v>528</v>
      </c>
      <c r="H529" s="219">
        <v>15</v>
      </c>
      <c r="I529" s="219">
        <v>835</v>
      </c>
      <c r="J529" s="219">
        <v>30</v>
      </c>
      <c r="K529" s="255">
        <v>5809600</v>
      </c>
      <c r="L529" s="255">
        <v>5810546</v>
      </c>
      <c r="M529" s="196">
        <v>99.983718872070313</v>
      </c>
      <c r="N529" s="255">
        <v>31182374</v>
      </c>
      <c r="O529" s="255">
        <v>31242622</v>
      </c>
      <c r="P529" s="196">
        <v>99.807159423828125</v>
      </c>
      <c r="Q529" s="255">
        <v>47215</v>
      </c>
      <c r="R529" s="214">
        <v>0.81257426738739014</v>
      </c>
      <c r="S529" s="255">
        <v>1144</v>
      </c>
      <c r="T529" s="214">
        <v>3.6616644356399775E-3</v>
      </c>
      <c r="U529" s="255">
        <v>47227</v>
      </c>
      <c r="V529" s="214">
        <v>0.81291311979293823</v>
      </c>
      <c r="W529" s="255">
        <v>15140</v>
      </c>
      <c r="X529" s="214">
        <v>4.8553071916103363E-2</v>
      </c>
      <c r="Y529" s="256">
        <v>117.04363250732422</v>
      </c>
      <c r="Z529" s="256">
        <v>30.626613616943359</v>
      </c>
      <c r="AA529" s="256">
        <v>77766.546875</v>
      </c>
      <c r="AB529" s="256">
        <v>14097.083984375</v>
      </c>
    </row>
    <row r="530" spans="1:28">
      <c r="A530" s="352">
        <v>41885</v>
      </c>
      <c r="B530" s="180" t="s">
        <v>132</v>
      </c>
      <c r="C530" s="180" t="s">
        <v>128</v>
      </c>
      <c r="D530" s="241"/>
      <c r="E530" s="219">
        <v>178</v>
      </c>
      <c r="F530" s="219">
        <v>5</v>
      </c>
      <c r="G530" s="219">
        <v>527</v>
      </c>
      <c r="H530" s="219">
        <v>15</v>
      </c>
      <c r="I530" s="219">
        <v>981</v>
      </c>
      <c r="J530" s="219">
        <v>33</v>
      </c>
      <c r="K530" s="219">
        <v>4758362</v>
      </c>
      <c r="L530" s="219">
        <v>4759359</v>
      </c>
      <c r="M530" s="196">
        <v>99.979049682617188</v>
      </c>
      <c r="N530" s="219">
        <v>23628442</v>
      </c>
      <c r="O530" s="219">
        <v>23684192</v>
      </c>
      <c r="P530" s="196">
        <v>99.764610290527344</v>
      </c>
      <c r="Q530" s="219">
        <v>9578</v>
      </c>
      <c r="R530" s="196">
        <v>0.20124559104442596</v>
      </c>
      <c r="S530" s="219">
        <v>906</v>
      </c>
      <c r="T530" s="196">
        <v>3.8253362290561199E-3</v>
      </c>
      <c r="U530" s="219">
        <v>42919</v>
      </c>
      <c r="V530" s="196">
        <v>0.9019700288772583</v>
      </c>
      <c r="W530" s="219">
        <v>13481</v>
      </c>
      <c r="X530" s="196">
        <v>5.7054121047258377E-2</v>
      </c>
      <c r="Y530" s="194">
        <v>114.57626342773437</v>
      </c>
      <c r="Z530" s="194">
        <v>29.988691329956055</v>
      </c>
      <c r="AA530" s="194">
        <v>60178.37109375</v>
      </c>
      <c r="AB530" s="194">
        <v>9724.7255859375</v>
      </c>
    </row>
    <row r="531" spans="1:28">
      <c r="A531" s="352">
        <v>41884</v>
      </c>
      <c r="B531" s="199" t="s">
        <v>6</v>
      </c>
      <c r="C531" s="199"/>
      <c r="D531" s="241"/>
      <c r="E531" s="219">
        <v>1931</v>
      </c>
      <c r="F531" s="219">
        <v>209</v>
      </c>
      <c r="G531" s="219">
        <v>5722</v>
      </c>
      <c r="H531" s="219">
        <v>605</v>
      </c>
      <c r="I531" s="219">
        <v>16829</v>
      </c>
      <c r="J531" s="219">
        <v>2309</v>
      </c>
      <c r="K531" s="255">
        <v>40239204</v>
      </c>
      <c r="L531" s="255">
        <v>96463191</v>
      </c>
      <c r="M531" s="196">
        <v>41.714568617162996</v>
      </c>
      <c r="N531" s="255">
        <v>316144641</v>
      </c>
      <c r="O531" s="255">
        <v>319097408</v>
      </c>
      <c r="P531" s="196">
        <v>99.074650271054537</v>
      </c>
      <c r="Q531" s="255">
        <v>421166</v>
      </c>
      <c r="R531" s="214" t="e">
        <v>#DIV/0!</v>
      </c>
      <c r="S531" s="255">
        <v>557827</v>
      </c>
      <c r="T531" s="214">
        <v>0.41458737345586494</v>
      </c>
      <c r="U531" s="255">
        <v>1418020</v>
      </c>
      <c r="V531" s="214">
        <v>3.5239763277576848</v>
      </c>
      <c r="W531" s="255">
        <v>1538686</v>
      </c>
      <c r="X531" s="214">
        <v>0.48670317703548366</v>
      </c>
      <c r="Y531" s="256">
        <v>79.574076906840006</v>
      </c>
      <c r="Z531" s="256">
        <v>28.915079943339027</v>
      </c>
      <c r="AA531" s="256">
        <v>827424.97265625</v>
      </c>
      <c r="AB531" s="256">
        <v>149467.08056640625</v>
      </c>
    </row>
    <row r="532" spans="1:28">
      <c r="A532" s="352">
        <v>41884</v>
      </c>
      <c r="B532" s="180" t="s">
        <v>134</v>
      </c>
      <c r="C532" s="180"/>
      <c r="D532" s="241"/>
      <c r="E532" s="219">
        <v>660</v>
      </c>
      <c r="F532" s="219">
        <v>108</v>
      </c>
      <c r="G532" s="219">
        <v>1973</v>
      </c>
      <c r="H532" s="219">
        <v>324</v>
      </c>
      <c r="I532" s="219">
        <v>6728</v>
      </c>
      <c r="J532" s="219">
        <v>1340</v>
      </c>
      <c r="K532" s="219">
        <v>21620506</v>
      </c>
      <c r="L532" s="219">
        <v>22198917</v>
      </c>
      <c r="M532" s="196">
        <v>97.394417934892957</v>
      </c>
      <c r="N532" s="219">
        <v>42256725</v>
      </c>
      <c r="O532" s="219">
        <v>43594337</v>
      </c>
      <c r="P532" s="196">
        <v>96.931684039603581</v>
      </c>
      <c r="Q532" s="219">
        <v>140302</v>
      </c>
      <c r="R532" s="196">
        <v>0.63202183309930204</v>
      </c>
      <c r="S532" s="219">
        <v>540395</v>
      </c>
      <c r="T532" s="196">
        <v>1.239599041438842</v>
      </c>
      <c r="U532" s="219">
        <v>870509</v>
      </c>
      <c r="V532" s="196">
        <v>4.0263119417243596</v>
      </c>
      <c r="W532" s="219">
        <v>550325</v>
      </c>
      <c r="X532" s="196">
        <v>1.3023370706468709</v>
      </c>
      <c r="Y532" s="194">
        <v>83.706341552734372</v>
      </c>
      <c r="Z532" s="194">
        <v>31.440858459472658</v>
      </c>
      <c r="AA532" s="194">
        <v>264447.828125</v>
      </c>
      <c r="AB532" s="194">
        <v>43067.9091796875</v>
      </c>
    </row>
    <row r="533" spans="1:28">
      <c r="A533" s="352">
        <v>41884</v>
      </c>
      <c r="B533" s="180" t="s">
        <v>175</v>
      </c>
      <c r="C533" s="180"/>
      <c r="D533" s="241"/>
      <c r="E533" s="219">
        <v>615</v>
      </c>
      <c r="F533" s="219">
        <v>72</v>
      </c>
      <c r="G533" s="219">
        <v>1792</v>
      </c>
      <c r="H533" s="219">
        <v>194</v>
      </c>
      <c r="I533" s="219">
        <v>5677</v>
      </c>
      <c r="J533" s="219">
        <v>710</v>
      </c>
      <c r="K533" s="219">
        <v>69510</v>
      </c>
      <c r="L533" s="219">
        <v>55705850</v>
      </c>
      <c r="M533" s="196">
        <v>0.12478043149866666</v>
      </c>
      <c r="N533" s="219">
        <v>183200828</v>
      </c>
      <c r="O533" s="219">
        <v>184547484</v>
      </c>
      <c r="P533" s="196">
        <v>99.270292950729143</v>
      </c>
      <c r="Q533" s="219">
        <v>0</v>
      </c>
      <c r="R533" s="196" t="e">
        <v>#DIV/0!</v>
      </c>
      <c r="S533" s="219">
        <v>0</v>
      </c>
      <c r="T533" s="196" t="e">
        <v>#DIV/0!</v>
      </c>
      <c r="U533" s="219">
        <v>370802</v>
      </c>
      <c r="V533" s="196">
        <v>533.45131262732707</v>
      </c>
      <c r="W533" s="219">
        <v>920035</v>
      </c>
      <c r="X533" s="196">
        <v>0.50220025099042842</v>
      </c>
      <c r="Y533" s="194">
        <v>40.894198417663574</v>
      </c>
      <c r="Z533" s="194">
        <v>25.989071846008301</v>
      </c>
      <c r="AA533" s="194">
        <v>322835.03515625</v>
      </c>
      <c r="AB533" s="194">
        <v>65733.50390625</v>
      </c>
    </row>
    <row r="534" spans="1:28">
      <c r="A534" s="352">
        <v>41884</v>
      </c>
      <c r="B534" s="218" t="s">
        <v>135</v>
      </c>
      <c r="C534" s="126"/>
      <c r="D534" s="241"/>
      <c r="E534" s="219">
        <v>656</v>
      </c>
      <c r="F534" s="219">
        <v>29</v>
      </c>
      <c r="G534" s="219">
        <v>1957</v>
      </c>
      <c r="H534" s="219">
        <v>87</v>
      </c>
      <c r="I534" s="219">
        <v>4424</v>
      </c>
      <c r="J534" s="219">
        <v>259</v>
      </c>
      <c r="K534" s="189">
        <v>18549188</v>
      </c>
      <c r="L534" s="189">
        <v>18558424</v>
      </c>
      <c r="M534" s="196">
        <v>99.950232843047445</v>
      </c>
      <c r="N534" s="189">
        <v>90687088</v>
      </c>
      <c r="O534" s="189">
        <v>90955587</v>
      </c>
      <c r="P534" s="196">
        <v>99.704802081042033</v>
      </c>
      <c r="Q534" s="189">
        <v>280864</v>
      </c>
      <c r="R534" s="192">
        <v>1.5134043244895807</v>
      </c>
      <c r="S534" s="189">
        <v>17432</v>
      </c>
      <c r="T534" s="192">
        <v>1.9165397793940126E-2</v>
      </c>
      <c r="U534" s="189">
        <v>176709</v>
      </c>
      <c r="V534" s="205">
        <v>0.95265088039529622</v>
      </c>
      <c r="W534" s="189">
        <v>68326</v>
      </c>
      <c r="X534" s="205">
        <v>7.5342588389885543E-2</v>
      </c>
      <c r="Y534" s="203">
        <v>114.12169075012207</v>
      </c>
      <c r="Z534" s="203">
        <v>29.315309524536133</v>
      </c>
      <c r="AA534" s="203">
        <v>240142.109375</v>
      </c>
      <c r="AB534" s="203">
        <v>40665.66748046875</v>
      </c>
    </row>
    <row r="535" spans="1:28">
      <c r="A535" s="352">
        <v>41884</v>
      </c>
      <c r="B535" s="218" t="s">
        <v>121</v>
      </c>
      <c r="C535" s="218" t="s">
        <v>122</v>
      </c>
      <c r="D535" s="241"/>
      <c r="E535" s="305">
        <v>168</v>
      </c>
      <c r="F535" s="305">
        <v>63</v>
      </c>
      <c r="G535" s="305">
        <v>492</v>
      </c>
      <c r="H535" s="305">
        <v>188</v>
      </c>
      <c r="I535" s="305">
        <v>1872</v>
      </c>
      <c r="J535" s="305">
        <v>789</v>
      </c>
      <c r="K535" s="215">
        <v>7487014</v>
      </c>
      <c r="L535" s="215">
        <v>7758660</v>
      </c>
      <c r="M535" s="216">
        <v>96.498802185058594</v>
      </c>
      <c r="N535" s="215">
        <v>15905771</v>
      </c>
      <c r="O535" s="215">
        <v>16610981</v>
      </c>
      <c r="P535" s="216">
        <v>95.754554748535156</v>
      </c>
      <c r="Q535" s="215">
        <v>102412</v>
      </c>
      <c r="R535" s="217">
        <v>1.3199702501296997</v>
      </c>
      <c r="S535" s="215">
        <v>417935</v>
      </c>
      <c r="T535" s="217">
        <v>2.5160162448883057</v>
      </c>
      <c r="U535" s="215">
        <v>387790</v>
      </c>
      <c r="V535" s="217">
        <v>5.1795015335083008</v>
      </c>
      <c r="W535" s="215">
        <v>269000</v>
      </c>
      <c r="X535" s="217">
        <v>1.6912100315093994</v>
      </c>
      <c r="Y535" s="217">
        <v>71.30035400390625</v>
      </c>
      <c r="Z535" s="217">
        <v>26.087369918823242</v>
      </c>
      <c r="AA535" s="217">
        <v>82881.34375</v>
      </c>
      <c r="AB535" s="216">
        <v>12927.8896484375</v>
      </c>
    </row>
    <row r="536" spans="1:28">
      <c r="A536" s="352">
        <v>41884</v>
      </c>
      <c r="B536" s="242" t="s">
        <v>123</v>
      </c>
      <c r="C536" s="218" t="s">
        <v>122</v>
      </c>
      <c r="D536" s="241"/>
      <c r="E536" s="305">
        <v>158</v>
      </c>
      <c r="F536" s="305">
        <v>11</v>
      </c>
      <c r="G536" s="305">
        <v>488</v>
      </c>
      <c r="H536" s="305">
        <v>34</v>
      </c>
      <c r="I536" s="305">
        <v>1464</v>
      </c>
      <c r="J536" s="305">
        <v>132</v>
      </c>
      <c r="K536" s="215">
        <v>4395168</v>
      </c>
      <c r="L536" s="215">
        <v>4476549</v>
      </c>
      <c r="M536" s="216">
        <v>98.182060241699219</v>
      </c>
      <c r="N536" s="215">
        <v>7735245</v>
      </c>
      <c r="O536" s="215">
        <v>7904611</v>
      </c>
      <c r="P536" s="216">
        <v>97.857376098632813</v>
      </c>
      <c r="Q536" s="215">
        <v>8561</v>
      </c>
      <c r="R536" s="217">
        <v>0.1912410706281662</v>
      </c>
      <c r="S536" s="215">
        <v>12247</v>
      </c>
      <c r="T536" s="217">
        <v>0.15493488311767578</v>
      </c>
      <c r="U536" s="215">
        <v>127425</v>
      </c>
      <c r="V536" s="217">
        <v>2.8992066383361816</v>
      </c>
      <c r="W536" s="215">
        <v>81253</v>
      </c>
      <c r="X536" s="217">
        <v>1.05042564868927</v>
      </c>
      <c r="Y536" s="217">
        <v>91.700965881347656</v>
      </c>
      <c r="Z536" s="217">
        <v>32.903011322021484</v>
      </c>
      <c r="AA536" s="217">
        <v>56072.40234375</v>
      </c>
      <c r="AB536" s="216">
        <v>8620.59375</v>
      </c>
    </row>
    <row r="537" spans="1:28">
      <c r="A537" s="352">
        <v>41884</v>
      </c>
      <c r="B537" s="242" t="s">
        <v>183</v>
      </c>
      <c r="C537" s="218" t="s">
        <v>122</v>
      </c>
      <c r="D537" s="241"/>
      <c r="E537" s="305">
        <v>130</v>
      </c>
      <c r="F537" s="305">
        <v>10</v>
      </c>
      <c r="G537" s="305">
        <v>391</v>
      </c>
      <c r="H537" s="305">
        <v>30</v>
      </c>
      <c r="I537" s="305">
        <v>1472</v>
      </c>
      <c r="J537" s="305">
        <v>114</v>
      </c>
      <c r="K537" s="215">
        <v>3619145</v>
      </c>
      <c r="L537" s="215">
        <v>3697480</v>
      </c>
      <c r="M537" s="216">
        <v>97.881393432617188</v>
      </c>
      <c r="N537" s="215">
        <v>6462653</v>
      </c>
      <c r="O537" s="215">
        <v>6595293</v>
      </c>
      <c r="P537" s="216">
        <v>97.988868713378906</v>
      </c>
      <c r="Q537" s="215">
        <v>6765</v>
      </c>
      <c r="R537" s="217">
        <v>0.18296244740486145</v>
      </c>
      <c r="S537" s="215">
        <v>14274</v>
      </c>
      <c r="T537" s="217">
        <v>0.21642707288265228</v>
      </c>
      <c r="U537" s="215">
        <v>123670</v>
      </c>
      <c r="V537" s="217">
        <v>3.4171054363250732</v>
      </c>
      <c r="W537" s="215">
        <v>68826</v>
      </c>
      <c r="X537" s="217">
        <v>1.0649806261062622</v>
      </c>
      <c r="Y537" s="217">
        <v>87.112449645996094</v>
      </c>
      <c r="Z537" s="217">
        <v>34.165973663330078</v>
      </c>
      <c r="AA537" s="217">
        <v>44608.62109375</v>
      </c>
      <c r="AB537" s="216">
        <v>8395.9951171875</v>
      </c>
    </row>
    <row r="538" spans="1:28">
      <c r="A538" s="352">
        <v>41884</v>
      </c>
      <c r="B538" s="181" t="s">
        <v>126</v>
      </c>
      <c r="C538" s="218" t="s">
        <v>122</v>
      </c>
      <c r="D538" s="241"/>
      <c r="E538" s="305">
        <v>107</v>
      </c>
      <c r="F538" s="305">
        <v>7</v>
      </c>
      <c r="G538" s="305">
        <v>313</v>
      </c>
      <c r="H538" s="305">
        <v>21</v>
      </c>
      <c r="I538" s="305">
        <v>948</v>
      </c>
      <c r="J538" s="305">
        <v>86</v>
      </c>
      <c r="K538" s="215">
        <v>2898925</v>
      </c>
      <c r="L538" s="215">
        <v>2956539</v>
      </c>
      <c r="M538" s="216">
        <v>98.051300048828125</v>
      </c>
      <c r="N538" s="215">
        <v>5244061</v>
      </c>
      <c r="O538" s="215">
        <v>5330307</v>
      </c>
      <c r="P538" s="216">
        <v>98.381965637207031</v>
      </c>
      <c r="Q538" s="215">
        <v>2434</v>
      </c>
      <c r="R538" s="217">
        <v>8.232598751783371E-2</v>
      </c>
      <c r="S538" s="215">
        <v>1209</v>
      </c>
      <c r="T538" s="217">
        <v>2.2681619971990585E-2</v>
      </c>
      <c r="U538" s="215">
        <v>84310</v>
      </c>
      <c r="V538" s="217">
        <v>2.9083194732666016</v>
      </c>
      <c r="W538" s="215">
        <v>51159</v>
      </c>
      <c r="X538" s="217">
        <v>0.97556072473526001</v>
      </c>
      <c r="Y538" s="217">
        <v>90.26361083984375</v>
      </c>
      <c r="Z538" s="217">
        <v>33.216537475585937</v>
      </c>
      <c r="AA538" s="217">
        <v>39687.98828125</v>
      </c>
      <c r="AB538" s="216">
        <v>6165.6943359375</v>
      </c>
    </row>
    <row r="539" spans="1:28">
      <c r="A539" s="352">
        <v>41884</v>
      </c>
      <c r="B539" s="181" t="s">
        <v>184</v>
      </c>
      <c r="C539" s="218" t="s">
        <v>122</v>
      </c>
      <c r="D539" s="241"/>
      <c r="E539" s="305">
        <v>97</v>
      </c>
      <c r="F539" s="305">
        <v>17</v>
      </c>
      <c r="G539" s="305">
        <v>289</v>
      </c>
      <c r="H539" s="305">
        <v>51</v>
      </c>
      <c r="I539" s="305">
        <v>972</v>
      </c>
      <c r="J539" s="305">
        <v>219</v>
      </c>
      <c r="K539" s="215">
        <v>3220254</v>
      </c>
      <c r="L539" s="215">
        <v>3309689</v>
      </c>
      <c r="M539" s="216">
        <v>97.297782897949219</v>
      </c>
      <c r="N539" s="215">
        <v>6908995</v>
      </c>
      <c r="O539" s="215">
        <v>7153145</v>
      </c>
      <c r="P539" s="216">
        <v>96.586814880371094</v>
      </c>
      <c r="Q539" s="215">
        <v>20130</v>
      </c>
      <c r="R539" s="217">
        <v>0.60821425914764404</v>
      </c>
      <c r="S539" s="215">
        <v>94730</v>
      </c>
      <c r="T539" s="217">
        <v>1.3243125677108765</v>
      </c>
      <c r="U539" s="215">
        <v>147314</v>
      </c>
      <c r="V539" s="217">
        <v>4.574608325958252</v>
      </c>
      <c r="W539" s="215">
        <v>80087</v>
      </c>
      <c r="X539" s="217">
        <v>1.1591700315475464</v>
      </c>
      <c r="Y539" s="217">
        <v>78.154327392578125</v>
      </c>
      <c r="Z539" s="217">
        <v>30.831399917602539</v>
      </c>
      <c r="AA539" s="217">
        <v>41197.47265625</v>
      </c>
      <c r="AB539" s="216">
        <v>6957.736328125</v>
      </c>
    </row>
    <row r="540" spans="1:28">
      <c r="A540" s="352">
        <v>41884</v>
      </c>
      <c r="B540" s="181" t="s">
        <v>131</v>
      </c>
      <c r="C540" s="218" t="s">
        <v>176</v>
      </c>
      <c r="D540" s="241"/>
      <c r="E540" s="305">
        <v>168</v>
      </c>
      <c r="F540" s="305">
        <v>20</v>
      </c>
      <c r="G540" s="305">
        <v>489</v>
      </c>
      <c r="H540" s="305">
        <v>50</v>
      </c>
      <c r="I540" s="305">
        <v>1428</v>
      </c>
      <c r="J540" s="305">
        <v>161</v>
      </c>
      <c r="K540" s="215">
        <v>18865</v>
      </c>
      <c r="L540" s="215">
        <v>15729425</v>
      </c>
      <c r="M540" s="216">
        <v>0.11993445456027985</v>
      </c>
      <c r="N540" s="215">
        <v>49615256</v>
      </c>
      <c r="O540" s="215">
        <v>49909100</v>
      </c>
      <c r="P540" s="216">
        <v>99.411239624023438</v>
      </c>
      <c r="Q540" s="215">
        <v>0</v>
      </c>
      <c r="R540" s="217">
        <v>0</v>
      </c>
      <c r="S540" s="215">
        <v>0</v>
      </c>
      <c r="T540" s="217">
        <v>0</v>
      </c>
      <c r="U540" s="215">
        <v>92234</v>
      </c>
      <c r="V540" s="217">
        <v>488.91598510742187</v>
      </c>
      <c r="W540" s="215">
        <v>310642</v>
      </c>
      <c r="X540" s="217">
        <v>0.6261017918586731</v>
      </c>
      <c r="Y540" s="217">
        <v>41.000339508056641</v>
      </c>
      <c r="Z540" s="217">
        <v>25.753229141235352</v>
      </c>
      <c r="AA540" s="217">
        <v>81155.203125</v>
      </c>
      <c r="AB540" s="216">
        <v>17230.80859375</v>
      </c>
    </row>
    <row r="541" spans="1:28">
      <c r="A541" s="352">
        <v>41884</v>
      </c>
      <c r="B541" s="181" t="s">
        <v>124</v>
      </c>
      <c r="C541" s="181" t="s">
        <v>176</v>
      </c>
      <c r="D541" s="241"/>
      <c r="E541" s="180">
        <v>117</v>
      </c>
      <c r="F541" s="180">
        <v>32</v>
      </c>
      <c r="G541" s="180">
        <v>344</v>
      </c>
      <c r="H541" s="180">
        <v>86</v>
      </c>
      <c r="I541" s="180">
        <v>1300</v>
      </c>
      <c r="J541" s="180">
        <v>343</v>
      </c>
      <c r="K541" s="215">
        <v>15050</v>
      </c>
      <c r="L541" s="215">
        <v>12080708</v>
      </c>
      <c r="M541" s="216">
        <v>0.12457878887653351</v>
      </c>
      <c r="N541" s="215">
        <v>36049464</v>
      </c>
      <c r="O541" s="215">
        <v>36430556</v>
      </c>
      <c r="P541" s="216">
        <v>98.95391845703125</v>
      </c>
      <c r="Q541" s="215">
        <v>0</v>
      </c>
      <c r="R541" s="217">
        <v>0</v>
      </c>
      <c r="S541" s="215">
        <v>0</v>
      </c>
      <c r="T541" s="217">
        <v>0</v>
      </c>
      <c r="U541" s="215">
        <v>90191</v>
      </c>
      <c r="V541" s="217">
        <v>599.2757568359375</v>
      </c>
      <c r="W541" s="215">
        <v>170040</v>
      </c>
      <c r="X541" s="217">
        <v>0.47168523073196411</v>
      </c>
      <c r="Y541" s="217">
        <v>41.308193206787109</v>
      </c>
      <c r="Z541" s="217">
        <v>26.888778686523438</v>
      </c>
      <c r="AA541" s="217">
        <v>64700.87890625</v>
      </c>
      <c r="AB541" s="216">
        <v>12441.037109375</v>
      </c>
    </row>
    <row r="542" spans="1:28">
      <c r="A542" s="352">
        <v>41884</v>
      </c>
      <c r="B542" s="206" t="s">
        <v>133</v>
      </c>
      <c r="C542" s="206" t="s">
        <v>176</v>
      </c>
      <c r="D542" s="241"/>
      <c r="E542" s="180">
        <v>164</v>
      </c>
      <c r="F542" s="180">
        <v>12</v>
      </c>
      <c r="G542" s="180">
        <v>485</v>
      </c>
      <c r="H542" s="180">
        <v>34</v>
      </c>
      <c r="I542" s="180">
        <v>1418</v>
      </c>
      <c r="J542" s="180">
        <v>113</v>
      </c>
      <c r="K542" s="254">
        <v>18165</v>
      </c>
      <c r="L542" s="254">
        <v>15843935</v>
      </c>
      <c r="M542" s="246">
        <v>0.11464954912662506</v>
      </c>
      <c r="N542" s="254">
        <v>57039604</v>
      </c>
      <c r="O542" s="254">
        <v>57435184</v>
      </c>
      <c r="P542" s="246">
        <v>99.311256408691406</v>
      </c>
      <c r="Q542" s="254">
        <v>0</v>
      </c>
      <c r="R542" s="249">
        <v>0</v>
      </c>
      <c r="S542" s="254">
        <v>0</v>
      </c>
      <c r="T542" s="249">
        <v>0</v>
      </c>
      <c r="U542" s="254">
        <v>94907</v>
      </c>
      <c r="V542" s="249">
        <v>522.4718017578125</v>
      </c>
      <c r="W542" s="254">
        <v>234839</v>
      </c>
      <c r="X542" s="249">
        <v>0.41171219944953918</v>
      </c>
      <c r="Y542" s="249">
        <v>40.932033538818359</v>
      </c>
      <c r="Z542" s="249">
        <v>25.632076263427734</v>
      </c>
      <c r="AA542" s="249">
        <v>105114.8828125</v>
      </c>
      <c r="AB542" s="246">
        <v>21196.912109375</v>
      </c>
    </row>
    <row r="543" spans="1:28">
      <c r="A543" s="352">
        <v>41884</v>
      </c>
      <c r="B543" s="206" t="s">
        <v>125</v>
      </c>
      <c r="C543" s="206" t="s">
        <v>176</v>
      </c>
      <c r="D543" s="241"/>
      <c r="E543" s="180">
        <v>166</v>
      </c>
      <c r="F543" s="180">
        <v>8</v>
      </c>
      <c r="G543" s="180">
        <v>474</v>
      </c>
      <c r="H543" s="180">
        <v>24</v>
      </c>
      <c r="I543" s="180">
        <v>1531</v>
      </c>
      <c r="J543" s="180">
        <v>93</v>
      </c>
      <c r="K543" s="254">
        <v>17430</v>
      </c>
      <c r="L543" s="254">
        <v>12051782</v>
      </c>
      <c r="M543" s="246">
        <v>0.14462591707706451</v>
      </c>
      <c r="N543" s="254">
        <v>40496504</v>
      </c>
      <c r="O543" s="254">
        <v>40772644</v>
      </c>
      <c r="P543" s="246">
        <v>99.322731018066406</v>
      </c>
      <c r="Q543" s="254">
        <v>0</v>
      </c>
      <c r="R543" s="249">
        <v>0</v>
      </c>
      <c r="S543" s="254">
        <v>0</v>
      </c>
      <c r="T543" s="249">
        <v>0</v>
      </c>
      <c r="U543" s="254">
        <v>93470</v>
      </c>
      <c r="V543" s="249">
        <v>536.25933837890625</v>
      </c>
      <c r="W543" s="254">
        <v>204514</v>
      </c>
      <c r="X543" s="249">
        <v>0.50501644611358643</v>
      </c>
      <c r="Y543" s="249">
        <v>40.336227416992188</v>
      </c>
      <c r="Z543" s="249">
        <v>25.68220329284668</v>
      </c>
      <c r="AA543" s="249">
        <v>71864.0703125</v>
      </c>
      <c r="AB543" s="246">
        <v>14864.74609375</v>
      </c>
    </row>
    <row r="544" spans="1:28">
      <c r="A544" s="352">
        <v>41884</v>
      </c>
      <c r="B544" s="181" t="s">
        <v>127</v>
      </c>
      <c r="C544" s="181" t="s">
        <v>128</v>
      </c>
      <c r="D544" s="241"/>
      <c r="E544" s="388">
        <v>150</v>
      </c>
      <c r="F544" s="388">
        <v>16</v>
      </c>
      <c r="G544" s="388">
        <v>450</v>
      </c>
      <c r="H544" s="388">
        <v>48</v>
      </c>
      <c r="I544" s="388">
        <v>1443</v>
      </c>
      <c r="J544" s="388">
        <v>166</v>
      </c>
      <c r="K544" s="187">
        <v>5035266</v>
      </c>
      <c r="L544" s="187">
        <v>5039865</v>
      </c>
      <c r="M544" s="185">
        <v>99.908744812011719</v>
      </c>
      <c r="N544" s="187">
        <v>21829846</v>
      </c>
      <c r="O544" s="187">
        <v>21920100</v>
      </c>
      <c r="P544" s="185">
        <v>99.5882568359375</v>
      </c>
      <c r="Q544" s="187">
        <v>134257</v>
      </c>
      <c r="R544" s="186">
        <v>2.66390061378479</v>
      </c>
      <c r="S544" s="187">
        <v>7566</v>
      </c>
      <c r="T544" s="186">
        <v>3.4516267478466034E-2</v>
      </c>
      <c r="U544" s="187">
        <v>59195</v>
      </c>
      <c r="V544" s="186">
        <v>1.1756081581115723</v>
      </c>
      <c r="W544" s="187">
        <v>20124</v>
      </c>
      <c r="X544" s="186">
        <v>9.2185713350772858E-2</v>
      </c>
      <c r="Y544" s="186">
        <v>115.26778411865234</v>
      </c>
      <c r="Z544" s="186">
        <v>27.687789916992187</v>
      </c>
      <c r="AA544" s="186">
        <v>59287.86328125</v>
      </c>
      <c r="AB544" s="185">
        <v>9322.603515625</v>
      </c>
    </row>
    <row r="545" spans="1:28">
      <c r="A545" s="352">
        <v>41884</v>
      </c>
      <c r="B545" s="181" t="s">
        <v>129</v>
      </c>
      <c r="C545" s="181" t="s">
        <v>128</v>
      </c>
      <c r="D545" s="241"/>
      <c r="E545" s="388">
        <v>152</v>
      </c>
      <c r="F545" s="388">
        <v>3</v>
      </c>
      <c r="G545" s="388">
        <v>452</v>
      </c>
      <c r="H545" s="388">
        <v>9</v>
      </c>
      <c r="I545" s="388">
        <v>1173</v>
      </c>
      <c r="J545" s="388">
        <v>29</v>
      </c>
      <c r="K545" s="187">
        <v>2990921</v>
      </c>
      <c r="L545" s="187">
        <v>2993339</v>
      </c>
      <c r="M545" s="185">
        <v>99.919219970703125</v>
      </c>
      <c r="N545" s="187">
        <v>14207576</v>
      </c>
      <c r="O545" s="187">
        <v>14259569</v>
      </c>
      <c r="P545" s="185">
        <v>99.635383605957031</v>
      </c>
      <c r="Q545" s="187">
        <v>66091</v>
      </c>
      <c r="R545" s="186">
        <v>2.2079355716705322</v>
      </c>
      <c r="S545" s="187">
        <v>5234</v>
      </c>
      <c r="T545" s="186">
        <v>3.6705177277326584E-2</v>
      </c>
      <c r="U545" s="187">
        <v>29976</v>
      </c>
      <c r="V545" s="186">
        <v>1.0022331476211548</v>
      </c>
      <c r="W545" s="187">
        <v>16235</v>
      </c>
      <c r="X545" s="186">
        <v>0.11427002400159836</v>
      </c>
      <c r="Y545" s="186">
        <v>108.59914398193359</v>
      </c>
      <c r="Z545" s="186">
        <v>27.998798370361328</v>
      </c>
      <c r="AA545" s="186">
        <v>41976.73046875</v>
      </c>
      <c r="AB545" s="185">
        <v>6500.78076171875</v>
      </c>
    </row>
    <row r="546" spans="1:28">
      <c r="A546" s="352">
        <v>41884</v>
      </c>
      <c r="B546" s="199" t="s">
        <v>130</v>
      </c>
      <c r="C546" s="199" t="s">
        <v>128</v>
      </c>
      <c r="D546" s="241"/>
      <c r="E546" s="219">
        <v>176</v>
      </c>
      <c r="F546" s="219">
        <v>5</v>
      </c>
      <c r="G546" s="219">
        <v>528</v>
      </c>
      <c r="H546" s="219">
        <v>15</v>
      </c>
      <c r="I546" s="219">
        <v>834</v>
      </c>
      <c r="J546" s="219">
        <v>31</v>
      </c>
      <c r="K546" s="255">
        <v>5754133</v>
      </c>
      <c r="L546" s="255">
        <v>5755012</v>
      </c>
      <c r="M546" s="196">
        <v>99.984725952148438</v>
      </c>
      <c r="N546" s="255">
        <v>30763634</v>
      </c>
      <c r="O546" s="255">
        <v>30824100</v>
      </c>
      <c r="P546" s="196">
        <v>99.8038330078125</v>
      </c>
      <c r="Q546" s="255">
        <v>61590</v>
      </c>
      <c r="R546" s="214">
        <v>1.070197582244873</v>
      </c>
      <c r="S546" s="255">
        <v>2978</v>
      </c>
      <c r="T546" s="214">
        <v>9.6612712368369102E-3</v>
      </c>
      <c r="U546" s="255">
        <v>43198</v>
      </c>
      <c r="V546" s="214">
        <v>0.75072997808456421</v>
      </c>
      <c r="W546" s="255">
        <v>16399</v>
      </c>
      <c r="X546" s="214">
        <v>5.3306445479393005E-2</v>
      </c>
      <c r="Y546" s="256">
        <v>117.75353240966797</v>
      </c>
      <c r="Z546" s="256">
        <v>31.274085998535156</v>
      </c>
      <c r="AA546" s="256">
        <v>75857.4296875</v>
      </c>
      <c r="AB546" s="256">
        <v>14194.1826171875</v>
      </c>
    </row>
    <row r="547" spans="1:28">
      <c r="A547" s="352">
        <v>41884</v>
      </c>
      <c r="B547" s="180" t="s">
        <v>132</v>
      </c>
      <c r="C547" s="180" t="s">
        <v>128</v>
      </c>
      <c r="D547" s="241"/>
      <c r="E547" s="219">
        <v>178</v>
      </c>
      <c r="F547" s="219">
        <v>5</v>
      </c>
      <c r="G547" s="219">
        <v>527</v>
      </c>
      <c r="H547" s="219">
        <v>15</v>
      </c>
      <c r="I547" s="219">
        <v>974</v>
      </c>
      <c r="J547" s="219">
        <v>33</v>
      </c>
      <c r="K547" s="219">
        <v>4768868</v>
      </c>
      <c r="L547" s="219">
        <v>4770208</v>
      </c>
      <c r="M547" s="196">
        <v>99.971908569335938</v>
      </c>
      <c r="N547" s="219">
        <v>23886032</v>
      </c>
      <c r="O547" s="219">
        <v>23951818</v>
      </c>
      <c r="P547" s="196">
        <v>99.725341796875</v>
      </c>
      <c r="Q547" s="219">
        <v>18926</v>
      </c>
      <c r="R547" s="196">
        <v>0.39675417542457581</v>
      </c>
      <c r="S547" s="219">
        <v>1654</v>
      </c>
      <c r="T547" s="196">
        <v>6.9055301137268543E-3</v>
      </c>
      <c r="U547" s="219">
        <v>44340</v>
      </c>
      <c r="V547" s="196">
        <v>0.92978042364120483</v>
      </c>
      <c r="W547" s="219">
        <v>15568</v>
      </c>
      <c r="X547" s="196">
        <v>6.5176166594028473E-2</v>
      </c>
      <c r="Y547" s="194">
        <v>114.86630249023437</v>
      </c>
      <c r="Z547" s="194">
        <v>30.300563812255859</v>
      </c>
      <c r="AA547" s="194">
        <v>63020.0859375</v>
      </c>
      <c r="AB547" s="194">
        <v>10648.1005859375</v>
      </c>
    </row>
    <row r="548" spans="1:28">
      <c r="A548" s="352">
        <v>41883</v>
      </c>
      <c r="B548" s="199" t="s">
        <v>6</v>
      </c>
      <c r="C548" s="199"/>
      <c r="D548" s="241"/>
      <c r="E548" s="219">
        <v>1931</v>
      </c>
      <c r="F548" s="219">
        <v>209</v>
      </c>
      <c r="G548" s="219">
        <v>5722</v>
      </c>
      <c r="H548" s="219">
        <v>605</v>
      </c>
      <c r="I548" s="219">
        <v>16843</v>
      </c>
      <c r="J548" s="219">
        <v>2306</v>
      </c>
      <c r="K548" s="255">
        <v>39255597</v>
      </c>
      <c r="L548" s="255">
        <v>94907954</v>
      </c>
      <c r="M548" s="196">
        <v>41.361756676368763</v>
      </c>
      <c r="N548" s="255">
        <v>310953734</v>
      </c>
      <c r="O548" s="255">
        <v>313730289</v>
      </c>
      <c r="P548" s="196">
        <v>99.114986631080427</v>
      </c>
      <c r="Q548" s="255">
        <v>469580</v>
      </c>
      <c r="R548" s="214" t="e">
        <v>#DIV/0!</v>
      </c>
      <c r="S548" s="255">
        <v>539529</v>
      </c>
      <c r="T548" s="214">
        <v>0.40970236019819301</v>
      </c>
      <c r="U548" s="255">
        <v>1406415</v>
      </c>
      <c r="V548" s="214">
        <v>3.5827119914649357</v>
      </c>
      <c r="W548" s="255">
        <v>1507099</v>
      </c>
      <c r="X548" s="214">
        <v>0.4846698536183266</v>
      </c>
      <c r="Y548" s="256">
        <v>79.404319063822427</v>
      </c>
      <c r="Z548" s="256">
        <v>28.987279192606607</v>
      </c>
      <c r="AA548" s="256">
        <v>803419.51953125</v>
      </c>
      <c r="AB548" s="256">
        <v>144028.375</v>
      </c>
    </row>
    <row r="549" spans="1:28">
      <c r="A549" s="352">
        <v>41883</v>
      </c>
      <c r="B549" s="180" t="s">
        <v>134</v>
      </c>
      <c r="C549" s="180"/>
      <c r="D549" s="241"/>
      <c r="E549" s="219">
        <v>660</v>
      </c>
      <c r="F549" s="219">
        <v>108</v>
      </c>
      <c r="G549" s="219">
        <v>1973</v>
      </c>
      <c r="H549" s="219">
        <v>324</v>
      </c>
      <c r="I549" s="219">
        <v>6718</v>
      </c>
      <c r="J549" s="219">
        <v>1340</v>
      </c>
      <c r="K549" s="219">
        <v>20997516</v>
      </c>
      <c r="L549" s="219">
        <v>21593591</v>
      </c>
      <c r="M549" s="196">
        <v>97.239574464478835</v>
      </c>
      <c r="N549" s="219">
        <v>41209130</v>
      </c>
      <c r="O549" s="219">
        <v>42532872</v>
      </c>
      <c r="P549" s="196">
        <v>96.887720161478867</v>
      </c>
      <c r="Q549" s="219">
        <v>162097</v>
      </c>
      <c r="R549" s="196">
        <v>0.75067180302099656</v>
      </c>
      <c r="S549" s="219">
        <v>520437</v>
      </c>
      <c r="T549" s="196">
        <v>1.2236112621052062</v>
      </c>
      <c r="U549" s="219">
        <v>869978</v>
      </c>
      <c r="V549" s="196">
        <v>4.1432423696865426</v>
      </c>
      <c r="W549" s="219">
        <v>537170</v>
      </c>
      <c r="X549" s="196">
        <v>1.3035218266273818</v>
      </c>
      <c r="Y549" s="194">
        <v>83.481564331054685</v>
      </c>
      <c r="Z549" s="194">
        <v>31.07334213256836</v>
      </c>
      <c r="AA549" s="194">
        <v>254765.44140625</v>
      </c>
      <c r="AB549" s="194">
        <v>39628.337890625</v>
      </c>
    </row>
    <row r="550" spans="1:28">
      <c r="A550" s="352">
        <v>41883</v>
      </c>
      <c r="B550" s="180" t="s">
        <v>175</v>
      </c>
      <c r="C550" s="180"/>
      <c r="D550" s="241"/>
      <c r="E550" s="219">
        <v>615</v>
      </c>
      <c r="F550" s="219">
        <v>72</v>
      </c>
      <c r="G550" s="219">
        <v>1792</v>
      </c>
      <c r="H550" s="219">
        <v>194</v>
      </c>
      <c r="I550" s="219">
        <v>5669</v>
      </c>
      <c r="J550" s="219">
        <v>709</v>
      </c>
      <c r="K550" s="219">
        <v>69510</v>
      </c>
      <c r="L550" s="219">
        <v>55116093</v>
      </c>
      <c r="M550" s="196">
        <v>0.1261156156333505</v>
      </c>
      <c r="N550" s="219">
        <v>180851800</v>
      </c>
      <c r="O550" s="219">
        <v>182042248</v>
      </c>
      <c r="P550" s="196">
        <v>99.346059492739286</v>
      </c>
      <c r="Q550" s="219">
        <v>0</v>
      </c>
      <c r="R550" s="196" t="e">
        <v>#DIV/0!</v>
      </c>
      <c r="S550" s="219">
        <v>0</v>
      </c>
      <c r="T550" s="196" t="e">
        <v>#DIV/0!</v>
      </c>
      <c r="U550" s="219">
        <v>365210</v>
      </c>
      <c r="V550" s="196">
        <v>525.40640828753681</v>
      </c>
      <c r="W550" s="219">
        <v>906389</v>
      </c>
      <c r="X550" s="196">
        <v>0.50117776281718895</v>
      </c>
      <c r="Y550" s="194">
        <v>41.090668678283691</v>
      </c>
      <c r="Z550" s="194">
        <v>26.309937000274658</v>
      </c>
      <c r="AA550" s="194">
        <v>319366.75390625</v>
      </c>
      <c r="AB550" s="194">
        <v>65412.6435546875</v>
      </c>
    </row>
    <row r="551" spans="1:28">
      <c r="A551" s="352">
        <v>41883</v>
      </c>
      <c r="B551" s="218" t="s">
        <v>135</v>
      </c>
      <c r="C551" s="126"/>
      <c r="D551" s="241"/>
      <c r="E551" s="219">
        <v>656</v>
      </c>
      <c r="F551" s="219">
        <v>29</v>
      </c>
      <c r="G551" s="219">
        <v>1957</v>
      </c>
      <c r="H551" s="219">
        <v>87</v>
      </c>
      <c r="I551" s="219">
        <v>4456</v>
      </c>
      <c r="J551" s="219">
        <v>257</v>
      </c>
      <c r="K551" s="189">
        <v>18188571</v>
      </c>
      <c r="L551" s="189">
        <v>18198270</v>
      </c>
      <c r="M551" s="196">
        <v>99.946703725134313</v>
      </c>
      <c r="N551" s="189">
        <v>88892804</v>
      </c>
      <c r="O551" s="189">
        <v>89155169</v>
      </c>
      <c r="P551" s="196">
        <v>99.705720932456529</v>
      </c>
      <c r="Q551" s="189">
        <v>307483</v>
      </c>
      <c r="R551" s="192">
        <v>1.6896275979126929</v>
      </c>
      <c r="S551" s="189">
        <v>19092</v>
      </c>
      <c r="T551" s="192">
        <v>2.1414350550007691E-2</v>
      </c>
      <c r="U551" s="189">
        <v>171227</v>
      </c>
      <c r="V551" s="205">
        <v>0.94139885803788848</v>
      </c>
      <c r="W551" s="189">
        <v>63540</v>
      </c>
      <c r="X551" s="205">
        <v>7.1479351822625659E-2</v>
      </c>
      <c r="Y551" s="203">
        <v>113.64072418212891</v>
      </c>
      <c r="Z551" s="203">
        <v>29.578558444976807</v>
      </c>
      <c r="AA551" s="203">
        <v>229287.32421875</v>
      </c>
      <c r="AB551" s="203">
        <v>38987.3935546875</v>
      </c>
    </row>
    <row r="552" spans="1:28">
      <c r="A552" s="352">
        <v>41883</v>
      </c>
      <c r="B552" s="218" t="s">
        <v>121</v>
      </c>
      <c r="C552" s="218" t="s">
        <v>122</v>
      </c>
      <c r="D552" s="241"/>
      <c r="E552" s="305">
        <v>168</v>
      </c>
      <c r="F552" s="305">
        <v>63</v>
      </c>
      <c r="G552" s="305">
        <v>492</v>
      </c>
      <c r="H552" s="305">
        <v>188</v>
      </c>
      <c r="I552" s="305">
        <v>1870</v>
      </c>
      <c r="J552" s="305">
        <v>789</v>
      </c>
      <c r="K552" s="215">
        <v>7266370</v>
      </c>
      <c r="L552" s="215">
        <v>7558126</v>
      </c>
      <c r="M552" s="216">
        <v>96.139839172363281</v>
      </c>
      <c r="N552" s="215">
        <v>15222290</v>
      </c>
      <c r="O552" s="215">
        <v>15879577</v>
      </c>
      <c r="P552" s="216">
        <v>95.860801696777344</v>
      </c>
      <c r="Q552" s="215">
        <v>124905</v>
      </c>
      <c r="R552" s="217">
        <v>1.6525921821594238</v>
      </c>
      <c r="S552" s="215">
        <v>380781</v>
      </c>
      <c r="T552" s="217">
        <v>2.3979291915893555</v>
      </c>
      <c r="U552" s="215">
        <v>391577</v>
      </c>
      <c r="V552" s="217">
        <v>5.3888940811157227</v>
      </c>
      <c r="W552" s="215">
        <v>245652</v>
      </c>
      <c r="X552" s="217">
        <v>1.6137651205062866</v>
      </c>
      <c r="Y552" s="217">
        <v>70.936698913574219</v>
      </c>
      <c r="Z552" s="217">
        <v>25.479995727539063</v>
      </c>
      <c r="AA552" s="217">
        <v>78475.7890625</v>
      </c>
      <c r="AB552" s="216">
        <v>11545.1416015625</v>
      </c>
    </row>
    <row r="553" spans="1:28">
      <c r="A553" s="352">
        <v>41883</v>
      </c>
      <c r="B553" s="242" t="s">
        <v>123</v>
      </c>
      <c r="C553" s="218" t="s">
        <v>122</v>
      </c>
      <c r="D553" s="241"/>
      <c r="E553" s="305">
        <v>158</v>
      </c>
      <c r="F553" s="305">
        <v>11</v>
      </c>
      <c r="G553" s="305">
        <v>488</v>
      </c>
      <c r="H553" s="305">
        <v>34</v>
      </c>
      <c r="I553" s="305">
        <v>1462</v>
      </c>
      <c r="J553" s="305">
        <v>132</v>
      </c>
      <c r="K553" s="215">
        <v>4272417</v>
      </c>
      <c r="L553" s="215">
        <v>4354995</v>
      </c>
      <c r="M553" s="216">
        <v>98.103836059570313</v>
      </c>
      <c r="N553" s="215">
        <v>7696156</v>
      </c>
      <c r="O553" s="215">
        <v>7873951</v>
      </c>
      <c r="P553" s="216">
        <v>97.741981506347656</v>
      </c>
      <c r="Q553" s="215">
        <v>10737</v>
      </c>
      <c r="R553" s="217">
        <v>0.2465444803237915</v>
      </c>
      <c r="S553" s="215">
        <v>17928</v>
      </c>
      <c r="T553" s="217">
        <v>0.22768747806549072</v>
      </c>
      <c r="U553" s="215">
        <v>125256</v>
      </c>
      <c r="V553" s="217">
        <v>2.9317362308502197</v>
      </c>
      <c r="W553" s="215">
        <v>88289</v>
      </c>
      <c r="X553" s="217">
        <v>1.1471830606460571</v>
      </c>
      <c r="Y553" s="217">
        <v>89.255462646484375</v>
      </c>
      <c r="Z553" s="217">
        <v>33.048877716064453</v>
      </c>
      <c r="AA553" s="217">
        <v>53359.23828125</v>
      </c>
      <c r="AB553" s="216">
        <v>8313.9765625</v>
      </c>
    </row>
    <row r="554" spans="1:28">
      <c r="A554" s="352">
        <v>41883</v>
      </c>
      <c r="B554" s="242" t="s">
        <v>183</v>
      </c>
      <c r="C554" s="218" t="s">
        <v>122</v>
      </c>
      <c r="D554" s="241"/>
      <c r="E554" s="305">
        <v>130</v>
      </c>
      <c r="F554" s="305">
        <v>10</v>
      </c>
      <c r="G554" s="305">
        <v>391</v>
      </c>
      <c r="H554" s="305">
        <v>30</v>
      </c>
      <c r="I554" s="305">
        <v>1470</v>
      </c>
      <c r="J554" s="305">
        <v>114</v>
      </c>
      <c r="K554" s="215">
        <v>3418676</v>
      </c>
      <c r="L554" s="215">
        <v>3502272</v>
      </c>
      <c r="M554" s="216">
        <v>97.613090515136719</v>
      </c>
      <c r="N554" s="215">
        <v>6019689</v>
      </c>
      <c r="O554" s="215">
        <v>6203662</v>
      </c>
      <c r="P554" s="216">
        <v>97.034446716308594</v>
      </c>
      <c r="Q554" s="215">
        <v>11455</v>
      </c>
      <c r="R554" s="217">
        <v>0.32707339525222778</v>
      </c>
      <c r="S554" s="215">
        <v>54748</v>
      </c>
      <c r="T554" s="217">
        <v>0.88251101970672607</v>
      </c>
      <c r="U554" s="215">
        <v>124510</v>
      </c>
      <c r="V554" s="217">
        <v>3.6420531272888184</v>
      </c>
      <c r="W554" s="215">
        <v>75300</v>
      </c>
      <c r="X554" s="217">
        <v>1.2508951425552368</v>
      </c>
      <c r="Y554" s="217">
        <v>88.794990539550781</v>
      </c>
      <c r="Z554" s="217">
        <v>33.846981048583984</v>
      </c>
      <c r="AA554" s="217">
        <v>41764.69921875</v>
      </c>
      <c r="AB554" s="216">
        <v>7223.33349609375</v>
      </c>
    </row>
    <row r="555" spans="1:28">
      <c r="A555" s="352">
        <v>41883</v>
      </c>
      <c r="B555" s="181" t="s">
        <v>126</v>
      </c>
      <c r="C555" s="218" t="s">
        <v>122</v>
      </c>
      <c r="D555" s="241"/>
      <c r="E555" s="305">
        <v>107</v>
      </c>
      <c r="F555" s="305">
        <v>7</v>
      </c>
      <c r="G555" s="305">
        <v>313</v>
      </c>
      <c r="H555" s="305">
        <v>21</v>
      </c>
      <c r="I555" s="305">
        <v>944</v>
      </c>
      <c r="J555" s="305">
        <v>86</v>
      </c>
      <c r="K555" s="215">
        <v>2909240</v>
      </c>
      <c r="L555" s="215">
        <v>2965667</v>
      </c>
      <c r="M555" s="216">
        <v>98.097328186035156</v>
      </c>
      <c r="N555" s="215">
        <v>5247146</v>
      </c>
      <c r="O555" s="215">
        <v>5355189</v>
      </c>
      <c r="P555" s="216">
        <v>97.982460021972656</v>
      </c>
      <c r="Q555" s="215">
        <v>2963</v>
      </c>
      <c r="R555" s="217">
        <v>9.9910072982311249E-2</v>
      </c>
      <c r="S555" s="215">
        <v>4626</v>
      </c>
      <c r="T555" s="217">
        <v>8.6383506655693054E-2</v>
      </c>
      <c r="U555" s="215">
        <v>85786</v>
      </c>
      <c r="V555" s="217">
        <v>2.9487426280975342</v>
      </c>
      <c r="W555" s="215">
        <v>52079</v>
      </c>
      <c r="X555" s="217">
        <v>0.99252051115036011</v>
      </c>
      <c r="Y555" s="217">
        <v>90.103157043457031</v>
      </c>
      <c r="Z555" s="217">
        <v>33.044471740722656</v>
      </c>
      <c r="AA555" s="217">
        <v>39520.80859375</v>
      </c>
      <c r="AB555" s="216">
        <v>6072.203125</v>
      </c>
    </row>
    <row r="556" spans="1:28">
      <c r="A556" s="352">
        <v>41883</v>
      </c>
      <c r="B556" s="181" t="s">
        <v>184</v>
      </c>
      <c r="C556" s="218" t="s">
        <v>122</v>
      </c>
      <c r="D556" s="241"/>
      <c r="E556" s="305">
        <v>97</v>
      </c>
      <c r="F556" s="305">
        <v>17</v>
      </c>
      <c r="G556" s="305">
        <v>289</v>
      </c>
      <c r="H556" s="305">
        <v>51</v>
      </c>
      <c r="I556" s="305">
        <v>972</v>
      </c>
      <c r="J556" s="305">
        <v>219</v>
      </c>
      <c r="K556" s="215">
        <v>3130813</v>
      </c>
      <c r="L556" s="215">
        <v>3212531</v>
      </c>
      <c r="M556" s="216">
        <v>97.456275939941406</v>
      </c>
      <c r="N556" s="215">
        <v>7023849</v>
      </c>
      <c r="O556" s="215">
        <v>7220493</v>
      </c>
      <c r="P556" s="216">
        <v>97.276588439941406</v>
      </c>
      <c r="Q556" s="215">
        <v>12037</v>
      </c>
      <c r="R556" s="217">
        <v>0.37468898296356201</v>
      </c>
      <c r="S556" s="215">
        <v>62354</v>
      </c>
      <c r="T556" s="217">
        <v>0.86356985569000244</v>
      </c>
      <c r="U556" s="215">
        <v>142849</v>
      </c>
      <c r="V556" s="217">
        <v>4.562680721282959</v>
      </c>
      <c r="W556" s="215">
        <v>75850</v>
      </c>
      <c r="X556" s="217">
        <v>1.0798922777175903</v>
      </c>
      <c r="Y556" s="217">
        <v>78.317512512207031</v>
      </c>
      <c r="Z556" s="217">
        <v>29.946384429931641</v>
      </c>
      <c r="AA556" s="217">
        <v>41644.90625</v>
      </c>
      <c r="AB556" s="216">
        <v>6473.68310546875</v>
      </c>
    </row>
    <row r="557" spans="1:28">
      <c r="A557" s="352">
        <v>41883</v>
      </c>
      <c r="B557" s="181" t="s">
        <v>131</v>
      </c>
      <c r="C557" s="218" t="s">
        <v>176</v>
      </c>
      <c r="D557" s="241"/>
      <c r="E557" s="305">
        <v>168</v>
      </c>
      <c r="F557" s="305">
        <v>20</v>
      </c>
      <c r="G557" s="305">
        <v>489</v>
      </c>
      <c r="H557" s="305">
        <v>50</v>
      </c>
      <c r="I557" s="305">
        <v>1425</v>
      </c>
      <c r="J557" s="305">
        <v>161</v>
      </c>
      <c r="K557" s="215">
        <v>18865</v>
      </c>
      <c r="L557" s="215">
        <v>15683970</v>
      </c>
      <c r="M557" s="216">
        <v>0.12028204649686813</v>
      </c>
      <c r="N557" s="215">
        <v>48646984</v>
      </c>
      <c r="O557" s="215">
        <v>48938544</v>
      </c>
      <c r="P557" s="216">
        <v>99.40423583984375</v>
      </c>
      <c r="Q557" s="215">
        <v>0</v>
      </c>
      <c r="R557" s="217">
        <v>0</v>
      </c>
      <c r="S557" s="215">
        <v>0</v>
      </c>
      <c r="T557" s="217">
        <v>0</v>
      </c>
      <c r="U557" s="215">
        <v>98128</v>
      </c>
      <c r="V557" s="217">
        <v>520.15899658203125</v>
      </c>
      <c r="W557" s="215">
        <v>317268</v>
      </c>
      <c r="X557" s="217">
        <v>0.65218430757522583</v>
      </c>
      <c r="Y557" s="217">
        <v>40.648231506347656</v>
      </c>
      <c r="Z557" s="217">
        <v>26.058792114257813</v>
      </c>
      <c r="AA557" s="217">
        <v>79847.671875</v>
      </c>
      <c r="AB557" s="216">
        <v>17195.984375</v>
      </c>
    </row>
    <row r="558" spans="1:28">
      <c r="A558" s="352">
        <v>41883</v>
      </c>
      <c r="B558" s="181" t="s">
        <v>124</v>
      </c>
      <c r="C558" s="181" t="s">
        <v>176</v>
      </c>
      <c r="D558" s="241"/>
      <c r="E558" s="180">
        <v>117</v>
      </c>
      <c r="F558" s="180">
        <v>32</v>
      </c>
      <c r="G558" s="180">
        <v>344</v>
      </c>
      <c r="H558" s="180">
        <v>86</v>
      </c>
      <c r="I558" s="180">
        <v>1300</v>
      </c>
      <c r="J558" s="180">
        <v>343</v>
      </c>
      <c r="K558" s="215">
        <v>15050</v>
      </c>
      <c r="L558" s="215">
        <v>11591077</v>
      </c>
      <c r="M558" s="216">
        <v>0.12984125316143036</v>
      </c>
      <c r="N558" s="215">
        <v>34160968</v>
      </c>
      <c r="O558" s="215">
        <v>34545712</v>
      </c>
      <c r="P558" s="216">
        <v>98.886276245117188</v>
      </c>
      <c r="Q558" s="215">
        <v>0</v>
      </c>
      <c r="R558" s="217">
        <v>0</v>
      </c>
      <c r="S558" s="215">
        <v>0</v>
      </c>
      <c r="T558" s="217">
        <v>0</v>
      </c>
      <c r="U558" s="215">
        <v>82758</v>
      </c>
      <c r="V558" s="217">
        <v>549.88702392578125</v>
      </c>
      <c r="W558" s="215">
        <v>162889</v>
      </c>
      <c r="X558" s="217">
        <v>0.47682783007621765</v>
      </c>
      <c r="Y558" s="217">
        <v>41.622718811035156</v>
      </c>
      <c r="Z558" s="217">
        <v>27.188228607177734</v>
      </c>
      <c r="AA558" s="217">
        <v>59038.73828125</v>
      </c>
      <c r="AB558" s="216">
        <v>11522.509765625</v>
      </c>
    </row>
    <row r="559" spans="1:28">
      <c r="A559" s="352">
        <v>41883</v>
      </c>
      <c r="B559" s="206" t="s">
        <v>133</v>
      </c>
      <c r="C559" s="206" t="s">
        <v>176</v>
      </c>
      <c r="D559" s="241"/>
      <c r="E559" s="180">
        <v>164</v>
      </c>
      <c r="F559" s="180">
        <v>12</v>
      </c>
      <c r="G559" s="180">
        <v>485</v>
      </c>
      <c r="H559" s="180">
        <v>34</v>
      </c>
      <c r="I559" s="180">
        <v>1415</v>
      </c>
      <c r="J559" s="180">
        <v>112</v>
      </c>
      <c r="K559" s="254">
        <v>18165</v>
      </c>
      <c r="L559" s="254">
        <v>15688285</v>
      </c>
      <c r="M559" s="246">
        <v>0.11578703671693802</v>
      </c>
      <c r="N559" s="254">
        <v>57348952</v>
      </c>
      <c r="O559" s="254">
        <v>57568124</v>
      </c>
      <c r="P559" s="246">
        <v>99.619285583496094</v>
      </c>
      <c r="Q559" s="254">
        <v>0</v>
      </c>
      <c r="R559" s="249">
        <v>0</v>
      </c>
      <c r="S559" s="254">
        <v>0</v>
      </c>
      <c r="T559" s="249">
        <v>0</v>
      </c>
      <c r="U559" s="254">
        <v>95251</v>
      </c>
      <c r="V559" s="249">
        <v>524.36553955078125</v>
      </c>
      <c r="W559" s="254">
        <v>227681</v>
      </c>
      <c r="X559" s="249">
        <v>0.39700987935066223</v>
      </c>
      <c r="Y559" s="249">
        <v>41.294963836669922</v>
      </c>
      <c r="Z559" s="249">
        <v>25.873142242431641</v>
      </c>
      <c r="AA559" s="249">
        <v>106431.375</v>
      </c>
      <c r="AB559" s="246">
        <v>21339.728515625</v>
      </c>
    </row>
    <row r="560" spans="1:28">
      <c r="A560" s="352">
        <v>41883</v>
      </c>
      <c r="B560" s="206" t="s">
        <v>125</v>
      </c>
      <c r="C560" s="206" t="s">
        <v>176</v>
      </c>
      <c r="D560" s="241"/>
      <c r="E560" s="180">
        <v>166</v>
      </c>
      <c r="F560" s="180">
        <v>8</v>
      </c>
      <c r="G560" s="180">
        <v>474</v>
      </c>
      <c r="H560" s="180">
        <v>24</v>
      </c>
      <c r="I560" s="180">
        <v>1529</v>
      </c>
      <c r="J560" s="180">
        <v>93</v>
      </c>
      <c r="K560" s="254">
        <v>17430</v>
      </c>
      <c r="L560" s="254">
        <v>12152761</v>
      </c>
      <c r="M560" s="246">
        <v>0.14342419803142548</v>
      </c>
      <c r="N560" s="254">
        <v>40694896</v>
      </c>
      <c r="O560" s="254">
        <v>40989868</v>
      </c>
      <c r="P560" s="246">
        <v>99.280380249023438</v>
      </c>
      <c r="Q560" s="254">
        <v>0</v>
      </c>
      <c r="R560" s="249">
        <v>0</v>
      </c>
      <c r="S560" s="254">
        <v>0</v>
      </c>
      <c r="T560" s="249">
        <v>0</v>
      </c>
      <c r="U560" s="254">
        <v>89073</v>
      </c>
      <c r="V560" s="249">
        <v>511.03271484375</v>
      </c>
      <c r="W560" s="254">
        <v>198551</v>
      </c>
      <c r="X560" s="249">
        <v>0.4879014790058136</v>
      </c>
      <c r="Y560" s="249">
        <v>40.796760559082031</v>
      </c>
      <c r="Z560" s="249">
        <v>26.119585037231445</v>
      </c>
      <c r="AA560" s="249">
        <v>74048.96875</v>
      </c>
      <c r="AB560" s="246">
        <v>15354.4208984375</v>
      </c>
    </row>
    <row r="561" spans="1:28">
      <c r="A561" s="352">
        <v>41883</v>
      </c>
      <c r="B561" s="181" t="s">
        <v>127</v>
      </c>
      <c r="C561" s="181" t="s">
        <v>128</v>
      </c>
      <c r="D561" s="241"/>
      <c r="E561" s="388">
        <v>150</v>
      </c>
      <c r="F561" s="388">
        <v>16</v>
      </c>
      <c r="G561" s="388">
        <v>450</v>
      </c>
      <c r="H561" s="388">
        <v>48</v>
      </c>
      <c r="I561" s="388">
        <v>1451</v>
      </c>
      <c r="J561" s="388">
        <v>166</v>
      </c>
      <c r="K561" s="187">
        <v>4849827</v>
      </c>
      <c r="L561" s="187">
        <v>4854677</v>
      </c>
      <c r="M561" s="185">
        <v>99.900093078613281</v>
      </c>
      <c r="N561" s="187">
        <v>21491228</v>
      </c>
      <c r="O561" s="187">
        <v>21592644</v>
      </c>
      <c r="P561" s="185">
        <v>99.530319213867187</v>
      </c>
      <c r="Q561" s="187">
        <v>147038</v>
      </c>
      <c r="R561" s="186">
        <v>3.0287904739379883</v>
      </c>
      <c r="S561" s="187">
        <v>8649</v>
      </c>
      <c r="T561" s="186">
        <v>4.0055308490991592E-2</v>
      </c>
      <c r="U561" s="187">
        <v>59161</v>
      </c>
      <c r="V561" s="186">
        <v>1.219857931137085</v>
      </c>
      <c r="W561" s="187">
        <v>21212</v>
      </c>
      <c r="X561" s="186">
        <v>9.8700731992721558E-2</v>
      </c>
      <c r="Y561" s="186">
        <v>112.63841247558594</v>
      </c>
      <c r="Z561" s="186">
        <v>27.669834136962891</v>
      </c>
      <c r="AA561" s="186">
        <v>55771.39453125</v>
      </c>
      <c r="AB561" s="185">
        <v>8872.15234375</v>
      </c>
    </row>
    <row r="562" spans="1:28">
      <c r="A562" s="352">
        <v>41883</v>
      </c>
      <c r="B562" s="181" t="s">
        <v>129</v>
      </c>
      <c r="C562" s="181" t="s">
        <v>128</v>
      </c>
      <c r="D562" s="241"/>
      <c r="E562" s="388">
        <v>152</v>
      </c>
      <c r="F562" s="388">
        <v>3</v>
      </c>
      <c r="G562" s="388">
        <v>452</v>
      </c>
      <c r="H562" s="388">
        <v>9</v>
      </c>
      <c r="I562" s="388">
        <v>1180</v>
      </c>
      <c r="J562" s="388">
        <v>29</v>
      </c>
      <c r="K562" s="187">
        <v>2825932</v>
      </c>
      <c r="L562" s="187">
        <v>2828228</v>
      </c>
      <c r="M562" s="185">
        <v>99.918815612792969</v>
      </c>
      <c r="N562" s="187">
        <v>13669314</v>
      </c>
      <c r="O562" s="187">
        <v>13719491</v>
      </c>
      <c r="P562" s="185">
        <v>99.634262084960938</v>
      </c>
      <c r="Q562" s="187">
        <v>67631</v>
      </c>
      <c r="R562" s="186">
        <v>2.3912851810455322</v>
      </c>
      <c r="S562" s="187">
        <v>7129</v>
      </c>
      <c r="T562" s="186">
        <v>5.1962569355964661E-2</v>
      </c>
      <c r="U562" s="187">
        <v>28171</v>
      </c>
      <c r="V562" s="186">
        <v>0.99687463045120239</v>
      </c>
      <c r="W562" s="187">
        <v>12402</v>
      </c>
      <c r="X562" s="186">
        <v>9.0728767216205597E-2</v>
      </c>
      <c r="Y562" s="186">
        <v>110.22445678710937</v>
      </c>
      <c r="Z562" s="186">
        <v>29.191368103027344</v>
      </c>
      <c r="AA562" s="186">
        <v>39805.515625</v>
      </c>
      <c r="AB562" s="185">
        <v>6070.9248046875</v>
      </c>
    </row>
    <row r="563" spans="1:28">
      <c r="A563" s="352">
        <v>41883</v>
      </c>
      <c r="B563" s="199" t="s">
        <v>130</v>
      </c>
      <c r="C563" s="199" t="s">
        <v>128</v>
      </c>
      <c r="D563" s="241"/>
      <c r="E563" s="219">
        <v>176</v>
      </c>
      <c r="F563" s="219">
        <v>5</v>
      </c>
      <c r="G563" s="219">
        <v>528</v>
      </c>
      <c r="H563" s="219">
        <v>15</v>
      </c>
      <c r="I563" s="219">
        <v>841</v>
      </c>
      <c r="J563" s="219">
        <v>31</v>
      </c>
      <c r="K563" s="255">
        <v>5645931</v>
      </c>
      <c r="L563" s="255">
        <v>5647201</v>
      </c>
      <c r="M563" s="196">
        <v>99.977508544921875</v>
      </c>
      <c r="N563" s="255">
        <v>29987752</v>
      </c>
      <c r="O563" s="255">
        <v>30043144</v>
      </c>
      <c r="P563" s="196">
        <v>99.815628051757813</v>
      </c>
      <c r="Q563" s="255">
        <v>52722</v>
      </c>
      <c r="R563" s="214">
        <v>0.93359524011611938</v>
      </c>
      <c r="S563" s="255">
        <v>1267</v>
      </c>
      <c r="T563" s="214">
        <v>4.2172684334218502E-3</v>
      </c>
      <c r="U563" s="255">
        <v>45449</v>
      </c>
      <c r="V563" s="214">
        <v>0.80498683452606201</v>
      </c>
      <c r="W563" s="255">
        <v>15441</v>
      </c>
      <c r="X563" s="214">
        <v>5.1491022109985352E-2</v>
      </c>
      <c r="Y563" s="256">
        <v>116.76914215087891</v>
      </c>
      <c r="Z563" s="256">
        <v>31.765369415283203</v>
      </c>
      <c r="AA563" s="256">
        <v>73774.6171875</v>
      </c>
      <c r="AB563" s="256">
        <v>14066.9306640625</v>
      </c>
    </row>
    <row r="564" spans="1:28">
      <c r="A564" s="352">
        <v>41883</v>
      </c>
      <c r="B564" s="180" t="s">
        <v>132</v>
      </c>
      <c r="C564" s="180" t="s">
        <v>128</v>
      </c>
      <c r="D564" s="241"/>
      <c r="E564" s="219">
        <v>178</v>
      </c>
      <c r="F564" s="219">
        <v>5</v>
      </c>
      <c r="G564" s="219">
        <v>527</v>
      </c>
      <c r="H564" s="219">
        <v>15</v>
      </c>
      <c r="I564" s="219">
        <v>984</v>
      </c>
      <c r="J564" s="219">
        <v>31</v>
      </c>
      <c r="K564" s="219">
        <v>4866881</v>
      </c>
      <c r="L564" s="219">
        <v>4868164</v>
      </c>
      <c r="M564" s="196">
        <v>99.973648071289063</v>
      </c>
      <c r="N564" s="219">
        <v>23744510</v>
      </c>
      <c r="O564" s="219">
        <v>23799890</v>
      </c>
      <c r="P564" s="196">
        <v>99.767311096191406</v>
      </c>
      <c r="Q564" s="219">
        <v>40092</v>
      </c>
      <c r="R564" s="196">
        <v>0.82355481386184692</v>
      </c>
      <c r="S564" s="219">
        <v>2047</v>
      </c>
      <c r="T564" s="196">
        <v>8.600880391895771E-3</v>
      </c>
      <c r="U564" s="219">
        <v>38446</v>
      </c>
      <c r="V564" s="196">
        <v>0.78995150327682495</v>
      </c>
      <c r="W564" s="219">
        <v>14485</v>
      </c>
      <c r="X564" s="196">
        <v>6.1003576964139938E-2</v>
      </c>
      <c r="Y564" s="194">
        <v>114.93088531494141</v>
      </c>
      <c r="Z564" s="194">
        <v>29.687662124633789</v>
      </c>
      <c r="AA564" s="194">
        <v>59935.796875</v>
      </c>
      <c r="AB564" s="194">
        <v>9977.3857421875</v>
      </c>
    </row>
    <row r="565" spans="1:28">
      <c r="A565" s="352">
        <v>41882</v>
      </c>
      <c r="B565" s="199" t="s">
        <v>6</v>
      </c>
      <c r="C565" s="199"/>
      <c r="D565" s="241"/>
      <c r="E565" s="219">
        <v>1930</v>
      </c>
      <c r="F565" s="219">
        <v>209</v>
      </c>
      <c r="G565" s="219">
        <v>5717</v>
      </c>
      <c r="H565" s="219">
        <v>605</v>
      </c>
      <c r="I565" s="219">
        <v>16838</v>
      </c>
      <c r="J565" s="219">
        <v>2308</v>
      </c>
      <c r="K565" s="255">
        <v>38285791</v>
      </c>
      <c r="L565" s="255">
        <v>91273910</v>
      </c>
      <c r="M565" s="196">
        <v>41.946040221132193</v>
      </c>
      <c r="N565" s="255">
        <v>302760856</v>
      </c>
      <c r="O565" s="255">
        <v>305309337</v>
      </c>
      <c r="P565" s="196">
        <v>99.165279049425209</v>
      </c>
      <c r="Q565" s="255">
        <v>336963</v>
      </c>
      <c r="R565" s="214" t="e">
        <v>#DIV/0!</v>
      </c>
      <c r="S565" s="255">
        <v>410398</v>
      </c>
      <c r="T565" s="214">
        <v>0.3165513549104072</v>
      </c>
      <c r="U565" s="255">
        <v>1308053</v>
      </c>
      <c r="V565" s="214">
        <v>3.4165495576833869</v>
      </c>
      <c r="W565" s="255">
        <v>1436802</v>
      </c>
      <c r="X565" s="214">
        <v>0.47456663592035908</v>
      </c>
      <c r="Y565" s="256">
        <v>79.20765673319498</v>
      </c>
      <c r="Z565" s="256">
        <v>28.744976997375488</v>
      </c>
      <c r="AA565" s="256">
        <v>794891.08984375</v>
      </c>
      <c r="AB565" s="256">
        <v>140959.23388671875</v>
      </c>
    </row>
    <row r="566" spans="1:28">
      <c r="A566" s="352">
        <v>41882</v>
      </c>
      <c r="B566" s="180" t="s">
        <v>134</v>
      </c>
      <c r="C566" s="180"/>
      <c r="D566" s="241"/>
      <c r="E566" s="219">
        <v>659</v>
      </c>
      <c r="F566" s="219">
        <v>108</v>
      </c>
      <c r="G566" s="219">
        <v>1968</v>
      </c>
      <c r="H566" s="219">
        <v>324</v>
      </c>
      <c r="I566" s="219">
        <v>6708</v>
      </c>
      <c r="J566" s="219">
        <v>1340</v>
      </c>
      <c r="K566" s="219">
        <v>20516919</v>
      </c>
      <c r="L566" s="219">
        <v>21045444</v>
      </c>
      <c r="M566" s="196">
        <v>97.488648849603749</v>
      </c>
      <c r="N566" s="219">
        <v>39571972</v>
      </c>
      <c r="O566" s="219">
        <v>40622560</v>
      </c>
      <c r="P566" s="196">
        <v>97.413781898531255</v>
      </c>
      <c r="Q566" s="219">
        <v>119561</v>
      </c>
      <c r="R566" s="196">
        <v>0.56810870963961146</v>
      </c>
      <c r="S566" s="219">
        <v>277630</v>
      </c>
      <c r="T566" s="196">
        <v>0.68343797001365159</v>
      </c>
      <c r="U566" s="219">
        <v>808189</v>
      </c>
      <c r="V566" s="196">
        <v>3.9391344053082142</v>
      </c>
      <c r="W566" s="219">
        <v>493937</v>
      </c>
      <c r="X566" s="196">
        <v>1.248199111573854</v>
      </c>
      <c r="Y566" s="194">
        <v>84.362611389160151</v>
      </c>
      <c r="Z566" s="194">
        <v>31.36029052734375</v>
      </c>
      <c r="AA566" s="194">
        <v>252649.015625</v>
      </c>
      <c r="AB566" s="194">
        <v>39243.5830078125</v>
      </c>
    </row>
    <row r="567" spans="1:28">
      <c r="A567" s="352">
        <v>41882</v>
      </c>
      <c r="B567" s="180" t="s">
        <v>175</v>
      </c>
      <c r="C567" s="180"/>
      <c r="D567" s="241"/>
      <c r="E567" s="219">
        <v>615</v>
      </c>
      <c r="F567" s="219">
        <v>72</v>
      </c>
      <c r="G567" s="219">
        <v>1792</v>
      </c>
      <c r="H567" s="219">
        <v>194</v>
      </c>
      <c r="I567" s="219">
        <v>5669</v>
      </c>
      <c r="J567" s="219">
        <v>709</v>
      </c>
      <c r="K567" s="219">
        <v>69510</v>
      </c>
      <c r="L567" s="219">
        <v>52518561</v>
      </c>
      <c r="M567" s="196">
        <v>0.13235320746887944</v>
      </c>
      <c r="N567" s="219">
        <v>174423782</v>
      </c>
      <c r="O567" s="219">
        <v>175662758</v>
      </c>
      <c r="P567" s="196">
        <v>99.294684875663847</v>
      </c>
      <c r="Q567" s="219">
        <v>0</v>
      </c>
      <c r="R567" s="196" t="e">
        <v>#DIV/0!</v>
      </c>
      <c r="S567" s="219">
        <v>0</v>
      </c>
      <c r="T567" s="196" t="e">
        <v>#DIV/0!</v>
      </c>
      <c r="U567" s="219">
        <v>342098</v>
      </c>
      <c r="V567" s="196">
        <v>492.15653252916894</v>
      </c>
      <c r="W567" s="219">
        <v>885709</v>
      </c>
      <c r="X567" s="196">
        <v>0.50779142394189147</v>
      </c>
      <c r="Y567" s="194">
        <v>40.550651550292969</v>
      </c>
      <c r="Z567" s="194">
        <v>25.649904251098633</v>
      </c>
      <c r="AA567" s="194">
        <v>308434.203125</v>
      </c>
      <c r="AB567" s="194">
        <v>62860.1865234375</v>
      </c>
    </row>
    <row r="568" spans="1:28">
      <c r="A568" s="352">
        <v>41882</v>
      </c>
      <c r="B568" s="218" t="s">
        <v>135</v>
      </c>
      <c r="C568" s="126"/>
      <c r="D568" s="241"/>
      <c r="E568" s="219">
        <v>656</v>
      </c>
      <c r="F568" s="219">
        <v>29</v>
      </c>
      <c r="G568" s="219">
        <v>1957</v>
      </c>
      <c r="H568" s="219">
        <v>87</v>
      </c>
      <c r="I568" s="219">
        <v>4461</v>
      </c>
      <c r="J568" s="219">
        <v>259</v>
      </c>
      <c r="K568" s="189">
        <v>17699362</v>
      </c>
      <c r="L568" s="189">
        <v>17709905</v>
      </c>
      <c r="M568" s="196">
        <v>99.940468342433235</v>
      </c>
      <c r="N568" s="189">
        <v>88765102</v>
      </c>
      <c r="O568" s="189">
        <v>89024019</v>
      </c>
      <c r="P568" s="196">
        <v>99.709160513186902</v>
      </c>
      <c r="Q568" s="189">
        <v>217402</v>
      </c>
      <c r="R568" s="192">
        <v>1.227572939227475</v>
      </c>
      <c r="S568" s="189">
        <v>132768</v>
      </c>
      <c r="T568" s="192">
        <v>0.14913728087690289</v>
      </c>
      <c r="U568" s="189">
        <v>157766</v>
      </c>
      <c r="V568" s="205">
        <v>0.89136547723726145</v>
      </c>
      <c r="W568" s="189">
        <v>57156</v>
      </c>
      <c r="X568" s="205">
        <v>6.4390170246094947E-2</v>
      </c>
      <c r="Y568" s="203">
        <v>112.70970726013184</v>
      </c>
      <c r="Z568" s="203">
        <v>29.224736213684082</v>
      </c>
      <c r="AA568" s="203">
        <v>233807.87109375</v>
      </c>
      <c r="AB568" s="203">
        <v>38855.46435546875</v>
      </c>
    </row>
    <row r="569" spans="1:28">
      <c r="A569" s="352">
        <v>41882</v>
      </c>
      <c r="B569" s="218" t="s">
        <v>121</v>
      </c>
      <c r="C569" s="218" t="s">
        <v>122</v>
      </c>
      <c r="D569" s="241"/>
      <c r="E569" s="305">
        <v>168</v>
      </c>
      <c r="F569" s="305">
        <v>63</v>
      </c>
      <c r="G569" s="305">
        <v>492</v>
      </c>
      <c r="H569" s="305">
        <v>188</v>
      </c>
      <c r="I569" s="305">
        <v>1870</v>
      </c>
      <c r="J569" s="305">
        <v>789</v>
      </c>
      <c r="K569" s="215">
        <v>7081763</v>
      </c>
      <c r="L569" s="215">
        <v>7325908</v>
      </c>
      <c r="M569" s="216">
        <v>96.667373657226563</v>
      </c>
      <c r="N569" s="215">
        <v>15158525</v>
      </c>
      <c r="O569" s="215">
        <v>15597331</v>
      </c>
      <c r="P569" s="216">
        <v>97.186660766601563</v>
      </c>
      <c r="Q569" s="215">
        <v>89840</v>
      </c>
      <c r="R569" s="217">
        <v>1.2263326644897461</v>
      </c>
      <c r="S569" s="215">
        <v>167886</v>
      </c>
      <c r="T569" s="217">
        <v>1.0763764381408691</v>
      </c>
      <c r="U569" s="215">
        <v>373605</v>
      </c>
      <c r="V569" s="217">
        <v>5.2755932807922363</v>
      </c>
      <c r="W569" s="215">
        <v>234553</v>
      </c>
      <c r="X569" s="217">
        <v>1.5473339557647705</v>
      </c>
      <c r="Y569" s="217">
        <v>70.529083251953125</v>
      </c>
      <c r="Z569" s="217">
        <v>25.655447006225586</v>
      </c>
      <c r="AA569" s="217">
        <v>78373.53125</v>
      </c>
      <c r="AB569" s="216">
        <v>11887.1103515625</v>
      </c>
    </row>
    <row r="570" spans="1:28">
      <c r="A570" s="352">
        <v>41882</v>
      </c>
      <c r="B570" s="242" t="s">
        <v>123</v>
      </c>
      <c r="C570" s="218" t="s">
        <v>122</v>
      </c>
      <c r="D570" s="241"/>
      <c r="E570" s="305">
        <v>158</v>
      </c>
      <c r="F570" s="305">
        <v>11</v>
      </c>
      <c r="G570" s="305">
        <v>486</v>
      </c>
      <c r="H570" s="305">
        <v>34</v>
      </c>
      <c r="I570" s="305">
        <v>1458</v>
      </c>
      <c r="J570" s="305">
        <v>132</v>
      </c>
      <c r="K570" s="215">
        <v>4366238</v>
      </c>
      <c r="L570" s="215">
        <v>4444460</v>
      </c>
      <c r="M570" s="216">
        <v>98.240013122558594</v>
      </c>
      <c r="N570" s="215">
        <v>7380041</v>
      </c>
      <c r="O570" s="215">
        <v>7511449</v>
      </c>
      <c r="P570" s="216">
        <v>98.250564575195313</v>
      </c>
      <c r="Q570" s="215">
        <v>7799</v>
      </c>
      <c r="R570" s="217">
        <v>0.17547687888145447</v>
      </c>
      <c r="S570" s="215">
        <v>9921</v>
      </c>
      <c r="T570" s="217">
        <v>0.1320783793926239</v>
      </c>
      <c r="U570" s="215">
        <v>118918</v>
      </c>
      <c r="V570" s="217">
        <v>2.7235803604125977</v>
      </c>
      <c r="W570" s="215">
        <v>73920</v>
      </c>
      <c r="X570" s="217">
        <v>1.0016204118728638</v>
      </c>
      <c r="Y570" s="217">
        <v>92.443855285644531</v>
      </c>
      <c r="Z570" s="217">
        <v>33.590900421142578</v>
      </c>
      <c r="AA570" s="217">
        <v>52969.203125</v>
      </c>
      <c r="AB570" s="216">
        <v>8208.224609375</v>
      </c>
    </row>
    <row r="571" spans="1:28">
      <c r="A571" s="352">
        <v>41882</v>
      </c>
      <c r="B571" s="242" t="s">
        <v>183</v>
      </c>
      <c r="C571" s="218" t="s">
        <v>122</v>
      </c>
      <c r="D571" s="241"/>
      <c r="E571" s="305">
        <v>130</v>
      </c>
      <c r="F571" s="305">
        <v>10</v>
      </c>
      <c r="G571" s="305">
        <v>391</v>
      </c>
      <c r="H571" s="305">
        <v>30</v>
      </c>
      <c r="I571" s="305">
        <v>1470</v>
      </c>
      <c r="J571" s="305">
        <v>114</v>
      </c>
      <c r="K571" s="215">
        <v>3278108</v>
      </c>
      <c r="L571" s="215">
        <v>3351925</v>
      </c>
      <c r="M571" s="216">
        <v>97.797775268554688</v>
      </c>
      <c r="N571" s="215">
        <v>5867035</v>
      </c>
      <c r="O571" s="215">
        <v>6019250</v>
      </c>
      <c r="P571" s="216">
        <v>97.471199035644531</v>
      </c>
      <c r="Q571" s="215">
        <v>8984</v>
      </c>
      <c r="R571" s="217">
        <v>0.26802510023117065</v>
      </c>
      <c r="S571" s="215">
        <v>42649</v>
      </c>
      <c r="T571" s="217">
        <v>0.70854341983795166</v>
      </c>
      <c r="U571" s="215">
        <v>101898</v>
      </c>
      <c r="V571" s="217">
        <v>3.1084394454956055</v>
      </c>
      <c r="W571" s="215">
        <v>66081</v>
      </c>
      <c r="X571" s="217">
        <v>1.1263099908828735</v>
      </c>
      <c r="Y571" s="217">
        <v>85.519340515136719</v>
      </c>
      <c r="Z571" s="217">
        <v>33.266677856445313</v>
      </c>
      <c r="AA571" s="217">
        <v>38989.7421875</v>
      </c>
      <c r="AB571" s="216">
        <v>6601.3359375</v>
      </c>
    </row>
    <row r="572" spans="1:28">
      <c r="A572" s="352">
        <v>41882</v>
      </c>
      <c r="B572" s="181" t="s">
        <v>126</v>
      </c>
      <c r="C572" s="218" t="s">
        <v>122</v>
      </c>
      <c r="D572" s="241"/>
      <c r="E572" s="305">
        <v>106</v>
      </c>
      <c r="F572" s="305">
        <v>7</v>
      </c>
      <c r="G572" s="305">
        <v>310</v>
      </c>
      <c r="H572" s="305">
        <v>21</v>
      </c>
      <c r="I572" s="305">
        <v>938</v>
      </c>
      <c r="J572" s="305">
        <v>86</v>
      </c>
      <c r="K572" s="215">
        <v>2801856</v>
      </c>
      <c r="L572" s="215">
        <v>2857485</v>
      </c>
      <c r="M572" s="216">
        <v>98.053215026855469</v>
      </c>
      <c r="N572" s="215">
        <v>4974392</v>
      </c>
      <c r="O572" s="215">
        <v>5091868</v>
      </c>
      <c r="P572" s="216">
        <v>97.69287109375</v>
      </c>
      <c r="Q572" s="215">
        <v>2111</v>
      </c>
      <c r="R572" s="217">
        <v>7.3876149952411652E-2</v>
      </c>
      <c r="S572" s="215">
        <v>1318</v>
      </c>
      <c r="T572" s="217">
        <v>2.5884410366415977E-2</v>
      </c>
      <c r="U572" s="215">
        <v>80020</v>
      </c>
      <c r="V572" s="217">
        <v>2.8559639453887939</v>
      </c>
      <c r="W572" s="215">
        <v>47792</v>
      </c>
      <c r="X572" s="217">
        <v>0.96076065301895142</v>
      </c>
      <c r="Y572" s="217">
        <v>93.104515075683594</v>
      </c>
      <c r="Z572" s="217">
        <v>34.210498809814453</v>
      </c>
      <c r="AA572" s="217">
        <v>42074.61328125</v>
      </c>
      <c r="AB572" s="216">
        <v>6304.55908203125</v>
      </c>
    </row>
    <row r="573" spans="1:28">
      <c r="A573" s="352">
        <v>41882</v>
      </c>
      <c r="B573" s="181" t="s">
        <v>184</v>
      </c>
      <c r="C573" s="218" t="s">
        <v>122</v>
      </c>
      <c r="D573" s="241"/>
      <c r="E573" s="305">
        <v>97</v>
      </c>
      <c r="F573" s="305">
        <v>17</v>
      </c>
      <c r="G573" s="305">
        <v>289</v>
      </c>
      <c r="H573" s="305">
        <v>51</v>
      </c>
      <c r="I573" s="305">
        <v>972</v>
      </c>
      <c r="J573" s="305">
        <v>219</v>
      </c>
      <c r="K573" s="215">
        <v>2988954</v>
      </c>
      <c r="L573" s="215">
        <v>3065666</v>
      </c>
      <c r="M573" s="216">
        <v>97.497703552246094</v>
      </c>
      <c r="N573" s="215">
        <v>6191979</v>
      </c>
      <c r="O573" s="215">
        <v>6402662</v>
      </c>
      <c r="P573" s="216">
        <v>96.709449768066406</v>
      </c>
      <c r="Q573" s="215">
        <v>10827</v>
      </c>
      <c r="R573" s="217">
        <v>0.35316959023475647</v>
      </c>
      <c r="S573" s="215">
        <v>55856</v>
      </c>
      <c r="T573" s="217">
        <v>0.87238717079162598</v>
      </c>
      <c r="U573" s="215">
        <v>133748</v>
      </c>
      <c r="V573" s="217">
        <v>4.4747428894042969</v>
      </c>
      <c r="W573" s="215">
        <v>71591</v>
      </c>
      <c r="X573" s="217">
        <v>1.1561893224716187</v>
      </c>
      <c r="Y573" s="217">
        <v>80.216262817382813</v>
      </c>
      <c r="Z573" s="217">
        <v>30.07792854309082</v>
      </c>
      <c r="AA573" s="217">
        <v>40241.92578125</v>
      </c>
      <c r="AB573" s="216">
        <v>6242.35302734375</v>
      </c>
    </row>
    <row r="574" spans="1:28">
      <c r="A574" s="352">
        <v>41882</v>
      </c>
      <c r="B574" s="181" t="s">
        <v>131</v>
      </c>
      <c r="C574" s="218" t="s">
        <v>176</v>
      </c>
      <c r="D574" s="241"/>
      <c r="E574" s="305">
        <v>168</v>
      </c>
      <c r="F574" s="305">
        <v>20</v>
      </c>
      <c r="G574" s="305">
        <v>489</v>
      </c>
      <c r="H574" s="305">
        <v>50</v>
      </c>
      <c r="I574" s="305">
        <v>1425</v>
      </c>
      <c r="J574" s="305">
        <v>161</v>
      </c>
      <c r="K574" s="215">
        <v>18865</v>
      </c>
      <c r="L574" s="215">
        <v>15218675</v>
      </c>
      <c r="M574" s="216">
        <v>0.12395954132080078</v>
      </c>
      <c r="N574" s="215">
        <v>48174652</v>
      </c>
      <c r="O574" s="215">
        <v>48469284</v>
      </c>
      <c r="P574" s="216">
        <v>99.392127990722656</v>
      </c>
      <c r="Q574" s="215">
        <v>0</v>
      </c>
      <c r="R574" s="217">
        <v>0</v>
      </c>
      <c r="S574" s="215">
        <v>0</v>
      </c>
      <c r="T574" s="217">
        <v>0</v>
      </c>
      <c r="U574" s="215">
        <v>92506</v>
      </c>
      <c r="V574" s="217">
        <v>490.35781860351562</v>
      </c>
      <c r="W574" s="215">
        <v>328874</v>
      </c>
      <c r="X574" s="217">
        <v>0.6826702356338501</v>
      </c>
      <c r="Y574" s="217">
        <v>41.080379486083984</v>
      </c>
      <c r="Z574" s="217">
        <v>25.845743179321289</v>
      </c>
      <c r="AA574" s="217">
        <v>80318.375</v>
      </c>
      <c r="AB574" s="216">
        <v>16957.91796875</v>
      </c>
    </row>
    <row r="575" spans="1:28">
      <c r="A575" s="352">
        <v>41882</v>
      </c>
      <c r="B575" s="181" t="s">
        <v>124</v>
      </c>
      <c r="C575" s="181" t="s">
        <v>176</v>
      </c>
      <c r="D575" s="241"/>
      <c r="E575" s="180">
        <v>117</v>
      </c>
      <c r="F575" s="180">
        <v>32</v>
      </c>
      <c r="G575" s="180">
        <v>344</v>
      </c>
      <c r="H575" s="180">
        <v>86</v>
      </c>
      <c r="I575" s="180">
        <v>1300</v>
      </c>
      <c r="J575" s="180">
        <v>343</v>
      </c>
      <c r="K575" s="215">
        <v>15050</v>
      </c>
      <c r="L575" s="215">
        <v>10466849</v>
      </c>
      <c r="M575" s="216">
        <v>0.14378730952739716</v>
      </c>
      <c r="N575" s="215">
        <v>30537854</v>
      </c>
      <c r="O575" s="215">
        <v>30909738</v>
      </c>
      <c r="P575" s="216">
        <v>98.796867370605469</v>
      </c>
      <c r="Q575" s="215">
        <v>0</v>
      </c>
      <c r="R575" s="217">
        <v>0</v>
      </c>
      <c r="S575" s="215">
        <v>0</v>
      </c>
      <c r="T575" s="217">
        <v>0</v>
      </c>
      <c r="U575" s="215">
        <v>74311</v>
      </c>
      <c r="V575" s="217">
        <v>493.76080322265625</v>
      </c>
      <c r="W575" s="215">
        <v>150285</v>
      </c>
      <c r="X575" s="217">
        <v>0.49212691187858582</v>
      </c>
      <c r="Y575" s="217">
        <v>40.313896179199219</v>
      </c>
      <c r="Z575" s="217">
        <v>26.161678314208984</v>
      </c>
      <c r="AA575" s="217">
        <v>53115.046875</v>
      </c>
      <c r="AB575" s="216">
        <v>10567.9580078125</v>
      </c>
    </row>
    <row r="576" spans="1:28">
      <c r="A576" s="352">
        <v>41882</v>
      </c>
      <c r="B576" s="206" t="s">
        <v>133</v>
      </c>
      <c r="C576" s="206" t="s">
        <v>176</v>
      </c>
      <c r="D576" s="241"/>
      <c r="E576" s="180">
        <v>164</v>
      </c>
      <c r="F576" s="180">
        <v>12</v>
      </c>
      <c r="G576" s="180">
        <v>485</v>
      </c>
      <c r="H576" s="180">
        <v>34</v>
      </c>
      <c r="I576" s="180">
        <v>1415</v>
      </c>
      <c r="J576" s="180">
        <v>112</v>
      </c>
      <c r="K576" s="254">
        <v>18165</v>
      </c>
      <c r="L576" s="254">
        <v>15293899</v>
      </c>
      <c r="M576" s="246">
        <v>0.11877284944057465</v>
      </c>
      <c r="N576" s="254">
        <v>57309328</v>
      </c>
      <c r="O576" s="254">
        <v>57619340</v>
      </c>
      <c r="P576" s="246">
        <v>99.461967468261719</v>
      </c>
      <c r="Q576" s="254">
        <v>0</v>
      </c>
      <c r="R576" s="249">
        <v>0</v>
      </c>
      <c r="S576" s="254">
        <v>0</v>
      </c>
      <c r="T576" s="249">
        <v>0</v>
      </c>
      <c r="U576" s="254">
        <v>92436</v>
      </c>
      <c r="V576" s="249">
        <v>508.86871337890625</v>
      </c>
      <c r="W576" s="254">
        <v>237119</v>
      </c>
      <c r="X576" s="249">
        <v>0.41375288367271423</v>
      </c>
      <c r="Y576" s="249">
        <v>40.918025970458984</v>
      </c>
      <c r="Z576" s="249">
        <v>25.922321319580078</v>
      </c>
      <c r="AA576" s="249">
        <v>107094.0234375</v>
      </c>
      <c r="AB576" s="246">
        <v>21698.458984375</v>
      </c>
    </row>
    <row r="577" spans="1:28">
      <c r="A577" s="352">
        <v>41882</v>
      </c>
      <c r="B577" s="206" t="s">
        <v>125</v>
      </c>
      <c r="C577" s="206" t="s">
        <v>176</v>
      </c>
      <c r="D577" s="241"/>
      <c r="E577" s="180">
        <v>166</v>
      </c>
      <c r="F577" s="180">
        <v>8</v>
      </c>
      <c r="G577" s="180">
        <v>474</v>
      </c>
      <c r="H577" s="180">
        <v>24</v>
      </c>
      <c r="I577" s="180">
        <v>1529</v>
      </c>
      <c r="J577" s="180">
        <v>93</v>
      </c>
      <c r="K577" s="254">
        <v>17430</v>
      </c>
      <c r="L577" s="254">
        <v>11539138</v>
      </c>
      <c r="M577" s="246">
        <v>0.15105114877223969</v>
      </c>
      <c r="N577" s="254">
        <v>38401948</v>
      </c>
      <c r="O577" s="254">
        <v>38664396</v>
      </c>
      <c r="P577" s="246">
        <v>99.321212768554688</v>
      </c>
      <c r="Q577" s="254">
        <v>0</v>
      </c>
      <c r="R577" s="249">
        <v>0</v>
      </c>
      <c r="S577" s="254">
        <v>0</v>
      </c>
      <c r="T577" s="249">
        <v>0</v>
      </c>
      <c r="U577" s="254">
        <v>82845</v>
      </c>
      <c r="V577" s="249">
        <v>475.30120849609375</v>
      </c>
      <c r="W577" s="254">
        <v>169431</v>
      </c>
      <c r="X577" s="249">
        <v>0.44120419025421143</v>
      </c>
      <c r="Y577" s="249">
        <v>39.890304565429687</v>
      </c>
      <c r="Z577" s="249">
        <v>24.66987419128418</v>
      </c>
      <c r="AA577" s="249">
        <v>67906.7578125</v>
      </c>
      <c r="AB577" s="246">
        <v>13635.8515625</v>
      </c>
    </row>
    <row r="578" spans="1:28">
      <c r="A578" s="352">
        <v>41882</v>
      </c>
      <c r="B578" s="181" t="s">
        <v>127</v>
      </c>
      <c r="C578" s="181" t="s">
        <v>128</v>
      </c>
      <c r="D578" s="241"/>
      <c r="E578" s="388">
        <v>150</v>
      </c>
      <c r="F578" s="388">
        <v>16</v>
      </c>
      <c r="G578" s="388">
        <v>450</v>
      </c>
      <c r="H578" s="388">
        <v>48</v>
      </c>
      <c r="I578" s="388">
        <v>1450</v>
      </c>
      <c r="J578" s="388">
        <v>166</v>
      </c>
      <c r="K578" s="187">
        <v>4757051</v>
      </c>
      <c r="L578" s="187">
        <v>4762559</v>
      </c>
      <c r="M578" s="185">
        <v>99.884346008300781</v>
      </c>
      <c r="N578" s="187">
        <v>21013632</v>
      </c>
      <c r="O578" s="187">
        <v>21111328</v>
      </c>
      <c r="P578" s="185">
        <v>99.5372314453125</v>
      </c>
      <c r="Q578" s="187">
        <v>116707</v>
      </c>
      <c r="R578" s="186">
        <v>2.4505102634429932</v>
      </c>
      <c r="S578" s="187">
        <v>12557</v>
      </c>
      <c r="T578" s="186">
        <v>5.9479914605617523E-2</v>
      </c>
      <c r="U578" s="187">
        <v>55692</v>
      </c>
      <c r="V578" s="186">
        <v>1.1707253456115723</v>
      </c>
      <c r="W578" s="187">
        <v>20406</v>
      </c>
      <c r="X578" s="186">
        <v>9.7108393907546997E-2</v>
      </c>
      <c r="Y578" s="186">
        <v>113.10065460205078</v>
      </c>
      <c r="Z578" s="186">
        <v>26.805593490600586</v>
      </c>
      <c r="AA578" s="186">
        <v>54171.3828125</v>
      </c>
      <c r="AB578" s="185">
        <v>8737.994140625</v>
      </c>
    </row>
    <row r="579" spans="1:28">
      <c r="A579" s="352">
        <v>41882</v>
      </c>
      <c r="B579" s="181" t="s">
        <v>129</v>
      </c>
      <c r="C579" s="181" t="s">
        <v>128</v>
      </c>
      <c r="D579" s="241"/>
      <c r="E579" s="388">
        <v>152</v>
      </c>
      <c r="F579" s="388">
        <v>3</v>
      </c>
      <c r="G579" s="388">
        <v>452</v>
      </c>
      <c r="H579" s="388">
        <v>9</v>
      </c>
      <c r="I579" s="388">
        <v>1176</v>
      </c>
      <c r="J579" s="388">
        <v>29</v>
      </c>
      <c r="K579" s="187">
        <v>2847392</v>
      </c>
      <c r="L579" s="187">
        <v>2850465</v>
      </c>
      <c r="M579" s="185">
        <v>99.892196655273438</v>
      </c>
      <c r="N579" s="187">
        <v>13996004</v>
      </c>
      <c r="O579" s="187">
        <v>14047697</v>
      </c>
      <c r="P579" s="185">
        <v>99.63201904296875</v>
      </c>
      <c r="Q579" s="187">
        <v>26959</v>
      </c>
      <c r="R579" s="186">
        <v>0.94577550888061523</v>
      </c>
      <c r="S579" s="187">
        <v>3866</v>
      </c>
      <c r="T579" s="186">
        <v>2.7520524337887764E-2</v>
      </c>
      <c r="U579" s="187">
        <v>26888</v>
      </c>
      <c r="V579" s="186">
        <v>0.94430273771286011</v>
      </c>
      <c r="W579" s="187">
        <v>11699</v>
      </c>
      <c r="X579" s="186">
        <v>8.3588145673274994E-2</v>
      </c>
      <c r="Y579" s="186">
        <v>105.55812072753906</v>
      </c>
      <c r="Z579" s="186">
        <v>27.964649200439453</v>
      </c>
      <c r="AA579" s="186">
        <v>39768.07421875</v>
      </c>
      <c r="AB579" s="185">
        <v>5739.59521484375</v>
      </c>
    </row>
    <row r="580" spans="1:28">
      <c r="A580" s="352">
        <v>41882</v>
      </c>
      <c r="B580" s="199" t="s">
        <v>130</v>
      </c>
      <c r="C580" s="199" t="s">
        <v>128</v>
      </c>
      <c r="D580" s="241"/>
      <c r="E580" s="219">
        <v>176</v>
      </c>
      <c r="F580" s="219">
        <v>5</v>
      </c>
      <c r="G580" s="219">
        <v>528</v>
      </c>
      <c r="H580" s="219">
        <v>15</v>
      </c>
      <c r="I580" s="219">
        <v>853</v>
      </c>
      <c r="J580" s="219">
        <v>31</v>
      </c>
      <c r="K580" s="255">
        <v>5228805</v>
      </c>
      <c r="L580" s="255">
        <v>5229737</v>
      </c>
      <c r="M580" s="196">
        <v>99.982177734375</v>
      </c>
      <c r="N580" s="255">
        <v>29111732</v>
      </c>
      <c r="O580" s="255">
        <v>29161868</v>
      </c>
      <c r="P580" s="196">
        <v>99.828079223632812</v>
      </c>
      <c r="Q580" s="255">
        <v>34001</v>
      </c>
      <c r="R580" s="214">
        <v>0.65014743804931641</v>
      </c>
      <c r="S580" s="255">
        <v>1704</v>
      </c>
      <c r="T580" s="214">
        <v>5.8432472869753838E-3</v>
      </c>
      <c r="U580" s="255">
        <v>38678</v>
      </c>
      <c r="V580" s="214">
        <v>0.73971015214920044</v>
      </c>
      <c r="W580" s="255">
        <v>12680</v>
      </c>
      <c r="X580" s="214">
        <v>4.3556321412324905E-2</v>
      </c>
      <c r="Y580" s="256">
        <v>116.70165252685547</v>
      </c>
      <c r="Z580" s="256">
        <v>31.5472412109375</v>
      </c>
      <c r="AA580" s="256">
        <v>77386.46875</v>
      </c>
      <c r="AB580" s="256">
        <v>13762.208984375</v>
      </c>
    </row>
    <row r="581" spans="1:28">
      <c r="A581" s="352">
        <v>41882</v>
      </c>
      <c r="B581" s="180" t="s">
        <v>132</v>
      </c>
      <c r="C581" s="180" t="s">
        <v>128</v>
      </c>
      <c r="D581" s="241"/>
      <c r="E581" s="219">
        <v>178</v>
      </c>
      <c r="F581" s="219">
        <v>5</v>
      </c>
      <c r="G581" s="219">
        <v>527</v>
      </c>
      <c r="H581" s="219">
        <v>15</v>
      </c>
      <c r="I581" s="219">
        <v>982</v>
      </c>
      <c r="J581" s="219">
        <v>33</v>
      </c>
      <c r="K581" s="219">
        <v>4866114</v>
      </c>
      <c r="L581" s="219">
        <v>4867144</v>
      </c>
      <c r="M581" s="196">
        <v>99.978836059570313</v>
      </c>
      <c r="N581" s="219">
        <v>24643734</v>
      </c>
      <c r="O581" s="219">
        <v>24703126</v>
      </c>
      <c r="P581" s="196">
        <v>99.759574890136719</v>
      </c>
      <c r="Q581" s="219">
        <v>39735</v>
      </c>
      <c r="R581" s="196">
        <v>0.81639254093170166</v>
      </c>
      <c r="S581" s="219">
        <v>114641</v>
      </c>
      <c r="T581" s="196">
        <v>0.46407487988471985</v>
      </c>
      <c r="U581" s="219">
        <v>36508</v>
      </c>
      <c r="V581" s="196">
        <v>0.75024956464767456</v>
      </c>
      <c r="W581" s="219">
        <v>12371</v>
      </c>
      <c r="X581" s="196">
        <v>5.0199374556541443E-2</v>
      </c>
      <c r="Y581" s="194">
        <v>115.47840118408203</v>
      </c>
      <c r="Z581" s="194">
        <v>30.581460952758789</v>
      </c>
      <c r="AA581" s="194">
        <v>62481.9453125</v>
      </c>
      <c r="AB581" s="194">
        <v>10615.666015625</v>
      </c>
    </row>
    <row r="582" spans="1:28">
      <c r="A582" s="352">
        <v>41881</v>
      </c>
      <c r="B582" s="199" t="s">
        <v>6</v>
      </c>
      <c r="C582" s="199"/>
      <c r="D582" s="241"/>
      <c r="E582" s="219">
        <v>1925</v>
      </c>
      <c r="F582" s="219">
        <v>209</v>
      </c>
      <c r="G582" s="219">
        <v>5702</v>
      </c>
      <c r="H582" s="219">
        <v>605</v>
      </c>
      <c r="I582" s="219">
        <v>16924</v>
      </c>
      <c r="J582" s="219">
        <v>2317</v>
      </c>
      <c r="K582" s="255">
        <v>38670419</v>
      </c>
      <c r="L582" s="255">
        <v>91782003</v>
      </c>
      <c r="M582" s="196">
        <v>42.132899409484445</v>
      </c>
      <c r="N582" s="255">
        <v>303793796</v>
      </c>
      <c r="O582" s="255">
        <v>306403353</v>
      </c>
      <c r="P582" s="196">
        <v>99.148326226051452</v>
      </c>
      <c r="Q582" s="255">
        <v>335141</v>
      </c>
      <c r="R582" s="214" t="e">
        <v>#DIV/0!</v>
      </c>
      <c r="S582" s="255">
        <v>814732</v>
      </c>
      <c r="T582" s="214">
        <v>0.63419758750168265</v>
      </c>
      <c r="U582" s="255">
        <v>1402673</v>
      </c>
      <c r="V582" s="214">
        <v>3.6272506064644072</v>
      </c>
      <c r="W582" s="255">
        <v>1512819</v>
      </c>
      <c r="X582" s="214">
        <v>0.49797560469351893</v>
      </c>
      <c r="Y582" s="256">
        <v>78.906751569112146</v>
      </c>
      <c r="Z582" s="256">
        <v>28.556938457489014</v>
      </c>
      <c r="AA582" s="256">
        <v>801890.01953125</v>
      </c>
      <c r="AB582" s="256">
        <v>138468.91748046875</v>
      </c>
    </row>
    <row r="583" spans="1:28">
      <c r="A583" s="352">
        <v>41881</v>
      </c>
      <c r="B583" s="180" t="s">
        <v>134</v>
      </c>
      <c r="C583" s="180"/>
      <c r="D583" s="241"/>
      <c r="E583" s="219">
        <v>654</v>
      </c>
      <c r="F583" s="219">
        <v>108</v>
      </c>
      <c r="G583" s="219">
        <v>1953</v>
      </c>
      <c r="H583" s="219">
        <v>324</v>
      </c>
      <c r="I583" s="219">
        <v>6678</v>
      </c>
      <c r="J583" s="219">
        <v>1340</v>
      </c>
      <c r="K583" s="219">
        <v>21008064</v>
      </c>
      <c r="L583" s="219">
        <v>21596205</v>
      </c>
      <c r="M583" s="196">
        <v>97.276646521923652</v>
      </c>
      <c r="N583" s="219">
        <v>41363135</v>
      </c>
      <c r="O583" s="219">
        <v>42502571</v>
      </c>
      <c r="P583" s="196">
        <v>97.319136294131482</v>
      </c>
      <c r="Q583" s="219">
        <v>151144</v>
      </c>
      <c r="R583" s="196">
        <v>0.69986371385714397</v>
      </c>
      <c r="S583" s="219">
        <v>333682</v>
      </c>
      <c r="T583" s="196">
        <v>0.78508661565228988</v>
      </c>
      <c r="U583" s="219">
        <v>882780</v>
      </c>
      <c r="V583" s="196">
        <v>4.2021006689936105</v>
      </c>
      <c r="W583" s="219">
        <v>559678</v>
      </c>
      <c r="X583" s="196">
        <v>1.3530841187644267</v>
      </c>
      <c r="Y583" s="194">
        <v>84.059391784667966</v>
      </c>
      <c r="Z583" s="194">
        <v>30.828640365600585</v>
      </c>
      <c r="AA583" s="194">
        <v>261888.890625</v>
      </c>
      <c r="AB583" s="194">
        <v>39267.2802734375</v>
      </c>
    </row>
    <row r="584" spans="1:28">
      <c r="A584" s="352">
        <v>41881</v>
      </c>
      <c r="B584" s="180" t="s">
        <v>175</v>
      </c>
      <c r="C584" s="180"/>
      <c r="D584" s="241"/>
      <c r="E584" s="219">
        <v>615</v>
      </c>
      <c r="F584" s="219">
        <v>72</v>
      </c>
      <c r="G584" s="219">
        <v>1792</v>
      </c>
      <c r="H584" s="219">
        <v>194</v>
      </c>
      <c r="I584" s="219">
        <v>5692</v>
      </c>
      <c r="J584" s="219">
        <v>717</v>
      </c>
      <c r="K584" s="219">
        <v>69510</v>
      </c>
      <c r="L584" s="219">
        <v>52584730</v>
      </c>
      <c r="M584" s="196">
        <v>0.13218666331461623</v>
      </c>
      <c r="N584" s="219">
        <v>176730988</v>
      </c>
      <c r="O584" s="219">
        <v>177936766</v>
      </c>
      <c r="P584" s="196">
        <v>99.322355898049764</v>
      </c>
      <c r="Q584" s="219">
        <v>0</v>
      </c>
      <c r="R584" s="196" t="e">
        <v>#DIV/0!</v>
      </c>
      <c r="S584" s="219">
        <v>0</v>
      </c>
      <c r="T584" s="196" t="e">
        <v>#DIV/0!</v>
      </c>
      <c r="U584" s="219">
        <v>347895</v>
      </c>
      <c r="V584" s="196">
        <v>500.49633047756475</v>
      </c>
      <c r="W584" s="219">
        <v>895262</v>
      </c>
      <c r="X584" s="196">
        <v>0.5065676321840541</v>
      </c>
      <c r="Y584" s="194">
        <v>40.900593757629395</v>
      </c>
      <c r="Z584" s="194">
        <v>25.664987087249756</v>
      </c>
      <c r="AA584" s="194">
        <v>312067.234375</v>
      </c>
      <c r="AB584" s="194">
        <v>62265.421875</v>
      </c>
    </row>
    <row r="585" spans="1:28">
      <c r="A585" s="352">
        <v>41881</v>
      </c>
      <c r="B585" s="218" t="s">
        <v>135</v>
      </c>
      <c r="C585" s="126"/>
      <c r="D585" s="241"/>
      <c r="E585" s="219">
        <v>656</v>
      </c>
      <c r="F585" s="219">
        <v>29</v>
      </c>
      <c r="G585" s="219">
        <v>1957</v>
      </c>
      <c r="H585" s="219">
        <v>87</v>
      </c>
      <c r="I585" s="219">
        <v>4554</v>
      </c>
      <c r="J585" s="219">
        <v>260</v>
      </c>
      <c r="K585" s="189">
        <v>17592845</v>
      </c>
      <c r="L585" s="189">
        <v>17601068</v>
      </c>
      <c r="M585" s="196">
        <v>99.953281244069956</v>
      </c>
      <c r="N585" s="189">
        <v>85699673</v>
      </c>
      <c r="O585" s="189">
        <v>85964016</v>
      </c>
      <c r="P585" s="196">
        <v>99.692495753106741</v>
      </c>
      <c r="Q585" s="189">
        <v>183997</v>
      </c>
      <c r="R585" s="192">
        <v>1.0453740661873259</v>
      </c>
      <c r="S585" s="189">
        <v>481050</v>
      </c>
      <c r="T585" s="192">
        <v>0.55959460841958286</v>
      </c>
      <c r="U585" s="189">
        <v>171998</v>
      </c>
      <c r="V585" s="205">
        <v>0.97765882987309127</v>
      </c>
      <c r="W585" s="189">
        <v>57879</v>
      </c>
      <c r="X585" s="205">
        <v>6.7537014953614652E-2</v>
      </c>
      <c r="Y585" s="203">
        <v>111.76026916503906</v>
      </c>
      <c r="Z585" s="203">
        <v>29.177187919616699</v>
      </c>
      <c r="AA585" s="203">
        <v>227933.89453125</v>
      </c>
      <c r="AB585" s="203">
        <v>36936.21533203125</v>
      </c>
    </row>
    <row r="586" spans="1:28">
      <c r="A586" s="352">
        <v>41881</v>
      </c>
      <c r="B586" s="218" t="s">
        <v>121</v>
      </c>
      <c r="C586" s="218" t="s">
        <v>122</v>
      </c>
      <c r="D586" s="241"/>
      <c r="E586" s="305">
        <v>168</v>
      </c>
      <c r="F586" s="305">
        <v>63</v>
      </c>
      <c r="G586" s="305">
        <v>492</v>
      </c>
      <c r="H586" s="305">
        <v>188</v>
      </c>
      <c r="I586" s="305">
        <v>1870</v>
      </c>
      <c r="J586" s="305">
        <v>789</v>
      </c>
      <c r="K586" s="215">
        <v>7408842</v>
      </c>
      <c r="L586" s="215">
        <v>7697260</v>
      </c>
      <c r="M586" s="216">
        <v>96.252975463867188</v>
      </c>
      <c r="N586" s="215">
        <v>15764652</v>
      </c>
      <c r="O586" s="215">
        <v>16286366</v>
      </c>
      <c r="P586" s="216">
        <v>96.796623229980469</v>
      </c>
      <c r="Q586" s="215">
        <v>115350</v>
      </c>
      <c r="R586" s="217">
        <v>1.4985852241516113</v>
      </c>
      <c r="S586" s="215">
        <v>226720</v>
      </c>
      <c r="T586" s="217">
        <v>1.3920845985412598</v>
      </c>
      <c r="U586" s="215">
        <v>409875</v>
      </c>
      <c r="V586" s="217">
        <v>5.5322408676147461</v>
      </c>
      <c r="W586" s="215">
        <v>282517</v>
      </c>
      <c r="X586" s="217">
        <v>1.7920916080474854</v>
      </c>
      <c r="Y586" s="217">
        <v>71.669776916503906</v>
      </c>
      <c r="Z586" s="217">
        <v>25.391824722290039</v>
      </c>
      <c r="AA586" s="217">
        <v>82067.4140625</v>
      </c>
      <c r="AB586" s="216">
        <v>11960.1982421875</v>
      </c>
    </row>
    <row r="587" spans="1:28">
      <c r="A587" s="352">
        <v>41881</v>
      </c>
      <c r="B587" s="242" t="s">
        <v>123</v>
      </c>
      <c r="C587" s="218" t="s">
        <v>122</v>
      </c>
      <c r="D587" s="241"/>
      <c r="E587" s="305">
        <v>157</v>
      </c>
      <c r="F587" s="305">
        <v>11</v>
      </c>
      <c r="G587" s="305">
        <v>483</v>
      </c>
      <c r="H587" s="305">
        <v>34</v>
      </c>
      <c r="I587" s="305">
        <v>1452</v>
      </c>
      <c r="J587" s="305">
        <v>132</v>
      </c>
      <c r="K587" s="215">
        <v>4421609</v>
      </c>
      <c r="L587" s="215">
        <v>4499725</v>
      </c>
      <c r="M587" s="216">
        <v>98.263984680175781</v>
      </c>
      <c r="N587" s="215">
        <v>7763227</v>
      </c>
      <c r="O587" s="215">
        <v>7908292</v>
      </c>
      <c r="P587" s="216">
        <v>98.165657043457031</v>
      </c>
      <c r="Q587" s="215">
        <v>8526</v>
      </c>
      <c r="R587" s="217">
        <v>0.18947824835777283</v>
      </c>
      <c r="S587" s="215">
        <v>12312</v>
      </c>
      <c r="T587" s="217">
        <v>0.155684694647789</v>
      </c>
      <c r="U587" s="215">
        <v>123938</v>
      </c>
      <c r="V587" s="217">
        <v>2.8030068874359131</v>
      </c>
      <c r="W587" s="215">
        <v>79677</v>
      </c>
      <c r="X587" s="217">
        <v>1.0263386964797974</v>
      </c>
      <c r="Y587" s="217">
        <v>92.469581604003906</v>
      </c>
      <c r="Z587" s="217">
        <v>32.814842224121094</v>
      </c>
      <c r="AA587" s="217">
        <v>54664.390625</v>
      </c>
      <c r="AB587" s="216">
        <v>8008.1572265625</v>
      </c>
    </row>
    <row r="588" spans="1:28">
      <c r="A588" s="352">
        <v>41881</v>
      </c>
      <c r="B588" s="242" t="s">
        <v>183</v>
      </c>
      <c r="C588" s="218" t="s">
        <v>122</v>
      </c>
      <c r="D588" s="241"/>
      <c r="E588" s="305">
        <v>129</v>
      </c>
      <c r="F588" s="305">
        <v>10</v>
      </c>
      <c r="G588" s="305">
        <v>387</v>
      </c>
      <c r="H588" s="305">
        <v>30</v>
      </c>
      <c r="I588" s="305">
        <v>1462</v>
      </c>
      <c r="J588" s="305">
        <v>114</v>
      </c>
      <c r="K588" s="215">
        <v>3347553</v>
      </c>
      <c r="L588" s="215">
        <v>3424494</v>
      </c>
      <c r="M588" s="216">
        <v>97.753211975097656</v>
      </c>
      <c r="N588" s="215">
        <v>6218388</v>
      </c>
      <c r="O588" s="215">
        <v>6372400</v>
      </c>
      <c r="P588" s="216">
        <v>97.583137512207031</v>
      </c>
      <c r="Q588" s="215">
        <v>7043</v>
      </c>
      <c r="R588" s="217">
        <v>0.20566542446613312</v>
      </c>
      <c r="S588" s="215">
        <v>21867</v>
      </c>
      <c r="T588" s="217">
        <v>0.34315171837806702</v>
      </c>
      <c r="U588" s="215">
        <v>122429</v>
      </c>
      <c r="V588" s="217">
        <v>3.6572685241699219</v>
      </c>
      <c r="W588" s="215">
        <v>68173</v>
      </c>
      <c r="X588" s="217">
        <v>1.0963131189346313</v>
      </c>
      <c r="Y588" s="217">
        <v>86.326713562011719</v>
      </c>
      <c r="Z588" s="217">
        <v>31.742877960205078</v>
      </c>
      <c r="AA588" s="217">
        <v>40307.29296875</v>
      </c>
      <c r="AB588" s="216">
        <v>6263.2724609375</v>
      </c>
    </row>
    <row r="589" spans="1:28">
      <c r="A589" s="352">
        <v>41881</v>
      </c>
      <c r="B589" s="181" t="s">
        <v>126</v>
      </c>
      <c r="C589" s="218" t="s">
        <v>122</v>
      </c>
      <c r="D589" s="241"/>
      <c r="E589" s="305">
        <v>103</v>
      </c>
      <c r="F589" s="305">
        <v>7</v>
      </c>
      <c r="G589" s="305">
        <v>302</v>
      </c>
      <c r="H589" s="305">
        <v>21</v>
      </c>
      <c r="I589" s="305">
        <v>922</v>
      </c>
      <c r="J589" s="305">
        <v>86</v>
      </c>
      <c r="K589" s="215">
        <v>2819291</v>
      </c>
      <c r="L589" s="215">
        <v>2877179</v>
      </c>
      <c r="M589" s="216">
        <v>97.988029479980469</v>
      </c>
      <c r="N589" s="215">
        <v>5148683</v>
      </c>
      <c r="O589" s="215">
        <v>5260266</v>
      </c>
      <c r="P589" s="216">
        <v>97.878753662109375</v>
      </c>
      <c r="Q589" s="215">
        <v>2219</v>
      </c>
      <c r="R589" s="217">
        <v>7.7124156057834625E-2</v>
      </c>
      <c r="S589" s="215">
        <v>798</v>
      </c>
      <c r="T589" s="217">
        <v>1.517033576965332E-2</v>
      </c>
      <c r="U589" s="215">
        <v>86171</v>
      </c>
      <c r="V589" s="217">
        <v>3.0564777851104736</v>
      </c>
      <c r="W589" s="215">
        <v>53256</v>
      </c>
      <c r="X589" s="217">
        <v>1.0343616008758545</v>
      </c>
      <c r="Y589" s="217">
        <v>90.862014770507813</v>
      </c>
      <c r="Z589" s="217">
        <v>34.554374694824219</v>
      </c>
      <c r="AA589" s="217">
        <v>44239.7890625</v>
      </c>
      <c r="AB589" s="216">
        <v>6867.5390625</v>
      </c>
    </row>
    <row r="590" spans="1:28">
      <c r="A590" s="352">
        <v>41881</v>
      </c>
      <c r="B590" s="181" t="s">
        <v>184</v>
      </c>
      <c r="C590" s="218" t="s">
        <v>122</v>
      </c>
      <c r="D590" s="241"/>
      <c r="E590" s="305">
        <v>97</v>
      </c>
      <c r="F590" s="305">
        <v>17</v>
      </c>
      <c r="G590" s="305">
        <v>289</v>
      </c>
      <c r="H590" s="305">
        <v>51</v>
      </c>
      <c r="I590" s="305">
        <v>972</v>
      </c>
      <c r="J590" s="305">
        <v>219</v>
      </c>
      <c r="K590" s="215">
        <v>3010769</v>
      </c>
      <c r="L590" s="215">
        <v>3097547</v>
      </c>
      <c r="M590" s="216">
        <v>97.198493957519531</v>
      </c>
      <c r="N590" s="215">
        <v>6468185</v>
      </c>
      <c r="O590" s="215">
        <v>6675247</v>
      </c>
      <c r="P590" s="216">
        <v>96.898063659667969</v>
      </c>
      <c r="Q590" s="215">
        <v>18006</v>
      </c>
      <c r="R590" s="217">
        <v>0.58129870891571045</v>
      </c>
      <c r="S590" s="215">
        <v>71985</v>
      </c>
      <c r="T590" s="217">
        <v>1.0783870220184326</v>
      </c>
      <c r="U590" s="215">
        <v>140367</v>
      </c>
      <c r="V590" s="217">
        <v>4.6621642112731934</v>
      </c>
      <c r="W590" s="215">
        <v>76055</v>
      </c>
      <c r="X590" s="217">
        <v>1.1758321523666382</v>
      </c>
      <c r="Y590" s="217">
        <v>78.9688720703125</v>
      </c>
      <c r="Z590" s="217">
        <v>29.6392822265625</v>
      </c>
      <c r="AA590" s="217">
        <v>40610.00390625</v>
      </c>
      <c r="AB590" s="216">
        <v>6168.11328125</v>
      </c>
    </row>
    <row r="591" spans="1:28">
      <c r="A591" s="352">
        <v>41881</v>
      </c>
      <c r="B591" s="181" t="s">
        <v>131</v>
      </c>
      <c r="C591" s="218" t="s">
        <v>176</v>
      </c>
      <c r="D591" s="241"/>
      <c r="E591" s="305">
        <v>168</v>
      </c>
      <c r="F591" s="305">
        <v>20</v>
      </c>
      <c r="G591" s="305">
        <v>489</v>
      </c>
      <c r="H591" s="305">
        <v>50</v>
      </c>
      <c r="I591" s="305">
        <v>1430</v>
      </c>
      <c r="J591" s="305">
        <v>162</v>
      </c>
      <c r="K591" s="215">
        <v>18865</v>
      </c>
      <c r="L591" s="215">
        <v>15119467</v>
      </c>
      <c r="M591" s="216">
        <v>0.12477291375398636</v>
      </c>
      <c r="N591" s="215">
        <v>49021816</v>
      </c>
      <c r="O591" s="215">
        <v>49326472</v>
      </c>
      <c r="P591" s="216">
        <v>99.382369995117188</v>
      </c>
      <c r="Q591" s="215">
        <v>0</v>
      </c>
      <c r="R591" s="217">
        <v>0</v>
      </c>
      <c r="S591" s="215">
        <v>0</v>
      </c>
      <c r="T591" s="217">
        <v>0</v>
      </c>
      <c r="U591" s="215">
        <v>95656</v>
      </c>
      <c r="V591" s="217">
        <v>507.05538940429687</v>
      </c>
      <c r="W591" s="215">
        <v>325496</v>
      </c>
      <c r="X591" s="217">
        <v>0.66398191452026367</v>
      </c>
      <c r="Y591" s="217">
        <v>40.938106536865234</v>
      </c>
      <c r="Z591" s="217">
        <v>25.720781326293945</v>
      </c>
      <c r="AA591" s="217">
        <v>81584.9765625</v>
      </c>
      <c r="AB591" s="216">
        <v>16780.326171875</v>
      </c>
    </row>
    <row r="592" spans="1:28">
      <c r="A592" s="352">
        <v>41881</v>
      </c>
      <c r="B592" s="181" t="s">
        <v>124</v>
      </c>
      <c r="C592" s="181" t="s">
        <v>176</v>
      </c>
      <c r="D592" s="241"/>
      <c r="E592" s="180">
        <v>117</v>
      </c>
      <c r="F592" s="180">
        <v>32</v>
      </c>
      <c r="G592" s="180">
        <v>344</v>
      </c>
      <c r="H592" s="180">
        <v>86</v>
      </c>
      <c r="I592" s="180">
        <v>1302</v>
      </c>
      <c r="J592" s="180">
        <v>346</v>
      </c>
      <c r="K592" s="215">
        <v>15050</v>
      </c>
      <c r="L592" s="215">
        <v>11055723</v>
      </c>
      <c r="M592" s="216">
        <v>0.13612858951091766</v>
      </c>
      <c r="N592" s="215">
        <v>32770396</v>
      </c>
      <c r="O592" s="215">
        <v>33108090</v>
      </c>
      <c r="P592" s="216">
        <v>98.980026245117188</v>
      </c>
      <c r="Q592" s="215">
        <v>0</v>
      </c>
      <c r="R592" s="217">
        <v>0</v>
      </c>
      <c r="S592" s="215">
        <v>0</v>
      </c>
      <c r="T592" s="217">
        <v>0</v>
      </c>
      <c r="U592" s="215">
        <v>80066</v>
      </c>
      <c r="V592" s="217">
        <v>532</v>
      </c>
      <c r="W592" s="215">
        <v>158406</v>
      </c>
      <c r="X592" s="217">
        <v>0.48338139057159424</v>
      </c>
      <c r="Y592" s="217">
        <v>40.4896240234375</v>
      </c>
      <c r="Z592" s="217">
        <v>26.045265197753906</v>
      </c>
      <c r="AA592" s="217">
        <v>59036.15625</v>
      </c>
      <c r="AB592" s="216">
        <v>11263.1787109375</v>
      </c>
    </row>
    <row r="593" spans="1:28">
      <c r="A593" s="352">
        <v>41881</v>
      </c>
      <c r="B593" s="206" t="s">
        <v>133</v>
      </c>
      <c r="C593" s="206" t="s">
        <v>176</v>
      </c>
      <c r="D593" s="241"/>
      <c r="E593" s="180">
        <v>164</v>
      </c>
      <c r="F593" s="180">
        <v>12</v>
      </c>
      <c r="G593" s="180">
        <v>485</v>
      </c>
      <c r="H593" s="180">
        <v>34</v>
      </c>
      <c r="I593" s="180">
        <v>1425</v>
      </c>
      <c r="J593" s="180">
        <v>116</v>
      </c>
      <c r="K593" s="254">
        <v>18165</v>
      </c>
      <c r="L593" s="254">
        <v>15179900</v>
      </c>
      <c r="M593" s="246">
        <v>0.11966481804847717</v>
      </c>
      <c r="N593" s="254">
        <v>55475520</v>
      </c>
      <c r="O593" s="254">
        <v>55757568</v>
      </c>
      <c r="P593" s="246">
        <v>99.494155883789063</v>
      </c>
      <c r="Q593" s="254">
        <v>0</v>
      </c>
      <c r="R593" s="249">
        <v>0</v>
      </c>
      <c r="S593" s="254">
        <v>0</v>
      </c>
      <c r="T593" s="249">
        <v>0</v>
      </c>
      <c r="U593" s="254">
        <v>91048</v>
      </c>
      <c r="V593" s="249">
        <v>501.22763061523438</v>
      </c>
      <c r="W593" s="254">
        <v>234650</v>
      </c>
      <c r="X593" s="249">
        <v>0.42297935485839844</v>
      </c>
      <c r="Y593" s="249">
        <v>41.087173461914063</v>
      </c>
      <c r="Z593" s="249">
        <v>25.422477722167969</v>
      </c>
      <c r="AA593" s="249">
        <v>100681.3203125</v>
      </c>
      <c r="AB593" s="246">
        <v>20232.31640625</v>
      </c>
    </row>
    <row r="594" spans="1:28">
      <c r="A594" s="352">
        <v>41881</v>
      </c>
      <c r="B594" s="206" t="s">
        <v>125</v>
      </c>
      <c r="C594" s="206" t="s">
        <v>176</v>
      </c>
      <c r="D594" s="241"/>
      <c r="E594" s="180">
        <v>166</v>
      </c>
      <c r="F594" s="180">
        <v>8</v>
      </c>
      <c r="G594" s="180">
        <v>474</v>
      </c>
      <c r="H594" s="180">
        <v>24</v>
      </c>
      <c r="I594" s="180">
        <v>1535</v>
      </c>
      <c r="J594" s="180">
        <v>93</v>
      </c>
      <c r="K594" s="254">
        <v>17430</v>
      </c>
      <c r="L594" s="254">
        <v>11229640</v>
      </c>
      <c r="M594" s="246">
        <v>0.15521423518657684</v>
      </c>
      <c r="N594" s="254">
        <v>39463256</v>
      </c>
      <c r="O594" s="254">
        <v>39744636</v>
      </c>
      <c r="P594" s="246">
        <v>99.292030334472656</v>
      </c>
      <c r="Q594" s="254">
        <v>0</v>
      </c>
      <c r="R594" s="249">
        <v>0</v>
      </c>
      <c r="S594" s="254">
        <v>0</v>
      </c>
      <c r="T594" s="249">
        <v>0</v>
      </c>
      <c r="U594" s="254">
        <v>81125</v>
      </c>
      <c r="V594" s="249">
        <v>465.43316650390625</v>
      </c>
      <c r="W594" s="254">
        <v>176710</v>
      </c>
      <c r="X594" s="249">
        <v>0.44778361916542053</v>
      </c>
      <c r="Y594" s="249">
        <v>41.087471008300781</v>
      </c>
      <c r="Z594" s="249">
        <v>25.471424102783203</v>
      </c>
      <c r="AA594" s="249">
        <v>70764.78125</v>
      </c>
      <c r="AB594" s="246">
        <v>13989.6005859375</v>
      </c>
    </row>
    <row r="595" spans="1:28">
      <c r="A595" s="352">
        <v>41881</v>
      </c>
      <c r="B595" s="181" t="s">
        <v>127</v>
      </c>
      <c r="C595" s="181" t="s">
        <v>128</v>
      </c>
      <c r="D595" s="241"/>
      <c r="E595" s="388">
        <v>150</v>
      </c>
      <c r="F595" s="388">
        <v>16</v>
      </c>
      <c r="G595" s="388">
        <v>450</v>
      </c>
      <c r="H595" s="388">
        <v>48</v>
      </c>
      <c r="I595" s="388">
        <v>1441</v>
      </c>
      <c r="J595" s="388">
        <v>166</v>
      </c>
      <c r="K595" s="187">
        <v>4748628</v>
      </c>
      <c r="L595" s="187">
        <v>4752610</v>
      </c>
      <c r="M595" s="185">
        <v>99.916213989257813</v>
      </c>
      <c r="N595" s="187">
        <v>21157636</v>
      </c>
      <c r="O595" s="187">
        <v>21246528</v>
      </c>
      <c r="P595" s="185">
        <v>99.581619262695313</v>
      </c>
      <c r="Q595" s="187">
        <v>108620</v>
      </c>
      <c r="R595" s="186">
        <v>2.2854809761047363</v>
      </c>
      <c r="S595" s="187">
        <v>4355</v>
      </c>
      <c r="T595" s="186">
        <v>2.0497467368841171E-2</v>
      </c>
      <c r="U595" s="187">
        <v>55451</v>
      </c>
      <c r="V595" s="186">
        <v>1.1677267551422119</v>
      </c>
      <c r="W595" s="187">
        <v>18316</v>
      </c>
      <c r="X595" s="186">
        <v>8.6569219827651978E-2</v>
      </c>
      <c r="Y595" s="186">
        <v>111.09181976318359</v>
      </c>
      <c r="Z595" s="186">
        <v>27.554983139038086</v>
      </c>
      <c r="AA595" s="186">
        <v>54993.41796875</v>
      </c>
      <c r="AB595" s="185">
        <v>8885.5</v>
      </c>
    </row>
    <row r="596" spans="1:28">
      <c r="A596" s="352">
        <v>41881</v>
      </c>
      <c r="B596" s="181" t="s">
        <v>129</v>
      </c>
      <c r="C596" s="181" t="s">
        <v>128</v>
      </c>
      <c r="D596" s="241"/>
      <c r="E596" s="388">
        <v>152</v>
      </c>
      <c r="F596" s="388">
        <v>3</v>
      </c>
      <c r="G596" s="388">
        <v>452</v>
      </c>
      <c r="H596" s="388">
        <v>9</v>
      </c>
      <c r="I596" s="388">
        <v>1180</v>
      </c>
      <c r="J596" s="388">
        <v>29</v>
      </c>
      <c r="K596" s="187">
        <v>2827654</v>
      </c>
      <c r="L596" s="187">
        <v>2829849</v>
      </c>
      <c r="M596" s="185">
        <v>99.922431945800781</v>
      </c>
      <c r="N596" s="187">
        <v>13927133</v>
      </c>
      <c r="O596" s="187">
        <v>13983970</v>
      </c>
      <c r="P596" s="185">
        <v>99.593559265136719</v>
      </c>
      <c r="Q596" s="187">
        <v>12295</v>
      </c>
      <c r="R596" s="186">
        <v>0.43447548151016235</v>
      </c>
      <c r="S596" s="187">
        <v>1263</v>
      </c>
      <c r="T596" s="186">
        <v>9.0317698195576668E-3</v>
      </c>
      <c r="U596" s="187">
        <v>27899</v>
      </c>
      <c r="V596" s="186">
        <v>0.9866483211517334</v>
      </c>
      <c r="W596" s="187">
        <v>12252</v>
      </c>
      <c r="X596" s="186">
        <v>8.7972164154052734E-2</v>
      </c>
      <c r="Y596" s="186">
        <v>105.33830261230469</v>
      </c>
      <c r="Z596" s="186">
        <v>27.960016250610352</v>
      </c>
      <c r="AA596" s="186">
        <v>39652.77734375</v>
      </c>
      <c r="AB596" s="185">
        <v>5506.42041015625</v>
      </c>
    </row>
    <row r="597" spans="1:28">
      <c r="A597" s="352">
        <v>41881</v>
      </c>
      <c r="B597" s="199" t="s">
        <v>130</v>
      </c>
      <c r="C597" s="199" t="s">
        <v>128</v>
      </c>
      <c r="D597" s="241"/>
      <c r="E597" s="219">
        <v>176</v>
      </c>
      <c r="F597" s="219">
        <v>5</v>
      </c>
      <c r="G597" s="219">
        <v>528</v>
      </c>
      <c r="H597" s="219">
        <v>15</v>
      </c>
      <c r="I597" s="219">
        <v>899</v>
      </c>
      <c r="J597" s="219">
        <v>32</v>
      </c>
      <c r="K597" s="255">
        <v>5331683</v>
      </c>
      <c r="L597" s="255">
        <v>5332435</v>
      </c>
      <c r="M597" s="196">
        <v>99.98590087890625</v>
      </c>
      <c r="N597" s="255">
        <v>27548388</v>
      </c>
      <c r="O597" s="255">
        <v>27602176</v>
      </c>
      <c r="P597" s="196">
        <v>99.805130004882813</v>
      </c>
      <c r="Q597" s="255">
        <v>33039</v>
      </c>
      <c r="R597" s="214">
        <v>0.61958563327789307</v>
      </c>
      <c r="S597" s="255">
        <v>2105</v>
      </c>
      <c r="T597" s="214">
        <v>7.6262103393673897E-3</v>
      </c>
      <c r="U597" s="255">
        <v>39255</v>
      </c>
      <c r="V597" s="214">
        <v>0.7362591028213501</v>
      </c>
      <c r="W597" s="255">
        <v>15364</v>
      </c>
      <c r="X597" s="214">
        <v>5.5770959705114365E-2</v>
      </c>
      <c r="Y597" s="256">
        <v>116.02040863037109</v>
      </c>
      <c r="Z597" s="256">
        <v>30.861333847045898</v>
      </c>
      <c r="AA597" s="256">
        <v>72942.5859375</v>
      </c>
      <c r="AB597" s="256">
        <v>12735.533203125</v>
      </c>
    </row>
    <row r="598" spans="1:28">
      <c r="A598" s="352">
        <v>41881</v>
      </c>
      <c r="B598" s="180" t="s">
        <v>132</v>
      </c>
      <c r="C598" s="180" t="s">
        <v>128</v>
      </c>
      <c r="D598" s="241"/>
      <c r="E598" s="219">
        <v>178</v>
      </c>
      <c r="F598" s="219">
        <v>5</v>
      </c>
      <c r="G598" s="219">
        <v>527</v>
      </c>
      <c r="H598" s="219">
        <v>15</v>
      </c>
      <c r="I598" s="219">
        <v>1034</v>
      </c>
      <c r="J598" s="219">
        <v>33</v>
      </c>
      <c r="K598" s="219">
        <v>4684880</v>
      </c>
      <c r="L598" s="219">
        <v>4686174</v>
      </c>
      <c r="M598" s="196">
        <v>99.972389221191406</v>
      </c>
      <c r="N598" s="219">
        <v>23066516</v>
      </c>
      <c r="O598" s="219">
        <v>23131342</v>
      </c>
      <c r="P598" s="196">
        <v>99.719749450683594</v>
      </c>
      <c r="Q598" s="219">
        <v>30043</v>
      </c>
      <c r="R598" s="196">
        <v>0.64109867811203003</v>
      </c>
      <c r="S598" s="219">
        <v>473327</v>
      </c>
      <c r="T598" s="196">
        <v>2.0462582111358643</v>
      </c>
      <c r="U598" s="219">
        <v>49393</v>
      </c>
      <c r="V598" s="196">
        <v>1.0543066263198853</v>
      </c>
      <c r="W598" s="219">
        <v>11947</v>
      </c>
      <c r="X598" s="196">
        <v>5.1793690770864487E-2</v>
      </c>
      <c r="Y598" s="194">
        <v>114.59054565429687</v>
      </c>
      <c r="Z598" s="194">
        <v>30.332418441772461</v>
      </c>
      <c r="AA598" s="194">
        <v>60345.11328125</v>
      </c>
      <c r="AB598" s="194">
        <v>9808.76171875</v>
      </c>
    </row>
    <row r="599" spans="1:28">
      <c r="A599" s="352">
        <v>41880</v>
      </c>
      <c r="B599" s="199" t="s">
        <v>6</v>
      </c>
      <c r="C599" s="199"/>
      <c r="D599" s="241"/>
      <c r="E599" s="219">
        <v>1925</v>
      </c>
      <c r="F599" s="219">
        <v>209</v>
      </c>
      <c r="G599" s="219">
        <v>5702</v>
      </c>
      <c r="H599" s="219">
        <v>605</v>
      </c>
      <c r="I599" s="219">
        <v>16860</v>
      </c>
      <c r="J599" s="219">
        <v>2316</v>
      </c>
      <c r="K599" s="255">
        <v>39837125</v>
      </c>
      <c r="L599" s="255">
        <v>94569427</v>
      </c>
      <c r="M599" s="196">
        <v>42.12473974279235</v>
      </c>
      <c r="N599" s="255">
        <v>311275117</v>
      </c>
      <c r="O599" s="255">
        <v>313871318</v>
      </c>
      <c r="P599" s="196">
        <v>99.172845414310842</v>
      </c>
      <c r="Q599" s="255">
        <v>357760</v>
      </c>
      <c r="R599" s="214" t="e">
        <v>#DIV/0!</v>
      </c>
      <c r="S599" s="255">
        <v>291891</v>
      </c>
      <c r="T599" s="214">
        <v>0.21888695898473767</v>
      </c>
      <c r="U599" s="255">
        <v>1473165</v>
      </c>
      <c r="V599" s="214">
        <v>3.6979701808001924</v>
      </c>
      <c r="W599" s="255">
        <v>1569648</v>
      </c>
      <c r="X599" s="214">
        <v>0.50426388434572023</v>
      </c>
      <c r="Y599" s="256">
        <v>78.904366366068516</v>
      </c>
      <c r="Z599" s="256">
        <v>28.621692021687824</v>
      </c>
      <c r="AA599" s="256">
        <v>807851.11328125</v>
      </c>
      <c r="AB599" s="256">
        <v>141448.654296875</v>
      </c>
    </row>
    <row r="600" spans="1:28">
      <c r="A600" s="352">
        <v>41880</v>
      </c>
      <c r="B600" s="180" t="s">
        <v>134</v>
      </c>
      <c r="C600" s="180"/>
      <c r="D600" s="241"/>
      <c r="E600" s="219">
        <v>654</v>
      </c>
      <c r="F600" s="219">
        <v>108</v>
      </c>
      <c r="G600" s="219">
        <v>1953</v>
      </c>
      <c r="H600" s="219">
        <v>324</v>
      </c>
      <c r="I600" s="219">
        <v>6683</v>
      </c>
      <c r="J600" s="219">
        <v>1340</v>
      </c>
      <c r="K600" s="219">
        <v>21527632</v>
      </c>
      <c r="L600" s="219">
        <v>22122785</v>
      </c>
      <c r="M600" s="196">
        <v>97.309773611233851</v>
      </c>
      <c r="N600" s="219">
        <v>43039472</v>
      </c>
      <c r="O600" s="219">
        <v>44149059</v>
      </c>
      <c r="P600" s="196">
        <v>97.486725594762959</v>
      </c>
      <c r="Q600" s="219">
        <v>147273</v>
      </c>
      <c r="R600" s="196">
        <v>0.66570732713379954</v>
      </c>
      <c r="S600" s="219">
        <v>270224</v>
      </c>
      <c r="T600" s="196">
        <v>0.61207194236997831</v>
      </c>
      <c r="U600" s="219">
        <v>930270</v>
      </c>
      <c r="V600" s="196">
        <v>4.3212833756626434</v>
      </c>
      <c r="W600" s="219">
        <v>580228</v>
      </c>
      <c r="X600" s="196">
        <v>1.3481299176568389</v>
      </c>
      <c r="Y600" s="194">
        <v>83.208505249023432</v>
      </c>
      <c r="Z600" s="194">
        <v>30.632148742675781</v>
      </c>
      <c r="AA600" s="194">
        <v>265879.00390625</v>
      </c>
      <c r="AB600" s="194">
        <v>40341.853515625</v>
      </c>
    </row>
    <row r="601" spans="1:28">
      <c r="A601" s="352">
        <v>41880</v>
      </c>
      <c r="B601" s="180" t="s">
        <v>175</v>
      </c>
      <c r="C601" s="180"/>
      <c r="D601" s="241"/>
      <c r="E601" s="219">
        <v>615</v>
      </c>
      <c r="F601" s="219">
        <v>72</v>
      </c>
      <c r="G601" s="219">
        <v>1792</v>
      </c>
      <c r="H601" s="219">
        <v>194</v>
      </c>
      <c r="I601" s="219">
        <v>5690</v>
      </c>
      <c r="J601" s="219">
        <v>717</v>
      </c>
      <c r="K601" s="219">
        <v>69510</v>
      </c>
      <c r="L601" s="219">
        <v>54198341</v>
      </c>
      <c r="M601" s="196">
        <v>0.12825115809356602</v>
      </c>
      <c r="N601" s="219">
        <v>179298588</v>
      </c>
      <c r="O601" s="219">
        <v>180518924</v>
      </c>
      <c r="P601" s="196">
        <v>99.323984448300834</v>
      </c>
      <c r="Q601" s="219">
        <v>0</v>
      </c>
      <c r="R601" s="196" t="e">
        <v>#DIV/0!</v>
      </c>
      <c r="S601" s="219">
        <v>0</v>
      </c>
      <c r="T601" s="196" t="e">
        <v>#DIV/0!</v>
      </c>
      <c r="U601" s="219">
        <v>382497</v>
      </c>
      <c r="V601" s="196">
        <v>550.27622161245301</v>
      </c>
      <c r="W601" s="219">
        <v>929346</v>
      </c>
      <c r="X601" s="196">
        <v>0.51832310035773288</v>
      </c>
      <c r="Y601" s="194">
        <v>40.660662651062012</v>
      </c>
      <c r="Z601" s="194">
        <v>25.783658981323242</v>
      </c>
      <c r="AA601" s="194">
        <v>313375.26953125</v>
      </c>
      <c r="AB601" s="194">
        <v>63168.1337890625</v>
      </c>
    </row>
    <row r="602" spans="1:28">
      <c r="A602" s="352">
        <v>41880</v>
      </c>
      <c r="B602" s="218" t="s">
        <v>135</v>
      </c>
      <c r="C602" s="126"/>
      <c r="D602" s="241"/>
      <c r="E602" s="219">
        <v>656</v>
      </c>
      <c r="F602" s="219">
        <v>29</v>
      </c>
      <c r="G602" s="219">
        <v>1957</v>
      </c>
      <c r="H602" s="219">
        <v>87</v>
      </c>
      <c r="I602" s="219">
        <v>4487</v>
      </c>
      <c r="J602" s="219">
        <v>259</v>
      </c>
      <c r="K602" s="189">
        <v>18239983</v>
      </c>
      <c r="L602" s="189">
        <v>18248301</v>
      </c>
      <c r="M602" s="196">
        <v>99.954417674281018</v>
      </c>
      <c r="N602" s="189">
        <v>88937057</v>
      </c>
      <c r="O602" s="189">
        <v>89203335</v>
      </c>
      <c r="P602" s="196">
        <v>99.701493223319503</v>
      </c>
      <c r="Q602" s="189">
        <v>210487</v>
      </c>
      <c r="R602" s="192">
        <v>1.1534607846682841</v>
      </c>
      <c r="S602" s="189">
        <v>21667</v>
      </c>
      <c r="T602" s="192">
        <v>2.4289450476392811E-2</v>
      </c>
      <c r="U602" s="189">
        <v>160398</v>
      </c>
      <c r="V602" s="205">
        <v>0.87937584319739359</v>
      </c>
      <c r="W602" s="189">
        <v>60074</v>
      </c>
      <c r="X602" s="205">
        <v>6.7546646514535222E-2</v>
      </c>
      <c r="Y602" s="203">
        <v>112.84393119812012</v>
      </c>
      <c r="Z602" s="203">
        <v>29.449268341064453</v>
      </c>
      <c r="AA602" s="203">
        <v>228596.83984375</v>
      </c>
      <c r="AB602" s="203">
        <v>37938.6669921875</v>
      </c>
    </row>
    <row r="603" spans="1:28">
      <c r="A603" s="352">
        <v>41880</v>
      </c>
      <c r="B603" s="218" t="s">
        <v>121</v>
      </c>
      <c r="C603" s="218" t="s">
        <v>122</v>
      </c>
      <c r="D603" s="241"/>
      <c r="E603" s="305">
        <v>168</v>
      </c>
      <c r="F603" s="305">
        <v>63</v>
      </c>
      <c r="G603" s="305">
        <v>492</v>
      </c>
      <c r="H603" s="305">
        <v>188</v>
      </c>
      <c r="I603" s="305">
        <v>1873</v>
      </c>
      <c r="J603" s="305">
        <v>789</v>
      </c>
      <c r="K603" s="215">
        <v>7688960</v>
      </c>
      <c r="L603" s="215">
        <v>7976628</v>
      </c>
      <c r="M603" s="216">
        <v>96.39361572265625</v>
      </c>
      <c r="N603" s="215">
        <v>16457957</v>
      </c>
      <c r="O603" s="215">
        <v>16945414</v>
      </c>
      <c r="P603" s="216">
        <v>97.123367309570313</v>
      </c>
      <c r="Q603" s="215">
        <v>116477</v>
      </c>
      <c r="R603" s="217">
        <v>1.4602285623550415</v>
      </c>
      <c r="S603" s="215">
        <v>183622</v>
      </c>
      <c r="T603" s="217">
        <v>1.083608865737915</v>
      </c>
      <c r="U603" s="215">
        <v>432723</v>
      </c>
      <c r="V603" s="217">
        <v>5.6278481483459473</v>
      </c>
      <c r="W603" s="215">
        <v>295387</v>
      </c>
      <c r="X603" s="217">
        <v>1.7947975397109985</v>
      </c>
      <c r="Y603" s="217">
        <v>70.928810119628906</v>
      </c>
      <c r="Z603" s="217">
        <v>25.442876815795898</v>
      </c>
      <c r="AA603" s="217">
        <v>87039.1875</v>
      </c>
      <c r="AB603" s="216">
        <v>12906.8525390625</v>
      </c>
    </row>
    <row r="604" spans="1:28">
      <c r="A604" s="352">
        <v>41880</v>
      </c>
      <c r="B604" s="242" t="s">
        <v>123</v>
      </c>
      <c r="C604" s="218" t="s">
        <v>122</v>
      </c>
      <c r="D604" s="241"/>
      <c r="E604" s="305">
        <v>157</v>
      </c>
      <c r="F604" s="305">
        <v>11</v>
      </c>
      <c r="G604" s="305">
        <v>483</v>
      </c>
      <c r="H604" s="305">
        <v>34</v>
      </c>
      <c r="I604" s="305">
        <v>1452</v>
      </c>
      <c r="J604" s="305">
        <v>132</v>
      </c>
      <c r="K604" s="215">
        <v>4513907</v>
      </c>
      <c r="L604" s="215">
        <v>4596322</v>
      </c>
      <c r="M604" s="216">
        <v>98.206939697265625</v>
      </c>
      <c r="N604" s="215">
        <v>8126351</v>
      </c>
      <c r="O604" s="215">
        <v>8277095</v>
      </c>
      <c r="P604" s="216">
        <v>98.178779602050781</v>
      </c>
      <c r="Q604" s="215">
        <v>8845</v>
      </c>
      <c r="R604" s="217">
        <v>0.19243647158145905</v>
      </c>
      <c r="S604" s="215">
        <v>8699</v>
      </c>
      <c r="T604" s="217">
        <v>0.10509725660085678</v>
      </c>
      <c r="U604" s="215">
        <v>131089</v>
      </c>
      <c r="V604" s="217">
        <v>2.90411376953125</v>
      </c>
      <c r="W604" s="215">
        <v>84374</v>
      </c>
      <c r="X604" s="217">
        <v>1.0382765531539917</v>
      </c>
      <c r="Y604" s="217">
        <v>91.224723815917969</v>
      </c>
      <c r="Z604" s="217">
        <v>32.742523193359375</v>
      </c>
      <c r="AA604" s="217">
        <v>55965.125</v>
      </c>
      <c r="AB604" s="216">
        <v>8547.2509765625</v>
      </c>
    </row>
    <row r="605" spans="1:28">
      <c r="A605" s="352">
        <v>41880</v>
      </c>
      <c r="B605" s="242" t="s">
        <v>183</v>
      </c>
      <c r="C605" s="218" t="s">
        <v>122</v>
      </c>
      <c r="D605" s="241"/>
      <c r="E605" s="305">
        <v>129</v>
      </c>
      <c r="F605" s="305">
        <v>10</v>
      </c>
      <c r="G605" s="305">
        <v>387</v>
      </c>
      <c r="H605" s="305">
        <v>30</v>
      </c>
      <c r="I605" s="305">
        <v>1464</v>
      </c>
      <c r="J605" s="305">
        <v>114</v>
      </c>
      <c r="K605" s="215">
        <v>3452581</v>
      </c>
      <c r="L605" s="215">
        <v>3528355</v>
      </c>
      <c r="M605" s="216">
        <v>97.852424621582031</v>
      </c>
      <c r="N605" s="215">
        <v>6495449</v>
      </c>
      <c r="O605" s="215">
        <v>6635863</v>
      </c>
      <c r="P605" s="216">
        <v>97.884010314941406</v>
      </c>
      <c r="Q605" s="215">
        <v>5888</v>
      </c>
      <c r="R605" s="217">
        <v>0.16687662899494171</v>
      </c>
      <c r="S605" s="215">
        <v>8930</v>
      </c>
      <c r="T605" s="217">
        <v>0.13457179069519043</v>
      </c>
      <c r="U605" s="215">
        <v>127507</v>
      </c>
      <c r="V605" s="217">
        <v>3.6930921077728271</v>
      </c>
      <c r="W605" s="215">
        <v>68071</v>
      </c>
      <c r="X605" s="217">
        <v>1.0479799509048462</v>
      </c>
      <c r="Y605" s="217">
        <v>87.176544189453125</v>
      </c>
      <c r="Z605" s="217">
        <v>33.084884643554687</v>
      </c>
      <c r="AA605" s="217">
        <v>44543.07421875</v>
      </c>
      <c r="AB605" s="216">
        <v>7109.68115234375</v>
      </c>
    </row>
    <row r="606" spans="1:28">
      <c r="A606" s="352">
        <v>41880</v>
      </c>
      <c r="B606" s="181" t="s">
        <v>126</v>
      </c>
      <c r="C606" s="218" t="s">
        <v>122</v>
      </c>
      <c r="D606" s="241"/>
      <c r="E606" s="305">
        <v>103</v>
      </c>
      <c r="F606" s="305">
        <v>7</v>
      </c>
      <c r="G606" s="305">
        <v>302</v>
      </c>
      <c r="H606" s="305">
        <v>21</v>
      </c>
      <c r="I606" s="305">
        <v>922</v>
      </c>
      <c r="J606" s="305">
        <v>86</v>
      </c>
      <c r="K606" s="215">
        <v>2876952</v>
      </c>
      <c r="L606" s="215">
        <v>2943165</v>
      </c>
      <c r="M606" s="216">
        <v>97.750282287597656</v>
      </c>
      <c r="N606" s="215">
        <v>5326326</v>
      </c>
      <c r="O606" s="215">
        <v>5443707</v>
      </c>
      <c r="P606" s="216">
        <v>97.843727111816406</v>
      </c>
      <c r="Q606" s="215">
        <v>2202</v>
      </c>
      <c r="R606" s="217">
        <v>7.4817419052124023E-2</v>
      </c>
      <c r="S606" s="215">
        <v>1180</v>
      </c>
      <c r="T606" s="217">
        <v>2.1676406264305115E-2</v>
      </c>
      <c r="U606" s="215">
        <v>94394</v>
      </c>
      <c r="V606" s="217">
        <v>3.2810418605804443</v>
      </c>
      <c r="W606" s="215">
        <v>54770</v>
      </c>
      <c r="X606" s="217">
        <v>1.0282884836196899</v>
      </c>
      <c r="Y606" s="217">
        <v>87.514678955078125</v>
      </c>
      <c r="Z606" s="217">
        <v>31.880376815795898</v>
      </c>
      <c r="AA606" s="217">
        <v>37875.79296875</v>
      </c>
      <c r="AB606" s="216">
        <v>5545.1748046875</v>
      </c>
    </row>
    <row r="607" spans="1:28">
      <c r="A607" s="352">
        <v>41880</v>
      </c>
      <c r="B607" s="181" t="s">
        <v>184</v>
      </c>
      <c r="C607" s="218" t="s">
        <v>122</v>
      </c>
      <c r="D607" s="241"/>
      <c r="E607" s="305">
        <v>97</v>
      </c>
      <c r="F607" s="305">
        <v>17</v>
      </c>
      <c r="G607" s="305">
        <v>289</v>
      </c>
      <c r="H607" s="305">
        <v>51</v>
      </c>
      <c r="I607" s="305">
        <v>972</v>
      </c>
      <c r="J607" s="305">
        <v>219</v>
      </c>
      <c r="K607" s="215">
        <v>2995232</v>
      </c>
      <c r="L607" s="215">
        <v>3078315</v>
      </c>
      <c r="M607" s="216">
        <v>97.301025390625</v>
      </c>
      <c r="N607" s="215">
        <v>6633389</v>
      </c>
      <c r="O607" s="215">
        <v>6846980</v>
      </c>
      <c r="P607" s="216">
        <v>96.880508422851563</v>
      </c>
      <c r="Q607" s="215">
        <v>13861</v>
      </c>
      <c r="R607" s="217">
        <v>0.45027881860733032</v>
      </c>
      <c r="S607" s="215">
        <v>67793</v>
      </c>
      <c r="T607" s="217">
        <v>0.99011534452438354</v>
      </c>
      <c r="U607" s="215">
        <v>144557</v>
      </c>
      <c r="V607" s="217">
        <v>4.8262372016906738</v>
      </c>
      <c r="W607" s="215">
        <v>77626</v>
      </c>
      <c r="X607" s="217">
        <v>1.1702313423156738</v>
      </c>
      <c r="Y607" s="217">
        <v>79.197769165039063</v>
      </c>
      <c r="Z607" s="217">
        <v>30.010082244873047</v>
      </c>
      <c r="AA607" s="217">
        <v>40455.82421875</v>
      </c>
      <c r="AB607" s="216">
        <v>6232.89404296875</v>
      </c>
    </row>
    <row r="608" spans="1:28">
      <c r="A608" s="352">
        <v>41880</v>
      </c>
      <c r="B608" s="181" t="s">
        <v>131</v>
      </c>
      <c r="C608" s="218" t="s">
        <v>176</v>
      </c>
      <c r="D608" s="241"/>
      <c r="E608" s="305">
        <v>168</v>
      </c>
      <c r="F608" s="305">
        <v>20</v>
      </c>
      <c r="G608" s="305">
        <v>489</v>
      </c>
      <c r="H608" s="305">
        <v>50</v>
      </c>
      <c r="I608" s="305">
        <v>1428</v>
      </c>
      <c r="J608" s="305">
        <v>162</v>
      </c>
      <c r="K608" s="215">
        <v>18865</v>
      </c>
      <c r="L608" s="215">
        <v>16153585</v>
      </c>
      <c r="M608" s="216">
        <v>0.11678522080183029</v>
      </c>
      <c r="N608" s="215">
        <v>51896684</v>
      </c>
      <c r="O608" s="215">
        <v>52228800</v>
      </c>
      <c r="P608" s="216">
        <v>99.364112854003906</v>
      </c>
      <c r="Q608" s="215">
        <v>0</v>
      </c>
      <c r="R608" s="217">
        <v>0</v>
      </c>
      <c r="S608" s="215">
        <v>0</v>
      </c>
      <c r="T608" s="217">
        <v>0</v>
      </c>
      <c r="U608" s="215">
        <v>106813</v>
      </c>
      <c r="V608" s="217">
        <v>566.1966552734375</v>
      </c>
      <c r="W608" s="215">
        <v>332862</v>
      </c>
      <c r="X608" s="217">
        <v>0.64139360189437866</v>
      </c>
      <c r="Y608" s="217">
        <v>40.754299163818359</v>
      </c>
      <c r="Z608" s="217">
        <v>25.481180191040039</v>
      </c>
      <c r="AA608" s="217">
        <v>86724.171875</v>
      </c>
      <c r="AB608" s="216">
        <v>18265.97265625</v>
      </c>
    </row>
    <row r="609" spans="1:28">
      <c r="A609" s="352">
        <v>41880</v>
      </c>
      <c r="B609" s="181" t="s">
        <v>124</v>
      </c>
      <c r="C609" s="181" t="s">
        <v>176</v>
      </c>
      <c r="D609" s="241"/>
      <c r="E609" s="180">
        <v>117</v>
      </c>
      <c r="F609" s="180">
        <v>32</v>
      </c>
      <c r="G609" s="180">
        <v>344</v>
      </c>
      <c r="H609" s="180">
        <v>86</v>
      </c>
      <c r="I609" s="180">
        <v>1302</v>
      </c>
      <c r="J609" s="180">
        <v>346</v>
      </c>
      <c r="K609" s="215">
        <v>15050</v>
      </c>
      <c r="L609" s="215">
        <v>11222679</v>
      </c>
      <c r="M609" s="216">
        <v>0.1341034471988678</v>
      </c>
      <c r="N609" s="215">
        <v>33248328</v>
      </c>
      <c r="O609" s="215">
        <v>33592908</v>
      </c>
      <c r="P609" s="216">
        <v>98.974250793457031</v>
      </c>
      <c r="Q609" s="215">
        <v>0</v>
      </c>
      <c r="R609" s="217">
        <v>0</v>
      </c>
      <c r="S609" s="215">
        <v>0</v>
      </c>
      <c r="T609" s="217">
        <v>0</v>
      </c>
      <c r="U609" s="215">
        <v>85784</v>
      </c>
      <c r="V609" s="217">
        <v>569.99334716796875</v>
      </c>
      <c r="W609" s="215">
        <v>166130</v>
      </c>
      <c r="X609" s="217">
        <v>0.49966421723365784</v>
      </c>
      <c r="Y609" s="217">
        <v>40.741397857666016</v>
      </c>
      <c r="Z609" s="217">
        <v>26.744613647460937</v>
      </c>
      <c r="AA609" s="217">
        <v>58730.89453125</v>
      </c>
      <c r="AB609" s="216">
        <v>11342.52734375</v>
      </c>
    </row>
    <row r="610" spans="1:28">
      <c r="A610" s="352">
        <v>41880</v>
      </c>
      <c r="B610" s="206" t="s">
        <v>133</v>
      </c>
      <c r="C610" s="206" t="s">
        <v>176</v>
      </c>
      <c r="D610" s="241"/>
      <c r="E610" s="180">
        <v>164</v>
      </c>
      <c r="F610" s="180">
        <v>12</v>
      </c>
      <c r="G610" s="180">
        <v>485</v>
      </c>
      <c r="H610" s="180">
        <v>34</v>
      </c>
      <c r="I610" s="180">
        <v>1425</v>
      </c>
      <c r="J610" s="180">
        <v>116</v>
      </c>
      <c r="K610" s="254">
        <v>18165</v>
      </c>
      <c r="L610" s="254">
        <v>15470309</v>
      </c>
      <c r="M610" s="246">
        <v>0.11741846799850464</v>
      </c>
      <c r="N610" s="254">
        <v>56396280</v>
      </c>
      <c r="O610" s="254">
        <v>56656672</v>
      </c>
      <c r="P610" s="246">
        <v>99.5404052734375</v>
      </c>
      <c r="Q610" s="254">
        <v>0</v>
      </c>
      <c r="R610" s="249">
        <v>0</v>
      </c>
      <c r="S610" s="254">
        <v>0</v>
      </c>
      <c r="T610" s="249">
        <v>0</v>
      </c>
      <c r="U610" s="254">
        <v>98849</v>
      </c>
      <c r="V610" s="249">
        <v>544.1728515625</v>
      </c>
      <c r="W610" s="254">
        <v>245022</v>
      </c>
      <c r="X610" s="249">
        <v>0.43446481227874756</v>
      </c>
      <c r="Y610" s="249">
        <v>40.493354797363281</v>
      </c>
      <c r="Z610" s="249">
        <v>25.50285530090332</v>
      </c>
      <c r="AA610" s="249">
        <v>100932.4921875</v>
      </c>
      <c r="AB610" s="246">
        <v>20554.099609375</v>
      </c>
    </row>
    <row r="611" spans="1:28">
      <c r="A611" s="352">
        <v>41880</v>
      </c>
      <c r="B611" s="206" t="s">
        <v>125</v>
      </c>
      <c r="C611" s="206" t="s">
        <v>176</v>
      </c>
      <c r="D611" s="241"/>
      <c r="E611" s="180">
        <v>166</v>
      </c>
      <c r="F611" s="180">
        <v>8</v>
      </c>
      <c r="G611" s="180">
        <v>474</v>
      </c>
      <c r="H611" s="180">
        <v>24</v>
      </c>
      <c r="I611" s="180">
        <v>1535</v>
      </c>
      <c r="J611" s="180">
        <v>93</v>
      </c>
      <c r="K611" s="254">
        <v>17430</v>
      </c>
      <c r="L611" s="254">
        <v>11351768</v>
      </c>
      <c r="M611" s="246">
        <v>0.15354436635971069</v>
      </c>
      <c r="N611" s="254">
        <v>37757296</v>
      </c>
      <c r="O611" s="254">
        <v>38040544</v>
      </c>
      <c r="P611" s="246">
        <v>99.255401611328125</v>
      </c>
      <c r="Q611" s="254">
        <v>0</v>
      </c>
      <c r="R611" s="249">
        <v>0</v>
      </c>
      <c r="S611" s="254">
        <v>0</v>
      </c>
      <c r="T611" s="249">
        <v>0</v>
      </c>
      <c r="U611" s="254">
        <v>91051</v>
      </c>
      <c r="V611" s="249">
        <v>522.3809814453125</v>
      </c>
      <c r="W611" s="254">
        <v>185332</v>
      </c>
      <c r="X611" s="249">
        <v>0.49085083603858948</v>
      </c>
      <c r="Y611" s="249">
        <v>40.653598785400391</v>
      </c>
      <c r="Z611" s="249">
        <v>25.405986785888672</v>
      </c>
      <c r="AA611" s="249">
        <v>66987.7109375</v>
      </c>
      <c r="AB611" s="246">
        <v>13005.5341796875</v>
      </c>
    </row>
    <row r="612" spans="1:28">
      <c r="A612" s="352">
        <v>41880</v>
      </c>
      <c r="B612" s="181" t="s">
        <v>127</v>
      </c>
      <c r="C612" s="181" t="s">
        <v>128</v>
      </c>
      <c r="D612" s="241"/>
      <c r="E612" s="388">
        <v>150</v>
      </c>
      <c r="F612" s="388">
        <v>16</v>
      </c>
      <c r="G612" s="388">
        <v>450</v>
      </c>
      <c r="H612" s="388">
        <v>48</v>
      </c>
      <c r="I612" s="388">
        <v>1436</v>
      </c>
      <c r="J612" s="388">
        <v>166</v>
      </c>
      <c r="K612" s="187">
        <v>4851651</v>
      </c>
      <c r="L612" s="187">
        <v>4856287</v>
      </c>
      <c r="M612" s="185">
        <v>99.904533386230469</v>
      </c>
      <c r="N612" s="187">
        <v>21410588</v>
      </c>
      <c r="O612" s="187">
        <v>21509554</v>
      </c>
      <c r="P612" s="185">
        <v>99.539894104003906</v>
      </c>
      <c r="Q612" s="187">
        <v>120949</v>
      </c>
      <c r="R612" s="186">
        <v>2.490565299987793</v>
      </c>
      <c r="S612" s="187">
        <v>16235</v>
      </c>
      <c r="T612" s="186">
        <v>7.547808438539505E-2</v>
      </c>
      <c r="U612" s="187">
        <v>53902</v>
      </c>
      <c r="V612" s="186">
        <v>1.1110032796859741</v>
      </c>
      <c r="W612" s="187">
        <v>19425</v>
      </c>
      <c r="X612" s="186">
        <v>9.0726137161254883E-2</v>
      </c>
      <c r="Y612" s="186">
        <v>113.69850158691406</v>
      </c>
      <c r="Z612" s="186">
        <v>28.505317687988281</v>
      </c>
      <c r="AA612" s="186">
        <v>56984.1484375</v>
      </c>
      <c r="AB612" s="185">
        <v>9292.6240234375</v>
      </c>
    </row>
    <row r="613" spans="1:28">
      <c r="A613" s="352">
        <v>41880</v>
      </c>
      <c r="B613" s="181" t="s">
        <v>129</v>
      </c>
      <c r="C613" s="181" t="s">
        <v>128</v>
      </c>
      <c r="D613" s="241"/>
      <c r="E613" s="388">
        <v>152</v>
      </c>
      <c r="F613" s="388">
        <v>3</v>
      </c>
      <c r="G613" s="388">
        <v>452</v>
      </c>
      <c r="H613" s="388">
        <v>9</v>
      </c>
      <c r="I613" s="388">
        <v>1178</v>
      </c>
      <c r="J613" s="388">
        <v>29</v>
      </c>
      <c r="K613" s="187">
        <v>2858820</v>
      </c>
      <c r="L613" s="187">
        <v>2860547</v>
      </c>
      <c r="M613" s="185">
        <v>99.939628601074219</v>
      </c>
      <c r="N613" s="187">
        <v>13644585</v>
      </c>
      <c r="O613" s="187">
        <v>13695763</v>
      </c>
      <c r="P613" s="185">
        <v>99.626319885253906</v>
      </c>
      <c r="Q613" s="187">
        <v>28099</v>
      </c>
      <c r="R613" s="186">
        <v>0.98229461908340454</v>
      </c>
      <c r="S613" s="187">
        <v>2878</v>
      </c>
      <c r="T613" s="186">
        <v>2.101379819214344E-2</v>
      </c>
      <c r="U613" s="187">
        <v>24957</v>
      </c>
      <c r="V613" s="186">
        <v>0.87298256158828735</v>
      </c>
      <c r="W613" s="187">
        <v>11886</v>
      </c>
      <c r="X613" s="186">
        <v>8.7111480534076691E-2</v>
      </c>
      <c r="Y613" s="186">
        <v>109.12608337402344</v>
      </c>
      <c r="Z613" s="186">
        <v>28.05763053894043</v>
      </c>
      <c r="AA613" s="186">
        <v>37912.8046875</v>
      </c>
      <c r="AB613" s="185">
        <v>5484.5751953125</v>
      </c>
    </row>
    <row r="614" spans="1:28">
      <c r="A614" s="352">
        <v>41880</v>
      </c>
      <c r="B614" s="199" t="s">
        <v>130</v>
      </c>
      <c r="C614" s="199" t="s">
        <v>128</v>
      </c>
      <c r="D614" s="241"/>
      <c r="E614" s="219">
        <v>176</v>
      </c>
      <c r="F614" s="219">
        <v>5</v>
      </c>
      <c r="G614" s="219">
        <v>528</v>
      </c>
      <c r="H614" s="219">
        <v>15</v>
      </c>
      <c r="I614" s="219">
        <v>858</v>
      </c>
      <c r="J614" s="219">
        <v>31</v>
      </c>
      <c r="K614" s="255">
        <v>5736685</v>
      </c>
      <c r="L614" s="255">
        <v>5737421</v>
      </c>
      <c r="M614" s="196">
        <v>99.987174987792969</v>
      </c>
      <c r="N614" s="255">
        <v>30599660</v>
      </c>
      <c r="O614" s="255">
        <v>30661350</v>
      </c>
      <c r="P614" s="196">
        <v>99.798805236816406</v>
      </c>
      <c r="Q614" s="255">
        <v>49764</v>
      </c>
      <c r="R614" s="214">
        <v>0.86735832691192627</v>
      </c>
      <c r="S614" s="255">
        <v>1883</v>
      </c>
      <c r="T614" s="214">
        <v>6.1412821523845196E-3</v>
      </c>
      <c r="U614" s="255">
        <v>42919</v>
      </c>
      <c r="V614" s="214">
        <v>0.74814987182617188</v>
      </c>
      <c r="W614" s="255">
        <v>16129</v>
      </c>
      <c r="X614" s="214">
        <v>5.2709735929965973E-2</v>
      </c>
      <c r="Y614" s="256">
        <v>115.67120361328125</v>
      </c>
      <c r="Z614" s="256">
        <v>31.211679458618164</v>
      </c>
      <c r="AA614" s="256">
        <v>73057.15625</v>
      </c>
      <c r="AB614" s="256">
        <v>13440.421875</v>
      </c>
    </row>
    <row r="615" spans="1:28">
      <c r="A615" s="352">
        <v>41880</v>
      </c>
      <c r="B615" s="180" t="s">
        <v>132</v>
      </c>
      <c r="C615" s="180" t="s">
        <v>128</v>
      </c>
      <c r="D615" s="241"/>
      <c r="E615" s="219">
        <v>178</v>
      </c>
      <c r="F615" s="219">
        <v>5</v>
      </c>
      <c r="G615" s="219">
        <v>527</v>
      </c>
      <c r="H615" s="219">
        <v>15</v>
      </c>
      <c r="I615" s="219">
        <v>1015</v>
      </c>
      <c r="J615" s="219">
        <v>33</v>
      </c>
      <c r="K615" s="219">
        <v>4792827</v>
      </c>
      <c r="L615" s="219">
        <v>4794046</v>
      </c>
      <c r="M615" s="196">
        <v>99.974571228027344</v>
      </c>
      <c r="N615" s="219">
        <v>23282224</v>
      </c>
      <c r="O615" s="219">
        <v>23336668</v>
      </c>
      <c r="P615" s="196">
        <v>99.766700744628906</v>
      </c>
      <c r="Q615" s="219">
        <v>11675</v>
      </c>
      <c r="R615" s="196">
        <v>0.2435312420129776</v>
      </c>
      <c r="S615" s="219">
        <v>671</v>
      </c>
      <c r="T615" s="196">
        <v>2.8753033839166164E-3</v>
      </c>
      <c r="U615" s="219">
        <v>38620</v>
      </c>
      <c r="V615" s="196">
        <v>0.80578750371932983</v>
      </c>
      <c r="W615" s="219">
        <v>12634</v>
      </c>
      <c r="X615" s="196">
        <v>5.4264575242996216E-2</v>
      </c>
      <c r="Y615" s="194">
        <v>112.87993621826172</v>
      </c>
      <c r="Z615" s="194">
        <v>30.022445678710937</v>
      </c>
      <c r="AA615" s="194">
        <v>60642.73046875</v>
      </c>
      <c r="AB615" s="194">
        <v>9721.0458984375</v>
      </c>
    </row>
    <row r="616" spans="1:28">
      <c r="A616" s="352">
        <v>41879</v>
      </c>
      <c r="B616" s="199" t="s">
        <v>6</v>
      </c>
      <c r="C616" s="199"/>
      <c r="D616" s="241"/>
      <c r="E616" s="219">
        <v>1916</v>
      </c>
      <c r="F616" s="219">
        <v>209</v>
      </c>
      <c r="G616" s="219">
        <v>5675</v>
      </c>
      <c r="H616" s="219">
        <v>607</v>
      </c>
      <c r="I616" s="219">
        <v>16858</v>
      </c>
      <c r="J616" s="219">
        <v>2325</v>
      </c>
      <c r="K616" s="255">
        <v>39641415</v>
      </c>
      <c r="L616" s="255">
        <v>95839973</v>
      </c>
      <c r="M616" s="196">
        <v>41.362089073209567</v>
      </c>
      <c r="N616" s="255">
        <v>318211297</v>
      </c>
      <c r="O616" s="255">
        <v>320926038</v>
      </c>
      <c r="P616" s="196">
        <v>99.154091386003401</v>
      </c>
      <c r="Q616" s="255">
        <v>367759</v>
      </c>
      <c r="R616" s="214" t="e">
        <v>#DIV/0!</v>
      </c>
      <c r="S616" s="255">
        <v>346639</v>
      </c>
      <c r="T616" s="214">
        <v>0.25802008866277049</v>
      </c>
      <c r="U616" s="255">
        <v>1472122</v>
      </c>
      <c r="V616" s="214">
        <v>3.7135959738647752</v>
      </c>
      <c r="W616" s="255">
        <v>1575900</v>
      </c>
      <c r="X616" s="214">
        <v>0.49523697454014598</v>
      </c>
      <c r="Y616" s="256">
        <v>79.080719248453775</v>
      </c>
      <c r="Z616" s="256">
        <v>28.876370875040692</v>
      </c>
      <c r="AA616" s="256">
        <v>831547.47265625</v>
      </c>
      <c r="AB616" s="256">
        <v>144525.86181640625</v>
      </c>
    </row>
    <row r="617" spans="1:28">
      <c r="A617" s="352">
        <v>41879</v>
      </c>
      <c r="B617" s="180" t="s">
        <v>134</v>
      </c>
      <c r="C617" s="180"/>
      <c r="D617" s="241"/>
      <c r="E617" s="219">
        <v>652</v>
      </c>
      <c r="F617" s="219">
        <v>109</v>
      </c>
      <c r="G617" s="219">
        <v>1947</v>
      </c>
      <c r="H617" s="219">
        <v>327</v>
      </c>
      <c r="I617" s="219">
        <v>6669</v>
      </c>
      <c r="J617" s="219">
        <v>1352</v>
      </c>
      <c r="K617" s="219">
        <v>21332323</v>
      </c>
      <c r="L617" s="219">
        <v>21915540</v>
      </c>
      <c r="M617" s="196">
        <v>97.338797036258285</v>
      </c>
      <c r="N617" s="219">
        <v>43279433</v>
      </c>
      <c r="O617" s="219">
        <v>44476698</v>
      </c>
      <c r="P617" s="196">
        <v>97.308107270013608</v>
      </c>
      <c r="Q617" s="219">
        <v>133022</v>
      </c>
      <c r="R617" s="196">
        <v>0.60697569767138659</v>
      </c>
      <c r="S617" s="219">
        <v>320218</v>
      </c>
      <c r="T617" s="196">
        <v>0.71996801418617618</v>
      </c>
      <c r="U617" s="219">
        <v>908314</v>
      </c>
      <c r="V617" s="196">
        <v>4.257923558460984</v>
      </c>
      <c r="W617" s="219">
        <v>556624</v>
      </c>
      <c r="X617" s="196">
        <v>1.2861166267785324</v>
      </c>
      <c r="Y617" s="194">
        <v>83.321995544433591</v>
      </c>
      <c r="Z617" s="194">
        <v>30.676403427124022</v>
      </c>
      <c r="AA617" s="194">
        <v>271437.25</v>
      </c>
      <c r="AB617" s="194">
        <v>40292.5029296875</v>
      </c>
    </row>
    <row r="618" spans="1:28">
      <c r="A618" s="352">
        <v>41879</v>
      </c>
      <c r="B618" s="180" t="s">
        <v>175</v>
      </c>
      <c r="C618" s="180"/>
      <c r="D618" s="241"/>
      <c r="E618" s="219">
        <v>608</v>
      </c>
      <c r="F618" s="219">
        <v>71</v>
      </c>
      <c r="G618" s="219">
        <v>1771</v>
      </c>
      <c r="H618" s="219">
        <v>193</v>
      </c>
      <c r="I618" s="219">
        <v>5641</v>
      </c>
      <c r="J618" s="219">
        <v>714</v>
      </c>
      <c r="K618" s="219">
        <v>68740</v>
      </c>
      <c r="L618" s="219">
        <v>55674461</v>
      </c>
      <c r="M618" s="196">
        <v>0.12346774223822302</v>
      </c>
      <c r="N618" s="219">
        <v>185344608</v>
      </c>
      <c r="O618" s="219">
        <v>186580296</v>
      </c>
      <c r="P618" s="196">
        <v>99.337717847762434</v>
      </c>
      <c r="Q618" s="219">
        <v>0</v>
      </c>
      <c r="R618" s="196" t="e">
        <v>#DIV/0!</v>
      </c>
      <c r="S618" s="219">
        <v>0</v>
      </c>
      <c r="T618" s="196" t="e">
        <v>#DIV/0!</v>
      </c>
      <c r="U618" s="219">
        <v>386177</v>
      </c>
      <c r="V618" s="196">
        <v>561.79372083714645</v>
      </c>
      <c r="W618" s="219">
        <v>959039</v>
      </c>
      <c r="X618" s="196">
        <v>0.51743561217334721</v>
      </c>
      <c r="Y618" s="194">
        <v>41.715827941894531</v>
      </c>
      <c r="Z618" s="194">
        <v>26.286314964294434</v>
      </c>
      <c r="AA618" s="194">
        <v>327285.09375</v>
      </c>
      <c r="AB618" s="194">
        <v>65097.37890625</v>
      </c>
    </row>
    <row r="619" spans="1:28">
      <c r="A619" s="352">
        <v>41879</v>
      </c>
      <c r="B619" s="218" t="s">
        <v>135</v>
      </c>
      <c r="C619" s="126"/>
      <c r="D619" s="241"/>
      <c r="E619" s="219">
        <v>656</v>
      </c>
      <c r="F619" s="219">
        <v>29</v>
      </c>
      <c r="G619" s="219">
        <v>1957</v>
      </c>
      <c r="H619" s="219">
        <v>87</v>
      </c>
      <c r="I619" s="219">
        <v>4548</v>
      </c>
      <c r="J619" s="219">
        <v>259</v>
      </c>
      <c r="K619" s="189">
        <v>18240352</v>
      </c>
      <c r="L619" s="189">
        <v>18249972</v>
      </c>
      <c r="M619" s="196">
        <v>99.947287590359053</v>
      </c>
      <c r="N619" s="189">
        <v>89587256</v>
      </c>
      <c r="O619" s="189">
        <v>89869044</v>
      </c>
      <c r="P619" s="196">
        <v>99.686445980219844</v>
      </c>
      <c r="Q619" s="189">
        <v>234737</v>
      </c>
      <c r="R619" s="192">
        <v>1.2862321180814331</v>
      </c>
      <c r="S619" s="189">
        <v>26421</v>
      </c>
      <c r="T619" s="192">
        <v>2.9399445180210333E-2</v>
      </c>
      <c r="U619" s="189">
        <v>177631</v>
      </c>
      <c r="V619" s="205">
        <v>0.97383535273093058</v>
      </c>
      <c r="W619" s="189">
        <v>60237</v>
      </c>
      <c r="X619" s="205">
        <v>6.7238358010250632E-2</v>
      </c>
      <c r="Y619" s="203">
        <v>112.2043342590332</v>
      </c>
      <c r="Z619" s="203">
        <v>29.666394233703613</v>
      </c>
      <c r="AA619" s="203">
        <v>232825.12890625</v>
      </c>
      <c r="AB619" s="203">
        <v>39135.97998046875</v>
      </c>
    </row>
    <row r="620" spans="1:28">
      <c r="A620" s="352">
        <v>41879</v>
      </c>
      <c r="B620" s="218" t="s">
        <v>121</v>
      </c>
      <c r="C620" s="218" t="s">
        <v>122</v>
      </c>
      <c r="D620" s="241"/>
      <c r="E620" s="305">
        <v>168</v>
      </c>
      <c r="F620" s="305">
        <v>64</v>
      </c>
      <c r="G620" s="305">
        <v>492</v>
      </c>
      <c r="H620" s="305">
        <v>191</v>
      </c>
      <c r="I620" s="305">
        <v>1871</v>
      </c>
      <c r="J620" s="305">
        <v>801</v>
      </c>
      <c r="K620" s="215">
        <v>7569418</v>
      </c>
      <c r="L620" s="215">
        <v>7847506</v>
      </c>
      <c r="M620" s="216">
        <v>96.456352233886719</v>
      </c>
      <c r="N620" s="215">
        <v>16928532</v>
      </c>
      <c r="O620" s="215">
        <v>17497400</v>
      </c>
      <c r="P620" s="216">
        <v>96.74884033203125</v>
      </c>
      <c r="Q620" s="215">
        <v>104412</v>
      </c>
      <c r="R620" s="217">
        <v>1.3305119276046753</v>
      </c>
      <c r="S620" s="215">
        <v>232946</v>
      </c>
      <c r="T620" s="217">
        <v>1.3313177824020386</v>
      </c>
      <c r="U620" s="215">
        <v>418956</v>
      </c>
      <c r="V620" s="217">
        <v>5.53485107421875</v>
      </c>
      <c r="W620" s="215">
        <v>279515</v>
      </c>
      <c r="X620" s="217">
        <v>1.6511472463607788</v>
      </c>
      <c r="Y620" s="217">
        <v>70.857330322265625</v>
      </c>
      <c r="Z620" s="217">
        <v>25.125259399414063</v>
      </c>
      <c r="AA620" s="217">
        <v>89206.6640625</v>
      </c>
      <c r="AB620" s="216">
        <v>12625.6708984375</v>
      </c>
    </row>
    <row r="621" spans="1:28">
      <c r="A621" s="352">
        <v>41879</v>
      </c>
      <c r="B621" s="242" t="s">
        <v>123</v>
      </c>
      <c r="C621" s="218" t="s">
        <v>122</v>
      </c>
      <c r="D621" s="241"/>
      <c r="E621" s="305">
        <v>157</v>
      </c>
      <c r="F621" s="305">
        <v>11</v>
      </c>
      <c r="G621" s="305">
        <v>483</v>
      </c>
      <c r="H621" s="305">
        <v>34</v>
      </c>
      <c r="I621" s="305">
        <v>1452</v>
      </c>
      <c r="J621" s="305">
        <v>132</v>
      </c>
      <c r="K621" s="215">
        <v>4396506</v>
      </c>
      <c r="L621" s="215">
        <v>4477152</v>
      </c>
      <c r="M621" s="216">
        <v>98.198722839355469</v>
      </c>
      <c r="N621" s="215">
        <v>7928288</v>
      </c>
      <c r="O621" s="215">
        <v>8091422</v>
      </c>
      <c r="P621" s="216">
        <v>97.983863830566406</v>
      </c>
      <c r="Q621" s="215">
        <v>6733</v>
      </c>
      <c r="R621" s="217">
        <v>0.150385782122612</v>
      </c>
      <c r="S621" s="215">
        <v>8506</v>
      </c>
      <c r="T621" s="217">
        <v>0.10512367635965347</v>
      </c>
      <c r="U621" s="215">
        <v>134851</v>
      </c>
      <c r="V621" s="217">
        <v>3.0672311782836914</v>
      </c>
      <c r="W621" s="215">
        <v>83003</v>
      </c>
      <c r="X621" s="217">
        <v>1.0469220876693726</v>
      </c>
      <c r="Y621" s="217">
        <v>92.588302612304688</v>
      </c>
      <c r="Z621" s="217">
        <v>32.927097320556641</v>
      </c>
      <c r="AA621" s="217">
        <v>59757.80859375</v>
      </c>
      <c r="AB621" s="216">
        <v>8590.703125</v>
      </c>
    </row>
    <row r="622" spans="1:28">
      <c r="A622" s="352">
        <v>41879</v>
      </c>
      <c r="B622" s="242" t="s">
        <v>183</v>
      </c>
      <c r="C622" s="218" t="s">
        <v>122</v>
      </c>
      <c r="D622" s="241"/>
      <c r="E622" s="305">
        <v>129</v>
      </c>
      <c r="F622" s="305">
        <v>10</v>
      </c>
      <c r="G622" s="305">
        <v>387</v>
      </c>
      <c r="H622" s="305">
        <v>30</v>
      </c>
      <c r="I622" s="305">
        <v>1464</v>
      </c>
      <c r="J622" s="305">
        <v>114</v>
      </c>
      <c r="K622" s="215">
        <v>3451138</v>
      </c>
      <c r="L622" s="215">
        <v>3522690</v>
      </c>
      <c r="M622" s="216">
        <v>97.968826293945313</v>
      </c>
      <c r="N622" s="215">
        <v>6310771</v>
      </c>
      <c r="O622" s="215">
        <v>6445361</v>
      </c>
      <c r="P622" s="216">
        <v>97.911834716796875</v>
      </c>
      <c r="Q622" s="215">
        <v>3393</v>
      </c>
      <c r="R622" s="217">
        <v>9.6318438649177551E-2</v>
      </c>
      <c r="S622" s="215">
        <v>10844</v>
      </c>
      <c r="T622" s="217">
        <v>0.16824503242969513</v>
      </c>
      <c r="U622" s="215">
        <v>118448</v>
      </c>
      <c r="V622" s="217">
        <v>3.4321432113647461</v>
      </c>
      <c r="W622" s="215">
        <v>64167</v>
      </c>
      <c r="X622" s="217">
        <v>1.0167853832244873</v>
      </c>
      <c r="Y622" s="217">
        <v>87.504150390625</v>
      </c>
      <c r="Z622" s="217">
        <v>32.715785980224609</v>
      </c>
      <c r="AA622" s="217">
        <v>43091.640625</v>
      </c>
      <c r="AB622" s="216">
        <v>6923.4501953125</v>
      </c>
    </row>
    <row r="623" spans="1:28">
      <c r="A623" s="352">
        <v>41879</v>
      </c>
      <c r="B623" s="181" t="s">
        <v>126</v>
      </c>
      <c r="C623" s="218" t="s">
        <v>122</v>
      </c>
      <c r="D623" s="241"/>
      <c r="E623" s="305">
        <v>103</v>
      </c>
      <c r="F623" s="305">
        <v>7</v>
      </c>
      <c r="G623" s="305">
        <v>302</v>
      </c>
      <c r="H623" s="305">
        <v>21</v>
      </c>
      <c r="I623" s="305">
        <v>922</v>
      </c>
      <c r="J623" s="305">
        <v>86</v>
      </c>
      <c r="K623" s="215">
        <v>2952899</v>
      </c>
      <c r="L623" s="215">
        <v>3012529</v>
      </c>
      <c r="M623" s="216">
        <v>98.020599365234375</v>
      </c>
      <c r="N623" s="215">
        <v>5522490</v>
      </c>
      <c r="O623" s="215">
        <v>5632250</v>
      </c>
      <c r="P623" s="216">
        <v>98.051223754882813</v>
      </c>
      <c r="Q623" s="215">
        <v>2772</v>
      </c>
      <c r="R623" s="217">
        <v>9.2015713453292847E-2</v>
      </c>
      <c r="S623" s="215">
        <v>2404</v>
      </c>
      <c r="T623" s="217">
        <v>4.2682763189077377E-2</v>
      </c>
      <c r="U623" s="215">
        <v>86177</v>
      </c>
      <c r="V623" s="217">
        <v>2.9183862209320068</v>
      </c>
      <c r="W623" s="215">
        <v>49829</v>
      </c>
      <c r="X623" s="217">
        <v>0.90229225158691406</v>
      </c>
      <c r="Y623" s="217">
        <v>87.448219299316406</v>
      </c>
      <c r="Z623" s="217">
        <v>33.138397216796875</v>
      </c>
      <c r="AA623" s="217">
        <v>39796.48046875</v>
      </c>
      <c r="AB623" s="216">
        <v>6089.6357421875</v>
      </c>
    </row>
    <row r="624" spans="1:28">
      <c r="A624" s="352">
        <v>41879</v>
      </c>
      <c r="B624" s="181" t="s">
        <v>184</v>
      </c>
      <c r="C624" s="218" t="s">
        <v>122</v>
      </c>
      <c r="D624" s="241"/>
      <c r="E624" s="305">
        <v>95</v>
      </c>
      <c r="F624" s="305">
        <v>17</v>
      </c>
      <c r="G624" s="305">
        <v>283</v>
      </c>
      <c r="H624" s="305">
        <v>51</v>
      </c>
      <c r="I624" s="305">
        <v>960</v>
      </c>
      <c r="J624" s="305">
        <v>219</v>
      </c>
      <c r="K624" s="215">
        <v>2962362</v>
      </c>
      <c r="L624" s="215">
        <v>3055663</v>
      </c>
      <c r="M624" s="216">
        <v>96.946617126464844</v>
      </c>
      <c r="N624" s="215">
        <v>6589352</v>
      </c>
      <c r="O624" s="215">
        <v>6810265</v>
      </c>
      <c r="P624" s="216">
        <v>96.756179809570313</v>
      </c>
      <c r="Q624" s="215">
        <v>15712</v>
      </c>
      <c r="R624" s="217">
        <v>0.51419281959533691</v>
      </c>
      <c r="S624" s="215">
        <v>65518</v>
      </c>
      <c r="T624" s="217">
        <v>0.9620477557182312</v>
      </c>
      <c r="U624" s="215">
        <v>149882</v>
      </c>
      <c r="V624" s="217">
        <v>5.0595436096191406</v>
      </c>
      <c r="W624" s="215">
        <v>80110</v>
      </c>
      <c r="X624" s="217">
        <v>1.2157492637634277</v>
      </c>
      <c r="Y624" s="217">
        <v>78.21197509765625</v>
      </c>
      <c r="Z624" s="217">
        <v>29.47547721862793</v>
      </c>
      <c r="AA624" s="217">
        <v>39584.65625</v>
      </c>
      <c r="AB624" s="216">
        <v>6063.04296875</v>
      </c>
    </row>
    <row r="625" spans="1:28">
      <c r="A625" s="352">
        <v>41879</v>
      </c>
      <c r="B625" s="181" t="s">
        <v>131</v>
      </c>
      <c r="C625" s="218" t="s">
        <v>176</v>
      </c>
      <c r="D625" s="241"/>
      <c r="E625" s="305">
        <v>168</v>
      </c>
      <c r="F625" s="305">
        <v>20</v>
      </c>
      <c r="G625" s="305">
        <v>489</v>
      </c>
      <c r="H625" s="305">
        <v>50</v>
      </c>
      <c r="I625" s="305">
        <v>1426</v>
      </c>
      <c r="J625" s="305">
        <v>161</v>
      </c>
      <c r="K625" s="215">
        <v>18865</v>
      </c>
      <c r="L625" s="215">
        <v>16202099</v>
      </c>
      <c r="M625" s="216">
        <v>0.11643552780151367</v>
      </c>
      <c r="N625" s="215">
        <v>51479600</v>
      </c>
      <c r="O625" s="215">
        <v>51814840</v>
      </c>
      <c r="P625" s="216">
        <v>99.353004455566406</v>
      </c>
      <c r="Q625" s="215">
        <v>0</v>
      </c>
      <c r="R625" s="217">
        <v>0</v>
      </c>
      <c r="S625" s="215">
        <v>0</v>
      </c>
      <c r="T625" s="217">
        <v>0</v>
      </c>
      <c r="U625" s="215">
        <v>102920</v>
      </c>
      <c r="V625" s="217">
        <v>545.560546875</v>
      </c>
      <c r="W625" s="215">
        <v>345707</v>
      </c>
      <c r="X625" s="217">
        <v>0.67154175043106079</v>
      </c>
      <c r="Y625" s="217">
        <v>41.051448822021484</v>
      </c>
      <c r="Z625" s="217">
        <v>25.815250396728516</v>
      </c>
      <c r="AA625" s="217">
        <v>86156</v>
      </c>
      <c r="AB625" s="216">
        <v>18051.330078125</v>
      </c>
    </row>
    <row r="626" spans="1:28">
      <c r="A626" s="352">
        <v>41879</v>
      </c>
      <c r="B626" s="181" t="s">
        <v>124</v>
      </c>
      <c r="C626" s="181" t="s">
        <v>176</v>
      </c>
      <c r="D626" s="241"/>
      <c r="E626" s="180">
        <v>113</v>
      </c>
      <c r="F626" s="180">
        <v>32</v>
      </c>
      <c r="G626" s="180">
        <v>332</v>
      </c>
      <c r="H626" s="180">
        <v>86</v>
      </c>
      <c r="I626" s="180">
        <v>1277</v>
      </c>
      <c r="J626" s="180">
        <v>346</v>
      </c>
      <c r="K626" s="215">
        <v>14630</v>
      </c>
      <c r="L626" s="215">
        <v>11568889</v>
      </c>
      <c r="M626" s="216">
        <v>0.12645985186100006</v>
      </c>
      <c r="N626" s="215">
        <v>34515508</v>
      </c>
      <c r="O626" s="215">
        <v>34911552</v>
      </c>
      <c r="P626" s="216">
        <v>98.865577697753906</v>
      </c>
      <c r="Q626" s="215">
        <v>0</v>
      </c>
      <c r="R626" s="217">
        <v>0</v>
      </c>
      <c r="S626" s="215">
        <v>0</v>
      </c>
      <c r="T626" s="217">
        <v>0</v>
      </c>
      <c r="U626" s="215">
        <v>90929</v>
      </c>
      <c r="V626" s="217">
        <v>621.5242919921875</v>
      </c>
      <c r="W626" s="215">
        <v>172778</v>
      </c>
      <c r="X626" s="217">
        <v>0.50058078765869141</v>
      </c>
      <c r="Y626" s="217">
        <v>43.029983520507812</v>
      </c>
      <c r="Z626" s="217">
        <v>27.74714469909668</v>
      </c>
      <c r="AA626" s="217">
        <v>61381.03125</v>
      </c>
      <c r="AB626" s="216">
        <v>11558.8203125</v>
      </c>
    </row>
    <row r="627" spans="1:28">
      <c r="A627" s="352">
        <v>41879</v>
      </c>
      <c r="B627" s="206" t="s">
        <v>133</v>
      </c>
      <c r="C627" s="206" t="s">
        <v>176</v>
      </c>
      <c r="D627" s="241"/>
      <c r="E627" s="180">
        <v>163</v>
      </c>
      <c r="F627" s="180">
        <v>11</v>
      </c>
      <c r="G627" s="180">
        <v>482</v>
      </c>
      <c r="H627" s="180">
        <v>33</v>
      </c>
      <c r="I627" s="180">
        <v>1415</v>
      </c>
      <c r="J627" s="180">
        <v>114</v>
      </c>
      <c r="K627" s="254">
        <v>18025</v>
      </c>
      <c r="L627" s="254">
        <v>15648133</v>
      </c>
      <c r="M627" s="246">
        <v>0.11518946290016174</v>
      </c>
      <c r="N627" s="254">
        <v>57926996</v>
      </c>
      <c r="O627" s="254">
        <v>58160892</v>
      </c>
      <c r="P627" s="246">
        <v>99.597846984863281</v>
      </c>
      <c r="Q627" s="254">
        <v>0</v>
      </c>
      <c r="R627" s="249">
        <v>0</v>
      </c>
      <c r="S627" s="254">
        <v>0</v>
      </c>
      <c r="T627" s="249">
        <v>0</v>
      </c>
      <c r="U627" s="254">
        <v>100326</v>
      </c>
      <c r="V627" s="249">
        <v>556.5936279296875</v>
      </c>
      <c r="W627" s="254">
        <v>248882</v>
      </c>
      <c r="X627" s="249">
        <v>0.42964768409729004</v>
      </c>
      <c r="Y627" s="249">
        <v>41.541168212890625</v>
      </c>
      <c r="Z627" s="249">
        <v>25.650970458984375</v>
      </c>
      <c r="AA627" s="249">
        <v>105422.9921875</v>
      </c>
      <c r="AB627" s="246">
        <v>20904.173828125</v>
      </c>
    </row>
    <row r="628" spans="1:28">
      <c r="A628" s="352">
        <v>41879</v>
      </c>
      <c r="B628" s="206" t="s">
        <v>125</v>
      </c>
      <c r="C628" s="206" t="s">
        <v>176</v>
      </c>
      <c r="D628" s="241"/>
      <c r="E628" s="180">
        <v>164</v>
      </c>
      <c r="F628" s="180">
        <v>8</v>
      </c>
      <c r="G628" s="180">
        <v>468</v>
      </c>
      <c r="H628" s="180">
        <v>24</v>
      </c>
      <c r="I628" s="180">
        <v>1523</v>
      </c>
      <c r="J628" s="180">
        <v>93</v>
      </c>
      <c r="K628" s="254">
        <v>17220</v>
      </c>
      <c r="L628" s="254">
        <v>12255340</v>
      </c>
      <c r="M628" s="246">
        <v>0.14051017165184021</v>
      </c>
      <c r="N628" s="254">
        <v>41422504</v>
      </c>
      <c r="O628" s="254">
        <v>41693012</v>
      </c>
      <c r="P628" s="246">
        <v>99.351188659667969</v>
      </c>
      <c r="Q628" s="254">
        <v>0</v>
      </c>
      <c r="R628" s="249">
        <v>0</v>
      </c>
      <c r="S628" s="254">
        <v>0</v>
      </c>
      <c r="T628" s="249">
        <v>0</v>
      </c>
      <c r="U628" s="254">
        <v>92002</v>
      </c>
      <c r="V628" s="249">
        <v>534.27410888671875</v>
      </c>
      <c r="W628" s="254">
        <v>191672</v>
      </c>
      <c r="X628" s="249">
        <v>0.46272432804107666</v>
      </c>
      <c r="Y628" s="249">
        <v>41.240711212158203</v>
      </c>
      <c r="Z628" s="249">
        <v>25.931894302368164</v>
      </c>
      <c r="AA628" s="249">
        <v>74325.0703125</v>
      </c>
      <c r="AB628" s="246">
        <v>14583.0546875</v>
      </c>
    </row>
    <row r="629" spans="1:28">
      <c r="A629" s="352">
        <v>41879</v>
      </c>
      <c r="B629" s="181" t="s">
        <v>127</v>
      </c>
      <c r="C629" s="181" t="s">
        <v>128</v>
      </c>
      <c r="D629" s="241"/>
      <c r="E629" s="388">
        <v>150</v>
      </c>
      <c r="F629" s="388">
        <v>16</v>
      </c>
      <c r="G629" s="388">
        <v>450</v>
      </c>
      <c r="H629" s="388">
        <v>48</v>
      </c>
      <c r="I629" s="388">
        <v>1444</v>
      </c>
      <c r="J629" s="388">
        <v>166</v>
      </c>
      <c r="K629" s="187">
        <v>4809731</v>
      </c>
      <c r="L629" s="187">
        <v>4815405</v>
      </c>
      <c r="M629" s="185">
        <v>99.882171630859375</v>
      </c>
      <c r="N629" s="187">
        <v>20746804</v>
      </c>
      <c r="O629" s="187">
        <v>20847412</v>
      </c>
      <c r="P629" s="185">
        <v>99.517410278320313</v>
      </c>
      <c r="Q629" s="187">
        <v>102308</v>
      </c>
      <c r="R629" s="186">
        <v>2.1245980262756348</v>
      </c>
      <c r="S629" s="187">
        <v>12930</v>
      </c>
      <c r="T629" s="186">
        <v>6.202208623290062E-2</v>
      </c>
      <c r="U629" s="187">
        <v>61112</v>
      </c>
      <c r="V629" s="186">
        <v>1.2705907821655273</v>
      </c>
      <c r="W629" s="187">
        <v>19802</v>
      </c>
      <c r="X629" s="186">
        <v>9.5446027815341949E-2</v>
      </c>
      <c r="Y629" s="186">
        <v>111.37071990966797</v>
      </c>
      <c r="Z629" s="186">
        <v>27.87165641784668</v>
      </c>
      <c r="AA629" s="186">
        <v>52138.55078125</v>
      </c>
      <c r="AB629" s="185">
        <v>8579.4697265625</v>
      </c>
    </row>
    <row r="630" spans="1:28">
      <c r="A630" s="352">
        <v>41879</v>
      </c>
      <c r="B630" s="181" t="s">
        <v>129</v>
      </c>
      <c r="C630" s="181" t="s">
        <v>128</v>
      </c>
      <c r="D630" s="241"/>
      <c r="E630" s="388">
        <v>152</v>
      </c>
      <c r="F630" s="388">
        <v>3</v>
      </c>
      <c r="G630" s="388">
        <v>452</v>
      </c>
      <c r="H630" s="388">
        <v>9</v>
      </c>
      <c r="I630" s="388">
        <v>1181</v>
      </c>
      <c r="J630" s="388">
        <v>29</v>
      </c>
      <c r="K630" s="187">
        <v>2774723</v>
      </c>
      <c r="L630" s="187">
        <v>2776609</v>
      </c>
      <c r="M630" s="185">
        <v>99.932075500488281</v>
      </c>
      <c r="N630" s="187">
        <v>13610016</v>
      </c>
      <c r="O630" s="187">
        <v>13664612</v>
      </c>
      <c r="P630" s="185">
        <v>99.600456237792969</v>
      </c>
      <c r="Q630" s="187">
        <v>53745</v>
      </c>
      <c r="R630" s="186">
        <v>1.9356344938278198</v>
      </c>
      <c r="S630" s="187">
        <v>6364</v>
      </c>
      <c r="T630" s="186">
        <v>4.6572856605052948E-2</v>
      </c>
      <c r="U630" s="187">
        <v>27783</v>
      </c>
      <c r="V630" s="186">
        <v>1.0012891292572021</v>
      </c>
      <c r="W630" s="187">
        <v>12301</v>
      </c>
      <c r="X630" s="186">
        <v>9.0381965041160583E-2</v>
      </c>
      <c r="Y630" s="186">
        <v>111.31363677978516</v>
      </c>
      <c r="Z630" s="186">
        <v>28.971406936645508</v>
      </c>
      <c r="AA630" s="186">
        <v>39892.0078125</v>
      </c>
      <c r="AB630" s="185">
        <v>5933.29541015625</v>
      </c>
    </row>
    <row r="631" spans="1:28">
      <c r="A631" s="352">
        <v>41879</v>
      </c>
      <c r="B631" s="199" t="s">
        <v>130</v>
      </c>
      <c r="C631" s="199" t="s">
        <v>128</v>
      </c>
      <c r="D631" s="241"/>
      <c r="E631" s="219">
        <v>176</v>
      </c>
      <c r="F631" s="219">
        <v>5</v>
      </c>
      <c r="G631" s="219">
        <v>528</v>
      </c>
      <c r="H631" s="219">
        <v>15</v>
      </c>
      <c r="I631" s="219">
        <v>876</v>
      </c>
      <c r="J631" s="219">
        <v>31</v>
      </c>
      <c r="K631" s="255">
        <v>5781049</v>
      </c>
      <c r="L631" s="255">
        <v>5781751</v>
      </c>
      <c r="M631" s="196">
        <v>99.987861633300781</v>
      </c>
      <c r="N631" s="255">
        <v>31330960</v>
      </c>
      <c r="O631" s="255">
        <v>31393352</v>
      </c>
      <c r="P631" s="196">
        <v>99.801254272460938</v>
      </c>
      <c r="Q631" s="255">
        <v>61510</v>
      </c>
      <c r="R631" s="214">
        <v>1.0638645887374878</v>
      </c>
      <c r="S631" s="255">
        <v>2177</v>
      </c>
      <c r="T631" s="214">
        <v>6.9345892407000065E-3</v>
      </c>
      <c r="U631" s="255">
        <v>42560</v>
      </c>
      <c r="V631" s="214">
        <v>0.7361985445022583</v>
      </c>
      <c r="W631" s="255">
        <v>14839</v>
      </c>
      <c r="X631" s="214">
        <v>4.7362096607685089E-2</v>
      </c>
      <c r="Y631" s="256">
        <v>114.22869873046875</v>
      </c>
      <c r="Z631" s="256">
        <v>31.264259338378906</v>
      </c>
      <c r="AA631" s="256">
        <v>77480.6640625</v>
      </c>
      <c r="AB631" s="256">
        <v>14081.22265625</v>
      </c>
    </row>
    <row r="632" spans="1:28">
      <c r="A632" s="352">
        <v>41879</v>
      </c>
      <c r="B632" s="180" t="s">
        <v>132</v>
      </c>
      <c r="C632" s="180" t="s">
        <v>128</v>
      </c>
      <c r="D632" s="241"/>
      <c r="E632" s="219">
        <v>178</v>
      </c>
      <c r="F632" s="219">
        <v>5</v>
      </c>
      <c r="G632" s="219">
        <v>527</v>
      </c>
      <c r="H632" s="219">
        <v>15</v>
      </c>
      <c r="I632" s="219">
        <v>1047</v>
      </c>
      <c r="J632" s="219">
        <v>33</v>
      </c>
      <c r="K632" s="219">
        <v>4874849</v>
      </c>
      <c r="L632" s="219">
        <v>4876207</v>
      </c>
      <c r="M632" s="196">
        <v>99.972152709960938</v>
      </c>
      <c r="N632" s="219">
        <v>23899476</v>
      </c>
      <c r="O632" s="219">
        <v>23963668</v>
      </c>
      <c r="P632" s="196">
        <v>99.732124328613281</v>
      </c>
      <c r="Q632" s="219">
        <v>17174</v>
      </c>
      <c r="R632" s="196">
        <v>0.3521999716758728</v>
      </c>
      <c r="S632" s="219">
        <v>4950</v>
      </c>
      <c r="T632" s="196">
        <v>2.0656270906329155E-2</v>
      </c>
      <c r="U632" s="219">
        <v>46176</v>
      </c>
      <c r="V632" s="196">
        <v>0.94722932577133179</v>
      </c>
      <c r="W632" s="219">
        <v>13295</v>
      </c>
      <c r="X632" s="196">
        <v>5.5628836154937744E-2</v>
      </c>
      <c r="Y632" s="194">
        <v>111.90428161621094</v>
      </c>
      <c r="Z632" s="194">
        <v>30.558254241943359</v>
      </c>
      <c r="AA632" s="194">
        <v>63313.90625</v>
      </c>
      <c r="AB632" s="194">
        <v>10541.9921875</v>
      </c>
    </row>
    <row r="633" spans="1:28">
      <c r="A633" s="352">
        <v>41878</v>
      </c>
      <c r="B633" s="199" t="s">
        <v>6</v>
      </c>
      <c r="C633" s="199"/>
      <c r="D633" s="241"/>
      <c r="E633" s="219">
        <v>1916</v>
      </c>
      <c r="F633" s="219">
        <v>209</v>
      </c>
      <c r="G633" s="219">
        <v>5675</v>
      </c>
      <c r="H633" s="219">
        <v>607</v>
      </c>
      <c r="I633" s="219">
        <v>16808</v>
      </c>
      <c r="J633" s="219">
        <v>2321</v>
      </c>
      <c r="K633" s="255">
        <v>39888382</v>
      </c>
      <c r="L633" s="255">
        <v>96010128</v>
      </c>
      <c r="M633" s="196">
        <v>41.546014812103991</v>
      </c>
      <c r="N633" s="255">
        <v>315988569</v>
      </c>
      <c r="O633" s="255">
        <v>318789203</v>
      </c>
      <c r="P633" s="196">
        <v>99.121477774766419</v>
      </c>
      <c r="Q633" s="255">
        <v>371173</v>
      </c>
      <c r="R633" s="214" t="e">
        <v>#DIV/0!</v>
      </c>
      <c r="S633" s="255">
        <v>416174</v>
      </c>
      <c r="T633" s="214">
        <v>0.30771268475309088</v>
      </c>
      <c r="U633" s="255">
        <v>1503210</v>
      </c>
      <c r="V633" s="214">
        <v>3.7685409012337541</v>
      </c>
      <c r="W633" s="255">
        <v>1600118</v>
      </c>
      <c r="X633" s="214">
        <v>0.50638477499731727</v>
      </c>
      <c r="Y633" s="256">
        <v>79.037113952636716</v>
      </c>
      <c r="Z633" s="256">
        <v>28.927303218841555</v>
      </c>
      <c r="AA633" s="256">
        <v>824447.578125</v>
      </c>
      <c r="AB633" s="256">
        <v>144874.86376953125</v>
      </c>
    </row>
    <row r="634" spans="1:28">
      <c r="A634" s="352">
        <v>41878</v>
      </c>
      <c r="B634" s="180" t="s">
        <v>134</v>
      </c>
      <c r="C634" s="180"/>
      <c r="D634" s="241"/>
      <c r="E634" s="219">
        <v>652</v>
      </c>
      <c r="F634" s="219">
        <v>109</v>
      </c>
      <c r="G634" s="219">
        <v>1947</v>
      </c>
      <c r="H634" s="219">
        <v>327</v>
      </c>
      <c r="I634" s="219">
        <v>6664</v>
      </c>
      <c r="J634" s="219">
        <v>1352</v>
      </c>
      <c r="K634" s="219">
        <v>21405834</v>
      </c>
      <c r="L634" s="219">
        <v>22020889</v>
      </c>
      <c r="M634" s="196">
        <v>97.206947457934149</v>
      </c>
      <c r="N634" s="219">
        <v>42626513</v>
      </c>
      <c r="O634" s="219">
        <v>43878578</v>
      </c>
      <c r="P634" s="196">
        <v>97.146523298909088</v>
      </c>
      <c r="Q634" s="219">
        <v>142264</v>
      </c>
      <c r="R634" s="196">
        <v>0.64604113199884117</v>
      </c>
      <c r="S634" s="219">
        <v>397870</v>
      </c>
      <c r="T634" s="196">
        <v>0.90675226993343672</v>
      </c>
      <c r="U634" s="219">
        <v>910617</v>
      </c>
      <c r="V634" s="196">
        <v>4.254059863883775</v>
      </c>
      <c r="W634" s="219">
        <v>574226</v>
      </c>
      <c r="X634" s="196">
        <v>1.3471099811089653</v>
      </c>
      <c r="Y634" s="194">
        <v>83.432974243164068</v>
      </c>
      <c r="Z634" s="194">
        <v>30.857670974731445</v>
      </c>
      <c r="AA634" s="194">
        <v>263465.56640625</v>
      </c>
      <c r="AB634" s="194">
        <v>40256.56005859375</v>
      </c>
    </row>
    <row r="635" spans="1:28">
      <c r="A635" s="352">
        <v>41878</v>
      </c>
      <c r="B635" s="180" t="s">
        <v>175</v>
      </c>
      <c r="C635" s="180"/>
      <c r="D635" s="241"/>
      <c r="E635" s="219">
        <v>608</v>
      </c>
      <c r="F635" s="219">
        <v>71</v>
      </c>
      <c r="G635" s="219">
        <v>1771</v>
      </c>
      <c r="H635" s="219">
        <v>193</v>
      </c>
      <c r="I635" s="219">
        <v>5635</v>
      </c>
      <c r="J635" s="219">
        <v>711</v>
      </c>
      <c r="K635" s="219">
        <v>68740</v>
      </c>
      <c r="L635" s="219">
        <v>55565884</v>
      </c>
      <c r="M635" s="196">
        <v>0.12370900101220381</v>
      </c>
      <c r="N635" s="219">
        <v>182269316</v>
      </c>
      <c r="O635" s="219">
        <v>183541608</v>
      </c>
      <c r="P635" s="196">
        <v>99.306810039497961</v>
      </c>
      <c r="Q635" s="219">
        <v>0</v>
      </c>
      <c r="R635" s="196" t="e">
        <v>#DIV/0!</v>
      </c>
      <c r="S635" s="219">
        <v>0</v>
      </c>
      <c r="T635" s="196" t="e">
        <v>#DIV/0!</v>
      </c>
      <c r="U635" s="219">
        <v>400734</v>
      </c>
      <c r="V635" s="196">
        <v>582.97061810642037</v>
      </c>
      <c r="W635" s="219">
        <v>963364</v>
      </c>
      <c r="X635" s="196">
        <v>0.52853877045503361</v>
      </c>
      <c r="Y635" s="194">
        <v>41.988443374633789</v>
      </c>
      <c r="Z635" s="194">
        <v>26.486231803894043</v>
      </c>
      <c r="AA635" s="194">
        <v>321291.89453125</v>
      </c>
      <c r="AB635" s="194">
        <v>64321.6396484375</v>
      </c>
    </row>
    <row r="636" spans="1:28">
      <c r="A636" s="352">
        <v>41878</v>
      </c>
      <c r="B636" s="218" t="s">
        <v>135</v>
      </c>
      <c r="C636" s="126"/>
      <c r="D636" s="241"/>
      <c r="E636" s="219">
        <v>656</v>
      </c>
      <c r="F636" s="219">
        <v>29</v>
      </c>
      <c r="G636" s="219">
        <v>1957</v>
      </c>
      <c r="H636" s="219">
        <v>87</v>
      </c>
      <c r="I636" s="219">
        <v>4509</v>
      </c>
      <c r="J636" s="219">
        <v>258</v>
      </c>
      <c r="K636" s="189">
        <v>18413808</v>
      </c>
      <c r="L636" s="189">
        <v>18423355</v>
      </c>
      <c r="M636" s="196">
        <v>99.948179905342968</v>
      </c>
      <c r="N636" s="189">
        <v>91092740</v>
      </c>
      <c r="O636" s="189">
        <v>91369017</v>
      </c>
      <c r="P636" s="196">
        <v>99.697625071308366</v>
      </c>
      <c r="Q636" s="189">
        <v>228909</v>
      </c>
      <c r="R636" s="192">
        <v>1.2424935662953138</v>
      </c>
      <c r="S636" s="189">
        <v>18304</v>
      </c>
      <c r="T636" s="192">
        <v>2.0033049411316919E-2</v>
      </c>
      <c r="U636" s="189">
        <v>191859</v>
      </c>
      <c r="V636" s="205">
        <v>1.0419300513686232</v>
      </c>
      <c r="W636" s="189">
        <v>62528</v>
      </c>
      <c r="X636" s="205">
        <v>6.8642133027571647E-2</v>
      </c>
      <c r="Y636" s="203">
        <v>111.6899242401123</v>
      </c>
      <c r="Z636" s="203">
        <v>29.43800687789917</v>
      </c>
      <c r="AA636" s="203">
        <v>239690.1171875</v>
      </c>
      <c r="AB636" s="203">
        <v>40296.6640625</v>
      </c>
    </row>
    <row r="637" spans="1:28">
      <c r="A637" s="352">
        <v>41878</v>
      </c>
      <c r="B637" s="218" t="s">
        <v>121</v>
      </c>
      <c r="C637" s="218" t="s">
        <v>122</v>
      </c>
      <c r="D637" s="241"/>
      <c r="E637" s="305">
        <v>168</v>
      </c>
      <c r="F637" s="305">
        <v>64</v>
      </c>
      <c r="G637" s="305">
        <v>492</v>
      </c>
      <c r="H637" s="305">
        <v>191</v>
      </c>
      <c r="I637" s="305">
        <v>1870</v>
      </c>
      <c r="J637" s="305">
        <v>801</v>
      </c>
      <c r="K637" s="215">
        <v>7524253</v>
      </c>
      <c r="L637" s="215">
        <v>7849701</v>
      </c>
      <c r="M637" s="216">
        <v>95.85400390625</v>
      </c>
      <c r="N637" s="215">
        <v>16584138</v>
      </c>
      <c r="O637" s="215">
        <v>17238198</v>
      </c>
      <c r="P637" s="216">
        <v>96.20574951171875</v>
      </c>
      <c r="Q637" s="215">
        <v>116576</v>
      </c>
      <c r="R637" s="217">
        <v>1.4851011037826538</v>
      </c>
      <c r="S637" s="215">
        <v>327285</v>
      </c>
      <c r="T637" s="217">
        <v>1.8986033201217651</v>
      </c>
      <c r="U637" s="215">
        <v>425382</v>
      </c>
      <c r="V637" s="217">
        <v>5.6534781455993652</v>
      </c>
      <c r="W637" s="215">
        <v>297837</v>
      </c>
      <c r="X637" s="217">
        <v>1.795914888381958</v>
      </c>
      <c r="Y637" s="217">
        <v>70.779541015625</v>
      </c>
      <c r="Z637" s="217">
        <v>25.212512969970703</v>
      </c>
      <c r="AA637" s="217">
        <v>84504.0390625</v>
      </c>
      <c r="AB637" s="216">
        <v>12620.162109375</v>
      </c>
    </row>
    <row r="638" spans="1:28">
      <c r="A638" s="352">
        <v>41878</v>
      </c>
      <c r="B638" s="242" t="s">
        <v>123</v>
      </c>
      <c r="C638" s="218" t="s">
        <v>122</v>
      </c>
      <c r="D638" s="241"/>
      <c r="E638" s="305">
        <v>157</v>
      </c>
      <c r="F638" s="305">
        <v>11</v>
      </c>
      <c r="G638" s="305">
        <v>483</v>
      </c>
      <c r="H638" s="305">
        <v>34</v>
      </c>
      <c r="I638" s="305">
        <v>1450</v>
      </c>
      <c r="J638" s="305">
        <v>132</v>
      </c>
      <c r="K638" s="215">
        <v>4435262</v>
      </c>
      <c r="L638" s="215">
        <v>4516524</v>
      </c>
      <c r="M638" s="216">
        <v>98.200782775878906</v>
      </c>
      <c r="N638" s="215">
        <v>7775220</v>
      </c>
      <c r="O638" s="215">
        <v>7941940</v>
      </c>
      <c r="P638" s="216">
        <v>97.900764465332031</v>
      </c>
      <c r="Q638" s="215">
        <v>6889</v>
      </c>
      <c r="R638" s="217">
        <v>0.15252880752086639</v>
      </c>
      <c r="S638" s="215">
        <v>7910</v>
      </c>
      <c r="T638" s="217">
        <v>9.9597834050655365E-2</v>
      </c>
      <c r="U638" s="215">
        <v>136778</v>
      </c>
      <c r="V638" s="217">
        <v>3.083876371383667</v>
      </c>
      <c r="W638" s="215">
        <v>85652</v>
      </c>
      <c r="X638" s="217">
        <v>1.10160231590271</v>
      </c>
      <c r="Y638" s="217">
        <v>92.139152526855469</v>
      </c>
      <c r="Z638" s="217">
        <v>33.393394470214844</v>
      </c>
      <c r="AA638" s="217">
        <v>56570.91796875</v>
      </c>
      <c r="AB638" s="216">
        <v>8564.900390625</v>
      </c>
    </row>
    <row r="639" spans="1:28">
      <c r="A639" s="352">
        <v>41878</v>
      </c>
      <c r="B639" s="242" t="s">
        <v>183</v>
      </c>
      <c r="C639" s="218" t="s">
        <v>122</v>
      </c>
      <c r="D639" s="241"/>
      <c r="E639" s="305">
        <v>129</v>
      </c>
      <c r="F639" s="305">
        <v>10</v>
      </c>
      <c r="G639" s="305">
        <v>387</v>
      </c>
      <c r="H639" s="305">
        <v>30</v>
      </c>
      <c r="I639" s="305">
        <v>1464</v>
      </c>
      <c r="J639" s="305">
        <v>114</v>
      </c>
      <c r="K639" s="215">
        <v>3509500</v>
      </c>
      <c r="L639" s="215">
        <v>3581769</v>
      </c>
      <c r="M639" s="216">
        <v>97.982307434082031</v>
      </c>
      <c r="N639" s="215">
        <v>6657800</v>
      </c>
      <c r="O639" s="215">
        <v>6797062</v>
      </c>
      <c r="P639" s="216">
        <v>97.951141357421875</v>
      </c>
      <c r="Q639" s="215">
        <v>6210</v>
      </c>
      <c r="R639" s="217">
        <v>0.17337802052497864</v>
      </c>
      <c r="S639" s="215">
        <v>13441</v>
      </c>
      <c r="T639" s="217">
        <v>0.19774720072746277</v>
      </c>
      <c r="U639" s="215">
        <v>118463</v>
      </c>
      <c r="V639" s="217">
        <v>3.3754951953887939</v>
      </c>
      <c r="W639" s="215">
        <v>64823</v>
      </c>
      <c r="X639" s="217">
        <v>0.97363996505737305</v>
      </c>
      <c r="Y639" s="217">
        <v>85.916328430175781</v>
      </c>
      <c r="Z639" s="217">
        <v>33.197376251220703</v>
      </c>
      <c r="AA639" s="217">
        <v>43813.5703125</v>
      </c>
      <c r="AB639" s="216">
        <v>7230.19921875</v>
      </c>
    </row>
    <row r="640" spans="1:28">
      <c r="A640" s="352">
        <v>41878</v>
      </c>
      <c r="B640" s="181" t="s">
        <v>126</v>
      </c>
      <c r="C640" s="218" t="s">
        <v>122</v>
      </c>
      <c r="D640" s="241"/>
      <c r="E640" s="305">
        <v>103</v>
      </c>
      <c r="F640" s="305">
        <v>7</v>
      </c>
      <c r="G640" s="305">
        <v>302</v>
      </c>
      <c r="H640" s="305">
        <v>21</v>
      </c>
      <c r="I640" s="305">
        <v>922</v>
      </c>
      <c r="J640" s="305">
        <v>86</v>
      </c>
      <c r="K640" s="215">
        <v>2985140</v>
      </c>
      <c r="L640" s="215">
        <v>3041805</v>
      </c>
      <c r="M640" s="216">
        <v>98.137123107910156</v>
      </c>
      <c r="N640" s="215">
        <v>5483659</v>
      </c>
      <c r="O640" s="215">
        <v>5595148</v>
      </c>
      <c r="P640" s="216">
        <v>98.007400512695312</v>
      </c>
      <c r="Q640" s="215">
        <v>1897</v>
      </c>
      <c r="R640" s="217">
        <v>6.2364287674427032E-2</v>
      </c>
      <c r="S640" s="215">
        <v>1163</v>
      </c>
      <c r="T640" s="217">
        <v>2.0785866305232048E-2</v>
      </c>
      <c r="U640" s="215">
        <v>90177</v>
      </c>
      <c r="V640" s="217">
        <v>3.0208632946014404</v>
      </c>
      <c r="W640" s="215">
        <v>50847</v>
      </c>
      <c r="X640" s="217">
        <v>0.9272458553314209</v>
      </c>
      <c r="Y640" s="217">
        <v>88.499099731445313</v>
      </c>
      <c r="Z640" s="217">
        <v>32.30938720703125</v>
      </c>
      <c r="AA640" s="217">
        <v>40258.4921875</v>
      </c>
      <c r="AB640" s="216">
        <v>5891.5068359375</v>
      </c>
    </row>
    <row r="641" spans="1:28">
      <c r="A641" s="352">
        <v>41878</v>
      </c>
      <c r="B641" s="181" t="s">
        <v>184</v>
      </c>
      <c r="C641" s="218" t="s">
        <v>122</v>
      </c>
      <c r="D641" s="241"/>
      <c r="E641" s="305">
        <v>95</v>
      </c>
      <c r="F641" s="305">
        <v>17</v>
      </c>
      <c r="G641" s="305">
        <v>283</v>
      </c>
      <c r="H641" s="305">
        <v>51</v>
      </c>
      <c r="I641" s="305">
        <v>958</v>
      </c>
      <c r="J641" s="305">
        <v>219</v>
      </c>
      <c r="K641" s="215">
        <v>2951679</v>
      </c>
      <c r="L641" s="215">
        <v>3031090</v>
      </c>
      <c r="M641" s="216">
        <v>97.380119323730469</v>
      </c>
      <c r="N641" s="215">
        <v>6125696</v>
      </c>
      <c r="O641" s="215">
        <v>6306230</v>
      </c>
      <c r="P641" s="216">
        <v>97.137214660644531</v>
      </c>
      <c r="Q641" s="215">
        <v>10692</v>
      </c>
      <c r="R641" s="217">
        <v>0.35274440050125122</v>
      </c>
      <c r="S641" s="215">
        <v>48071</v>
      </c>
      <c r="T641" s="217">
        <v>0.76227796077728271</v>
      </c>
      <c r="U641" s="215">
        <v>139817</v>
      </c>
      <c r="V641" s="217">
        <v>4.7368631362915039</v>
      </c>
      <c r="W641" s="215">
        <v>75067</v>
      </c>
      <c r="X641" s="217">
        <v>1.2254444360733032</v>
      </c>
      <c r="Y641" s="217">
        <v>79.83074951171875</v>
      </c>
      <c r="Z641" s="217">
        <v>30.175683975219727</v>
      </c>
      <c r="AA641" s="217">
        <v>38318.546875</v>
      </c>
      <c r="AB641" s="216">
        <v>5949.79150390625</v>
      </c>
    </row>
    <row r="642" spans="1:28">
      <c r="A642" s="352">
        <v>41878</v>
      </c>
      <c r="B642" s="181" t="s">
        <v>131</v>
      </c>
      <c r="C642" s="218" t="s">
        <v>176</v>
      </c>
      <c r="D642" s="241"/>
      <c r="E642" s="305">
        <v>168</v>
      </c>
      <c r="F642" s="305">
        <v>20</v>
      </c>
      <c r="G642" s="305">
        <v>489</v>
      </c>
      <c r="H642" s="305">
        <v>50</v>
      </c>
      <c r="I642" s="305">
        <v>1422</v>
      </c>
      <c r="J642" s="305">
        <v>161</v>
      </c>
      <c r="K642" s="215">
        <v>18865</v>
      </c>
      <c r="L642" s="215">
        <v>15933421</v>
      </c>
      <c r="M642" s="216">
        <v>0.11839892715215683</v>
      </c>
      <c r="N642" s="215">
        <v>49841864</v>
      </c>
      <c r="O642" s="215">
        <v>50180128</v>
      </c>
      <c r="P642" s="216">
        <v>99.325897216796875</v>
      </c>
      <c r="Q642" s="215">
        <v>0</v>
      </c>
      <c r="R642" s="217">
        <v>0</v>
      </c>
      <c r="S642" s="215">
        <v>0</v>
      </c>
      <c r="T642" s="217">
        <v>0</v>
      </c>
      <c r="U642" s="215">
        <v>101939</v>
      </c>
      <c r="V642" s="217">
        <v>540.3604736328125</v>
      </c>
      <c r="W642" s="215">
        <v>336348</v>
      </c>
      <c r="X642" s="217">
        <v>0.67483031749725342</v>
      </c>
      <c r="Y642" s="217">
        <v>40.598407745361328</v>
      </c>
      <c r="Z642" s="217">
        <v>25.541040420532227</v>
      </c>
      <c r="AA642" s="217">
        <v>82314.1953125</v>
      </c>
      <c r="AB642" s="216">
        <v>17133.052734375</v>
      </c>
    </row>
    <row r="643" spans="1:28">
      <c r="A643" s="352">
        <v>41878</v>
      </c>
      <c r="B643" s="181" t="s">
        <v>124</v>
      </c>
      <c r="C643" s="181" t="s">
        <v>176</v>
      </c>
      <c r="D643" s="241"/>
      <c r="E643" s="180">
        <v>113</v>
      </c>
      <c r="F643" s="180">
        <v>32</v>
      </c>
      <c r="G643" s="180">
        <v>332</v>
      </c>
      <c r="H643" s="180">
        <v>86</v>
      </c>
      <c r="I643" s="180">
        <v>1277</v>
      </c>
      <c r="J643" s="180">
        <v>344</v>
      </c>
      <c r="K643" s="215">
        <v>14630</v>
      </c>
      <c r="L643" s="215">
        <v>11877007</v>
      </c>
      <c r="M643" s="216">
        <v>0.12317918241024017</v>
      </c>
      <c r="N643" s="215">
        <v>35298696</v>
      </c>
      <c r="O643" s="215">
        <v>35680368</v>
      </c>
      <c r="P643" s="216">
        <v>98.930305480957031</v>
      </c>
      <c r="Q643" s="215">
        <v>0</v>
      </c>
      <c r="R643" s="217">
        <v>0</v>
      </c>
      <c r="S643" s="215">
        <v>0</v>
      </c>
      <c r="T643" s="217">
        <v>0</v>
      </c>
      <c r="U643" s="215">
        <v>92917</v>
      </c>
      <c r="V643" s="217">
        <v>635.11279296875</v>
      </c>
      <c r="W643" s="215">
        <v>167237</v>
      </c>
      <c r="X643" s="217">
        <v>0.47377669811248779</v>
      </c>
      <c r="Y643" s="217">
        <v>42.529026031494141</v>
      </c>
      <c r="Z643" s="217">
        <v>27.954250335693359</v>
      </c>
      <c r="AA643" s="217">
        <v>61892.76171875</v>
      </c>
      <c r="AB643" s="216">
        <v>12067.671875</v>
      </c>
    </row>
    <row r="644" spans="1:28">
      <c r="A644" s="352">
        <v>41878</v>
      </c>
      <c r="B644" s="206" t="s">
        <v>133</v>
      </c>
      <c r="C644" s="206" t="s">
        <v>176</v>
      </c>
      <c r="D644" s="241"/>
      <c r="E644" s="180">
        <v>163</v>
      </c>
      <c r="F644" s="180">
        <v>11</v>
      </c>
      <c r="G644" s="180">
        <v>482</v>
      </c>
      <c r="H644" s="180">
        <v>33</v>
      </c>
      <c r="I644" s="180">
        <v>1413</v>
      </c>
      <c r="J644" s="180">
        <v>114</v>
      </c>
      <c r="K644" s="254">
        <v>18025</v>
      </c>
      <c r="L644" s="254">
        <v>15698266</v>
      </c>
      <c r="M644" s="246">
        <v>0.11482159793376923</v>
      </c>
      <c r="N644" s="254">
        <v>56361804</v>
      </c>
      <c r="O644" s="254">
        <v>56659136</v>
      </c>
      <c r="P644" s="246">
        <v>99.475227355957031</v>
      </c>
      <c r="Q644" s="254">
        <v>0</v>
      </c>
      <c r="R644" s="249">
        <v>0</v>
      </c>
      <c r="S644" s="254">
        <v>0</v>
      </c>
      <c r="T644" s="249">
        <v>0</v>
      </c>
      <c r="U644" s="254">
        <v>113796</v>
      </c>
      <c r="V644" s="249">
        <v>631.32318115234375</v>
      </c>
      <c r="W644" s="254">
        <v>262978</v>
      </c>
      <c r="X644" s="249">
        <v>0.46658903360366821</v>
      </c>
      <c r="Y644" s="249">
        <v>43.209438323974609</v>
      </c>
      <c r="Z644" s="249">
        <v>26.761730194091797</v>
      </c>
      <c r="AA644" s="249">
        <v>103616.6171875</v>
      </c>
      <c r="AB644" s="246">
        <v>20778.755859375</v>
      </c>
    </row>
    <row r="645" spans="1:28">
      <c r="A645" s="352">
        <v>41878</v>
      </c>
      <c r="B645" s="206" t="s">
        <v>125</v>
      </c>
      <c r="C645" s="206" t="s">
        <v>176</v>
      </c>
      <c r="D645" s="241"/>
      <c r="E645" s="180">
        <v>164</v>
      </c>
      <c r="F645" s="180">
        <v>8</v>
      </c>
      <c r="G645" s="180">
        <v>468</v>
      </c>
      <c r="H645" s="180">
        <v>24</v>
      </c>
      <c r="I645" s="180">
        <v>1523</v>
      </c>
      <c r="J645" s="180">
        <v>92</v>
      </c>
      <c r="K645" s="254">
        <v>17220</v>
      </c>
      <c r="L645" s="254">
        <v>12057190</v>
      </c>
      <c r="M645" s="246">
        <v>0.14281934499740601</v>
      </c>
      <c r="N645" s="254">
        <v>40766952</v>
      </c>
      <c r="O645" s="254">
        <v>41021976</v>
      </c>
      <c r="P645" s="246">
        <v>99.378326416015625</v>
      </c>
      <c r="Q645" s="254">
        <v>0</v>
      </c>
      <c r="R645" s="249">
        <v>0</v>
      </c>
      <c r="S645" s="254">
        <v>0</v>
      </c>
      <c r="T645" s="249">
        <v>0</v>
      </c>
      <c r="U645" s="254">
        <v>92082</v>
      </c>
      <c r="V645" s="249">
        <v>534.7386474609375</v>
      </c>
      <c r="W645" s="254">
        <v>196801</v>
      </c>
      <c r="X645" s="249">
        <v>0.482746422290802</v>
      </c>
      <c r="Y645" s="249">
        <v>41.616901397705078</v>
      </c>
      <c r="Z645" s="249">
        <v>25.687906265258789</v>
      </c>
      <c r="AA645" s="249">
        <v>73468.3203125</v>
      </c>
      <c r="AB645" s="246">
        <v>14342.1591796875</v>
      </c>
    </row>
    <row r="646" spans="1:28">
      <c r="A646" s="352">
        <v>41878</v>
      </c>
      <c r="B646" s="181" t="s">
        <v>127</v>
      </c>
      <c r="C646" s="181" t="s">
        <v>128</v>
      </c>
      <c r="D646" s="241"/>
      <c r="E646" s="388">
        <v>150</v>
      </c>
      <c r="F646" s="388">
        <v>16</v>
      </c>
      <c r="G646" s="388">
        <v>450</v>
      </c>
      <c r="H646" s="388">
        <v>48</v>
      </c>
      <c r="I646" s="388">
        <v>1440</v>
      </c>
      <c r="J646" s="388">
        <v>166</v>
      </c>
      <c r="K646" s="187">
        <v>4922334</v>
      </c>
      <c r="L646" s="187">
        <v>4927025</v>
      </c>
      <c r="M646" s="185">
        <v>99.904792785644531</v>
      </c>
      <c r="N646" s="187">
        <v>21707104</v>
      </c>
      <c r="O646" s="187">
        <v>21802576</v>
      </c>
      <c r="P646" s="185">
        <v>99.562103271484375</v>
      </c>
      <c r="Q646" s="187">
        <v>137896</v>
      </c>
      <c r="R646" s="186">
        <v>2.7987680435180664</v>
      </c>
      <c r="S646" s="187">
        <v>7275</v>
      </c>
      <c r="T646" s="186">
        <v>3.3367615193128586E-2</v>
      </c>
      <c r="U646" s="187">
        <v>67293</v>
      </c>
      <c r="V646" s="186">
        <v>1.3670953512191772</v>
      </c>
      <c r="W646" s="187">
        <v>18982</v>
      </c>
      <c r="X646" s="186">
        <v>8.7446026504039764E-2</v>
      </c>
      <c r="Y646" s="186">
        <v>109.71326446533203</v>
      </c>
      <c r="Z646" s="186">
        <v>27.80755615234375</v>
      </c>
      <c r="AA646" s="186">
        <v>54319.23828125</v>
      </c>
      <c r="AB646" s="185">
        <v>8884.123046875</v>
      </c>
    </row>
    <row r="647" spans="1:28">
      <c r="A647" s="352">
        <v>41878</v>
      </c>
      <c r="B647" s="181" t="s">
        <v>129</v>
      </c>
      <c r="C647" s="181" t="s">
        <v>128</v>
      </c>
      <c r="D647" s="241"/>
      <c r="E647" s="388">
        <v>152</v>
      </c>
      <c r="F647" s="388">
        <v>3</v>
      </c>
      <c r="G647" s="388">
        <v>452</v>
      </c>
      <c r="H647" s="388">
        <v>9</v>
      </c>
      <c r="I647" s="388">
        <v>1182</v>
      </c>
      <c r="J647" s="388">
        <v>29</v>
      </c>
      <c r="K647" s="187">
        <v>2864695</v>
      </c>
      <c r="L647" s="187">
        <v>2867563</v>
      </c>
      <c r="M647" s="185">
        <v>99.899986267089844</v>
      </c>
      <c r="N647" s="187">
        <v>14154846</v>
      </c>
      <c r="O647" s="187">
        <v>14212449</v>
      </c>
      <c r="P647" s="185">
        <v>99.594703674316406</v>
      </c>
      <c r="Q647" s="187">
        <v>44427</v>
      </c>
      <c r="R647" s="186">
        <v>1.5492945909500122</v>
      </c>
      <c r="S647" s="187">
        <v>8015</v>
      </c>
      <c r="T647" s="186">
        <v>5.6394223123788834E-2</v>
      </c>
      <c r="U647" s="187">
        <v>35056</v>
      </c>
      <c r="V647" s="186">
        <v>1.223725438117981</v>
      </c>
      <c r="W647" s="187">
        <v>12953</v>
      </c>
      <c r="X647" s="186">
        <v>9.1509297490119934E-2</v>
      </c>
      <c r="Y647" s="186">
        <v>108.45368194580078</v>
      </c>
      <c r="Z647" s="186">
        <v>28.371160507202148</v>
      </c>
      <c r="AA647" s="186">
        <v>41785.24609375</v>
      </c>
      <c r="AB647" s="185">
        <v>5980.9384765625</v>
      </c>
    </row>
    <row r="648" spans="1:28">
      <c r="A648" s="352">
        <v>41878</v>
      </c>
      <c r="B648" s="199" t="s">
        <v>130</v>
      </c>
      <c r="C648" s="199" t="s">
        <v>128</v>
      </c>
      <c r="D648" s="241"/>
      <c r="E648" s="219">
        <v>176</v>
      </c>
      <c r="F648" s="219">
        <v>5</v>
      </c>
      <c r="G648" s="219">
        <v>528</v>
      </c>
      <c r="H648" s="219">
        <v>15</v>
      </c>
      <c r="I648" s="219">
        <v>891</v>
      </c>
      <c r="J648" s="219">
        <v>32</v>
      </c>
      <c r="K648" s="255">
        <v>5886779</v>
      </c>
      <c r="L648" s="255">
        <v>5887581</v>
      </c>
      <c r="M648" s="196">
        <v>99.986381530761719</v>
      </c>
      <c r="N648" s="255">
        <v>31297820</v>
      </c>
      <c r="O648" s="255">
        <v>31360828</v>
      </c>
      <c r="P648" s="196">
        <v>99.799087524414063</v>
      </c>
      <c r="Q648" s="255">
        <v>36905</v>
      </c>
      <c r="R648" s="214">
        <v>0.6268278956413269</v>
      </c>
      <c r="S648" s="255">
        <v>1462</v>
      </c>
      <c r="T648" s="214">
        <v>4.6618669293820858E-3</v>
      </c>
      <c r="U648" s="255">
        <v>44413</v>
      </c>
      <c r="V648" s="214">
        <v>0.75445330142974854</v>
      </c>
      <c r="W648" s="255">
        <v>16897</v>
      </c>
      <c r="X648" s="214">
        <v>5.3987786173820496E-2</v>
      </c>
      <c r="Y648" s="256">
        <v>115.32015228271484</v>
      </c>
      <c r="Z648" s="256">
        <v>31.703880310058594</v>
      </c>
      <c r="AA648" s="256">
        <v>82378.828125</v>
      </c>
      <c r="AB648" s="256">
        <v>15456.3515625</v>
      </c>
    </row>
    <row r="649" spans="1:28">
      <c r="A649" s="352">
        <v>41878</v>
      </c>
      <c r="B649" s="180" t="s">
        <v>132</v>
      </c>
      <c r="C649" s="180" t="s">
        <v>128</v>
      </c>
      <c r="D649" s="241"/>
      <c r="E649" s="219">
        <v>178</v>
      </c>
      <c r="F649" s="219">
        <v>5</v>
      </c>
      <c r="G649" s="219">
        <v>527</v>
      </c>
      <c r="H649" s="219">
        <v>15</v>
      </c>
      <c r="I649" s="219">
        <v>996</v>
      </c>
      <c r="J649" s="219">
        <v>31</v>
      </c>
      <c r="K649" s="219">
        <v>4740000</v>
      </c>
      <c r="L649" s="219">
        <v>4741186</v>
      </c>
      <c r="M649" s="196">
        <v>99.974983215332031</v>
      </c>
      <c r="N649" s="219">
        <v>23932970</v>
      </c>
      <c r="O649" s="219">
        <v>23993164</v>
      </c>
      <c r="P649" s="196">
        <v>99.749122619628906</v>
      </c>
      <c r="Q649" s="219">
        <v>9681</v>
      </c>
      <c r="R649" s="196">
        <v>0.20418941974639893</v>
      </c>
      <c r="S649" s="219">
        <v>1552</v>
      </c>
      <c r="T649" s="196">
        <v>6.4685093238949776E-3</v>
      </c>
      <c r="U649" s="219">
        <v>45097</v>
      </c>
      <c r="V649" s="196">
        <v>0.95141351222991943</v>
      </c>
      <c r="W649" s="219">
        <v>13696</v>
      </c>
      <c r="X649" s="196">
        <v>5.7226493954658508E-2</v>
      </c>
      <c r="Y649" s="194">
        <v>113.27259826660156</v>
      </c>
      <c r="Z649" s="194">
        <v>29.869430541992188</v>
      </c>
      <c r="AA649" s="194">
        <v>61206.8046875</v>
      </c>
      <c r="AB649" s="194">
        <v>9975.2509765625</v>
      </c>
    </row>
    <row r="650" spans="1:28">
      <c r="A650" s="352">
        <v>41877</v>
      </c>
      <c r="B650" s="199" t="s">
        <v>6</v>
      </c>
      <c r="C650" s="199"/>
      <c r="D650" s="241"/>
      <c r="E650" s="219">
        <v>1916</v>
      </c>
      <c r="F650" s="219">
        <v>209</v>
      </c>
      <c r="G650" s="219">
        <v>5675</v>
      </c>
      <c r="H650" s="219">
        <v>607</v>
      </c>
      <c r="I650" s="219">
        <v>16752</v>
      </c>
      <c r="J650" s="219">
        <v>2320</v>
      </c>
      <c r="K650" s="255">
        <v>39368322</v>
      </c>
      <c r="L650" s="255">
        <v>94088711</v>
      </c>
      <c r="M650" s="196">
        <v>41.841706174505887</v>
      </c>
      <c r="N650" s="255">
        <v>310515366</v>
      </c>
      <c r="O650" s="255">
        <v>313115519</v>
      </c>
      <c r="P650" s="196">
        <v>99.169586672578831</v>
      </c>
      <c r="Q650" s="255">
        <v>344991</v>
      </c>
      <c r="R650" s="214" t="e">
        <v>#DIV/0!</v>
      </c>
      <c r="S650" s="255">
        <v>261186</v>
      </c>
      <c r="T650" s="214">
        <v>0.19712807056413342</v>
      </c>
      <c r="U650" s="255">
        <v>1407786</v>
      </c>
      <c r="V650" s="214">
        <v>3.5759360203398791</v>
      </c>
      <c r="W650" s="255">
        <v>1549194</v>
      </c>
      <c r="X650" s="214">
        <v>0.49891057776708769</v>
      </c>
      <c r="Y650" s="256">
        <v>79.516520754496256</v>
      </c>
      <c r="Z650" s="256">
        <v>29.039589722951252</v>
      </c>
      <c r="AA650" s="256">
        <v>811627.83203125</v>
      </c>
      <c r="AB650" s="256">
        <v>143364.12451171875</v>
      </c>
    </row>
    <row r="651" spans="1:28">
      <c r="A651" s="352">
        <v>41877</v>
      </c>
      <c r="B651" s="180" t="s">
        <v>134</v>
      </c>
      <c r="C651" s="180"/>
      <c r="D651" s="241"/>
      <c r="E651" s="219">
        <v>652</v>
      </c>
      <c r="F651" s="219">
        <v>109</v>
      </c>
      <c r="G651" s="219">
        <v>1947</v>
      </c>
      <c r="H651" s="219">
        <v>327</v>
      </c>
      <c r="I651" s="219">
        <v>6660</v>
      </c>
      <c r="J651" s="219">
        <v>1352</v>
      </c>
      <c r="K651" s="219">
        <v>20996251</v>
      </c>
      <c r="L651" s="219">
        <v>21576389</v>
      </c>
      <c r="M651" s="196">
        <v>97.311236833929911</v>
      </c>
      <c r="N651" s="219">
        <v>41170874</v>
      </c>
      <c r="O651" s="219">
        <v>42320989</v>
      </c>
      <c r="P651" s="196">
        <v>97.282400465641288</v>
      </c>
      <c r="Q651" s="219">
        <v>132528</v>
      </c>
      <c r="R651" s="196">
        <v>0.61422696688832712</v>
      </c>
      <c r="S651" s="219">
        <v>245400</v>
      </c>
      <c r="T651" s="196">
        <v>0.57985413709575251</v>
      </c>
      <c r="U651" s="219">
        <v>864379</v>
      </c>
      <c r="V651" s="196">
        <v>4.1168254700906228</v>
      </c>
      <c r="W651" s="219">
        <v>550322</v>
      </c>
      <c r="X651" s="196">
        <v>1.336677991010669</v>
      </c>
      <c r="Y651" s="194">
        <v>83.971455383300778</v>
      </c>
      <c r="Z651" s="194">
        <v>30.952054977416992</v>
      </c>
      <c r="AA651" s="194">
        <v>259100.4609375</v>
      </c>
      <c r="AB651" s="194">
        <v>39741.9072265625</v>
      </c>
    </row>
    <row r="652" spans="1:28">
      <c r="A652" s="352">
        <v>41877</v>
      </c>
      <c r="B652" s="180" t="s">
        <v>175</v>
      </c>
      <c r="C652" s="180"/>
      <c r="D652" s="241"/>
      <c r="E652" s="219">
        <v>608</v>
      </c>
      <c r="F652" s="219">
        <v>71</v>
      </c>
      <c r="G652" s="219">
        <v>1771</v>
      </c>
      <c r="H652" s="219">
        <v>193</v>
      </c>
      <c r="I652" s="219">
        <v>5633</v>
      </c>
      <c r="J652" s="219">
        <v>711</v>
      </c>
      <c r="K652" s="219">
        <v>68740</v>
      </c>
      <c r="L652" s="219">
        <v>54199893</v>
      </c>
      <c r="M652" s="196">
        <v>0.12682681864335046</v>
      </c>
      <c r="N652" s="219">
        <v>179434468</v>
      </c>
      <c r="O652" s="219">
        <v>180619928</v>
      </c>
      <c r="P652" s="196">
        <v>99.343671535512954</v>
      </c>
      <c r="Q652" s="219">
        <v>0</v>
      </c>
      <c r="R652" s="196" t="e">
        <v>#DIV/0!</v>
      </c>
      <c r="S652" s="219">
        <v>0</v>
      </c>
      <c r="T652" s="196" t="e">
        <v>#DIV/0!</v>
      </c>
      <c r="U652" s="219">
        <v>369973</v>
      </c>
      <c r="V652" s="196">
        <v>538.2208345800243</v>
      </c>
      <c r="W652" s="219">
        <v>937401</v>
      </c>
      <c r="X652" s="196">
        <v>0.52241969196706262</v>
      </c>
      <c r="Y652" s="194">
        <v>42.049479484558105</v>
      </c>
      <c r="Z652" s="194">
        <v>26.579497814178467</v>
      </c>
      <c r="AA652" s="194">
        <v>316771.5546875</v>
      </c>
      <c r="AB652" s="194">
        <v>63419.2861328125</v>
      </c>
    </row>
    <row r="653" spans="1:28">
      <c r="A653" s="352">
        <v>41877</v>
      </c>
      <c r="B653" s="218" t="s">
        <v>135</v>
      </c>
      <c r="C653" s="126"/>
      <c r="D653" s="241"/>
      <c r="E653" s="219">
        <v>656</v>
      </c>
      <c r="F653" s="219">
        <v>29</v>
      </c>
      <c r="G653" s="219">
        <v>1957</v>
      </c>
      <c r="H653" s="219">
        <v>87</v>
      </c>
      <c r="I653" s="219">
        <v>4459</v>
      </c>
      <c r="J653" s="219">
        <v>257</v>
      </c>
      <c r="K653" s="189">
        <v>18303331</v>
      </c>
      <c r="L653" s="189">
        <v>18312429</v>
      </c>
      <c r="M653" s="196">
        <v>99.950317896113077</v>
      </c>
      <c r="N653" s="189">
        <v>89910024</v>
      </c>
      <c r="O653" s="189">
        <v>90174602</v>
      </c>
      <c r="P653" s="196">
        <v>99.706593659265607</v>
      </c>
      <c r="Q653" s="189">
        <v>212463</v>
      </c>
      <c r="R653" s="192">
        <v>1.1602120020995224</v>
      </c>
      <c r="S653" s="189">
        <v>15786</v>
      </c>
      <c r="T653" s="192">
        <v>1.7506037919624615E-2</v>
      </c>
      <c r="U653" s="189">
        <v>173434</v>
      </c>
      <c r="V653" s="205">
        <v>0.94755429924955481</v>
      </c>
      <c r="W653" s="189">
        <v>61471</v>
      </c>
      <c r="X653" s="205">
        <v>6.8369463416747975E-2</v>
      </c>
      <c r="Y653" s="203">
        <v>112.52862739562988</v>
      </c>
      <c r="Z653" s="203">
        <v>29.587216377258301</v>
      </c>
      <c r="AA653" s="203">
        <v>235755.81640625</v>
      </c>
      <c r="AB653" s="203">
        <v>40202.93115234375</v>
      </c>
    </row>
    <row r="654" spans="1:28">
      <c r="A654" s="352">
        <v>41877</v>
      </c>
      <c r="B654" s="218" t="s">
        <v>121</v>
      </c>
      <c r="C654" s="218" t="s">
        <v>122</v>
      </c>
      <c r="D654" s="241"/>
      <c r="E654" s="305">
        <v>168</v>
      </c>
      <c r="F654" s="305">
        <v>64</v>
      </c>
      <c r="G654" s="305">
        <v>492</v>
      </c>
      <c r="H654" s="305">
        <v>191</v>
      </c>
      <c r="I654" s="305">
        <v>1870</v>
      </c>
      <c r="J654" s="305">
        <v>801</v>
      </c>
      <c r="K654" s="215">
        <v>7441450</v>
      </c>
      <c r="L654" s="215">
        <v>7726479</v>
      </c>
      <c r="M654" s="216">
        <v>96.311012268066406</v>
      </c>
      <c r="N654" s="215">
        <v>15679927</v>
      </c>
      <c r="O654" s="215">
        <v>16229094</v>
      </c>
      <c r="P654" s="216">
        <v>96.616157531738281</v>
      </c>
      <c r="Q654" s="215">
        <v>108553</v>
      </c>
      <c r="R654" s="217">
        <v>1.4049478769302368</v>
      </c>
      <c r="S654" s="215">
        <v>186754</v>
      </c>
      <c r="T654" s="217">
        <v>1.1507358551025391</v>
      </c>
      <c r="U654" s="215">
        <v>394506</v>
      </c>
      <c r="V654" s="217">
        <v>5.3014669418334961</v>
      </c>
      <c r="W654" s="215">
        <v>274868</v>
      </c>
      <c r="X654" s="217">
        <v>1.7529928684234619</v>
      </c>
      <c r="Y654" s="217">
        <v>71.566314697265625</v>
      </c>
      <c r="Z654" s="217">
        <v>25.310703277587891</v>
      </c>
      <c r="AA654" s="217">
        <v>83069.59375</v>
      </c>
      <c r="AB654" s="216">
        <v>12074.48046875</v>
      </c>
    </row>
    <row r="655" spans="1:28">
      <c r="A655" s="352">
        <v>41877</v>
      </c>
      <c r="B655" s="242" t="s">
        <v>123</v>
      </c>
      <c r="C655" s="218" t="s">
        <v>122</v>
      </c>
      <c r="D655" s="241"/>
      <c r="E655" s="305">
        <v>157</v>
      </c>
      <c r="F655" s="305">
        <v>11</v>
      </c>
      <c r="G655" s="305">
        <v>483</v>
      </c>
      <c r="H655" s="305">
        <v>34</v>
      </c>
      <c r="I655" s="305">
        <v>1450</v>
      </c>
      <c r="J655" s="305">
        <v>132</v>
      </c>
      <c r="K655" s="215">
        <v>4343840</v>
      </c>
      <c r="L655" s="215">
        <v>4428182</v>
      </c>
      <c r="M655" s="216">
        <v>98.0953369140625</v>
      </c>
      <c r="N655" s="215">
        <v>7644312</v>
      </c>
      <c r="O655" s="215">
        <v>7809715</v>
      </c>
      <c r="P655" s="216">
        <v>97.882087707519531</v>
      </c>
      <c r="Q655" s="215">
        <v>6182</v>
      </c>
      <c r="R655" s="217">
        <v>0.1396058201789856</v>
      </c>
      <c r="S655" s="215">
        <v>7148</v>
      </c>
      <c r="T655" s="217">
        <v>9.1527029871940613E-2</v>
      </c>
      <c r="U655" s="215">
        <v>143714</v>
      </c>
      <c r="V655" s="217">
        <v>3.308455228805542</v>
      </c>
      <c r="W655" s="215">
        <v>83817</v>
      </c>
      <c r="X655" s="217">
        <v>1.0964623689651489</v>
      </c>
      <c r="Y655" s="217">
        <v>91.69677734375</v>
      </c>
      <c r="Z655" s="217">
        <v>33.4605712890625</v>
      </c>
      <c r="AA655" s="217">
        <v>55873.44921875</v>
      </c>
      <c r="AB655" s="216">
        <v>8568.4912109375</v>
      </c>
    </row>
    <row r="656" spans="1:28">
      <c r="A656" s="352">
        <v>41877</v>
      </c>
      <c r="B656" s="242" t="s">
        <v>183</v>
      </c>
      <c r="C656" s="218" t="s">
        <v>122</v>
      </c>
      <c r="D656" s="241"/>
      <c r="E656" s="305">
        <v>129</v>
      </c>
      <c r="F656" s="305">
        <v>10</v>
      </c>
      <c r="G656" s="305">
        <v>387</v>
      </c>
      <c r="H656" s="305">
        <v>30</v>
      </c>
      <c r="I656" s="305">
        <v>1464</v>
      </c>
      <c r="J656" s="305">
        <v>114</v>
      </c>
      <c r="K656" s="215">
        <v>3432960</v>
      </c>
      <c r="L656" s="215">
        <v>3499876</v>
      </c>
      <c r="M656" s="216">
        <v>98.088043212890625</v>
      </c>
      <c r="N656" s="215">
        <v>6298263</v>
      </c>
      <c r="O656" s="215">
        <v>6409082</v>
      </c>
      <c r="P656" s="216">
        <v>98.270904541015625</v>
      </c>
      <c r="Q656" s="215">
        <v>3464</v>
      </c>
      <c r="R656" s="217">
        <v>9.8974935710430145E-2</v>
      </c>
      <c r="S656" s="215">
        <v>4039</v>
      </c>
      <c r="T656" s="217">
        <v>6.3019946217536926E-2</v>
      </c>
      <c r="U656" s="215">
        <v>100515</v>
      </c>
      <c r="V656" s="217">
        <v>2.9279396533966064</v>
      </c>
      <c r="W656" s="215">
        <v>57559</v>
      </c>
      <c r="X656" s="217">
        <v>0.9138869047164917</v>
      </c>
      <c r="Y656" s="217">
        <v>88.311241149902344</v>
      </c>
      <c r="Z656" s="217">
        <v>33.127769470214844</v>
      </c>
      <c r="AA656" s="217">
        <v>43169.7578125</v>
      </c>
      <c r="AB656" s="216">
        <v>7211.9482421875</v>
      </c>
    </row>
    <row r="657" spans="1:28">
      <c r="A657" s="352">
        <v>41877</v>
      </c>
      <c r="B657" s="181" t="s">
        <v>126</v>
      </c>
      <c r="C657" s="218" t="s">
        <v>122</v>
      </c>
      <c r="D657" s="241"/>
      <c r="E657" s="305">
        <v>103</v>
      </c>
      <c r="F657" s="305">
        <v>7</v>
      </c>
      <c r="G657" s="305">
        <v>302</v>
      </c>
      <c r="H657" s="305">
        <v>21</v>
      </c>
      <c r="I657" s="305">
        <v>920</v>
      </c>
      <c r="J657" s="305">
        <v>86</v>
      </c>
      <c r="K657" s="215">
        <v>2857575</v>
      </c>
      <c r="L657" s="215">
        <v>2920336</v>
      </c>
      <c r="M657" s="216">
        <v>97.850898742675781</v>
      </c>
      <c r="N657" s="215">
        <v>5332237</v>
      </c>
      <c r="O657" s="215">
        <v>5450792</v>
      </c>
      <c r="P657" s="216">
        <v>97.824996948242188</v>
      </c>
      <c r="Q657" s="215">
        <v>3599</v>
      </c>
      <c r="R657" s="217">
        <v>0.12323924154043198</v>
      </c>
      <c r="S657" s="215">
        <v>3092</v>
      </c>
      <c r="T657" s="217">
        <v>5.6725703179836273E-2</v>
      </c>
      <c r="U657" s="215">
        <v>87700</v>
      </c>
      <c r="V657" s="217">
        <v>3.0690357685089111</v>
      </c>
      <c r="W657" s="215">
        <v>51724</v>
      </c>
      <c r="X657" s="217">
        <v>0.97002440690994263</v>
      </c>
      <c r="Y657" s="217">
        <v>88.647392272949219</v>
      </c>
      <c r="Z657" s="217">
        <v>32.261806488037109</v>
      </c>
      <c r="AA657" s="217">
        <v>38367.15234375</v>
      </c>
      <c r="AB657" s="216">
        <v>5697.5107421875</v>
      </c>
    </row>
    <row r="658" spans="1:28">
      <c r="A658" s="352">
        <v>41877</v>
      </c>
      <c r="B658" s="181" t="s">
        <v>184</v>
      </c>
      <c r="C658" s="218" t="s">
        <v>122</v>
      </c>
      <c r="D658" s="241"/>
      <c r="E658" s="305">
        <v>95</v>
      </c>
      <c r="F658" s="305">
        <v>17</v>
      </c>
      <c r="G658" s="305">
        <v>283</v>
      </c>
      <c r="H658" s="305">
        <v>51</v>
      </c>
      <c r="I658" s="305">
        <v>956</v>
      </c>
      <c r="J658" s="305">
        <v>219</v>
      </c>
      <c r="K658" s="215">
        <v>2920426</v>
      </c>
      <c r="L658" s="215">
        <v>3001516</v>
      </c>
      <c r="M658" s="216">
        <v>97.298362731933594</v>
      </c>
      <c r="N658" s="215">
        <v>6216135</v>
      </c>
      <c r="O658" s="215">
        <v>6422306</v>
      </c>
      <c r="P658" s="216">
        <v>96.789764404296875</v>
      </c>
      <c r="Q658" s="215">
        <v>10730</v>
      </c>
      <c r="R658" s="217">
        <v>0.35748600959777832</v>
      </c>
      <c r="S658" s="215">
        <v>44367</v>
      </c>
      <c r="T658" s="217">
        <v>0.6908266544342041</v>
      </c>
      <c r="U658" s="215">
        <v>137944</v>
      </c>
      <c r="V658" s="217">
        <v>4.7234206199645996</v>
      </c>
      <c r="W658" s="215">
        <v>82354</v>
      </c>
      <c r="X658" s="217">
        <v>1.3248425722122192</v>
      </c>
      <c r="Y658" s="217">
        <v>79.635551452636719</v>
      </c>
      <c r="Z658" s="217">
        <v>30.599424362182617</v>
      </c>
      <c r="AA658" s="217">
        <v>38620.5078125</v>
      </c>
      <c r="AB658" s="216">
        <v>6189.4765625</v>
      </c>
    </row>
    <row r="659" spans="1:28">
      <c r="A659" s="352">
        <v>41877</v>
      </c>
      <c r="B659" s="181" t="s">
        <v>131</v>
      </c>
      <c r="C659" s="218" t="s">
        <v>176</v>
      </c>
      <c r="D659" s="241"/>
      <c r="E659" s="305">
        <v>168</v>
      </c>
      <c r="F659" s="305">
        <v>20</v>
      </c>
      <c r="G659" s="305">
        <v>489</v>
      </c>
      <c r="H659" s="305">
        <v>50</v>
      </c>
      <c r="I659" s="305">
        <v>1421</v>
      </c>
      <c r="J659" s="305">
        <v>161</v>
      </c>
      <c r="K659" s="215">
        <v>18865</v>
      </c>
      <c r="L659" s="215">
        <v>15563843</v>
      </c>
      <c r="M659" s="216">
        <v>0.12121042609214783</v>
      </c>
      <c r="N659" s="215">
        <v>49701172</v>
      </c>
      <c r="O659" s="215">
        <v>50024396</v>
      </c>
      <c r="P659" s="216">
        <v>99.353866577148438</v>
      </c>
      <c r="Q659" s="215">
        <v>0</v>
      </c>
      <c r="R659" s="217">
        <v>0</v>
      </c>
      <c r="S659" s="215">
        <v>0</v>
      </c>
      <c r="T659" s="217">
        <v>0</v>
      </c>
      <c r="U659" s="215">
        <v>98530</v>
      </c>
      <c r="V659" s="217">
        <v>522.28997802734375</v>
      </c>
      <c r="W659" s="215">
        <v>325664</v>
      </c>
      <c r="X659" s="217">
        <v>0.65524411201477051</v>
      </c>
      <c r="Y659" s="217">
        <v>40.653720855712891</v>
      </c>
      <c r="Z659" s="217">
        <v>25.717538833618164</v>
      </c>
      <c r="AA659" s="217">
        <v>81449</v>
      </c>
      <c r="AB659" s="216">
        <v>16961.416015625</v>
      </c>
    </row>
    <row r="660" spans="1:28">
      <c r="A660" s="352">
        <v>41877</v>
      </c>
      <c r="B660" s="181" t="s">
        <v>124</v>
      </c>
      <c r="C660" s="181" t="s">
        <v>176</v>
      </c>
      <c r="D660" s="241"/>
      <c r="E660" s="180">
        <v>113</v>
      </c>
      <c r="F660" s="180">
        <v>32</v>
      </c>
      <c r="G660" s="180">
        <v>332</v>
      </c>
      <c r="H660" s="180">
        <v>86</v>
      </c>
      <c r="I660" s="180">
        <v>1277</v>
      </c>
      <c r="J660" s="180">
        <v>344</v>
      </c>
      <c r="K660" s="215">
        <v>14630</v>
      </c>
      <c r="L660" s="215">
        <v>11145725</v>
      </c>
      <c r="M660" s="216">
        <v>0.13126109540462494</v>
      </c>
      <c r="N660" s="215">
        <v>33684704</v>
      </c>
      <c r="O660" s="215">
        <v>34055064</v>
      </c>
      <c r="P660" s="216">
        <v>98.912467956542969</v>
      </c>
      <c r="Q660" s="215">
        <v>0</v>
      </c>
      <c r="R660" s="217">
        <v>0</v>
      </c>
      <c r="S660" s="215">
        <v>0</v>
      </c>
      <c r="T660" s="217">
        <v>0</v>
      </c>
      <c r="U660" s="215">
        <v>82183</v>
      </c>
      <c r="V660" s="217">
        <v>561.74298095703125</v>
      </c>
      <c r="W660" s="215">
        <v>163218</v>
      </c>
      <c r="X660" s="217">
        <v>0.48454633355140686</v>
      </c>
      <c r="Y660" s="217">
        <v>42.478404998779297</v>
      </c>
      <c r="Z660" s="217">
        <v>27.563236236572266</v>
      </c>
      <c r="AA660" s="217">
        <v>60064.75</v>
      </c>
      <c r="AB660" s="216">
        <v>11367.138671875</v>
      </c>
    </row>
    <row r="661" spans="1:28">
      <c r="A661" s="352">
        <v>41877</v>
      </c>
      <c r="B661" s="206" t="s">
        <v>133</v>
      </c>
      <c r="C661" s="206" t="s">
        <v>176</v>
      </c>
      <c r="D661" s="241"/>
      <c r="E661" s="180">
        <v>163</v>
      </c>
      <c r="F661" s="180">
        <v>11</v>
      </c>
      <c r="G661" s="180">
        <v>482</v>
      </c>
      <c r="H661" s="180">
        <v>33</v>
      </c>
      <c r="I661" s="180">
        <v>1412</v>
      </c>
      <c r="J661" s="180">
        <v>114</v>
      </c>
      <c r="K661" s="254">
        <v>18025</v>
      </c>
      <c r="L661" s="254">
        <v>15594686</v>
      </c>
      <c r="M661" s="246">
        <v>0.11558424681425095</v>
      </c>
      <c r="N661" s="254">
        <v>56881112</v>
      </c>
      <c r="O661" s="254">
        <v>57110176</v>
      </c>
      <c r="P661" s="246">
        <v>99.598907470703125</v>
      </c>
      <c r="Q661" s="254">
        <v>0</v>
      </c>
      <c r="R661" s="249">
        <v>0</v>
      </c>
      <c r="S661" s="254">
        <v>0</v>
      </c>
      <c r="T661" s="249">
        <v>0</v>
      </c>
      <c r="U661" s="254">
        <v>97851</v>
      </c>
      <c r="V661" s="249">
        <v>542.8626708984375</v>
      </c>
      <c r="W661" s="254">
        <v>245395</v>
      </c>
      <c r="X661" s="249">
        <v>0.43141737580299377</v>
      </c>
      <c r="Y661" s="249">
        <v>43.450786590576172</v>
      </c>
      <c r="Z661" s="249">
        <v>27.147209167480469</v>
      </c>
      <c r="AA661" s="249">
        <v>103128.5234375</v>
      </c>
      <c r="AB661" s="246">
        <v>20963.015625</v>
      </c>
    </row>
    <row r="662" spans="1:28">
      <c r="A662" s="352">
        <v>41877</v>
      </c>
      <c r="B662" s="206" t="s">
        <v>125</v>
      </c>
      <c r="C662" s="206" t="s">
        <v>176</v>
      </c>
      <c r="D662" s="241"/>
      <c r="E662" s="180">
        <v>164</v>
      </c>
      <c r="F662" s="180">
        <v>8</v>
      </c>
      <c r="G662" s="180">
        <v>468</v>
      </c>
      <c r="H662" s="180">
        <v>24</v>
      </c>
      <c r="I662" s="180">
        <v>1523</v>
      </c>
      <c r="J662" s="180">
        <v>92</v>
      </c>
      <c r="K662" s="254">
        <v>17220</v>
      </c>
      <c r="L662" s="254">
        <v>11895639</v>
      </c>
      <c r="M662" s="246">
        <v>0.1447589248418808</v>
      </c>
      <c r="N662" s="254">
        <v>39167480</v>
      </c>
      <c r="O662" s="254">
        <v>39430292</v>
      </c>
      <c r="P662" s="246">
        <v>99.333473205566406</v>
      </c>
      <c r="Q662" s="254">
        <v>0</v>
      </c>
      <c r="R662" s="249">
        <v>0</v>
      </c>
      <c r="S662" s="254">
        <v>0</v>
      </c>
      <c r="T662" s="249">
        <v>0</v>
      </c>
      <c r="U662" s="254">
        <v>91409</v>
      </c>
      <c r="V662" s="249">
        <v>530.8304443359375</v>
      </c>
      <c r="W662" s="254">
        <v>203124</v>
      </c>
      <c r="X662" s="249">
        <v>0.51860368251800537</v>
      </c>
      <c r="Y662" s="249">
        <v>41.615005493164063</v>
      </c>
      <c r="Z662" s="249">
        <v>25.890007019042969</v>
      </c>
      <c r="AA662" s="249">
        <v>72129.28125</v>
      </c>
      <c r="AB662" s="246">
        <v>14127.7158203125</v>
      </c>
    </row>
    <row r="663" spans="1:28">
      <c r="A663" s="352">
        <v>41877</v>
      </c>
      <c r="B663" s="181" t="s">
        <v>127</v>
      </c>
      <c r="C663" s="181" t="s">
        <v>128</v>
      </c>
      <c r="D663" s="241"/>
      <c r="E663" s="388">
        <v>150</v>
      </c>
      <c r="F663" s="388">
        <v>16</v>
      </c>
      <c r="G663" s="388">
        <v>450</v>
      </c>
      <c r="H663" s="388">
        <v>48</v>
      </c>
      <c r="I663" s="388">
        <v>1445</v>
      </c>
      <c r="J663" s="388">
        <v>166</v>
      </c>
      <c r="K663" s="187">
        <v>4802752</v>
      </c>
      <c r="L663" s="187">
        <v>4807135</v>
      </c>
      <c r="M663" s="185">
        <v>99.908821105957031</v>
      </c>
      <c r="N663" s="187">
        <v>21179532</v>
      </c>
      <c r="O663" s="187">
        <v>21268802</v>
      </c>
      <c r="P663" s="185">
        <v>99.580276489257813</v>
      </c>
      <c r="Q663" s="187">
        <v>82009</v>
      </c>
      <c r="R663" s="186">
        <v>1.7059849500656128</v>
      </c>
      <c r="S663" s="187">
        <v>4877</v>
      </c>
      <c r="T663" s="186">
        <v>2.2930299863219261E-2</v>
      </c>
      <c r="U663" s="187">
        <v>57918</v>
      </c>
      <c r="V663" s="186">
        <v>1.2059335708618164</v>
      </c>
      <c r="W663" s="187">
        <v>17868</v>
      </c>
      <c r="X663" s="186">
        <v>8.4364473819732666E-2</v>
      </c>
      <c r="Y663" s="186">
        <v>112.83641052246094</v>
      </c>
      <c r="Z663" s="186">
        <v>28.002782821655273</v>
      </c>
      <c r="AA663" s="186">
        <v>55988.30078125</v>
      </c>
      <c r="AB663" s="185">
        <v>8711.2216796875</v>
      </c>
    </row>
    <row r="664" spans="1:28">
      <c r="A664" s="352">
        <v>41877</v>
      </c>
      <c r="B664" s="181" t="s">
        <v>129</v>
      </c>
      <c r="C664" s="181" t="s">
        <v>128</v>
      </c>
      <c r="D664" s="241"/>
      <c r="E664" s="388">
        <v>152</v>
      </c>
      <c r="F664" s="388">
        <v>3</v>
      </c>
      <c r="G664" s="388">
        <v>452</v>
      </c>
      <c r="H664" s="388">
        <v>9</v>
      </c>
      <c r="I664" s="388">
        <v>1180</v>
      </c>
      <c r="J664" s="388">
        <v>29</v>
      </c>
      <c r="K664" s="187">
        <v>2819843</v>
      </c>
      <c r="L664" s="187">
        <v>2822407</v>
      </c>
      <c r="M664" s="185">
        <v>99.909156799316406</v>
      </c>
      <c r="N664" s="187">
        <v>13839220</v>
      </c>
      <c r="O664" s="187">
        <v>13893884</v>
      </c>
      <c r="P664" s="185">
        <v>99.606559753417969</v>
      </c>
      <c r="Q664" s="187">
        <v>56727</v>
      </c>
      <c r="R664" s="186">
        <v>2.0098803043365479</v>
      </c>
      <c r="S664" s="187">
        <v>6827</v>
      </c>
      <c r="T664" s="186">
        <v>4.9136728048324585E-2</v>
      </c>
      <c r="U664" s="187">
        <v>30113</v>
      </c>
      <c r="V664" s="186">
        <v>1.0678963661193848</v>
      </c>
      <c r="W664" s="187">
        <v>12822</v>
      </c>
      <c r="X664" s="186">
        <v>9.2649728059768677E-2</v>
      </c>
      <c r="Y664" s="186">
        <v>107.90395355224609</v>
      </c>
      <c r="Z664" s="186">
        <v>28.319311141967773</v>
      </c>
      <c r="AA664" s="186">
        <v>39406.8828125</v>
      </c>
      <c r="AB664" s="185">
        <v>5903.82275390625</v>
      </c>
    </row>
    <row r="665" spans="1:28">
      <c r="A665" s="352">
        <v>41877</v>
      </c>
      <c r="B665" s="199" t="s">
        <v>130</v>
      </c>
      <c r="C665" s="199" t="s">
        <v>128</v>
      </c>
      <c r="D665" s="241"/>
      <c r="E665" s="219">
        <v>176</v>
      </c>
      <c r="F665" s="219">
        <v>5</v>
      </c>
      <c r="G665" s="219">
        <v>528</v>
      </c>
      <c r="H665" s="219">
        <v>15</v>
      </c>
      <c r="I665" s="219">
        <v>842</v>
      </c>
      <c r="J665" s="219">
        <v>32</v>
      </c>
      <c r="K665" s="255">
        <v>5885946</v>
      </c>
      <c r="L665" s="255">
        <v>5886760</v>
      </c>
      <c r="M665" s="196">
        <v>99.986175537109375</v>
      </c>
      <c r="N665" s="255">
        <v>30940944</v>
      </c>
      <c r="O665" s="255">
        <v>31002348</v>
      </c>
      <c r="P665" s="196">
        <v>99.80194091796875</v>
      </c>
      <c r="Q665" s="255">
        <v>60456</v>
      </c>
      <c r="R665" s="214">
        <v>1.0269825458526611</v>
      </c>
      <c r="S665" s="255">
        <v>2684</v>
      </c>
      <c r="T665" s="214">
        <v>8.6574088782072067E-3</v>
      </c>
      <c r="U665" s="255">
        <v>45672</v>
      </c>
      <c r="V665" s="214">
        <v>0.77595001459121704</v>
      </c>
      <c r="W665" s="255">
        <v>16839</v>
      </c>
      <c r="X665" s="214">
        <v>5.4423034191131592E-2</v>
      </c>
      <c r="Y665" s="256">
        <v>116.42738342285156</v>
      </c>
      <c r="Z665" s="256">
        <v>31.576900482177734</v>
      </c>
      <c r="AA665" s="256">
        <v>78132.3203125</v>
      </c>
      <c r="AB665" s="256">
        <v>14998.8818359375</v>
      </c>
    </row>
    <row r="666" spans="1:28">
      <c r="A666" s="352">
        <v>41877</v>
      </c>
      <c r="B666" s="180" t="s">
        <v>132</v>
      </c>
      <c r="C666" s="180" t="s">
        <v>128</v>
      </c>
      <c r="D666" s="241"/>
      <c r="E666" s="219">
        <v>178</v>
      </c>
      <c r="F666" s="219">
        <v>5</v>
      </c>
      <c r="G666" s="219">
        <v>527</v>
      </c>
      <c r="H666" s="219">
        <v>15</v>
      </c>
      <c r="I666" s="219">
        <v>992</v>
      </c>
      <c r="J666" s="219">
        <v>30</v>
      </c>
      <c r="K666" s="219">
        <v>4794790</v>
      </c>
      <c r="L666" s="219">
        <v>4796127</v>
      </c>
      <c r="M666" s="196">
        <v>99.972122192382813</v>
      </c>
      <c r="N666" s="219">
        <v>23950328</v>
      </c>
      <c r="O666" s="219">
        <v>24009568</v>
      </c>
      <c r="P666" s="196">
        <v>99.753265380859375</v>
      </c>
      <c r="Q666" s="219">
        <v>13271</v>
      </c>
      <c r="R666" s="196">
        <v>0.27670243382453918</v>
      </c>
      <c r="S666" s="219">
        <v>1398</v>
      </c>
      <c r="T666" s="196">
        <v>5.8226785622537136E-3</v>
      </c>
      <c r="U666" s="219">
        <v>39731</v>
      </c>
      <c r="V666" s="196">
        <v>0.82862859964370728</v>
      </c>
      <c r="W666" s="219">
        <v>13942</v>
      </c>
      <c r="X666" s="196">
        <v>5.8212146162986755E-2</v>
      </c>
      <c r="Y666" s="194">
        <v>112.94676208496094</v>
      </c>
      <c r="Z666" s="194">
        <v>30.449871063232422</v>
      </c>
      <c r="AA666" s="194">
        <v>62228.3125</v>
      </c>
      <c r="AB666" s="194">
        <v>10589.0048828125</v>
      </c>
    </row>
    <row r="667" spans="1:28">
      <c r="A667" s="352">
        <v>41876</v>
      </c>
      <c r="B667" s="199" t="s">
        <v>6</v>
      </c>
      <c r="C667" s="199"/>
      <c r="D667" s="241"/>
      <c r="E667" s="219">
        <v>1916</v>
      </c>
      <c r="F667" s="219">
        <v>209</v>
      </c>
      <c r="G667" s="219">
        <v>5675</v>
      </c>
      <c r="H667" s="219">
        <v>607</v>
      </c>
      <c r="I667" s="219">
        <v>16740</v>
      </c>
      <c r="J667" s="219">
        <v>2320</v>
      </c>
      <c r="K667" s="255">
        <v>39029721</v>
      </c>
      <c r="L667" s="255">
        <v>92745829</v>
      </c>
      <c r="M667" s="196">
        <v>42.082454187778083</v>
      </c>
      <c r="N667" s="255">
        <v>301389642</v>
      </c>
      <c r="O667" s="255">
        <v>303855831</v>
      </c>
      <c r="P667" s="196">
        <v>99.188368710291428</v>
      </c>
      <c r="Q667" s="255">
        <v>291682</v>
      </c>
      <c r="R667" s="214" t="e">
        <v>#DIV/0!</v>
      </c>
      <c r="S667" s="255">
        <v>203298</v>
      </c>
      <c r="T667" s="214">
        <v>0.15699857360031585</v>
      </c>
      <c r="U667" s="255">
        <v>1388573</v>
      </c>
      <c r="V667" s="214">
        <v>3.5577323299668779</v>
      </c>
      <c r="W667" s="255">
        <v>1497128</v>
      </c>
      <c r="X667" s="214">
        <v>0.49674169099501392</v>
      </c>
      <c r="Y667" s="256">
        <v>79.638832092285156</v>
      </c>
      <c r="Z667" s="256">
        <v>29.083679644266766</v>
      </c>
      <c r="AA667" s="256">
        <v>785472.30859375</v>
      </c>
      <c r="AB667" s="256">
        <v>140594.32373046875</v>
      </c>
    </row>
    <row r="668" spans="1:28">
      <c r="A668" s="352">
        <v>41876</v>
      </c>
      <c r="B668" s="180" t="s">
        <v>134</v>
      </c>
      <c r="C668" s="180"/>
      <c r="D668" s="241"/>
      <c r="E668" s="219">
        <v>652</v>
      </c>
      <c r="F668" s="219">
        <v>109</v>
      </c>
      <c r="G668" s="219">
        <v>1947</v>
      </c>
      <c r="H668" s="219">
        <v>327</v>
      </c>
      <c r="I668" s="219">
        <v>6660</v>
      </c>
      <c r="J668" s="219">
        <v>1352</v>
      </c>
      <c r="K668" s="219">
        <v>21066834</v>
      </c>
      <c r="L668" s="219">
        <v>21582307</v>
      </c>
      <c r="M668" s="196">
        <v>97.611594534356314</v>
      </c>
      <c r="N668" s="219">
        <v>40979378</v>
      </c>
      <c r="O668" s="219">
        <v>42044386</v>
      </c>
      <c r="P668" s="196">
        <v>97.466943624768348</v>
      </c>
      <c r="Q668" s="219">
        <v>85455</v>
      </c>
      <c r="R668" s="196">
        <v>0.3959493270786254</v>
      </c>
      <c r="S668" s="219">
        <v>188206</v>
      </c>
      <c r="T668" s="196">
        <v>0.44763644795861196</v>
      </c>
      <c r="U668" s="219">
        <v>872755</v>
      </c>
      <c r="V668" s="196">
        <v>4.1427914855319257</v>
      </c>
      <c r="W668" s="219">
        <v>532774</v>
      </c>
      <c r="X668" s="196">
        <v>1.3001027165038885</v>
      </c>
      <c r="Y668" s="194">
        <v>84.501640319824219</v>
      </c>
      <c r="Z668" s="194">
        <v>31.153786087036131</v>
      </c>
      <c r="AA668" s="194">
        <v>249010.234375</v>
      </c>
      <c r="AB668" s="194">
        <v>38912.5751953125</v>
      </c>
    </row>
    <row r="669" spans="1:28">
      <c r="A669" s="352">
        <v>41876</v>
      </c>
      <c r="B669" s="180" t="s">
        <v>175</v>
      </c>
      <c r="C669" s="180"/>
      <c r="D669" s="241"/>
      <c r="E669" s="219">
        <v>608</v>
      </c>
      <c r="F669" s="219">
        <v>71</v>
      </c>
      <c r="G669" s="219">
        <v>1771</v>
      </c>
      <c r="H669" s="219">
        <v>193</v>
      </c>
      <c r="I669" s="219">
        <v>5626</v>
      </c>
      <c r="J669" s="219">
        <v>710</v>
      </c>
      <c r="K669" s="219">
        <v>68740</v>
      </c>
      <c r="L669" s="219">
        <v>53260409</v>
      </c>
      <c r="M669" s="196">
        <v>0.12906397320381074</v>
      </c>
      <c r="N669" s="219">
        <v>173224876</v>
      </c>
      <c r="O669" s="219">
        <v>174365482</v>
      </c>
      <c r="P669" s="196">
        <v>99.345853326634909</v>
      </c>
      <c r="Q669" s="219">
        <v>0</v>
      </c>
      <c r="R669" s="196" t="e">
        <v>#DIV/0!</v>
      </c>
      <c r="S669" s="219">
        <v>0</v>
      </c>
      <c r="T669" s="196" t="e">
        <v>#DIV/0!</v>
      </c>
      <c r="U669" s="219">
        <v>356867</v>
      </c>
      <c r="V669" s="196">
        <v>519.15477897520088</v>
      </c>
      <c r="W669" s="219">
        <v>898527</v>
      </c>
      <c r="X669" s="196">
        <v>0.51870552577827933</v>
      </c>
      <c r="Y669" s="194">
        <v>41.879804611206055</v>
      </c>
      <c r="Z669" s="194">
        <v>26.550809860229492</v>
      </c>
      <c r="AA669" s="194">
        <v>310290.0078125</v>
      </c>
      <c r="AB669" s="194">
        <v>62707.234375</v>
      </c>
    </row>
    <row r="670" spans="1:28">
      <c r="A670" s="352">
        <v>41876</v>
      </c>
      <c r="B670" s="218" t="s">
        <v>135</v>
      </c>
      <c r="C670" s="126"/>
      <c r="D670" s="241"/>
      <c r="E670" s="219">
        <v>656</v>
      </c>
      <c r="F670" s="219">
        <v>29</v>
      </c>
      <c r="G670" s="219">
        <v>1957</v>
      </c>
      <c r="H670" s="219">
        <v>87</v>
      </c>
      <c r="I670" s="219">
        <v>4454</v>
      </c>
      <c r="J670" s="219">
        <v>258</v>
      </c>
      <c r="K670" s="189">
        <v>17894147</v>
      </c>
      <c r="L670" s="189">
        <v>17903113</v>
      </c>
      <c r="M670" s="196">
        <v>99.949919324086267</v>
      </c>
      <c r="N670" s="189">
        <v>87185388</v>
      </c>
      <c r="O670" s="189">
        <v>87445963</v>
      </c>
      <c r="P670" s="196">
        <v>99.702015975282933</v>
      </c>
      <c r="Q670" s="189">
        <v>206227</v>
      </c>
      <c r="R670" s="192">
        <v>1.1519058263654403</v>
      </c>
      <c r="S670" s="189">
        <v>15092</v>
      </c>
      <c r="T670" s="192">
        <v>1.7258658640182858E-2</v>
      </c>
      <c r="U670" s="189">
        <v>158951</v>
      </c>
      <c r="V670" s="205">
        <v>0.88828486468776668</v>
      </c>
      <c r="W670" s="189">
        <v>65827</v>
      </c>
      <c r="X670" s="205">
        <v>7.5502330380111102E-2</v>
      </c>
      <c r="Y670" s="203">
        <v>112.5350513458252</v>
      </c>
      <c r="Z670" s="203">
        <v>29.546442985534668</v>
      </c>
      <c r="AA670" s="203">
        <v>226172.06640625</v>
      </c>
      <c r="AB670" s="203">
        <v>38974.51416015625</v>
      </c>
    </row>
    <row r="671" spans="1:28">
      <c r="A671" s="352">
        <v>41876</v>
      </c>
      <c r="B671" s="218" t="s">
        <v>121</v>
      </c>
      <c r="C671" s="218" t="s">
        <v>122</v>
      </c>
      <c r="D671" s="241"/>
      <c r="E671" s="305">
        <v>168</v>
      </c>
      <c r="F671" s="305">
        <v>64</v>
      </c>
      <c r="G671" s="305">
        <v>492</v>
      </c>
      <c r="H671" s="305">
        <v>191</v>
      </c>
      <c r="I671" s="305">
        <v>1870</v>
      </c>
      <c r="J671" s="305">
        <v>801</v>
      </c>
      <c r="K671" s="215">
        <v>7532124</v>
      </c>
      <c r="L671" s="215">
        <v>7758369</v>
      </c>
      <c r="M671" s="216">
        <v>97.0838623046875</v>
      </c>
      <c r="N671" s="215">
        <v>15987763</v>
      </c>
      <c r="O671" s="215">
        <v>16454082</v>
      </c>
      <c r="P671" s="216">
        <v>97.165939331054688</v>
      </c>
      <c r="Q671" s="215">
        <v>60482</v>
      </c>
      <c r="R671" s="217">
        <v>0.7795710563659668</v>
      </c>
      <c r="S671" s="215">
        <v>104344</v>
      </c>
      <c r="T671" s="217">
        <v>0.63415265083312988</v>
      </c>
      <c r="U671" s="215">
        <v>413632</v>
      </c>
      <c r="V671" s="217">
        <v>5.4915719032287598</v>
      </c>
      <c r="W671" s="215">
        <v>268093</v>
      </c>
      <c r="X671" s="217">
        <v>1.6768637895584106</v>
      </c>
      <c r="Y671" s="217">
        <v>71.512786865234375</v>
      </c>
      <c r="Z671" s="217">
        <v>25.334354400634766</v>
      </c>
      <c r="AA671" s="217">
        <v>80656.15625</v>
      </c>
      <c r="AB671" s="216">
        <v>12136.4072265625</v>
      </c>
    </row>
    <row r="672" spans="1:28">
      <c r="A672" s="352">
        <v>41876</v>
      </c>
      <c r="B672" s="242" t="s">
        <v>123</v>
      </c>
      <c r="C672" s="218" t="s">
        <v>122</v>
      </c>
      <c r="D672" s="241"/>
      <c r="E672" s="305">
        <v>157</v>
      </c>
      <c r="F672" s="305">
        <v>11</v>
      </c>
      <c r="G672" s="305">
        <v>483</v>
      </c>
      <c r="H672" s="305">
        <v>34</v>
      </c>
      <c r="I672" s="305">
        <v>1450</v>
      </c>
      <c r="J672" s="305">
        <v>132</v>
      </c>
      <c r="K672" s="215">
        <v>4492495</v>
      </c>
      <c r="L672" s="215">
        <v>4579050</v>
      </c>
      <c r="M672" s="216">
        <v>98.109764099121094</v>
      </c>
      <c r="N672" s="215">
        <v>7756323</v>
      </c>
      <c r="O672" s="215">
        <v>7900931</v>
      </c>
      <c r="P672" s="216">
        <v>98.169731140136719</v>
      </c>
      <c r="Q672" s="215">
        <v>7330</v>
      </c>
      <c r="R672" s="217">
        <v>0.16007687151432037</v>
      </c>
      <c r="S672" s="215">
        <v>8131</v>
      </c>
      <c r="T672" s="217">
        <v>0.10291191935539246</v>
      </c>
      <c r="U672" s="215">
        <v>142284</v>
      </c>
      <c r="V672" s="217">
        <v>3.1671488285064697</v>
      </c>
      <c r="W672" s="215">
        <v>86782</v>
      </c>
      <c r="X672" s="217">
        <v>1.1188548803329468</v>
      </c>
      <c r="Y672" s="217">
        <v>91.784042358398438</v>
      </c>
      <c r="Z672" s="217">
        <v>33.477634429931641</v>
      </c>
      <c r="AA672" s="217">
        <v>53332.921875</v>
      </c>
      <c r="AB672" s="216">
        <v>8489.7314453125</v>
      </c>
    </row>
    <row r="673" spans="1:28">
      <c r="A673" s="352">
        <v>41876</v>
      </c>
      <c r="B673" s="242" t="s">
        <v>183</v>
      </c>
      <c r="C673" s="218" t="s">
        <v>122</v>
      </c>
      <c r="D673" s="241"/>
      <c r="E673" s="305">
        <v>129</v>
      </c>
      <c r="F673" s="305">
        <v>10</v>
      </c>
      <c r="G673" s="305">
        <v>387</v>
      </c>
      <c r="H673" s="305">
        <v>30</v>
      </c>
      <c r="I673" s="305">
        <v>1464</v>
      </c>
      <c r="J673" s="305">
        <v>114</v>
      </c>
      <c r="K673" s="215">
        <v>3310311</v>
      </c>
      <c r="L673" s="215">
        <v>3371616</v>
      </c>
      <c r="M673" s="216">
        <v>98.181732177734375</v>
      </c>
      <c r="N673" s="215">
        <v>5926753</v>
      </c>
      <c r="O673" s="215">
        <v>6032653</v>
      </c>
      <c r="P673" s="216">
        <v>98.244552612304688</v>
      </c>
      <c r="Q673" s="215">
        <v>2606</v>
      </c>
      <c r="R673" s="217">
        <v>7.7292315661907196E-2</v>
      </c>
      <c r="S673" s="215">
        <v>3721</v>
      </c>
      <c r="T673" s="217">
        <v>6.1680987477302551E-2</v>
      </c>
      <c r="U673" s="215">
        <v>93183</v>
      </c>
      <c r="V673" s="217">
        <v>2.8149318695068359</v>
      </c>
      <c r="W673" s="215">
        <v>53095</v>
      </c>
      <c r="X673" s="217">
        <v>0.89585310220718384</v>
      </c>
      <c r="Y673" s="217">
        <v>90.198501586914063</v>
      </c>
      <c r="Z673" s="217">
        <v>33.502723693847656</v>
      </c>
      <c r="AA673" s="217">
        <v>40452.89453125</v>
      </c>
      <c r="AB673" s="216">
        <v>6827.72998046875</v>
      </c>
    </row>
    <row r="674" spans="1:28">
      <c r="A674" s="352">
        <v>41876</v>
      </c>
      <c r="B674" s="181" t="s">
        <v>126</v>
      </c>
      <c r="C674" s="218" t="s">
        <v>122</v>
      </c>
      <c r="D674" s="241"/>
      <c r="E674" s="305">
        <v>103</v>
      </c>
      <c r="F674" s="305">
        <v>7</v>
      </c>
      <c r="G674" s="305">
        <v>302</v>
      </c>
      <c r="H674" s="305">
        <v>21</v>
      </c>
      <c r="I674" s="305">
        <v>920</v>
      </c>
      <c r="J674" s="305">
        <v>86</v>
      </c>
      <c r="K674" s="215">
        <v>2749810</v>
      </c>
      <c r="L674" s="215">
        <v>2809648</v>
      </c>
      <c r="M674" s="216">
        <v>97.870269775390625</v>
      </c>
      <c r="N674" s="215">
        <v>5124167</v>
      </c>
      <c r="O674" s="215">
        <v>5235733</v>
      </c>
      <c r="P674" s="216">
        <v>97.869140625</v>
      </c>
      <c r="Q674" s="215">
        <v>3242</v>
      </c>
      <c r="R674" s="217">
        <v>0.11538811773061752</v>
      </c>
      <c r="S674" s="215">
        <v>2357</v>
      </c>
      <c r="T674" s="217">
        <v>4.5017573982477188E-2</v>
      </c>
      <c r="U674" s="215">
        <v>82949</v>
      </c>
      <c r="V674" s="217">
        <v>3.016535758972168</v>
      </c>
      <c r="W674" s="215">
        <v>46986</v>
      </c>
      <c r="X674" s="217">
        <v>0.91694903373718262</v>
      </c>
      <c r="Y674" s="217">
        <v>88.859939575195313</v>
      </c>
      <c r="Z674" s="217">
        <v>32.274921417236328</v>
      </c>
      <c r="AA674" s="217">
        <v>36913.7578125</v>
      </c>
      <c r="AB674" s="216">
        <v>5288.8671875</v>
      </c>
    </row>
    <row r="675" spans="1:28">
      <c r="A675" s="352">
        <v>41876</v>
      </c>
      <c r="B675" s="181" t="s">
        <v>184</v>
      </c>
      <c r="C675" s="218" t="s">
        <v>122</v>
      </c>
      <c r="D675" s="241"/>
      <c r="E675" s="305">
        <v>95</v>
      </c>
      <c r="F675" s="305">
        <v>17</v>
      </c>
      <c r="G675" s="305">
        <v>283</v>
      </c>
      <c r="H675" s="305">
        <v>51</v>
      </c>
      <c r="I675" s="305">
        <v>956</v>
      </c>
      <c r="J675" s="305">
        <v>219</v>
      </c>
      <c r="K675" s="215">
        <v>2982094</v>
      </c>
      <c r="L675" s="215">
        <v>3063624</v>
      </c>
      <c r="M675" s="216">
        <v>97.338775634765625</v>
      </c>
      <c r="N675" s="215">
        <v>6184372</v>
      </c>
      <c r="O675" s="215">
        <v>6420987</v>
      </c>
      <c r="P675" s="216">
        <v>96.314971923828125</v>
      </c>
      <c r="Q675" s="215">
        <v>11795</v>
      </c>
      <c r="R675" s="217">
        <v>0.385001540184021</v>
      </c>
      <c r="S675" s="215">
        <v>69653</v>
      </c>
      <c r="T675" s="217">
        <v>1.0847709178924561</v>
      </c>
      <c r="U675" s="215">
        <v>140707</v>
      </c>
      <c r="V675" s="217">
        <v>4.7183957099914551</v>
      </c>
      <c r="W675" s="215">
        <v>77818</v>
      </c>
      <c r="X675" s="217">
        <v>1.25830078125</v>
      </c>
      <c r="Y675" s="217">
        <v>80.152931213378906</v>
      </c>
      <c r="Z675" s="217">
        <v>31.179296493530273</v>
      </c>
      <c r="AA675" s="217">
        <v>37654.50390625</v>
      </c>
      <c r="AB675" s="216">
        <v>6169.83935546875</v>
      </c>
    </row>
    <row r="676" spans="1:28">
      <c r="A676" s="352">
        <v>41876</v>
      </c>
      <c r="B676" s="181" t="s">
        <v>131</v>
      </c>
      <c r="C676" s="218" t="s">
        <v>176</v>
      </c>
      <c r="D676" s="241"/>
      <c r="E676" s="305">
        <v>168</v>
      </c>
      <c r="F676" s="305">
        <v>20</v>
      </c>
      <c r="G676" s="305">
        <v>489</v>
      </c>
      <c r="H676" s="305">
        <v>50</v>
      </c>
      <c r="I676" s="305">
        <v>1421</v>
      </c>
      <c r="J676" s="305">
        <v>160</v>
      </c>
      <c r="K676" s="215">
        <v>18865</v>
      </c>
      <c r="L676" s="215">
        <v>15002103</v>
      </c>
      <c r="M676" s="216">
        <v>0.12574903666973114</v>
      </c>
      <c r="N676" s="215">
        <v>46131024</v>
      </c>
      <c r="O676" s="215">
        <v>46418760</v>
      </c>
      <c r="P676" s="216">
        <v>99.380126953125</v>
      </c>
      <c r="Q676" s="215">
        <v>0</v>
      </c>
      <c r="R676" s="217">
        <v>0</v>
      </c>
      <c r="S676" s="215">
        <v>0</v>
      </c>
      <c r="T676" s="217">
        <v>0</v>
      </c>
      <c r="U676" s="215">
        <v>96128</v>
      </c>
      <c r="V676" s="217">
        <v>509.557373046875</v>
      </c>
      <c r="W676" s="215">
        <v>319287</v>
      </c>
      <c r="X676" s="217">
        <v>0.69213074445724487</v>
      </c>
      <c r="Y676" s="217">
        <v>40.145343780517578</v>
      </c>
      <c r="Z676" s="217">
        <v>25.270549774169922</v>
      </c>
      <c r="AA676" s="217">
        <v>77732.9609375</v>
      </c>
      <c r="AB676" s="216">
        <v>16289.248046875</v>
      </c>
    </row>
    <row r="677" spans="1:28">
      <c r="A677" s="352">
        <v>41876</v>
      </c>
      <c r="B677" s="181" t="s">
        <v>124</v>
      </c>
      <c r="C677" s="181" t="s">
        <v>176</v>
      </c>
      <c r="D677" s="241"/>
      <c r="E677" s="180">
        <v>113</v>
      </c>
      <c r="F677" s="180">
        <v>32</v>
      </c>
      <c r="G677" s="180">
        <v>332</v>
      </c>
      <c r="H677" s="180">
        <v>86</v>
      </c>
      <c r="I677" s="180">
        <v>1270</v>
      </c>
      <c r="J677" s="180">
        <v>344</v>
      </c>
      <c r="K677" s="215">
        <v>14630</v>
      </c>
      <c r="L677" s="215">
        <v>10903717</v>
      </c>
      <c r="M677" s="216">
        <v>0.13417442142963409</v>
      </c>
      <c r="N677" s="215">
        <v>31932152</v>
      </c>
      <c r="O677" s="215">
        <v>32319834</v>
      </c>
      <c r="P677" s="216">
        <v>98.800483703613281</v>
      </c>
      <c r="Q677" s="215">
        <v>0</v>
      </c>
      <c r="R677" s="217">
        <v>0</v>
      </c>
      <c r="S677" s="215">
        <v>0</v>
      </c>
      <c r="T677" s="217">
        <v>0</v>
      </c>
      <c r="U677" s="215">
        <v>80809</v>
      </c>
      <c r="V677" s="217">
        <v>552.351318359375</v>
      </c>
      <c r="W677" s="215">
        <v>159748</v>
      </c>
      <c r="X677" s="217">
        <v>0.50027322769165039</v>
      </c>
      <c r="Y677" s="217">
        <v>42.792671203613281</v>
      </c>
      <c r="Z677" s="217">
        <v>27.852142333984375</v>
      </c>
      <c r="AA677" s="217">
        <v>57454.59375</v>
      </c>
      <c r="AB677" s="216">
        <v>11097.7666015625</v>
      </c>
    </row>
    <row r="678" spans="1:28">
      <c r="A678" s="352">
        <v>41876</v>
      </c>
      <c r="B678" s="206" t="s">
        <v>133</v>
      </c>
      <c r="C678" s="206" t="s">
        <v>176</v>
      </c>
      <c r="D678" s="241"/>
      <c r="E678" s="180">
        <v>163</v>
      </c>
      <c r="F678" s="180">
        <v>11</v>
      </c>
      <c r="G678" s="180">
        <v>482</v>
      </c>
      <c r="H678" s="180">
        <v>33</v>
      </c>
      <c r="I678" s="180">
        <v>1412</v>
      </c>
      <c r="J678" s="180">
        <v>114</v>
      </c>
      <c r="K678" s="254">
        <v>18025</v>
      </c>
      <c r="L678" s="254">
        <v>15382517</v>
      </c>
      <c r="M678" s="246">
        <v>0.11717848479747772</v>
      </c>
      <c r="N678" s="254">
        <v>55095220</v>
      </c>
      <c r="O678" s="254">
        <v>55317984</v>
      </c>
      <c r="P678" s="246">
        <v>99.597305297851563</v>
      </c>
      <c r="Q678" s="254">
        <v>0</v>
      </c>
      <c r="R678" s="249">
        <v>0</v>
      </c>
      <c r="S678" s="254">
        <v>0</v>
      </c>
      <c r="T678" s="249">
        <v>0</v>
      </c>
      <c r="U678" s="254">
        <v>93547</v>
      </c>
      <c r="V678" s="249">
        <v>518.9847412109375</v>
      </c>
      <c r="W678" s="254">
        <v>230453</v>
      </c>
      <c r="X678" s="249">
        <v>0.41828128695487976</v>
      </c>
      <c r="Y678" s="249">
        <v>42.909416198730469</v>
      </c>
      <c r="Z678" s="249">
        <v>27.040658950805664</v>
      </c>
      <c r="AA678" s="249">
        <v>101463.875</v>
      </c>
      <c r="AB678" s="246">
        <v>20824.990234375</v>
      </c>
    </row>
    <row r="679" spans="1:28">
      <c r="A679" s="352">
        <v>41876</v>
      </c>
      <c r="B679" s="206" t="s">
        <v>125</v>
      </c>
      <c r="C679" s="206" t="s">
        <v>176</v>
      </c>
      <c r="D679" s="241"/>
      <c r="E679" s="180">
        <v>164</v>
      </c>
      <c r="F679" s="180">
        <v>8</v>
      </c>
      <c r="G679" s="180">
        <v>468</v>
      </c>
      <c r="H679" s="180">
        <v>24</v>
      </c>
      <c r="I679" s="180">
        <v>1523</v>
      </c>
      <c r="J679" s="180">
        <v>92</v>
      </c>
      <c r="K679" s="254">
        <v>17220</v>
      </c>
      <c r="L679" s="254">
        <v>11972072</v>
      </c>
      <c r="M679" s="246">
        <v>0.14383475482463837</v>
      </c>
      <c r="N679" s="254">
        <v>40066480</v>
      </c>
      <c r="O679" s="254">
        <v>40308904</v>
      </c>
      <c r="P679" s="246">
        <v>99.398582458496094</v>
      </c>
      <c r="Q679" s="254">
        <v>0</v>
      </c>
      <c r="R679" s="249">
        <v>0</v>
      </c>
      <c r="S679" s="254">
        <v>0</v>
      </c>
      <c r="T679" s="249">
        <v>0</v>
      </c>
      <c r="U679" s="254">
        <v>86383</v>
      </c>
      <c r="V679" s="249">
        <v>501.6434326171875</v>
      </c>
      <c r="W679" s="254">
        <v>189039</v>
      </c>
      <c r="X679" s="249">
        <v>0.47181335091590881</v>
      </c>
      <c r="Y679" s="249">
        <v>41.671787261962891</v>
      </c>
      <c r="Z679" s="249">
        <v>26.039888381958008</v>
      </c>
      <c r="AA679" s="249">
        <v>73638.578125</v>
      </c>
      <c r="AB679" s="246">
        <v>14495.2294921875</v>
      </c>
    </row>
    <row r="680" spans="1:28">
      <c r="A680" s="352">
        <v>41876</v>
      </c>
      <c r="B680" s="181" t="s">
        <v>127</v>
      </c>
      <c r="C680" s="181" t="s">
        <v>128</v>
      </c>
      <c r="D680" s="241"/>
      <c r="E680" s="388">
        <v>150</v>
      </c>
      <c r="F680" s="388">
        <v>16</v>
      </c>
      <c r="G680" s="388">
        <v>450</v>
      </c>
      <c r="H680" s="388">
        <v>48</v>
      </c>
      <c r="I680" s="388">
        <v>1441</v>
      </c>
      <c r="J680" s="388">
        <v>166</v>
      </c>
      <c r="K680" s="187">
        <v>4658896</v>
      </c>
      <c r="L680" s="187">
        <v>4663522</v>
      </c>
      <c r="M680" s="185">
        <v>99.900802612304688</v>
      </c>
      <c r="N680" s="187">
        <v>20350624</v>
      </c>
      <c r="O680" s="187">
        <v>20435048</v>
      </c>
      <c r="P680" s="185">
        <v>99.586868286132813</v>
      </c>
      <c r="Q680" s="187">
        <v>88397</v>
      </c>
      <c r="R680" s="186">
        <v>1.8954987525939941</v>
      </c>
      <c r="S680" s="187">
        <v>4443</v>
      </c>
      <c r="T680" s="186">
        <v>2.1742058917880058E-2</v>
      </c>
      <c r="U680" s="187">
        <v>51271</v>
      </c>
      <c r="V680" s="186">
        <v>1.100496768951416</v>
      </c>
      <c r="W680" s="187">
        <v>18083</v>
      </c>
      <c r="X680" s="186">
        <v>8.8857226073741913E-2</v>
      </c>
      <c r="Y680" s="186">
        <v>112.71192932128906</v>
      </c>
      <c r="Z680" s="186">
        <v>28.685216903686523</v>
      </c>
      <c r="AA680" s="186">
        <v>53097.3359375</v>
      </c>
      <c r="AB680" s="185">
        <v>8934.5234375</v>
      </c>
    </row>
    <row r="681" spans="1:28">
      <c r="A681" s="352">
        <v>41876</v>
      </c>
      <c r="B681" s="181" t="s">
        <v>129</v>
      </c>
      <c r="C681" s="181" t="s">
        <v>128</v>
      </c>
      <c r="D681" s="241"/>
      <c r="E681" s="388">
        <v>152</v>
      </c>
      <c r="F681" s="388">
        <v>3</v>
      </c>
      <c r="G681" s="388">
        <v>452</v>
      </c>
      <c r="H681" s="388">
        <v>9</v>
      </c>
      <c r="I681" s="388">
        <v>1181</v>
      </c>
      <c r="J681" s="388">
        <v>29</v>
      </c>
      <c r="K681" s="187">
        <v>2726916</v>
      </c>
      <c r="L681" s="187">
        <v>2729271</v>
      </c>
      <c r="M681" s="185">
        <v>99.913711547851562</v>
      </c>
      <c r="N681" s="187">
        <v>13134698</v>
      </c>
      <c r="O681" s="187">
        <v>13189907</v>
      </c>
      <c r="P681" s="185">
        <v>99.581428527832031</v>
      </c>
      <c r="Q681" s="187">
        <v>51531</v>
      </c>
      <c r="R681" s="186">
        <v>1.8880865573883057</v>
      </c>
      <c r="S681" s="187">
        <v>7437</v>
      </c>
      <c r="T681" s="186">
        <v>5.6384023278951645E-2</v>
      </c>
      <c r="U681" s="187">
        <v>28014</v>
      </c>
      <c r="V681" s="186">
        <v>1.0273144245147705</v>
      </c>
      <c r="W681" s="187">
        <v>13351</v>
      </c>
      <c r="X681" s="186">
        <v>0.1016467958688736</v>
      </c>
      <c r="Y681" s="186">
        <v>105.29637145996094</v>
      </c>
      <c r="Z681" s="186">
        <v>27.630495071411133</v>
      </c>
      <c r="AA681" s="186">
        <v>35817.28125</v>
      </c>
      <c r="AB681" s="185">
        <v>5363.35205078125</v>
      </c>
    </row>
    <row r="682" spans="1:28">
      <c r="A682" s="352">
        <v>41876</v>
      </c>
      <c r="B682" s="199" t="s">
        <v>130</v>
      </c>
      <c r="C682" s="199" t="s">
        <v>128</v>
      </c>
      <c r="D682" s="241"/>
      <c r="E682" s="219">
        <v>176</v>
      </c>
      <c r="F682" s="219">
        <v>5</v>
      </c>
      <c r="G682" s="219">
        <v>528</v>
      </c>
      <c r="H682" s="219">
        <v>15</v>
      </c>
      <c r="I682" s="219">
        <v>852</v>
      </c>
      <c r="J682" s="219">
        <v>32</v>
      </c>
      <c r="K682" s="255">
        <v>5753769</v>
      </c>
      <c r="L682" s="255">
        <v>5754514</v>
      </c>
      <c r="M682" s="196">
        <v>99.987052917480469</v>
      </c>
      <c r="N682" s="255">
        <v>30400310</v>
      </c>
      <c r="O682" s="255">
        <v>30464320</v>
      </c>
      <c r="P682" s="196">
        <v>99.789886474609375</v>
      </c>
      <c r="Q682" s="255">
        <v>57446</v>
      </c>
      <c r="R682" s="214">
        <v>0.99827718734741211</v>
      </c>
      <c r="S682" s="255">
        <v>2211</v>
      </c>
      <c r="T682" s="214">
        <v>7.2576706297695637E-3</v>
      </c>
      <c r="U682" s="255">
        <v>43053</v>
      </c>
      <c r="V682" s="214">
        <v>0.7482573390007019</v>
      </c>
      <c r="W682" s="255">
        <v>17711</v>
      </c>
      <c r="X682" s="214">
        <v>5.8259274810552597E-2</v>
      </c>
      <c r="Y682" s="256">
        <v>116.50241088867187</v>
      </c>
      <c r="Z682" s="256">
        <v>31.21672248840332</v>
      </c>
      <c r="AA682" s="256">
        <v>75099.484375</v>
      </c>
      <c r="AB682" s="256">
        <v>14305.189453125</v>
      </c>
    </row>
    <row r="683" spans="1:28">
      <c r="A683" s="352">
        <v>41876</v>
      </c>
      <c r="B683" s="180" t="s">
        <v>132</v>
      </c>
      <c r="C683" s="180" t="s">
        <v>128</v>
      </c>
      <c r="D683" s="241"/>
      <c r="E683" s="219">
        <v>178</v>
      </c>
      <c r="F683" s="219">
        <v>5</v>
      </c>
      <c r="G683" s="219">
        <v>527</v>
      </c>
      <c r="H683" s="219">
        <v>15</v>
      </c>
      <c r="I683" s="219">
        <v>980</v>
      </c>
      <c r="J683" s="219">
        <v>31</v>
      </c>
      <c r="K683" s="219">
        <v>4754566</v>
      </c>
      <c r="L683" s="219">
        <v>4755806</v>
      </c>
      <c r="M683" s="196">
        <v>99.973930358886719</v>
      </c>
      <c r="N683" s="219">
        <v>23299756</v>
      </c>
      <c r="O683" s="219">
        <v>23356688</v>
      </c>
      <c r="P683" s="196">
        <v>99.756248474121094</v>
      </c>
      <c r="Q683" s="219">
        <v>8853</v>
      </c>
      <c r="R683" s="196">
        <v>0.1861514151096344</v>
      </c>
      <c r="S683" s="219">
        <v>1001</v>
      </c>
      <c r="T683" s="196">
        <v>4.2857103981077671E-3</v>
      </c>
      <c r="U683" s="219">
        <v>36613</v>
      </c>
      <c r="V683" s="196">
        <v>0.77005976438522339</v>
      </c>
      <c r="W683" s="219">
        <v>16682</v>
      </c>
      <c r="X683" s="196">
        <v>7.159731537103653E-2</v>
      </c>
      <c r="Y683" s="194">
        <v>115.62949371337891</v>
      </c>
      <c r="Z683" s="194">
        <v>30.653337478637695</v>
      </c>
      <c r="AA683" s="194">
        <v>62157.96484375</v>
      </c>
      <c r="AB683" s="194">
        <v>10371.44921875</v>
      </c>
    </row>
    <row r="684" spans="1:28">
      <c r="A684" s="352">
        <v>41875</v>
      </c>
      <c r="B684" s="199" t="s">
        <v>6</v>
      </c>
      <c r="C684" s="199"/>
      <c r="D684" s="241"/>
      <c r="E684" s="219">
        <v>1916</v>
      </c>
      <c r="F684" s="219">
        <v>208</v>
      </c>
      <c r="G684" s="219">
        <v>5675</v>
      </c>
      <c r="H684" s="219">
        <v>604</v>
      </c>
      <c r="I684" s="219">
        <v>16742</v>
      </c>
      <c r="J684" s="219">
        <v>2307</v>
      </c>
      <c r="K684" s="255">
        <v>37819196</v>
      </c>
      <c r="L684" s="255">
        <v>89883943</v>
      </c>
      <c r="M684" s="196">
        <v>42.075586292425996</v>
      </c>
      <c r="N684" s="255">
        <v>294611173</v>
      </c>
      <c r="O684" s="255">
        <v>297035946</v>
      </c>
      <c r="P684" s="196">
        <v>99.183676914308549</v>
      </c>
      <c r="Q684" s="255">
        <v>335746</v>
      </c>
      <c r="R684" s="214" t="e">
        <v>#DIV/0!</v>
      </c>
      <c r="S684" s="255">
        <v>226344</v>
      </c>
      <c r="T684" s="214">
        <v>0.17929385986935281</v>
      </c>
      <c r="U684" s="255">
        <v>1291405</v>
      </c>
      <c r="V684" s="214">
        <v>3.4146813236457954</v>
      </c>
      <c r="W684" s="255">
        <v>1430178</v>
      </c>
      <c r="X684" s="214">
        <v>0.48544594808418745</v>
      </c>
      <c r="Y684" s="256">
        <v>79.707652282714847</v>
      </c>
      <c r="Z684" s="256">
        <v>29.017605368296305</v>
      </c>
      <c r="AA684" s="256">
        <v>760107.98046875</v>
      </c>
      <c r="AB684" s="256">
        <v>133876.9287109375</v>
      </c>
    </row>
    <row r="685" spans="1:28">
      <c r="A685" s="352">
        <v>41875</v>
      </c>
      <c r="B685" s="180" t="s">
        <v>134</v>
      </c>
      <c r="C685" s="180"/>
      <c r="D685" s="241"/>
      <c r="E685" s="219">
        <v>652</v>
      </c>
      <c r="F685" s="219">
        <v>108</v>
      </c>
      <c r="G685" s="219">
        <v>1947</v>
      </c>
      <c r="H685" s="219">
        <v>324</v>
      </c>
      <c r="I685" s="219">
        <v>6656</v>
      </c>
      <c r="J685" s="219">
        <v>1340</v>
      </c>
      <c r="K685" s="219">
        <v>20113420</v>
      </c>
      <c r="L685" s="219">
        <v>20643753</v>
      </c>
      <c r="M685" s="196">
        <v>97.431024290980432</v>
      </c>
      <c r="N685" s="219">
        <v>39109696</v>
      </c>
      <c r="O685" s="219">
        <v>40144309</v>
      </c>
      <c r="P685" s="196">
        <v>97.422765453504255</v>
      </c>
      <c r="Q685" s="219">
        <v>117027</v>
      </c>
      <c r="R685" s="196">
        <v>0.56688819830840032</v>
      </c>
      <c r="S685" s="219">
        <v>210168</v>
      </c>
      <c r="T685" s="196">
        <v>0.52353124735460799</v>
      </c>
      <c r="U685" s="219">
        <v>784710</v>
      </c>
      <c r="V685" s="196">
        <v>3.9014250628653757</v>
      </c>
      <c r="W685" s="219">
        <v>497540</v>
      </c>
      <c r="X685" s="196">
        <v>1.272165369271153</v>
      </c>
      <c r="Y685" s="194">
        <v>85.148271179199213</v>
      </c>
      <c r="Z685" s="194">
        <v>31.327115249633788</v>
      </c>
      <c r="AA685" s="194">
        <v>236336.0390625</v>
      </c>
      <c r="AB685" s="194">
        <v>36402.02783203125</v>
      </c>
    </row>
    <row r="686" spans="1:28">
      <c r="A686" s="352">
        <v>41875</v>
      </c>
      <c r="B686" s="180" t="s">
        <v>175</v>
      </c>
      <c r="C686" s="180"/>
      <c r="D686" s="241"/>
      <c r="E686" s="219">
        <v>608</v>
      </c>
      <c r="F686" s="219">
        <v>71</v>
      </c>
      <c r="G686" s="219">
        <v>1771</v>
      </c>
      <c r="H686" s="219">
        <v>193</v>
      </c>
      <c r="I686" s="219">
        <v>5626</v>
      </c>
      <c r="J686" s="219">
        <v>707</v>
      </c>
      <c r="K686" s="219">
        <v>68740</v>
      </c>
      <c r="L686" s="219">
        <v>51593452</v>
      </c>
      <c r="M686" s="196">
        <v>0.13323396155000444</v>
      </c>
      <c r="N686" s="219">
        <v>169665252</v>
      </c>
      <c r="O686" s="219">
        <v>170794032</v>
      </c>
      <c r="P686" s="196">
        <v>99.33909868700799</v>
      </c>
      <c r="Q686" s="219">
        <v>0</v>
      </c>
      <c r="R686" s="196" t="e">
        <v>#DIV/0!</v>
      </c>
      <c r="S686" s="219">
        <v>0</v>
      </c>
      <c r="T686" s="196" t="e">
        <v>#DIV/0!</v>
      </c>
      <c r="U686" s="219">
        <v>341185</v>
      </c>
      <c r="V686" s="196">
        <v>496.34128572603061</v>
      </c>
      <c r="W686" s="219">
        <v>878541</v>
      </c>
      <c r="X686" s="196">
        <v>0.51780844221119893</v>
      </c>
      <c r="Y686" s="194">
        <v>41.705148696899414</v>
      </c>
      <c r="Z686" s="194">
        <v>26.350850582122803</v>
      </c>
      <c r="AA686" s="194">
        <v>299757.05078125</v>
      </c>
      <c r="AB686" s="194">
        <v>60138.2744140625</v>
      </c>
    </row>
    <row r="687" spans="1:28">
      <c r="A687" s="352">
        <v>41875</v>
      </c>
      <c r="B687" s="218" t="s">
        <v>135</v>
      </c>
      <c r="C687" s="126"/>
      <c r="D687" s="241"/>
      <c r="E687" s="219">
        <v>656</v>
      </c>
      <c r="F687" s="219">
        <v>29</v>
      </c>
      <c r="G687" s="219">
        <v>1957</v>
      </c>
      <c r="H687" s="219">
        <v>87</v>
      </c>
      <c r="I687" s="219">
        <v>4460</v>
      </c>
      <c r="J687" s="219">
        <v>260</v>
      </c>
      <c r="K687" s="189">
        <v>17637036</v>
      </c>
      <c r="L687" s="189">
        <v>17646738</v>
      </c>
      <c r="M687" s="196">
        <v>99.945021000481788</v>
      </c>
      <c r="N687" s="189">
        <v>85836225</v>
      </c>
      <c r="O687" s="189">
        <v>86097605</v>
      </c>
      <c r="P687" s="196">
        <v>99.696414319538846</v>
      </c>
      <c r="Q687" s="189">
        <v>218719</v>
      </c>
      <c r="R687" s="192">
        <v>1.2394301845497488</v>
      </c>
      <c r="S687" s="189">
        <v>16176</v>
      </c>
      <c r="T687" s="192">
        <v>1.8787979039594421E-2</v>
      </c>
      <c r="U687" s="189">
        <v>165510</v>
      </c>
      <c r="V687" s="205">
        <v>0.93842300977267812</v>
      </c>
      <c r="W687" s="189">
        <v>54097</v>
      </c>
      <c r="X687" s="205">
        <v>6.3023507881420693E-2</v>
      </c>
      <c r="Y687" s="203">
        <v>112.2695369720459</v>
      </c>
      <c r="Z687" s="203">
        <v>29.374850273132324</v>
      </c>
      <c r="AA687" s="203">
        <v>224014.890625</v>
      </c>
      <c r="AB687" s="203">
        <v>37336.62646484375</v>
      </c>
    </row>
    <row r="688" spans="1:28">
      <c r="A688" s="352">
        <v>41875</v>
      </c>
      <c r="B688" s="218" t="s">
        <v>121</v>
      </c>
      <c r="C688" s="218" t="s">
        <v>122</v>
      </c>
      <c r="D688" s="241"/>
      <c r="E688" s="305">
        <v>168</v>
      </c>
      <c r="F688" s="305">
        <v>64</v>
      </c>
      <c r="G688" s="305">
        <v>492</v>
      </c>
      <c r="H688" s="305">
        <v>191</v>
      </c>
      <c r="I688" s="305">
        <v>1868</v>
      </c>
      <c r="J688" s="305">
        <v>801</v>
      </c>
      <c r="K688" s="215">
        <v>7277695</v>
      </c>
      <c r="L688" s="215">
        <v>7530629</v>
      </c>
      <c r="M688" s="216">
        <v>96.641265869140625</v>
      </c>
      <c r="N688" s="215">
        <v>15293188</v>
      </c>
      <c r="O688" s="215">
        <v>15770554</v>
      </c>
      <c r="P688" s="216">
        <v>96.973052978515625</v>
      </c>
      <c r="Q688" s="215">
        <v>89122</v>
      </c>
      <c r="R688" s="217">
        <v>1.1834602355957031</v>
      </c>
      <c r="S688" s="215">
        <v>135562</v>
      </c>
      <c r="T688" s="217">
        <v>0.8595893383026123</v>
      </c>
      <c r="U688" s="215">
        <v>371030</v>
      </c>
      <c r="V688" s="217">
        <v>5.0981802940368652</v>
      </c>
      <c r="W688" s="215">
        <v>255927</v>
      </c>
      <c r="X688" s="217">
        <v>1.6734706163406372</v>
      </c>
      <c r="Y688" s="217">
        <v>71.763374328613281</v>
      </c>
      <c r="Z688" s="217">
        <v>25.264488220214844</v>
      </c>
      <c r="AA688" s="217">
        <v>77421.5390625</v>
      </c>
      <c r="AB688" s="216">
        <v>11321.064453125</v>
      </c>
    </row>
    <row r="689" spans="1:28">
      <c r="A689" s="352">
        <v>41875</v>
      </c>
      <c r="B689" s="242" t="s">
        <v>123</v>
      </c>
      <c r="C689" s="218" t="s">
        <v>122</v>
      </c>
      <c r="D689" s="241"/>
      <c r="E689" s="305">
        <v>157</v>
      </c>
      <c r="F689" s="305">
        <v>11</v>
      </c>
      <c r="G689" s="305">
        <v>483</v>
      </c>
      <c r="H689" s="305">
        <v>34</v>
      </c>
      <c r="I689" s="305">
        <v>1448</v>
      </c>
      <c r="J689" s="305">
        <v>132</v>
      </c>
      <c r="K689" s="215">
        <v>3946805</v>
      </c>
      <c r="L689" s="215">
        <v>4017528</v>
      </c>
      <c r="M689" s="216">
        <v>98.239639282226562</v>
      </c>
      <c r="N689" s="215">
        <v>6857735</v>
      </c>
      <c r="O689" s="215">
        <v>7003143</v>
      </c>
      <c r="P689" s="216">
        <v>97.923675537109375</v>
      </c>
      <c r="Q689" s="215">
        <v>5308</v>
      </c>
      <c r="R689" s="217">
        <v>0.13212104141712189</v>
      </c>
      <c r="S689" s="215">
        <v>6717</v>
      </c>
      <c r="T689" s="217">
        <v>9.5914080739021301E-2</v>
      </c>
      <c r="U689" s="215">
        <v>106124</v>
      </c>
      <c r="V689" s="217">
        <v>2.6888585090637207</v>
      </c>
      <c r="W689" s="215">
        <v>64541</v>
      </c>
      <c r="X689" s="217">
        <v>0.94114166498184204</v>
      </c>
      <c r="Y689" s="217">
        <v>95.077507019042969</v>
      </c>
      <c r="Z689" s="217">
        <v>34.438701629638672</v>
      </c>
      <c r="AA689" s="217">
        <v>45247.28125</v>
      </c>
      <c r="AB689" s="216">
        <v>6897.4169921875</v>
      </c>
    </row>
    <row r="690" spans="1:28">
      <c r="A690" s="352">
        <v>41875</v>
      </c>
      <c r="B690" s="242" t="s">
        <v>183</v>
      </c>
      <c r="C690" s="218" t="s">
        <v>122</v>
      </c>
      <c r="D690" s="241"/>
      <c r="E690" s="305">
        <v>129</v>
      </c>
      <c r="F690" s="305">
        <v>10</v>
      </c>
      <c r="G690" s="305">
        <v>387</v>
      </c>
      <c r="H690" s="305">
        <v>30</v>
      </c>
      <c r="I690" s="305">
        <v>1464</v>
      </c>
      <c r="J690" s="305">
        <v>114</v>
      </c>
      <c r="K690" s="215">
        <v>3343758</v>
      </c>
      <c r="L690" s="215">
        <v>3420182</v>
      </c>
      <c r="M690" s="216">
        <v>97.765495300292969</v>
      </c>
      <c r="N690" s="215">
        <v>5983284</v>
      </c>
      <c r="O690" s="215">
        <v>6119690</v>
      </c>
      <c r="P690" s="216">
        <v>97.771034240722656</v>
      </c>
      <c r="Q690" s="215">
        <v>12929</v>
      </c>
      <c r="R690" s="217">
        <v>0.37802082300186157</v>
      </c>
      <c r="S690" s="215">
        <v>31479</v>
      </c>
      <c r="T690" s="217">
        <v>0.5143887996673584</v>
      </c>
      <c r="U690" s="215">
        <v>96930</v>
      </c>
      <c r="V690" s="217">
        <v>2.898834228515625</v>
      </c>
      <c r="W690" s="215">
        <v>61428</v>
      </c>
      <c r="X690" s="217">
        <v>1.0266603231430054</v>
      </c>
      <c r="Y690" s="217">
        <v>89.9873046875</v>
      </c>
      <c r="Z690" s="217">
        <v>33.196659088134766</v>
      </c>
      <c r="AA690" s="217">
        <v>40035.23828125</v>
      </c>
      <c r="AB690" s="216">
        <v>6639.580078125</v>
      </c>
    </row>
    <row r="691" spans="1:28">
      <c r="A691" s="352">
        <v>41875</v>
      </c>
      <c r="B691" s="181" t="s">
        <v>126</v>
      </c>
      <c r="C691" s="218" t="s">
        <v>122</v>
      </c>
      <c r="D691" s="241"/>
      <c r="E691" s="305">
        <v>103</v>
      </c>
      <c r="F691" s="305">
        <v>6</v>
      </c>
      <c r="G691" s="305">
        <v>302</v>
      </c>
      <c r="H691" s="305">
        <v>18</v>
      </c>
      <c r="I691" s="305">
        <v>920</v>
      </c>
      <c r="J691" s="305">
        <v>74</v>
      </c>
      <c r="K691" s="215">
        <v>2758022</v>
      </c>
      <c r="L691" s="215">
        <v>2814440</v>
      </c>
      <c r="M691" s="216">
        <v>97.995407104492188</v>
      </c>
      <c r="N691" s="215">
        <v>5212668</v>
      </c>
      <c r="O691" s="215">
        <v>5318155</v>
      </c>
      <c r="P691" s="216">
        <v>98.016471862792969</v>
      </c>
      <c r="Q691" s="215">
        <v>1809</v>
      </c>
      <c r="R691" s="217">
        <v>6.4275667071342468E-2</v>
      </c>
      <c r="S691" s="215">
        <v>933</v>
      </c>
      <c r="T691" s="217">
        <v>1.7543679103255272E-2</v>
      </c>
      <c r="U691" s="215">
        <v>81220</v>
      </c>
      <c r="V691" s="217">
        <v>2.94486403465271</v>
      </c>
      <c r="W691" s="215">
        <v>46690</v>
      </c>
      <c r="X691" s="217">
        <v>0.8957025408744812</v>
      </c>
      <c r="Y691" s="217">
        <v>88.909744262695312</v>
      </c>
      <c r="Z691" s="217">
        <v>33.386325836181641</v>
      </c>
      <c r="AA691" s="217">
        <v>37539.1015625</v>
      </c>
      <c r="AB691" s="216">
        <v>5727.62109375</v>
      </c>
    </row>
    <row r="692" spans="1:28">
      <c r="A692" s="352">
        <v>41875</v>
      </c>
      <c r="B692" s="181" t="s">
        <v>184</v>
      </c>
      <c r="C692" s="218" t="s">
        <v>122</v>
      </c>
      <c r="D692" s="241"/>
      <c r="E692" s="305">
        <v>95</v>
      </c>
      <c r="F692" s="305">
        <v>17</v>
      </c>
      <c r="G692" s="305">
        <v>283</v>
      </c>
      <c r="H692" s="305">
        <v>51</v>
      </c>
      <c r="I692" s="305">
        <v>956</v>
      </c>
      <c r="J692" s="305">
        <v>219</v>
      </c>
      <c r="K692" s="215">
        <v>2787140</v>
      </c>
      <c r="L692" s="215">
        <v>2860974</v>
      </c>
      <c r="M692" s="216">
        <v>97.419273376464844</v>
      </c>
      <c r="N692" s="215">
        <v>5762821</v>
      </c>
      <c r="O692" s="215">
        <v>5932767</v>
      </c>
      <c r="P692" s="216">
        <v>97.135467529296875</v>
      </c>
      <c r="Q692" s="215">
        <v>7859</v>
      </c>
      <c r="R692" s="217">
        <v>0.27469664812088013</v>
      </c>
      <c r="S692" s="215">
        <v>35477</v>
      </c>
      <c r="T692" s="217">
        <v>0.59798401594161987</v>
      </c>
      <c r="U692" s="215">
        <v>129406</v>
      </c>
      <c r="V692" s="217">
        <v>4.6429672241210938</v>
      </c>
      <c r="W692" s="215">
        <v>68954</v>
      </c>
      <c r="X692" s="217">
        <v>1.1965320110321045</v>
      </c>
      <c r="Y692" s="217">
        <v>80.003425598144531</v>
      </c>
      <c r="Z692" s="217">
        <v>30.349401473999023</v>
      </c>
      <c r="AA692" s="217">
        <v>36092.87890625</v>
      </c>
      <c r="AB692" s="216">
        <v>5816.34521484375</v>
      </c>
    </row>
    <row r="693" spans="1:28">
      <c r="A693" s="352">
        <v>41875</v>
      </c>
      <c r="B693" s="181" t="s">
        <v>131</v>
      </c>
      <c r="C693" s="218" t="s">
        <v>176</v>
      </c>
      <c r="D693" s="241"/>
      <c r="E693" s="305">
        <v>168</v>
      </c>
      <c r="F693" s="305">
        <v>20</v>
      </c>
      <c r="G693" s="305">
        <v>489</v>
      </c>
      <c r="H693" s="305">
        <v>50</v>
      </c>
      <c r="I693" s="305">
        <v>1421</v>
      </c>
      <c r="J693" s="305">
        <v>160</v>
      </c>
      <c r="K693" s="215">
        <v>18865</v>
      </c>
      <c r="L693" s="215">
        <v>15067898</v>
      </c>
      <c r="M693" s="216">
        <v>0.12519994378089905</v>
      </c>
      <c r="N693" s="215">
        <v>46699248</v>
      </c>
      <c r="O693" s="215">
        <v>46989728</v>
      </c>
      <c r="P693" s="216">
        <v>99.381820678710938</v>
      </c>
      <c r="Q693" s="215">
        <v>0</v>
      </c>
      <c r="R693" s="217">
        <v>0</v>
      </c>
      <c r="S693" s="215">
        <v>0</v>
      </c>
      <c r="T693" s="217">
        <v>0</v>
      </c>
      <c r="U693" s="215">
        <v>92297</v>
      </c>
      <c r="V693" s="217">
        <v>489.24993896484375</v>
      </c>
      <c r="W693" s="215">
        <v>312306</v>
      </c>
      <c r="X693" s="217">
        <v>0.66876024007797241</v>
      </c>
      <c r="Y693" s="217">
        <v>39.957923889160156</v>
      </c>
      <c r="Z693" s="217">
        <v>25.219383239746094</v>
      </c>
      <c r="AA693" s="217">
        <v>78420</v>
      </c>
      <c r="AB693" s="216">
        <v>16518.349609375</v>
      </c>
    </row>
    <row r="694" spans="1:28">
      <c r="A694" s="352">
        <v>41875</v>
      </c>
      <c r="B694" s="181" t="s">
        <v>124</v>
      </c>
      <c r="C694" s="181" t="s">
        <v>176</v>
      </c>
      <c r="D694" s="241"/>
      <c r="E694" s="180">
        <v>113</v>
      </c>
      <c r="F694" s="180">
        <v>32</v>
      </c>
      <c r="G694" s="180">
        <v>332</v>
      </c>
      <c r="H694" s="180">
        <v>86</v>
      </c>
      <c r="I694" s="180">
        <v>1270</v>
      </c>
      <c r="J694" s="180">
        <v>342</v>
      </c>
      <c r="K694" s="215">
        <v>14630</v>
      </c>
      <c r="L694" s="215">
        <v>10745977</v>
      </c>
      <c r="M694" s="216">
        <v>0.13614396750926971</v>
      </c>
      <c r="N694" s="215">
        <v>31586020</v>
      </c>
      <c r="O694" s="215">
        <v>31950328</v>
      </c>
      <c r="P694" s="216">
        <v>98.859764099121094</v>
      </c>
      <c r="Q694" s="215">
        <v>0</v>
      </c>
      <c r="R694" s="217">
        <v>0</v>
      </c>
      <c r="S694" s="215">
        <v>0</v>
      </c>
      <c r="T694" s="217">
        <v>0</v>
      </c>
      <c r="U694" s="215">
        <v>79052</v>
      </c>
      <c r="V694" s="217">
        <v>540.34173583984375</v>
      </c>
      <c r="W694" s="215">
        <v>162229</v>
      </c>
      <c r="X694" s="217">
        <v>0.5136101245880127</v>
      </c>
      <c r="Y694" s="217">
        <v>42.804409027099609</v>
      </c>
      <c r="Z694" s="217">
        <v>27.716371536254883</v>
      </c>
      <c r="AA694" s="217">
        <v>56161.19140625</v>
      </c>
      <c r="AB694" s="216">
        <v>10811.5595703125</v>
      </c>
    </row>
    <row r="695" spans="1:28">
      <c r="A695" s="352">
        <v>41875</v>
      </c>
      <c r="B695" s="206" t="s">
        <v>133</v>
      </c>
      <c r="C695" s="206" t="s">
        <v>176</v>
      </c>
      <c r="D695" s="241"/>
      <c r="E695" s="180">
        <v>163</v>
      </c>
      <c r="F695" s="180">
        <v>11</v>
      </c>
      <c r="G695" s="180">
        <v>482</v>
      </c>
      <c r="H695" s="180">
        <v>33</v>
      </c>
      <c r="I695" s="180">
        <v>1412</v>
      </c>
      <c r="J695" s="180">
        <v>113</v>
      </c>
      <c r="K695" s="254">
        <v>18025</v>
      </c>
      <c r="L695" s="254">
        <v>14180091</v>
      </c>
      <c r="M695" s="246">
        <v>0.12711484730243683</v>
      </c>
      <c r="N695" s="254">
        <v>52408208</v>
      </c>
      <c r="O695" s="254">
        <v>52631180</v>
      </c>
      <c r="P695" s="246">
        <v>99.576347351074219</v>
      </c>
      <c r="Q695" s="254">
        <v>0</v>
      </c>
      <c r="R695" s="249">
        <v>0</v>
      </c>
      <c r="S695" s="254">
        <v>0</v>
      </c>
      <c r="T695" s="249">
        <v>0</v>
      </c>
      <c r="U695" s="254">
        <v>88655</v>
      </c>
      <c r="V695" s="249">
        <v>491.84466552734375</v>
      </c>
      <c r="W695" s="254">
        <v>219672</v>
      </c>
      <c r="X695" s="249">
        <v>0.41915571689605713</v>
      </c>
      <c r="Y695" s="249">
        <v>42.609897613525391</v>
      </c>
      <c r="Z695" s="249">
        <v>26.643489837646484</v>
      </c>
      <c r="AA695" s="249">
        <v>96100.0546875</v>
      </c>
      <c r="AB695" s="246">
        <v>19361.63671875</v>
      </c>
    </row>
    <row r="696" spans="1:28">
      <c r="A696" s="352">
        <v>41875</v>
      </c>
      <c r="B696" s="206" t="s">
        <v>125</v>
      </c>
      <c r="C696" s="206" t="s">
        <v>176</v>
      </c>
      <c r="D696" s="241"/>
      <c r="E696" s="180">
        <v>164</v>
      </c>
      <c r="F696" s="180">
        <v>8</v>
      </c>
      <c r="G696" s="180">
        <v>468</v>
      </c>
      <c r="H696" s="180">
        <v>24</v>
      </c>
      <c r="I696" s="180">
        <v>1523</v>
      </c>
      <c r="J696" s="180">
        <v>92</v>
      </c>
      <c r="K696" s="254">
        <v>17220</v>
      </c>
      <c r="L696" s="254">
        <v>11599486</v>
      </c>
      <c r="M696" s="246">
        <v>0.14845485985279083</v>
      </c>
      <c r="N696" s="254">
        <v>38971776</v>
      </c>
      <c r="O696" s="254">
        <v>39222796</v>
      </c>
      <c r="P696" s="246">
        <v>99.360015869140625</v>
      </c>
      <c r="Q696" s="254">
        <v>0</v>
      </c>
      <c r="R696" s="249">
        <v>0</v>
      </c>
      <c r="S696" s="254">
        <v>0</v>
      </c>
      <c r="T696" s="249">
        <v>0</v>
      </c>
      <c r="U696" s="254">
        <v>81181</v>
      </c>
      <c r="V696" s="249">
        <v>471.43438720703125</v>
      </c>
      <c r="W696" s="254">
        <v>184334</v>
      </c>
      <c r="X696" s="249">
        <v>0.47299358248710632</v>
      </c>
      <c r="Y696" s="249">
        <v>41.4483642578125</v>
      </c>
      <c r="Z696" s="249">
        <v>25.82415771484375</v>
      </c>
      <c r="AA696" s="249">
        <v>69075.8046875</v>
      </c>
      <c r="AB696" s="246">
        <v>13446.728515625</v>
      </c>
    </row>
    <row r="697" spans="1:28">
      <c r="A697" s="352">
        <v>41875</v>
      </c>
      <c r="B697" s="181" t="s">
        <v>127</v>
      </c>
      <c r="C697" s="181" t="s">
        <v>128</v>
      </c>
      <c r="D697" s="241"/>
      <c r="E697" s="388">
        <v>150</v>
      </c>
      <c r="F697" s="388">
        <v>16</v>
      </c>
      <c r="G697" s="388">
        <v>450</v>
      </c>
      <c r="H697" s="388">
        <v>48</v>
      </c>
      <c r="I697" s="388">
        <v>1445</v>
      </c>
      <c r="J697" s="388">
        <v>166</v>
      </c>
      <c r="K697" s="187">
        <v>4669551</v>
      </c>
      <c r="L697" s="187">
        <v>4673966</v>
      </c>
      <c r="M697" s="185">
        <v>99.905540466308594</v>
      </c>
      <c r="N697" s="187">
        <v>20432584</v>
      </c>
      <c r="O697" s="187">
        <v>20517192</v>
      </c>
      <c r="P697" s="185">
        <v>99.587623596191406</v>
      </c>
      <c r="Q697" s="187">
        <v>86615</v>
      </c>
      <c r="R697" s="186">
        <v>1.8531371355056763</v>
      </c>
      <c r="S697" s="187">
        <v>4861</v>
      </c>
      <c r="T697" s="186">
        <v>2.3692326620221138E-2</v>
      </c>
      <c r="U697" s="187">
        <v>57427</v>
      </c>
      <c r="V697" s="186">
        <v>1.2298184633255005</v>
      </c>
      <c r="W697" s="187">
        <v>16085</v>
      </c>
      <c r="X697" s="186">
        <v>7.8722298145294189E-2</v>
      </c>
      <c r="Y697" s="186">
        <v>111.50948333740234</v>
      </c>
      <c r="Z697" s="186">
        <v>27.821714401245117</v>
      </c>
      <c r="AA697" s="186">
        <v>52162.41015625</v>
      </c>
      <c r="AB697" s="185">
        <v>8116.794921875</v>
      </c>
    </row>
    <row r="698" spans="1:28">
      <c r="A698" s="352">
        <v>41875</v>
      </c>
      <c r="B698" s="181" t="s">
        <v>129</v>
      </c>
      <c r="C698" s="181" t="s">
        <v>128</v>
      </c>
      <c r="D698" s="241"/>
      <c r="E698" s="388">
        <v>152</v>
      </c>
      <c r="F698" s="388">
        <v>3</v>
      </c>
      <c r="G698" s="388">
        <v>452</v>
      </c>
      <c r="H698" s="388">
        <v>9</v>
      </c>
      <c r="I698" s="388">
        <v>1189</v>
      </c>
      <c r="J698" s="388">
        <v>29</v>
      </c>
      <c r="K698" s="187">
        <v>2637919</v>
      </c>
      <c r="L698" s="187">
        <v>2641431</v>
      </c>
      <c r="M698" s="185">
        <v>99.867042541503906</v>
      </c>
      <c r="N698" s="187">
        <v>12310605</v>
      </c>
      <c r="O698" s="187">
        <v>12378077</v>
      </c>
      <c r="P698" s="185">
        <v>99.454910278320312</v>
      </c>
      <c r="Q698" s="187">
        <v>49972</v>
      </c>
      <c r="R698" s="186">
        <v>1.8918533325195313</v>
      </c>
      <c r="S698" s="187">
        <v>6217</v>
      </c>
      <c r="T698" s="186">
        <v>5.0225894898176193E-2</v>
      </c>
      <c r="U698" s="187">
        <v>31631</v>
      </c>
      <c r="V698" s="186">
        <v>1.1990891695022583</v>
      </c>
      <c r="W698" s="187">
        <v>9753</v>
      </c>
      <c r="X698" s="186">
        <v>7.9224377870559692E-2</v>
      </c>
      <c r="Y698" s="186">
        <v>105.45948791503906</v>
      </c>
      <c r="Z698" s="186">
        <v>27.616796493530273</v>
      </c>
      <c r="AA698" s="186">
        <v>32972.8515625</v>
      </c>
      <c r="AB698" s="185">
        <v>5023.61572265625</v>
      </c>
    </row>
    <row r="699" spans="1:28">
      <c r="A699" s="352">
        <v>41875</v>
      </c>
      <c r="B699" s="199" t="s">
        <v>130</v>
      </c>
      <c r="C699" s="199" t="s">
        <v>128</v>
      </c>
      <c r="D699" s="241"/>
      <c r="E699" s="219">
        <v>176</v>
      </c>
      <c r="F699" s="219">
        <v>5</v>
      </c>
      <c r="G699" s="219">
        <v>528</v>
      </c>
      <c r="H699" s="219">
        <v>15</v>
      </c>
      <c r="I699" s="219">
        <v>847</v>
      </c>
      <c r="J699" s="219">
        <v>32</v>
      </c>
      <c r="K699" s="255">
        <v>5430944</v>
      </c>
      <c r="L699" s="255">
        <v>5431659</v>
      </c>
      <c r="M699" s="196">
        <v>99.986839294433594</v>
      </c>
      <c r="N699" s="255">
        <v>28856596</v>
      </c>
      <c r="O699" s="255">
        <v>28912004</v>
      </c>
      <c r="P699" s="196">
        <v>99.808357238769531</v>
      </c>
      <c r="Q699" s="255">
        <v>70523</v>
      </c>
      <c r="R699" s="214">
        <v>1.2983694076538086</v>
      </c>
      <c r="S699" s="255">
        <v>1398</v>
      </c>
      <c r="T699" s="214">
        <v>4.8353616148233414E-3</v>
      </c>
      <c r="U699" s="255">
        <v>41049</v>
      </c>
      <c r="V699" s="214">
        <v>0.75583547353744507</v>
      </c>
      <c r="W699" s="255">
        <v>15157</v>
      </c>
      <c r="X699" s="214">
        <v>5.2525252103805542E-2</v>
      </c>
      <c r="Y699" s="256">
        <v>117.53140258789062</v>
      </c>
      <c r="Z699" s="256">
        <v>31.868148803710938</v>
      </c>
      <c r="AA699" s="256">
        <v>76232.140625</v>
      </c>
      <c r="AB699" s="256">
        <v>13774.484375</v>
      </c>
    </row>
    <row r="700" spans="1:28">
      <c r="A700" s="352">
        <v>41875</v>
      </c>
      <c r="B700" s="180" t="s">
        <v>132</v>
      </c>
      <c r="C700" s="180" t="s">
        <v>128</v>
      </c>
      <c r="D700" s="241"/>
      <c r="E700" s="219">
        <v>178</v>
      </c>
      <c r="F700" s="219">
        <v>5</v>
      </c>
      <c r="G700" s="219">
        <v>527</v>
      </c>
      <c r="H700" s="219">
        <v>15</v>
      </c>
      <c r="I700" s="219">
        <v>979</v>
      </c>
      <c r="J700" s="219">
        <v>33</v>
      </c>
      <c r="K700" s="219">
        <v>4898622</v>
      </c>
      <c r="L700" s="219">
        <v>4899682</v>
      </c>
      <c r="M700" s="196">
        <v>99.978363037109375</v>
      </c>
      <c r="N700" s="219">
        <v>24236440</v>
      </c>
      <c r="O700" s="219">
        <v>24290332</v>
      </c>
      <c r="P700" s="196">
        <v>99.77813720703125</v>
      </c>
      <c r="Q700" s="219">
        <v>11609</v>
      </c>
      <c r="R700" s="196">
        <v>0.23693373799324036</v>
      </c>
      <c r="S700" s="219">
        <v>3700</v>
      </c>
      <c r="T700" s="196">
        <v>1.5232398174703121E-2</v>
      </c>
      <c r="U700" s="219">
        <v>35403</v>
      </c>
      <c r="V700" s="196">
        <v>0.72271347045898438</v>
      </c>
      <c r="W700" s="219">
        <v>13102</v>
      </c>
      <c r="X700" s="196">
        <v>5.4059095680713654E-2</v>
      </c>
      <c r="Y700" s="194">
        <v>114.57777404785156</v>
      </c>
      <c r="Z700" s="194">
        <v>30.192741394042969</v>
      </c>
      <c r="AA700" s="194">
        <v>62647.48828125</v>
      </c>
      <c r="AB700" s="194">
        <v>10421.7314453125</v>
      </c>
    </row>
    <row r="701" spans="1:28">
      <c r="A701" s="352">
        <v>41874</v>
      </c>
      <c r="B701" s="199" t="s">
        <v>6</v>
      </c>
      <c r="C701" s="199"/>
      <c r="D701" s="241"/>
      <c r="E701" s="219">
        <v>1916</v>
      </c>
      <c r="F701" s="219">
        <v>208</v>
      </c>
      <c r="G701" s="219">
        <v>5675</v>
      </c>
      <c r="H701" s="219">
        <v>604</v>
      </c>
      <c r="I701" s="219">
        <v>16751</v>
      </c>
      <c r="J701" s="219">
        <v>2311</v>
      </c>
      <c r="K701" s="255">
        <v>38581968</v>
      </c>
      <c r="L701" s="255">
        <v>91718371</v>
      </c>
      <c r="M701" s="196">
        <v>42.065692597178817</v>
      </c>
      <c r="N701" s="255">
        <v>299617215</v>
      </c>
      <c r="O701" s="255">
        <v>302029721</v>
      </c>
      <c r="P701" s="196">
        <v>99.201235563171608</v>
      </c>
      <c r="Q701" s="255">
        <v>299181</v>
      </c>
      <c r="R701" s="214" t="e">
        <v>#DIV/0!</v>
      </c>
      <c r="S701" s="255">
        <v>217711</v>
      </c>
      <c r="T701" s="214">
        <v>0.17051845053694037</v>
      </c>
      <c r="U701" s="255">
        <v>1371378</v>
      </c>
      <c r="V701" s="214">
        <v>3.554453253544954</v>
      </c>
      <c r="W701" s="255">
        <v>1494672</v>
      </c>
      <c r="X701" s="214">
        <v>0.49886052471891146</v>
      </c>
      <c r="Y701" s="256">
        <v>79.3204397201538</v>
      </c>
      <c r="Z701" s="256">
        <v>28.787491099039713</v>
      </c>
      <c r="AA701" s="256">
        <v>783926.34375</v>
      </c>
      <c r="AB701" s="256">
        <v>137234.02587890625</v>
      </c>
    </row>
    <row r="702" spans="1:28">
      <c r="A702" s="352">
        <v>41874</v>
      </c>
      <c r="B702" s="180" t="s">
        <v>134</v>
      </c>
      <c r="C702" s="180"/>
      <c r="D702" s="241"/>
      <c r="E702" s="219">
        <v>652</v>
      </c>
      <c r="F702" s="219">
        <v>108</v>
      </c>
      <c r="G702" s="219">
        <v>1947</v>
      </c>
      <c r="H702" s="219">
        <v>324</v>
      </c>
      <c r="I702" s="219">
        <v>6656</v>
      </c>
      <c r="J702" s="219">
        <v>1340</v>
      </c>
      <c r="K702" s="219">
        <v>20839161</v>
      </c>
      <c r="L702" s="219">
        <v>21370650</v>
      </c>
      <c r="M702" s="196">
        <v>97.51299562718026</v>
      </c>
      <c r="N702" s="219">
        <v>40904985</v>
      </c>
      <c r="O702" s="219">
        <v>41983747</v>
      </c>
      <c r="P702" s="196">
        <v>97.430524721864387</v>
      </c>
      <c r="Q702" s="219">
        <v>105195</v>
      </c>
      <c r="R702" s="196">
        <v>0.49224052727785278</v>
      </c>
      <c r="S702" s="219">
        <v>202239</v>
      </c>
      <c r="T702" s="196">
        <v>0.48170784088377178</v>
      </c>
      <c r="U702" s="219">
        <v>853170</v>
      </c>
      <c r="V702" s="196">
        <v>4.0940708286921375</v>
      </c>
      <c r="W702" s="219">
        <v>530443</v>
      </c>
      <c r="X702" s="196">
        <v>1.2967686241267344</v>
      </c>
      <c r="Y702" s="194">
        <v>83.867304992675784</v>
      </c>
      <c r="Z702" s="194">
        <v>30.725359725952149</v>
      </c>
      <c r="AA702" s="194">
        <v>253186.921875</v>
      </c>
      <c r="AB702" s="194">
        <v>37869.06787109375</v>
      </c>
    </row>
    <row r="703" spans="1:28">
      <c r="A703" s="352">
        <v>41874</v>
      </c>
      <c r="B703" s="180" t="s">
        <v>175</v>
      </c>
      <c r="C703" s="180"/>
      <c r="D703" s="241"/>
      <c r="E703" s="219">
        <v>608</v>
      </c>
      <c r="F703" s="219">
        <v>71</v>
      </c>
      <c r="G703" s="219">
        <v>1771</v>
      </c>
      <c r="H703" s="219">
        <v>193</v>
      </c>
      <c r="I703" s="219">
        <v>5617</v>
      </c>
      <c r="J703" s="219">
        <v>708</v>
      </c>
      <c r="K703" s="219">
        <v>68740</v>
      </c>
      <c r="L703" s="219">
        <v>52664247</v>
      </c>
      <c r="M703" s="196">
        <v>0.1305249840560713</v>
      </c>
      <c r="N703" s="219">
        <v>173274266</v>
      </c>
      <c r="O703" s="219">
        <v>174353800</v>
      </c>
      <c r="P703" s="196">
        <v>99.380837125431171</v>
      </c>
      <c r="Q703" s="219">
        <v>0</v>
      </c>
      <c r="R703" s="196" t="e">
        <v>#DIV/0!</v>
      </c>
      <c r="S703" s="219">
        <v>0</v>
      </c>
      <c r="T703" s="196" t="e">
        <v>#DIV/0!</v>
      </c>
      <c r="U703" s="219">
        <v>351370</v>
      </c>
      <c r="V703" s="196">
        <v>511.15798739430312</v>
      </c>
      <c r="W703" s="219">
        <v>907099</v>
      </c>
      <c r="X703" s="196">
        <v>0.52350474010829495</v>
      </c>
      <c r="Y703" s="194">
        <v>41.768258094787598</v>
      </c>
      <c r="Z703" s="194">
        <v>26.195587635040283</v>
      </c>
      <c r="AA703" s="194">
        <v>309665.42578125</v>
      </c>
      <c r="AB703" s="194">
        <v>61685.154296875</v>
      </c>
    </row>
    <row r="704" spans="1:28">
      <c r="A704" s="352">
        <v>41874</v>
      </c>
      <c r="B704" s="218" t="s">
        <v>135</v>
      </c>
      <c r="C704" s="126"/>
      <c r="D704" s="241"/>
      <c r="E704" s="219">
        <v>656</v>
      </c>
      <c r="F704" s="219">
        <v>29</v>
      </c>
      <c r="G704" s="219">
        <v>1957</v>
      </c>
      <c r="H704" s="219">
        <v>87</v>
      </c>
      <c r="I704" s="219">
        <v>4478</v>
      </c>
      <c r="J704" s="219">
        <v>263</v>
      </c>
      <c r="K704" s="189">
        <v>17674067</v>
      </c>
      <c r="L704" s="189">
        <v>17683474</v>
      </c>
      <c r="M704" s="196">
        <v>99.946803439188486</v>
      </c>
      <c r="N704" s="189">
        <v>85437964</v>
      </c>
      <c r="O704" s="189">
        <v>85692174</v>
      </c>
      <c r="P704" s="196">
        <v>99.703345138612079</v>
      </c>
      <c r="Q704" s="189">
        <v>193986</v>
      </c>
      <c r="R704" s="192">
        <v>1.0969903388095452</v>
      </c>
      <c r="S704" s="189">
        <v>15472</v>
      </c>
      <c r="T704" s="192">
        <v>1.8055324617987305E-2</v>
      </c>
      <c r="U704" s="189">
        <v>166838</v>
      </c>
      <c r="V704" s="205">
        <v>0.94397063130435144</v>
      </c>
      <c r="W704" s="189">
        <v>57130</v>
      </c>
      <c r="X704" s="205">
        <v>6.6867231770575436E-2</v>
      </c>
      <c r="Y704" s="203">
        <v>112.32575607299805</v>
      </c>
      <c r="Z704" s="203">
        <v>29.441525936126709</v>
      </c>
      <c r="AA704" s="203">
        <v>221073.99609375</v>
      </c>
      <c r="AB704" s="203">
        <v>37679.8037109375</v>
      </c>
    </row>
    <row r="705" spans="1:28">
      <c r="A705" s="352">
        <v>41874</v>
      </c>
      <c r="B705" s="218" t="s">
        <v>121</v>
      </c>
      <c r="C705" s="218" t="s">
        <v>122</v>
      </c>
      <c r="D705" s="241"/>
      <c r="E705" s="305">
        <v>168</v>
      </c>
      <c r="F705" s="305">
        <v>64</v>
      </c>
      <c r="G705" s="305">
        <v>492</v>
      </c>
      <c r="H705" s="305">
        <v>191</v>
      </c>
      <c r="I705" s="305">
        <v>1868</v>
      </c>
      <c r="J705" s="305">
        <v>801</v>
      </c>
      <c r="K705" s="215">
        <v>7348103</v>
      </c>
      <c r="L705" s="215">
        <v>7593148</v>
      </c>
      <c r="M705" s="216">
        <v>96.772811889648438</v>
      </c>
      <c r="N705" s="215">
        <v>15229234</v>
      </c>
      <c r="O705" s="215">
        <v>15715568</v>
      </c>
      <c r="P705" s="216">
        <v>96.905403137207031</v>
      </c>
      <c r="Q705" s="215">
        <v>82486</v>
      </c>
      <c r="R705" s="217">
        <v>1.0863214731216431</v>
      </c>
      <c r="S705" s="215">
        <v>144313</v>
      </c>
      <c r="T705" s="217">
        <v>0.91828054189682007</v>
      </c>
      <c r="U705" s="215">
        <v>404489</v>
      </c>
      <c r="V705" s="217">
        <v>5.5046725273132324</v>
      </c>
      <c r="W705" s="215">
        <v>269772</v>
      </c>
      <c r="X705" s="217">
        <v>1.7714089155197144</v>
      </c>
      <c r="Y705" s="217">
        <v>72.908714294433594</v>
      </c>
      <c r="Z705" s="217">
        <v>25.472629547119141</v>
      </c>
      <c r="AA705" s="217">
        <v>81791.140625</v>
      </c>
      <c r="AB705" s="216">
        <v>11842.818359375</v>
      </c>
    </row>
    <row r="706" spans="1:28">
      <c r="A706" s="352">
        <v>41874</v>
      </c>
      <c r="B706" s="242" t="s">
        <v>123</v>
      </c>
      <c r="C706" s="218" t="s">
        <v>122</v>
      </c>
      <c r="D706" s="241"/>
      <c r="E706" s="305">
        <v>157</v>
      </c>
      <c r="F706" s="305">
        <v>11</v>
      </c>
      <c r="G706" s="305">
        <v>483</v>
      </c>
      <c r="H706" s="305">
        <v>34</v>
      </c>
      <c r="I706" s="305">
        <v>1448</v>
      </c>
      <c r="J706" s="305">
        <v>132</v>
      </c>
      <c r="K706" s="215">
        <v>4377274</v>
      </c>
      <c r="L706" s="215">
        <v>4458317</v>
      </c>
      <c r="M706" s="216">
        <v>98.182205200195312</v>
      </c>
      <c r="N706" s="215">
        <v>8002133</v>
      </c>
      <c r="O706" s="215">
        <v>8153478</v>
      </c>
      <c r="P706" s="216">
        <v>98.143798828125</v>
      </c>
      <c r="Q706" s="215">
        <v>6133</v>
      </c>
      <c r="R706" s="217">
        <v>0.13756312429904938</v>
      </c>
      <c r="S706" s="215">
        <v>7437</v>
      </c>
      <c r="T706" s="217">
        <v>9.121260792016983E-2</v>
      </c>
      <c r="U706" s="215">
        <v>129214</v>
      </c>
      <c r="V706" s="217">
        <v>2.9519286155700684</v>
      </c>
      <c r="W706" s="215">
        <v>77521</v>
      </c>
      <c r="X706" s="217">
        <v>0.96875423192977905</v>
      </c>
      <c r="Y706" s="217">
        <v>91.197402954101563</v>
      </c>
      <c r="Z706" s="217">
        <v>32.279132843017578</v>
      </c>
      <c r="AA706" s="217">
        <v>55896.1484375</v>
      </c>
      <c r="AB706" s="216">
        <v>8081.40771484375</v>
      </c>
    </row>
    <row r="707" spans="1:28">
      <c r="A707" s="352">
        <v>41874</v>
      </c>
      <c r="B707" s="242" t="s">
        <v>183</v>
      </c>
      <c r="C707" s="218" t="s">
        <v>122</v>
      </c>
      <c r="D707" s="241"/>
      <c r="E707" s="305">
        <v>129</v>
      </c>
      <c r="F707" s="305">
        <v>10</v>
      </c>
      <c r="G707" s="305">
        <v>387</v>
      </c>
      <c r="H707" s="305">
        <v>30</v>
      </c>
      <c r="I707" s="305">
        <v>1464</v>
      </c>
      <c r="J707" s="305">
        <v>114</v>
      </c>
      <c r="K707" s="215">
        <v>3460687</v>
      </c>
      <c r="L707" s="215">
        <v>3533234</v>
      </c>
      <c r="M707" s="216">
        <v>97.946723937988281</v>
      </c>
      <c r="N707" s="215">
        <v>6134804</v>
      </c>
      <c r="O707" s="215">
        <v>6268975</v>
      </c>
      <c r="P707" s="216">
        <v>97.859764099121094</v>
      </c>
      <c r="Q707" s="215">
        <v>6240</v>
      </c>
      <c r="R707" s="217">
        <v>0.17660874128341675</v>
      </c>
      <c r="S707" s="215">
        <v>7823</v>
      </c>
      <c r="T707" s="217">
        <v>0.12478914111852646</v>
      </c>
      <c r="U707" s="215">
        <v>101100</v>
      </c>
      <c r="V707" s="217">
        <v>2.9213852882385254</v>
      </c>
      <c r="W707" s="215">
        <v>64693</v>
      </c>
      <c r="X707" s="217">
        <v>1.054524302482605</v>
      </c>
      <c r="Y707" s="217">
        <v>88.551033020019531</v>
      </c>
      <c r="Z707" s="217">
        <v>32.751373291015625</v>
      </c>
      <c r="AA707" s="217">
        <v>42241.3828125</v>
      </c>
      <c r="AB707" s="216">
        <v>6660.7919921875</v>
      </c>
    </row>
    <row r="708" spans="1:28">
      <c r="A708" s="352">
        <v>41874</v>
      </c>
      <c r="B708" s="181" t="s">
        <v>126</v>
      </c>
      <c r="C708" s="218" t="s">
        <v>122</v>
      </c>
      <c r="D708" s="241"/>
      <c r="E708" s="305">
        <v>103</v>
      </c>
      <c r="F708" s="305">
        <v>6</v>
      </c>
      <c r="G708" s="305">
        <v>302</v>
      </c>
      <c r="H708" s="305">
        <v>18</v>
      </c>
      <c r="I708" s="305">
        <v>920</v>
      </c>
      <c r="J708" s="305">
        <v>74</v>
      </c>
      <c r="K708" s="215">
        <v>2812847</v>
      </c>
      <c r="L708" s="215">
        <v>2873622</v>
      </c>
      <c r="M708" s="216">
        <v>97.88507080078125</v>
      </c>
      <c r="N708" s="215">
        <v>5272802</v>
      </c>
      <c r="O708" s="215">
        <v>5405135</v>
      </c>
      <c r="P708" s="216">
        <v>97.551719665527344</v>
      </c>
      <c r="Q708" s="215">
        <v>2769</v>
      </c>
      <c r="R708" s="217">
        <v>9.6359230577945709E-2</v>
      </c>
      <c r="S708" s="215">
        <v>2769</v>
      </c>
      <c r="T708" s="217">
        <v>5.1229063421487808E-2</v>
      </c>
      <c r="U708" s="215">
        <v>85765</v>
      </c>
      <c r="V708" s="217">
        <v>3.0490460395812988</v>
      </c>
      <c r="W708" s="215">
        <v>50511</v>
      </c>
      <c r="X708" s="217">
        <v>0.95795369148254395</v>
      </c>
      <c r="Y708" s="217">
        <v>88.7008056640625</v>
      </c>
      <c r="Z708" s="217">
        <v>32.170146942138672</v>
      </c>
      <c r="AA708" s="217">
        <v>37431.5546875</v>
      </c>
      <c r="AB708" s="216">
        <v>5479.36572265625</v>
      </c>
    </row>
    <row r="709" spans="1:28">
      <c r="A709" s="352">
        <v>41874</v>
      </c>
      <c r="B709" s="181" t="s">
        <v>184</v>
      </c>
      <c r="C709" s="218" t="s">
        <v>122</v>
      </c>
      <c r="D709" s="241"/>
      <c r="E709" s="305">
        <v>95</v>
      </c>
      <c r="F709" s="305">
        <v>17</v>
      </c>
      <c r="G709" s="305">
        <v>283</v>
      </c>
      <c r="H709" s="305">
        <v>51</v>
      </c>
      <c r="I709" s="305">
        <v>956</v>
      </c>
      <c r="J709" s="305">
        <v>219</v>
      </c>
      <c r="K709" s="215">
        <v>2840250</v>
      </c>
      <c r="L709" s="215">
        <v>2912329</v>
      </c>
      <c r="M709" s="216">
        <v>97.525039672851562</v>
      </c>
      <c r="N709" s="215">
        <v>6266012</v>
      </c>
      <c r="O709" s="215">
        <v>6440591</v>
      </c>
      <c r="P709" s="216">
        <v>97.289398193359375</v>
      </c>
      <c r="Q709" s="215">
        <v>7567</v>
      </c>
      <c r="R709" s="217">
        <v>0.2598264217376709</v>
      </c>
      <c r="S709" s="215">
        <v>39897</v>
      </c>
      <c r="T709" s="217">
        <v>0.6194617748260498</v>
      </c>
      <c r="U709" s="215">
        <v>132602</v>
      </c>
      <c r="V709" s="217">
        <v>4.6686735153198242</v>
      </c>
      <c r="W709" s="215">
        <v>67946</v>
      </c>
      <c r="X709" s="217">
        <v>1.0843579769134521</v>
      </c>
      <c r="Y709" s="217">
        <v>77.978569030761719</v>
      </c>
      <c r="Z709" s="217">
        <v>30.953516006469727</v>
      </c>
      <c r="AA709" s="217">
        <v>35826.6953125</v>
      </c>
      <c r="AB709" s="216">
        <v>5804.68408203125</v>
      </c>
    </row>
    <row r="710" spans="1:28">
      <c r="A710" s="352">
        <v>41874</v>
      </c>
      <c r="B710" s="181" t="s">
        <v>131</v>
      </c>
      <c r="C710" s="218" t="s">
        <v>176</v>
      </c>
      <c r="D710" s="241"/>
      <c r="E710" s="305">
        <v>168</v>
      </c>
      <c r="F710" s="305">
        <v>20</v>
      </c>
      <c r="G710" s="305">
        <v>489</v>
      </c>
      <c r="H710" s="305">
        <v>50</v>
      </c>
      <c r="I710" s="305">
        <v>1418</v>
      </c>
      <c r="J710" s="305">
        <v>160</v>
      </c>
      <c r="K710" s="215">
        <v>18865</v>
      </c>
      <c r="L710" s="215">
        <v>14957243</v>
      </c>
      <c r="M710" s="216">
        <v>0.12612618505954742</v>
      </c>
      <c r="N710" s="215">
        <v>46925072</v>
      </c>
      <c r="O710" s="215">
        <v>47227392</v>
      </c>
      <c r="P710" s="216">
        <v>99.35986328125</v>
      </c>
      <c r="Q710" s="215">
        <v>0</v>
      </c>
      <c r="R710" s="217">
        <v>0</v>
      </c>
      <c r="S710" s="215">
        <v>0</v>
      </c>
      <c r="T710" s="217">
        <v>0</v>
      </c>
      <c r="U710" s="215">
        <v>94272</v>
      </c>
      <c r="V710" s="217">
        <v>499.71905517578125</v>
      </c>
      <c r="W710" s="215">
        <v>324580</v>
      </c>
      <c r="X710" s="217">
        <v>0.69169843196868896</v>
      </c>
      <c r="Y710" s="217">
        <v>40.043014526367188</v>
      </c>
      <c r="Z710" s="217">
        <v>25.136573791503906</v>
      </c>
      <c r="AA710" s="217">
        <v>78515.90625</v>
      </c>
      <c r="AB710" s="216">
        <v>16054.060546875</v>
      </c>
    </row>
    <row r="711" spans="1:28">
      <c r="A711" s="352">
        <v>41874</v>
      </c>
      <c r="B711" s="181" t="s">
        <v>124</v>
      </c>
      <c r="C711" s="181" t="s">
        <v>176</v>
      </c>
      <c r="D711" s="241"/>
      <c r="E711" s="180">
        <v>113</v>
      </c>
      <c r="F711" s="180">
        <v>32</v>
      </c>
      <c r="G711" s="180">
        <v>332</v>
      </c>
      <c r="H711" s="180">
        <v>86</v>
      </c>
      <c r="I711" s="180">
        <v>1270</v>
      </c>
      <c r="J711" s="180">
        <v>342</v>
      </c>
      <c r="K711" s="215">
        <v>14630</v>
      </c>
      <c r="L711" s="215">
        <v>10909980</v>
      </c>
      <c r="M711" s="216">
        <v>0.1340973973274231</v>
      </c>
      <c r="N711" s="215">
        <v>31916722</v>
      </c>
      <c r="O711" s="215">
        <v>32233484</v>
      </c>
      <c r="P711" s="216">
        <v>99.017288208007813</v>
      </c>
      <c r="Q711" s="215">
        <v>0</v>
      </c>
      <c r="R711" s="217">
        <v>0</v>
      </c>
      <c r="S711" s="215">
        <v>0</v>
      </c>
      <c r="T711" s="217">
        <v>0</v>
      </c>
      <c r="U711" s="215">
        <v>81914</v>
      </c>
      <c r="V711" s="217">
        <v>559.904296875</v>
      </c>
      <c r="W711" s="215">
        <v>161727</v>
      </c>
      <c r="X711" s="217">
        <v>0.50671559572219849</v>
      </c>
      <c r="Y711" s="217">
        <v>42.695404052734375</v>
      </c>
      <c r="Z711" s="217">
        <v>27.11956787109375</v>
      </c>
      <c r="AA711" s="217">
        <v>56767.67578125</v>
      </c>
      <c r="AB711" s="216">
        <v>10906.3671875</v>
      </c>
    </row>
    <row r="712" spans="1:28">
      <c r="A712" s="352">
        <v>41874</v>
      </c>
      <c r="B712" s="206" t="s">
        <v>133</v>
      </c>
      <c r="C712" s="206" t="s">
        <v>176</v>
      </c>
      <c r="D712" s="241"/>
      <c r="E712" s="180">
        <v>163</v>
      </c>
      <c r="F712" s="180">
        <v>11</v>
      </c>
      <c r="G712" s="180">
        <v>482</v>
      </c>
      <c r="H712" s="180">
        <v>33</v>
      </c>
      <c r="I712" s="180">
        <v>1407</v>
      </c>
      <c r="J712" s="180">
        <v>114</v>
      </c>
      <c r="K712" s="254">
        <v>18025</v>
      </c>
      <c r="L712" s="254">
        <v>15109500</v>
      </c>
      <c r="M712" s="246">
        <v>0.11929580569267273</v>
      </c>
      <c r="N712" s="254">
        <v>55719696</v>
      </c>
      <c r="O712" s="254">
        <v>55926564</v>
      </c>
      <c r="P712" s="246">
        <v>99.630104064941406</v>
      </c>
      <c r="Q712" s="254">
        <v>0</v>
      </c>
      <c r="R712" s="249">
        <v>0</v>
      </c>
      <c r="S712" s="254">
        <v>0</v>
      </c>
      <c r="T712" s="249">
        <v>0</v>
      </c>
      <c r="U712" s="254">
        <v>89740</v>
      </c>
      <c r="V712" s="249">
        <v>497.86407470703125</v>
      </c>
      <c r="W712" s="254">
        <v>220927</v>
      </c>
      <c r="X712" s="249">
        <v>0.39649713039398193</v>
      </c>
      <c r="Y712" s="249">
        <v>42.985618591308594</v>
      </c>
      <c r="Z712" s="249">
        <v>26.749441146850586</v>
      </c>
      <c r="AA712" s="249">
        <v>103388.3203125</v>
      </c>
      <c r="AB712" s="246">
        <v>20718.59375</v>
      </c>
    </row>
    <row r="713" spans="1:28">
      <c r="A713" s="352">
        <v>41874</v>
      </c>
      <c r="B713" s="206" t="s">
        <v>125</v>
      </c>
      <c r="C713" s="206" t="s">
        <v>176</v>
      </c>
      <c r="D713" s="241"/>
      <c r="E713" s="180">
        <v>164</v>
      </c>
      <c r="F713" s="180">
        <v>8</v>
      </c>
      <c r="G713" s="180">
        <v>468</v>
      </c>
      <c r="H713" s="180">
        <v>24</v>
      </c>
      <c r="I713" s="180">
        <v>1522</v>
      </c>
      <c r="J713" s="180">
        <v>92</v>
      </c>
      <c r="K713" s="254">
        <v>17220</v>
      </c>
      <c r="L713" s="254">
        <v>11687524</v>
      </c>
      <c r="M713" s="246">
        <v>0.14733660221099854</v>
      </c>
      <c r="N713" s="254">
        <v>38712776</v>
      </c>
      <c r="O713" s="254">
        <v>38966360</v>
      </c>
      <c r="P713" s="246">
        <v>99.349220275878906</v>
      </c>
      <c r="Q713" s="254">
        <v>0</v>
      </c>
      <c r="R713" s="249">
        <v>0</v>
      </c>
      <c r="S713" s="254">
        <v>0</v>
      </c>
      <c r="T713" s="249">
        <v>0</v>
      </c>
      <c r="U713" s="254">
        <v>85444</v>
      </c>
      <c r="V713" s="249">
        <v>496.19049072265625</v>
      </c>
      <c r="W713" s="254">
        <v>199865</v>
      </c>
      <c r="X713" s="249">
        <v>0.51627659797668457</v>
      </c>
      <c r="Y713" s="249">
        <v>41.348995208740234</v>
      </c>
      <c r="Z713" s="249">
        <v>25.776767730712891</v>
      </c>
      <c r="AA713" s="249">
        <v>70993.5234375</v>
      </c>
      <c r="AB713" s="246">
        <v>14006.1328125</v>
      </c>
    </row>
    <row r="714" spans="1:28">
      <c r="A714" s="352">
        <v>41874</v>
      </c>
      <c r="B714" s="181" t="s">
        <v>127</v>
      </c>
      <c r="C714" s="181" t="s">
        <v>128</v>
      </c>
      <c r="D714" s="241"/>
      <c r="E714" s="388">
        <v>150</v>
      </c>
      <c r="F714" s="388">
        <v>16</v>
      </c>
      <c r="G714" s="388">
        <v>450</v>
      </c>
      <c r="H714" s="388">
        <v>48</v>
      </c>
      <c r="I714" s="388">
        <v>1451</v>
      </c>
      <c r="J714" s="388">
        <v>169</v>
      </c>
      <c r="K714" s="187">
        <v>4642868</v>
      </c>
      <c r="L714" s="187">
        <v>4647846</v>
      </c>
      <c r="M714" s="185">
        <v>99.892898559570313</v>
      </c>
      <c r="N714" s="187">
        <v>20112244</v>
      </c>
      <c r="O714" s="187">
        <v>20198504</v>
      </c>
      <c r="P714" s="185">
        <v>99.57293701171875</v>
      </c>
      <c r="Q714" s="187">
        <v>108313</v>
      </c>
      <c r="R714" s="186">
        <v>2.3303914070129395</v>
      </c>
      <c r="S714" s="187">
        <v>4434</v>
      </c>
      <c r="T714" s="186">
        <v>2.1952120587229729E-2</v>
      </c>
      <c r="U714" s="187">
        <v>61123</v>
      </c>
      <c r="V714" s="186">
        <v>1.3164923191070557</v>
      </c>
      <c r="W714" s="187">
        <v>15268</v>
      </c>
      <c r="X714" s="186">
        <v>7.5913958251476288E-2</v>
      </c>
      <c r="Y714" s="186">
        <v>111.88780975341797</v>
      </c>
      <c r="Z714" s="186">
        <v>28.350902557373047</v>
      </c>
      <c r="AA714" s="186">
        <v>49728.265625</v>
      </c>
      <c r="AB714" s="185">
        <v>8318.1884765625</v>
      </c>
    </row>
    <row r="715" spans="1:28">
      <c r="A715" s="352">
        <v>41874</v>
      </c>
      <c r="B715" s="181" t="s">
        <v>129</v>
      </c>
      <c r="C715" s="181" t="s">
        <v>128</v>
      </c>
      <c r="D715" s="241"/>
      <c r="E715" s="388">
        <v>152</v>
      </c>
      <c r="F715" s="388">
        <v>3</v>
      </c>
      <c r="G715" s="388">
        <v>452</v>
      </c>
      <c r="H715" s="388">
        <v>9</v>
      </c>
      <c r="I715" s="388">
        <v>1181</v>
      </c>
      <c r="J715" s="388">
        <v>29</v>
      </c>
      <c r="K715" s="187">
        <v>2693751</v>
      </c>
      <c r="L715" s="187">
        <v>2696335</v>
      </c>
      <c r="M715" s="185">
        <v>99.904167175292969</v>
      </c>
      <c r="N715" s="187">
        <v>12588248</v>
      </c>
      <c r="O715" s="187">
        <v>12643606</v>
      </c>
      <c r="P715" s="185">
        <v>99.562164306640625</v>
      </c>
      <c r="Q715" s="187">
        <v>30753</v>
      </c>
      <c r="R715" s="186">
        <v>1.1405482292175293</v>
      </c>
      <c r="S715" s="187">
        <v>5163</v>
      </c>
      <c r="T715" s="186">
        <v>4.0834870189428329E-2</v>
      </c>
      <c r="U715" s="187">
        <v>30734</v>
      </c>
      <c r="V715" s="186">
        <v>1.1409369707107544</v>
      </c>
      <c r="W715" s="187">
        <v>11230</v>
      </c>
      <c r="X715" s="186">
        <v>8.9210189878940582E-2</v>
      </c>
      <c r="Y715" s="186">
        <v>104.32373809814453</v>
      </c>
      <c r="Z715" s="186">
        <v>27.317710876464844</v>
      </c>
      <c r="AA715" s="186">
        <v>34080.3359375</v>
      </c>
      <c r="AB715" s="185">
        <v>5143.755859375</v>
      </c>
    </row>
    <row r="716" spans="1:28">
      <c r="A716" s="352">
        <v>41874</v>
      </c>
      <c r="B716" s="199" t="s">
        <v>130</v>
      </c>
      <c r="C716" s="199" t="s">
        <v>128</v>
      </c>
      <c r="D716" s="241"/>
      <c r="E716" s="219">
        <v>176</v>
      </c>
      <c r="F716" s="219">
        <v>5</v>
      </c>
      <c r="G716" s="219">
        <v>528</v>
      </c>
      <c r="H716" s="219">
        <v>15</v>
      </c>
      <c r="I716" s="219">
        <v>855</v>
      </c>
      <c r="J716" s="219">
        <v>32</v>
      </c>
      <c r="K716" s="255">
        <v>5456042</v>
      </c>
      <c r="L716" s="255">
        <v>5456610</v>
      </c>
      <c r="M716" s="196">
        <v>99.989593505859375</v>
      </c>
      <c r="N716" s="255">
        <v>28623680</v>
      </c>
      <c r="O716" s="255">
        <v>28676196</v>
      </c>
      <c r="P716" s="196">
        <v>99.816864013671875</v>
      </c>
      <c r="Q716" s="255">
        <v>29795</v>
      </c>
      <c r="R716" s="214">
        <v>0.54603499174118042</v>
      </c>
      <c r="S716" s="255">
        <v>1036</v>
      </c>
      <c r="T716" s="214">
        <v>3.6127525381743908E-3</v>
      </c>
      <c r="U716" s="255">
        <v>38334</v>
      </c>
      <c r="V716" s="214">
        <v>0.70259726047515869</v>
      </c>
      <c r="W716" s="255">
        <v>14235</v>
      </c>
      <c r="X716" s="214">
        <v>4.9731552600860596E-2</v>
      </c>
      <c r="Y716" s="256">
        <v>118.14527130126953</v>
      </c>
      <c r="Z716" s="256">
        <v>32.608776092529297</v>
      </c>
      <c r="AA716" s="256">
        <v>76427.1796875</v>
      </c>
      <c r="AB716" s="256">
        <v>14340.876953125</v>
      </c>
    </row>
    <row r="717" spans="1:28">
      <c r="A717" s="352">
        <v>41874</v>
      </c>
      <c r="B717" s="180" t="s">
        <v>132</v>
      </c>
      <c r="C717" s="180" t="s">
        <v>128</v>
      </c>
      <c r="D717" s="241"/>
      <c r="E717" s="219">
        <v>178</v>
      </c>
      <c r="F717" s="219">
        <v>5</v>
      </c>
      <c r="G717" s="219">
        <v>527</v>
      </c>
      <c r="H717" s="219">
        <v>15</v>
      </c>
      <c r="I717" s="219">
        <v>991</v>
      </c>
      <c r="J717" s="219">
        <v>33</v>
      </c>
      <c r="K717" s="219">
        <v>4881406</v>
      </c>
      <c r="L717" s="219">
        <v>4882683</v>
      </c>
      <c r="M717" s="196">
        <v>99.973846435546875</v>
      </c>
      <c r="N717" s="219">
        <v>24113792</v>
      </c>
      <c r="O717" s="219">
        <v>24173868</v>
      </c>
      <c r="P717" s="196">
        <v>99.751480102539062</v>
      </c>
      <c r="Q717" s="219">
        <v>25125</v>
      </c>
      <c r="R717" s="196">
        <v>0.51457363367080688</v>
      </c>
      <c r="S717" s="219">
        <v>4839</v>
      </c>
      <c r="T717" s="196">
        <v>2.0017484202980995E-2</v>
      </c>
      <c r="U717" s="219">
        <v>36647</v>
      </c>
      <c r="V717" s="196">
        <v>0.75074678659439087</v>
      </c>
      <c r="W717" s="219">
        <v>16397</v>
      </c>
      <c r="X717" s="196">
        <v>6.7998431622982025E-2</v>
      </c>
      <c r="Y717" s="194">
        <v>114.94620513916016</v>
      </c>
      <c r="Z717" s="194">
        <v>29.488714218139648</v>
      </c>
      <c r="AA717" s="194">
        <v>60838.21484375</v>
      </c>
      <c r="AB717" s="194">
        <v>9876.982421875</v>
      </c>
    </row>
    <row r="718" spans="1:28">
      <c r="A718" s="352">
        <v>41873</v>
      </c>
      <c r="B718" s="199" t="s">
        <v>6</v>
      </c>
      <c r="C718" s="199"/>
      <c r="D718" s="241"/>
      <c r="E718" s="219">
        <v>1914</v>
      </c>
      <c r="F718" s="219">
        <v>203</v>
      </c>
      <c r="G718" s="219">
        <v>5669</v>
      </c>
      <c r="H718" s="219">
        <v>589</v>
      </c>
      <c r="I718" s="219">
        <v>16709</v>
      </c>
      <c r="J718" s="219">
        <v>2249</v>
      </c>
      <c r="K718" s="255">
        <v>39502639</v>
      </c>
      <c r="L718" s="255">
        <v>92375444</v>
      </c>
      <c r="M718" s="196">
        <v>42.763138437526756</v>
      </c>
      <c r="N718" s="255">
        <v>301041931</v>
      </c>
      <c r="O718" s="255">
        <v>303472485</v>
      </c>
      <c r="P718" s="196">
        <v>99.199085874292692</v>
      </c>
      <c r="Q718" s="255">
        <v>349372</v>
      </c>
      <c r="R718" s="214" t="e">
        <v>#DIV/0!</v>
      </c>
      <c r="S718" s="255">
        <v>259038</v>
      </c>
      <c r="T718" s="214">
        <v>0.19815811814036874</v>
      </c>
      <c r="U718" s="255">
        <v>1437468</v>
      </c>
      <c r="V718" s="214">
        <v>3.6389163701908949</v>
      </c>
      <c r="W718" s="255">
        <v>1532213</v>
      </c>
      <c r="X718" s="214">
        <v>0.5089699623670364</v>
      </c>
      <c r="Y718" s="256">
        <v>79.148200670878097</v>
      </c>
      <c r="Z718" s="256">
        <v>28.859776020050049</v>
      </c>
      <c r="AA718" s="256">
        <v>784129.22265625</v>
      </c>
      <c r="AB718" s="256">
        <v>138944.11083984375</v>
      </c>
    </row>
    <row r="719" spans="1:28">
      <c r="A719" s="352">
        <v>41873</v>
      </c>
      <c r="B719" s="180" t="s">
        <v>134</v>
      </c>
      <c r="C719" s="180"/>
      <c r="D719" s="241"/>
      <c r="E719" s="219">
        <v>652</v>
      </c>
      <c r="F719" s="219">
        <v>108</v>
      </c>
      <c r="G719" s="219">
        <v>1947</v>
      </c>
      <c r="H719" s="219">
        <v>324</v>
      </c>
      <c r="I719" s="219">
        <v>6649</v>
      </c>
      <c r="J719" s="219">
        <v>1340</v>
      </c>
      <c r="K719" s="219">
        <v>21011199</v>
      </c>
      <c r="L719" s="219">
        <v>21575973</v>
      </c>
      <c r="M719" s="196">
        <v>97.382393832250344</v>
      </c>
      <c r="N719" s="219">
        <v>41534932</v>
      </c>
      <c r="O719" s="219">
        <v>42582887</v>
      </c>
      <c r="P719" s="196">
        <v>97.539023129173927</v>
      </c>
      <c r="Q719" s="219">
        <v>124410</v>
      </c>
      <c r="R719" s="196">
        <v>0.57661362843504194</v>
      </c>
      <c r="S719" s="219">
        <v>222812</v>
      </c>
      <c r="T719" s="196">
        <v>0.52324306762914474</v>
      </c>
      <c r="U719" s="219">
        <v>903785</v>
      </c>
      <c r="V719" s="196">
        <v>4.3014441886476504</v>
      </c>
      <c r="W719" s="219">
        <v>553025</v>
      </c>
      <c r="X719" s="196">
        <v>1.3314696198964922</v>
      </c>
      <c r="Y719" s="194">
        <v>83.040969848632813</v>
      </c>
      <c r="Z719" s="194">
        <v>30.777946472167969</v>
      </c>
      <c r="AA719" s="194">
        <v>249277.20703125</v>
      </c>
      <c r="AB719" s="194">
        <v>38217.0869140625</v>
      </c>
    </row>
    <row r="720" spans="1:28">
      <c r="A720" s="352">
        <v>41873</v>
      </c>
      <c r="B720" s="180" t="s">
        <v>175</v>
      </c>
      <c r="C720" s="180"/>
      <c r="D720" s="241"/>
      <c r="E720" s="219">
        <v>608</v>
      </c>
      <c r="F720" s="219">
        <v>71</v>
      </c>
      <c r="G720" s="219">
        <v>1771</v>
      </c>
      <c r="H720" s="219">
        <v>193</v>
      </c>
      <c r="I720" s="219">
        <v>5617</v>
      </c>
      <c r="J720" s="219">
        <v>708</v>
      </c>
      <c r="K720" s="219">
        <v>68740</v>
      </c>
      <c r="L720" s="219">
        <v>52368087</v>
      </c>
      <c r="M720" s="196">
        <v>0.13126314887156371</v>
      </c>
      <c r="N720" s="219">
        <v>171638956</v>
      </c>
      <c r="O720" s="219">
        <v>172749604</v>
      </c>
      <c r="P720" s="196">
        <v>99.35707638438349</v>
      </c>
      <c r="Q720" s="219">
        <v>0</v>
      </c>
      <c r="R720" s="196" t="e">
        <v>#DIV/0!</v>
      </c>
      <c r="S720" s="219">
        <v>0</v>
      </c>
      <c r="T720" s="196" t="e">
        <v>#DIV/0!</v>
      </c>
      <c r="U720" s="219">
        <v>364767</v>
      </c>
      <c r="V720" s="196">
        <v>530.64736162702195</v>
      </c>
      <c r="W720" s="219">
        <v>919705</v>
      </c>
      <c r="X720" s="196">
        <v>0.53583697954522536</v>
      </c>
      <c r="Y720" s="194">
        <v>41.629330635070801</v>
      </c>
      <c r="Z720" s="194">
        <v>26.313155174255371</v>
      </c>
      <c r="AA720" s="194">
        <v>308611.4375</v>
      </c>
      <c r="AB720" s="194">
        <v>61541.79296875</v>
      </c>
    </row>
    <row r="721" spans="1:28">
      <c r="A721" s="352">
        <v>41873</v>
      </c>
      <c r="B721" s="218" t="s">
        <v>135</v>
      </c>
      <c r="C721" s="126"/>
      <c r="D721" s="241"/>
      <c r="E721" s="219">
        <v>654</v>
      </c>
      <c r="F721" s="219">
        <v>24</v>
      </c>
      <c r="G721" s="219">
        <v>1951</v>
      </c>
      <c r="H721" s="219">
        <v>72</v>
      </c>
      <c r="I721" s="219">
        <v>4443</v>
      </c>
      <c r="J721" s="219">
        <v>201</v>
      </c>
      <c r="K721" s="189">
        <v>18422700</v>
      </c>
      <c r="L721" s="189">
        <v>18431384</v>
      </c>
      <c r="M721" s="196">
        <v>99.952884710122689</v>
      </c>
      <c r="N721" s="189">
        <v>87868043</v>
      </c>
      <c r="O721" s="189">
        <v>88139994</v>
      </c>
      <c r="P721" s="196">
        <v>99.691455617752823</v>
      </c>
      <c r="Q721" s="189">
        <v>224962</v>
      </c>
      <c r="R721" s="192">
        <v>1.2205377802798625</v>
      </c>
      <c r="S721" s="189">
        <v>36226</v>
      </c>
      <c r="T721" s="192">
        <v>4.1100524546316589E-2</v>
      </c>
      <c r="U721" s="189">
        <v>168916</v>
      </c>
      <c r="V721" s="205">
        <v>0.91689057336581259</v>
      </c>
      <c r="W721" s="189">
        <v>59483</v>
      </c>
      <c r="X721" s="205">
        <v>6.769582956931347E-2</v>
      </c>
      <c r="Y721" s="203">
        <v>112.77430152893066</v>
      </c>
      <c r="Z721" s="203">
        <v>29.488226413726807</v>
      </c>
      <c r="AA721" s="203">
        <v>226240.578125</v>
      </c>
      <c r="AB721" s="203">
        <v>39185.23095703125</v>
      </c>
    </row>
    <row r="722" spans="1:28">
      <c r="A722" s="352">
        <v>41873</v>
      </c>
      <c r="B722" s="218" t="s">
        <v>121</v>
      </c>
      <c r="C722" s="218" t="s">
        <v>122</v>
      </c>
      <c r="D722" s="241"/>
      <c r="E722" s="305">
        <v>168</v>
      </c>
      <c r="F722" s="305">
        <v>64</v>
      </c>
      <c r="G722" s="305">
        <v>492</v>
      </c>
      <c r="H722" s="305">
        <v>191</v>
      </c>
      <c r="I722" s="305">
        <v>1866</v>
      </c>
      <c r="J722" s="305">
        <v>801</v>
      </c>
      <c r="K722" s="215">
        <v>7510531</v>
      </c>
      <c r="L722" s="215">
        <v>7783390</v>
      </c>
      <c r="M722" s="216">
        <v>96.494338989257813</v>
      </c>
      <c r="N722" s="215">
        <v>15865602</v>
      </c>
      <c r="O722" s="215">
        <v>16366259</v>
      </c>
      <c r="P722" s="216">
        <v>96.94091796875</v>
      </c>
      <c r="Q722" s="215">
        <v>98004</v>
      </c>
      <c r="R722" s="217">
        <v>1.2591428756713867</v>
      </c>
      <c r="S722" s="215">
        <v>166307</v>
      </c>
      <c r="T722" s="217">
        <v>1.0161577463150024</v>
      </c>
      <c r="U722" s="215">
        <v>449475</v>
      </c>
      <c r="V722" s="217">
        <v>5.9845967292785645</v>
      </c>
      <c r="W722" s="215">
        <v>287911</v>
      </c>
      <c r="X722" s="217">
        <v>1.8146868944168091</v>
      </c>
      <c r="Y722" s="217">
        <v>71.226112365722656</v>
      </c>
      <c r="Z722" s="217">
        <v>25.219490051269531</v>
      </c>
      <c r="AA722" s="217">
        <v>80475.0234375</v>
      </c>
      <c r="AB722" s="216">
        <v>11948.0400390625</v>
      </c>
    </row>
    <row r="723" spans="1:28">
      <c r="A723" s="352">
        <v>41873</v>
      </c>
      <c r="B723" s="242" t="s">
        <v>123</v>
      </c>
      <c r="C723" s="218" t="s">
        <v>122</v>
      </c>
      <c r="D723" s="241"/>
      <c r="E723" s="305">
        <v>157</v>
      </c>
      <c r="F723" s="305">
        <v>11</v>
      </c>
      <c r="G723" s="305">
        <v>483</v>
      </c>
      <c r="H723" s="305">
        <v>34</v>
      </c>
      <c r="I723" s="305">
        <v>1447</v>
      </c>
      <c r="J723" s="305">
        <v>132</v>
      </c>
      <c r="K723" s="215">
        <v>4365254</v>
      </c>
      <c r="L723" s="215">
        <v>4444090</v>
      </c>
      <c r="M723" s="216">
        <v>98.226051330566406</v>
      </c>
      <c r="N723" s="215">
        <v>7757078</v>
      </c>
      <c r="O723" s="215">
        <v>7904470</v>
      </c>
      <c r="P723" s="216">
        <v>98.135330200195313</v>
      </c>
      <c r="Q723" s="215">
        <v>7814</v>
      </c>
      <c r="R723" s="217">
        <v>0.17582902312278748</v>
      </c>
      <c r="S723" s="215">
        <v>9610</v>
      </c>
      <c r="T723" s="217">
        <v>0.12157677859067917</v>
      </c>
      <c r="U723" s="215">
        <v>125343</v>
      </c>
      <c r="V723" s="217">
        <v>2.8713793754577637</v>
      </c>
      <c r="W723" s="215">
        <v>80855</v>
      </c>
      <c r="X723" s="217">
        <v>1.0423383712768555</v>
      </c>
      <c r="Y723" s="217">
        <v>90.817626953125</v>
      </c>
      <c r="Z723" s="217">
        <v>33.308032989501953</v>
      </c>
      <c r="AA723" s="217">
        <v>51640.53125</v>
      </c>
      <c r="AB723" s="216">
        <v>8190.48046875</v>
      </c>
    </row>
    <row r="724" spans="1:28">
      <c r="A724" s="352">
        <v>41873</v>
      </c>
      <c r="B724" s="242" t="s">
        <v>183</v>
      </c>
      <c r="C724" s="218" t="s">
        <v>122</v>
      </c>
      <c r="D724" s="241"/>
      <c r="E724" s="305">
        <v>129</v>
      </c>
      <c r="F724" s="305">
        <v>10</v>
      </c>
      <c r="G724" s="305">
        <v>387</v>
      </c>
      <c r="H724" s="305">
        <v>30</v>
      </c>
      <c r="I724" s="305">
        <v>1464</v>
      </c>
      <c r="J724" s="305">
        <v>114</v>
      </c>
      <c r="K724" s="215">
        <v>3513543</v>
      </c>
      <c r="L724" s="215">
        <v>3582877</v>
      </c>
      <c r="M724" s="216">
        <v>98.064849853515625</v>
      </c>
      <c r="N724" s="215">
        <v>6410921</v>
      </c>
      <c r="O724" s="215">
        <v>6535234</v>
      </c>
      <c r="P724" s="216">
        <v>98.097801208496094</v>
      </c>
      <c r="Q724" s="215">
        <v>6011</v>
      </c>
      <c r="R724" s="217">
        <v>0.16777020692825317</v>
      </c>
      <c r="S724" s="215">
        <v>3751</v>
      </c>
      <c r="T724" s="217">
        <v>5.7396568357944489E-2</v>
      </c>
      <c r="U724" s="215">
        <v>103050</v>
      </c>
      <c r="V724" s="217">
        <v>2.9329369068145752</v>
      </c>
      <c r="W724" s="215">
        <v>61527</v>
      </c>
      <c r="X724" s="217">
        <v>0.95972168445587158</v>
      </c>
      <c r="Y724" s="217">
        <v>86.922027587890625</v>
      </c>
      <c r="Z724" s="217">
        <v>33.008953094482422</v>
      </c>
      <c r="AA724" s="217">
        <v>43484.04296875</v>
      </c>
      <c r="AB724" s="216">
        <v>7092.74853515625</v>
      </c>
    </row>
    <row r="725" spans="1:28">
      <c r="A725" s="352">
        <v>41873</v>
      </c>
      <c r="B725" s="181" t="s">
        <v>126</v>
      </c>
      <c r="C725" s="218" t="s">
        <v>122</v>
      </c>
      <c r="D725" s="241"/>
      <c r="E725" s="305">
        <v>103</v>
      </c>
      <c r="F725" s="305">
        <v>6</v>
      </c>
      <c r="G725" s="305">
        <v>302</v>
      </c>
      <c r="H725" s="305">
        <v>18</v>
      </c>
      <c r="I725" s="305">
        <v>920</v>
      </c>
      <c r="J725" s="305">
        <v>74</v>
      </c>
      <c r="K725" s="215">
        <v>2781549</v>
      </c>
      <c r="L725" s="215">
        <v>2848826</v>
      </c>
      <c r="M725" s="216">
        <v>97.638427734375</v>
      </c>
      <c r="N725" s="215">
        <v>5296680</v>
      </c>
      <c r="O725" s="215">
        <v>5400503</v>
      </c>
      <c r="P725" s="216">
        <v>98.077529907226563</v>
      </c>
      <c r="Q725" s="215">
        <v>3375</v>
      </c>
      <c r="R725" s="217">
        <v>0.11846985667943954</v>
      </c>
      <c r="S725" s="215">
        <v>2346</v>
      </c>
      <c r="T725" s="217">
        <v>4.3440397828817368E-2</v>
      </c>
      <c r="U725" s="215">
        <v>92012</v>
      </c>
      <c r="V725" s="217">
        <v>3.3079409599304199</v>
      </c>
      <c r="W725" s="215">
        <v>53309</v>
      </c>
      <c r="X725" s="217">
        <v>1.0064606666564941</v>
      </c>
      <c r="Y725" s="217">
        <v>88.158515930175781</v>
      </c>
      <c r="Z725" s="217">
        <v>32.238777160644531</v>
      </c>
      <c r="AA725" s="217">
        <v>37185.70703125</v>
      </c>
      <c r="AB725" s="216">
        <v>5314.08837890625</v>
      </c>
    </row>
    <row r="726" spans="1:28">
      <c r="A726" s="352">
        <v>41873</v>
      </c>
      <c r="B726" s="181" t="s">
        <v>184</v>
      </c>
      <c r="C726" s="218" t="s">
        <v>122</v>
      </c>
      <c r="D726" s="241"/>
      <c r="E726" s="305">
        <v>95</v>
      </c>
      <c r="F726" s="305">
        <v>17</v>
      </c>
      <c r="G726" s="305">
        <v>283</v>
      </c>
      <c r="H726" s="305">
        <v>51</v>
      </c>
      <c r="I726" s="305">
        <v>952</v>
      </c>
      <c r="J726" s="305">
        <v>219</v>
      </c>
      <c r="K726" s="215">
        <v>2840322</v>
      </c>
      <c r="L726" s="215">
        <v>2916790</v>
      </c>
      <c r="M726" s="216">
        <v>97.378349304199219</v>
      </c>
      <c r="N726" s="215">
        <v>6204651</v>
      </c>
      <c r="O726" s="215">
        <v>6376421</v>
      </c>
      <c r="P726" s="216">
        <v>97.306167602539062</v>
      </c>
      <c r="Q726" s="215">
        <v>9206</v>
      </c>
      <c r="R726" s="217">
        <v>0.31562092900276184</v>
      </c>
      <c r="S726" s="215">
        <v>40798</v>
      </c>
      <c r="T726" s="217">
        <v>0.63982599973678589</v>
      </c>
      <c r="U726" s="215">
        <v>133905</v>
      </c>
      <c r="V726" s="217">
        <v>4.7144303321838379</v>
      </c>
      <c r="W726" s="215">
        <v>69423</v>
      </c>
      <c r="X726" s="217">
        <v>1.1188864707946777</v>
      </c>
      <c r="Y726" s="217">
        <v>78.08056640625</v>
      </c>
      <c r="Z726" s="217">
        <v>30.114479064941406</v>
      </c>
      <c r="AA726" s="217">
        <v>36491.90234375</v>
      </c>
      <c r="AB726" s="216">
        <v>5671.7294921875</v>
      </c>
    </row>
    <row r="727" spans="1:28">
      <c r="A727" s="352">
        <v>41873</v>
      </c>
      <c r="B727" s="181" t="s">
        <v>131</v>
      </c>
      <c r="C727" s="218" t="s">
        <v>176</v>
      </c>
      <c r="D727" s="241"/>
      <c r="E727" s="305">
        <v>168</v>
      </c>
      <c r="F727" s="305">
        <v>20</v>
      </c>
      <c r="G727" s="305">
        <v>489</v>
      </c>
      <c r="H727" s="305">
        <v>50</v>
      </c>
      <c r="I727" s="305">
        <v>1418</v>
      </c>
      <c r="J727" s="305">
        <v>160</v>
      </c>
      <c r="K727" s="215">
        <v>18865</v>
      </c>
      <c r="L727" s="215">
        <v>14643928</v>
      </c>
      <c r="M727" s="216">
        <v>0.12882472574710846</v>
      </c>
      <c r="N727" s="215">
        <v>45725524</v>
      </c>
      <c r="O727" s="215">
        <v>46030332</v>
      </c>
      <c r="P727" s="216">
        <v>99.337814331054688</v>
      </c>
      <c r="Q727" s="215">
        <v>0</v>
      </c>
      <c r="R727" s="217">
        <v>0</v>
      </c>
      <c r="S727" s="215">
        <v>0</v>
      </c>
      <c r="T727" s="217">
        <v>0</v>
      </c>
      <c r="U727" s="215">
        <v>100317</v>
      </c>
      <c r="V727" s="217">
        <v>531.76251220703125</v>
      </c>
      <c r="W727" s="215">
        <v>319061</v>
      </c>
      <c r="X727" s="217">
        <v>0.69777441024780273</v>
      </c>
      <c r="Y727" s="217">
        <v>39.455329895019531</v>
      </c>
      <c r="Z727" s="217">
        <v>24.893772125244141</v>
      </c>
      <c r="AA727" s="217">
        <v>78335.6171875</v>
      </c>
      <c r="AB727" s="216">
        <v>16225.0224609375</v>
      </c>
    </row>
    <row r="728" spans="1:28">
      <c r="A728" s="352">
        <v>41873</v>
      </c>
      <c r="B728" s="181" t="s">
        <v>124</v>
      </c>
      <c r="C728" s="181" t="s">
        <v>176</v>
      </c>
      <c r="D728" s="241"/>
      <c r="E728" s="180">
        <v>113</v>
      </c>
      <c r="F728" s="180">
        <v>32</v>
      </c>
      <c r="G728" s="180">
        <v>332</v>
      </c>
      <c r="H728" s="180">
        <v>86</v>
      </c>
      <c r="I728" s="180">
        <v>1270</v>
      </c>
      <c r="J728" s="180">
        <v>342</v>
      </c>
      <c r="K728" s="215">
        <v>14630</v>
      </c>
      <c r="L728" s="215">
        <v>11136439</v>
      </c>
      <c r="M728" s="216">
        <v>0.13137054443359375</v>
      </c>
      <c r="N728" s="215">
        <v>32845724</v>
      </c>
      <c r="O728" s="215">
        <v>33182456</v>
      </c>
      <c r="P728" s="216">
        <v>98.985214233398438</v>
      </c>
      <c r="Q728" s="215">
        <v>0</v>
      </c>
      <c r="R728" s="217">
        <v>0</v>
      </c>
      <c r="S728" s="215">
        <v>0</v>
      </c>
      <c r="T728" s="217">
        <v>0</v>
      </c>
      <c r="U728" s="215">
        <v>84446</v>
      </c>
      <c r="V728" s="217">
        <v>577.211181640625</v>
      </c>
      <c r="W728" s="215">
        <v>156323</v>
      </c>
      <c r="X728" s="217">
        <v>0.47593104839324951</v>
      </c>
      <c r="Y728" s="217">
        <v>42.934223175048828</v>
      </c>
      <c r="Z728" s="217">
        <v>27.564210891723633</v>
      </c>
      <c r="AA728" s="217">
        <v>60024.84375</v>
      </c>
      <c r="AB728" s="216">
        <v>11607.66796875</v>
      </c>
    </row>
    <row r="729" spans="1:28">
      <c r="A729" s="352">
        <v>41873</v>
      </c>
      <c r="B729" s="206" t="s">
        <v>133</v>
      </c>
      <c r="C729" s="206" t="s">
        <v>176</v>
      </c>
      <c r="D729" s="241"/>
      <c r="E729" s="180">
        <v>163</v>
      </c>
      <c r="F729" s="180">
        <v>11</v>
      </c>
      <c r="G729" s="180">
        <v>482</v>
      </c>
      <c r="H729" s="180">
        <v>33</v>
      </c>
      <c r="I729" s="180">
        <v>1407</v>
      </c>
      <c r="J729" s="180">
        <v>114</v>
      </c>
      <c r="K729" s="254">
        <v>18025</v>
      </c>
      <c r="L729" s="254">
        <v>15007718</v>
      </c>
      <c r="M729" s="246">
        <v>0.12010487169027328</v>
      </c>
      <c r="N729" s="254">
        <v>53938340</v>
      </c>
      <c r="O729" s="254">
        <v>54165324</v>
      </c>
      <c r="P729" s="246">
        <v>99.580940246582031</v>
      </c>
      <c r="Q729" s="254">
        <v>0</v>
      </c>
      <c r="R729" s="249">
        <v>0</v>
      </c>
      <c r="S729" s="254">
        <v>0</v>
      </c>
      <c r="T729" s="249">
        <v>0</v>
      </c>
      <c r="U729" s="254">
        <v>93156</v>
      </c>
      <c r="V729" s="249">
        <v>516.8155517578125</v>
      </c>
      <c r="W729" s="254">
        <v>235116</v>
      </c>
      <c r="X729" s="249">
        <v>0.43589773774147034</v>
      </c>
      <c r="Y729" s="249">
        <v>42.865394592285156</v>
      </c>
      <c r="Z729" s="249">
        <v>26.85676383972168</v>
      </c>
      <c r="AA729" s="249">
        <v>98622.3671875</v>
      </c>
      <c r="AB729" s="246">
        <v>19868.09765625</v>
      </c>
    </row>
    <row r="730" spans="1:28">
      <c r="A730" s="352">
        <v>41873</v>
      </c>
      <c r="B730" s="206" t="s">
        <v>125</v>
      </c>
      <c r="C730" s="206" t="s">
        <v>176</v>
      </c>
      <c r="D730" s="241"/>
      <c r="E730" s="180">
        <v>164</v>
      </c>
      <c r="F730" s="180">
        <v>8</v>
      </c>
      <c r="G730" s="180">
        <v>468</v>
      </c>
      <c r="H730" s="180">
        <v>24</v>
      </c>
      <c r="I730" s="180">
        <v>1522</v>
      </c>
      <c r="J730" s="180">
        <v>92</v>
      </c>
      <c r="K730" s="254">
        <v>17220</v>
      </c>
      <c r="L730" s="254">
        <v>11580002</v>
      </c>
      <c r="M730" s="246">
        <v>0.14870463311672211</v>
      </c>
      <c r="N730" s="254">
        <v>39129368</v>
      </c>
      <c r="O730" s="254">
        <v>39371492</v>
      </c>
      <c r="P730" s="246">
        <v>99.385025024414063</v>
      </c>
      <c r="Q730" s="254">
        <v>0</v>
      </c>
      <c r="R730" s="249">
        <v>0</v>
      </c>
      <c r="S730" s="254">
        <v>0</v>
      </c>
      <c r="T730" s="249">
        <v>0</v>
      </c>
      <c r="U730" s="254">
        <v>86848</v>
      </c>
      <c r="V730" s="249">
        <v>504.34378051757812</v>
      </c>
      <c r="W730" s="254">
        <v>209205</v>
      </c>
      <c r="X730" s="249">
        <v>0.5346495509147644</v>
      </c>
      <c r="Y730" s="249">
        <v>41.262374877929688</v>
      </c>
      <c r="Z730" s="249">
        <v>25.937873840332031</v>
      </c>
      <c r="AA730" s="249">
        <v>71628.609375</v>
      </c>
      <c r="AB730" s="246">
        <v>13841.0048828125</v>
      </c>
    </row>
    <row r="731" spans="1:28">
      <c r="A731" s="352">
        <v>41873</v>
      </c>
      <c r="B731" s="181" t="s">
        <v>127</v>
      </c>
      <c r="C731" s="181" t="s">
        <v>128</v>
      </c>
      <c r="D731" s="241"/>
      <c r="E731" s="388">
        <v>149</v>
      </c>
      <c r="F731" s="388">
        <v>12</v>
      </c>
      <c r="G731" s="388">
        <v>447</v>
      </c>
      <c r="H731" s="388">
        <v>36</v>
      </c>
      <c r="I731" s="388">
        <v>1428</v>
      </c>
      <c r="J731" s="388">
        <v>121</v>
      </c>
      <c r="K731" s="187">
        <v>4773290</v>
      </c>
      <c r="L731" s="187">
        <v>4777818</v>
      </c>
      <c r="M731" s="185">
        <v>99.905227661132813</v>
      </c>
      <c r="N731" s="187">
        <v>20782368</v>
      </c>
      <c r="O731" s="187">
        <v>20867450</v>
      </c>
      <c r="P731" s="185">
        <v>99.592277526855469</v>
      </c>
      <c r="Q731" s="187">
        <v>132892</v>
      </c>
      <c r="R731" s="186">
        <v>2.7814371585845947</v>
      </c>
      <c r="S731" s="187">
        <v>19043</v>
      </c>
      <c r="T731" s="186">
        <v>9.1256961226463318E-2</v>
      </c>
      <c r="U731" s="187">
        <v>54284</v>
      </c>
      <c r="V731" s="186">
        <v>1.1372449398040771</v>
      </c>
      <c r="W731" s="187">
        <v>18037</v>
      </c>
      <c r="X731" s="186">
        <v>8.6789920926094055E-2</v>
      </c>
      <c r="Y731" s="186">
        <v>113.79216003417969</v>
      </c>
      <c r="Z731" s="186">
        <v>27.96171760559082</v>
      </c>
      <c r="AA731" s="186">
        <v>52789.03515625</v>
      </c>
      <c r="AB731" s="185">
        <v>8477.62890625</v>
      </c>
    </row>
    <row r="732" spans="1:28">
      <c r="A732" s="352">
        <v>41873</v>
      </c>
      <c r="B732" s="181" t="s">
        <v>129</v>
      </c>
      <c r="C732" s="181" t="s">
        <v>128</v>
      </c>
      <c r="D732" s="241"/>
      <c r="E732" s="388">
        <v>151</v>
      </c>
      <c r="F732" s="388">
        <v>2</v>
      </c>
      <c r="G732" s="388">
        <v>449</v>
      </c>
      <c r="H732" s="388">
        <v>6</v>
      </c>
      <c r="I732" s="388">
        <v>1170</v>
      </c>
      <c r="J732" s="388">
        <v>17</v>
      </c>
      <c r="K732" s="187">
        <v>2840771</v>
      </c>
      <c r="L732" s="187">
        <v>2843196</v>
      </c>
      <c r="M732" s="185">
        <v>99.914710998535156</v>
      </c>
      <c r="N732" s="187">
        <v>13349509</v>
      </c>
      <c r="O732" s="187">
        <v>13405372</v>
      </c>
      <c r="P732" s="185">
        <v>99.583282470703125</v>
      </c>
      <c r="Q732" s="187">
        <v>35547</v>
      </c>
      <c r="R732" s="186">
        <v>1.2502479553222656</v>
      </c>
      <c r="S732" s="187">
        <v>9245</v>
      </c>
      <c r="T732" s="186">
        <v>6.8964891135692596E-2</v>
      </c>
      <c r="U732" s="187">
        <v>31164</v>
      </c>
      <c r="V732" s="186">
        <v>1.0970261096954346</v>
      </c>
      <c r="W732" s="187">
        <v>12743</v>
      </c>
      <c r="X732" s="186">
        <v>9.5456697046756744E-2</v>
      </c>
      <c r="Y732" s="186">
        <v>106.19107818603516</v>
      </c>
      <c r="Z732" s="186">
        <v>27.993879318237305</v>
      </c>
      <c r="AA732" s="186">
        <v>38419.69921875</v>
      </c>
      <c r="AB732" s="185">
        <v>5632.06982421875</v>
      </c>
    </row>
    <row r="733" spans="1:28">
      <c r="A733" s="352">
        <v>41873</v>
      </c>
      <c r="B733" s="199" t="s">
        <v>130</v>
      </c>
      <c r="C733" s="199" t="s">
        <v>128</v>
      </c>
      <c r="D733" s="241"/>
      <c r="E733" s="219">
        <v>176</v>
      </c>
      <c r="F733" s="219">
        <v>5</v>
      </c>
      <c r="G733" s="219">
        <v>528</v>
      </c>
      <c r="H733" s="219">
        <v>15</v>
      </c>
      <c r="I733" s="219">
        <v>859</v>
      </c>
      <c r="J733" s="219">
        <v>32</v>
      </c>
      <c r="K733" s="255">
        <v>5909398</v>
      </c>
      <c r="L733" s="255">
        <v>5910071</v>
      </c>
      <c r="M733" s="196">
        <v>99.988609313964844</v>
      </c>
      <c r="N733" s="255">
        <v>30150294</v>
      </c>
      <c r="O733" s="255">
        <v>30225012</v>
      </c>
      <c r="P733" s="196">
        <v>99.752792358398438</v>
      </c>
      <c r="Q733" s="255">
        <v>39827</v>
      </c>
      <c r="R733" s="214">
        <v>0.67388361692428589</v>
      </c>
      <c r="S733" s="255">
        <v>1294</v>
      </c>
      <c r="T733" s="214">
        <v>4.2812223546206951E-3</v>
      </c>
      <c r="U733" s="255">
        <v>43313</v>
      </c>
      <c r="V733" s="214">
        <v>0.73295116424560547</v>
      </c>
      <c r="W733" s="255">
        <v>15289</v>
      </c>
      <c r="X733" s="214">
        <v>5.0709288567304611E-2</v>
      </c>
      <c r="Y733" s="256">
        <v>118.38813018798828</v>
      </c>
      <c r="Z733" s="256">
        <v>31.466121673583984</v>
      </c>
      <c r="AA733" s="256">
        <v>73090.7265625</v>
      </c>
      <c r="AB733" s="256">
        <v>14195.8896484375</v>
      </c>
    </row>
    <row r="734" spans="1:28">
      <c r="A734" s="352">
        <v>41873</v>
      </c>
      <c r="B734" s="180" t="s">
        <v>132</v>
      </c>
      <c r="C734" s="180" t="s">
        <v>128</v>
      </c>
      <c r="D734" s="241"/>
      <c r="E734" s="219">
        <v>178</v>
      </c>
      <c r="F734" s="219">
        <v>5</v>
      </c>
      <c r="G734" s="219">
        <v>527</v>
      </c>
      <c r="H734" s="219">
        <v>15</v>
      </c>
      <c r="I734" s="219">
        <v>986</v>
      </c>
      <c r="J734" s="219">
        <v>31</v>
      </c>
      <c r="K734" s="219">
        <v>4899241</v>
      </c>
      <c r="L734" s="219">
        <v>4900299</v>
      </c>
      <c r="M734" s="196">
        <v>99.978408813476563</v>
      </c>
      <c r="N734" s="219">
        <v>23585872</v>
      </c>
      <c r="O734" s="219">
        <v>23642160</v>
      </c>
      <c r="P734" s="196">
        <v>99.761917114257813</v>
      </c>
      <c r="Q734" s="219">
        <v>16696</v>
      </c>
      <c r="R734" s="196">
        <v>0.34071391820907593</v>
      </c>
      <c r="S734" s="219">
        <v>6644</v>
      </c>
      <c r="T734" s="196">
        <v>2.8102338314056396E-2</v>
      </c>
      <c r="U734" s="219">
        <v>40155</v>
      </c>
      <c r="V734" s="196">
        <v>0.81961673498153687</v>
      </c>
      <c r="W734" s="219">
        <v>13414</v>
      </c>
      <c r="X734" s="196">
        <v>5.6873030960559845E-2</v>
      </c>
      <c r="Y734" s="194">
        <v>112.72583770751953</v>
      </c>
      <c r="Z734" s="194">
        <v>30.531187057495117</v>
      </c>
      <c r="AA734" s="194">
        <v>61941.1171875</v>
      </c>
      <c r="AB734" s="194">
        <v>10879.642578125</v>
      </c>
    </row>
    <row r="735" spans="1:28">
      <c r="A735" s="352">
        <v>41872</v>
      </c>
      <c r="B735" s="199" t="s">
        <v>6</v>
      </c>
      <c r="C735" s="199"/>
      <c r="D735" s="241"/>
      <c r="E735" s="219">
        <v>1914</v>
      </c>
      <c r="F735" s="219">
        <v>200</v>
      </c>
      <c r="G735" s="219">
        <v>5669</v>
      </c>
      <c r="H735" s="219">
        <v>581</v>
      </c>
      <c r="I735" s="219">
        <v>16709</v>
      </c>
      <c r="J735" s="219">
        <v>2220</v>
      </c>
      <c r="K735" s="255">
        <v>32151028</v>
      </c>
      <c r="L735" s="255">
        <v>86855302</v>
      </c>
      <c r="M735" s="196">
        <v>37.016770720571557</v>
      </c>
      <c r="N735" s="255">
        <v>293487082</v>
      </c>
      <c r="O735" s="255">
        <v>295838700</v>
      </c>
      <c r="P735" s="196">
        <v>99.205101293373716</v>
      </c>
      <c r="Q735" s="255">
        <v>422009</v>
      </c>
      <c r="R735" s="214" t="e">
        <v>#DIV/0!</v>
      </c>
      <c r="S735" s="255">
        <v>482223</v>
      </c>
      <c r="T735" s="214">
        <v>0.40979429987182214</v>
      </c>
      <c r="U735" s="255">
        <v>1161641</v>
      </c>
      <c r="V735" s="214" t="e">
        <v>#DIV/0!</v>
      </c>
      <c r="W735" s="255">
        <v>1380178</v>
      </c>
      <c r="X735" s="214" t="e">
        <v>#DIV/0!</v>
      </c>
      <c r="Y735" s="256">
        <v>67.775161933898929</v>
      </c>
      <c r="Z735" s="256">
        <v>24.720506858825683</v>
      </c>
      <c r="AA735" s="256">
        <v>703056.8046875</v>
      </c>
      <c r="AB735" s="256">
        <v>126562.5068359375</v>
      </c>
    </row>
    <row r="736" spans="1:28">
      <c r="A736" s="352">
        <v>41872</v>
      </c>
      <c r="B736" s="180" t="s">
        <v>134</v>
      </c>
      <c r="C736" s="180"/>
      <c r="D736" s="241"/>
      <c r="E736" s="219">
        <v>652</v>
      </c>
      <c r="F736" s="219">
        <v>105</v>
      </c>
      <c r="G736" s="219">
        <v>1947</v>
      </c>
      <c r="H736" s="219">
        <v>316</v>
      </c>
      <c r="I736" s="219">
        <v>6649</v>
      </c>
      <c r="J736" s="219">
        <v>1308</v>
      </c>
      <c r="K736" s="219">
        <v>13316098</v>
      </c>
      <c r="L736" s="219">
        <v>13869923</v>
      </c>
      <c r="M736" s="196">
        <v>96.007007392903333</v>
      </c>
      <c r="N736" s="219">
        <v>26607921</v>
      </c>
      <c r="O736" s="219">
        <v>27579720</v>
      </c>
      <c r="P736" s="196">
        <v>96.476400050471867</v>
      </c>
      <c r="Q736" s="219">
        <v>240996</v>
      </c>
      <c r="R736" s="196">
        <v>1.7375438797472023</v>
      </c>
      <c r="S736" s="219">
        <v>465396</v>
      </c>
      <c r="T736" s="196">
        <v>1.6874573237455057</v>
      </c>
      <c r="U736" s="219">
        <v>596575</v>
      </c>
      <c r="V736" s="196" t="e">
        <v>#DIV/0!</v>
      </c>
      <c r="W736" s="219">
        <v>405195</v>
      </c>
      <c r="X736" s="196" t="e">
        <v>#DIV/0!</v>
      </c>
      <c r="Y736" s="194">
        <v>49.855859375000001</v>
      </c>
      <c r="Z736" s="194">
        <v>17.943339920043947</v>
      </c>
      <c r="AA736" s="194">
        <v>152348.4140625</v>
      </c>
      <c r="AB736" s="194">
        <v>23066.52490234375</v>
      </c>
    </row>
    <row r="737" spans="1:28">
      <c r="A737" s="352">
        <v>41872</v>
      </c>
      <c r="B737" s="180" t="s">
        <v>175</v>
      </c>
      <c r="C737" s="180"/>
      <c r="D737" s="241"/>
      <c r="E737" s="219">
        <v>608</v>
      </c>
      <c r="F737" s="219">
        <v>71</v>
      </c>
      <c r="G737" s="219">
        <v>1771</v>
      </c>
      <c r="H737" s="219">
        <v>193</v>
      </c>
      <c r="I737" s="219">
        <v>5617</v>
      </c>
      <c r="J737" s="219">
        <v>708</v>
      </c>
      <c r="K737" s="219">
        <v>68740</v>
      </c>
      <c r="L737" s="219">
        <v>54209782</v>
      </c>
      <c r="M737" s="196">
        <v>0.12680368277444834</v>
      </c>
      <c r="N737" s="219">
        <v>177060076</v>
      </c>
      <c r="O737" s="219">
        <v>178164296</v>
      </c>
      <c r="P737" s="196">
        <v>99.380223745839629</v>
      </c>
      <c r="Q737" s="219">
        <v>0</v>
      </c>
      <c r="R737" s="196" t="e">
        <v>#DIV/0!</v>
      </c>
      <c r="S737" s="219">
        <v>0</v>
      </c>
      <c r="T737" s="196" t="e">
        <v>#DIV/0!</v>
      </c>
      <c r="U737" s="219">
        <v>369129</v>
      </c>
      <c r="V737" s="196">
        <v>536.99302096543477</v>
      </c>
      <c r="W737" s="219">
        <v>912293</v>
      </c>
      <c r="X737" s="196">
        <v>0.51524489665125839</v>
      </c>
      <c r="Y737" s="194">
        <v>42.024859428405762</v>
      </c>
      <c r="Z737" s="194">
        <v>26.574225902557373</v>
      </c>
      <c r="AA737" s="194">
        <v>318181.22265625</v>
      </c>
      <c r="AB737" s="194">
        <v>63832.345703125</v>
      </c>
    </row>
    <row r="738" spans="1:28">
      <c r="A738" s="352">
        <v>41872</v>
      </c>
      <c r="B738" s="218" t="s">
        <v>135</v>
      </c>
      <c r="C738" s="126"/>
      <c r="D738" s="241"/>
      <c r="E738" s="219">
        <v>654</v>
      </c>
      <c r="F738" s="219">
        <v>24</v>
      </c>
      <c r="G738" s="219">
        <v>1951</v>
      </c>
      <c r="H738" s="219">
        <v>72</v>
      </c>
      <c r="I738" s="219">
        <v>4443</v>
      </c>
      <c r="J738" s="219">
        <v>204</v>
      </c>
      <c r="K738" s="189">
        <v>18766190</v>
      </c>
      <c r="L738" s="189">
        <v>18775597</v>
      </c>
      <c r="M738" s="196">
        <v>99.949897731614072</v>
      </c>
      <c r="N738" s="189">
        <v>89819085</v>
      </c>
      <c r="O738" s="189">
        <v>90094684</v>
      </c>
      <c r="P738" s="196">
        <v>99.69410070853904</v>
      </c>
      <c r="Q738" s="189">
        <v>181013</v>
      </c>
      <c r="R738" s="192">
        <v>0.96408649996468931</v>
      </c>
      <c r="S738" s="189">
        <v>16827</v>
      </c>
      <c r="T738" s="192">
        <v>1.8677017552524544E-2</v>
      </c>
      <c r="U738" s="189">
        <v>195937</v>
      </c>
      <c r="V738" s="205">
        <v>1.0440957770323067</v>
      </c>
      <c r="W738" s="189">
        <v>62690</v>
      </c>
      <c r="X738" s="205">
        <v>6.9795856934357151E-2</v>
      </c>
      <c r="Y738" s="203">
        <v>111.44476699829102</v>
      </c>
      <c r="Z738" s="203">
        <v>29.643954753875732</v>
      </c>
      <c r="AA738" s="203">
        <v>232527.16796875</v>
      </c>
      <c r="AB738" s="203">
        <v>39663.63623046875</v>
      </c>
    </row>
    <row r="739" spans="1:28">
      <c r="A739" s="352">
        <v>41872</v>
      </c>
      <c r="B739" s="218" t="s">
        <v>121</v>
      </c>
      <c r="C739" s="218" t="s">
        <v>122</v>
      </c>
      <c r="D739" s="241"/>
      <c r="E739" s="305">
        <v>168</v>
      </c>
      <c r="F739" s="305">
        <v>61</v>
      </c>
      <c r="G739" s="305">
        <v>492</v>
      </c>
      <c r="H739" s="305">
        <v>183</v>
      </c>
      <c r="I739" s="305">
        <v>1866</v>
      </c>
      <c r="J739" s="305">
        <v>769</v>
      </c>
      <c r="K739" s="215">
        <v>7155343</v>
      </c>
      <c r="L739" s="215">
        <v>7591328</v>
      </c>
      <c r="M739" s="216">
        <v>94.256805419921875</v>
      </c>
      <c r="N739" s="215">
        <v>15272275</v>
      </c>
      <c r="O739" s="215">
        <v>16038678</v>
      </c>
      <c r="P739" s="216">
        <v>95.221534729003906</v>
      </c>
      <c r="Q739" s="215">
        <v>234666</v>
      </c>
      <c r="R739" s="217">
        <v>3.0912377834320068</v>
      </c>
      <c r="S739" s="215">
        <v>459814</v>
      </c>
      <c r="T739" s="217">
        <v>2.8669071197509766</v>
      </c>
      <c r="U739" s="215">
        <v>422240</v>
      </c>
      <c r="V739" s="217">
        <v>5.9010448455810547</v>
      </c>
      <c r="W739" s="215">
        <v>293022</v>
      </c>
      <c r="X739" s="217">
        <v>1.9186532497406006</v>
      </c>
      <c r="Y739" s="217">
        <v>71.687103271484375</v>
      </c>
      <c r="Z739" s="217">
        <v>25.029510498046875</v>
      </c>
      <c r="AA739" s="217">
        <v>78200.7578125</v>
      </c>
      <c r="AB739" s="216">
        <v>11602.0048828125</v>
      </c>
    </row>
    <row r="740" spans="1:28">
      <c r="A740" s="352">
        <v>41872</v>
      </c>
      <c r="B740" s="242" t="s">
        <v>123</v>
      </c>
      <c r="C740" s="218" t="s">
        <v>122</v>
      </c>
      <c r="D740" s="241"/>
      <c r="E740" s="305">
        <v>157</v>
      </c>
      <c r="F740" s="305">
        <v>11</v>
      </c>
      <c r="G740" s="305">
        <v>483</v>
      </c>
      <c r="H740" s="305">
        <v>34</v>
      </c>
      <c r="I740" s="305">
        <v>1447</v>
      </c>
      <c r="J740" s="305">
        <v>132</v>
      </c>
      <c r="K740" s="215">
        <v>3360283</v>
      </c>
      <c r="L740" s="215">
        <v>3415499</v>
      </c>
      <c r="M740" s="216">
        <v>98.383369445800781</v>
      </c>
      <c r="N740" s="215">
        <v>6075110</v>
      </c>
      <c r="O740" s="215">
        <v>6174182</v>
      </c>
      <c r="P740" s="216">
        <v>98.3953857421875</v>
      </c>
      <c r="Q740" s="215">
        <v>3714</v>
      </c>
      <c r="R740" s="217">
        <v>0.10873959958553314</v>
      </c>
      <c r="S740" s="215">
        <v>3788</v>
      </c>
      <c r="T740" s="217">
        <v>6.1352256685495377E-2</v>
      </c>
      <c r="U740" s="215">
        <v>87530</v>
      </c>
      <c r="V740" s="217">
        <v>2.6048400402069092</v>
      </c>
      <c r="W740" s="215">
        <v>62077</v>
      </c>
      <c r="X740" s="217">
        <v>1.0218250751495361</v>
      </c>
      <c r="Y740" s="217">
        <v>89.827217102050781</v>
      </c>
      <c r="Z740" s="217">
        <v>31.971406936645508</v>
      </c>
      <c r="AA740" s="217">
        <v>38155.33984375</v>
      </c>
      <c r="AB740" s="216">
        <v>5855.6904296875</v>
      </c>
    </row>
    <row r="741" spans="1:28">
      <c r="A741" s="352">
        <v>41872</v>
      </c>
      <c r="B741" s="242" t="s">
        <v>183</v>
      </c>
      <c r="C741" s="218" t="s">
        <v>122</v>
      </c>
      <c r="D741" s="241"/>
      <c r="E741" s="305">
        <v>129</v>
      </c>
      <c r="F741" s="305">
        <v>10</v>
      </c>
      <c r="G741" s="305">
        <v>387</v>
      </c>
      <c r="H741" s="305">
        <v>30</v>
      </c>
      <c r="I741" s="305">
        <v>1464</v>
      </c>
      <c r="J741" s="305">
        <v>114</v>
      </c>
      <c r="K741" s="215">
        <v>0</v>
      </c>
      <c r="L741" s="215">
        <v>0</v>
      </c>
      <c r="M741" s="216">
        <v>0</v>
      </c>
      <c r="N741" s="215">
        <v>0</v>
      </c>
      <c r="O741" s="215">
        <v>0</v>
      </c>
      <c r="P741" s="216">
        <v>0</v>
      </c>
      <c r="Q741" s="215">
        <v>0</v>
      </c>
      <c r="R741" s="217">
        <v>0</v>
      </c>
      <c r="S741" s="215">
        <v>0</v>
      </c>
      <c r="T741" s="217">
        <v>0</v>
      </c>
      <c r="U741" s="215">
        <v>0</v>
      </c>
      <c r="V741" s="217">
        <v>0</v>
      </c>
      <c r="W741" s="215">
        <v>0</v>
      </c>
      <c r="X741" s="217">
        <v>0</v>
      </c>
      <c r="Y741" s="217">
        <v>0</v>
      </c>
      <c r="Z741" s="217">
        <v>0</v>
      </c>
      <c r="AA741" s="217">
        <v>0</v>
      </c>
      <c r="AB741" s="216">
        <v>0</v>
      </c>
    </row>
    <row r="742" spans="1:28">
      <c r="A742" s="352">
        <v>41872</v>
      </c>
      <c r="B742" s="181" t="s">
        <v>126</v>
      </c>
      <c r="C742" s="218" t="s">
        <v>122</v>
      </c>
      <c r="D742" s="241"/>
      <c r="E742" s="305">
        <v>103</v>
      </c>
      <c r="F742" s="305">
        <v>6</v>
      </c>
      <c r="G742" s="305">
        <v>302</v>
      </c>
      <c r="H742" s="305">
        <v>18</v>
      </c>
      <c r="I742" s="305">
        <v>920</v>
      </c>
      <c r="J742" s="305">
        <v>74</v>
      </c>
      <c r="K742" s="215">
        <v>2800472</v>
      </c>
      <c r="L742" s="215">
        <v>2863096</v>
      </c>
      <c r="M742" s="216">
        <v>97.812713623046875</v>
      </c>
      <c r="N742" s="215">
        <v>5260536</v>
      </c>
      <c r="O742" s="215">
        <v>5366860</v>
      </c>
      <c r="P742" s="216">
        <v>98.018875122070313</v>
      </c>
      <c r="Q742" s="215">
        <v>2616</v>
      </c>
      <c r="R742" s="217">
        <v>9.1369621455669403E-2</v>
      </c>
      <c r="S742" s="215">
        <v>1794</v>
      </c>
      <c r="T742" s="217">
        <v>3.3427368849515915E-2</v>
      </c>
      <c r="U742" s="215">
        <v>86805</v>
      </c>
      <c r="V742" s="217">
        <v>3.0996561050415039</v>
      </c>
      <c r="W742" s="215">
        <v>50096</v>
      </c>
      <c r="X742" s="217">
        <v>0.95229840278625488</v>
      </c>
      <c r="Y742" s="217">
        <v>87.764976501464844</v>
      </c>
      <c r="Z742" s="217">
        <v>32.715782165527344</v>
      </c>
      <c r="AA742" s="217">
        <v>35992.31640625</v>
      </c>
      <c r="AB742" s="216">
        <v>5608.82958984375</v>
      </c>
    </row>
    <row r="743" spans="1:28">
      <c r="A743" s="352">
        <v>41872</v>
      </c>
      <c r="B743" s="181" t="s">
        <v>184</v>
      </c>
      <c r="C743" s="218" t="s">
        <v>122</v>
      </c>
      <c r="D743" s="241"/>
      <c r="E743" s="305">
        <v>95</v>
      </c>
      <c r="F743" s="305">
        <v>17</v>
      </c>
      <c r="G743" s="305">
        <v>283</v>
      </c>
      <c r="H743" s="305">
        <v>51</v>
      </c>
      <c r="I743" s="305">
        <v>952</v>
      </c>
      <c r="J743" s="305">
        <v>219</v>
      </c>
      <c r="K743" s="215">
        <v>0</v>
      </c>
      <c r="L743" s="215">
        <v>0</v>
      </c>
      <c r="M743" s="216">
        <v>0</v>
      </c>
      <c r="N743" s="215">
        <v>0</v>
      </c>
      <c r="O743" s="215">
        <v>0</v>
      </c>
      <c r="P743" s="216">
        <v>0</v>
      </c>
      <c r="Q743" s="215">
        <v>0</v>
      </c>
      <c r="R743" s="217">
        <v>0</v>
      </c>
      <c r="S743" s="215">
        <v>0</v>
      </c>
      <c r="T743" s="217">
        <v>0</v>
      </c>
      <c r="U743" s="215">
        <v>0</v>
      </c>
      <c r="V743" s="217">
        <v>0</v>
      </c>
      <c r="W743" s="215">
        <v>0</v>
      </c>
      <c r="X743" s="217">
        <v>0</v>
      </c>
      <c r="Y743" s="217">
        <v>0</v>
      </c>
      <c r="Z743" s="217">
        <v>0</v>
      </c>
      <c r="AA743" s="217">
        <v>0</v>
      </c>
      <c r="AB743" s="216">
        <v>0</v>
      </c>
    </row>
    <row r="744" spans="1:28">
      <c r="A744" s="352">
        <v>41872</v>
      </c>
      <c r="B744" s="181" t="s">
        <v>131</v>
      </c>
      <c r="C744" s="218" t="s">
        <v>176</v>
      </c>
      <c r="D744" s="241"/>
      <c r="E744" s="305">
        <v>168</v>
      </c>
      <c r="F744" s="305">
        <v>20</v>
      </c>
      <c r="G744" s="305">
        <v>489</v>
      </c>
      <c r="H744" s="305">
        <v>50</v>
      </c>
      <c r="I744" s="305">
        <v>1418</v>
      </c>
      <c r="J744" s="305">
        <v>160</v>
      </c>
      <c r="K744" s="215">
        <v>18865</v>
      </c>
      <c r="L744" s="215">
        <v>14852894</v>
      </c>
      <c r="M744" s="216">
        <v>0.12701228260993958</v>
      </c>
      <c r="N744" s="215">
        <v>46526284</v>
      </c>
      <c r="O744" s="215">
        <v>46826432</v>
      </c>
      <c r="P744" s="216">
        <v>99.359016418457031</v>
      </c>
      <c r="Q744" s="215">
        <v>0</v>
      </c>
      <c r="R744" s="217">
        <v>0</v>
      </c>
      <c r="S744" s="215">
        <v>0</v>
      </c>
      <c r="T744" s="217">
        <v>0</v>
      </c>
      <c r="U744" s="215">
        <v>98765</v>
      </c>
      <c r="V744" s="217">
        <v>523.53564453125</v>
      </c>
      <c r="W744" s="215">
        <v>311982</v>
      </c>
      <c r="X744" s="217">
        <v>0.67054998874664307</v>
      </c>
      <c r="Y744" s="217">
        <v>41.171627044677734</v>
      </c>
      <c r="Z744" s="217">
        <v>25.944101333618164</v>
      </c>
      <c r="AA744" s="217">
        <v>79548.4140625</v>
      </c>
      <c r="AB744" s="216">
        <v>16449.560546875</v>
      </c>
    </row>
    <row r="745" spans="1:28">
      <c r="A745" s="352">
        <v>41872</v>
      </c>
      <c r="B745" s="181" t="s">
        <v>124</v>
      </c>
      <c r="C745" s="181" t="s">
        <v>176</v>
      </c>
      <c r="D745" s="241"/>
      <c r="E745" s="180">
        <v>113</v>
      </c>
      <c r="F745" s="180">
        <v>32</v>
      </c>
      <c r="G745" s="180">
        <v>332</v>
      </c>
      <c r="H745" s="180">
        <v>86</v>
      </c>
      <c r="I745" s="180">
        <v>1270</v>
      </c>
      <c r="J745" s="180">
        <v>342</v>
      </c>
      <c r="K745" s="215">
        <v>14630</v>
      </c>
      <c r="L745" s="215">
        <v>11685602</v>
      </c>
      <c r="M745" s="216">
        <v>0.12519679963588715</v>
      </c>
      <c r="N745" s="215">
        <v>33578276</v>
      </c>
      <c r="O745" s="215">
        <v>33933892</v>
      </c>
      <c r="P745" s="216">
        <v>98.952033996582031</v>
      </c>
      <c r="Q745" s="215">
        <v>0</v>
      </c>
      <c r="R745" s="217">
        <v>0</v>
      </c>
      <c r="S745" s="215">
        <v>0</v>
      </c>
      <c r="T745" s="217">
        <v>0</v>
      </c>
      <c r="U745" s="215">
        <v>85948</v>
      </c>
      <c r="V745" s="217">
        <v>587.477783203125</v>
      </c>
      <c r="W745" s="215">
        <v>165217</v>
      </c>
      <c r="X745" s="217">
        <v>0.4920353889465332</v>
      </c>
      <c r="Y745" s="217">
        <v>42.252986907958984</v>
      </c>
      <c r="Z745" s="217">
        <v>27.429784774780273</v>
      </c>
      <c r="AA745" s="217">
        <v>59418.83203125</v>
      </c>
      <c r="AB745" s="216">
        <v>12035.21484375</v>
      </c>
    </row>
    <row r="746" spans="1:28">
      <c r="A746" s="352">
        <v>41872</v>
      </c>
      <c r="B746" s="206" t="s">
        <v>133</v>
      </c>
      <c r="C746" s="206" t="s">
        <v>176</v>
      </c>
      <c r="D746" s="241"/>
      <c r="E746" s="180">
        <v>163</v>
      </c>
      <c r="F746" s="180">
        <v>11</v>
      </c>
      <c r="G746" s="180">
        <v>482</v>
      </c>
      <c r="H746" s="180">
        <v>33</v>
      </c>
      <c r="I746" s="180">
        <v>1407</v>
      </c>
      <c r="J746" s="180">
        <v>114</v>
      </c>
      <c r="K746" s="254">
        <v>18025</v>
      </c>
      <c r="L746" s="254">
        <v>15300581</v>
      </c>
      <c r="M746" s="246">
        <v>0.11780598759651184</v>
      </c>
      <c r="N746" s="254">
        <v>56523652</v>
      </c>
      <c r="O746" s="254">
        <v>56737568</v>
      </c>
      <c r="P746" s="246">
        <v>99.622970581054688</v>
      </c>
      <c r="Q746" s="254">
        <v>0</v>
      </c>
      <c r="R746" s="249">
        <v>0</v>
      </c>
      <c r="S746" s="254">
        <v>0</v>
      </c>
      <c r="T746" s="249">
        <v>0</v>
      </c>
      <c r="U746" s="254">
        <v>96090</v>
      </c>
      <c r="V746" s="249">
        <v>533.09295654296875</v>
      </c>
      <c r="W746" s="254">
        <v>226485</v>
      </c>
      <c r="X746" s="249">
        <v>0.40069067478179932</v>
      </c>
      <c r="Y746" s="249">
        <v>43.028659820556641</v>
      </c>
      <c r="Z746" s="249">
        <v>26.797033309936523</v>
      </c>
      <c r="AA746" s="249">
        <v>106397.7734375</v>
      </c>
      <c r="AB746" s="246">
        <v>20675.115234375</v>
      </c>
    </row>
    <row r="747" spans="1:28">
      <c r="A747" s="352">
        <v>41872</v>
      </c>
      <c r="B747" s="206" t="s">
        <v>125</v>
      </c>
      <c r="C747" s="206" t="s">
        <v>176</v>
      </c>
      <c r="D747" s="241"/>
      <c r="E747" s="180">
        <v>164</v>
      </c>
      <c r="F747" s="180">
        <v>8</v>
      </c>
      <c r="G747" s="180">
        <v>468</v>
      </c>
      <c r="H747" s="180">
        <v>24</v>
      </c>
      <c r="I747" s="180">
        <v>1522</v>
      </c>
      <c r="J747" s="180">
        <v>92</v>
      </c>
      <c r="K747" s="254">
        <v>17220</v>
      </c>
      <c r="L747" s="254">
        <v>12370705</v>
      </c>
      <c r="M747" s="246">
        <v>0.13919982314109802</v>
      </c>
      <c r="N747" s="254">
        <v>40431864</v>
      </c>
      <c r="O747" s="254">
        <v>40666404</v>
      </c>
      <c r="P747" s="246">
        <v>99.423255920410156</v>
      </c>
      <c r="Q747" s="254">
        <v>0</v>
      </c>
      <c r="R747" s="249">
        <v>0</v>
      </c>
      <c r="S747" s="254">
        <v>0</v>
      </c>
      <c r="T747" s="249">
        <v>0</v>
      </c>
      <c r="U747" s="254">
        <v>88326</v>
      </c>
      <c r="V747" s="249">
        <v>512.92681884765625</v>
      </c>
      <c r="W747" s="254">
        <v>208609</v>
      </c>
      <c r="X747" s="249">
        <v>0.51595199108123779</v>
      </c>
      <c r="Y747" s="249">
        <v>41.646163940429688</v>
      </c>
      <c r="Z747" s="249">
        <v>26.125984191894531</v>
      </c>
      <c r="AA747" s="249">
        <v>72816.203125</v>
      </c>
      <c r="AB747" s="246">
        <v>14672.455078125</v>
      </c>
    </row>
    <row r="748" spans="1:28">
      <c r="A748" s="352">
        <v>41872</v>
      </c>
      <c r="B748" s="181" t="s">
        <v>127</v>
      </c>
      <c r="C748" s="181" t="s">
        <v>128</v>
      </c>
      <c r="D748" s="241"/>
      <c r="E748" s="388">
        <v>149</v>
      </c>
      <c r="F748" s="388">
        <v>12</v>
      </c>
      <c r="G748" s="388">
        <v>447</v>
      </c>
      <c r="H748" s="388">
        <v>36</v>
      </c>
      <c r="I748" s="388">
        <v>1436</v>
      </c>
      <c r="J748" s="388">
        <v>122</v>
      </c>
      <c r="K748" s="187">
        <v>4812380</v>
      </c>
      <c r="L748" s="187">
        <v>4817145</v>
      </c>
      <c r="M748" s="185">
        <v>99.901084899902344</v>
      </c>
      <c r="N748" s="187">
        <v>20906460</v>
      </c>
      <c r="O748" s="187">
        <v>21001586</v>
      </c>
      <c r="P748" s="185">
        <v>99.547050476074219</v>
      </c>
      <c r="Q748" s="187">
        <v>85695</v>
      </c>
      <c r="R748" s="186">
        <v>1.7789583206176758</v>
      </c>
      <c r="S748" s="187">
        <v>6345</v>
      </c>
      <c r="T748" s="186">
        <v>3.0212003737688065E-2</v>
      </c>
      <c r="U748" s="187">
        <v>73297</v>
      </c>
      <c r="V748" s="186">
        <v>1.52309250831604</v>
      </c>
      <c r="W748" s="187">
        <v>17255</v>
      </c>
      <c r="X748" s="186">
        <v>8.2534298300743103E-2</v>
      </c>
      <c r="Y748" s="186">
        <v>111.08067321777344</v>
      </c>
      <c r="Z748" s="186">
        <v>27.818763732910156</v>
      </c>
      <c r="AA748" s="186">
        <v>52566.28515625</v>
      </c>
      <c r="AB748" s="185">
        <v>8288.98828125</v>
      </c>
    </row>
    <row r="749" spans="1:28">
      <c r="A749" s="352">
        <v>41872</v>
      </c>
      <c r="B749" s="181" t="s">
        <v>129</v>
      </c>
      <c r="C749" s="181" t="s">
        <v>128</v>
      </c>
      <c r="D749" s="241"/>
      <c r="E749" s="388">
        <v>151</v>
      </c>
      <c r="F749" s="388">
        <v>2</v>
      </c>
      <c r="G749" s="388">
        <v>449</v>
      </c>
      <c r="H749" s="388">
        <v>6</v>
      </c>
      <c r="I749" s="388">
        <v>1171</v>
      </c>
      <c r="J749" s="388">
        <v>17</v>
      </c>
      <c r="K749" s="187">
        <v>2816867</v>
      </c>
      <c r="L749" s="187">
        <v>2819516</v>
      </c>
      <c r="M749" s="185">
        <v>99.906044006347656</v>
      </c>
      <c r="N749" s="187">
        <v>13588357</v>
      </c>
      <c r="O749" s="187">
        <v>13646922</v>
      </c>
      <c r="P749" s="185">
        <v>99.570854187011719</v>
      </c>
      <c r="Q749" s="187">
        <v>42628</v>
      </c>
      <c r="R749" s="186">
        <v>1.5118906497955322</v>
      </c>
      <c r="S749" s="187">
        <v>4532</v>
      </c>
      <c r="T749" s="186">
        <v>3.3208955079317093E-2</v>
      </c>
      <c r="U749" s="187">
        <v>34858</v>
      </c>
      <c r="V749" s="186">
        <v>1.2374740839004517</v>
      </c>
      <c r="W749" s="187">
        <v>13466</v>
      </c>
      <c r="X749" s="186">
        <v>9.9099546670913696E-2</v>
      </c>
      <c r="Y749" s="186">
        <v>104.52120208740234</v>
      </c>
      <c r="Z749" s="186">
        <v>28.578462600708008</v>
      </c>
      <c r="AA749" s="186">
        <v>38976.01953125</v>
      </c>
      <c r="AB749" s="185">
        <v>5926.57958984375</v>
      </c>
    </row>
    <row r="750" spans="1:28">
      <c r="A750" s="352">
        <v>41872</v>
      </c>
      <c r="B750" s="199" t="s">
        <v>130</v>
      </c>
      <c r="C750" s="199" t="s">
        <v>128</v>
      </c>
      <c r="D750" s="241"/>
      <c r="E750" s="219">
        <v>176</v>
      </c>
      <c r="F750" s="219">
        <v>5</v>
      </c>
      <c r="G750" s="219">
        <v>528</v>
      </c>
      <c r="H750" s="219">
        <v>15</v>
      </c>
      <c r="I750" s="219">
        <v>848</v>
      </c>
      <c r="J750" s="219">
        <v>32</v>
      </c>
      <c r="K750" s="255">
        <v>6125545</v>
      </c>
      <c r="L750" s="255">
        <v>6126309</v>
      </c>
      <c r="M750" s="196">
        <v>99.987525939941406</v>
      </c>
      <c r="N750" s="255">
        <v>31080772</v>
      </c>
      <c r="O750" s="255">
        <v>31148452</v>
      </c>
      <c r="P750" s="196">
        <v>99.78271484375</v>
      </c>
      <c r="Q750" s="255">
        <v>45005</v>
      </c>
      <c r="R750" s="214">
        <v>0.73461848497390747</v>
      </c>
      <c r="S750" s="255">
        <v>1972</v>
      </c>
      <c r="T750" s="214">
        <v>6.3309725373983383E-3</v>
      </c>
      <c r="U750" s="255">
        <v>45138</v>
      </c>
      <c r="V750" s="214">
        <v>0.73688137531280518</v>
      </c>
      <c r="W750" s="255">
        <v>18564</v>
      </c>
      <c r="X750" s="214">
        <v>5.9728246182203293E-2</v>
      </c>
      <c r="Y750" s="256">
        <v>116.76319885253906</v>
      </c>
      <c r="Z750" s="256">
        <v>31.348421096801758</v>
      </c>
      <c r="AA750" s="256">
        <v>76682.9921875</v>
      </c>
      <c r="AB750" s="256">
        <v>14372.9931640625</v>
      </c>
    </row>
    <row r="751" spans="1:28">
      <c r="A751" s="352">
        <v>41872</v>
      </c>
      <c r="B751" s="180" t="s">
        <v>132</v>
      </c>
      <c r="C751" s="180" t="s">
        <v>128</v>
      </c>
      <c r="D751" s="241"/>
      <c r="E751" s="219">
        <v>178</v>
      </c>
      <c r="F751" s="219">
        <v>5</v>
      </c>
      <c r="G751" s="219">
        <v>527</v>
      </c>
      <c r="H751" s="219">
        <v>15</v>
      </c>
      <c r="I751" s="219">
        <v>988</v>
      </c>
      <c r="J751" s="219">
        <v>33</v>
      </c>
      <c r="K751" s="219">
        <v>5011398</v>
      </c>
      <c r="L751" s="219">
        <v>5012627</v>
      </c>
      <c r="M751" s="196">
        <v>99.975479125976563</v>
      </c>
      <c r="N751" s="219">
        <v>24243496</v>
      </c>
      <c r="O751" s="219">
        <v>24297724</v>
      </c>
      <c r="P751" s="196">
        <v>99.776817321777344</v>
      </c>
      <c r="Q751" s="219">
        <v>7685</v>
      </c>
      <c r="R751" s="196">
        <v>0.15331281721591949</v>
      </c>
      <c r="S751" s="219">
        <v>3978</v>
      </c>
      <c r="T751" s="196">
        <v>1.6371903941035271E-2</v>
      </c>
      <c r="U751" s="219">
        <v>42644</v>
      </c>
      <c r="V751" s="196">
        <v>0.85094016790390015</v>
      </c>
      <c r="W751" s="219">
        <v>13405</v>
      </c>
      <c r="X751" s="196">
        <v>5.5293180048465729E-2</v>
      </c>
      <c r="Y751" s="194">
        <v>113.41399383544922</v>
      </c>
      <c r="Z751" s="194">
        <v>30.830171585083008</v>
      </c>
      <c r="AA751" s="194">
        <v>64301.87109375</v>
      </c>
      <c r="AB751" s="194">
        <v>11075.0751953125</v>
      </c>
    </row>
    <row r="752" spans="1:28">
      <c r="A752" s="352">
        <v>41871</v>
      </c>
      <c r="B752" s="199" t="s">
        <v>6</v>
      </c>
      <c r="C752" s="199"/>
      <c r="D752" s="241"/>
      <c r="E752" s="219">
        <v>1902</v>
      </c>
      <c r="F752" s="219">
        <v>197</v>
      </c>
      <c r="G752" s="219">
        <v>5635</v>
      </c>
      <c r="H752" s="219">
        <v>572</v>
      </c>
      <c r="I752" s="219">
        <v>16348</v>
      </c>
      <c r="J752" s="219">
        <v>2168</v>
      </c>
      <c r="K752" s="255">
        <v>42268667</v>
      </c>
      <c r="L752" s="255">
        <v>108135440</v>
      </c>
      <c r="M752" s="196">
        <v>39.088634586403863</v>
      </c>
      <c r="N752" s="255">
        <v>321537789</v>
      </c>
      <c r="O752" s="255">
        <v>323980688</v>
      </c>
      <c r="P752" s="196">
        <v>99.24597388348036</v>
      </c>
      <c r="Q752" s="255">
        <v>298461</v>
      </c>
      <c r="R752" s="214" t="e">
        <v>#DIV/0!</v>
      </c>
      <c r="S752" s="255">
        <v>222063</v>
      </c>
      <c r="T752" s="214">
        <v>0.16458136470293896</v>
      </c>
      <c r="U752" s="255">
        <v>1501665</v>
      </c>
      <c r="V752" s="214">
        <v>3.5526670227671042</v>
      </c>
      <c r="W752" s="255">
        <v>1542569</v>
      </c>
      <c r="X752" s="214">
        <v>0.47974734901543981</v>
      </c>
      <c r="Y752" s="256">
        <v>78.99968433380127</v>
      </c>
      <c r="Z752" s="256">
        <v>29.10182800292969</v>
      </c>
      <c r="AA752" s="256">
        <v>791232.140625</v>
      </c>
      <c r="AB752" s="256">
        <v>139699.87109375</v>
      </c>
    </row>
    <row r="753" spans="1:28">
      <c r="A753" s="352">
        <v>41871</v>
      </c>
      <c r="B753" s="180" t="s">
        <v>134</v>
      </c>
      <c r="C753" s="180"/>
      <c r="D753" s="241"/>
      <c r="E753" s="219">
        <v>640</v>
      </c>
      <c r="F753" s="219">
        <v>102</v>
      </c>
      <c r="G753" s="219">
        <v>1913</v>
      </c>
      <c r="H753" s="219">
        <v>307</v>
      </c>
      <c r="I753" s="219">
        <v>6348</v>
      </c>
      <c r="J753" s="219">
        <v>1262</v>
      </c>
      <c r="K753" s="219">
        <v>19703465</v>
      </c>
      <c r="L753" s="219">
        <v>20276272</v>
      </c>
      <c r="M753" s="196">
        <v>97.174988577781946</v>
      </c>
      <c r="N753" s="219">
        <v>39067749</v>
      </c>
      <c r="O753" s="219">
        <v>40134621</v>
      </c>
      <c r="P753" s="196">
        <v>97.341766351798867</v>
      </c>
      <c r="Q753" s="219">
        <v>116662</v>
      </c>
      <c r="R753" s="196">
        <v>0.57536217984384097</v>
      </c>
      <c r="S753" s="219">
        <v>198221</v>
      </c>
      <c r="T753" s="196">
        <v>0.49389030400172723</v>
      </c>
      <c r="U753" s="219">
        <v>875476</v>
      </c>
      <c r="V753" s="196">
        <v>4.4432590087716628</v>
      </c>
      <c r="W753" s="219">
        <v>516555</v>
      </c>
      <c r="X753" s="196">
        <v>1.3222031546621793</v>
      </c>
      <c r="Y753" s="194">
        <v>84.022300720214844</v>
      </c>
      <c r="Z753" s="194">
        <v>30.792189788818359</v>
      </c>
      <c r="AA753" s="194">
        <v>242849.39453125</v>
      </c>
      <c r="AB753" s="194">
        <v>38182.92724609375</v>
      </c>
    </row>
    <row r="754" spans="1:28">
      <c r="A754" s="352">
        <v>41871</v>
      </c>
      <c r="B754" s="180" t="s">
        <v>175</v>
      </c>
      <c r="C754" s="180"/>
      <c r="D754" s="241"/>
      <c r="E754" s="219">
        <v>608</v>
      </c>
      <c r="F754" s="219">
        <v>71</v>
      </c>
      <c r="G754" s="219">
        <v>1771</v>
      </c>
      <c r="H754" s="219">
        <v>193</v>
      </c>
      <c r="I754" s="219">
        <v>5608</v>
      </c>
      <c r="J754" s="219">
        <v>706</v>
      </c>
      <c r="K754" s="219">
        <v>68740</v>
      </c>
      <c r="L754" s="219">
        <v>65352890</v>
      </c>
      <c r="M754" s="196">
        <v>0.10518280063819671</v>
      </c>
      <c r="N754" s="219">
        <v>187944628</v>
      </c>
      <c r="O754" s="219">
        <v>189054720</v>
      </c>
      <c r="P754" s="196">
        <v>99.412819738116028</v>
      </c>
      <c r="Q754" s="219">
        <v>0</v>
      </c>
      <c r="R754" s="196" t="e">
        <v>#DIV/0!</v>
      </c>
      <c r="S754" s="219">
        <v>0</v>
      </c>
      <c r="T754" s="196" t="e">
        <v>#DIV/0!</v>
      </c>
      <c r="U754" s="219">
        <v>375073</v>
      </c>
      <c r="V754" s="196">
        <v>545.64009180383857</v>
      </c>
      <c r="W754" s="219">
        <v>968151</v>
      </c>
      <c r="X754" s="196">
        <v>0.51512566326998332</v>
      </c>
      <c r="Y754" s="194">
        <v>41.716370582580566</v>
      </c>
      <c r="Z754" s="194">
        <v>26.911046981811523</v>
      </c>
      <c r="AA754" s="194">
        <v>322795.03515625</v>
      </c>
      <c r="AB754" s="194">
        <v>62075.8212890625</v>
      </c>
    </row>
    <row r="755" spans="1:28">
      <c r="A755" s="352">
        <v>41871</v>
      </c>
      <c r="B755" s="218" t="s">
        <v>135</v>
      </c>
      <c r="C755" s="126"/>
      <c r="D755" s="241"/>
      <c r="E755" s="219">
        <v>654</v>
      </c>
      <c r="F755" s="219">
        <v>24</v>
      </c>
      <c r="G755" s="219">
        <v>1951</v>
      </c>
      <c r="H755" s="219">
        <v>72</v>
      </c>
      <c r="I755" s="219">
        <v>4392</v>
      </c>
      <c r="J755" s="219">
        <v>200</v>
      </c>
      <c r="K755" s="189">
        <v>22496462</v>
      </c>
      <c r="L755" s="189">
        <v>22506278</v>
      </c>
      <c r="M755" s="196">
        <v>99.956385502747281</v>
      </c>
      <c r="N755" s="189">
        <v>94525412</v>
      </c>
      <c r="O755" s="189">
        <v>94791347</v>
      </c>
      <c r="P755" s="196">
        <v>99.719452240719818</v>
      </c>
      <c r="Q755" s="189">
        <v>181799</v>
      </c>
      <c r="R755" s="192">
        <v>0.8077701622139184</v>
      </c>
      <c r="S755" s="189">
        <v>23842</v>
      </c>
      <c r="T755" s="192">
        <v>2.5152084646062538E-2</v>
      </c>
      <c r="U755" s="189">
        <v>251116</v>
      </c>
      <c r="V755" s="205">
        <v>1.1162466438394911</v>
      </c>
      <c r="W755" s="189">
        <v>57863</v>
      </c>
      <c r="X755" s="205">
        <v>6.1214227318217788E-2</v>
      </c>
      <c r="Y755" s="203">
        <v>111.2603816986084</v>
      </c>
      <c r="Z755" s="203">
        <v>29.60224723815918</v>
      </c>
      <c r="AA755" s="203">
        <v>225587.7109375</v>
      </c>
      <c r="AB755" s="203">
        <v>39441.12255859375</v>
      </c>
    </row>
    <row r="756" spans="1:28">
      <c r="A756" s="352">
        <v>41871</v>
      </c>
      <c r="B756" s="218" t="s">
        <v>121</v>
      </c>
      <c r="C756" s="218" t="s">
        <v>122</v>
      </c>
      <c r="D756" s="241"/>
      <c r="E756" s="305">
        <v>156</v>
      </c>
      <c r="F756" s="305">
        <v>58</v>
      </c>
      <c r="G756" s="305">
        <v>458</v>
      </c>
      <c r="H756" s="305">
        <v>174</v>
      </c>
      <c r="I756" s="305">
        <v>1577</v>
      </c>
      <c r="J756" s="305">
        <v>723</v>
      </c>
      <c r="K756" s="215">
        <v>6432389</v>
      </c>
      <c r="L756" s="215">
        <v>6703404</v>
      </c>
      <c r="M756" s="216">
        <v>95.957054138183594</v>
      </c>
      <c r="N756" s="215">
        <v>13686348</v>
      </c>
      <c r="O756" s="215">
        <v>14122566</v>
      </c>
      <c r="P756" s="216">
        <v>96.911201477050781</v>
      </c>
      <c r="Q756" s="215">
        <v>92123</v>
      </c>
      <c r="R756" s="217">
        <v>1.3742719888687134</v>
      </c>
      <c r="S756" s="215">
        <v>144070</v>
      </c>
      <c r="T756" s="217">
        <v>1.0201404094696045</v>
      </c>
      <c r="U756" s="215">
        <v>368146</v>
      </c>
      <c r="V756" s="217">
        <v>5.7233166694641113</v>
      </c>
      <c r="W756" s="215">
        <v>253080</v>
      </c>
      <c r="X756" s="217">
        <v>1.8491419553756714</v>
      </c>
      <c r="Y756" s="217">
        <v>69.694015502929688</v>
      </c>
      <c r="Z756" s="217">
        <v>24.590116500854492</v>
      </c>
      <c r="AA756" s="217">
        <v>70765.5390625</v>
      </c>
      <c r="AB756" s="216">
        <v>10946.6640625</v>
      </c>
    </row>
    <row r="757" spans="1:28">
      <c r="A757" s="352">
        <v>41871</v>
      </c>
      <c r="B757" s="242" t="s">
        <v>123</v>
      </c>
      <c r="C757" s="218" t="s">
        <v>122</v>
      </c>
      <c r="D757" s="241"/>
      <c r="E757" s="305">
        <v>157</v>
      </c>
      <c r="F757" s="305">
        <v>11</v>
      </c>
      <c r="G757" s="305">
        <v>483</v>
      </c>
      <c r="H757" s="305">
        <v>34</v>
      </c>
      <c r="I757" s="305">
        <v>1437</v>
      </c>
      <c r="J757" s="305">
        <v>132</v>
      </c>
      <c r="K757" s="215">
        <v>4414411</v>
      </c>
      <c r="L757" s="215">
        <v>4507476</v>
      </c>
      <c r="M757" s="216">
        <v>97.935317993164062</v>
      </c>
      <c r="N757" s="215">
        <v>7920872</v>
      </c>
      <c r="O757" s="215">
        <v>8123935</v>
      </c>
      <c r="P757" s="216">
        <v>97.500434875488281</v>
      </c>
      <c r="Q757" s="215">
        <v>8720</v>
      </c>
      <c r="R757" s="217">
        <v>0.19345638155937195</v>
      </c>
      <c r="S757" s="215">
        <v>8505</v>
      </c>
      <c r="T757" s="217">
        <v>0.10469064861536026</v>
      </c>
      <c r="U757" s="215">
        <v>180585</v>
      </c>
      <c r="V757" s="217">
        <v>4.0908060073852539</v>
      </c>
      <c r="W757" s="215">
        <v>90316</v>
      </c>
      <c r="X757" s="217">
        <v>1.1402280330657959</v>
      </c>
      <c r="Y757" s="217">
        <v>91.328964233398438</v>
      </c>
      <c r="Z757" s="217">
        <v>33.052669525146484</v>
      </c>
      <c r="AA757" s="217">
        <v>56227.32421875</v>
      </c>
      <c r="AB757" s="216">
        <v>8823.626953125</v>
      </c>
    </row>
    <row r="758" spans="1:28">
      <c r="A758" s="352">
        <v>41871</v>
      </c>
      <c r="B758" s="242" t="s">
        <v>183</v>
      </c>
      <c r="C758" s="218" t="s">
        <v>122</v>
      </c>
      <c r="D758" s="241"/>
      <c r="E758" s="305">
        <v>129</v>
      </c>
      <c r="F758" s="305">
        <v>10</v>
      </c>
      <c r="G758" s="305">
        <v>387</v>
      </c>
      <c r="H758" s="305">
        <v>30</v>
      </c>
      <c r="I758" s="305">
        <v>1464</v>
      </c>
      <c r="J758" s="305">
        <v>114</v>
      </c>
      <c r="K758" s="215">
        <v>3359188</v>
      </c>
      <c r="L758" s="215">
        <v>3427251</v>
      </c>
      <c r="M758" s="216">
        <v>98.014060974121094</v>
      </c>
      <c r="N758" s="215">
        <v>6194267</v>
      </c>
      <c r="O758" s="215">
        <v>6307754</v>
      </c>
      <c r="P758" s="216">
        <v>98.200836181640625</v>
      </c>
      <c r="Q758" s="215">
        <v>3946</v>
      </c>
      <c r="R758" s="217">
        <v>0.11513600498437881</v>
      </c>
      <c r="S758" s="215">
        <v>6015</v>
      </c>
      <c r="T758" s="217">
        <v>9.5358826220035553E-2</v>
      </c>
      <c r="U758" s="215">
        <v>102794</v>
      </c>
      <c r="V758" s="217">
        <v>3.0600848197937012</v>
      </c>
      <c r="W758" s="215">
        <v>56268</v>
      </c>
      <c r="X758" s="217">
        <v>0.90838837623596191</v>
      </c>
      <c r="Y758" s="217">
        <v>87.404472351074219</v>
      </c>
      <c r="Z758" s="217">
        <v>33.160953521728516</v>
      </c>
      <c r="AA758" s="217">
        <v>41190.4140625</v>
      </c>
      <c r="AB758" s="216">
        <v>6921.17041015625</v>
      </c>
    </row>
    <row r="759" spans="1:28">
      <c r="A759" s="352">
        <v>41871</v>
      </c>
      <c r="B759" s="181" t="s">
        <v>126</v>
      </c>
      <c r="C759" s="218" t="s">
        <v>122</v>
      </c>
      <c r="D759" s="241"/>
      <c r="E759" s="305">
        <v>103</v>
      </c>
      <c r="F759" s="305">
        <v>6</v>
      </c>
      <c r="G759" s="305">
        <v>302</v>
      </c>
      <c r="H759" s="305">
        <v>18</v>
      </c>
      <c r="I759" s="305">
        <v>918</v>
      </c>
      <c r="J759" s="305">
        <v>74</v>
      </c>
      <c r="K759" s="215">
        <v>2710553</v>
      </c>
      <c r="L759" s="215">
        <v>2777059</v>
      </c>
      <c r="M759" s="216">
        <v>97.60516357421875</v>
      </c>
      <c r="N759" s="215">
        <v>5086246</v>
      </c>
      <c r="O759" s="215">
        <v>5198618</v>
      </c>
      <c r="P759" s="216">
        <v>97.838424682617188</v>
      </c>
      <c r="Q759" s="215">
        <v>2960</v>
      </c>
      <c r="R759" s="217">
        <v>0.10658758133649826</v>
      </c>
      <c r="S759" s="215">
        <v>1678</v>
      </c>
      <c r="T759" s="217">
        <v>3.2277807593345642E-2</v>
      </c>
      <c r="U759" s="215">
        <v>90007</v>
      </c>
      <c r="V759" s="217">
        <v>3.3206138610839844</v>
      </c>
      <c r="W759" s="215">
        <v>49696</v>
      </c>
      <c r="X759" s="217">
        <v>0.97706639766693115</v>
      </c>
      <c r="Y759" s="217">
        <v>90.976966857910156</v>
      </c>
      <c r="Z759" s="217">
        <v>32.722064971923828</v>
      </c>
      <c r="AA759" s="217">
        <v>37989.8515625</v>
      </c>
      <c r="AB759" s="216">
        <v>5589.02978515625</v>
      </c>
    </row>
    <row r="760" spans="1:28">
      <c r="A760" s="352">
        <v>41871</v>
      </c>
      <c r="B760" s="181" t="s">
        <v>184</v>
      </c>
      <c r="C760" s="218" t="s">
        <v>122</v>
      </c>
      <c r="D760" s="241"/>
      <c r="E760" s="305">
        <v>95</v>
      </c>
      <c r="F760" s="305">
        <v>17</v>
      </c>
      <c r="G760" s="305">
        <v>283</v>
      </c>
      <c r="H760" s="305">
        <v>51</v>
      </c>
      <c r="I760" s="305">
        <v>952</v>
      </c>
      <c r="J760" s="305">
        <v>219</v>
      </c>
      <c r="K760" s="215">
        <v>2786924</v>
      </c>
      <c r="L760" s="215">
        <v>2861082</v>
      </c>
      <c r="M760" s="216">
        <v>97.408042907714844</v>
      </c>
      <c r="N760" s="215">
        <v>6180016</v>
      </c>
      <c r="O760" s="215">
        <v>6381748</v>
      </c>
      <c r="P760" s="216">
        <v>96.838920593261719</v>
      </c>
      <c r="Q760" s="215">
        <v>8913</v>
      </c>
      <c r="R760" s="217">
        <v>0.31152549386024475</v>
      </c>
      <c r="S760" s="215">
        <v>37953</v>
      </c>
      <c r="T760" s="217">
        <v>0.59471166133880615</v>
      </c>
      <c r="U760" s="215">
        <v>133944</v>
      </c>
      <c r="V760" s="217">
        <v>4.8061590194702148</v>
      </c>
      <c r="W760" s="215">
        <v>67195</v>
      </c>
      <c r="X760" s="217">
        <v>1.0872949361801147</v>
      </c>
      <c r="Y760" s="217">
        <v>80.707084655761719</v>
      </c>
      <c r="Z760" s="217">
        <v>30.435144424438477</v>
      </c>
      <c r="AA760" s="217">
        <v>36676.265625</v>
      </c>
      <c r="AB760" s="216">
        <v>5902.43603515625</v>
      </c>
    </row>
    <row r="761" spans="1:28">
      <c r="A761" s="352">
        <v>41871</v>
      </c>
      <c r="B761" s="181" t="s">
        <v>131</v>
      </c>
      <c r="C761" s="218" t="s">
        <v>176</v>
      </c>
      <c r="D761" s="241"/>
      <c r="E761" s="305">
        <v>168</v>
      </c>
      <c r="F761" s="305">
        <v>20</v>
      </c>
      <c r="G761" s="305">
        <v>489</v>
      </c>
      <c r="H761" s="305">
        <v>50</v>
      </c>
      <c r="I761" s="305">
        <v>1415</v>
      </c>
      <c r="J761" s="305">
        <v>160</v>
      </c>
      <c r="K761" s="215">
        <v>18865</v>
      </c>
      <c r="L761" s="215">
        <v>18384522</v>
      </c>
      <c r="M761" s="216">
        <v>0.10261349380016327</v>
      </c>
      <c r="N761" s="215">
        <v>50122992</v>
      </c>
      <c r="O761" s="215">
        <v>50458800</v>
      </c>
      <c r="P761" s="216">
        <v>99.334487915039063</v>
      </c>
      <c r="Q761" s="215">
        <v>0</v>
      </c>
      <c r="R761" s="217">
        <v>0</v>
      </c>
      <c r="S761" s="215">
        <v>0</v>
      </c>
      <c r="T761" s="217">
        <v>0</v>
      </c>
      <c r="U761" s="215">
        <v>102490</v>
      </c>
      <c r="V761" s="217">
        <v>543.28118896484375</v>
      </c>
      <c r="W761" s="215">
        <v>346656</v>
      </c>
      <c r="X761" s="217">
        <v>0.69161075353622437</v>
      </c>
      <c r="Y761" s="217">
        <v>40.961624145507813</v>
      </c>
      <c r="Z761" s="217">
        <v>26.420425415039063</v>
      </c>
      <c r="AA761" s="217">
        <v>81198.15625</v>
      </c>
      <c r="AB761" s="216">
        <v>16719.205078125</v>
      </c>
    </row>
    <row r="762" spans="1:28">
      <c r="A762" s="352">
        <v>41871</v>
      </c>
      <c r="B762" s="181" t="s">
        <v>124</v>
      </c>
      <c r="C762" s="181" t="s">
        <v>176</v>
      </c>
      <c r="D762" s="241"/>
      <c r="E762" s="180">
        <v>113</v>
      </c>
      <c r="F762" s="180">
        <v>32</v>
      </c>
      <c r="G762" s="180">
        <v>332</v>
      </c>
      <c r="H762" s="180">
        <v>86</v>
      </c>
      <c r="I762" s="180">
        <v>1270</v>
      </c>
      <c r="J762" s="180">
        <v>340</v>
      </c>
      <c r="K762" s="215">
        <v>14630</v>
      </c>
      <c r="L762" s="215">
        <v>13027189</v>
      </c>
      <c r="M762" s="216">
        <v>0.11230358481407166</v>
      </c>
      <c r="N762" s="215">
        <v>34905148</v>
      </c>
      <c r="O762" s="215">
        <v>35227400</v>
      </c>
      <c r="P762" s="216">
        <v>99.085220336914063</v>
      </c>
      <c r="Q762" s="215">
        <v>0</v>
      </c>
      <c r="R762" s="217">
        <v>0</v>
      </c>
      <c r="S762" s="215">
        <v>0</v>
      </c>
      <c r="T762" s="217">
        <v>0</v>
      </c>
      <c r="U762" s="215">
        <v>81874</v>
      </c>
      <c r="V762" s="217">
        <v>559.63092041015625</v>
      </c>
      <c r="W762" s="215">
        <v>168224</v>
      </c>
      <c r="X762" s="217">
        <v>0.48194611072540283</v>
      </c>
      <c r="Y762" s="217">
        <v>42.761371612548828</v>
      </c>
      <c r="Z762" s="217">
        <v>28.164699554443359</v>
      </c>
      <c r="AA762" s="217">
        <v>60533.71484375</v>
      </c>
      <c r="AB762" s="216">
        <v>11033.9375</v>
      </c>
    </row>
    <row r="763" spans="1:28">
      <c r="A763" s="352">
        <v>41871</v>
      </c>
      <c r="B763" s="206" t="s">
        <v>133</v>
      </c>
      <c r="C763" s="206" t="s">
        <v>176</v>
      </c>
      <c r="D763" s="241"/>
      <c r="E763" s="180">
        <v>163</v>
      </c>
      <c r="F763" s="180">
        <v>11</v>
      </c>
      <c r="G763" s="180">
        <v>482</v>
      </c>
      <c r="H763" s="180">
        <v>33</v>
      </c>
      <c r="I763" s="180">
        <v>1401</v>
      </c>
      <c r="J763" s="180">
        <v>114</v>
      </c>
      <c r="K763" s="254">
        <v>18025</v>
      </c>
      <c r="L763" s="254">
        <v>19248928</v>
      </c>
      <c r="M763" s="246">
        <v>9.3641579151153564E-2</v>
      </c>
      <c r="N763" s="254">
        <v>60789504</v>
      </c>
      <c r="O763" s="254">
        <v>61017616</v>
      </c>
      <c r="P763" s="246">
        <v>99.626152038574219</v>
      </c>
      <c r="Q763" s="254">
        <v>0</v>
      </c>
      <c r="R763" s="249">
        <v>0</v>
      </c>
      <c r="S763" s="254">
        <v>0</v>
      </c>
      <c r="T763" s="249">
        <v>0</v>
      </c>
      <c r="U763" s="254">
        <v>103350</v>
      </c>
      <c r="V763" s="249">
        <v>573.37030029296875</v>
      </c>
      <c r="W763" s="254">
        <v>249134</v>
      </c>
      <c r="X763" s="249">
        <v>0.40983062982559204</v>
      </c>
      <c r="Y763" s="249">
        <v>42.472476959228516</v>
      </c>
      <c r="Z763" s="249">
        <v>27.061946868896484</v>
      </c>
      <c r="AA763" s="249">
        <v>107634.1328125</v>
      </c>
      <c r="AB763" s="246">
        <v>20438.154296875</v>
      </c>
    </row>
    <row r="764" spans="1:28">
      <c r="A764" s="352">
        <v>41871</v>
      </c>
      <c r="B764" s="206" t="s">
        <v>125</v>
      </c>
      <c r="C764" s="206" t="s">
        <v>176</v>
      </c>
      <c r="D764" s="241"/>
      <c r="E764" s="180">
        <v>164</v>
      </c>
      <c r="F764" s="180">
        <v>8</v>
      </c>
      <c r="G764" s="180">
        <v>468</v>
      </c>
      <c r="H764" s="180">
        <v>24</v>
      </c>
      <c r="I764" s="180">
        <v>1522</v>
      </c>
      <c r="J764" s="180">
        <v>92</v>
      </c>
      <c r="K764" s="254">
        <v>17220</v>
      </c>
      <c r="L764" s="254">
        <v>14692251</v>
      </c>
      <c r="M764" s="246">
        <v>0.11720464378595352</v>
      </c>
      <c r="N764" s="254">
        <v>42126984</v>
      </c>
      <c r="O764" s="254">
        <v>42350904</v>
      </c>
      <c r="P764" s="246">
        <v>99.471275329589844</v>
      </c>
      <c r="Q764" s="254">
        <v>0</v>
      </c>
      <c r="R764" s="249">
        <v>0</v>
      </c>
      <c r="S764" s="254">
        <v>0</v>
      </c>
      <c r="T764" s="249">
        <v>0</v>
      </c>
      <c r="U764" s="254">
        <v>87359</v>
      </c>
      <c r="V764" s="249">
        <v>507.311279296875</v>
      </c>
      <c r="W764" s="254">
        <v>204137</v>
      </c>
      <c r="X764" s="249">
        <v>0.48457539081573486</v>
      </c>
      <c r="Y764" s="249">
        <v>40.670009613037109</v>
      </c>
      <c r="Z764" s="249">
        <v>25.997116088867187</v>
      </c>
      <c r="AA764" s="249">
        <v>73429.03125</v>
      </c>
      <c r="AB764" s="246">
        <v>13884.5244140625</v>
      </c>
    </row>
    <row r="765" spans="1:28">
      <c r="A765" s="352">
        <v>41871</v>
      </c>
      <c r="B765" s="181" t="s">
        <v>127</v>
      </c>
      <c r="C765" s="181" t="s">
        <v>128</v>
      </c>
      <c r="D765" s="241"/>
      <c r="E765" s="388">
        <v>149</v>
      </c>
      <c r="F765" s="388">
        <v>12</v>
      </c>
      <c r="G765" s="388">
        <v>447</v>
      </c>
      <c r="H765" s="388">
        <v>36</v>
      </c>
      <c r="I765" s="388">
        <v>1422</v>
      </c>
      <c r="J765" s="388">
        <v>122</v>
      </c>
      <c r="K765" s="187">
        <v>5617248</v>
      </c>
      <c r="L765" s="187">
        <v>5622051</v>
      </c>
      <c r="M765" s="185">
        <v>99.914566040039063</v>
      </c>
      <c r="N765" s="187">
        <v>22760050</v>
      </c>
      <c r="O765" s="187">
        <v>22847186</v>
      </c>
      <c r="P765" s="185">
        <v>99.618614196777344</v>
      </c>
      <c r="Q765" s="187">
        <v>82079</v>
      </c>
      <c r="R765" s="186">
        <v>1.4599475860595703</v>
      </c>
      <c r="S765" s="187">
        <v>4738</v>
      </c>
      <c r="T765" s="186">
        <v>2.07377839833498E-2</v>
      </c>
      <c r="U765" s="187">
        <v>106021</v>
      </c>
      <c r="V765" s="186">
        <v>1.8874188661575317</v>
      </c>
      <c r="W765" s="187">
        <v>17284</v>
      </c>
      <c r="X765" s="186">
        <v>7.5940079987049103E-2</v>
      </c>
      <c r="Y765" s="186">
        <v>110.01184844970703</v>
      </c>
      <c r="Z765" s="186">
        <v>27.723535537719727</v>
      </c>
      <c r="AA765" s="186">
        <v>50233.68359375</v>
      </c>
      <c r="AB765" s="185">
        <v>8271.9208984375</v>
      </c>
    </row>
    <row r="766" spans="1:28">
      <c r="A766" s="352">
        <v>41871</v>
      </c>
      <c r="B766" s="181" t="s">
        <v>129</v>
      </c>
      <c r="C766" s="181" t="s">
        <v>128</v>
      </c>
      <c r="D766" s="241"/>
      <c r="E766" s="388">
        <v>151</v>
      </c>
      <c r="F766" s="388">
        <v>2</v>
      </c>
      <c r="G766" s="388">
        <v>449</v>
      </c>
      <c r="H766" s="388">
        <v>6</v>
      </c>
      <c r="I766" s="388">
        <v>1166</v>
      </c>
      <c r="J766" s="388">
        <v>17</v>
      </c>
      <c r="K766" s="187">
        <v>3390334</v>
      </c>
      <c r="L766" s="187">
        <v>3393258</v>
      </c>
      <c r="M766" s="185">
        <v>99.913825988769531</v>
      </c>
      <c r="N766" s="187">
        <v>14330030</v>
      </c>
      <c r="O766" s="187">
        <v>14392309</v>
      </c>
      <c r="P766" s="185">
        <v>99.567276000976563</v>
      </c>
      <c r="Q766" s="187">
        <v>53441</v>
      </c>
      <c r="R766" s="186">
        <v>1.5749170780181885</v>
      </c>
      <c r="S766" s="187">
        <v>8260</v>
      </c>
      <c r="T766" s="186">
        <v>5.7391762733459473E-2</v>
      </c>
      <c r="U766" s="187">
        <v>40109</v>
      </c>
      <c r="V766" s="186">
        <v>1.1830397844314575</v>
      </c>
      <c r="W766" s="187">
        <v>12220</v>
      </c>
      <c r="X766" s="186">
        <v>8.5275463759899139E-2</v>
      </c>
      <c r="Y766" s="186">
        <v>106.24987030029297</v>
      </c>
      <c r="Z766" s="186">
        <v>28.94774055480957</v>
      </c>
      <c r="AA766" s="186">
        <v>38259.50390625</v>
      </c>
      <c r="AB766" s="185">
        <v>5971.32275390625</v>
      </c>
    </row>
    <row r="767" spans="1:28">
      <c r="A767" s="352">
        <v>41871</v>
      </c>
      <c r="B767" s="199" t="s">
        <v>130</v>
      </c>
      <c r="C767" s="199" t="s">
        <v>128</v>
      </c>
      <c r="D767" s="241"/>
      <c r="E767" s="219">
        <v>176</v>
      </c>
      <c r="F767" s="219">
        <v>5</v>
      </c>
      <c r="G767" s="219">
        <v>528</v>
      </c>
      <c r="H767" s="219">
        <v>15</v>
      </c>
      <c r="I767" s="219">
        <v>832</v>
      </c>
      <c r="J767" s="219">
        <v>31</v>
      </c>
      <c r="K767" s="255">
        <v>7520225</v>
      </c>
      <c r="L767" s="255">
        <v>7521106</v>
      </c>
      <c r="M767" s="196">
        <v>99.988288879394531</v>
      </c>
      <c r="N767" s="255">
        <v>32644960</v>
      </c>
      <c r="O767" s="255">
        <v>32703340</v>
      </c>
      <c r="P767" s="196">
        <v>99.821487426757812</v>
      </c>
      <c r="Q767" s="255">
        <v>42277</v>
      </c>
      <c r="R767" s="214">
        <v>0.562111496925354</v>
      </c>
      <c r="S767" s="255">
        <v>7786</v>
      </c>
      <c r="T767" s="214">
        <v>2.3807965219020844E-2</v>
      </c>
      <c r="U767" s="255">
        <v>54416</v>
      </c>
      <c r="V767" s="214">
        <v>0.72359538078308105</v>
      </c>
      <c r="W767" s="255">
        <v>14829</v>
      </c>
      <c r="X767" s="214">
        <v>4.5425083488225937E-2</v>
      </c>
      <c r="Y767" s="256">
        <v>115.37074279785156</v>
      </c>
      <c r="Z767" s="256">
        <v>31.047256469726562</v>
      </c>
      <c r="AA767" s="256">
        <v>73731.3203125</v>
      </c>
      <c r="AB767" s="256">
        <v>14293.1767578125</v>
      </c>
    </row>
    <row r="768" spans="1:28">
      <c r="A768" s="352">
        <v>41871</v>
      </c>
      <c r="B768" s="180" t="s">
        <v>132</v>
      </c>
      <c r="C768" s="180" t="s">
        <v>128</v>
      </c>
      <c r="D768" s="241"/>
      <c r="E768" s="219">
        <v>178</v>
      </c>
      <c r="F768" s="219">
        <v>5</v>
      </c>
      <c r="G768" s="219">
        <v>527</v>
      </c>
      <c r="H768" s="219">
        <v>15</v>
      </c>
      <c r="I768" s="219">
        <v>972</v>
      </c>
      <c r="J768" s="219">
        <v>30</v>
      </c>
      <c r="K768" s="219">
        <v>5968655</v>
      </c>
      <c r="L768" s="219">
        <v>5969863</v>
      </c>
      <c r="M768" s="196">
        <v>99.979766845703125</v>
      </c>
      <c r="N768" s="219">
        <v>24790372</v>
      </c>
      <c r="O768" s="219">
        <v>24848512</v>
      </c>
      <c r="P768" s="196">
        <v>99.766021728515625</v>
      </c>
      <c r="Q768" s="219">
        <v>4002</v>
      </c>
      <c r="R768" s="196">
        <v>6.7036710679531097E-2</v>
      </c>
      <c r="S768" s="219">
        <v>3058</v>
      </c>
      <c r="T768" s="196">
        <v>1.2306571938097477E-2</v>
      </c>
      <c r="U768" s="219">
        <v>50570</v>
      </c>
      <c r="V768" s="196">
        <v>0.84725958108901978</v>
      </c>
      <c r="W768" s="219">
        <v>13530</v>
      </c>
      <c r="X768" s="196">
        <v>5.4577641189098358E-2</v>
      </c>
      <c r="Y768" s="194">
        <v>113.40906524658203</v>
      </c>
      <c r="Z768" s="194">
        <v>30.690456390380859</v>
      </c>
      <c r="AA768" s="194">
        <v>63363.203125</v>
      </c>
      <c r="AB768" s="194">
        <v>10904.7021484375</v>
      </c>
    </row>
    <row r="769" spans="1:28">
      <c r="A769" s="352">
        <v>41870</v>
      </c>
      <c r="B769" s="199" t="s">
        <v>6</v>
      </c>
      <c r="C769" s="199"/>
      <c r="D769" s="241"/>
      <c r="E769" s="219">
        <v>1914</v>
      </c>
      <c r="F769" s="219">
        <v>200</v>
      </c>
      <c r="G769" s="219">
        <v>5669</v>
      </c>
      <c r="H769" s="219">
        <v>581</v>
      </c>
      <c r="I769" s="219">
        <v>16616</v>
      </c>
      <c r="J769" s="219">
        <v>2210</v>
      </c>
      <c r="K769" s="255">
        <v>41849177</v>
      </c>
      <c r="L769" s="255">
        <v>104576550</v>
      </c>
      <c r="M769" s="196">
        <v>40.017744895963773</v>
      </c>
      <c r="N769" s="255">
        <v>306711169</v>
      </c>
      <c r="O769" s="255">
        <v>309148665</v>
      </c>
      <c r="P769" s="196">
        <v>99.211545681428063</v>
      </c>
      <c r="Q769" s="255">
        <v>352092</v>
      </c>
      <c r="R769" s="214" t="e">
        <v>#DIV/0!</v>
      </c>
      <c r="S769" s="255">
        <v>294843</v>
      </c>
      <c r="T769" s="214">
        <v>0.22485431774215953</v>
      </c>
      <c r="U769" s="255">
        <v>1496239</v>
      </c>
      <c r="V769" s="214">
        <v>3.5753128146551059</v>
      </c>
      <c r="W769" s="255">
        <v>1550760</v>
      </c>
      <c r="X769" s="214">
        <v>0.50560923793538892</v>
      </c>
      <c r="Y769" s="256">
        <v>79.413511403401699</v>
      </c>
      <c r="Z769" s="256">
        <v>29.128396765391031</v>
      </c>
      <c r="AA769" s="256">
        <v>759504.734375</v>
      </c>
      <c r="AB769" s="256">
        <v>133593.615234375</v>
      </c>
    </row>
    <row r="770" spans="1:28">
      <c r="A770" s="352">
        <v>41870</v>
      </c>
      <c r="B770" s="180" t="s">
        <v>134</v>
      </c>
      <c r="C770" s="180"/>
      <c r="D770" s="241"/>
      <c r="E770" s="219">
        <v>652</v>
      </c>
      <c r="F770" s="219">
        <v>105</v>
      </c>
      <c r="G770" s="219">
        <v>1947</v>
      </c>
      <c r="H770" s="219">
        <v>316</v>
      </c>
      <c r="I770" s="219">
        <v>6620</v>
      </c>
      <c r="J770" s="219">
        <v>1305</v>
      </c>
      <c r="K770" s="219">
        <v>20012377</v>
      </c>
      <c r="L770" s="219">
        <v>20575677</v>
      </c>
      <c r="M770" s="196">
        <v>97.262301502886146</v>
      </c>
      <c r="N770" s="219">
        <v>38812472</v>
      </c>
      <c r="O770" s="219">
        <v>39919791</v>
      </c>
      <c r="P770" s="196">
        <v>97.226140287157321</v>
      </c>
      <c r="Q770" s="219">
        <v>117302</v>
      </c>
      <c r="R770" s="196">
        <v>0.57010031752750567</v>
      </c>
      <c r="S770" s="219">
        <v>264133</v>
      </c>
      <c r="T770" s="196">
        <v>0.66165926654828966</v>
      </c>
      <c r="U770" s="219">
        <v>898667</v>
      </c>
      <c r="V770" s="196">
        <v>4.490556025600605</v>
      </c>
      <c r="W770" s="219">
        <v>529831</v>
      </c>
      <c r="X770" s="196">
        <v>1.365104988269795</v>
      </c>
      <c r="Y770" s="194">
        <v>85.054541015625006</v>
      </c>
      <c r="Z770" s="194">
        <v>31.188969421386719</v>
      </c>
      <c r="AA770" s="194">
        <v>241354.296875</v>
      </c>
      <c r="AB770" s="194">
        <v>37903.1708984375</v>
      </c>
    </row>
    <row r="771" spans="1:28">
      <c r="A771" s="352">
        <v>41870</v>
      </c>
      <c r="B771" s="180" t="s">
        <v>175</v>
      </c>
      <c r="C771" s="180"/>
      <c r="D771" s="241"/>
      <c r="E771" s="219">
        <v>608</v>
      </c>
      <c r="F771" s="219">
        <v>71</v>
      </c>
      <c r="G771" s="219">
        <v>1771</v>
      </c>
      <c r="H771" s="219">
        <v>193</v>
      </c>
      <c r="I771" s="219">
        <v>5602</v>
      </c>
      <c r="J771" s="219">
        <v>705</v>
      </c>
      <c r="K771" s="219">
        <v>68740</v>
      </c>
      <c r="L771" s="219">
        <v>62223478</v>
      </c>
      <c r="M771" s="196">
        <v>0.11047277042276549</v>
      </c>
      <c r="N771" s="219">
        <v>176943996</v>
      </c>
      <c r="O771" s="219">
        <v>178022432</v>
      </c>
      <c r="P771" s="196">
        <v>99.394213421373777</v>
      </c>
      <c r="Q771" s="219">
        <v>0</v>
      </c>
      <c r="R771" s="196" t="e">
        <v>#DIV/0!</v>
      </c>
      <c r="S771" s="219">
        <v>0</v>
      </c>
      <c r="T771" s="196" t="e">
        <v>#DIV/0!</v>
      </c>
      <c r="U771" s="219">
        <v>369914</v>
      </c>
      <c r="V771" s="196">
        <v>538.13499141518275</v>
      </c>
      <c r="W771" s="219">
        <v>965998</v>
      </c>
      <c r="X771" s="196">
        <v>0.54593432300215061</v>
      </c>
      <c r="Y771" s="194">
        <v>41.51481819152832</v>
      </c>
      <c r="Z771" s="194">
        <v>26.564392566680908</v>
      </c>
      <c r="AA771" s="194">
        <v>300229.890625</v>
      </c>
      <c r="AB771" s="194">
        <v>57939.265625</v>
      </c>
    </row>
    <row r="772" spans="1:28">
      <c r="A772" s="352">
        <v>41870</v>
      </c>
      <c r="B772" s="218" t="s">
        <v>135</v>
      </c>
      <c r="C772" s="126"/>
      <c r="D772" s="241"/>
      <c r="E772" s="219">
        <v>654</v>
      </c>
      <c r="F772" s="219">
        <v>24</v>
      </c>
      <c r="G772" s="219">
        <v>1951</v>
      </c>
      <c r="H772" s="219">
        <v>72</v>
      </c>
      <c r="I772" s="219">
        <v>4394</v>
      </c>
      <c r="J772" s="219">
        <v>200</v>
      </c>
      <c r="K772" s="189">
        <v>21768060</v>
      </c>
      <c r="L772" s="189">
        <v>21777395</v>
      </c>
      <c r="M772" s="196">
        <v>99.957134450653996</v>
      </c>
      <c r="N772" s="189">
        <v>90954701</v>
      </c>
      <c r="O772" s="189">
        <v>91206442</v>
      </c>
      <c r="P772" s="196">
        <v>99.723987698149656</v>
      </c>
      <c r="Q772" s="189">
        <v>234790</v>
      </c>
      <c r="R772" s="192">
        <v>1.078136326432894</v>
      </c>
      <c r="S772" s="189">
        <v>30710</v>
      </c>
      <c r="T772" s="192">
        <v>3.3670866884800359E-2</v>
      </c>
      <c r="U772" s="189">
        <v>227658</v>
      </c>
      <c r="V772" s="205">
        <v>1.0458350273123349</v>
      </c>
      <c r="W772" s="189">
        <v>54931</v>
      </c>
      <c r="X772" s="205">
        <v>6.0393799935229135E-2</v>
      </c>
      <c r="Y772" s="203">
        <v>111.67117500305176</v>
      </c>
      <c r="Z772" s="203">
        <v>29.631828308105469</v>
      </c>
      <c r="AA772" s="203">
        <v>217920.546875</v>
      </c>
      <c r="AB772" s="203">
        <v>37751.1787109375</v>
      </c>
    </row>
    <row r="773" spans="1:28">
      <c r="A773" s="352">
        <v>41870</v>
      </c>
      <c r="B773" s="218" t="s">
        <v>121</v>
      </c>
      <c r="C773" s="218" t="s">
        <v>122</v>
      </c>
      <c r="D773" s="241"/>
      <c r="E773" s="305">
        <v>168</v>
      </c>
      <c r="F773" s="305">
        <v>61</v>
      </c>
      <c r="G773" s="305">
        <v>492</v>
      </c>
      <c r="H773" s="305">
        <v>183</v>
      </c>
      <c r="I773" s="305">
        <v>1855</v>
      </c>
      <c r="J773" s="305">
        <v>766</v>
      </c>
      <c r="K773" s="215">
        <v>6824998</v>
      </c>
      <c r="L773" s="215">
        <v>7094147</v>
      </c>
      <c r="M773" s="216">
        <v>96.206039428710938</v>
      </c>
      <c r="N773" s="215">
        <v>14429203</v>
      </c>
      <c r="O773" s="215">
        <v>14931338</v>
      </c>
      <c r="P773" s="216">
        <v>96.637039184570313</v>
      </c>
      <c r="Q773" s="215">
        <v>90494</v>
      </c>
      <c r="R773" s="217">
        <v>1.2756149768829346</v>
      </c>
      <c r="S773" s="215">
        <v>201386</v>
      </c>
      <c r="T773" s="217">
        <v>1.3487471342086792</v>
      </c>
      <c r="U773" s="215">
        <v>395546</v>
      </c>
      <c r="V773" s="217">
        <v>5.7955474853515625</v>
      </c>
      <c r="W773" s="215">
        <v>267776</v>
      </c>
      <c r="X773" s="217">
        <v>1.8557920455932617</v>
      </c>
      <c r="Y773" s="217">
        <v>72.144599914550781</v>
      </c>
      <c r="Z773" s="217">
        <v>25.217184066772461</v>
      </c>
      <c r="AA773" s="217">
        <v>75739.5625</v>
      </c>
      <c r="AB773" s="216">
        <v>11182.1640625</v>
      </c>
    </row>
    <row r="774" spans="1:28">
      <c r="A774" s="352">
        <v>41870</v>
      </c>
      <c r="B774" s="242" t="s">
        <v>123</v>
      </c>
      <c r="C774" s="218" t="s">
        <v>122</v>
      </c>
      <c r="D774" s="241"/>
      <c r="E774" s="305">
        <v>157</v>
      </c>
      <c r="F774" s="305">
        <v>11</v>
      </c>
      <c r="G774" s="305">
        <v>483</v>
      </c>
      <c r="H774" s="305">
        <v>34</v>
      </c>
      <c r="I774" s="305">
        <v>1435</v>
      </c>
      <c r="J774" s="305">
        <v>132</v>
      </c>
      <c r="K774" s="215">
        <v>4459296</v>
      </c>
      <c r="L774" s="215">
        <v>4551882</v>
      </c>
      <c r="M774" s="216">
        <v>97.965980529785156</v>
      </c>
      <c r="N774" s="215">
        <v>7852125</v>
      </c>
      <c r="O774" s="215">
        <v>8049735</v>
      </c>
      <c r="P774" s="216">
        <v>97.545135498046875</v>
      </c>
      <c r="Q774" s="215">
        <v>11251</v>
      </c>
      <c r="R774" s="217">
        <v>0.24717248976230621</v>
      </c>
      <c r="S774" s="215">
        <v>23851</v>
      </c>
      <c r="T774" s="217">
        <v>0.29629546403884888</v>
      </c>
      <c r="U774" s="215">
        <v>176227</v>
      </c>
      <c r="V774" s="217">
        <v>3.951901912689209</v>
      </c>
      <c r="W774" s="215">
        <v>87729</v>
      </c>
      <c r="X774" s="217">
        <v>1.1172643899917603</v>
      </c>
      <c r="Y774" s="217">
        <v>91.6695556640625</v>
      </c>
      <c r="Z774" s="217">
        <v>33.206188201904297</v>
      </c>
      <c r="AA774" s="217">
        <v>51735.8046875</v>
      </c>
      <c r="AB774" s="216">
        <v>8402.7314453125</v>
      </c>
    </row>
    <row r="775" spans="1:28">
      <c r="A775" s="352">
        <v>41870</v>
      </c>
      <c r="B775" s="242" t="s">
        <v>183</v>
      </c>
      <c r="C775" s="218" t="s">
        <v>122</v>
      </c>
      <c r="D775" s="241"/>
      <c r="E775" s="305">
        <v>129</v>
      </c>
      <c r="F775" s="305">
        <v>10</v>
      </c>
      <c r="G775" s="305">
        <v>387</v>
      </c>
      <c r="H775" s="305">
        <v>30</v>
      </c>
      <c r="I775" s="305">
        <v>1462</v>
      </c>
      <c r="J775" s="305">
        <v>114</v>
      </c>
      <c r="K775" s="215">
        <v>3339245</v>
      </c>
      <c r="L775" s="215">
        <v>3406162</v>
      </c>
      <c r="M775" s="216">
        <v>98.035415649414063</v>
      </c>
      <c r="N775" s="215">
        <v>5795415</v>
      </c>
      <c r="O775" s="215">
        <v>5915684</v>
      </c>
      <c r="P775" s="216">
        <v>97.966949462890625</v>
      </c>
      <c r="Q775" s="215">
        <v>3756</v>
      </c>
      <c r="R775" s="217">
        <v>0.11027073860168457</v>
      </c>
      <c r="S775" s="215">
        <v>5822</v>
      </c>
      <c r="T775" s="217">
        <v>9.8416343331336975E-2</v>
      </c>
      <c r="U775" s="215">
        <v>102234</v>
      </c>
      <c r="V775" s="217">
        <v>3.0615901947021484</v>
      </c>
      <c r="W775" s="215">
        <v>56975</v>
      </c>
      <c r="X775" s="217">
        <v>0.98310476541519165</v>
      </c>
      <c r="Y775" s="217">
        <v>89.830650329589844</v>
      </c>
      <c r="Z775" s="217">
        <v>33.818096160888672</v>
      </c>
      <c r="AA775" s="217">
        <v>41213.5</v>
      </c>
      <c r="AB775" s="216">
        <v>6944.31005859375</v>
      </c>
    </row>
    <row r="776" spans="1:28">
      <c r="A776" s="352">
        <v>41870</v>
      </c>
      <c r="B776" s="181" t="s">
        <v>126</v>
      </c>
      <c r="C776" s="218" t="s">
        <v>122</v>
      </c>
      <c r="D776" s="241"/>
      <c r="E776" s="305">
        <v>103</v>
      </c>
      <c r="F776" s="305">
        <v>6</v>
      </c>
      <c r="G776" s="305">
        <v>302</v>
      </c>
      <c r="H776" s="305">
        <v>18</v>
      </c>
      <c r="I776" s="305">
        <v>918</v>
      </c>
      <c r="J776" s="305">
        <v>74</v>
      </c>
      <c r="K776" s="215">
        <v>2687187</v>
      </c>
      <c r="L776" s="215">
        <v>2751596</v>
      </c>
      <c r="M776" s="216">
        <v>97.659210205078125</v>
      </c>
      <c r="N776" s="215">
        <v>4964210</v>
      </c>
      <c r="O776" s="215">
        <v>5073286</v>
      </c>
      <c r="P776" s="216">
        <v>97.849990844726563</v>
      </c>
      <c r="Q776" s="215">
        <v>4206</v>
      </c>
      <c r="R776" s="217">
        <v>0.1528567373752594</v>
      </c>
      <c r="S776" s="215">
        <v>1736</v>
      </c>
      <c r="T776" s="217">
        <v>3.4218452870845795E-2</v>
      </c>
      <c r="U776" s="215">
        <v>90636</v>
      </c>
      <c r="V776" s="217">
        <v>3.3728952407836914</v>
      </c>
      <c r="W776" s="215">
        <v>54005</v>
      </c>
      <c r="X776" s="217">
        <v>1.0878870487213135</v>
      </c>
      <c r="Y776" s="217">
        <v>90.777442932128906</v>
      </c>
      <c r="Z776" s="217">
        <v>32.070003509521484</v>
      </c>
      <c r="AA776" s="217">
        <v>37595.90625</v>
      </c>
      <c r="AB776" s="216">
        <v>5468.95703125</v>
      </c>
    </row>
    <row r="777" spans="1:28">
      <c r="A777" s="352">
        <v>41870</v>
      </c>
      <c r="B777" s="181" t="s">
        <v>184</v>
      </c>
      <c r="C777" s="218" t="s">
        <v>122</v>
      </c>
      <c r="D777" s="241"/>
      <c r="E777" s="305">
        <v>95</v>
      </c>
      <c r="F777" s="305">
        <v>17</v>
      </c>
      <c r="G777" s="305">
        <v>283</v>
      </c>
      <c r="H777" s="305">
        <v>51</v>
      </c>
      <c r="I777" s="305">
        <v>950</v>
      </c>
      <c r="J777" s="305">
        <v>219</v>
      </c>
      <c r="K777" s="215">
        <v>2701651</v>
      </c>
      <c r="L777" s="215">
        <v>2771890</v>
      </c>
      <c r="M777" s="216">
        <v>97.466026306152344</v>
      </c>
      <c r="N777" s="215">
        <v>5771519</v>
      </c>
      <c r="O777" s="215">
        <v>5949748</v>
      </c>
      <c r="P777" s="216">
        <v>97.004425048828125</v>
      </c>
      <c r="Q777" s="215">
        <v>7595</v>
      </c>
      <c r="R777" s="217">
        <v>0.27400076389312744</v>
      </c>
      <c r="S777" s="215">
        <v>31338</v>
      </c>
      <c r="T777" s="217">
        <v>0.52671140432357788</v>
      </c>
      <c r="U777" s="215">
        <v>134024</v>
      </c>
      <c r="V777" s="217">
        <v>4.9608182907104492</v>
      </c>
      <c r="W777" s="215">
        <v>63346</v>
      </c>
      <c r="X777" s="217">
        <v>1.0975619554519653</v>
      </c>
      <c r="Y777" s="217">
        <v>80.850456237792969</v>
      </c>
      <c r="Z777" s="217">
        <v>31.63337516784668</v>
      </c>
      <c r="AA777" s="217">
        <v>35069.5234375</v>
      </c>
      <c r="AB777" s="216">
        <v>5905.00830078125</v>
      </c>
    </row>
    <row r="778" spans="1:28">
      <c r="A778" s="352">
        <v>41870</v>
      </c>
      <c r="B778" s="181" t="s">
        <v>131</v>
      </c>
      <c r="C778" s="218" t="s">
        <v>176</v>
      </c>
      <c r="D778" s="241"/>
      <c r="E778" s="305">
        <v>168</v>
      </c>
      <c r="F778" s="305">
        <v>20</v>
      </c>
      <c r="G778" s="305">
        <v>489</v>
      </c>
      <c r="H778" s="305">
        <v>50</v>
      </c>
      <c r="I778" s="305">
        <v>1412</v>
      </c>
      <c r="J778" s="305">
        <v>160</v>
      </c>
      <c r="K778" s="215">
        <v>18865</v>
      </c>
      <c r="L778" s="215">
        <v>17883820</v>
      </c>
      <c r="M778" s="216">
        <v>0.10548641532659531</v>
      </c>
      <c r="N778" s="215">
        <v>49338808</v>
      </c>
      <c r="O778" s="215">
        <v>49641512</v>
      </c>
      <c r="P778" s="216">
        <v>99.390220642089844</v>
      </c>
      <c r="Q778" s="215">
        <v>0</v>
      </c>
      <c r="R778" s="217">
        <v>0</v>
      </c>
      <c r="S778" s="215">
        <v>0</v>
      </c>
      <c r="T778" s="217">
        <v>0</v>
      </c>
      <c r="U778" s="215">
        <v>102565</v>
      </c>
      <c r="V778" s="217">
        <v>543.67877197265625</v>
      </c>
      <c r="W778" s="215">
        <v>333378</v>
      </c>
      <c r="X778" s="217">
        <v>0.67569124698638916</v>
      </c>
      <c r="Y778" s="217">
        <v>41.02734375</v>
      </c>
      <c r="Z778" s="217">
        <v>26.306865692138672</v>
      </c>
      <c r="AA778" s="217">
        <v>78598.015625</v>
      </c>
      <c r="AB778" s="216">
        <v>16090.2841796875</v>
      </c>
    </row>
    <row r="779" spans="1:28">
      <c r="A779" s="352">
        <v>41870</v>
      </c>
      <c r="B779" s="181" t="s">
        <v>124</v>
      </c>
      <c r="C779" s="181" t="s">
        <v>176</v>
      </c>
      <c r="D779" s="241"/>
      <c r="E779" s="180">
        <v>113</v>
      </c>
      <c r="F779" s="180">
        <v>32</v>
      </c>
      <c r="G779" s="180">
        <v>332</v>
      </c>
      <c r="H779" s="180">
        <v>86</v>
      </c>
      <c r="I779" s="180">
        <v>1269</v>
      </c>
      <c r="J779" s="180">
        <v>340</v>
      </c>
      <c r="K779" s="215">
        <v>14630</v>
      </c>
      <c r="L779" s="215">
        <v>12468327</v>
      </c>
      <c r="M779" s="216">
        <v>0.11733731627464294</v>
      </c>
      <c r="N779" s="215">
        <v>32161656</v>
      </c>
      <c r="O779" s="215">
        <v>32487668</v>
      </c>
      <c r="P779" s="216">
        <v>98.996505737304688</v>
      </c>
      <c r="Q779" s="215">
        <v>0</v>
      </c>
      <c r="R779" s="217">
        <v>0</v>
      </c>
      <c r="S779" s="215">
        <v>0</v>
      </c>
      <c r="T779" s="217">
        <v>0</v>
      </c>
      <c r="U779" s="215">
        <v>84835</v>
      </c>
      <c r="V779" s="217">
        <v>579.8701171875</v>
      </c>
      <c r="W779" s="215">
        <v>197942</v>
      </c>
      <c r="X779" s="217">
        <v>0.6154596209526062</v>
      </c>
      <c r="Y779" s="217">
        <v>42.018848419189453</v>
      </c>
      <c r="Z779" s="217">
        <v>27.380270004272461</v>
      </c>
      <c r="AA779" s="217">
        <v>54871.8984375</v>
      </c>
      <c r="AB779" s="216">
        <v>10133.8671875</v>
      </c>
    </row>
    <row r="780" spans="1:28">
      <c r="A780" s="352">
        <v>41870</v>
      </c>
      <c r="B780" s="206" t="s">
        <v>133</v>
      </c>
      <c r="C780" s="206" t="s">
        <v>176</v>
      </c>
      <c r="D780" s="241"/>
      <c r="E780" s="180">
        <v>163</v>
      </c>
      <c r="F780" s="180">
        <v>11</v>
      </c>
      <c r="G780" s="180">
        <v>482</v>
      </c>
      <c r="H780" s="180">
        <v>33</v>
      </c>
      <c r="I780" s="180">
        <v>1399</v>
      </c>
      <c r="J780" s="180">
        <v>113</v>
      </c>
      <c r="K780" s="254">
        <v>18025</v>
      </c>
      <c r="L780" s="254">
        <v>18045224</v>
      </c>
      <c r="M780" s="246">
        <v>9.9887922406196594E-2</v>
      </c>
      <c r="N780" s="254">
        <v>55147768</v>
      </c>
      <c r="O780" s="254">
        <v>55364524</v>
      </c>
      <c r="P780" s="246">
        <v>99.608489990234375</v>
      </c>
      <c r="Q780" s="254">
        <v>0</v>
      </c>
      <c r="R780" s="249">
        <v>0</v>
      </c>
      <c r="S780" s="254">
        <v>0</v>
      </c>
      <c r="T780" s="249">
        <v>0</v>
      </c>
      <c r="U780" s="254">
        <v>95081</v>
      </c>
      <c r="V780" s="249">
        <v>527.4951171875</v>
      </c>
      <c r="W780" s="254">
        <v>230237</v>
      </c>
      <c r="X780" s="249">
        <v>0.41749104857444763</v>
      </c>
      <c r="Y780" s="249">
        <v>42.298015594482422</v>
      </c>
      <c r="Z780" s="249">
        <v>26.733297348022461</v>
      </c>
      <c r="AA780" s="249">
        <v>97551.4296875</v>
      </c>
      <c r="AB780" s="246">
        <v>18660.478515625</v>
      </c>
    </row>
    <row r="781" spans="1:28">
      <c r="A781" s="352">
        <v>41870</v>
      </c>
      <c r="B781" s="206" t="s">
        <v>125</v>
      </c>
      <c r="C781" s="206" t="s">
        <v>176</v>
      </c>
      <c r="D781" s="241"/>
      <c r="E781" s="180">
        <v>164</v>
      </c>
      <c r="F781" s="180">
        <v>8</v>
      </c>
      <c r="G781" s="180">
        <v>468</v>
      </c>
      <c r="H781" s="180">
        <v>24</v>
      </c>
      <c r="I781" s="180">
        <v>1522</v>
      </c>
      <c r="J781" s="180">
        <v>92</v>
      </c>
      <c r="K781" s="254">
        <v>17220</v>
      </c>
      <c r="L781" s="254">
        <v>13826107</v>
      </c>
      <c r="M781" s="246">
        <v>0.12454698979854584</v>
      </c>
      <c r="N781" s="254">
        <v>40295764</v>
      </c>
      <c r="O781" s="254">
        <v>40528728</v>
      </c>
      <c r="P781" s="246">
        <v>99.425186157226563</v>
      </c>
      <c r="Q781" s="254">
        <v>0</v>
      </c>
      <c r="R781" s="249">
        <v>0</v>
      </c>
      <c r="S781" s="254">
        <v>0</v>
      </c>
      <c r="T781" s="249">
        <v>0</v>
      </c>
      <c r="U781" s="254">
        <v>87433</v>
      </c>
      <c r="V781" s="249">
        <v>507.74099731445312</v>
      </c>
      <c r="W781" s="254">
        <v>204441</v>
      </c>
      <c r="X781" s="249">
        <v>0.5073511004447937</v>
      </c>
      <c r="Y781" s="249">
        <v>40.715065002441406</v>
      </c>
      <c r="Z781" s="249">
        <v>25.837137222290039</v>
      </c>
      <c r="AA781" s="249">
        <v>69208.546875</v>
      </c>
      <c r="AB781" s="246">
        <v>13054.6357421875</v>
      </c>
    </row>
    <row r="782" spans="1:28">
      <c r="A782" s="352">
        <v>41870</v>
      </c>
      <c r="B782" s="181" t="s">
        <v>127</v>
      </c>
      <c r="C782" s="181" t="s">
        <v>128</v>
      </c>
      <c r="D782" s="241"/>
      <c r="E782" s="388">
        <v>149</v>
      </c>
      <c r="F782" s="388">
        <v>12</v>
      </c>
      <c r="G782" s="388">
        <v>447</v>
      </c>
      <c r="H782" s="388">
        <v>36</v>
      </c>
      <c r="I782" s="388">
        <v>1424</v>
      </c>
      <c r="J782" s="388">
        <v>122</v>
      </c>
      <c r="K782" s="187">
        <v>5389659</v>
      </c>
      <c r="L782" s="187">
        <v>5394213</v>
      </c>
      <c r="M782" s="185">
        <v>99.915573120117188</v>
      </c>
      <c r="N782" s="187">
        <v>21455768</v>
      </c>
      <c r="O782" s="187">
        <v>21532392</v>
      </c>
      <c r="P782" s="185">
        <v>99.644142150878906</v>
      </c>
      <c r="Q782" s="187">
        <v>119104</v>
      </c>
      <c r="R782" s="186">
        <v>2.2079958915710449</v>
      </c>
      <c r="S782" s="187">
        <v>6399</v>
      </c>
      <c r="T782" s="186">
        <v>2.971801720559597E-2</v>
      </c>
      <c r="U782" s="187">
        <v>86424</v>
      </c>
      <c r="V782" s="186">
        <v>1.6035151481628418</v>
      </c>
      <c r="W782" s="187">
        <v>16513</v>
      </c>
      <c r="X782" s="186">
        <v>7.6962985098361969E-2</v>
      </c>
      <c r="Y782" s="186">
        <v>108.80503845214844</v>
      </c>
      <c r="Z782" s="186">
        <v>27.734708786010742</v>
      </c>
      <c r="AA782" s="186">
        <v>47275.8828125</v>
      </c>
      <c r="AB782" s="185">
        <v>8046.61962890625</v>
      </c>
    </row>
    <row r="783" spans="1:28">
      <c r="A783" s="352">
        <v>41870</v>
      </c>
      <c r="B783" s="181" t="s">
        <v>129</v>
      </c>
      <c r="C783" s="181" t="s">
        <v>128</v>
      </c>
      <c r="D783" s="241"/>
      <c r="E783" s="388">
        <v>151</v>
      </c>
      <c r="F783" s="388">
        <v>2</v>
      </c>
      <c r="G783" s="388">
        <v>449</v>
      </c>
      <c r="H783" s="388">
        <v>6</v>
      </c>
      <c r="I783" s="388">
        <v>1156</v>
      </c>
      <c r="J783" s="388">
        <v>17</v>
      </c>
      <c r="K783" s="187">
        <v>3352430</v>
      </c>
      <c r="L783" s="187">
        <v>3355205</v>
      </c>
      <c r="M783" s="185">
        <v>99.917289733886719</v>
      </c>
      <c r="N783" s="187">
        <v>13958117</v>
      </c>
      <c r="O783" s="187">
        <v>14016214</v>
      </c>
      <c r="P783" s="185">
        <v>99.585502624511719</v>
      </c>
      <c r="Q783" s="187">
        <v>49554</v>
      </c>
      <c r="R783" s="186">
        <v>1.4769291877746582</v>
      </c>
      <c r="S783" s="187">
        <v>8664</v>
      </c>
      <c r="T783" s="186">
        <v>6.1814125627279282E-2</v>
      </c>
      <c r="U783" s="187">
        <v>43140</v>
      </c>
      <c r="V783" s="186">
        <v>1.2868278026580811</v>
      </c>
      <c r="W783" s="187">
        <v>12435</v>
      </c>
      <c r="X783" s="186">
        <v>8.9087948203086853E-2</v>
      </c>
      <c r="Y783" s="186">
        <v>108.64968109130859</v>
      </c>
      <c r="Z783" s="186">
        <v>28.965543746948242</v>
      </c>
      <c r="AA783" s="186">
        <v>36785.0234375</v>
      </c>
      <c r="AB783" s="185">
        <v>5449.99853515625</v>
      </c>
    </row>
    <row r="784" spans="1:28">
      <c r="A784" s="352">
        <v>41870</v>
      </c>
      <c r="B784" s="199" t="s">
        <v>130</v>
      </c>
      <c r="C784" s="199" t="s">
        <v>128</v>
      </c>
      <c r="D784" s="241"/>
      <c r="E784" s="219">
        <v>176</v>
      </c>
      <c r="F784" s="219">
        <v>5</v>
      </c>
      <c r="G784" s="219">
        <v>528</v>
      </c>
      <c r="H784" s="219">
        <v>15</v>
      </c>
      <c r="I784" s="219">
        <v>827</v>
      </c>
      <c r="J784" s="219">
        <v>31</v>
      </c>
      <c r="K784" s="255">
        <v>7220465</v>
      </c>
      <c r="L784" s="255">
        <v>7221217</v>
      </c>
      <c r="M784" s="196">
        <v>99.989585876464844</v>
      </c>
      <c r="N784" s="255">
        <v>31568848</v>
      </c>
      <c r="O784" s="255">
        <v>31625710</v>
      </c>
      <c r="P784" s="196">
        <v>99.820205688476563</v>
      </c>
      <c r="Q784" s="255">
        <v>57495</v>
      </c>
      <c r="R784" s="214">
        <v>0.79619544744491577</v>
      </c>
      <c r="S784" s="255">
        <v>9458</v>
      </c>
      <c r="T784" s="214">
        <v>2.9906047508120537E-2</v>
      </c>
      <c r="U784" s="255">
        <v>51257</v>
      </c>
      <c r="V784" s="214">
        <v>0.70988500118255615</v>
      </c>
      <c r="W784" s="255">
        <v>14510</v>
      </c>
      <c r="X784" s="214">
        <v>4.596303403377533E-2</v>
      </c>
      <c r="Y784" s="256">
        <v>118.18177795410156</v>
      </c>
      <c r="Z784" s="256">
        <v>31.855222702026367</v>
      </c>
      <c r="AA784" s="256">
        <v>75436.9375</v>
      </c>
      <c r="AB784" s="256">
        <v>14301.2470703125</v>
      </c>
    </row>
    <row r="785" spans="1:28">
      <c r="A785" s="352">
        <v>41870</v>
      </c>
      <c r="B785" s="180" t="s">
        <v>132</v>
      </c>
      <c r="C785" s="180" t="s">
        <v>128</v>
      </c>
      <c r="D785" s="241"/>
      <c r="E785" s="219">
        <v>178</v>
      </c>
      <c r="F785" s="219">
        <v>5</v>
      </c>
      <c r="G785" s="219">
        <v>527</v>
      </c>
      <c r="H785" s="219">
        <v>15</v>
      </c>
      <c r="I785" s="219">
        <v>987</v>
      </c>
      <c r="J785" s="219">
        <v>30</v>
      </c>
      <c r="K785" s="219">
        <v>5805506</v>
      </c>
      <c r="L785" s="219">
        <v>5806760</v>
      </c>
      <c r="M785" s="196">
        <v>99.978401184082031</v>
      </c>
      <c r="N785" s="219">
        <v>23971968</v>
      </c>
      <c r="O785" s="219">
        <v>24032126</v>
      </c>
      <c r="P785" s="196">
        <v>99.749679565429687</v>
      </c>
      <c r="Q785" s="219">
        <v>8637</v>
      </c>
      <c r="R785" s="196">
        <v>0.14874044060707092</v>
      </c>
      <c r="S785" s="219">
        <v>6189</v>
      </c>
      <c r="T785" s="196">
        <v>2.5753026828169823E-2</v>
      </c>
      <c r="U785" s="219">
        <v>46837</v>
      </c>
      <c r="V785" s="196">
        <v>0.80676859617233276</v>
      </c>
      <c r="W785" s="219">
        <v>11473</v>
      </c>
      <c r="X785" s="196">
        <v>4.7860067337751389E-2</v>
      </c>
      <c r="Y785" s="194">
        <v>111.04820251464844</v>
      </c>
      <c r="Z785" s="194">
        <v>29.971837997436523</v>
      </c>
      <c r="AA785" s="194">
        <v>58422.703125</v>
      </c>
      <c r="AB785" s="194">
        <v>9953.3134765625</v>
      </c>
    </row>
    <row r="786" spans="1:28">
      <c r="A786" s="352">
        <v>41869</v>
      </c>
      <c r="B786" s="199" t="s">
        <v>6</v>
      </c>
      <c r="C786" s="199"/>
      <c r="D786" s="241"/>
      <c r="E786" s="219">
        <v>1910</v>
      </c>
      <c r="F786" s="219">
        <v>198</v>
      </c>
      <c r="G786" s="219">
        <v>5658</v>
      </c>
      <c r="H786" s="219">
        <v>575</v>
      </c>
      <c r="I786" s="219">
        <v>16347</v>
      </c>
      <c r="J786" s="219">
        <v>2159</v>
      </c>
      <c r="K786" s="255">
        <v>41840341</v>
      </c>
      <c r="L786" s="255">
        <v>105624729</v>
      </c>
      <c r="M786" s="196">
        <v>39.612258792162201</v>
      </c>
      <c r="N786" s="255">
        <v>311006334</v>
      </c>
      <c r="O786" s="255">
        <v>313290123</v>
      </c>
      <c r="P786" s="196">
        <v>99.271030641460726</v>
      </c>
      <c r="Q786" s="255">
        <v>317812</v>
      </c>
      <c r="R786" s="214" t="e">
        <v>#DIV/0!</v>
      </c>
      <c r="S786" s="255">
        <v>182325</v>
      </c>
      <c r="T786" s="214">
        <v>0.13785738193121055</v>
      </c>
      <c r="U786" s="255">
        <v>1445687</v>
      </c>
      <c r="V786" s="214">
        <v>3.4552467467564698</v>
      </c>
      <c r="W786" s="255">
        <v>1443461</v>
      </c>
      <c r="X786" s="214">
        <v>0.46412591831722538</v>
      </c>
      <c r="Y786" s="256">
        <v>78.9262653986613</v>
      </c>
      <c r="Z786" s="256">
        <v>29.14157797495524</v>
      </c>
      <c r="AA786" s="256">
        <v>769066.0390625</v>
      </c>
      <c r="AB786" s="256">
        <v>135226.029296875</v>
      </c>
    </row>
    <row r="787" spans="1:28">
      <c r="A787" s="352">
        <v>41869</v>
      </c>
      <c r="B787" s="180" t="s">
        <v>134</v>
      </c>
      <c r="C787" s="180"/>
      <c r="D787" s="241"/>
      <c r="E787" s="219">
        <v>648</v>
      </c>
      <c r="F787" s="219">
        <v>103</v>
      </c>
      <c r="G787" s="219">
        <v>1936</v>
      </c>
      <c r="H787" s="219">
        <v>310</v>
      </c>
      <c r="I787" s="219">
        <v>6352</v>
      </c>
      <c r="J787" s="219">
        <v>1255</v>
      </c>
      <c r="K787" s="219">
        <v>19595329</v>
      </c>
      <c r="L787" s="219">
        <v>20136584</v>
      </c>
      <c r="M787" s="196">
        <v>97.312081334152793</v>
      </c>
      <c r="N787" s="219">
        <v>38210821</v>
      </c>
      <c r="O787" s="219">
        <v>39152560</v>
      </c>
      <c r="P787" s="196">
        <v>97.594693680311067</v>
      </c>
      <c r="Q787" s="219">
        <v>100012</v>
      </c>
      <c r="R787" s="196">
        <v>0.49666815521719032</v>
      </c>
      <c r="S787" s="219">
        <v>149410</v>
      </c>
      <c r="T787" s="196">
        <v>0.38160979048967114</v>
      </c>
      <c r="U787" s="219">
        <v>847040</v>
      </c>
      <c r="V787" s="196">
        <v>4.3226628982489359</v>
      </c>
      <c r="W787" s="219">
        <v>469996</v>
      </c>
      <c r="X787" s="196">
        <v>1.2300076121766095</v>
      </c>
      <c r="Y787" s="194">
        <v>84.259368896484375</v>
      </c>
      <c r="Z787" s="194">
        <v>31.255205917358399</v>
      </c>
      <c r="AA787" s="194">
        <v>236355.19921875</v>
      </c>
      <c r="AB787" s="194">
        <v>36482.3193359375</v>
      </c>
    </row>
    <row r="788" spans="1:28">
      <c r="A788" s="352">
        <v>41869</v>
      </c>
      <c r="B788" s="180" t="s">
        <v>175</v>
      </c>
      <c r="C788" s="180"/>
      <c r="D788" s="241"/>
      <c r="E788" s="219">
        <v>608</v>
      </c>
      <c r="F788" s="219">
        <v>71</v>
      </c>
      <c r="G788" s="219">
        <v>1771</v>
      </c>
      <c r="H788" s="219">
        <v>193</v>
      </c>
      <c r="I788" s="219">
        <v>5602</v>
      </c>
      <c r="J788" s="219">
        <v>704</v>
      </c>
      <c r="K788" s="219">
        <v>68740</v>
      </c>
      <c r="L788" s="219">
        <v>63301479</v>
      </c>
      <c r="M788" s="196">
        <v>0.10859145960870835</v>
      </c>
      <c r="N788" s="219">
        <v>179971040</v>
      </c>
      <c r="O788" s="219">
        <v>181033874</v>
      </c>
      <c r="P788" s="196">
        <v>99.412908768665034</v>
      </c>
      <c r="Q788" s="219">
        <v>0</v>
      </c>
      <c r="R788" s="196" t="e">
        <v>#DIV/0!</v>
      </c>
      <c r="S788" s="219">
        <v>0</v>
      </c>
      <c r="T788" s="196" t="e">
        <v>#DIV/0!</v>
      </c>
      <c r="U788" s="219">
        <v>368820</v>
      </c>
      <c r="V788" s="196">
        <v>536.54348753130989</v>
      </c>
      <c r="W788" s="219">
        <v>919022</v>
      </c>
      <c r="X788" s="196">
        <v>0.51064993333986508</v>
      </c>
      <c r="Y788" s="194">
        <v>41.523879051208496</v>
      </c>
      <c r="Z788" s="194">
        <v>26.553436279296875</v>
      </c>
      <c r="AA788" s="194">
        <v>306001.4765625</v>
      </c>
      <c r="AB788" s="194">
        <v>59471.828125</v>
      </c>
    </row>
    <row r="789" spans="1:28">
      <c r="A789" s="352">
        <v>41869</v>
      </c>
      <c r="B789" s="218" t="s">
        <v>135</v>
      </c>
      <c r="C789" s="126"/>
      <c r="D789" s="241"/>
      <c r="E789" s="219">
        <v>654</v>
      </c>
      <c r="F789" s="219">
        <v>24</v>
      </c>
      <c r="G789" s="219">
        <v>1951</v>
      </c>
      <c r="H789" s="219">
        <v>72</v>
      </c>
      <c r="I789" s="219">
        <v>4393</v>
      </c>
      <c r="J789" s="219">
        <v>200</v>
      </c>
      <c r="K789" s="189">
        <v>22176272</v>
      </c>
      <c r="L789" s="189">
        <v>22186666</v>
      </c>
      <c r="M789" s="196">
        <v>99.953152041861543</v>
      </c>
      <c r="N789" s="189">
        <v>92824473</v>
      </c>
      <c r="O789" s="189">
        <v>93103689</v>
      </c>
      <c r="P789" s="196">
        <v>99.70010210873599</v>
      </c>
      <c r="Q789" s="189">
        <v>217800</v>
      </c>
      <c r="R789" s="192">
        <v>0.98167070376770704</v>
      </c>
      <c r="S789" s="189">
        <v>32915</v>
      </c>
      <c r="T789" s="192">
        <v>3.535305715997946E-2</v>
      </c>
      <c r="U789" s="189">
        <v>229827</v>
      </c>
      <c r="V789" s="205">
        <v>1.0363644639302376</v>
      </c>
      <c r="W789" s="189">
        <v>54443</v>
      </c>
      <c r="X789" s="205">
        <v>5.8651559076098841E-2</v>
      </c>
      <c r="Y789" s="203">
        <v>110.99554824829102</v>
      </c>
      <c r="Z789" s="203">
        <v>29.616091728210449</v>
      </c>
      <c r="AA789" s="203">
        <v>226709.36328125</v>
      </c>
      <c r="AB789" s="203">
        <v>39271.8818359375</v>
      </c>
    </row>
    <row r="790" spans="1:28">
      <c r="A790" s="352">
        <v>41869</v>
      </c>
      <c r="B790" s="218" t="s">
        <v>121</v>
      </c>
      <c r="C790" s="218" t="s">
        <v>122</v>
      </c>
      <c r="D790" s="241"/>
      <c r="E790" s="305">
        <v>164</v>
      </c>
      <c r="F790" s="305">
        <v>59</v>
      </c>
      <c r="G790" s="305">
        <v>481</v>
      </c>
      <c r="H790" s="305">
        <v>177</v>
      </c>
      <c r="I790" s="305">
        <v>1587</v>
      </c>
      <c r="J790" s="305">
        <v>716</v>
      </c>
      <c r="K790" s="215">
        <v>6180916</v>
      </c>
      <c r="L790" s="215">
        <v>6422527</v>
      </c>
      <c r="M790" s="216">
        <v>96.238067626953125</v>
      </c>
      <c r="N790" s="215">
        <v>13100612</v>
      </c>
      <c r="O790" s="215">
        <v>13441334</v>
      </c>
      <c r="P790" s="216">
        <v>97.465118408203125</v>
      </c>
      <c r="Q790" s="215">
        <v>72024</v>
      </c>
      <c r="R790" s="217">
        <v>1.1214277744293213</v>
      </c>
      <c r="S790" s="215">
        <v>94782</v>
      </c>
      <c r="T790" s="217">
        <v>0.70515322685241699</v>
      </c>
      <c r="U790" s="215">
        <v>354391</v>
      </c>
      <c r="V790" s="217">
        <v>5.7336325645446777</v>
      </c>
      <c r="W790" s="215">
        <v>210348</v>
      </c>
      <c r="X790" s="217">
        <v>1.6056349277496338</v>
      </c>
      <c r="Y790" s="217">
        <v>70.936698913574219</v>
      </c>
      <c r="Z790" s="217">
        <v>25.41642951965332</v>
      </c>
      <c r="AA790" s="217">
        <v>66845.2265625</v>
      </c>
      <c r="AB790" s="216">
        <v>9782.8291015625</v>
      </c>
    </row>
    <row r="791" spans="1:28">
      <c r="A791" s="352">
        <v>41869</v>
      </c>
      <c r="B791" s="242" t="s">
        <v>123</v>
      </c>
      <c r="C791" s="218" t="s">
        <v>122</v>
      </c>
      <c r="D791" s="241"/>
      <c r="E791" s="305">
        <v>157</v>
      </c>
      <c r="F791" s="305">
        <v>11</v>
      </c>
      <c r="G791" s="305">
        <v>483</v>
      </c>
      <c r="H791" s="305">
        <v>34</v>
      </c>
      <c r="I791" s="305">
        <v>1435</v>
      </c>
      <c r="J791" s="305">
        <v>132</v>
      </c>
      <c r="K791" s="215">
        <v>4640024</v>
      </c>
      <c r="L791" s="215">
        <v>4742316</v>
      </c>
      <c r="M791" s="216">
        <v>97.842994689941406</v>
      </c>
      <c r="N791" s="215">
        <v>7995117</v>
      </c>
      <c r="O791" s="215">
        <v>8214538</v>
      </c>
      <c r="P791" s="216">
        <v>97.328872680664063</v>
      </c>
      <c r="Q791" s="215">
        <v>14915</v>
      </c>
      <c r="R791" s="217">
        <v>0.31450876593589783</v>
      </c>
      <c r="S791" s="215">
        <v>32887</v>
      </c>
      <c r="T791" s="217">
        <v>0.40035119652748108</v>
      </c>
      <c r="U791" s="215">
        <v>169551</v>
      </c>
      <c r="V791" s="217">
        <v>3.6540975570678711</v>
      </c>
      <c r="W791" s="215">
        <v>89730</v>
      </c>
      <c r="X791" s="217">
        <v>1.1223100423812866</v>
      </c>
      <c r="Y791" s="217">
        <v>91.427955627441406</v>
      </c>
      <c r="Z791" s="217">
        <v>32.663169860839844</v>
      </c>
      <c r="AA791" s="217">
        <v>54855.40234375</v>
      </c>
      <c r="AB791" s="216">
        <v>8659.37890625</v>
      </c>
    </row>
    <row r="792" spans="1:28">
      <c r="A792" s="352">
        <v>41869</v>
      </c>
      <c r="B792" s="242" t="s">
        <v>183</v>
      </c>
      <c r="C792" s="218" t="s">
        <v>122</v>
      </c>
      <c r="D792" s="241"/>
      <c r="E792" s="305">
        <v>129</v>
      </c>
      <c r="F792" s="305">
        <v>10</v>
      </c>
      <c r="G792" s="305">
        <v>387</v>
      </c>
      <c r="H792" s="305">
        <v>30</v>
      </c>
      <c r="I792" s="305">
        <v>1462</v>
      </c>
      <c r="J792" s="305">
        <v>114</v>
      </c>
      <c r="K792" s="215">
        <v>3360775</v>
      </c>
      <c r="L792" s="215">
        <v>3427048</v>
      </c>
      <c r="M792" s="216">
        <v>98.066177368164063</v>
      </c>
      <c r="N792" s="215">
        <v>6004030</v>
      </c>
      <c r="O792" s="215">
        <v>6115820</v>
      </c>
      <c r="P792" s="216">
        <v>98.172119140625</v>
      </c>
      <c r="Q792" s="215">
        <v>2606</v>
      </c>
      <c r="R792" s="217">
        <v>7.6042123138904572E-2</v>
      </c>
      <c r="S792" s="215">
        <v>1937</v>
      </c>
      <c r="T792" s="217">
        <v>3.1671959906816483E-2</v>
      </c>
      <c r="U792" s="215">
        <v>108257</v>
      </c>
      <c r="V792" s="217">
        <v>3.2211916446685791</v>
      </c>
      <c r="W792" s="215">
        <v>55064</v>
      </c>
      <c r="X792" s="217">
        <v>0.91711735725402832</v>
      </c>
      <c r="Y792" s="217">
        <v>91.508964538574219</v>
      </c>
      <c r="Z792" s="217">
        <v>34.627223968505859</v>
      </c>
      <c r="AA792" s="217">
        <v>44715.21484375</v>
      </c>
      <c r="AB792" s="216">
        <v>7099.92333984375</v>
      </c>
    </row>
    <row r="793" spans="1:28">
      <c r="A793" s="352">
        <v>41869</v>
      </c>
      <c r="B793" s="181" t="s">
        <v>126</v>
      </c>
      <c r="C793" s="218" t="s">
        <v>122</v>
      </c>
      <c r="D793" s="241"/>
      <c r="E793" s="305">
        <v>103</v>
      </c>
      <c r="F793" s="305">
        <v>6</v>
      </c>
      <c r="G793" s="305">
        <v>302</v>
      </c>
      <c r="H793" s="305">
        <v>18</v>
      </c>
      <c r="I793" s="305">
        <v>918</v>
      </c>
      <c r="J793" s="305">
        <v>74</v>
      </c>
      <c r="K793" s="215">
        <v>2715503</v>
      </c>
      <c r="L793" s="215">
        <v>2779305</v>
      </c>
      <c r="M793" s="216">
        <v>97.704391479492188</v>
      </c>
      <c r="N793" s="215">
        <v>5116644</v>
      </c>
      <c r="O793" s="215">
        <v>5223343</v>
      </c>
      <c r="P793" s="216">
        <v>97.957267761230469</v>
      </c>
      <c r="Q793" s="215">
        <v>4733</v>
      </c>
      <c r="R793" s="217">
        <v>0.1702943742275238</v>
      </c>
      <c r="S793" s="215">
        <v>1340</v>
      </c>
      <c r="T793" s="217">
        <v>2.565406821668148E-2</v>
      </c>
      <c r="U793" s="215">
        <v>92411</v>
      </c>
      <c r="V793" s="217">
        <v>3.4030895233154297</v>
      </c>
      <c r="W793" s="215">
        <v>52492</v>
      </c>
      <c r="X793" s="217">
        <v>1.0259068012237549</v>
      </c>
      <c r="Y793" s="217">
        <v>88.543228149414062</v>
      </c>
      <c r="Z793" s="217">
        <v>32.960067749023438</v>
      </c>
      <c r="AA793" s="217">
        <v>35177.6328125</v>
      </c>
      <c r="AB793" s="216">
        <v>5422.6884765625</v>
      </c>
    </row>
    <row r="794" spans="1:28">
      <c r="A794" s="352">
        <v>41869</v>
      </c>
      <c r="B794" s="181" t="s">
        <v>184</v>
      </c>
      <c r="C794" s="218" t="s">
        <v>122</v>
      </c>
      <c r="D794" s="241"/>
      <c r="E794" s="305">
        <v>95</v>
      </c>
      <c r="F794" s="305">
        <v>17</v>
      </c>
      <c r="G794" s="305">
        <v>283</v>
      </c>
      <c r="H794" s="305">
        <v>51</v>
      </c>
      <c r="I794" s="305">
        <v>950</v>
      </c>
      <c r="J794" s="305">
        <v>219</v>
      </c>
      <c r="K794" s="215">
        <v>2698111</v>
      </c>
      <c r="L794" s="215">
        <v>2765388</v>
      </c>
      <c r="M794" s="216">
        <v>97.567176818847656</v>
      </c>
      <c r="N794" s="215">
        <v>5994418</v>
      </c>
      <c r="O794" s="215">
        <v>6157525</v>
      </c>
      <c r="P794" s="216">
        <v>97.351097106933594</v>
      </c>
      <c r="Q794" s="215">
        <v>5734</v>
      </c>
      <c r="R794" s="217">
        <v>0.20734883844852448</v>
      </c>
      <c r="S794" s="215">
        <v>18464</v>
      </c>
      <c r="T794" s="217">
        <v>0.29986074566841125</v>
      </c>
      <c r="U794" s="215">
        <v>122430</v>
      </c>
      <c r="V794" s="217">
        <v>4.5376191139221191</v>
      </c>
      <c r="W794" s="215">
        <v>62362</v>
      </c>
      <c r="X794" s="217">
        <v>1.0403345823287964</v>
      </c>
      <c r="Y794" s="217">
        <v>78.879997253417969</v>
      </c>
      <c r="Z794" s="217">
        <v>30.609138488769531</v>
      </c>
      <c r="AA794" s="217">
        <v>34761.72265625</v>
      </c>
      <c r="AB794" s="216">
        <v>5517.49951171875</v>
      </c>
    </row>
    <row r="795" spans="1:28">
      <c r="A795" s="352">
        <v>41869</v>
      </c>
      <c r="B795" s="181" t="s">
        <v>131</v>
      </c>
      <c r="C795" s="218" t="s">
        <v>176</v>
      </c>
      <c r="D795" s="241"/>
      <c r="E795" s="305">
        <v>168</v>
      </c>
      <c r="F795" s="305">
        <v>20</v>
      </c>
      <c r="G795" s="305">
        <v>489</v>
      </c>
      <c r="H795" s="305">
        <v>50</v>
      </c>
      <c r="I795" s="305">
        <v>1412</v>
      </c>
      <c r="J795" s="305">
        <v>160</v>
      </c>
      <c r="K795" s="215">
        <v>18865</v>
      </c>
      <c r="L795" s="215">
        <v>17887996</v>
      </c>
      <c r="M795" s="216">
        <v>0.10546178370714188</v>
      </c>
      <c r="N795" s="215">
        <v>49052508</v>
      </c>
      <c r="O795" s="215">
        <v>49335872</v>
      </c>
      <c r="P795" s="216">
        <v>99.425643920898438</v>
      </c>
      <c r="Q795" s="215">
        <v>0</v>
      </c>
      <c r="R795" s="217">
        <v>0</v>
      </c>
      <c r="S795" s="215">
        <v>0</v>
      </c>
      <c r="T795" s="217">
        <v>0</v>
      </c>
      <c r="U795" s="215">
        <v>104261</v>
      </c>
      <c r="V795" s="217">
        <v>552.6689453125</v>
      </c>
      <c r="W795" s="215">
        <v>331955</v>
      </c>
      <c r="X795" s="217">
        <v>0.67673403024673462</v>
      </c>
      <c r="Y795" s="217">
        <v>40.917167663574219</v>
      </c>
      <c r="Z795" s="217">
        <v>26.128490447998047</v>
      </c>
      <c r="AA795" s="217">
        <v>78641.796875</v>
      </c>
      <c r="AB795" s="216">
        <v>16183.6005859375</v>
      </c>
    </row>
    <row r="796" spans="1:28">
      <c r="A796" s="352">
        <v>41869</v>
      </c>
      <c r="B796" s="181" t="s">
        <v>124</v>
      </c>
      <c r="C796" s="181" t="s">
        <v>176</v>
      </c>
      <c r="D796" s="241"/>
      <c r="E796" s="180">
        <v>113</v>
      </c>
      <c r="F796" s="180">
        <v>32</v>
      </c>
      <c r="G796" s="180">
        <v>332</v>
      </c>
      <c r="H796" s="180">
        <v>86</v>
      </c>
      <c r="I796" s="180">
        <v>1269</v>
      </c>
      <c r="J796" s="180">
        <v>340</v>
      </c>
      <c r="K796" s="215">
        <v>14630</v>
      </c>
      <c r="L796" s="215">
        <v>12487528</v>
      </c>
      <c r="M796" s="216">
        <v>0.11715689301490784</v>
      </c>
      <c r="N796" s="215">
        <v>32717772</v>
      </c>
      <c r="O796" s="215">
        <v>33047862</v>
      </c>
      <c r="P796" s="216">
        <v>99.001174926757813</v>
      </c>
      <c r="Q796" s="215">
        <v>0</v>
      </c>
      <c r="R796" s="217">
        <v>0</v>
      </c>
      <c r="S796" s="215">
        <v>0</v>
      </c>
      <c r="T796" s="217">
        <v>0</v>
      </c>
      <c r="U796" s="215">
        <v>81602</v>
      </c>
      <c r="V796" s="217">
        <v>557.771728515625</v>
      </c>
      <c r="W796" s="215">
        <v>172987</v>
      </c>
      <c r="X796" s="217">
        <v>0.52872484922409058</v>
      </c>
      <c r="Y796" s="217">
        <v>42.658641815185547</v>
      </c>
      <c r="Z796" s="217">
        <v>27.450284957885742</v>
      </c>
      <c r="AA796" s="217">
        <v>56584.4921875</v>
      </c>
      <c r="AB796" s="216">
        <v>10300.30859375</v>
      </c>
    </row>
    <row r="797" spans="1:28">
      <c r="A797" s="352">
        <v>41869</v>
      </c>
      <c r="B797" s="206" t="s">
        <v>133</v>
      </c>
      <c r="C797" s="206" t="s">
        <v>176</v>
      </c>
      <c r="D797" s="241"/>
      <c r="E797" s="180">
        <v>163</v>
      </c>
      <c r="F797" s="180">
        <v>11</v>
      </c>
      <c r="G797" s="180">
        <v>482</v>
      </c>
      <c r="H797" s="180">
        <v>33</v>
      </c>
      <c r="I797" s="180">
        <v>1399</v>
      </c>
      <c r="J797" s="180">
        <v>112</v>
      </c>
      <c r="K797" s="254">
        <v>18025</v>
      </c>
      <c r="L797" s="254">
        <v>18589992</v>
      </c>
      <c r="M797" s="246">
        <v>9.6960775554180145E-2</v>
      </c>
      <c r="N797" s="254">
        <v>56915876</v>
      </c>
      <c r="O797" s="254">
        <v>57125400</v>
      </c>
      <c r="P797" s="246">
        <v>99.633224487304688</v>
      </c>
      <c r="Q797" s="254">
        <v>0</v>
      </c>
      <c r="R797" s="249">
        <v>0</v>
      </c>
      <c r="S797" s="254">
        <v>0</v>
      </c>
      <c r="T797" s="249">
        <v>0</v>
      </c>
      <c r="U797" s="254">
        <v>98629</v>
      </c>
      <c r="V797" s="249">
        <v>547.17889404296875</v>
      </c>
      <c r="W797" s="254">
        <v>223954</v>
      </c>
      <c r="X797" s="249">
        <v>0.39348247647285461</v>
      </c>
      <c r="Y797" s="249">
        <v>41.8076171875</v>
      </c>
      <c r="Z797" s="249">
        <v>26.812385559082031</v>
      </c>
      <c r="AA797" s="249">
        <v>99407.859375</v>
      </c>
      <c r="AB797" s="246">
        <v>19676.59375</v>
      </c>
    </row>
    <row r="798" spans="1:28">
      <c r="A798" s="352">
        <v>41869</v>
      </c>
      <c r="B798" s="206" t="s">
        <v>125</v>
      </c>
      <c r="C798" s="206" t="s">
        <v>176</v>
      </c>
      <c r="D798" s="241"/>
      <c r="E798" s="180">
        <v>164</v>
      </c>
      <c r="F798" s="180">
        <v>8</v>
      </c>
      <c r="G798" s="180">
        <v>468</v>
      </c>
      <c r="H798" s="180">
        <v>24</v>
      </c>
      <c r="I798" s="180">
        <v>1522</v>
      </c>
      <c r="J798" s="180">
        <v>92</v>
      </c>
      <c r="K798" s="254">
        <v>17220</v>
      </c>
      <c r="L798" s="254">
        <v>14335963</v>
      </c>
      <c r="M798" s="246">
        <v>0.12011750042438507</v>
      </c>
      <c r="N798" s="254">
        <v>41284884</v>
      </c>
      <c r="O798" s="254">
        <v>41524740</v>
      </c>
      <c r="P798" s="246">
        <v>99.422378540039063</v>
      </c>
      <c r="Q798" s="254">
        <v>0</v>
      </c>
      <c r="R798" s="249">
        <v>0</v>
      </c>
      <c r="S798" s="254">
        <v>0</v>
      </c>
      <c r="T798" s="249">
        <v>0</v>
      </c>
      <c r="U798" s="254">
        <v>84328</v>
      </c>
      <c r="V798" s="249">
        <v>489.70962524414062</v>
      </c>
      <c r="W798" s="254">
        <v>190126</v>
      </c>
      <c r="X798" s="249">
        <v>0.46052205562591553</v>
      </c>
      <c r="Y798" s="249">
        <v>40.712089538574219</v>
      </c>
      <c r="Z798" s="249">
        <v>25.82258415222168</v>
      </c>
      <c r="AA798" s="249">
        <v>71367.328125</v>
      </c>
      <c r="AB798" s="246">
        <v>13311.3251953125</v>
      </c>
    </row>
    <row r="799" spans="1:28">
      <c r="A799" s="352">
        <v>41869</v>
      </c>
      <c r="B799" s="181" t="s">
        <v>127</v>
      </c>
      <c r="C799" s="181" t="s">
        <v>128</v>
      </c>
      <c r="D799" s="241"/>
      <c r="E799" s="388">
        <v>149</v>
      </c>
      <c r="F799" s="388">
        <v>12</v>
      </c>
      <c r="G799" s="388">
        <v>447</v>
      </c>
      <c r="H799" s="388">
        <v>36</v>
      </c>
      <c r="I799" s="388">
        <v>1419</v>
      </c>
      <c r="J799" s="388">
        <v>122</v>
      </c>
      <c r="K799" s="187">
        <v>5431468</v>
      </c>
      <c r="L799" s="187">
        <v>5436621</v>
      </c>
      <c r="M799" s="185">
        <v>99.905220031738281</v>
      </c>
      <c r="N799" s="187">
        <v>21967988</v>
      </c>
      <c r="O799" s="187">
        <v>22073780</v>
      </c>
      <c r="P799" s="185">
        <v>99.520736694335938</v>
      </c>
      <c r="Q799" s="187">
        <v>92148</v>
      </c>
      <c r="R799" s="186">
        <v>1.6949498653411865</v>
      </c>
      <c r="S799" s="187">
        <v>10911</v>
      </c>
      <c r="T799" s="186">
        <v>4.942968487739563E-2</v>
      </c>
      <c r="U799" s="187">
        <v>76528</v>
      </c>
      <c r="V799" s="186">
        <v>1.4089745283126831</v>
      </c>
      <c r="W799" s="187">
        <v>16789</v>
      </c>
      <c r="X799" s="186">
        <v>7.6424844563007355E-2</v>
      </c>
      <c r="Y799" s="186">
        <v>110.96815490722656</v>
      </c>
      <c r="Z799" s="186">
        <v>28.45362663269043</v>
      </c>
      <c r="AA799" s="186">
        <v>52243.890625</v>
      </c>
      <c r="AB799" s="185">
        <v>8579.49609375</v>
      </c>
    </row>
    <row r="800" spans="1:28">
      <c r="A800" s="352">
        <v>41869</v>
      </c>
      <c r="B800" s="181" t="s">
        <v>129</v>
      </c>
      <c r="C800" s="181" t="s">
        <v>128</v>
      </c>
      <c r="D800" s="241"/>
      <c r="E800" s="388">
        <v>151</v>
      </c>
      <c r="F800" s="388">
        <v>2</v>
      </c>
      <c r="G800" s="388">
        <v>449</v>
      </c>
      <c r="H800" s="388">
        <v>6</v>
      </c>
      <c r="I800" s="388">
        <v>1165</v>
      </c>
      <c r="J800" s="388">
        <v>17</v>
      </c>
      <c r="K800" s="187">
        <v>3342475</v>
      </c>
      <c r="L800" s="187">
        <v>3345811</v>
      </c>
      <c r="M800" s="185">
        <v>99.900291442871094</v>
      </c>
      <c r="N800" s="187">
        <v>13894283</v>
      </c>
      <c r="O800" s="187">
        <v>13956653</v>
      </c>
      <c r="P800" s="185">
        <v>99.553115844726563</v>
      </c>
      <c r="Q800" s="187">
        <v>58219</v>
      </c>
      <c r="R800" s="186">
        <v>1.7400563955307007</v>
      </c>
      <c r="S800" s="187">
        <v>8116</v>
      </c>
      <c r="T800" s="186">
        <v>5.8151479810476303E-2</v>
      </c>
      <c r="U800" s="187">
        <v>55002</v>
      </c>
      <c r="V800" s="186">
        <v>1.6455470323562622</v>
      </c>
      <c r="W800" s="187">
        <v>11997</v>
      </c>
      <c r="X800" s="186">
        <v>8.6344867944717407E-2</v>
      </c>
      <c r="Y800" s="186">
        <v>107.48773956298828</v>
      </c>
      <c r="Z800" s="186">
        <v>28.206314086914062</v>
      </c>
      <c r="AA800" s="186">
        <v>36262.60546875</v>
      </c>
      <c r="AB800" s="185">
        <v>5511.208984375</v>
      </c>
    </row>
    <row r="801" spans="1:28">
      <c r="A801" s="352">
        <v>41869</v>
      </c>
      <c r="B801" s="199" t="s">
        <v>130</v>
      </c>
      <c r="C801" s="199" t="s">
        <v>128</v>
      </c>
      <c r="D801" s="241"/>
      <c r="E801" s="219">
        <v>176</v>
      </c>
      <c r="F801" s="219">
        <v>5</v>
      </c>
      <c r="G801" s="219">
        <v>528</v>
      </c>
      <c r="H801" s="219">
        <v>15</v>
      </c>
      <c r="I801" s="219">
        <v>827</v>
      </c>
      <c r="J801" s="219">
        <v>31</v>
      </c>
      <c r="K801" s="255">
        <v>7520023</v>
      </c>
      <c r="L801" s="255">
        <v>7520628</v>
      </c>
      <c r="M801" s="196">
        <v>99.991958618164063</v>
      </c>
      <c r="N801" s="255">
        <v>32631918</v>
      </c>
      <c r="O801" s="255">
        <v>32687432</v>
      </c>
      <c r="P801" s="196">
        <v>99.830169677734375</v>
      </c>
      <c r="Q801" s="255">
        <v>57753</v>
      </c>
      <c r="R801" s="214">
        <v>0.76792788505554199</v>
      </c>
      <c r="S801" s="255">
        <v>7660</v>
      </c>
      <c r="T801" s="214">
        <v>2.343408390879631E-2</v>
      </c>
      <c r="U801" s="255">
        <v>52882</v>
      </c>
      <c r="V801" s="214">
        <v>0.70321595668792725</v>
      </c>
      <c r="W801" s="255">
        <v>13686</v>
      </c>
      <c r="X801" s="214">
        <v>4.1940532624721527E-2</v>
      </c>
      <c r="Y801" s="256">
        <v>117.81864929199219</v>
      </c>
      <c r="Z801" s="256">
        <v>32.242450714111328</v>
      </c>
      <c r="AA801" s="256">
        <v>78823.203125</v>
      </c>
      <c r="AB801" s="256">
        <v>15273.498046875</v>
      </c>
    </row>
    <row r="802" spans="1:28">
      <c r="A802" s="352">
        <v>41869</v>
      </c>
      <c r="B802" s="180" t="s">
        <v>132</v>
      </c>
      <c r="C802" s="180" t="s">
        <v>128</v>
      </c>
      <c r="D802" s="241"/>
      <c r="E802" s="219">
        <v>178</v>
      </c>
      <c r="F802" s="219">
        <v>5</v>
      </c>
      <c r="G802" s="219">
        <v>527</v>
      </c>
      <c r="H802" s="219">
        <v>15</v>
      </c>
      <c r="I802" s="219">
        <v>982</v>
      </c>
      <c r="J802" s="219">
        <v>30</v>
      </c>
      <c r="K802" s="219">
        <v>5882306</v>
      </c>
      <c r="L802" s="219">
        <v>5883606</v>
      </c>
      <c r="M802" s="196">
        <v>99.9779052734375</v>
      </c>
      <c r="N802" s="219">
        <v>24330284</v>
      </c>
      <c r="O802" s="219">
        <v>24385824</v>
      </c>
      <c r="P802" s="196">
        <v>99.772247314453125</v>
      </c>
      <c r="Q802" s="219">
        <v>9680</v>
      </c>
      <c r="R802" s="196">
        <v>0.16452495753765106</v>
      </c>
      <c r="S802" s="219">
        <v>6228</v>
      </c>
      <c r="T802" s="196">
        <v>2.5539427995681763E-2</v>
      </c>
      <c r="U802" s="219">
        <v>45415</v>
      </c>
      <c r="V802" s="196">
        <v>0.77206116914749146</v>
      </c>
      <c r="W802" s="219">
        <v>11971</v>
      </c>
      <c r="X802" s="196">
        <v>4.9202054738998413E-2</v>
      </c>
      <c r="Y802" s="194">
        <v>107.70764923095703</v>
      </c>
      <c r="Z802" s="194">
        <v>29.561975479125977</v>
      </c>
      <c r="AA802" s="194">
        <v>59379.6640625</v>
      </c>
      <c r="AB802" s="194">
        <v>9907.6787109375</v>
      </c>
    </row>
    <row r="803" spans="1:28">
      <c r="A803" s="352">
        <v>41868</v>
      </c>
      <c r="B803" s="199" t="s">
        <v>6</v>
      </c>
      <c r="C803" s="199"/>
      <c r="D803" s="241"/>
      <c r="E803" s="219">
        <v>1914</v>
      </c>
      <c r="F803" s="219">
        <v>200</v>
      </c>
      <c r="G803" s="219">
        <v>5669</v>
      </c>
      <c r="H803" s="219">
        <v>581</v>
      </c>
      <c r="I803" s="219">
        <v>16580</v>
      </c>
      <c r="J803" s="219">
        <v>2213</v>
      </c>
      <c r="K803" s="255">
        <v>41729181</v>
      </c>
      <c r="L803" s="255">
        <v>105624964</v>
      </c>
      <c r="M803" s="196">
        <v>39.506930388160889</v>
      </c>
      <c r="N803" s="255">
        <v>312859215</v>
      </c>
      <c r="O803" s="255">
        <v>315115411</v>
      </c>
      <c r="P803" s="196">
        <v>99.284009629094271</v>
      </c>
      <c r="Q803" s="255">
        <v>325082</v>
      </c>
      <c r="R803" s="214" t="e">
        <v>#DIV/0!</v>
      </c>
      <c r="S803" s="255">
        <v>192686</v>
      </c>
      <c r="T803" s="214">
        <v>0.14625999500921974</v>
      </c>
      <c r="U803" s="255">
        <v>1455927</v>
      </c>
      <c r="V803" s="214">
        <v>3.488990070494244</v>
      </c>
      <c r="W803" s="255">
        <v>1423228</v>
      </c>
      <c r="X803" s="214">
        <v>0.45491004678332864</v>
      </c>
      <c r="Y803" s="256">
        <v>79.121780776977531</v>
      </c>
      <c r="Z803" s="256">
        <v>29.482430076599119</v>
      </c>
      <c r="AA803" s="256">
        <v>786217.32421875</v>
      </c>
      <c r="AB803" s="256">
        <v>139003.7236328125</v>
      </c>
    </row>
    <row r="804" spans="1:28">
      <c r="A804" s="352">
        <v>41868</v>
      </c>
      <c r="B804" s="180" t="s">
        <v>134</v>
      </c>
      <c r="C804" s="180"/>
      <c r="D804" s="241"/>
      <c r="E804" s="219">
        <v>652</v>
      </c>
      <c r="F804" s="219">
        <v>105</v>
      </c>
      <c r="G804" s="219">
        <v>1947</v>
      </c>
      <c r="H804" s="219">
        <v>316</v>
      </c>
      <c r="I804" s="219">
        <v>6601</v>
      </c>
      <c r="J804" s="219">
        <v>1305</v>
      </c>
      <c r="K804" s="219">
        <v>20260855</v>
      </c>
      <c r="L804" s="219">
        <v>20846778</v>
      </c>
      <c r="M804" s="196">
        <v>97.189383414549724</v>
      </c>
      <c r="N804" s="219">
        <v>39530373</v>
      </c>
      <c r="O804" s="219">
        <v>40490003</v>
      </c>
      <c r="P804" s="196">
        <v>97.629958189926541</v>
      </c>
      <c r="Q804" s="219">
        <v>135580</v>
      </c>
      <c r="R804" s="196">
        <v>0.65036429425757447</v>
      </c>
      <c r="S804" s="219">
        <v>172559</v>
      </c>
      <c r="T804" s="196">
        <v>0.42617680540400632</v>
      </c>
      <c r="U804" s="219">
        <v>887386</v>
      </c>
      <c r="V804" s="196">
        <v>4.3798052401820309</v>
      </c>
      <c r="W804" s="219">
        <v>487819</v>
      </c>
      <c r="X804" s="196">
        <v>1.2340359024415088</v>
      </c>
      <c r="Y804" s="194">
        <v>84.878703308105472</v>
      </c>
      <c r="Z804" s="194">
        <v>31.742346572875977</v>
      </c>
      <c r="AA804" s="194">
        <v>246465.078125</v>
      </c>
      <c r="AB804" s="194">
        <v>38994.7568359375</v>
      </c>
    </row>
    <row r="805" spans="1:28">
      <c r="A805" s="352">
        <v>41868</v>
      </c>
      <c r="B805" s="180" t="s">
        <v>175</v>
      </c>
      <c r="C805" s="180"/>
      <c r="D805" s="241"/>
      <c r="E805" s="219">
        <v>608</v>
      </c>
      <c r="F805" s="219">
        <v>71</v>
      </c>
      <c r="G805" s="219">
        <v>1771</v>
      </c>
      <c r="H805" s="219">
        <v>193</v>
      </c>
      <c r="I805" s="219">
        <v>5602</v>
      </c>
      <c r="J805" s="219">
        <v>704</v>
      </c>
      <c r="K805" s="219">
        <v>68740</v>
      </c>
      <c r="L805" s="219">
        <v>63369566</v>
      </c>
      <c r="M805" s="196">
        <v>0.10847478425211243</v>
      </c>
      <c r="N805" s="219">
        <v>182309678</v>
      </c>
      <c r="O805" s="219">
        <v>183373304</v>
      </c>
      <c r="P805" s="196">
        <v>99.419966823524106</v>
      </c>
      <c r="Q805" s="219">
        <v>0</v>
      </c>
      <c r="R805" s="196" t="e">
        <v>#DIV/0!</v>
      </c>
      <c r="S805" s="219">
        <v>0</v>
      </c>
      <c r="T805" s="196" t="e">
        <v>#DIV/0!</v>
      </c>
      <c r="U805" s="219">
        <v>346725</v>
      </c>
      <c r="V805" s="196">
        <v>504.40064834434037</v>
      </c>
      <c r="W805" s="219">
        <v>884416</v>
      </c>
      <c r="X805" s="196">
        <v>0.48511742221813259</v>
      </c>
      <c r="Y805" s="194">
        <v>41.58268928527832</v>
      </c>
      <c r="Z805" s="194">
        <v>26.325112342834473</v>
      </c>
      <c r="AA805" s="194">
        <v>309180.0703125</v>
      </c>
      <c r="AB805" s="194">
        <v>58986.333984375</v>
      </c>
    </row>
    <row r="806" spans="1:28">
      <c r="A806" s="352">
        <v>41868</v>
      </c>
      <c r="B806" s="218" t="s">
        <v>135</v>
      </c>
      <c r="C806" s="126"/>
      <c r="D806" s="241"/>
      <c r="E806" s="219">
        <v>654</v>
      </c>
      <c r="F806" s="219">
        <v>24</v>
      </c>
      <c r="G806" s="219">
        <v>1951</v>
      </c>
      <c r="H806" s="219">
        <v>72</v>
      </c>
      <c r="I806" s="219">
        <v>4377</v>
      </c>
      <c r="J806" s="219">
        <v>204</v>
      </c>
      <c r="K806" s="189">
        <v>21399586</v>
      </c>
      <c r="L806" s="189">
        <v>21408620</v>
      </c>
      <c r="M806" s="196">
        <v>99.957802044223314</v>
      </c>
      <c r="N806" s="189">
        <v>91019164</v>
      </c>
      <c r="O806" s="189">
        <v>91252104</v>
      </c>
      <c r="P806" s="196">
        <v>99.744729173587061</v>
      </c>
      <c r="Q806" s="189">
        <v>189502</v>
      </c>
      <c r="R806" s="192">
        <v>0.8851668208806045</v>
      </c>
      <c r="S806" s="189">
        <v>20127</v>
      </c>
      <c r="T806" s="192">
        <v>2.2056477515130634E-2</v>
      </c>
      <c r="U806" s="189">
        <v>221816</v>
      </c>
      <c r="V806" s="205">
        <v>1.0365434037968062</v>
      </c>
      <c r="W806" s="189">
        <v>50993</v>
      </c>
      <c r="X806" s="205">
        <v>5.6024464456676415E-2</v>
      </c>
      <c r="Y806" s="203">
        <v>110.90394973754883</v>
      </c>
      <c r="Z806" s="203">
        <v>30.379831314086914</v>
      </c>
      <c r="AA806" s="203">
        <v>230572.17578125</v>
      </c>
      <c r="AB806" s="203">
        <v>41022.6328125</v>
      </c>
    </row>
    <row r="807" spans="1:28">
      <c r="A807" s="352">
        <v>41868</v>
      </c>
      <c r="B807" s="218" t="s">
        <v>121</v>
      </c>
      <c r="C807" s="218" t="s">
        <v>122</v>
      </c>
      <c r="D807" s="241"/>
      <c r="E807" s="305">
        <v>168</v>
      </c>
      <c r="F807" s="305">
        <v>61</v>
      </c>
      <c r="G807" s="305">
        <v>492</v>
      </c>
      <c r="H807" s="305">
        <v>183</v>
      </c>
      <c r="I807" s="305">
        <v>1836</v>
      </c>
      <c r="J807" s="305">
        <v>766</v>
      </c>
      <c r="K807" s="215">
        <v>6939121</v>
      </c>
      <c r="L807" s="215">
        <v>7232228</v>
      </c>
      <c r="M807" s="216">
        <v>95.947212219238281</v>
      </c>
      <c r="N807" s="215">
        <v>14759585</v>
      </c>
      <c r="O807" s="215">
        <v>15160076</v>
      </c>
      <c r="P807" s="216">
        <v>97.358253479003906</v>
      </c>
      <c r="Q807" s="215">
        <v>112070</v>
      </c>
      <c r="R807" s="217">
        <v>1.5495916604995728</v>
      </c>
      <c r="S807" s="215">
        <v>123671</v>
      </c>
      <c r="T807" s="217">
        <v>0.81576770544052124</v>
      </c>
      <c r="U807" s="215">
        <v>392982</v>
      </c>
      <c r="V807" s="217">
        <v>5.6632819175720215</v>
      </c>
      <c r="W807" s="215">
        <v>236713</v>
      </c>
      <c r="X807" s="217">
        <v>1.6037917137145996</v>
      </c>
      <c r="Y807" s="217">
        <v>71.966346740722656</v>
      </c>
      <c r="Z807" s="217">
        <v>25.952888488769531</v>
      </c>
      <c r="AA807" s="217">
        <v>76374.1484375</v>
      </c>
      <c r="AB807" s="216">
        <v>11276.34375</v>
      </c>
    </row>
    <row r="808" spans="1:28">
      <c r="A808" s="352">
        <v>41868</v>
      </c>
      <c r="B808" s="242" t="s">
        <v>123</v>
      </c>
      <c r="C808" s="218" t="s">
        <v>122</v>
      </c>
      <c r="D808" s="241"/>
      <c r="E808" s="305">
        <v>157</v>
      </c>
      <c r="F808" s="305">
        <v>11</v>
      </c>
      <c r="G808" s="305">
        <v>483</v>
      </c>
      <c r="H808" s="305">
        <v>34</v>
      </c>
      <c r="I808" s="305">
        <v>1435</v>
      </c>
      <c r="J808" s="305">
        <v>132</v>
      </c>
      <c r="K808" s="215">
        <v>4561805</v>
      </c>
      <c r="L808" s="215">
        <v>4656581</v>
      </c>
      <c r="M808" s="216">
        <v>97.964683532714844</v>
      </c>
      <c r="N808" s="215">
        <v>7968647</v>
      </c>
      <c r="O808" s="215">
        <v>8138589</v>
      </c>
      <c r="P808" s="216">
        <v>97.911895751953125</v>
      </c>
      <c r="Q808" s="215">
        <v>7475</v>
      </c>
      <c r="R808" s="217">
        <v>0.16052550077438354</v>
      </c>
      <c r="S808" s="215">
        <v>13267</v>
      </c>
      <c r="T808" s="217">
        <v>0.1630135178565979</v>
      </c>
      <c r="U808" s="215">
        <v>181366</v>
      </c>
      <c r="V808" s="217">
        <v>3.9757509231567383</v>
      </c>
      <c r="W808" s="215">
        <v>80800</v>
      </c>
      <c r="X808" s="217">
        <v>1.0139738321304321</v>
      </c>
      <c r="Y808" s="217">
        <v>91.155342102050781</v>
      </c>
      <c r="Z808" s="217">
        <v>33.499099731445312</v>
      </c>
      <c r="AA808" s="217">
        <v>54836.9296875</v>
      </c>
      <c r="AB808" s="216">
        <v>9037.9580078125</v>
      </c>
    </row>
    <row r="809" spans="1:28">
      <c r="A809" s="352">
        <v>41868</v>
      </c>
      <c r="B809" s="242" t="s">
        <v>183</v>
      </c>
      <c r="C809" s="218" t="s">
        <v>122</v>
      </c>
      <c r="D809" s="241"/>
      <c r="E809" s="305">
        <v>129</v>
      </c>
      <c r="F809" s="305">
        <v>10</v>
      </c>
      <c r="G809" s="305">
        <v>387</v>
      </c>
      <c r="H809" s="305">
        <v>30</v>
      </c>
      <c r="I809" s="305">
        <v>1462</v>
      </c>
      <c r="J809" s="305">
        <v>114</v>
      </c>
      <c r="K809" s="215">
        <v>3321516</v>
      </c>
      <c r="L809" s="215">
        <v>3386350</v>
      </c>
      <c r="M809" s="216">
        <v>98.085433959960938</v>
      </c>
      <c r="N809" s="215">
        <v>5880063</v>
      </c>
      <c r="O809" s="215">
        <v>5995477</v>
      </c>
      <c r="P809" s="216">
        <v>98.074981689453125</v>
      </c>
      <c r="Q809" s="215">
        <v>2224</v>
      </c>
      <c r="R809" s="217">
        <v>6.5675429999828339E-2</v>
      </c>
      <c r="S809" s="215">
        <v>1467</v>
      </c>
      <c r="T809" s="217">
        <v>2.4468444287776947E-2</v>
      </c>
      <c r="U809" s="215">
        <v>97358</v>
      </c>
      <c r="V809" s="217">
        <v>2.9311313629150391</v>
      </c>
      <c r="W809" s="215">
        <v>54557</v>
      </c>
      <c r="X809" s="217">
        <v>0.92783021926879883</v>
      </c>
      <c r="Y809" s="217">
        <v>90.685134887695313</v>
      </c>
      <c r="Z809" s="217">
        <v>34.164031982421875</v>
      </c>
      <c r="AA809" s="217">
        <v>39981.1015625</v>
      </c>
      <c r="AB809" s="216">
        <v>6698.9423828125</v>
      </c>
    </row>
    <row r="810" spans="1:28">
      <c r="A810" s="352">
        <v>41868</v>
      </c>
      <c r="B810" s="181" t="s">
        <v>126</v>
      </c>
      <c r="C810" s="218" t="s">
        <v>122</v>
      </c>
      <c r="D810" s="241"/>
      <c r="E810" s="305">
        <v>103</v>
      </c>
      <c r="F810" s="305">
        <v>6</v>
      </c>
      <c r="G810" s="305">
        <v>302</v>
      </c>
      <c r="H810" s="305">
        <v>18</v>
      </c>
      <c r="I810" s="305">
        <v>918</v>
      </c>
      <c r="J810" s="305">
        <v>74</v>
      </c>
      <c r="K810" s="215">
        <v>2807171</v>
      </c>
      <c r="L810" s="215">
        <v>2870265</v>
      </c>
      <c r="M810" s="216">
        <v>97.801803588867188</v>
      </c>
      <c r="N810" s="215">
        <v>5225710</v>
      </c>
      <c r="O810" s="215">
        <v>5340490</v>
      </c>
      <c r="P810" s="216">
        <v>97.850761413574219</v>
      </c>
      <c r="Q810" s="215">
        <v>6326</v>
      </c>
      <c r="R810" s="217">
        <v>0.22039777040481567</v>
      </c>
      <c r="S810" s="215">
        <v>2097</v>
      </c>
      <c r="T810" s="217">
        <v>3.9266061037778854E-2</v>
      </c>
      <c r="U810" s="215">
        <v>95131</v>
      </c>
      <c r="V810" s="217">
        <v>3.3888566493988037</v>
      </c>
      <c r="W810" s="215">
        <v>52634</v>
      </c>
      <c r="X810" s="217">
        <v>1.0072124004364014</v>
      </c>
      <c r="Y810" s="217">
        <v>89.672554016113281</v>
      </c>
      <c r="Z810" s="217">
        <v>34.600425720214844</v>
      </c>
      <c r="AA810" s="217">
        <v>38345.21875</v>
      </c>
      <c r="AB810" s="216">
        <v>6125.8525390625</v>
      </c>
    </row>
    <row r="811" spans="1:28">
      <c r="A811" s="352">
        <v>41868</v>
      </c>
      <c r="B811" s="181" t="s">
        <v>184</v>
      </c>
      <c r="C811" s="218" t="s">
        <v>122</v>
      </c>
      <c r="D811" s="241"/>
      <c r="E811" s="305">
        <v>95</v>
      </c>
      <c r="F811" s="305">
        <v>17</v>
      </c>
      <c r="G811" s="305">
        <v>283</v>
      </c>
      <c r="H811" s="305">
        <v>51</v>
      </c>
      <c r="I811" s="305">
        <v>950</v>
      </c>
      <c r="J811" s="305">
        <v>219</v>
      </c>
      <c r="K811" s="215">
        <v>2631242</v>
      </c>
      <c r="L811" s="215">
        <v>2701354</v>
      </c>
      <c r="M811" s="216">
        <v>97.404563903808594</v>
      </c>
      <c r="N811" s="215">
        <v>5696368</v>
      </c>
      <c r="O811" s="215">
        <v>5855371</v>
      </c>
      <c r="P811" s="216">
        <v>97.284492492675781</v>
      </c>
      <c r="Q811" s="215">
        <v>7485</v>
      </c>
      <c r="R811" s="217">
        <v>0.27708327770233154</v>
      </c>
      <c r="S811" s="215">
        <v>32057</v>
      </c>
      <c r="T811" s="217">
        <v>0.54748022556304932</v>
      </c>
      <c r="U811" s="215">
        <v>120549</v>
      </c>
      <c r="V811" s="217">
        <v>4.5814485549926758</v>
      </c>
      <c r="W811" s="215">
        <v>63115</v>
      </c>
      <c r="X811" s="217">
        <v>1.1079866886138916</v>
      </c>
      <c r="Y811" s="217">
        <v>80.914138793945313</v>
      </c>
      <c r="Z811" s="217">
        <v>30.49528694152832</v>
      </c>
      <c r="AA811" s="217">
        <v>36927.6796875</v>
      </c>
      <c r="AB811" s="216">
        <v>5855.66015625</v>
      </c>
    </row>
    <row r="812" spans="1:28">
      <c r="A812" s="352">
        <v>41868</v>
      </c>
      <c r="B812" s="181" t="s">
        <v>131</v>
      </c>
      <c r="C812" s="218" t="s">
        <v>176</v>
      </c>
      <c r="D812" s="241"/>
      <c r="E812" s="305">
        <v>168</v>
      </c>
      <c r="F812" s="305">
        <v>20</v>
      </c>
      <c r="G812" s="305">
        <v>489</v>
      </c>
      <c r="H812" s="305">
        <v>50</v>
      </c>
      <c r="I812" s="305">
        <v>1412</v>
      </c>
      <c r="J812" s="305">
        <v>160</v>
      </c>
      <c r="K812" s="215">
        <v>18865</v>
      </c>
      <c r="L812" s="215">
        <v>17888816</v>
      </c>
      <c r="M812" s="216">
        <v>0.10545694828033447</v>
      </c>
      <c r="N812" s="215">
        <v>49911144</v>
      </c>
      <c r="O812" s="215">
        <v>50185096</v>
      </c>
      <c r="P812" s="216">
        <v>99.454116821289063</v>
      </c>
      <c r="Q812" s="215">
        <v>0</v>
      </c>
      <c r="R812" s="217">
        <v>0</v>
      </c>
      <c r="S812" s="215">
        <v>0</v>
      </c>
      <c r="T812" s="217">
        <v>0</v>
      </c>
      <c r="U812" s="215">
        <v>93608</v>
      </c>
      <c r="V812" s="217">
        <v>496.19931030273437</v>
      </c>
      <c r="W812" s="215">
        <v>309220</v>
      </c>
      <c r="X812" s="217">
        <v>0.6195409893989563</v>
      </c>
      <c r="Y812" s="217">
        <v>40.941226959228516</v>
      </c>
      <c r="Z812" s="217">
        <v>26.026203155517578</v>
      </c>
      <c r="AA812" s="217">
        <v>79999.4765625</v>
      </c>
      <c r="AB812" s="216">
        <v>15899.376953125</v>
      </c>
    </row>
    <row r="813" spans="1:28">
      <c r="A813" s="352">
        <v>41868</v>
      </c>
      <c r="B813" s="181" t="s">
        <v>124</v>
      </c>
      <c r="C813" s="181" t="s">
        <v>176</v>
      </c>
      <c r="D813" s="241"/>
      <c r="E813" s="180">
        <v>113</v>
      </c>
      <c r="F813" s="180">
        <v>32</v>
      </c>
      <c r="G813" s="180">
        <v>332</v>
      </c>
      <c r="H813" s="180">
        <v>86</v>
      </c>
      <c r="I813" s="180">
        <v>1269</v>
      </c>
      <c r="J813" s="180">
        <v>340</v>
      </c>
      <c r="K813" s="215">
        <v>14630</v>
      </c>
      <c r="L813" s="215">
        <v>12456937</v>
      </c>
      <c r="M813" s="216">
        <v>0.11744460463523865</v>
      </c>
      <c r="N813" s="215">
        <v>32726886</v>
      </c>
      <c r="O813" s="215">
        <v>33070640</v>
      </c>
      <c r="P813" s="216">
        <v>98.960548400878906</v>
      </c>
      <c r="Q813" s="215">
        <v>0</v>
      </c>
      <c r="R813" s="217">
        <v>0</v>
      </c>
      <c r="S813" s="215">
        <v>0</v>
      </c>
      <c r="T813" s="217">
        <v>0</v>
      </c>
      <c r="U813" s="215">
        <v>78484</v>
      </c>
      <c r="V813" s="217">
        <v>536.4593505859375</v>
      </c>
      <c r="W813" s="215">
        <v>165737</v>
      </c>
      <c r="X813" s="217">
        <v>0.50642460584640503</v>
      </c>
      <c r="Y813" s="217">
        <v>42.549594879150391</v>
      </c>
      <c r="Z813" s="217">
        <v>27.300064086914063</v>
      </c>
      <c r="AA813" s="217">
        <v>55393.8125</v>
      </c>
      <c r="AB813" s="216">
        <v>9979.7666015625</v>
      </c>
    </row>
    <row r="814" spans="1:28">
      <c r="A814" s="352">
        <v>41868</v>
      </c>
      <c r="B814" s="206" t="s">
        <v>133</v>
      </c>
      <c r="C814" s="206" t="s">
        <v>176</v>
      </c>
      <c r="D814" s="241"/>
      <c r="E814" s="180">
        <v>163</v>
      </c>
      <c r="F814" s="180">
        <v>11</v>
      </c>
      <c r="G814" s="180">
        <v>482</v>
      </c>
      <c r="H814" s="180">
        <v>33</v>
      </c>
      <c r="I814" s="180">
        <v>1399</v>
      </c>
      <c r="J814" s="180">
        <v>112</v>
      </c>
      <c r="K814" s="254">
        <v>18025</v>
      </c>
      <c r="L814" s="254">
        <v>18730432</v>
      </c>
      <c r="M814" s="246">
        <v>9.6233762800693512E-2</v>
      </c>
      <c r="N814" s="254">
        <v>58194800</v>
      </c>
      <c r="O814" s="254">
        <v>58404996</v>
      </c>
      <c r="P814" s="246">
        <v>99.640106201171875</v>
      </c>
      <c r="Q814" s="254">
        <v>0</v>
      </c>
      <c r="R814" s="249">
        <v>0</v>
      </c>
      <c r="S814" s="254">
        <v>0</v>
      </c>
      <c r="T814" s="249">
        <v>0</v>
      </c>
      <c r="U814" s="254">
        <v>92136</v>
      </c>
      <c r="V814" s="249">
        <v>511.15673828125</v>
      </c>
      <c r="W814" s="254">
        <v>216458</v>
      </c>
      <c r="X814" s="249">
        <v>0.37195420265197754</v>
      </c>
      <c r="Y814" s="249">
        <v>42.382190704345703</v>
      </c>
      <c r="Z814" s="249">
        <v>26.881172180175781</v>
      </c>
      <c r="AA814" s="249">
        <v>102097.296875</v>
      </c>
      <c r="AB814" s="246">
        <v>19977.798828125</v>
      </c>
    </row>
    <row r="815" spans="1:28">
      <c r="A815" s="352">
        <v>41868</v>
      </c>
      <c r="B815" s="206" t="s">
        <v>125</v>
      </c>
      <c r="C815" s="206" t="s">
        <v>176</v>
      </c>
      <c r="D815" s="241"/>
      <c r="E815" s="180">
        <v>164</v>
      </c>
      <c r="F815" s="180">
        <v>8</v>
      </c>
      <c r="G815" s="180">
        <v>468</v>
      </c>
      <c r="H815" s="180">
        <v>24</v>
      </c>
      <c r="I815" s="180">
        <v>1522</v>
      </c>
      <c r="J815" s="180">
        <v>92</v>
      </c>
      <c r="K815" s="254">
        <v>17220</v>
      </c>
      <c r="L815" s="254">
        <v>14293381</v>
      </c>
      <c r="M815" s="246">
        <v>0.12047534435987473</v>
      </c>
      <c r="N815" s="254">
        <v>41476848</v>
      </c>
      <c r="O815" s="254">
        <v>41712572</v>
      </c>
      <c r="P815" s="246">
        <v>99.434883117675781</v>
      </c>
      <c r="Q815" s="254">
        <v>0</v>
      </c>
      <c r="R815" s="249">
        <v>0</v>
      </c>
      <c r="S815" s="254">
        <v>0</v>
      </c>
      <c r="T815" s="249">
        <v>0</v>
      </c>
      <c r="U815" s="254">
        <v>82497</v>
      </c>
      <c r="V815" s="249">
        <v>479.07666015625</v>
      </c>
      <c r="W815" s="254">
        <v>193001</v>
      </c>
      <c r="X815" s="249">
        <v>0.46532225608825684</v>
      </c>
      <c r="Y815" s="249">
        <v>40.457744598388672</v>
      </c>
      <c r="Z815" s="249">
        <v>25.093009948730469</v>
      </c>
      <c r="AA815" s="249">
        <v>71689.484375</v>
      </c>
      <c r="AB815" s="246">
        <v>13129.3916015625</v>
      </c>
    </row>
    <row r="816" spans="1:28">
      <c r="A816" s="352">
        <v>41868</v>
      </c>
      <c r="B816" s="181" t="s">
        <v>127</v>
      </c>
      <c r="C816" s="181" t="s">
        <v>128</v>
      </c>
      <c r="D816" s="241"/>
      <c r="E816" s="388">
        <v>149</v>
      </c>
      <c r="F816" s="388">
        <v>12</v>
      </c>
      <c r="G816" s="388">
        <v>447</v>
      </c>
      <c r="H816" s="388">
        <v>36</v>
      </c>
      <c r="I816" s="388">
        <v>1414</v>
      </c>
      <c r="J816" s="388">
        <v>122</v>
      </c>
      <c r="K816" s="187">
        <v>5244653</v>
      </c>
      <c r="L816" s="187">
        <v>5249474</v>
      </c>
      <c r="M816" s="185">
        <v>99.908164978027344</v>
      </c>
      <c r="N816" s="187">
        <v>20946728</v>
      </c>
      <c r="O816" s="187">
        <v>21021328</v>
      </c>
      <c r="P816" s="185">
        <v>99.645118713378906</v>
      </c>
      <c r="Q816" s="187">
        <v>79982</v>
      </c>
      <c r="R816" s="186">
        <v>1.5236192941665649</v>
      </c>
      <c r="S816" s="187">
        <v>4872</v>
      </c>
      <c r="T816" s="186">
        <v>2.3176461458206177E-2</v>
      </c>
      <c r="U816" s="187">
        <v>76057</v>
      </c>
      <c r="V816" s="186">
        <v>1.4501817226409912</v>
      </c>
      <c r="W816" s="187">
        <v>14406</v>
      </c>
      <c r="X816" s="186">
        <v>6.877446174621582E-2</v>
      </c>
      <c r="Y816" s="186">
        <v>110.82244110107422</v>
      </c>
      <c r="Z816" s="186">
        <v>29.080665588378906</v>
      </c>
      <c r="AA816" s="186">
        <v>46816.95703125</v>
      </c>
      <c r="AB816" s="185">
        <v>8380.9453125</v>
      </c>
    </row>
    <row r="817" spans="1:28">
      <c r="A817" s="352">
        <v>41868</v>
      </c>
      <c r="B817" s="181" t="s">
        <v>129</v>
      </c>
      <c r="C817" s="181" t="s">
        <v>128</v>
      </c>
      <c r="D817" s="241"/>
      <c r="E817" s="388">
        <v>151</v>
      </c>
      <c r="F817" s="388">
        <v>2</v>
      </c>
      <c r="G817" s="388">
        <v>449</v>
      </c>
      <c r="H817" s="388">
        <v>6</v>
      </c>
      <c r="I817" s="388">
        <v>1166</v>
      </c>
      <c r="J817" s="388">
        <v>17</v>
      </c>
      <c r="K817" s="187">
        <v>3264952</v>
      </c>
      <c r="L817" s="187">
        <v>3267234</v>
      </c>
      <c r="M817" s="185">
        <v>99.930152893066406</v>
      </c>
      <c r="N817" s="187">
        <v>13751688</v>
      </c>
      <c r="O817" s="187">
        <v>13811950</v>
      </c>
      <c r="P817" s="185">
        <v>99.563697814941406</v>
      </c>
      <c r="Q817" s="187">
        <v>63064</v>
      </c>
      <c r="R817" s="186">
        <v>1.9301953315734863</v>
      </c>
      <c r="S817" s="187">
        <v>7093</v>
      </c>
      <c r="T817" s="186">
        <v>5.1354080438613892E-2</v>
      </c>
      <c r="U817" s="187">
        <v>51030</v>
      </c>
      <c r="V817" s="186">
        <v>1.5629632472991943</v>
      </c>
      <c r="W817" s="187">
        <v>11741</v>
      </c>
      <c r="X817" s="186">
        <v>8.5378609597682953E-2</v>
      </c>
      <c r="Y817" s="186">
        <v>103.68303680419922</v>
      </c>
      <c r="Z817" s="186">
        <v>28.117610931396484</v>
      </c>
      <c r="AA817" s="186">
        <v>33880.5390625</v>
      </c>
      <c r="AB817" s="185">
        <v>5399.7724609375</v>
      </c>
    </row>
    <row r="818" spans="1:28">
      <c r="A818" s="352">
        <v>41868</v>
      </c>
      <c r="B818" s="199" t="s">
        <v>130</v>
      </c>
      <c r="C818" s="199" t="s">
        <v>128</v>
      </c>
      <c r="D818" s="241"/>
      <c r="E818" s="219">
        <v>176</v>
      </c>
      <c r="F818" s="219">
        <v>5</v>
      </c>
      <c r="G818" s="219">
        <v>528</v>
      </c>
      <c r="H818" s="219">
        <v>15</v>
      </c>
      <c r="I818" s="219">
        <v>828</v>
      </c>
      <c r="J818" s="219">
        <v>31</v>
      </c>
      <c r="K818" s="255">
        <v>6985035</v>
      </c>
      <c r="L818" s="255">
        <v>6985594</v>
      </c>
      <c r="M818" s="196">
        <v>99.991996765136719</v>
      </c>
      <c r="N818" s="255">
        <v>31022196</v>
      </c>
      <c r="O818" s="255">
        <v>31069266</v>
      </c>
      <c r="P818" s="196">
        <v>99.848503112792969</v>
      </c>
      <c r="Q818" s="255">
        <v>39795</v>
      </c>
      <c r="R818" s="214">
        <v>0.56967240571975708</v>
      </c>
      <c r="S818" s="255">
        <v>3800</v>
      </c>
      <c r="T818" s="214">
        <v>1.2230736203491688E-2</v>
      </c>
      <c r="U818" s="255">
        <v>42273</v>
      </c>
      <c r="V818" s="214">
        <v>0.60519379377365112</v>
      </c>
      <c r="W818" s="255">
        <v>12720</v>
      </c>
      <c r="X818" s="214">
        <v>4.1002899408340454E-2</v>
      </c>
      <c r="Y818" s="256">
        <v>118.49593353271484</v>
      </c>
      <c r="Z818" s="256">
        <v>33.32269287109375</v>
      </c>
      <c r="AA818" s="256">
        <v>82176.765625</v>
      </c>
      <c r="AB818" s="256">
        <v>16032.0380859375</v>
      </c>
    </row>
    <row r="819" spans="1:28">
      <c r="A819" s="352">
        <v>41868</v>
      </c>
      <c r="B819" s="180" t="s">
        <v>132</v>
      </c>
      <c r="C819" s="180" t="s">
        <v>128</v>
      </c>
      <c r="D819" s="241"/>
      <c r="E819" s="219">
        <v>178</v>
      </c>
      <c r="F819" s="219">
        <v>5</v>
      </c>
      <c r="G819" s="219">
        <v>527</v>
      </c>
      <c r="H819" s="219">
        <v>15</v>
      </c>
      <c r="I819" s="219">
        <v>969</v>
      </c>
      <c r="J819" s="219">
        <v>34</v>
      </c>
      <c r="K819" s="219">
        <v>5904946</v>
      </c>
      <c r="L819" s="219">
        <v>5906318</v>
      </c>
      <c r="M819" s="196">
        <v>99.976768493652344</v>
      </c>
      <c r="N819" s="219">
        <v>25298552</v>
      </c>
      <c r="O819" s="219">
        <v>25349560</v>
      </c>
      <c r="P819" s="196">
        <v>99.798782348632812</v>
      </c>
      <c r="Q819" s="219">
        <v>6661</v>
      </c>
      <c r="R819" s="196">
        <v>0.11277753859758377</v>
      </c>
      <c r="S819" s="219">
        <v>4362</v>
      </c>
      <c r="T819" s="196">
        <v>1.7207399010658264E-2</v>
      </c>
      <c r="U819" s="219">
        <v>52456</v>
      </c>
      <c r="V819" s="196">
        <v>0.8883400559425354</v>
      </c>
      <c r="W819" s="219">
        <v>12126</v>
      </c>
      <c r="X819" s="196">
        <v>4.7931596636772156E-2</v>
      </c>
      <c r="Y819" s="194">
        <v>110.61438751220703</v>
      </c>
      <c r="Z819" s="194">
        <v>30.998355865478516</v>
      </c>
      <c r="AA819" s="194">
        <v>67697.9140625</v>
      </c>
      <c r="AB819" s="194">
        <v>11209.876953125</v>
      </c>
    </row>
    <row r="820" spans="1:28">
      <c r="A820" s="352">
        <v>41867</v>
      </c>
      <c r="B820" s="199" t="s">
        <v>6</v>
      </c>
      <c r="C820" s="199"/>
      <c r="D820" s="241"/>
      <c r="E820" s="219">
        <v>1908</v>
      </c>
      <c r="F820" s="219">
        <v>200</v>
      </c>
      <c r="G820" s="219">
        <v>5655</v>
      </c>
      <c r="H820" s="219">
        <v>581</v>
      </c>
      <c r="I820" s="219">
        <v>16295</v>
      </c>
      <c r="J820" s="219">
        <v>2213</v>
      </c>
      <c r="K820" s="255">
        <v>41844877</v>
      </c>
      <c r="L820" s="255">
        <v>106820753</v>
      </c>
      <c r="M820" s="196">
        <v>39.172984485514725</v>
      </c>
      <c r="N820" s="255">
        <v>322109601</v>
      </c>
      <c r="O820" s="255">
        <v>324552222</v>
      </c>
      <c r="P820" s="196">
        <v>99.247387374226633</v>
      </c>
      <c r="Q820" s="255">
        <v>354085</v>
      </c>
      <c r="R820" s="214" t="e">
        <v>#DIV/0!</v>
      </c>
      <c r="S820" s="255">
        <v>318077</v>
      </c>
      <c r="T820" s="214">
        <v>0.23692525205945392</v>
      </c>
      <c r="U820" s="255">
        <v>1482811</v>
      </c>
      <c r="V820" s="214">
        <v>3.5435903404975928</v>
      </c>
      <c r="W820" s="255">
        <v>1469604</v>
      </c>
      <c r="X820" s="214">
        <v>0.45624346569408719</v>
      </c>
      <c r="Y820" s="256">
        <v>79.844000498453781</v>
      </c>
      <c r="Z820" s="256">
        <v>29.171077187856039</v>
      </c>
      <c r="AA820" s="256">
        <v>796550.27734375</v>
      </c>
      <c r="AB820" s="256">
        <v>138207.20263671875</v>
      </c>
    </row>
    <row r="821" spans="1:28">
      <c r="A821" s="352">
        <v>41867</v>
      </c>
      <c r="B821" s="180" t="s">
        <v>134</v>
      </c>
      <c r="C821" s="180"/>
      <c r="D821" s="241"/>
      <c r="E821" s="219">
        <v>646</v>
      </c>
      <c r="F821" s="219">
        <v>105</v>
      </c>
      <c r="G821" s="219">
        <v>1933</v>
      </c>
      <c r="H821" s="219">
        <v>316</v>
      </c>
      <c r="I821" s="219">
        <v>6321</v>
      </c>
      <c r="J821" s="219">
        <v>1305</v>
      </c>
      <c r="K821" s="219">
        <v>19480193</v>
      </c>
      <c r="L821" s="219">
        <v>20076773</v>
      </c>
      <c r="M821" s="196">
        <v>97.028506523433819</v>
      </c>
      <c r="N821" s="219">
        <v>38506749</v>
      </c>
      <c r="O821" s="219">
        <v>39607163</v>
      </c>
      <c r="P821" s="196">
        <v>97.221679320985444</v>
      </c>
      <c r="Q821" s="219">
        <v>135248</v>
      </c>
      <c r="R821" s="196">
        <v>0.67365407386070075</v>
      </c>
      <c r="S821" s="219">
        <v>275720</v>
      </c>
      <c r="T821" s="196">
        <v>0.69613670811794592</v>
      </c>
      <c r="U821" s="219">
        <v>900792</v>
      </c>
      <c r="V821" s="196">
        <v>4.6241431429296718</v>
      </c>
      <c r="W821" s="219">
        <v>495883</v>
      </c>
      <c r="X821" s="196">
        <v>1.2877820383025456</v>
      </c>
      <c r="Y821" s="194">
        <v>85.787559509277344</v>
      </c>
      <c r="Z821" s="194">
        <v>31.556113052368165</v>
      </c>
      <c r="AA821" s="194">
        <v>242587.3515625</v>
      </c>
      <c r="AB821" s="194">
        <v>37139.4228515625</v>
      </c>
    </row>
    <row r="822" spans="1:28">
      <c r="A822" s="352">
        <v>41867</v>
      </c>
      <c r="B822" s="180" t="s">
        <v>175</v>
      </c>
      <c r="C822" s="180"/>
      <c r="D822" s="241"/>
      <c r="E822" s="219">
        <v>608</v>
      </c>
      <c r="F822" s="219">
        <v>71</v>
      </c>
      <c r="G822" s="219">
        <v>1771</v>
      </c>
      <c r="H822" s="219">
        <v>193</v>
      </c>
      <c r="I822" s="219">
        <v>5602</v>
      </c>
      <c r="J822" s="219">
        <v>704</v>
      </c>
      <c r="K822" s="219">
        <v>68740</v>
      </c>
      <c r="L822" s="219">
        <v>64438031</v>
      </c>
      <c r="M822" s="196">
        <v>0.10667613353983457</v>
      </c>
      <c r="N822" s="219">
        <v>189208320</v>
      </c>
      <c r="O822" s="219">
        <v>190300176</v>
      </c>
      <c r="P822" s="196">
        <v>99.426245407150859</v>
      </c>
      <c r="Q822" s="219">
        <v>0</v>
      </c>
      <c r="R822" s="196" t="e">
        <v>#DIV/0!</v>
      </c>
      <c r="S822" s="219">
        <v>0</v>
      </c>
      <c r="T822" s="196" t="e">
        <v>#DIV/0!</v>
      </c>
      <c r="U822" s="219">
        <v>350514</v>
      </c>
      <c r="V822" s="196">
        <v>509.91272289381499</v>
      </c>
      <c r="W822" s="219">
        <v>918129</v>
      </c>
      <c r="X822" s="196">
        <v>0.48524768904628512</v>
      </c>
      <c r="Y822" s="194">
        <v>41.635313034057617</v>
      </c>
      <c r="Z822" s="194">
        <v>26.400315761566162</v>
      </c>
      <c r="AA822" s="194">
        <v>323760.70703125</v>
      </c>
      <c r="AB822" s="194">
        <v>61293.9765625</v>
      </c>
    </row>
    <row r="823" spans="1:28">
      <c r="A823" s="352">
        <v>41867</v>
      </c>
      <c r="B823" s="218" t="s">
        <v>135</v>
      </c>
      <c r="C823" s="126"/>
      <c r="D823" s="241"/>
      <c r="E823" s="219">
        <v>654</v>
      </c>
      <c r="F823" s="219">
        <v>24</v>
      </c>
      <c r="G823" s="219">
        <v>1951</v>
      </c>
      <c r="H823" s="219">
        <v>72</v>
      </c>
      <c r="I823" s="219">
        <v>4372</v>
      </c>
      <c r="J823" s="219">
        <v>204</v>
      </c>
      <c r="K823" s="189">
        <v>22295944</v>
      </c>
      <c r="L823" s="189">
        <v>22305949</v>
      </c>
      <c r="M823" s="196">
        <v>99.955146494775903</v>
      </c>
      <c r="N823" s="189">
        <v>94394532</v>
      </c>
      <c r="O823" s="189">
        <v>94644883</v>
      </c>
      <c r="P823" s="196">
        <v>99.735483850722289</v>
      </c>
      <c r="Q823" s="189">
        <v>218837</v>
      </c>
      <c r="R823" s="192">
        <v>0.98107010163550323</v>
      </c>
      <c r="S823" s="189">
        <v>42357</v>
      </c>
      <c r="T823" s="192">
        <v>4.4753607704189416E-2</v>
      </c>
      <c r="U823" s="189">
        <v>231505</v>
      </c>
      <c r="V823" s="205">
        <v>1.038327884560047</v>
      </c>
      <c r="W823" s="189">
        <v>55592</v>
      </c>
      <c r="X823" s="205">
        <v>5.8893242874450566E-2</v>
      </c>
      <c r="Y823" s="203">
        <v>112.10912895202637</v>
      </c>
      <c r="Z823" s="203">
        <v>29.556802749633789</v>
      </c>
      <c r="AA823" s="203">
        <v>230202.21875</v>
      </c>
      <c r="AB823" s="203">
        <v>39773.80322265625</v>
      </c>
    </row>
    <row r="824" spans="1:28">
      <c r="A824" s="352">
        <v>41867</v>
      </c>
      <c r="B824" s="218" t="s">
        <v>121</v>
      </c>
      <c r="C824" s="218" t="s">
        <v>122</v>
      </c>
      <c r="D824" s="241"/>
      <c r="E824" s="305">
        <v>168</v>
      </c>
      <c r="F824" s="305">
        <v>61</v>
      </c>
      <c r="G824" s="305">
        <v>492</v>
      </c>
      <c r="H824" s="305">
        <v>183</v>
      </c>
      <c r="I824" s="305">
        <v>1836</v>
      </c>
      <c r="J824" s="305">
        <v>766</v>
      </c>
      <c r="K824" s="215">
        <v>6818799</v>
      </c>
      <c r="L824" s="215">
        <v>7129337</v>
      </c>
      <c r="M824" s="216">
        <v>95.64422607421875</v>
      </c>
      <c r="N824" s="215">
        <v>14680406</v>
      </c>
      <c r="O824" s="215">
        <v>15204967</v>
      </c>
      <c r="P824" s="216">
        <v>96.550071716308594</v>
      </c>
      <c r="Q824" s="215">
        <v>110199</v>
      </c>
      <c r="R824" s="217">
        <v>1.5457117557525635</v>
      </c>
      <c r="S824" s="215">
        <v>218547</v>
      </c>
      <c r="T824" s="217">
        <v>1.4373395442962646</v>
      </c>
      <c r="U824" s="215">
        <v>433460</v>
      </c>
      <c r="V824" s="217">
        <v>6.3568377494812012</v>
      </c>
      <c r="W824" s="215">
        <v>254274</v>
      </c>
      <c r="X824" s="217">
        <v>1.7320637702941895</v>
      </c>
      <c r="Y824" s="217">
        <v>71.384269714355469</v>
      </c>
      <c r="Z824" s="217">
        <v>25.304388046264648</v>
      </c>
      <c r="AA824" s="217">
        <v>77847.3984375</v>
      </c>
      <c r="AB824" s="216">
        <v>11117.8232421875</v>
      </c>
    </row>
    <row r="825" spans="1:28">
      <c r="A825" s="352">
        <v>41867</v>
      </c>
      <c r="B825" s="242" t="s">
        <v>123</v>
      </c>
      <c r="C825" s="218" t="s">
        <v>122</v>
      </c>
      <c r="D825" s="241"/>
      <c r="E825" s="305">
        <v>151</v>
      </c>
      <c r="F825" s="305">
        <v>11</v>
      </c>
      <c r="G825" s="305">
        <v>469</v>
      </c>
      <c r="H825" s="305">
        <v>34</v>
      </c>
      <c r="I825" s="305">
        <v>1155</v>
      </c>
      <c r="J825" s="305">
        <v>132</v>
      </c>
      <c r="K825" s="215">
        <v>3885739</v>
      </c>
      <c r="L825" s="215">
        <v>3966093</v>
      </c>
      <c r="M825" s="216">
        <v>97.973976135253906</v>
      </c>
      <c r="N825" s="215">
        <v>6807718</v>
      </c>
      <c r="O825" s="215">
        <v>6977395</v>
      </c>
      <c r="P825" s="216">
        <v>97.568191528320313</v>
      </c>
      <c r="Q825" s="215">
        <v>7105</v>
      </c>
      <c r="R825" s="217">
        <v>0.17914354801177979</v>
      </c>
      <c r="S825" s="215">
        <v>14033</v>
      </c>
      <c r="T825" s="217">
        <v>0.20112089812755585</v>
      </c>
      <c r="U825" s="215">
        <v>150754</v>
      </c>
      <c r="V825" s="217">
        <v>3.879673957824707</v>
      </c>
      <c r="W825" s="215">
        <v>74529</v>
      </c>
      <c r="X825" s="217">
        <v>1.0947721004486084</v>
      </c>
      <c r="Y825" s="217">
        <v>94.06121826171875</v>
      </c>
      <c r="Z825" s="217">
        <v>32.161727905273437</v>
      </c>
      <c r="AA825" s="217">
        <v>47551.65234375</v>
      </c>
      <c r="AB825" s="216">
        <v>7013.95703125</v>
      </c>
    </row>
    <row r="826" spans="1:28">
      <c r="A826" s="352">
        <v>41867</v>
      </c>
      <c r="B826" s="242" t="s">
        <v>183</v>
      </c>
      <c r="C826" s="218" t="s">
        <v>122</v>
      </c>
      <c r="D826" s="241"/>
      <c r="E826" s="305">
        <v>129</v>
      </c>
      <c r="F826" s="305">
        <v>10</v>
      </c>
      <c r="G826" s="305">
        <v>387</v>
      </c>
      <c r="H826" s="305">
        <v>30</v>
      </c>
      <c r="I826" s="305">
        <v>1462</v>
      </c>
      <c r="J826" s="305">
        <v>114</v>
      </c>
      <c r="K826" s="215">
        <v>3371608</v>
      </c>
      <c r="L826" s="215">
        <v>3440186</v>
      </c>
      <c r="M826" s="216">
        <v>98.006561279296875</v>
      </c>
      <c r="N826" s="215">
        <v>6026145</v>
      </c>
      <c r="O826" s="215">
        <v>6140589</v>
      </c>
      <c r="P826" s="216">
        <v>98.136268615722656</v>
      </c>
      <c r="Q826" s="215">
        <v>3381</v>
      </c>
      <c r="R826" s="217">
        <v>9.8279573023319244E-2</v>
      </c>
      <c r="S826" s="215">
        <v>2540</v>
      </c>
      <c r="T826" s="217">
        <v>4.1364111006259918E-2</v>
      </c>
      <c r="U826" s="215">
        <v>101384</v>
      </c>
      <c r="V826" s="217">
        <v>3.0069925785064697</v>
      </c>
      <c r="W826" s="215">
        <v>54683</v>
      </c>
      <c r="X826" s="217">
        <v>0.90742921829223633</v>
      </c>
      <c r="Y826" s="217">
        <v>89.444442749023438</v>
      </c>
      <c r="Z826" s="217">
        <v>34.691856384277344</v>
      </c>
      <c r="AA826" s="217">
        <v>41055.83203125</v>
      </c>
      <c r="AB826" s="216">
        <v>7190.09521484375</v>
      </c>
    </row>
    <row r="827" spans="1:28">
      <c r="A827" s="352">
        <v>41867</v>
      </c>
      <c r="B827" s="181" t="s">
        <v>126</v>
      </c>
      <c r="C827" s="218" t="s">
        <v>122</v>
      </c>
      <c r="D827" s="241"/>
      <c r="E827" s="305">
        <v>103</v>
      </c>
      <c r="F827" s="305">
        <v>6</v>
      </c>
      <c r="G827" s="305">
        <v>302</v>
      </c>
      <c r="H827" s="305">
        <v>18</v>
      </c>
      <c r="I827" s="305">
        <v>918</v>
      </c>
      <c r="J827" s="305">
        <v>74</v>
      </c>
      <c r="K827" s="215">
        <v>2741112</v>
      </c>
      <c r="L827" s="215">
        <v>2805698</v>
      </c>
      <c r="M827" s="216">
        <v>97.698043823242188</v>
      </c>
      <c r="N827" s="215">
        <v>5174983</v>
      </c>
      <c r="O827" s="215">
        <v>5287497</v>
      </c>
      <c r="P827" s="216">
        <v>97.872077941894531</v>
      </c>
      <c r="Q827" s="215">
        <v>5601</v>
      </c>
      <c r="R827" s="217">
        <v>0.19962947070598602</v>
      </c>
      <c r="S827" s="215">
        <v>1842</v>
      </c>
      <c r="T827" s="217">
        <v>3.4836899489164352E-2</v>
      </c>
      <c r="U827" s="215">
        <v>93247</v>
      </c>
      <c r="V827" s="217">
        <v>3.4017946720123291</v>
      </c>
      <c r="W827" s="215">
        <v>51738</v>
      </c>
      <c r="X827" s="217">
        <v>0.99977141618728638</v>
      </c>
      <c r="Y827" s="217">
        <v>91.935966491699219</v>
      </c>
      <c r="Z827" s="217">
        <v>33.769111633300781</v>
      </c>
      <c r="AA827" s="217">
        <v>39609.09375</v>
      </c>
      <c r="AB827" s="216">
        <v>5699.1572265625</v>
      </c>
    </row>
    <row r="828" spans="1:28">
      <c r="A828" s="352">
        <v>41867</v>
      </c>
      <c r="B828" s="181" t="s">
        <v>184</v>
      </c>
      <c r="C828" s="218" t="s">
        <v>122</v>
      </c>
      <c r="D828" s="241"/>
      <c r="E828" s="305">
        <v>95</v>
      </c>
      <c r="F828" s="305">
        <v>17</v>
      </c>
      <c r="G828" s="305">
        <v>283</v>
      </c>
      <c r="H828" s="305">
        <v>51</v>
      </c>
      <c r="I828" s="305">
        <v>950</v>
      </c>
      <c r="J828" s="305">
        <v>219</v>
      </c>
      <c r="K828" s="215">
        <v>2662935</v>
      </c>
      <c r="L828" s="215">
        <v>2735459</v>
      </c>
      <c r="M828" s="216">
        <v>97.348747253417969</v>
      </c>
      <c r="N828" s="215">
        <v>5817497</v>
      </c>
      <c r="O828" s="215">
        <v>5996715</v>
      </c>
      <c r="P828" s="216">
        <v>97.011398315429687</v>
      </c>
      <c r="Q828" s="215">
        <v>8962</v>
      </c>
      <c r="R828" s="217">
        <v>0.32762324810028076</v>
      </c>
      <c r="S828" s="215">
        <v>38758</v>
      </c>
      <c r="T828" s="217">
        <v>0.64632052183151245</v>
      </c>
      <c r="U828" s="215">
        <v>121947</v>
      </c>
      <c r="V828" s="217">
        <v>4.5794210433959961</v>
      </c>
      <c r="W828" s="215">
        <v>60659</v>
      </c>
      <c r="X828" s="217">
        <v>1.0426993370056152</v>
      </c>
      <c r="Y828" s="217">
        <v>82.111900329589844</v>
      </c>
      <c r="Z828" s="217">
        <v>31.853481292724609</v>
      </c>
      <c r="AA828" s="217">
        <v>36523.375</v>
      </c>
      <c r="AB828" s="216">
        <v>6118.39013671875</v>
      </c>
    </row>
    <row r="829" spans="1:28">
      <c r="A829" s="352">
        <v>41867</v>
      </c>
      <c r="B829" s="181" t="s">
        <v>131</v>
      </c>
      <c r="C829" s="218" t="s">
        <v>176</v>
      </c>
      <c r="D829" s="241"/>
      <c r="E829" s="305">
        <v>168</v>
      </c>
      <c r="F829" s="305">
        <v>20</v>
      </c>
      <c r="G829" s="305">
        <v>489</v>
      </c>
      <c r="H829" s="305">
        <v>50</v>
      </c>
      <c r="I829" s="305">
        <v>1412</v>
      </c>
      <c r="J829" s="305">
        <v>160</v>
      </c>
      <c r="K829" s="215">
        <v>18865</v>
      </c>
      <c r="L829" s="215">
        <v>18504048</v>
      </c>
      <c r="M829" s="216">
        <v>0.10195066779851913</v>
      </c>
      <c r="N829" s="215">
        <v>52937508</v>
      </c>
      <c r="O829" s="215">
        <v>53230300</v>
      </c>
      <c r="P829" s="216">
        <v>99.449951171875</v>
      </c>
      <c r="Q829" s="215">
        <v>0</v>
      </c>
      <c r="R829" s="217">
        <v>0</v>
      </c>
      <c r="S829" s="215">
        <v>0</v>
      </c>
      <c r="T829" s="217">
        <v>0</v>
      </c>
      <c r="U829" s="215">
        <v>100472</v>
      </c>
      <c r="V829" s="217">
        <v>532.58416748046875</v>
      </c>
      <c r="W829" s="215">
        <v>325015</v>
      </c>
      <c r="X829" s="217">
        <v>0.61395978927612305</v>
      </c>
      <c r="Y829" s="217">
        <v>40.740703582763672</v>
      </c>
      <c r="Z829" s="217">
        <v>25.74799919128418</v>
      </c>
      <c r="AA829" s="217">
        <v>87080.8046875</v>
      </c>
      <c r="AB829" s="216">
        <v>17366.087890625</v>
      </c>
    </row>
    <row r="830" spans="1:28">
      <c r="A830" s="352">
        <v>41867</v>
      </c>
      <c r="B830" s="181" t="s">
        <v>124</v>
      </c>
      <c r="C830" s="181" t="s">
        <v>176</v>
      </c>
      <c r="D830" s="241"/>
      <c r="E830" s="180">
        <v>113</v>
      </c>
      <c r="F830" s="180">
        <v>32</v>
      </c>
      <c r="G830" s="180">
        <v>332</v>
      </c>
      <c r="H830" s="180">
        <v>86</v>
      </c>
      <c r="I830" s="180">
        <v>1269</v>
      </c>
      <c r="J830" s="180">
        <v>340</v>
      </c>
      <c r="K830" s="215">
        <v>14630</v>
      </c>
      <c r="L830" s="215">
        <v>12504935</v>
      </c>
      <c r="M830" s="216">
        <v>0.11699380725622177</v>
      </c>
      <c r="N830" s="215">
        <v>33236972</v>
      </c>
      <c r="O830" s="215">
        <v>33580112</v>
      </c>
      <c r="P830" s="216">
        <v>98.978141784667969</v>
      </c>
      <c r="Q830" s="215">
        <v>0</v>
      </c>
      <c r="R830" s="217">
        <v>0</v>
      </c>
      <c r="S830" s="215">
        <v>0</v>
      </c>
      <c r="T830" s="217">
        <v>0</v>
      </c>
      <c r="U830" s="215">
        <v>77195</v>
      </c>
      <c r="V830" s="217">
        <v>527.648681640625</v>
      </c>
      <c r="W830" s="215">
        <v>159762</v>
      </c>
      <c r="X830" s="217">
        <v>0.48067554831504822</v>
      </c>
      <c r="Y830" s="217">
        <v>42.484119415283203</v>
      </c>
      <c r="Z830" s="217">
        <v>27.481704711914062</v>
      </c>
      <c r="AA830" s="217">
        <v>56331.95703125</v>
      </c>
      <c r="AB830" s="216">
        <v>10255.7001953125</v>
      </c>
    </row>
    <row r="831" spans="1:28">
      <c r="A831" s="352">
        <v>41867</v>
      </c>
      <c r="B831" s="206" t="s">
        <v>133</v>
      </c>
      <c r="C831" s="206" t="s">
        <v>176</v>
      </c>
      <c r="D831" s="241"/>
      <c r="E831" s="180">
        <v>163</v>
      </c>
      <c r="F831" s="180">
        <v>11</v>
      </c>
      <c r="G831" s="180">
        <v>482</v>
      </c>
      <c r="H831" s="180">
        <v>33</v>
      </c>
      <c r="I831" s="180">
        <v>1399</v>
      </c>
      <c r="J831" s="180">
        <v>112</v>
      </c>
      <c r="K831" s="254">
        <v>18025</v>
      </c>
      <c r="L831" s="254">
        <v>19111356</v>
      </c>
      <c r="M831" s="246">
        <v>9.4315655529499054E-2</v>
      </c>
      <c r="N831" s="254">
        <v>60271868</v>
      </c>
      <c r="O831" s="254">
        <v>60492888</v>
      </c>
      <c r="P831" s="246">
        <v>99.634635925292969</v>
      </c>
      <c r="Q831" s="254">
        <v>0</v>
      </c>
      <c r="R831" s="249">
        <v>0</v>
      </c>
      <c r="S831" s="254">
        <v>0</v>
      </c>
      <c r="T831" s="249">
        <v>0</v>
      </c>
      <c r="U831" s="254">
        <v>94680</v>
      </c>
      <c r="V831" s="249">
        <v>525.27044677734375</v>
      </c>
      <c r="W831" s="254">
        <v>233534</v>
      </c>
      <c r="X831" s="249">
        <v>0.3874676525592804</v>
      </c>
      <c r="Y831" s="249">
        <v>42.365585327148438</v>
      </c>
      <c r="Z831" s="249">
        <v>26.568445205688477</v>
      </c>
      <c r="AA831" s="249">
        <v>106118.3984375</v>
      </c>
      <c r="AB831" s="246">
        <v>20131.224609375</v>
      </c>
    </row>
    <row r="832" spans="1:28">
      <c r="A832" s="352">
        <v>41867</v>
      </c>
      <c r="B832" s="206" t="s">
        <v>125</v>
      </c>
      <c r="C832" s="206" t="s">
        <v>176</v>
      </c>
      <c r="D832" s="241"/>
      <c r="E832" s="180">
        <v>164</v>
      </c>
      <c r="F832" s="180">
        <v>8</v>
      </c>
      <c r="G832" s="180">
        <v>468</v>
      </c>
      <c r="H832" s="180">
        <v>24</v>
      </c>
      <c r="I832" s="180">
        <v>1522</v>
      </c>
      <c r="J832" s="180">
        <v>92</v>
      </c>
      <c r="K832" s="254">
        <v>17220</v>
      </c>
      <c r="L832" s="254">
        <v>14317692</v>
      </c>
      <c r="M832" s="246">
        <v>0.12027078121900558</v>
      </c>
      <c r="N832" s="254">
        <v>42761972</v>
      </c>
      <c r="O832" s="254">
        <v>42996876</v>
      </c>
      <c r="P832" s="246">
        <v>99.45367431640625</v>
      </c>
      <c r="Q832" s="254">
        <v>0</v>
      </c>
      <c r="R832" s="249">
        <v>0</v>
      </c>
      <c r="S832" s="254">
        <v>0</v>
      </c>
      <c r="T832" s="249">
        <v>0</v>
      </c>
      <c r="U832" s="254">
        <v>78167</v>
      </c>
      <c r="V832" s="249">
        <v>453.93148803710937</v>
      </c>
      <c r="W832" s="254">
        <v>199818</v>
      </c>
      <c r="X832" s="249">
        <v>0.46727967262268066</v>
      </c>
      <c r="Y832" s="249">
        <v>40.950843811035156</v>
      </c>
      <c r="Z832" s="249">
        <v>25.80311393737793</v>
      </c>
      <c r="AA832" s="249">
        <v>74229.546875</v>
      </c>
      <c r="AB832" s="246">
        <v>13540.9638671875</v>
      </c>
    </row>
    <row r="833" spans="1:28">
      <c r="A833" s="352">
        <v>41867</v>
      </c>
      <c r="B833" s="181" t="s">
        <v>127</v>
      </c>
      <c r="C833" s="181" t="s">
        <v>128</v>
      </c>
      <c r="D833" s="241"/>
      <c r="E833" s="388">
        <v>149</v>
      </c>
      <c r="F833" s="388">
        <v>12</v>
      </c>
      <c r="G833" s="388">
        <v>447</v>
      </c>
      <c r="H833" s="388">
        <v>36</v>
      </c>
      <c r="I833" s="388">
        <v>1413</v>
      </c>
      <c r="J833" s="388">
        <v>122</v>
      </c>
      <c r="K833" s="187">
        <v>5402647</v>
      </c>
      <c r="L833" s="187">
        <v>5407297</v>
      </c>
      <c r="M833" s="185">
        <v>99.91400146484375</v>
      </c>
      <c r="N833" s="187">
        <v>21790002</v>
      </c>
      <c r="O833" s="187">
        <v>21866228</v>
      </c>
      <c r="P833" s="185">
        <v>99.651397705078125</v>
      </c>
      <c r="Q833" s="187">
        <v>123531</v>
      </c>
      <c r="R833" s="186">
        <v>2.2845239639282227</v>
      </c>
      <c r="S833" s="187">
        <v>27772</v>
      </c>
      <c r="T833" s="186">
        <v>0.12700864672660828</v>
      </c>
      <c r="U833" s="187">
        <v>88005</v>
      </c>
      <c r="V833" s="186">
        <v>1.628923773765564</v>
      </c>
      <c r="W833" s="187">
        <v>14827</v>
      </c>
      <c r="X833" s="186">
        <v>6.8044967949390411E-2</v>
      </c>
      <c r="Y833" s="186">
        <v>112.12603759765625</v>
      </c>
      <c r="Z833" s="186">
        <v>28.3310546875</v>
      </c>
      <c r="AA833" s="186">
        <v>49296.23046875</v>
      </c>
      <c r="AB833" s="185">
        <v>8274.7939453125</v>
      </c>
    </row>
    <row r="834" spans="1:28">
      <c r="A834" s="352">
        <v>41867</v>
      </c>
      <c r="B834" s="181" t="s">
        <v>129</v>
      </c>
      <c r="C834" s="181" t="s">
        <v>128</v>
      </c>
      <c r="D834" s="241"/>
      <c r="E834" s="388">
        <v>151</v>
      </c>
      <c r="F834" s="388">
        <v>2</v>
      </c>
      <c r="G834" s="388">
        <v>449</v>
      </c>
      <c r="H834" s="388">
        <v>6</v>
      </c>
      <c r="I834" s="388">
        <v>1164</v>
      </c>
      <c r="J834" s="388">
        <v>17</v>
      </c>
      <c r="K834" s="187">
        <v>3310961</v>
      </c>
      <c r="L834" s="187">
        <v>3314176</v>
      </c>
      <c r="M834" s="185">
        <v>99.902992248535156</v>
      </c>
      <c r="N834" s="187">
        <v>14092658</v>
      </c>
      <c r="O834" s="187">
        <v>14159195</v>
      </c>
      <c r="P834" s="185">
        <v>99.530082702636719</v>
      </c>
      <c r="Q834" s="187">
        <v>40520</v>
      </c>
      <c r="R834" s="186">
        <v>1.2226266860961914</v>
      </c>
      <c r="S834" s="187">
        <v>10738</v>
      </c>
      <c r="T834" s="186">
        <v>7.5837641954421997E-2</v>
      </c>
      <c r="U834" s="187">
        <v>46500</v>
      </c>
      <c r="V834" s="186">
        <v>1.404426097869873</v>
      </c>
      <c r="W834" s="187">
        <v>13336</v>
      </c>
      <c r="X834" s="186">
        <v>9.4630837440490723E-2</v>
      </c>
      <c r="Y834" s="186">
        <v>105.80944061279297</v>
      </c>
      <c r="Z834" s="186">
        <v>27.234640121459961</v>
      </c>
      <c r="AA834" s="186">
        <v>36343.3984375</v>
      </c>
      <c r="AB834" s="185">
        <v>5621.92919921875</v>
      </c>
    </row>
    <row r="835" spans="1:28">
      <c r="A835" s="352">
        <v>41867</v>
      </c>
      <c r="B835" s="199" t="s">
        <v>130</v>
      </c>
      <c r="C835" s="199" t="s">
        <v>128</v>
      </c>
      <c r="D835" s="241"/>
      <c r="E835" s="219">
        <v>176</v>
      </c>
      <c r="F835" s="219">
        <v>5</v>
      </c>
      <c r="G835" s="219">
        <v>528</v>
      </c>
      <c r="H835" s="219">
        <v>15</v>
      </c>
      <c r="I835" s="219">
        <v>823</v>
      </c>
      <c r="J835" s="219">
        <v>32</v>
      </c>
      <c r="K835" s="255">
        <v>7394886</v>
      </c>
      <c r="L835" s="255">
        <v>7395606</v>
      </c>
      <c r="M835" s="196">
        <v>99.990264892578125</v>
      </c>
      <c r="N835" s="255">
        <v>32034456</v>
      </c>
      <c r="O835" s="255">
        <v>32088016</v>
      </c>
      <c r="P835" s="196">
        <v>99.833084106445313</v>
      </c>
      <c r="Q835" s="255">
        <v>40899</v>
      </c>
      <c r="R835" s="214">
        <v>0.55301755666732788</v>
      </c>
      <c r="S835" s="255">
        <v>1624</v>
      </c>
      <c r="T835" s="214">
        <v>5.0610792823135853E-3</v>
      </c>
      <c r="U835" s="255">
        <v>45707</v>
      </c>
      <c r="V835" s="214">
        <v>0.61808931827545166</v>
      </c>
      <c r="W835" s="255">
        <v>14473</v>
      </c>
      <c r="X835" s="214">
        <v>4.5179478824138641E-2</v>
      </c>
      <c r="Y835" s="256">
        <v>118.73145294189453</v>
      </c>
      <c r="Z835" s="256">
        <v>32.599105834960938</v>
      </c>
      <c r="AA835" s="256">
        <v>79649.28125</v>
      </c>
      <c r="AB835" s="256">
        <v>15107.9970703125</v>
      </c>
    </row>
    <row r="836" spans="1:28">
      <c r="A836" s="352">
        <v>41867</v>
      </c>
      <c r="B836" s="180" t="s">
        <v>132</v>
      </c>
      <c r="C836" s="180" t="s">
        <v>128</v>
      </c>
      <c r="D836" s="241"/>
      <c r="E836" s="219">
        <v>178</v>
      </c>
      <c r="F836" s="219">
        <v>5</v>
      </c>
      <c r="G836" s="219">
        <v>527</v>
      </c>
      <c r="H836" s="219">
        <v>15</v>
      </c>
      <c r="I836" s="219">
        <v>972</v>
      </c>
      <c r="J836" s="219">
        <v>33</v>
      </c>
      <c r="K836" s="219">
        <v>6187450</v>
      </c>
      <c r="L836" s="219">
        <v>6188870</v>
      </c>
      <c r="M836" s="196">
        <v>99.977058410644531</v>
      </c>
      <c r="N836" s="219">
        <v>26477416</v>
      </c>
      <c r="O836" s="219">
        <v>26531444</v>
      </c>
      <c r="P836" s="196">
        <v>99.796363830566406</v>
      </c>
      <c r="Q836" s="219">
        <v>13887</v>
      </c>
      <c r="R836" s="196">
        <v>0.22438667714595795</v>
      </c>
      <c r="S836" s="219">
        <v>2223</v>
      </c>
      <c r="T836" s="196">
        <v>8.3787376061081886E-3</v>
      </c>
      <c r="U836" s="219">
        <v>51293</v>
      </c>
      <c r="V836" s="196">
        <v>0.82898449897766113</v>
      </c>
      <c r="W836" s="219">
        <v>12956</v>
      </c>
      <c r="X836" s="196">
        <v>4.8932269215583801E-2</v>
      </c>
      <c r="Y836" s="194">
        <v>111.76958465576172</v>
      </c>
      <c r="Z836" s="194">
        <v>30.062410354614258</v>
      </c>
      <c r="AA836" s="194">
        <v>64913.30859375</v>
      </c>
      <c r="AB836" s="194">
        <v>10769.0830078125</v>
      </c>
    </row>
    <row r="837" spans="1:28">
      <c r="A837" s="352">
        <v>41866</v>
      </c>
      <c r="B837" s="199" t="s">
        <v>6</v>
      </c>
      <c r="C837" s="199"/>
      <c r="D837" s="241"/>
      <c r="E837" s="219">
        <v>1914</v>
      </c>
      <c r="F837" s="219">
        <v>200</v>
      </c>
      <c r="G837" s="219">
        <v>5670</v>
      </c>
      <c r="H837" s="219">
        <v>581</v>
      </c>
      <c r="I837" s="219">
        <v>16640</v>
      </c>
      <c r="J837" s="219">
        <v>2210</v>
      </c>
      <c r="K837" s="255">
        <v>39096967</v>
      </c>
      <c r="L837" s="255">
        <v>90412143</v>
      </c>
      <c r="M837" s="196">
        <v>43.243048668805471</v>
      </c>
      <c r="N837" s="255">
        <v>301597461</v>
      </c>
      <c r="O837" s="255">
        <v>304050216</v>
      </c>
      <c r="P837" s="196">
        <v>99.193305950488124</v>
      </c>
      <c r="Q837" s="255">
        <v>275263</v>
      </c>
      <c r="R837" s="214" t="e">
        <v>#DIV/0!</v>
      </c>
      <c r="S837" s="255">
        <v>263739</v>
      </c>
      <c r="T837" s="214">
        <v>0.20126132401401645</v>
      </c>
      <c r="U837" s="255">
        <v>1348555</v>
      </c>
      <c r="V837" s="214">
        <v>3.4492572958165777</v>
      </c>
      <c r="W837" s="255">
        <v>1472712</v>
      </c>
      <c r="X837" s="214">
        <v>0.48830384632221813</v>
      </c>
      <c r="Y837" s="256">
        <v>79.726320902506515</v>
      </c>
      <c r="Z837" s="256">
        <v>29.330001163482667</v>
      </c>
      <c r="AA837" s="256">
        <v>792274.78125</v>
      </c>
      <c r="AB837" s="256">
        <v>139759.0849609375</v>
      </c>
    </row>
    <row r="838" spans="1:28">
      <c r="A838" s="352">
        <v>41866</v>
      </c>
      <c r="B838" s="180" t="s">
        <v>134</v>
      </c>
      <c r="C838" s="180"/>
      <c r="D838" s="241"/>
      <c r="E838" s="219">
        <v>652</v>
      </c>
      <c r="F838" s="219">
        <v>105</v>
      </c>
      <c r="G838" s="219">
        <v>1948</v>
      </c>
      <c r="H838" s="219">
        <v>316</v>
      </c>
      <c r="I838" s="219">
        <v>6586</v>
      </c>
      <c r="J838" s="219">
        <v>1305</v>
      </c>
      <c r="K838" s="219">
        <v>20872855</v>
      </c>
      <c r="L838" s="219">
        <v>21438397</v>
      </c>
      <c r="M838" s="196">
        <v>97.362013587116607</v>
      </c>
      <c r="N838" s="219">
        <v>41460596</v>
      </c>
      <c r="O838" s="219">
        <v>42537816</v>
      </c>
      <c r="P838" s="196">
        <v>97.467617989602473</v>
      </c>
      <c r="Q838" s="219">
        <v>118789</v>
      </c>
      <c r="R838" s="196">
        <v>0.5540945943972202</v>
      </c>
      <c r="S838" s="219">
        <v>249139</v>
      </c>
      <c r="T838" s="196">
        <v>0.58568826863968582</v>
      </c>
      <c r="U838" s="219">
        <v>850069</v>
      </c>
      <c r="V838" s="196">
        <v>4.0726053400428786</v>
      </c>
      <c r="W838" s="219">
        <v>527842</v>
      </c>
      <c r="X838" s="196">
        <v>1.273117255988087</v>
      </c>
      <c r="Y838" s="194">
        <v>84.346855163574219</v>
      </c>
      <c r="Z838" s="194">
        <v>31.545694732666014</v>
      </c>
      <c r="AA838" s="194">
        <v>254300.3828125</v>
      </c>
      <c r="AB838" s="194">
        <v>39308.96630859375</v>
      </c>
    </row>
    <row r="839" spans="1:28">
      <c r="A839" s="352">
        <v>41866</v>
      </c>
      <c r="B839" s="180" t="s">
        <v>175</v>
      </c>
      <c r="C839" s="180"/>
      <c r="D839" s="241"/>
      <c r="E839" s="219">
        <v>608</v>
      </c>
      <c r="F839" s="219">
        <v>71</v>
      </c>
      <c r="G839" s="219">
        <v>1771</v>
      </c>
      <c r="H839" s="219">
        <v>193</v>
      </c>
      <c r="I839" s="219">
        <v>5602</v>
      </c>
      <c r="J839" s="219">
        <v>704</v>
      </c>
      <c r="K839" s="219">
        <v>68740</v>
      </c>
      <c r="L839" s="219">
        <v>50809209</v>
      </c>
      <c r="M839" s="196">
        <v>0.13529043524373702</v>
      </c>
      <c r="N839" s="219">
        <v>171889466</v>
      </c>
      <c r="O839" s="219">
        <v>173007154</v>
      </c>
      <c r="P839" s="196">
        <v>99.353964287511488</v>
      </c>
      <c r="Q839" s="219">
        <v>0</v>
      </c>
      <c r="R839" s="196" t="e">
        <v>#DIV/0!</v>
      </c>
      <c r="S839" s="219">
        <v>0</v>
      </c>
      <c r="T839" s="196" t="e">
        <v>#DIV/0!</v>
      </c>
      <c r="U839" s="219">
        <v>338890</v>
      </c>
      <c r="V839" s="196">
        <v>493.00261812780963</v>
      </c>
      <c r="W839" s="219">
        <v>893201</v>
      </c>
      <c r="X839" s="196">
        <v>0.51963684463788173</v>
      </c>
      <c r="Y839" s="194">
        <v>42.040000915527344</v>
      </c>
      <c r="Z839" s="194">
        <v>26.564586639404297</v>
      </c>
      <c r="AA839" s="194">
        <v>308906.1171875</v>
      </c>
      <c r="AB839" s="194">
        <v>61315.294921875</v>
      </c>
    </row>
    <row r="840" spans="1:28">
      <c r="A840" s="352">
        <v>41866</v>
      </c>
      <c r="B840" s="218" t="s">
        <v>135</v>
      </c>
      <c r="C840" s="126"/>
      <c r="D840" s="241"/>
      <c r="E840" s="219">
        <v>654</v>
      </c>
      <c r="F840" s="219">
        <v>24</v>
      </c>
      <c r="G840" s="219">
        <v>1951</v>
      </c>
      <c r="H840" s="219">
        <v>72</v>
      </c>
      <c r="I840" s="219">
        <v>4452</v>
      </c>
      <c r="J840" s="219">
        <v>201</v>
      </c>
      <c r="K840" s="189">
        <v>18155372</v>
      </c>
      <c r="L840" s="189">
        <v>18164537</v>
      </c>
      <c r="M840" s="196">
        <v>99.94954454385487</v>
      </c>
      <c r="N840" s="189">
        <v>88247399</v>
      </c>
      <c r="O840" s="189">
        <v>88505246</v>
      </c>
      <c r="P840" s="196">
        <v>99.708664727060352</v>
      </c>
      <c r="Q840" s="189">
        <v>156474</v>
      </c>
      <c r="R840" s="192">
        <v>0.86142575539747257</v>
      </c>
      <c r="S840" s="189">
        <v>14600</v>
      </c>
      <c r="T840" s="192">
        <v>1.6496197510066677E-2</v>
      </c>
      <c r="U840" s="189">
        <v>159596</v>
      </c>
      <c r="V840" s="205">
        <v>0.87905659560274141</v>
      </c>
      <c r="W840" s="189">
        <v>51669</v>
      </c>
      <c r="X840" s="205">
        <v>5.8550168140165004E-2</v>
      </c>
      <c r="Y840" s="203">
        <v>112.79210662841797</v>
      </c>
      <c r="Z840" s="203">
        <v>29.879722118377686</v>
      </c>
      <c r="AA840" s="203">
        <v>229068.28125</v>
      </c>
      <c r="AB840" s="203">
        <v>39134.82373046875</v>
      </c>
    </row>
    <row r="841" spans="1:28">
      <c r="A841" s="352">
        <v>41866</v>
      </c>
      <c r="B841" s="218" t="s">
        <v>121</v>
      </c>
      <c r="C841" s="218" t="s">
        <v>122</v>
      </c>
      <c r="D841" s="241"/>
      <c r="E841" s="305">
        <v>168</v>
      </c>
      <c r="F841" s="305">
        <v>61</v>
      </c>
      <c r="G841" s="305">
        <v>492</v>
      </c>
      <c r="H841" s="305">
        <v>183</v>
      </c>
      <c r="I841" s="305">
        <v>1836</v>
      </c>
      <c r="J841" s="305">
        <v>766</v>
      </c>
      <c r="K841" s="215">
        <v>7068767</v>
      </c>
      <c r="L841" s="215">
        <v>7338401</v>
      </c>
      <c r="M841" s="216">
        <v>96.325714111328125</v>
      </c>
      <c r="N841" s="215">
        <v>15284457</v>
      </c>
      <c r="O841" s="215">
        <v>15768128</v>
      </c>
      <c r="P841" s="216">
        <v>96.932601928710938</v>
      </c>
      <c r="Q841" s="215">
        <v>87549</v>
      </c>
      <c r="R841" s="217">
        <v>1.1930255889892578</v>
      </c>
      <c r="S841" s="215">
        <v>171086</v>
      </c>
      <c r="T841" s="217">
        <v>1.0850114822387695</v>
      </c>
      <c r="U841" s="215">
        <v>396326</v>
      </c>
      <c r="V841" s="217">
        <v>5.6067204475402832</v>
      </c>
      <c r="W841" s="215">
        <v>260158</v>
      </c>
      <c r="X841" s="217">
        <v>1.7021082639694214</v>
      </c>
      <c r="Y841" s="217">
        <v>71.390373229980469</v>
      </c>
      <c r="Z841" s="217">
        <v>25.422784805297852</v>
      </c>
      <c r="AA841" s="217">
        <v>78798.59375</v>
      </c>
      <c r="AB841" s="216">
        <v>11577.984375</v>
      </c>
    </row>
    <row r="842" spans="1:28">
      <c r="A842" s="352">
        <v>41866</v>
      </c>
      <c r="B842" s="242" t="s">
        <v>123</v>
      </c>
      <c r="C842" s="218" t="s">
        <v>122</v>
      </c>
      <c r="D842" s="241"/>
      <c r="E842" s="305">
        <v>157</v>
      </c>
      <c r="F842" s="305">
        <v>11</v>
      </c>
      <c r="G842" s="305">
        <v>483</v>
      </c>
      <c r="H842" s="305">
        <v>34</v>
      </c>
      <c r="I842" s="305">
        <v>1418</v>
      </c>
      <c r="J842" s="305">
        <v>132</v>
      </c>
      <c r="K842" s="215">
        <v>4688770</v>
      </c>
      <c r="L842" s="215">
        <v>4774991</v>
      </c>
      <c r="M842" s="216">
        <v>98.194320678710937</v>
      </c>
      <c r="N842" s="215">
        <v>8474842</v>
      </c>
      <c r="O842" s="215">
        <v>8646105</v>
      </c>
      <c r="P842" s="216">
        <v>98.019187927246094</v>
      </c>
      <c r="Q842" s="215">
        <v>9173</v>
      </c>
      <c r="R842" s="217">
        <v>0.19210506975650787</v>
      </c>
      <c r="S842" s="215">
        <v>19695</v>
      </c>
      <c r="T842" s="217">
        <v>0.22779043018817902</v>
      </c>
      <c r="U842" s="215">
        <v>137301</v>
      </c>
      <c r="V842" s="217">
        <v>2.9282946586608887</v>
      </c>
      <c r="W842" s="215">
        <v>88054</v>
      </c>
      <c r="X842" s="217">
        <v>1.0390045642852783</v>
      </c>
      <c r="Y842" s="217">
        <v>90.949539184570312</v>
      </c>
      <c r="Z842" s="217">
        <v>33.070564270019531</v>
      </c>
      <c r="AA842" s="217">
        <v>58085.91796875</v>
      </c>
      <c r="AB842" s="216">
        <v>8883.0009765625</v>
      </c>
    </row>
    <row r="843" spans="1:28">
      <c r="A843" s="352">
        <v>41866</v>
      </c>
      <c r="B843" s="242" t="s">
        <v>183</v>
      </c>
      <c r="C843" s="218" t="s">
        <v>122</v>
      </c>
      <c r="D843" s="241"/>
      <c r="E843" s="305">
        <v>129</v>
      </c>
      <c r="F843" s="305">
        <v>10</v>
      </c>
      <c r="G843" s="305">
        <v>388</v>
      </c>
      <c r="H843" s="305">
        <v>30</v>
      </c>
      <c r="I843" s="305">
        <v>1464</v>
      </c>
      <c r="J843" s="305">
        <v>114</v>
      </c>
      <c r="K843" s="215">
        <v>3403188</v>
      </c>
      <c r="L843" s="215">
        <v>3468140</v>
      </c>
      <c r="M843" s="216">
        <v>98.127182006835938</v>
      </c>
      <c r="N843" s="215">
        <v>6168029</v>
      </c>
      <c r="O843" s="215">
        <v>6283278</v>
      </c>
      <c r="P843" s="216">
        <v>98.165779113769531</v>
      </c>
      <c r="Q843" s="215">
        <v>3189</v>
      </c>
      <c r="R843" s="217">
        <v>9.195130318403244E-2</v>
      </c>
      <c r="S843" s="215">
        <v>2552</v>
      </c>
      <c r="T843" s="217">
        <v>4.0615741163492203E-2</v>
      </c>
      <c r="U843" s="215">
        <v>102314</v>
      </c>
      <c r="V843" s="217">
        <v>3.0064163208007812</v>
      </c>
      <c r="W843" s="215">
        <v>59400</v>
      </c>
      <c r="X843" s="217">
        <v>0.96303051710128784</v>
      </c>
      <c r="Y843" s="217">
        <v>89.388595581054687</v>
      </c>
      <c r="Z843" s="217">
        <v>34.73956298828125</v>
      </c>
      <c r="AA843" s="217">
        <v>41078.65625</v>
      </c>
      <c r="AB843" s="216">
        <v>7143.31640625</v>
      </c>
    </row>
    <row r="844" spans="1:28">
      <c r="A844" s="352">
        <v>41866</v>
      </c>
      <c r="B844" s="181" t="s">
        <v>126</v>
      </c>
      <c r="C844" s="218" t="s">
        <v>122</v>
      </c>
      <c r="D844" s="241"/>
      <c r="E844" s="305">
        <v>103</v>
      </c>
      <c r="F844" s="305">
        <v>6</v>
      </c>
      <c r="G844" s="305">
        <v>302</v>
      </c>
      <c r="H844" s="305">
        <v>18</v>
      </c>
      <c r="I844" s="305">
        <v>918</v>
      </c>
      <c r="J844" s="305">
        <v>74</v>
      </c>
      <c r="K844" s="215">
        <v>2901911</v>
      </c>
      <c r="L844" s="215">
        <v>2968681</v>
      </c>
      <c r="M844" s="216">
        <v>97.7508544921875</v>
      </c>
      <c r="N844" s="215">
        <v>5280337</v>
      </c>
      <c r="O844" s="215">
        <v>5398529</v>
      </c>
      <c r="P844" s="216">
        <v>97.810661315917969</v>
      </c>
      <c r="Q844" s="215">
        <v>4831</v>
      </c>
      <c r="R844" s="217">
        <v>0.16273219883441925</v>
      </c>
      <c r="S844" s="215">
        <v>1382</v>
      </c>
      <c r="T844" s="217">
        <v>2.5599565356969833E-2</v>
      </c>
      <c r="U844" s="215">
        <v>89855</v>
      </c>
      <c r="V844" s="217">
        <v>3.0964078903198242</v>
      </c>
      <c r="W844" s="215">
        <v>51725</v>
      </c>
      <c r="X844" s="217">
        <v>0.97957760095596313</v>
      </c>
      <c r="Y844" s="217">
        <v>89.755386352539063</v>
      </c>
      <c r="Z844" s="217">
        <v>33.57220458984375</v>
      </c>
      <c r="AA844" s="217">
        <v>38298.43359375</v>
      </c>
      <c r="AB844" s="216">
        <v>5769.138671875</v>
      </c>
    </row>
    <row r="845" spans="1:28">
      <c r="A845" s="352">
        <v>41866</v>
      </c>
      <c r="B845" s="181" t="s">
        <v>184</v>
      </c>
      <c r="C845" s="218" t="s">
        <v>122</v>
      </c>
      <c r="D845" s="241"/>
      <c r="E845" s="305">
        <v>95</v>
      </c>
      <c r="F845" s="305">
        <v>17</v>
      </c>
      <c r="G845" s="305">
        <v>283</v>
      </c>
      <c r="H845" s="305">
        <v>51</v>
      </c>
      <c r="I845" s="305">
        <v>950</v>
      </c>
      <c r="J845" s="305">
        <v>219</v>
      </c>
      <c r="K845" s="215">
        <v>2810219</v>
      </c>
      <c r="L845" s="215">
        <v>2888184</v>
      </c>
      <c r="M845" s="216">
        <v>97.300552368164062</v>
      </c>
      <c r="N845" s="215">
        <v>6252931</v>
      </c>
      <c r="O845" s="215">
        <v>6441776</v>
      </c>
      <c r="P845" s="216">
        <v>97.068435668945313</v>
      </c>
      <c r="Q845" s="215">
        <v>14047</v>
      </c>
      <c r="R845" s="217">
        <v>0.48636096715927124</v>
      </c>
      <c r="S845" s="215">
        <v>54424</v>
      </c>
      <c r="T845" s="217">
        <v>0.84486019611358643</v>
      </c>
      <c r="U845" s="215">
        <v>124273</v>
      </c>
      <c r="V845" s="217">
        <v>4.4221820831298828</v>
      </c>
      <c r="W845" s="215">
        <v>68505</v>
      </c>
      <c r="X845" s="217">
        <v>1.0955662727355957</v>
      </c>
      <c r="Y845" s="217">
        <v>80.250381469726563</v>
      </c>
      <c r="Z845" s="217">
        <v>30.923357009887695</v>
      </c>
      <c r="AA845" s="217">
        <v>38038.78125</v>
      </c>
      <c r="AB845" s="216">
        <v>5935.52587890625</v>
      </c>
    </row>
    <row r="846" spans="1:28">
      <c r="A846" s="352">
        <v>41866</v>
      </c>
      <c r="B846" s="181" t="s">
        <v>131</v>
      </c>
      <c r="C846" s="218" t="s">
        <v>176</v>
      </c>
      <c r="D846" s="241"/>
      <c r="E846" s="305">
        <v>168</v>
      </c>
      <c r="F846" s="305">
        <v>20</v>
      </c>
      <c r="G846" s="305">
        <v>489</v>
      </c>
      <c r="H846" s="305">
        <v>50</v>
      </c>
      <c r="I846" s="305">
        <v>1412</v>
      </c>
      <c r="J846" s="305">
        <v>160</v>
      </c>
      <c r="K846" s="215">
        <v>18865</v>
      </c>
      <c r="L846" s="215">
        <v>14735003</v>
      </c>
      <c r="M846" s="216">
        <v>0.12802848219871521</v>
      </c>
      <c r="N846" s="215">
        <v>47652960</v>
      </c>
      <c r="O846" s="215">
        <v>47960780</v>
      </c>
      <c r="P846" s="216">
        <v>99.358184814453125</v>
      </c>
      <c r="Q846" s="215">
        <v>0</v>
      </c>
      <c r="R846" s="217">
        <v>0</v>
      </c>
      <c r="S846" s="215">
        <v>0</v>
      </c>
      <c r="T846" s="217">
        <v>0</v>
      </c>
      <c r="U846" s="215">
        <v>94821</v>
      </c>
      <c r="V846" s="217">
        <v>502.62921142578125</v>
      </c>
      <c r="W846" s="215">
        <v>325167</v>
      </c>
      <c r="X846" s="217">
        <v>0.68236476182937622</v>
      </c>
      <c r="Y846" s="217">
        <v>41.463508605957031</v>
      </c>
      <c r="Z846" s="217">
        <v>26.192464828491211</v>
      </c>
      <c r="AA846" s="217">
        <v>80917.5859375</v>
      </c>
      <c r="AB846" s="216">
        <v>16888.115234375</v>
      </c>
    </row>
    <row r="847" spans="1:28">
      <c r="A847" s="352">
        <v>41866</v>
      </c>
      <c r="B847" s="181" t="s">
        <v>124</v>
      </c>
      <c r="C847" s="181" t="s">
        <v>176</v>
      </c>
      <c r="D847" s="241"/>
      <c r="E847" s="180">
        <v>113</v>
      </c>
      <c r="F847" s="180">
        <v>32</v>
      </c>
      <c r="G847" s="180">
        <v>332</v>
      </c>
      <c r="H847" s="180">
        <v>86</v>
      </c>
      <c r="I847" s="180">
        <v>1269</v>
      </c>
      <c r="J847" s="180">
        <v>340</v>
      </c>
      <c r="K847" s="215">
        <v>14630</v>
      </c>
      <c r="L847" s="215">
        <v>10163301</v>
      </c>
      <c r="M847" s="216">
        <v>0.14394930005073547</v>
      </c>
      <c r="N847" s="215">
        <v>30873214</v>
      </c>
      <c r="O847" s="215">
        <v>31216346</v>
      </c>
      <c r="P847" s="216">
        <v>98.900794982910156</v>
      </c>
      <c r="Q847" s="215">
        <v>0</v>
      </c>
      <c r="R847" s="217">
        <v>0</v>
      </c>
      <c r="S847" s="215">
        <v>0</v>
      </c>
      <c r="T847" s="217">
        <v>0</v>
      </c>
      <c r="U847" s="215">
        <v>75555</v>
      </c>
      <c r="V847" s="217">
        <v>516.4388427734375</v>
      </c>
      <c r="W847" s="215">
        <v>165859</v>
      </c>
      <c r="X847" s="217">
        <v>0.53722620010375977</v>
      </c>
      <c r="Y847" s="217">
        <v>42.8896484375</v>
      </c>
      <c r="Z847" s="217">
        <v>27.898923873901367</v>
      </c>
      <c r="AA847" s="217">
        <v>55534.2578125</v>
      </c>
      <c r="AB847" s="216">
        <v>10600.4326171875</v>
      </c>
    </row>
    <row r="848" spans="1:28">
      <c r="A848" s="352">
        <v>41866</v>
      </c>
      <c r="B848" s="206" t="s">
        <v>133</v>
      </c>
      <c r="C848" s="206" t="s">
        <v>176</v>
      </c>
      <c r="D848" s="241"/>
      <c r="E848" s="180">
        <v>163</v>
      </c>
      <c r="F848" s="180">
        <v>11</v>
      </c>
      <c r="G848" s="180">
        <v>482</v>
      </c>
      <c r="H848" s="180">
        <v>33</v>
      </c>
      <c r="I848" s="180">
        <v>1399</v>
      </c>
      <c r="J848" s="180">
        <v>112</v>
      </c>
      <c r="K848" s="254">
        <v>18025</v>
      </c>
      <c r="L848" s="254">
        <v>14659379</v>
      </c>
      <c r="M848" s="246">
        <v>0.12295882403850555</v>
      </c>
      <c r="N848" s="254">
        <v>54778308</v>
      </c>
      <c r="O848" s="254">
        <v>55010964</v>
      </c>
      <c r="P848" s="246">
        <v>99.577072143554688</v>
      </c>
      <c r="Q848" s="254">
        <v>0</v>
      </c>
      <c r="R848" s="249">
        <v>0</v>
      </c>
      <c r="S848" s="254">
        <v>0</v>
      </c>
      <c r="T848" s="249">
        <v>0</v>
      </c>
      <c r="U848" s="254">
        <v>89879</v>
      </c>
      <c r="V848" s="249">
        <v>498.63522338867187</v>
      </c>
      <c r="W848" s="254">
        <v>215417</v>
      </c>
      <c r="X848" s="249">
        <v>0.39325237274169922</v>
      </c>
      <c r="Y848" s="249">
        <v>42.536846160888672</v>
      </c>
      <c r="Z848" s="249">
        <v>26.53662109375</v>
      </c>
      <c r="AA848" s="249">
        <v>102030.078125</v>
      </c>
      <c r="AB848" s="246">
        <v>20336.859375</v>
      </c>
    </row>
    <row r="849" spans="1:28">
      <c r="A849" s="352">
        <v>41866</v>
      </c>
      <c r="B849" s="206" t="s">
        <v>125</v>
      </c>
      <c r="C849" s="206" t="s">
        <v>176</v>
      </c>
      <c r="D849" s="241"/>
      <c r="E849" s="180">
        <v>164</v>
      </c>
      <c r="F849" s="180">
        <v>8</v>
      </c>
      <c r="G849" s="180">
        <v>468</v>
      </c>
      <c r="H849" s="180">
        <v>24</v>
      </c>
      <c r="I849" s="180">
        <v>1522</v>
      </c>
      <c r="J849" s="180">
        <v>92</v>
      </c>
      <c r="K849" s="254">
        <v>17220</v>
      </c>
      <c r="L849" s="254">
        <v>11251526</v>
      </c>
      <c r="M849" s="246">
        <v>0.1530459076166153</v>
      </c>
      <c r="N849" s="254">
        <v>38584984</v>
      </c>
      <c r="O849" s="254">
        <v>38819064</v>
      </c>
      <c r="P849" s="246">
        <v>99.396995544433594</v>
      </c>
      <c r="Q849" s="254">
        <v>0</v>
      </c>
      <c r="R849" s="249">
        <v>0</v>
      </c>
      <c r="S849" s="254">
        <v>0</v>
      </c>
      <c r="T849" s="249">
        <v>0</v>
      </c>
      <c r="U849" s="254">
        <v>78635</v>
      </c>
      <c r="V849" s="249">
        <v>456.64923095703125</v>
      </c>
      <c r="W849" s="254">
        <v>186758</v>
      </c>
      <c r="X849" s="249">
        <v>0.48401731252670288</v>
      </c>
      <c r="Y849" s="249">
        <v>41.270000457763672</v>
      </c>
      <c r="Z849" s="249">
        <v>25.630336761474609</v>
      </c>
      <c r="AA849" s="249">
        <v>70424.1953125</v>
      </c>
      <c r="AB849" s="246">
        <v>13489.8876953125</v>
      </c>
    </row>
    <row r="850" spans="1:28">
      <c r="A850" s="352">
        <v>41866</v>
      </c>
      <c r="B850" s="181" t="s">
        <v>127</v>
      </c>
      <c r="C850" s="181" t="s">
        <v>128</v>
      </c>
      <c r="D850" s="241"/>
      <c r="E850" s="388">
        <v>149</v>
      </c>
      <c r="F850" s="388">
        <v>12</v>
      </c>
      <c r="G850" s="388">
        <v>447</v>
      </c>
      <c r="H850" s="388">
        <v>36</v>
      </c>
      <c r="I850" s="388">
        <v>1439</v>
      </c>
      <c r="J850" s="388">
        <v>122</v>
      </c>
      <c r="K850" s="187">
        <v>4598860</v>
      </c>
      <c r="L850" s="187">
        <v>4603273</v>
      </c>
      <c r="M850" s="185">
        <v>99.904136657714844</v>
      </c>
      <c r="N850" s="187">
        <v>20030052</v>
      </c>
      <c r="O850" s="187">
        <v>20111070</v>
      </c>
      <c r="P850" s="185">
        <v>99.597145080566406</v>
      </c>
      <c r="Q850" s="187">
        <v>76596</v>
      </c>
      <c r="R850" s="186">
        <v>1.6639465093612671</v>
      </c>
      <c r="S850" s="187">
        <v>5374</v>
      </c>
      <c r="T850" s="186">
        <v>2.672160230576992E-2</v>
      </c>
      <c r="U850" s="187">
        <v>49384</v>
      </c>
      <c r="V850" s="186">
        <v>1.07383131980896</v>
      </c>
      <c r="W850" s="187">
        <v>14618</v>
      </c>
      <c r="X850" s="186">
        <v>7.2980336844921112E-2</v>
      </c>
      <c r="Y850" s="186">
        <v>114.70212554931641</v>
      </c>
      <c r="Z850" s="186">
        <v>29.037582397460937</v>
      </c>
      <c r="AA850" s="186">
        <v>53293.35546875</v>
      </c>
      <c r="AB850" s="185">
        <v>8694.353515625</v>
      </c>
    </row>
    <row r="851" spans="1:28">
      <c r="A851" s="352">
        <v>41866</v>
      </c>
      <c r="B851" s="181" t="s">
        <v>129</v>
      </c>
      <c r="C851" s="181" t="s">
        <v>128</v>
      </c>
      <c r="D851" s="241"/>
      <c r="E851" s="388">
        <v>151</v>
      </c>
      <c r="F851" s="388">
        <v>2</v>
      </c>
      <c r="G851" s="388">
        <v>449</v>
      </c>
      <c r="H851" s="388">
        <v>6</v>
      </c>
      <c r="I851" s="388">
        <v>1168</v>
      </c>
      <c r="J851" s="388">
        <v>17</v>
      </c>
      <c r="K851" s="187">
        <v>2682229</v>
      </c>
      <c r="L851" s="187">
        <v>2685104</v>
      </c>
      <c r="M851" s="185">
        <v>99.892929077148438</v>
      </c>
      <c r="N851" s="187">
        <v>13433415</v>
      </c>
      <c r="O851" s="187">
        <v>13498282</v>
      </c>
      <c r="P851" s="185">
        <v>99.519439697265625</v>
      </c>
      <c r="Q851" s="187">
        <v>32316</v>
      </c>
      <c r="R851" s="186">
        <v>1.2035287618637085</v>
      </c>
      <c r="S851" s="187">
        <v>6924</v>
      </c>
      <c r="T851" s="186">
        <v>5.1295418292284012E-2</v>
      </c>
      <c r="U851" s="187">
        <v>31846</v>
      </c>
      <c r="V851" s="186">
        <v>1.1872960329055786</v>
      </c>
      <c r="W851" s="187">
        <v>12641</v>
      </c>
      <c r="X851" s="186">
        <v>9.4101168215274811E-2</v>
      </c>
      <c r="Y851" s="186">
        <v>106.96568298339844</v>
      </c>
      <c r="Z851" s="186">
        <v>28.647838592529297</v>
      </c>
      <c r="AA851" s="186">
        <v>40075.96875</v>
      </c>
      <c r="AB851" s="185">
        <v>5894.62255859375</v>
      </c>
    </row>
    <row r="852" spans="1:28">
      <c r="A852" s="352">
        <v>41866</v>
      </c>
      <c r="B852" s="199" t="s">
        <v>130</v>
      </c>
      <c r="C852" s="199" t="s">
        <v>128</v>
      </c>
      <c r="D852" s="241"/>
      <c r="E852" s="219">
        <v>176</v>
      </c>
      <c r="F852" s="219">
        <v>5</v>
      </c>
      <c r="G852" s="219">
        <v>528</v>
      </c>
      <c r="H852" s="219">
        <v>15</v>
      </c>
      <c r="I852" s="219">
        <v>850</v>
      </c>
      <c r="J852" s="219">
        <v>30</v>
      </c>
      <c r="K852" s="255">
        <v>5957853</v>
      </c>
      <c r="L852" s="255">
        <v>5958492</v>
      </c>
      <c r="M852" s="196">
        <v>99.989273071289063</v>
      </c>
      <c r="N852" s="255">
        <v>30621508</v>
      </c>
      <c r="O852" s="255">
        <v>30679910</v>
      </c>
      <c r="P852" s="196">
        <v>99.809638977050781</v>
      </c>
      <c r="Q852" s="255">
        <v>42933</v>
      </c>
      <c r="R852" s="214">
        <v>0.72053468227386475</v>
      </c>
      <c r="S852" s="255">
        <v>1131</v>
      </c>
      <c r="T852" s="214">
        <v>3.6864515859633684E-3</v>
      </c>
      <c r="U852" s="255">
        <v>43662</v>
      </c>
      <c r="V852" s="214">
        <v>0.73284786939620972</v>
      </c>
      <c r="W852" s="255">
        <v>13492</v>
      </c>
      <c r="X852" s="214">
        <v>4.4060535728931427E-2</v>
      </c>
      <c r="Y852" s="256">
        <v>117.96957397460937</v>
      </c>
      <c r="Z852" s="256">
        <v>31.543312072753906</v>
      </c>
      <c r="AA852" s="256">
        <v>73853.6171875</v>
      </c>
      <c r="AB852" s="256">
        <v>14084.076171875</v>
      </c>
    </row>
    <row r="853" spans="1:28">
      <c r="A853" s="352">
        <v>41866</v>
      </c>
      <c r="B853" s="180" t="s">
        <v>132</v>
      </c>
      <c r="C853" s="180" t="s">
        <v>128</v>
      </c>
      <c r="D853" s="241"/>
      <c r="E853" s="219">
        <v>178</v>
      </c>
      <c r="F853" s="219">
        <v>5</v>
      </c>
      <c r="G853" s="219">
        <v>527</v>
      </c>
      <c r="H853" s="219">
        <v>15</v>
      </c>
      <c r="I853" s="219">
        <v>995</v>
      </c>
      <c r="J853" s="219">
        <v>32</v>
      </c>
      <c r="K853" s="219">
        <v>4916430</v>
      </c>
      <c r="L853" s="219">
        <v>4917668</v>
      </c>
      <c r="M853" s="196">
        <v>99.974822998046875</v>
      </c>
      <c r="N853" s="219">
        <v>24162424</v>
      </c>
      <c r="O853" s="219">
        <v>24215984</v>
      </c>
      <c r="P853" s="196">
        <v>99.778823852539063</v>
      </c>
      <c r="Q853" s="219">
        <v>4629</v>
      </c>
      <c r="R853" s="196">
        <v>9.4129979610443115E-2</v>
      </c>
      <c r="S853" s="219">
        <v>1171</v>
      </c>
      <c r="T853" s="196">
        <v>4.8356489278376102E-3</v>
      </c>
      <c r="U853" s="219">
        <v>34704</v>
      </c>
      <c r="V853" s="196">
        <v>0.70587801933288574</v>
      </c>
      <c r="W853" s="219">
        <v>10918</v>
      </c>
      <c r="X853" s="196">
        <v>4.5185863971710205E-2</v>
      </c>
      <c r="Y853" s="194">
        <v>111.53104400634766</v>
      </c>
      <c r="Z853" s="194">
        <v>30.290155410766602</v>
      </c>
      <c r="AA853" s="194">
        <v>61845.33984375</v>
      </c>
      <c r="AB853" s="194">
        <v>10461.771484375</v>
      </c>
    </row>
    <row r="854" spans="1:28">
      <c r="A854" s="352">
        <v>41865</v>
      </c>
      <c r="B854" s="199" t="s">
        <v>6</v>
      </c>
      <c r="C854" s="199"/>
      <c r="D854" s="241"/>
      <c r="E854" s="219">
        <v>1903</v>
      </c>
      <c r="F854" s="219">
        <v>198</v>
      </c>
      <c r="G854" s="219">
        <v>5636</v>
      </c>
      <c r="H854" s="219">
        <v>576</v>
      </c>
      <c r="I854" s="219">
        <v>16121</v>
      </c>
      <c r="J854" s="219">
        <v>2155</v>
      </c>
      <c r="K854" s="255">
        <v>37710726</v>
      </c>
      <c r="L854" s="255">
        <v>90268860</v>
      </c>
      <c r="M854" s="196">
        <v>41.776007806014164</v>
      </c>
      <c r="N854" s="255">
        <v>306679783</v>
      </c>
      <c r="O854" s="255">
        <v>309144694</v>
      </c>
      <c r="P854" s="196">
        <v>99.202667537939377</v>
      </c>
      <c r="Q854" s="255">
        <v>317332</v>
      </c>
      <c r="R854" s="214" t="e">
        <v>#DIV/0!</v>
      </c>
      <c r="S854" s="255">
        <v>341203</v>
      </c>
      <c r="T854" s="214">
        <v>0.26017211760376896</v>
      </c>
      <c r="U854" s="255">
        <v>1322837</v>
      </c>
      <c r="V854" s="214">
        <v>3.5078535037865746</v>
      </c>
      <c r="W854" s="255">
        <v>1467985</v>
      </c>
      <c r="X854" s="214">
        <v>0.478670289219504</v>
      </c>
      <c r="Y854" s="256">
        <v>79.55769742329916</v>
      </c>
      <c r="Z854" s="256">
        <v>29.180539131164551</v>
      </c>
      <c r="AA854" s="256">
        <v>798694.9765625</v>
      </c>
      <c r="AB854" s="256">
        <v>140013.85400390625</v>
      </c>
    </row>
    <row r="855" spans="1:28">
      <c r="A855" s="352">
        <v>41865</v>
      </c>
      <c r="B855" s="180" t="s">
        <v>134</v>
      </c>
      <c r="C855" s="180"/>
      <c r="D855" s="241"/>
      <c r="E855" s="219">
        <v>641</v>
      </c>
      <c r="F855" s="219">
        <v>103</v>
      </c>
      <c r="G855" s="219">
        <v>1914</v>
      </c>
      <c r="H855" s="219">
        <v>311</v>
      </c>
      <c r="I855" s="219">
        <v>6098</v>
      </c>
      <c r="J855" s="219">
        <v>1249</v>
      </c>
      <c r="K855" s="219">
        <v>18974431</v>
      </c>
      <c r="L855" s="219">
        <v>19467086</v>
      </c>
      <c r="M855" s="196">
        <v>97.469292527910952</v>
      </c>
      <c r="N855" s="219">
        <v>37433723</v>
      </c>
      <c r="O855" s="219">
        <v>38445909</v>
      </c>
      <c r="P855" s="196">
        <v>97.367246538506862</v>
      </c>
      <c r="Q855" s="219">
        <v>87538</v>
      </c>
      <c r="R855" s="196">
        <v>0.44967182353411145</v>
      </c>
      <c r="S855" s="219">
        <v>230835</v>
      </c>
      <c r="T855" s="196">
        <v>0.60041498394997594</v>
      </c>
      <c r="U855" s="219">
        <v>803877</v>
      </c>
      <c r="V855" s="196">
        <v>4.2366330996202288</v>
      </c>
      <c r="W855" s="219">
        <v>485057</v>
      </c>
      <c r="X855" s="196">
        <v>1.2957754769402856</v>
      </c>
      <c r="Y855" s="194">
        <v>84.507658386230474</v>
      </c>
      <c r="Z855" s="194">
        <v>31.220298767089844</v>
      </c>
      <c r="AA855" s="194">
        <v>232875.53125</v>
      </c>
      <c r="AB855" s="194">
        <v>34923.88232421875</v>
      </c>
    </row>
    <row r="856" spans="1:28">
      <c r="A856" s="352">
        <v>41865</v>
      </c>
      <c r="B856" s="180" t="s">
        <v>175</v>
      </c>
      <c r="C856" s="180"/>
      <c r="D856" s="241"/>
      <c r="E856" s="219">
        <v>608</v>
      </c>
      <c r="F856" s="219">
        <v>71</v>
      </c>
      <c r="G856" s="219">
        <v>1771</v>
      </c>
      <c r="H856" s="219">
        <v>193</v>
      </c>
      <c r="I856" s="219">
        <v>5599</v>
      </c>
      <c r="J856" s="219">
        <v>704</v>
      </c>
      <c r="K856" s="219">
        <v>68740</v>
      </c>
      <c r="L856" s="219">
        <v>52124844</v>
      </c>
      <c r="M856" s="196">
        <v>0.13187569443852917</v>
      </c>
      <c r="N856" s="219">
        <v>176830632</v>
      </c>
      <c r="O856" s="219">
        <v>177999588</v>
      </c>
      <c r="P856" s="196">
        <v>99.343281626022645</v>
      </c>
      <c r="Q856" s="219">
        <v>0</v>
      </c>
      <c r="R856" s="196" t="e">
        <v>#DIV/0!</v>
      </c>
      <c r="S856" s="219">
        <v>0</v>
      </c>
      <c r="T856" s="196" t="e">
        <v>#DIV/0!</v>
      </c>
      <c r="U856" s="219">
        <v>351285</v>
      </c>
      <c r="V856" s="196">
        <v>511.03433004889263</v>
      </c>
      <c r="W856" s="219">
        <v>925390</v>
      </c>
      <c r="X856" s="196">
        <v>0.52331996268363823</v>
      </c>
      <c r="Y856" s="194">
        <v>41.971151351928711</v>
      </c>
      <c r="Z856" s="194">
        <v>26.434147357940674</v>
      </c>
      <c r="AA856" s="194">
        <v>321589.7421875</v>
      </c>
      <c r="AB856" s="194">
        <v>63882.841796875</v>
      </c>
    </row>
    <row r="857" spans="1:28">
      <c r="A857" s="352">
        <v>41865</v>
      </c>
      <c r="B857" s="218" t="s">
        <v>135</v>
      </c>
      <c r="C857" s="126"/>
      <c r="D857" s="241"/>
      <c r="E857" s="219">
        <v>654</v>
      </c>
      <c r="F857" s="219">
        <v>24</v>
      </c>
      <c r="G857" s="219">
        <v>1951</v>
      </c>
      <c r="H857" s="219">
        <v>72</v>
      </c>
      <c r="I857" s="219">
        <v>4424</v>
      </c>
      <c r="J857" s="219">
        <v>202</v>
      </c>
      <c r="K857" s="189">
        <v>18667555</v>
      </c>
      <c r="L857" s="189">
        <v>18676930</v>
      </c>
      <c r="M857" s="196">
        <v>99.949804384339387</v>
      </c>
      <c r="N857" s="189">
        <v>92415428</v>
      </c>
      <c r="O857" s="189">
        <v>92699197</v>
      </c>
      <c r="P857" s="196">
        <v>99.693881922191835</v>
      </c>
      <c r="Q857" s="189">
        <v>229794</v>
      </c>
      <c r="R857" s="192">
        <v>1.2303628239732103</v>
      </c>
      <c r="S857" s="189">
        <v>110368</v>
      </c>
      <c r="T857" s="192">
        <v>0.1190603625818136</v>
      </c>
      <c r="U857" s="189">
        <v>167675</v>
      </c>
      <c r="V857" s="205">
        <v>0.89821618757500354</v>
      </c>
      <c r="W857" s="189">
        <v>57538</v>
      </c>
      <c r="X857" s="205">
        <v>6.2260168002249032E-2</v>
      </c>
      <c r="Y857" s="203">
        <v>112.19428253173828</v>
      </c>
      <c r="Z857" s="203">
        <v>29.887171268463135</v>
      </c>
      <c r="AA857" s="203">
        <v>244229.703125</v>
      </c>
      <c r="AB857" s="203">
        <v>41207.1298828125</v>
      </c>
    </row>
    <row r="858" spans="1:28">
      <c r="A858" s="352">
        <v>41865</v>
      </c>
      <c r="B858" s="218" t="s">
        <v>121</v>
      </c>
      <c r="C858" s="218" t="s">
        <v>122</v>
      </c>
      <c r="D858" s="241"/>
      <c r="E858" s="305">
        <v>167</v>
      </c>
      <c r="F858" s="305">
        <v>60</v>
      </c>
      <c r="G858" s="305">
        <v>491</v>
      </c>
      <c r="H858" s="305">
        <v>181</v>
      </c>
      <c r="I858" s="305">
        <v>1830</v>
      </c>
      <c r="J858" s="305">
        <v>758</v>
      </c>
      <c r="K858" s="215">
        <v>6990617</v>
      </c>
      <c r="L858" s="215">
        <v>7215042</v>
      </c>
      <c r="M858" s="216">
        <v>96.889488220214844</v>
      </c>
      <c r="N858" s="215">
        <v>15099599</v>
      </c>
      <c r="O858" s="215">
        <v>15525494</v>
      </c>
      <c r="P858" s="216">
        <v>97.256805419921875</v>
      </c>
      <c r="Q858" s="215">
        <v>54391</v>
      </c>
      <c r="R858" s="217">
        <v>0.75385564565658569</v>
      </c>
      <c r="S858" s="215">
        <v>119988</v>
      </c>
      <c r="T858" s="217">
        <v>0.77284497022628784</v>
      </c>
      <c r="U858" s="215">
        <v>381201</v>
      </c>
      <c r="V858" s="217">
        <v>5.453038215637207</v>
      </c>
      <c r="W858" s="215">
        <v>246683</v>
      </c>
      <c r="X858" s="217">
        <v>1.6337056159973145</v>
      </c>
      <c r="Y858" s="217">
        <v>71.265708923339844</v>
      </c>
      <c r="Z858" s="217">
        <v>25.291818618774414</v>
      </c>
      <c r="AA858" s="217">
        <v>80945.875</v>
      </c>
      <c r="AB858" s="216">
        <v>11280.4453125</v>
      </c>
    </row>
    <row r="859" spans="1:28">
      <c r="A859" s="352">
        <v>41865</v>
      </c>
      <c r="B859" s="242" t="s">
        <v>123</v>
      </c>
      <c r="C859" s="218" t="s">
        <v>122</v>
      </c>
      <c r="D859" s="241"/>
      <c r="E859" s="305">
        <v>147</v>
      </c>
      <c r="F859" s="305">
        <v>11</v>
      </c>
      <c r="G859" s="305">
        <v>453</v>
      </c>
      <c r="H859" s="305">
        <v>34</v>
      </c>
      <c r="I859" s="305">
        <v>1342</v>
      </c>
      <c r="J859" s="305">
        <v>132</v>
      </c>
      <c r="K859" s="215">
        <v>4305920</v>
      </c>
      <c r="L859" s="215">
        <v>4386546</v>
      </c>
      <c r="M859" s="216">
        <v>98.161972045898438</v>
      </c>
      <c r="N859" s="215">
        <v>7683314</v>
      </c>
      <c r="O859" s="215">
        <v>7851064</v>
      </c>
      <c r="P859" s="216">
        <v>97.863349914550781</v>
      </c>
      <c r="Q859" s="215">
        <v>8402</v>
      </c>
      <c r="R859" s="217">
        <v>0.19154022634029388</v>
      </c>
      <c r="S859" s="215">
        <v>18522</v>
      </c>
      <c r="T859" s="217">
        <v>0.23591706156730652</v>
      </c>
      <c r="U859" s="215">
        <v>139882</v>
      </c>
      <c r="V859" s="217">
        <v>3.2485973834991455</v>
      </c>
      <c r="W859" s="215">
        <v>79283</v>
      </c>
      <c r="X859" s="217">
        <v>1.0318855047225952</v>
      </c>
      <c r="Y859" s="217">
        <v>89.882560729980469</v>
      </c>
      <c r="Z859" s="217">
        <v>32.776924133300781</v>
      </c>
      <c r="AA859" s="217">
        <v>52469</v>
      </c>
      <c r="AB859" s="216">
        <v>8000.412109375</v>
      </c>
    </row>
    <row r="860" spans="1:28">
      <c r="A860" s="352">
        <v>41865</v>
      </c>
      <c r="B860" s="242" t="s">
        <v>183</v>
      </c>
      <c r="C860" s="218" t="s">
        <v>122</v>
      </c>
      <c r="D860" s="241"/>
      <c r="E860" s="305">
        <v>129</v>
      </c>
      <c r="F860" s="305">
        <v>10</v>
      </c>
      <c r="G860" s="305">
        <v>385</v>
      </c>
      <c r="H860" s="305">
        <v>30</v>
      </c>
      <c r="I860" s="305">
        <v>1058</v>
      </c>
      <c r="J860" s="305">
        <v>78</v>
      </c>
      <c r="K860" s="215">
        <v>1905713</v>
      </c>
      <c r="L860" s="215">
        <v>1949451</v>
      </c>
      <c r="M860" s="216">
        <v>97.756393432617187</v>
      </c>
      <c r="N860" s="215">
        <v>3353728</v>
      </c>
      <c r="O860" s="215">
        <v>3430530</v>
      </c>
      <c r="P860" s="216">
        <v>97.761222839355469</v>
      </c>
      <c r="Q860" s="215">
        <v>2523</v>
      </c>
      <c r="R860" s="217">
        <v>0.12942105531692505</v>
      </c>
      <c r="S860" s="215">
        <v>3520</v>
      </c>
      <c r="T860" s="217">
        <v>0.10260805487632751</v>
      </c>
      <c r="U860" s="215">
        <v>62983</v>
      </c>
      <c r="V860" s="217">
        <v>3.3049571514129639</v>
      </c>
      <c r="W860" s="215">
        <v>38001</v>
      </c>
      <c r="X860" s="217">
        <v>1.1330972909927368</v>
      </c>
      <c r="Y860" s="217">
        <v>89.291946411132813</v>
      </c>
      <c r="Z860" s="217">
        <v>33.715518951416016</v>
      </c>
      <c r="AA860" s="217">
        <v>24537.359375</v>
      </c>
      <c r="AB860" s="216">
        <v>4026.38623046875</v>
      </c>
    </row>
    <row r="861" spans="1:28">
      <c r="A861" s="352">
        <v>41865</v>
      </c>
      <c r="B861" s="181" t="s">
        <v>126</v>
      </c>
      <c r="C861" s="218" t="s">
        <v>122</v>
      </c>
      <c r="D861" s="241"/>
      <c r="E861" s="305">
        <v>103</v>
      </c>
      <c r="F861" s="305">
        <v>5</v>
      </c>
      <c r="G861" s="305">
        <v>302</v>
      </c>
      <c r="H861" s="305">
        <v>15</v>
      </c>
      <c r="I861" s="305">
        <v>918</v>
      </c>
      <c r="J861" s="305">
        <v>62</v>
      </c>
      <c r="K861" s="215">
        <v>2955234</v>
      </c>
      <c r="L861" s="215">
        <v>3017044</v>
      </c>
      <c r="M861" s="216">
        <v>97.951309204101563</v>
      </c>
      <c r="N861" s="215">
        <v>5292782</v>
      </c>
      <c r="O861" s="215">
        <v>5419138</v>
      </c>
      <c r="P861" s="216">
        <v>97.6683349609375</v>
      </c>
      <c r="Q861" s="215">
        <v>4767</v>
      </c>
      <c r="R861" s="217">
        <v>0.1580023318529129</v>
      </c>
      <c r="S861" s="215">
        <v>1621</v>
      </c>
      <c r="T861" s="217">
        <v>2.991250716149807E-2</v>
      </c>
      <c r="U861" s="215">
        <v>89968</v>
      </c>
      <c r="V861" s="217">
        <v>3.0443613529205322</v>
      </c>
      <c r="W861" s="215">
        <v>52164</v>
      </c>
      <c r="X861" s="217">
        <v>0.98556864261627197</v>
      </c>
      <c r="Y861" s="217">
        <v>90.784004211425781</v>
      </c>
      <c r="Z861" s="217">
        <v>33.178867340087891</v>
      </c>
      <c r="AA861" s="217">
        <v>37943.70703125</v>
      </c>
      <c r="AB861" s="216">
        <v>5630.00927734375</v>
      </c>
    </row>
    <row r="862" spans="1:28">
      <c r="A862" s="352">
        <v>41865</v>
      </c>
      <c r="B862" s="181" t="s">
        <v>184</v>
      </c>
      <c r="C862" s="218" t="s">
        <v>122</v>
      </c>
      <c r="D862" s="241"/>
      <c r="E862" s="305">
        <v>95</v>
      </c>
      <c r="F862" s="305">
        <v>17</v>
      </c>
      <c r="G862" s="305">
        <v>283</v>
      </c>
      <c r="H862" s="305">
        <v>51</v>
      </c>
      <c r="I862" s="305">
        <v>950</v>
      </c>
      <c r="J862" s="305">
        <v>219</v>
      </c>
      <c r="K862" s="215">
        <v>2816947</v>
      </c>
      <c r="L862" s="215">
        <v>2899003</v>
      </c>
      <c r="M862" s="216">
        <v>97.169509887695312</v>
      </c>
      <c r="N862" s="215">
        <v>6004300</v>
      </c>
      <c r="O862" s="215">
        <v>6219683</v>
      </c>
      <c r="P862" s="216">
        <v>96.537071228027344</v>
      </c>
      <c r="Q862" s="215">
        <v>17455</v>
      </c>
      <c r="R862" s="217">
        <v>0.60210353136062622</v>
      </c>
      <c r="S862" s="215">
        <v>87184</v>
      </c>
      <c r="T862" s="217">
        <v>1.4017434120178223</v>
      </c>
      <c r="U862" s="215">
        <v>129843</v>
      </c>
      <c r="V862" s="217">
        <v>4.6093521118164062</v>
      </c>
      <c r="W862" s="215">
        <v>68926</v>
      </c>
      <c r="X862" s="217">
        <v>1.1479439735412598</v>
      </c>
      <c r="Y862" s="217">
        <v>81.314071655273438</v>
      </c>
      <c r="Z862" s="217">
        <v>31.138364791870117</v>
      </c>
      <c r="AA862" s="217">
        <v>36979.58984375</v>
      </c>
      <c r="AB862" s="216">
        <v>5986.62939453125</v>
      </c>
    </row>
    <row r="863" spans="1:28">
      <c r="A863" s="352">
        <v>41865</v>
      </c>
      <c r="B863" s="181" t="s">
        <v>131</v>
      </c>
      <c r="C863" s="218" t="s">
        <v>176</v>
      </c>
      <c r="D863" s="241"/>
      <c r="E863" s="305">
        <v>168</v>
      </c>
      <c r="F863" s="305">
        <v>20</v>
      </c>
      <c r="G863" s="305">
        <v>489</v>
      </c>
      <c r="H863" s="305">
        <v>50</v>
      </c>
      <c r="I863" s="305">
        <v>1411</v>
      </c>
      <c r="J863" s="305">
        <v>160</v>
      </c>
      <c r="K863" s="215">
        <v>18865</v>
      </c>
      <c r="L863" s="215">
        <v>14729596</v>
      </c>
      <c r="M863" s="216">
        <v>0.12807548046112061</v>
      </c>
      <c r="N863" s="215">
        <v>47492520</v>
      </c>
      <c r="O863" s="215">
        <v>47796844</v>
      </c>
      <c r="P863" s="216">
        <v>99.363296508789063</v>
      </c>
      <c r="Q863" s="215">
        <v>0</v>
      </c>
      <c r="R863" s="217">
        <v>0</v>
      </c>
      <c r="S863" s="215">
        <v>0</v>
      </c>
      <c r="T863" s="217">
        <v>0</v>
      </c>
      <c r="U863" s="215">
        <v>96983</v>
      </c>
      <c r="V863" s="217">
        <v>514.089599609375</v>
      </c>
      <c r="W863" s="215">
        <v>326331</v>
      </c>
      <c r="X863" s="217">
        <v>0.68712085485458374</v>
      </c>
      <c r="Y863" s="217">
        <v>41.530319213867188</v>
      </c>
      <c r="Z863" s="217">
        <v>26.124006271362305</v>
      </c>
      <c r="AA863" s="217">
        <v>81736.7890625</v>
      </c>
      <c r="AB863" s="216">
        <v>16917.8515625</v>
      </c>
    </row>
    <row r="864" spans="1:28">
      <c r="A864" s="352">
        <v>41865</v>
      </c>
      <c r="B864" s="181" t="s">
        <v>124</v>
      </c>
      <c r="C864" s="181" t="s">
        <v>176</v>
      </c>
      <c r="D864" s="241"/>
      <c r="E864" s="180">
        <v>113</v>
      </c>
      <c r="F864" s="180">
        <v>32</v>
      </c>
      <c r="G864" s="180">
        <v>332</v>
      </c>
      <c r="H864" s="180">
        <v>86</v>
      </c>
      <c r="I864" s="180">
        <v>1269</v>
      </c>
      <c r="J864" s="180">
        <v>340</v>
      </c>
      <c r="K864" s="215">
        <v>14630</v>
      </c>
      <c r="L864" s="215">
        <v>10632192</v>
      </c>
      <c r="M864" s="216">
        <v>0.13760097324848175</v>
      </c>
      <c r="N864" s="215">
        <v>32039320</v>
      </c>
      <c r="O864" s="215">
        <v>32396068</v>
      </c>
      <c r="P864" s="216">
        <v>98.898796081542969</v>
      </c>
      <c r="Q864" s="215">
        <v>0</v>
      </c>
      <c r="R864" s="217">
        <v>0</v>
      </c>
      <c r="S864" s="215">
        <v>0</v>
      </c>
      <c r="T864" s="217">
        <v>0</v>
      </c>
      <c r="U864" s="215">
        <v>77271</v>
      </c>
      <c r="V864" s="217">
        <v>528.16815185546875</v>
      </c>
      <c r="W864" s="215">
        <v>178612</v>
      </c>
      <c r="X864" s="217">
        <v>0.55747747421264648</v>
      </c>
      <c r="Y864" s="217">
        <v>42.414337158203125</v>
      </c>
      <c r="Z864" s="217">
        <v>27.288667678833008</v>
      </c>
      <c r="AA864" s="217">
        <v>58201.65625</v>
      </c>
      <c r="AB864" s="216">
        <v>11419.12109375</v>
      </c>
    </row>
    <row r="865" spans="1:28">
      <c r="A865" s="352">
        <v>41865</v>
      </c>
      <c r="B865" s="206" t="s">
        <v>133</v>
      </c>
      <c r="C865" s="206" t="s">
        <v>176</v>
      </c>
      <c r="D865" s="241"/>
      <c r="E865" s="180">
        <v>163</v>
      </c>
      <c r="F865" s="180">
        <v>11</v>
      </c>
      <c r="G865" s="180">
        <v>482</v>
      </c>
      <c r="H865" s="180">
        <v>33</v>
      </c>
      <c r="I865" s="180">
        <v>1397</v>
      </c>
      <c r="J865" s="180">
        <v>112</v>
      </c>
      <c r="K865" s="254">
        <v>18025</v>
      </c>
      <c r="L865" s="254">
        <v>14963994</v>
      </c>
      <c r="M865" s="246">
        <v>0.12045580893754959</v>
      </c>
      <c r="N865" s="254">
        <v>56113148</v>
      </c>
      <c r="O865" s="254">
        <v>56369540</v>
      </c>
      <c r="P865" s="246">
        <v>99.545158386230469</v>
      </c>
      <c r="Q865" s="254">
        <v>0</v>
      </c>
      <c r="R865" s="249">
        <v>0</v>
      </c>
      <c r="S865" s="254">
        <v>0</v>
      </c>
      <c r="T865" s="249">
        <v>0</v>
      </c>
      <c r="U865" s="254">
        <v>93197</v>
      </c>
      <c r="V865" s="249">
        <v>517.04296875</v>
      </c>
      <c r="W865" s="254">
        <v>232583</v>
      </c>
      <c r="X865" s="249">
        <v>0.41448929905891418</v>
      </c>
      <c r="Y865" s="249">
        <v>42.548656463623047</v>
      </c>
      <c r="Z865" s="249">
        <v>27.022550582885742</v>
      </c>
      <c r="AA865" s="249">
        <v>104446.359375</v>
      </c>
      <c r="AB865" s="246">
        <v>20962.947265625</v>
      </c>
    </row>
    <row r="866" spans="1:28">
      <c r="A866" s="352">
        <v>41865</v>
      </c>
      <c r="B866" s="206" t="s">
        <v>125</v>
      </c>
      <c r="C866" s="206" t="s">
        <v>176</v>
      </c>
      <c r="D866" s="241"/>
      <c r="E866" s="180">
        <v>164</v>
      </c>
      <c r="F866" s="180">
        <v>8</v>
      </c>
      <c r="G866" s="180">
        <v>468</v>
      </c>
      <c r="H866" s="180">
        <v>24</v>
      </c>
      <c r="I866" s="180">
        <v>1522</v>
      </c>
      <c r="J866" s="180">
        <v>92</v>
      </c>
      <c r="K866" s="254">
        <v>17220</v>
      </c>
      <c r="L866" s="254">
        <v>11799062</v>
      </c>
      <c r="M866" s="246">
        <v>0.14594380557537079</v>
      </c>
      <c r="N866" s="254">
        <v>41185644</v>
      </c>
      <c r="O866" s="254">
        <v>41437136</v>
      </c>
      <c r="P866" s="246">
        <v>99.393074035644531</v>
      </c>
      <c r="Q866" s="254">
        <v>0</v>
      </c>
      <c r="R866" s="249">
        <v>0</v>
      </c>
      <c r="S866" s="254">
        <v>0</v>
      </c>
      <c r="T866" s="249">
        <v>0</v>
      </c>
      <c r="U866" s="254">
        <v>83834</v>
      </c>
      <c r="V866" s="249">
        <v>486.84088134765625</v>
      </c>
      <c r="W866" s="254">
        <v>187864</v>
      </c>
      <c r="X866" s="249">
        <v>0.45613953471183777</v>
      </c>
      <c r="Y866" s="249">
        <v>41.391292572021484</v>
      </c>
      <c r="Z866" s="249">
        <v>25.301364898681641</v>
      </c>
      <c r="AA866" s="249">
        <v>77204.9375</v>
      </c>
      <c r="AB866" s="246">
        <v>14582.921875</v>
      </c>
    </row>
    <row r="867" spans="1:28">
      <c r="A867" s="352">
        <v>41865</v>
      </c>
      <c r="B867" s="181" t="s">
        <v>127</v>
      </c>
      <c r="C867" s="181" t="s">
        <v>128</v>
      </c>
      <c r="D867" s="241"/>
      <c r="E867" s="388">
        <v>149</v>
      </c>
      <c r="F867" s="388">
        <v>12</v>
      </c>
      <c r="G867" s="388">
        <v>447</v>
      </c>
      <c r="H867" s="388">
        <v>36</v>
      </c>
      <c r="I867" s="388">
        <v>1429</v>
      </c>
      <c r="J867" s="388">
        <v>122</v>
      </c>
      <c r="K867" s="187">
        <v>4725978</v>
      </c>
      <c r="L867" s="187">
        <v>4730314</v>
      </c>
      <c r="M867" s="185">
        <v>99.908332824707031</v>
      </c>
      <c r="N867" s="187">
        <v>20903716</v>
      </c>
      <c r="O867" s="187">
        <v>20982208</v>
      </c>
      <c r="P867" s="185">
        <v>99.625907897949219</v>
      </c>
      <c r="Q867" s="187">
        <v>64144</v>
      </c>
      <c r="R867" s="186">
        <v>1.3560199737548828</v>
      </c>
      <c r="S867" s="187">
        <v>5199</v>
      </c>
      <c r="T867" s="186">
        <v>2.4778135120868683E-2</v>
      </c>
      <c r="U867" s="187">
        <v>47769</v>
      </c>
      <c r="V867" s="186">
        <v>1.0107749700546265</v>
      </c>
      <c r="W867" s="187">
        <v>15549</v>
      </c>
      <c r="X867" s="186">
        <v>7.438390702009201E-2</v>
      </c>
      <c r="Y867" s="186">
        <v>113.91732025146484</v>
      </c>
      <c r="Z867" s="186">
        <v>29.437456130981445</v>
      </c>
      <c r="AA867" s="186">
        <v>55893.84765625</v>
      </c>
      <c r="AB867" s="185">
        <v>9198.0185546875</v>
      </c>
    </row>
    <row r="868" spans="1:28">
      <c r="A868" s="352">
        <v>41865</v>
      </c>
      <c r="B868" s="181" t="s">
        <v>129</v>
      </c>
      <c r="C868" s="181" t="s">
        <v>128</v>
      </c>
      <c r="D868" s="241"/>
      <c r="E868" s="388">
        <v>151</v>
      </c>
      <c r="F868" s="388">
        <v>2</v>
      </c>
      <c r="G868" s="388">
        <v>449</v>
      </c>
      <c r="H868" s="388">
        <v>6</v>
      </c>
      <c r="I868" s="388">
        <v>1160</v>
      </c>
      <c r="J868" s="388">
        <v>17</v>
      </c>
      <c r="K868" s="187">
        <v>2770941</v>
      </c>
      <c r="L868" s="187">
        <v>2773952</v>
      </c>
      <c r="M868" s="185">
        <v>99.891456604003906</v>
      </c>
      <c r="N868" s="187">
        <v>14064446</v>
      </c>
      <c r="O868" s="187">
        <v>14130391</v>
      </c>
      <c r="P868" s="185">
        <v>99.533309936523438</v>
      </c>
      <c r="Q868" s="187">
        <v>74328</v>
      </c>
      <c r="R868" s="186">
        <v>2.6794984340667725</v>
      </c>
      <c r="S868" s="187">
        <v>6101</v>
      </c>
      <c r="T868" s="186">
        <v>4.3176442384719849E-2</v>
      </c>
      <c r="U868" s="187">
        <v>34427</v>
      </c>
      <c r="V868" s="186">
        <v>1.2424299716949463</v>
      </c>
      <c r="W868" s="187">
        <v>13270</v>
      </c>
      <c r="X868" s="186">
        <v>9.4351388514041901E-2</v>
      </c>
      <c r="Y868" s="186">
        <v>105.91019439697266</v>
      </c>
      <c r="Z868" s="186">
        <v>28.843389511108398</v>
      </c>
      <c r="AA868" s="186">
        <v>43636.234375</v>
      </c>
      <c r="AB868" s="185">
        <v>6186.6494140625</v>
      </c>
    </row>
    <row r="869" spans="1:28">
      <c r="A869" s="352">
        <v>41865</v>
      </c>
      <c r="B869" s="199" t="s">
        <v>130</v>
      </c>
      <c r="C869" s="199" t="s">
        <v>128</v>
      </c>
      <c r="D869" s="241"/>
      <c r="E869" s="219">
        <v>176</v>
      </c>
      <c r="F869" s="219">
        <v>5</v>
      </c>
      <c r="G869" s="219">
        <v>528</v>
      </c>
      <c r="H869" s="219">
        <v>15</v>
      </c>
      <c r="I869" s="219">
        <v>843</v>
      </c>
      <c r="J869" s="219">
        <v>32</v>
      </c>
      <c r="K869" s="255">
        <v>6201960</v>
      </c>
      <c r="L869" s="255">
        <v>6202685</v>
      </c>
      <c r="M869" s="196">
        <v>99.988311767578125</v>
      </c>
      <c r="N869" s="255">
        <v>32786654</v>
      </c>
      <c r="O869" s="255">
        <v>32854884</v>
      </c>
      <c r="P869" s="196">
        <v>99.792327880859375</v>
      </c>
      <c r="Q869" s="255">
        <v>68778</v>
      </c>
      <c r="R869" s="214">
        <v>1.1088423728942871</v>
      </c>
      <c r="S869" s="255">
        <v>2315</v>
      </c>
      <c r="T869" s="214">
        <v>7.0461365394294262E-3</v>
      </c>
      <c r="U869" s="255">
        <v>48182</v>
      </c>
      <c r="V869" s="214">
        <v>0.77688342332839966</v>
      </c>
      <c r="W869" s="255">
        <v>17129</v>
      </c>
      <c r="X869" s="214">
        <v>5.224381759762764E-2</v>
      </c>
      <c r="Y869" s="256">
        <v>116.94261932373047</v>
      </c>
      <c r="Z869" s="256">
        <v>31.843467712402344</v>
      </c>
      <c r="AA869" s="256">
        <v>82155.3359375</v>
      </c>
      <c r="AB869" s="256">
        <v>15748.8671875</v>
      </c>
    </row>
    <row r="870" spans="1:28">
      <c r="A870" s="352">
        <v>41865</v>
      </c>
      <c r="B870" s="180" t="s">
        <v>132</v>
      </c>
      <c r="C870" s="180" t="s">
        <v>128</v>
      </c>
      <c r="D870" s="241"/>
      <c r="E870" s="219">
        <v>178</v>
      </c>
      <c r="F870" s="219">
        <v>5</v>
      </c>
      <c r="G870" s="219">
        <v>527</v>
      </c>
      <c r="H870" s="219">
        <v>15</v>
      </c>
      <c r="I870" s="219">
        <v>992</v>
      </c>
      <c r="J870" s="219">
        <v>31</v>
      </c>
      <c r="K870" s="219">
        <v>4968676</v>
      </c>
      <c r="L870" s="219">
        <v>4969979</v>
      </c>
      <c r="M870" s="196">
        <v>99.973785400390625</v>
      </c>
      <c r="N870" s="219">
        <v>24660612</v>
      </c>
      <c r="O870" s="219">
        <v>24731714</v>
      </c>
      <c r="P870" s="196">
        <v>99.712509155273438</v>
      </c>
      <c r="Q870" s="219">
        <v>22544</v>
      </c>
      <c r="R870" s="196">
        <v>0.45360353589057922</v>
      </c>
      <c r="S870" s="219">
        <v>96753</v>
      </c>
      <c r="T870" s="196">
        <v>0.39121025800704956</v>
      </c>
      <c r="U870" s="219">
        <v>37297</v>
      </c>
      <c r="V870" s="196">
        <v>0.75064259767532349</v>
      </c>
      <c r="W870" s="219">
        <v>11590</v>
      </c>
      <c r="X870" s="196">
        <v>4.6998023986816406E-2</v>
      </c>
      <c r="Y870" s="194">
        <v>112.00699615478516</v>
      </c>
      <c r="Z870" s="194">
        <v>29.424371719360352</v>
      </c>
      <c r="AA870" s="194">
        <v>62544.28515625</v>
      </c>
      <c r="AB870" s="194">
        <v>10073.5947265625</v>
      </c>
    </row>
    <row r="871" spans="1:28">
      <c r="A871" s="352">
        <v>41864</v>
      </c>
      <c r="B871" s="199" t="s">
        <v>6</v>
      </c>
      <c r="C871" s="199"/>
      <c r="D871" s="241"/>
      <c r="E871" s="219">
        <v>1913</v>
      </c>
      <c r="F871" s="219">
        <v>198</v>
      </c>
      <c r="G871" s="219">
        <v>5664</v>
      </c>
      <c r="H871" s="219">
        <v>576</v>
      </c>
      <c r="I871" s="219">
        <v>16546</v>
      </c>
      <c r="J871" s="219">
        <v>2185</v>
      </c>
      <c r="K871" s="255">
        <v>39154500</v>
      </c>
      <c r="L871" s="255">
        <v>90437155</v>
      </c>
      <c r="M871" s="196">
        <v>43.294705588648824</v>
      </c>
      <c r="N871" s="255">
        <v>302948920</v>
      </c>
      <c r="O871" s="255">
        <v>305538685</v>
      </c>
      <c r="P871" s="196">
        <v>99.15239374680165</v>
      </c>
      <c r="Q871" s="255">
        <v>341572</v>
      </c>
      <c r="R871" s="214" t="e">
        <v>#DIV/0!</v>
      </c>
      <c r="S871" s="255">
        <v>328833</v>
      </c>
      <c r="T871" s="214">
        <v>0.24732606405455582</v>
      </c>
      <c r="U871" s="255">
        <v>1325188</v>
      </c>
      <c r="V871" s="214">
        <v>3.384510092186646</v>
      </c>
      <c r="W871" s="255">
        <v>1443090</v>
      </c>
      <c r="X871" s="214">
        <v>0.47634762464501246</v>
      </c>
      <c r="Y871" s="256">
        <v>79.86552518208822</v>
      </c>
      <c r="Z871" s="256">
        <v>29.349695587158205</v>
      </c>
      <c r="AA871" s="256">
        <v>806427.1640625</v>
      </c>
      <c r="AB871" s="256">
        <v>140982.9599609375</v>
      </c>
    </row>
    <row r="872" spans="1:28">
      <c r="A872" s="352">
        <v>41864</v>
      </c>
      <c r="B872" s="180" t="s">
        <v>134</v>
      </c>
      <c r="C872" s="180"/>
      <c r="D872" s="241"/>
      <c r="E872" s="219">
        <v>651</v>
      </c>
      <c r="F872" s="219">
        <v>103</v>
      </c>
      <c r="G872" s="219">
        <v>1942</v>
      </c>
      <c r="H872" s="219">
        <v>311</v>
      </c>
      <c r="I872" s="219">
        <v>6563</v>
      </c>
      <c r="J872" s="219">
        <v>1284</v>
      </c>
      <c r="K872" s="219">
        <v>20589257</v>
      </c>
      <c r="L872" s="219">
        <v>21137338</v>
      </c>
      <c r="M872" s="196">
        <v>97.407048134443414</v>
      </c>
      <c r="N872" s="219">
        <v>40651987</v>
      </c>
      <c r="O872" s="219">
        <v>41783898</v>
      </c>
      <c r="P872" s="196">
        <v>97.291035412732441</v>
      </c>
      <c r="Q872" s="219">
        <v>118147</v>
      </c>
      <c r="R872" s="196">
        <v>0.55894928060055826</v>
      </c>
      <c r="S872" s="219">
        <v>310535</v>
      </c>
      <c r="T872" s="196">
        <v>0.74319298904884046</v>
      </c>
      <c r="U872" s="219">
        <v>810450</v>
      </c>
      <c r="V872" s="196">
        <v>3.9362760824507799</v>
      </c>
      <c r="W872" s="219">
        <v>499258</v>
      </c>
      <c r="X872" s="196">
        <v>1.2281269373250483</v>
      </c>
      <c r="Y872" s="194">
        <v>85.235546874999997</v>
      </c>
      <c r="Z872" s="194">
        <v>31.527188491821288</v>
      </c>
      <c r="AA872" s="194">
        <v>257017.28515625</v>
      </c>
      <c r="AB872" s="194">
        <v>38875.3994140625</v>
      </c>
    </row>
    <row r="873" spans="1:28">
      <c r="A873" s="352">
        <v>41864</v>
      </c>
      <c r="B873" s="180" t="s">
        <v>175</v>
      </c>
      <c r="C873" s="180"/>
      <c r="D873" s="241"/>
      <c r="E873" s="219">
        <v>608</v>
      </c>
      <c r="F873" s="219">
        <v>71</v>
      </c>
      <c r="G873" s="219">
        <v>1771</v>
      </c>
      <c r="H873" s="219">
        <v>193</v>
      </c>
      <c r="I873" s="219">
        <v>5592</v>
      </c>
      <c r="J873" s="219">
        <v>701</v>
      </c>
      <c r="K873" s="219">
        <v>68740</v>
      </c>
      <c r="L873" s="219">
        <v>50794543</v>
      </c>
      <c r="M873" s="196">
        <v>0.135329497895079</v>
      </c>
      <c r="N873" s="219">
        <v>171394718</v>
      </c>
      <c r="O873" s="219">
        <v>172583432</v>
      </c>
      <c r="P873" s="196">
        <v>99.311223570985646</v>
      </c>
      <c r="Q873" s="219">
        <v>0</v>
      </c>
      <c r="R873" s="196" t="e">
        <v>#DIV/0!</v>
      </c>
      <c r="S873" s="219">
        <v>0</v>
      </c>
      <c r="T873" s="196" t="e">
        <v>#DIV/0!</v>
      </c>
      <c r="U873" s="219">
        <v>339515</v>
      </c>
      <c r="V873" s="196">
        <v>493.91184381223621</v>
      </c>
      <c r="W873" s="219">
        <v>887380</v>
      </c>
      <c r="X873" s="196">
        <v>0.51774057186318012</v>
      </c>
      <c r="Y873" s="194">
        <v>42.003889083862305</v>
      </c>
      <c r="Z873" s="194">
        <v>26.575131893157959</v>
      </c>
      <c r="AA873" s="194">
        <v>311919.125</v>
      </c>
      <c r="AB873" s="194">
        <v>61667.52734375</v>
      </c>
    </row>
    <row r="874" spans="1:28">
      <c r="A874" s="352">
        <v>41864</v>
      </c>
      <c r="B874" s="218" t="s">
        <v>135</v>
      </c>
      <c r="C874" s="126"/>
      <c r="D874" s="241"/>
      <c r="E874" s="219">
        <v>654</v>
      </c>
      <c r="F874" s="219">
        <v>24</v>
      </c>
      <c r="G874" s="219">
        <v>1951</v>
      </c>
      <c r="H874" s="219">
        <v>72</v>
      </c>
      <c r="I874" s="219">
        <v>4391</v>
      </c>
      <c r="J874" s="219">
        <v>200</v>
      </c>
      <c r="K874" s="189">
        <v>18496503</v>
      </c>
      <c r="L874" s="189">
        <v>18505274</v>
      </c>
      <c r="M874" s="196">
        <v>99.95260270126235</v>
      </c>
      <c r="N874" s="189">
        <v>90902215</v>
      </c>
      <c r="O874" s="189">
        <v>91171355</v>
      </c>
      <c r="P874" s="196">
        <v>99.704797630790949</v>
      </c>
      <c r="Q874" s="189">
        <v>223425</v>
      </c>
      <c r="R874" s="192">
        <v>1.2073584811167688</v>
      </c>
      <c r="S874" s="189">
        <v>18298</v>
      </c>
      <c r="T874" s="192">
        <v>2.0069899713651192E-2</v>
      </c>
      <c r="U874" s="189">
        <v>175223</v>
      </c>
      <c r="V874" s="205">
        <v>0.94733043001372397</v>
      </c>
      <c r="W874" s="189">
        <v>56452</v>
      </c>
      <c r="X874" s="205">
        <v>6.2101895573123816E-2</v>
      </c>
      <c r="Y874" s="203">
        <v>112.35713958740234</v>
      </c>
      <c r="Z874" s="203">
        <v>29.946766376495361</v>
      </c>
      <c r="AA874" s="203">
        <v>237490.75390625</v>
      </c>
      <c r="AB874" s="203">
        <v>40440.033203125</v>
      </c>
    </row>
    <row r="875" spans="1:28">
      <c r="A875" s="352">
        <v>41864</v>
      </c>
      <c r="B875" s="218" t="s">
        <v>121</v>
      </c>
      <c r="C875" s="218" t="s">
        <v>122</v>
      </c>
      <c r="D875" s="241"/>
      <c r="E875" s="305">
        <v>167</v>
      </c>
      <c r="F875" s="305">
        <v>60</v>
      </c>
      <c r="G875" s="305">
        <v>491</v>
      </c>
      <c r="H875" s="305">
        <v>181</v>
      </c>
      <c r="I875" s="305">
        <v>1828</v>
      </c>
      <c r="J875" s="305">
        <v>757</v>
      </c>
      <c r="K875" s="215">
        <v>6889524</v>
      </c>
      <c r="L875" s="215">
        <v>7142540</v>
      </c>
      <c r="M875" s="216">
        <v>96.457618713378906</v>
      </c>
      <c r="N875" s="215">
        <v>14799793</v>
      </c>
      <c r="O875" s="215">
        <v>15311679</v>
      </c>
      <c r="P875" s="216">
        <v>96.656890869140625</v>
      </c>
      <c r="Q875" s="215">
        <v>90343</v>
      </c>
      <c r="R875" s="217">
        <v>1.2648581266403198</v>
      </c>
      <c r="S875" s="215">
        <v>223001</v>
      </c>
      <c r="T875" s="217">
        <v>1.4564111232757568</v>
      </c>
      <c r="U875" s="215">
        <v>361302</v>
      </c>
      <c r="V875" s="217">
        <v>5.2442231178283691</v>
      </c>
      <c r="W875" s="215">
        <v>244203</v>
      </c>
      <c r="X875" s="217">
        <v>1.6500433683395386</v>
      </c>
      <c r="Y875" s="217">
        <v>71.123428344726563</v>
      </c>
      <c r="Z875" s="217">
        <v>25.493997573852539</v>
      </c>
      <c r="AA875" s="217">
        <v>79680.125</v>
      </c>
      <c r="AB875" s="216">
        <v>11591.7001953125</v>
      </c>
    </row>
    <row r="876" spans="1:28">
      <c r="A876" s="352">
        <v>41864</v>
      </c>
      <c r="B876" s="242" t="s">
        <v>123</v>
      </c>
      <c r="C876" s="218" t="s">
        <v>122</v>
      </c>
      <c r="D876" s="241"/>
      <c r="E876" s="305">
        <v>157</v>
      </c>
      <c r="F876" s="305">
        <v>11</v>
      </c>
      <c r="G876" s="305">
        <v>481</v>
      </c>
      <c r="H876" s="305">
        <v>34</v>
      </c>
      <c r="I876" s="305">
        <v>1411</v>
      </c>
      <c r="J876" s="305">
        <v>132</v>
      </c>
      <c r="K876" s="215">
        <v>4495634</v>
      </c>
      <c r="L876" s="215">
        <v>4579318</v>
      </c>
      <c r="M876" s="216">
        <v>98.172569274902344</v>
      </c>
      <c r="N876" s="215">
        <v>8153631</v>
      </c>
      <c r="O876" s="215">
        <v>8351813</v>
      </c>
      <c r="P876" s="216">
        <v>97.6270751953125</v>
      </c>
      <c r="Q876" s="215">
        <v>7236</v>
      </c>
      <c r="R876" s="217">
        <v>0.15801478922367096</v>
      </c>
      <c r="S876" s="215">
        <v>12911</v>
      </c>
      <c r="T876" s="217">
        <v>0.15458919107913971</v>
      </c>
      <c r="U876" s="215">
        <v>132858</v>
      </c>
      <c r="V876" s="217">
        <v>2.9552671909332275</v>
      </c>
      <c r="W876" s="215">
        <v>79435</v>
      </c>
      <c r="X876" s="217">
        <v>0.97422856092453003</v>
      </c>
      <c r="Y876" s="217">
        <v>91.508087158203125</v>
      </c>
      <c r="Z876" s="217">
        <v>33.083408355712891</v>
      </c>
      <c r="AA876" s="217">
        <v>56764.1796875</v>
      </c>
      <c r="AB876" s="216">
        <v>8584.8291015625</v>
      </c>
    </row>
    <row r="877" spans="1:28">
      <c r="A877" s="352">
        <v>41864</v>
      </c>
      <c r="B877" s="242" t="s">
        <v>183</v>
      </c>
      <c r="C877" s="218" t="s">
        <v>122</v>
      </c>
      <c r="D877" s="241"/>
      <c r="E877" s="305">
        <v>129</v>
      </c>
      <c r="F877" s="305">
        <v>10</v>
      </c>
      <c r="G877" s="305">
        <v>385</v>
      </c>
      <c r="H877" s="305">
        <v>30</v>
      </c>
      <c r="I877" s="305">
        <v>1456</v>
      </c>
      <c r="J877" s="305">
        <v>114</v>
      </c>
      <c r="K877" s="215">
        <v>3514367</v>
      </c>
      <c r="L877" s="215">
        <v>3586118</v>
      </c>
      <c r="M877" s="216">
        <v>97.999198913574219</v>
      </c>
      <c r="N877" s="215">
        <v>6408184</v>
      </c>
      <c r="O877" s="215">
        <v>6543388</v>
      </c>
      <c r="P877" s="216">
        <v>97.933731079101563</v>
      </c>
      <c r="Q877" s="215">
        <v>3242</v>
      </c>
      <c r="R877" s="217">
        <v>9.0404167771339417E-2</v>
      </c>
      <c r="S877" s="215">
        <v>5280</v>
      </c>
      <c r="T877" s="217">
        <v>8.0692142248153687E-2</v>
      </c>
      <c r="U877" s="215">
        <v>106131</v>
      </c>
      <c r="V877" s="217">
        <v>3.0199179649353027</v>
      </c>
      <c r="W877" s="215">
        <v>59893</v>
      </c>
      <c r="X877" s="217">
        <v>0.93463295698165894</v>
      </c>
      <c r="Y877" s="217">
        <v>91.558441162109375</v>
      </c>
      <c r="Z877" s="217">
        <v>33.879863739013672</v>
      </c>
      <c r="AA877" s="217">
        <v>45441.14453125</v>
      </c>
      <c r="AB877" s="216">
        <v>7105.26953125</v>
      </c>
    </row>
    <row r="878" spans="1:28">
      <c r="A878" s="352">
        <v>41864</v>
      </c>
      <c r="B878" s="181" t="s">
        <v>126</v>
      </c>
      <c r="C878" s="218" t="s">
        <v>122</v>
      </c>
      <c r="D878" s="241"/>
      <c r="E878" s="305">
        <v>103</v>
      </c>
      <c r="F878" s="305">
        <v>5</v>
      </c>
      <c r="G878" s="305">
        <v>302</v>
      </c>
      <c r="H878" s="305">
        <v>15</v>
      </c>
      <c r="I878" s="305">
        <v>918</v>
      </c>
      <c r="J878" s="305">
        <v>62</v>
      </c>
      <c r="K878" s="215">
        <v>2907993</v>
      </c>
      <c r="L878" s="215">
        <v>2972430</v>
      </c>
      <c r="M878" s="216">
        <v>97.832176208496094</v>
      </c>
      <c r="N878" s="215">
        <v>5317776</v>
      </c>
      <c r="O878" s="215">
        <v>5424235</v>
      </c>
      <c r="P878" s="216">
        <v>98.037345886230469</v>
      </c>
      <c r="Q878" s="215">
        <v>4911</v>
      </c>
      <c r="R878" s="217">
        <v>0.16521835327148438</v>
      </c>
      <c r="S878" s="215">
        <v>2108</v>
      </c>
      <c r="T878" s="217">
        <v>3.8862623274326324E-2</v>
      </c>
      <c r="U878" s="215">
        <v>86867</v>
      </c>
      <c r="V878" s="217">
        <v>2.9871804714202881</v>
      </c>
      <c r="W878" s="215">
        <v>49891</v>
      </c>
      <c r="X878" s="217">
        <v>0.93819296360015869</v>
      </c>
      <c r="Y878" s="217">
        <v>89.9776611328125</v>
      </c>
      <c r="Z878" s="217">
        <v>33.158859252929688</v>
      </c>
      <c r="AA878" s="217">
        <v>37864.01171875</v>
      </c>
      <c r="AB878" s="216">
        <v>5593.7421875</v>
      </c>
    </row>
    <row r="879" spans="1:28">
      <c r="A879" s="352">
        <v>41864</v>
      </c>
      <c r="B879" s="181" t="s">
        <v>184</v>
      </c>
      <c r="C879" s="218" t="s">
        <v>122</v>
      </c>
      <c r="D879" s="241"/>
      <c r="E879" s="305">
        <v>95</v>
      </c>
      <c r="F879" s="305">
        <v>17</v>
      </c>
      <c r="G879" s="305">
        <v>283</v>
      </c>
      <c r="H879" s="305">
        <v>51</v>
      </c>
      <c r="I879" s="305">
        <v>950</v>
      </c>
      <c r="J879" s="305">
        <v>219</v>
      </c>
      <c r="K879" s="215">
        <v>2781739</v>
      </c>
      <c r="L879" s="215">
        <v>2856932</v>
      </c>
      <c r="M879" s="216">
        <v>97.368049621582031</v>
      </c>
      <c r="N879" s="215">
        <v>5972603</v>
      </c>
      <c r="O879" s="215">
        <v>6152783</v>
      </c>
      <c r="P879" s="216">
        <v>97.071571350097656</v>
      </c>
      <c r="Q879" s="215">
        <v>12415</v>
      </c>
      <c r="R879" s="217">
        <v>0.43455708026885986</v>
      </c>
      <c r="S879" s="215">
        <v>67235</v>
      </c>
      <c r="T879" s="217">
        <v>1.0927575826644897</v>
      </c>
      <c r="U879" s="215">
        <v>123292</v>
      </c>
      <c r="V879" s="217">
        <v>4.4321913719177246</v>
      </c>
      <c r="W879" s="215">
        <v>65836</v>
      </c>
      <c r="X879" s="217">
        <v>1.1022999286651611</v>
      </c>
      <c r="Y879" s="217">
        <v>82.010116577148438</v>
      </c>
      <c r="Z879" s="217">
        <v>32.019813537597656</v>
      </c>
      <c r="AA879" s="217">
        <v>37267.82421875</v>
      </c>
      <c r="AB879" s="216">
        <v>5999.8583984375</v>
      </c>
    </row>
    <row r="880" spans="1:28">
      <c r="A880" s="352">
        <v>41864</v>
      </c>
      <c r="B880" s="181" t="s">
        <v>131</v>
      </c>
      <c r="C880" s="218" t="s">
        <v>176</v>
      </c>
      <c r="D880" s="241"/>
      <c r="E880" s="305">
        <v>168</v>
      </c>
      <c r="F880" s="305">
        <v>20</v>
      </c>
      <c r="G880" s="305">
        <v>489</v>
      </c>
      <c r="H880" s="305">
        <v>50</v>
      </c>
      <c r="I880" s="305">
        <v>1408</v>
      </c>
      <c r="J880" s="305">
        <v>160</v>
      </c>
      <c r="K880" s="215">
        <v>18865</v>
      </c>
      <c r="L880" s="215">
        <v>14220917</v>
      </c>
      <c r="M880" s="216">
        <v>0.13265670835971832</v>
      </c>
      <c r="N880" s="215">
        <v>45887012</v>
      </c>
      <c r="O880" s="215">
        <v>46189152</v>
      </c>
      <c r="P880" s="216">
        <v>99.345863342285156</v>
      </c>
      <c r="Q880" s="215">
        <v>0</v>
      </c>
      <c r="R880" s="217">
        <v>0</v>
      </c>
      <c r="S880" s="215">
        <v>0</v>
      </c>
      <c r="T880" s="217">
        <v>0</v>
      </c>
      <c r="U880" s="215">
        <v>90480</v>
      </c>
      <c r="V880" s="217">
        <v>479.61834716796875</v>
      </c>
      <c r="W880" s="215">
        <v>306882</v>
      </c>
      <c r="X880" s="217">
        <v>0.6687774658203125</v>
      </c>
      <c r="Y880" s="217">
        <v>41.499706268310547</v>
      </c>
      <c r="Z880" s="217">
        <v>26.406303405761719</v>
      </c>
      <c r="AA880" s="217">
        <v>78796.1484375</v>
      </c>
      <c r="AB880" s="216">
        <v>16263.4619140625</v>
      </c>
    </row>
    <row r="881" spans="1:28">
      <c r="A881" s="352">
        <v>41864</v>
      </c>
      <c r="B881" s="181" t="s">
        <v>124</v>
      </c>
      <c r="C881" s="181" t="s">
        <v>176</v>
      </c>
      <c r="D881" s="241"/>
      <c r="E881" s="180">
        <v>113</v>
      </c>
      <c r="F881" s="180">
        <v>32</v>
      </c>
      <c r="G881" s="180">
        <v>332</v>
      </c>
      <c r="H881" s="180">
        <v>86</v>
      </c>
      <c r="I881" s="180">
        <v>1269</v>
      </c>
      <c r="J881" s="180">
        <v>340</v>
      </c>
      <c r="K881" s="215">
        <v>14630</v>
      </c>
      <c r="L881" s="215">
        <v>10725958</v>
      </c>
      <c r="M881" s="216">
        <v>0.1363980770111084</v>
      </c>
      <c r="N881" s="215">
        <v>32348270</v>
      </c>
      <c r="O881" s="215">
        <v>32760804</v>
      </c>
      <c r="P881" s="216">
        <v>98.740768432617188</v>
      </c>
      <c r="Q881" s="215">
        <v>0</v>
      </c>
      <c r="R881" s="217">
        <v>0</v>
      </c>
      <c r="S881" s="215">
        <v>0</v>
      </c>
      <c r="T881" s="217">
        <v>0</v>
      </c>
      <c r="U881" s="215">
        <v>79979</v>
      </c>
      <c r="V881" s="217">
        <v>546.67803955078125</v>
      </c>
      <c r="W881" s="215">
        <v>181530</v>
      </c>
      <c r="X881" s="217">
        <v>0.56117373704910278</v>
      </c>
      <c r="Y881" s="217">
        <v>42.214176177978516</v>
      </c>
      <c r="Z881" s="217">
        <v>27.305339813232422</v>
      </c>
      <c r="AA881" s="217">
        <v>59772.21875</v>
      </c>
      <c r="AB881" s="216">
        <v>11560.3876953125</v>
      </c>
    </row>
    <row r="882" spans="1:28">
      <c r="A882" s="352">
        <v>41864</v>
      </c>
      <c r="B882" s="206" t="s">
        <v>133</v>
      </c>
      <c r="C882" s="206" t="s">
        <v>176</v>
      </c>
      <c r="D882" s="241"/>
      <c r="E882" s="180">
        <v>163</v>
      </c>
      <c r="F882" s="180">
        <v>11</v>
      </c>
      <c r="G882" s="180">
        <v>482</v>
      </c>
      <c r="H882" s="180">
        <v>33</v>
      </c>
      <c r="I882" s="180">
        <v>1395</v>
      </c>
      <c r="J882" s="180">
        <v>109</v>
      </c>
      <c r="K882" s="254">
        <v>18025</v>
      </c>
      <c r="L882" s="254">
        <v>14449452</v>
      </c>
      <c r="M882" s="246">
        <v>0.124745212495327</v>
      </c>
      <c r="N882" s="254">
        <v>53804928</v>
      </c>
      <c r="O882" s="254">
        <v>54027128</v>
      </c>
      <c r="P882" s="246">
        <v>99.588722229003906</v>
      </c>
      <c r="Q882" s="254">
        <v>0</v>
      </c>
      <c r="R882" s="249">
        <v>0</v>
      </c>
      <c r="S882" s="254">
        <v>0</v>
      </c>
      <c r="T882" s="249">
        <v>0</v>
      </c>
      <c r="U882" s="254">
        <v>88933</v>
      </c>
      <c r="V882" s="249">
        <v>493.386962890625</v>
      </c>
      <c r="W882" s="254">
        <v>217082</v>
      </c>
      <c r="X882" s="249">
        <v>0.40346118807792664</v>
      </c>
      <c r="Y882" s="249">
        <v>42.910537719726562</v>
      </c>
      <c r="Z882" s="249">
        <v>26.844732284545898</v>
      </c>
      <c r="AA882" s="249">
        <v>100232.9453125</v>
      </c>
      <c r="AB882" s="246">
        <v>19973.443359375</v>
      </c>
    </row>
    <row r="883" spans="1:28">
      <c r="A883" s="352">
        <v>41864</v>
      </c>
      <c r="B883" s="206" t="s">
        <v>125</v>
      </c>
      <c r="C883" s="206" t="s">
        <v>176</v>
      </c>
      <c r="D883" s="241"/>
      <c r="E883" s="180">
        <v>164</v>
      </c>
      <c r="F883" s="180">
        <v>8</v>
      </c>
      <c r="G883" s="180">
        <v>468</v>
      </c>
      <c r="H883" s="180">
        <v>24</v>
      </c>
      <c r="I883" s="180">
        <v>1520</v>
      </c>
      <c r="J883" s="180">
        <v>92</v>
      </c>
      <c r="K883" s="254">
        <v>17220</v>
      </c>
      <c r="L883" s="254">
        <v>11398216</v>
      </c>
      <c r="M883" s="246">
        <v>0.15107627213001251</v>
      </c>
      <c r="N883" s="254">
        <v>39354508</v>
      </c>
      <c r="O883" s="254">
        <v>39606348</v>
      </c>
      <c r="P883" s="246">
        <v>99.364143371582031</v>
      </c>
      <c r="Q883" s="254">
        <v>0</v>
      </c>
      <c r="R883" s="249">
        <v>0</v>
      </c>
      <c r="S883" s="254">
        <v>0</v>
      </c>
      <c r="T883" s="249">
        <v>0</v>
      </c>
      <c r="U883" s="254">
        <v>80123</v>
      </c>
      <c r="V883" s="249">
        <v>465.29037475585937</v>
      </c>
      <c r="W883" s="254">
        <v>181886</v>
      </c>
      <c r="X883" s="249">
        <v>0.4621732234954834</v>
      </c>
      <c r="Y883" s="249">
        <v>41.391136169433594</v>
      </c>
      <c r="Z883" s="249">
        <v>25.744152069091797</v>
      </c>
      <c r="AA883" s="249">
        <v>73117.8125</v>
      </c>
      <c r="AB883" s="246">
        <v>13870.234375</v>
      </c>
    </row>
    <row r="884" spans="1:28">
      <c r="A884" s="352">
        <v>41864</v>
      </c>
      <c r="B884" s="181" t="s">
        <v>127</v>
      </c>
      <c r="C884" s="181" t="s">
        <v>128</v>
      </c>
      <c r="D884" s="241"/>
      <c r="E884" s="388">
        <v>149</v>
      </c>
      <c r="F884" s="388">
        <v>12</v>
      </c>
      <c r="G884" s="388">
        <v>447</v>
      </c>
      <c r="H884" s="388">
        <v>36</v>
      </c>
      <c r="I884" s="388">
        <v>1435</v>
      </c>
      <c r="J884" s="388">
        <v>122</v>
      </c>
      <c r="K884" s="187">
        <v>4636284</v>
      </c>
      <c r="L884" s="187">
        <v>4640547</v>
      </c>
      <c r="M884" s="185">
        <v>99.908134460449219</v>
      </c>
      <c r="N884" s="187">
        <v>20196480</v>
      </c>
      <c r="O884" s="187">
        <v>20276144</v>
      </c>
      <c r="P884" s="185">
        <v>99.607101440429687</v>
      </c>
      <c r="Q884" s="187">
        <v>98970</v>
      </c>
      <c r="R884" s="186">
        <v>2.1327226161956787</v>
      </c>
      <c r="S884" s="187">
        <v>4727</v>
      </c>
      <c r="T884" s="186">
        <v>2.3313110694289207E-2</v>
      </c>
      <c r="U884" s="187">
        <v>63989</v>
      </c>
      <c r="V884" s="186">
        <v>1.3801785707473755</v>
      </c>
      <c r="W884" s="187">
        <v>16372</v>
      </c>
      <c r="X884" s="186">
        <v>8.1063628196716309E-2</v>
      </c>
      <c r="Y884" s="186">
        <v>113.20854187011719</v>
      </c>
      <c r="Z884" s="186">
        <v>29.721706390380859</v>
      </c>
      <c r="AA884" s="186">
        <v>52495.49609375</v>
      </c>
      <c r="AB884" s="185">
        <v>9384.9697265625</v>
      </c>
    </row>
    <row r="885" spans="1:28">
      <c r="A885" s="352">
        <v>41864</v>
      </c>
      <c r="B885" s="181" t="s">
        <v>129</v>
      </c>
      <c r="C885" s="181" t="s">
        <v>128</v>
      </c>
      <c r="D885" s="241"/>
      <c r="E885" s="388">
        <v>151</v>
      </c>
      <c r="F885" s="388">
        <v>2</v>
      </c>
      <c r="G885" s="388">
        <v>449</v>
      </c>
      <c r="H885" s="388">
        <v>6</v>
      </c>
      <c r="I885" s="388">
        <v>1124</v>
      </c>
      <c r="J885" s="388">
        <v>17</v>
      </c>
      <c r="K885" s="187">
        <v>2821219</v>
      </c>
      <c r="L885" s="187">
        <v>2823895</v>
      </c>
      <c r="M885" s="185">
        <v>99.905235290527344</v>
      </c>
      <c r="N885" s="187">
        <v>13962149</v>
      </c>
      <c r="O885" s="187">
        <v>14032739</v>
      </c>
      <c r="P885" s="185">
        <v>99.496963500976563</v>
      </c>
      <c r="Q885" s="187">
        <v>63176</v>
      </c>
      <c r="R885" s="186">
        <v>2.2371935844421387</v>
      </c>
      <c r="S885" s="187">
        <v>10951</v>
      </c>
      <c r="T885" s="186">
        <v>7.8038930892944336E-2</v>
      </c>
      <c r="U885" s="187">
        <v>33180</v>
      </c>
      <c r="V885" s="186">
        <v>1.1760873794555664</v>
      </c>
      <c r="W885" s="187">
        <v>12776</v>
      </c>
      <c r="X885" s="186">
        <v>9.15045365691185E-2</v>
      </c>
      <c r="Y885" s="186">
        <v>105.18849945068359</v>
      </c>
      <c r="Z885" s="186">
        <v>28.968879699707031</v>
      </c>
      <c r="AA885" s="186">
        <v>41389.14453125</v>
      </c>
      <c r="AB885" s="185">
        <v>6051.78515625</v>
      </c>
    </row>
    <row r="886" spans="1:28">
      <c r="A886" s="352">
        <v>41864</v>
      </c>
      <c r="B886" s="199" t="s">
        <v>130</v>
      </c>
      <c r="C886" s="199" t="s">
        <v>128</v>
      </c>
      <c r="D886" s="241"/>
      <c r="E886" s="219">
        <v>176</v>
      </c>
      <c r="F886" s="219">
        <v>5</v>
      </c>
      <c r="G886" s="219">
        <v>528</v>
      </c>
      <c r="H886" s="219">
        <v>15</v>
      </c>
      <c r="I886" s="219">
        <v>838</v>
      </c>
      <c r="J886" s="219">
        <v>32</v>
      </c>
      <c r="K886" s="255">
        <v>6067753</v>
      </c>
      <c r="L886" s="255">
        <v>6068431</v>
      </c>
      <c r="M886" s="196">
        <v>99.98883056640625</v>
      </c>
      <c r="N886" s="255">
        <v>32183004</v>
      </c>
      <c r="O886" s="255">
        <v>32242696</v>
      </c>
      <c r="P886" s="196">
        <v>99.814865112304688</v>
      </c>
      <c r="Q886" s="255">
        <v>51438</v>
      </c>
      <c r="R886" s="214">
        <v>0.84763258695602417</v>
      </c>
      <c r="S886" s="255">
        <v>1120</v>
      </c>
      <c r="T886" s="214">
        <v>3.473654855042696E-3</v>
      </c>
      <c r="U886" s="255">
        <v>43148</v>
      </c>
      <c r="V886" s="214">
        <v>0.71110343933105469</v>
      </c>
      <c r="W886" s="255">
        <v>15302</v>
      </c>
      <c r="X886" s="214">
        <v>4.7546833753585815E-2</v>
      </c>
      <c r="Y886" s="256">
        <v>117.33268737792969</v>
      </c>
      <c r="Z886" s="256">
        <v>31.939165115356445</v>
      </c>
      <c r="AA886" s="256">
        <v>79544.7109375</v>
      </c>
      <c r="AB886" s="256">
        <v>14697.8154296875</v>
      </c>
    </row>
    <row r="887" spans="1:28">
      <c r="A887" s="352">
        <v>41864</v>
      </c>
      <c r="B887" s="180" t="s">
        <v>132</v>
      </c>
      <c r="C887" s="180" t="s">
        <v>128</v>
      </c>
      <c r="D887" s="241"/>
      <c r="E887" s="219">
        <v>178</v>
      </c>
      <c r="F887" s="219">
        <v>5</v>
      </c>
      <c r="G887" s="219">
        <v>527</v>
      </c>
      <c r="H887" s="219">
        <v>15</v>
      </c>
      <c r="I887" s="219">
        <v>994</v>
      </c>
      <c r="J887" s="219">
        <v>29</v>
      </c>
      <c r="K887" s="219">
        <v>4971247</v>
      </c>
      <c r="L887" s="219">
        <v>4972401</v>
      </c>
      <c r="M887" s="196">
        <v>99.976791381835938</v>
      </c>
      <c r="N887" s="219">
        <v>24560582</v>
      </c>
      <c r="O887" s="219">
        <v>24619776</v>
      </c>
      <c r="P887" s="196">
        <v>99.759567260742188</v>
      </c>
      <c r="Q887" s="219">
        <v>9841</v>
      </c>
      <c r="R887" s="196">
        <v>0.19791243970394135</v>
      </c>
      <c r="S887" s="219">
        <v>1500</v>
      </c>
      <c r="T887" s="196">
        <v>6.0926629230380058E-3</v>
      </c>
      <c r="U887" s="219">
        <v>34906</v>
      </c>
      <c r="V887" s="196">
        <v>0.70215785503387451</v>
      </c>
      <c r="W887" s="219">
        <v>12002</v>
      </c>
      <c r="X887" s="196">
        <v>4.8866920173168182E-2</v>
      </c>
      <c r="Y887" s="194">
        <v>113.69882965087891</v>
      </c>
      <c r="Z887" s="194">
        <v>29.157314300537109</v>
      </c>
      <c r="AA887" s="194">
        <v>64061.40234375</v>
      </c>
      <c r="AB887" s="194">
        <v>10305.462890625</v>
      </c>
    </row>
    <row r="888" spans="1:28">
      <c r="A888" s="352">
        <v>41863</v>
      </c>
      <c r="B888" s="199" t="s">
        <v>6</v>
      </c>
      <c r="C888" s="199"/>
      <c r="D888" s="241"/>
      <c r="E888" s="219">
        <v>1913</v>
      </c>
      <c r="F888" s="219">
        <v>196</v>
      </c>
      <c r="G888" s="219">
        <v>5664</v>
      </c>
      <c r="H888" s="219">
        <v>570</v>
      </c>
      <c r="I888" s="219">
        <v>16531</v>
      </c>
      <c r="J888" s="219">
        <v>2155</v>
      </c>
      <c r="K888" s="255">
        <v>38699452</v>
      </c>
      <c r="L888" s="255">
        <v>90309452</v>
      </c>
      <c r="M888" s="196">
        <v>42.852050525121115</v>
      </c>
      <c r="N888" s="255">
        <v>304565929</v>
      </c>
      <c r="O888" s="255">
        <v>307001995</v>
      </c>
      <c r="P888" s="196">
        <v>99.206498316077713</v>
      </c>
      <c r="Q888" s="255">
        <v>300224</v>
      </c>
      <c r="R888" s="214" t="e">
        <v>#DIV/0!</v>
      </c>
      <c r="S888" s="255">
        <v>233668</v>
      </c>
      <c r="T888" s="214">
        <v>0.17748925668833626</v>
      </c>
      <c r="U888" s="255">
        <v>1329886</v>
      </c>
      <c r="V888" s="214">
        <v>3.4364466387828778</v>
      </c>
      <c r="W888" s="255">
        <v>1474190</v>
      </c>
      <c r="X888" s="214">
        <v>0.48402985220972899</v>
      </c>
      <c r="Y888" s="256">
        <v>79.627481714884439</v>
      </c>
      <c r="Z888" s="256">
        <v>28.982420508066813</v>
      </c>
      <c r="AA888" s="256">
        <v>800124.69140625</v>
      </c>
      <c r="AB888" s="256">
        <v>137782.23486328125</v>
      </c>
    </row>
    <row r="889" spans="1:28">
      <c r="A889" s="352">
        <v>41863</v>
      </c>
      <c r="B889" s="180" t="s">
        <v>134</v>
      </c>
      <c r="C889" s="180"/>
      <c r="D889" s="241"/>
      <c r="E889" s="219">
        <v>651</v>
      </c>
      <c r="F889" s="219">
        <v>103</v>
      </c>
      <c r="G889" s="219">
        <v>1942</v>
      </c>
      <c r="H889" s="219">
        <v>311</v>
      </c>
      <c r="I889" s="219">
        <v>6557</v>
      </c>
      <c r="J889" s="219">
        <v>1282</v>
      </c>
      <c r="K889" s="219">
        <v>20319807</v>
      </c>
      <c r="L889" s="219">
        <v>20829969</v>
      </c>
      <c r="M889" s="196">
        <v>97.550826887932473</v>
      </c>
      <c r="N889" s="219">
        <v>40350635</v>
      </c>
      <c r="O889" s="219">
        <v>41405304</v>
      </c>
      <c r="P889" s="196">
        <v>97.452816672955706</v>
      </c>
      <c r="Q889" s="219">
        <v>98016</v>
      </c>
      <c r="R889" s="196">
        <v>0.47055277932308875</v>
      </c>
      <c r="S889" s="219">
        <v>210890</v>
      </c>
      <c r="T889" s="196">
        <v>0.50933087353615303</v>
      </c>
      <c r="U889" s="219">
        <v>818048</v>
      </c>
      <c r="V889" s="196">
        <v>4.0258650749770011</v>
      </c>
      <c r="W889" s="219">
        <v>480622</v>
      </c>
      <c r="X889" s="196">
        <v>1.191113856007191</v>
      </c>
      <c r="Y889" s="194">
        <v>84.354969787597653</v>
      </c>
      <c r="Z889" s="194">
        <v>31.070208740234374</v>
      </c>
      <c r="AA889" s="194">
        <v>251192.07421875</v>
      </c>
      <c r="AB889" s="194">
        <v>37786.20166015625</v>
      </c>
    </row>
    <row r="890" spans="1:28">
      <c r="A890" s="352">
        <v>41863</v>
      </c>
      <c r="B890" s="180" t="s">
        <v>175</v>
      </c>
      <c r="C890" s="180"/>
      <c r="D890" s="241"/>
      <c r="E890" s="219">
        <v>608</v>
      </c>
      <c r="F890" s="219">
        <v>69</v>
      </c>
      <c r="G890" s="219">
        <v>1771</v>
      </c>
      <c r="H890" s="219">
        <v>187</v>
      </c>
      <c r="I890" s="219">
        <v>5580</v>
      </c>
      <c r="J890" s="219">
        <v>671</v>
      </c>
      <c r="K890" s="219">
        <v>68530</v>
      </c>
      <c r="L890" s="219">
        <v>51160051</v>
      </c>
      <c r="M890" s="196">
        <v>0.13395217295619977</v>
      </c>
      <c r="N890" s="219">
        <v>174227088</v>
      </c>
      <c r="O890" s="219">
        <v>175350084</v>
      </c>
      <c r="P890" s="196">
        <v>99.359569169068664</v>
      </c>
      <c r="Q890" s="219">
        <v>0</v>
      </c>
      <c r="R890" s="196" t="e">
        <v>#DIV/0!</v>
      </c>
      <c r="S890" s="219">
        <v>0</v>
      </c>
      <c r="T890" s="196" t="e">
        <v>#DIV/0!</v>
      </c>
      <c r="U890" s="219">
        <v>342940</v>
      </c>
      <c r="V890" s="196">
        <v>500.42318005753924</v>
      </c>
      <c r="W890" s="219">
        <v>936206</v>
      </c>
      <c r="X890" s="196">
        <v>0.53734813827140471</v>
      </c>
      <c r="Y890" s="194">
        <v>41.969057083129883</v>
      </c>
      <c r="Z890" s="194">
        <v>26.480751991271973</v>
      </c>
      <c r="AA890" s="194">
        <v>313108.50390625</v>
      </c>
      <c r="AB890" s="194">
        <v>61713.849609375</v>
      </c>
    </row>
    <row r="891" spans="1:28">
      <c r="A891" s="352">
        <v>41863</v>
      </c>
      <c r="B891" s="218" t="s">
        <v>135</v>
      </c>
      <c r="C891" s="126"/>
      <c r="D891" s="241"/>
      <c r="E891" s="219">
        <v>654</v>
      </c>
      <c r="F891" s="219">
        <v>24</v>
      </c>
      <c r="G891" s="219">
        <v>1951</v>
      </c>
      <c r="H891" s="219">
        <v>72</v>
      </c>
      <c r="I891" s="219">
        <v>4394</v>
      </c>
      <c r="J891" s="219">
        <v>202</v>
      </c>
      <c r="K891" s="189">
        <v>18311115</v>
      </c>
      <c r="L891" s="189">
        <v>18319432</v>
      </c>
      <c r="M891" s="196">
        <v>99.954600120789777</v>
      </c>
      <c r="N891" s="189">
        <v>89988206</v>
      </c>
      <c r="O891" s="189">
        <v>90246607</v>
      </c>
      <c r="P891" s="196">
        <v>99.713672337842013</v>
      </c>
      <c r="Q891" s="189">
        <v>202208</v>
      </c>
      <c r="R891" s="192">
        <v>1.103789692203595</v>
      </c>
      <c r="S891" s="189">
        <v>22778</v>
      </c>
      <c r="T891" s="192">
        <v>2.523972997889784E-2</v>
      </c>
      <c r="U891" s="189">
        <v>168898</v>
      </c>
      <c r="V891" s="205">
        <v>0.92237966738577382</v>
      </c>
      <c r="W891" s="189">
        <v>57362</v>
      </c>
      <c r="X891" s="205">
        <v>6.3743909108896449E-2</v>
      </c>
      <c r="Y891" s="203">
        <v>112.55841827392578</v>
      </c>
      <c r="Z891" s="203">
        <v>29.396300792694092</v>
      </c>
      <c r="AA891" s="203">
        <v>235824.11328125</v>
      </c>
      <c r="AB891" s="203">
        <v>38282.18359375</v>
      </c>
    </row>
    <row r="892" spans="1:28">
      <c r="A892" s="352">
        <v>41863</v>
      </c>
      <c r="B892" s="218" t="s">
        <v>121</v>
      </c>
      <c r="C892" s="218" t="s">
        <v>122</v>
      </c>
      <c r="D892" s="241"/>
      <c r="E892" s="305">
        <v>167</v>
      </c>
      <c r="F892" s="305">
        <v>60</v>
      </c>
      <c r="G892" s="305">
        <v>491</v>
      </c>
      <c r="H892" s="305">
        <v>181</v>
      </c>
      <c r="I892" s="305">
        <v>1826</v>
      </c>
      <c r="J892" s="305">
        <v>755</v>
      </c>
      <c r="K892" s="215">
        <v>6767545</v>
      </c>
      <c r="L892" s="215">
        <v>6990762</v>
      </c>
      <c r="M892" s="216">
        <v>96.806968688964844</v>
      </c>
      <c r="N892" s="215">
        <v>14742727</v>
      </c>
      <c r="O892" s="215">
        <v>15173466</v>
      </c>
      <c r="P892" s="216">
        <v>97.161231994628906</v>
      </c>
      <c r="Q892" s="215">
        <v>71827</v>
      </c>
      <c r="R892" s="217">
        <v>1.0274559259414673</v>
      </c>
      <c r="S892" s="215">
        <v>140274</v>
      </c>
      <c r="T892" s="217">
        <v>0.92446905374526978</v>
      </c>
      <c r="U892" s="215">
        <v>352021</v>
      </c>
      <c r="V892" s="217">
        <v>5.2016057968139648</v>
      </c>
      <c r="W892" s="215">
        <v>226205</v>
      </c>
      <c r="X892" s="217">
        <v>1.534349799156189</v>
      </c>
      <c r="Y892" s="217">
        <v>71.731178283691406</v>
      </c>
      <c r="Z892" s="217">
        <v>25.575498580932617</v>
      </c>
      <c r="AA892" s="217">
        <v>77209.9140625</v>
      </c>
      <c r="AB892" s="216">
        <v>11190.3271484375</v>
      </c>
    </row>
    <row r="893" spans="1:28">
      <c r="A893" s="352">
        <v>41863</v>
      </c>
      <c r="B893" s="242" t="s">
        <v>123</v>
      </c>
      <c r="C893" s="218" t="s">
        <v>122</v>
      </c>
      <c r="D893" s="241"/>
      <c r="E893" s="305">
        <v>157</v>
      </c>
      <c r="F893" s="305">
        <v>11</v>
      </c>
      <c r="G893" s="305">
        <v>481</v>
      </c>
      <c r="H893" s="305">
        <v>34</v>
      </c>
      <c r="I893" s="305">
        <v>1407</v>
      </c>
      <c r="J893" s="305">
        <v>132</v>
      </c>
      <c r="K893" s="215">
        <v>4512993</v>
      </c>
      <c r="L893" s="215">
        <v>4595340</v>
      </c>
      <c r="M893" s="216">
        <v>98.208030700683594</v>
      </c>
      <c r="N893" s="215">
        <v>8250776</v>
      </c>
      <c r="O893" s="215">
        <v>8432040</v>
      </c>
      <c r="P893" s="216">
        <v>97.850296020507813</v>
      </c>
      <c r="Q893" s="215">
        <v>6080</v>
      </c>
      <c r="R893" s="217">
        <v>0.13230794668197632</v>
      </c>
      <c r="S893" s="215">
        <v>8201</v>
      </c>
      <c r="T893" s="217">
        <v>9.7259975969791412E-2</v>
      </c>
      <c r="U893" s="215">
        <v>151412</v>
      </c>
      <c r="V893" s="217">
        <v>3.3550240993499756</v>
      </c>
      <c r="W893" s="215">
        <v>80529</v>
      </c>
      <c r="X893" s="217">
        <v>0.9760172963142395</v>
      </c>
      <c r="Y893" s="217">
        <v>89.934623718261719</v>
      </c>
      <c r="Z893" s="217">
        <v>32.248527526855469</v>
      </c>
      <c r="AA893" s="217">
        <v>56734.2265625</v>
      </c>
      <c r="AB893" s="216">
        <v>8625.0458984375</v>
      </c>
    </row>
    <row r="894" spans="1:28">
      <c r="A894" s="352">
        <v>41863</v>
      </c>
      <c r="B894" s="242" t="s">
        <v>183</v>
      </c>
      <c r="C894" s="218" t="s">
        <v>122</v>
      </c>
      <c r="D894" s="241"/>
      <c r="E894" s="305">
        <v>129</v>
      </c>
      <c r="F894" s="305">
        <v>10</v>
      </c>
      <c r="G894" s="305">
        <v>385</v>
      </c>
      <c r="H894" s="305">
        <v>30</v>
      </c>
      <c r="I894" s="305">
        <v>1456</v>
      </c>
      <c r="J894" s="305">
        <v>114</v>
      </c>
      <c r="K894" s="215">
        <v>3496102</v>
      </c>
      <c r="L894" s="215">
        <v>3566572</v>
      </c>
      <c r="M894" s="216">
        <v>98.024154663085938</v>
      </c>
      <c r="N894" s="215">
        <v>6362204</v>
      </c>
      <c r="O894" s="215">
        <v>6496315</v>
      </c>
      <c r="P894" s="216">
        <v>97.935585021972656</v>
      </c>
      <c r="Q894" s="215">
        <v>4132</v>
      </c>
      <c r="R894" s="217">
        <v>0.11585354059934616</v>
      </c>
      <c r="S894" s="215">
        <v>3823</v>
      </c>
      <c r="T894" s="217">
        <v>5.8848746120929718E-2</v>
      </c>
      <c r="U894" s="215">
        <v>102223</v>
      </c>
      <c r="V894" s="217">
        <v>2.9239134788513184</v>
      </c>
      <c r="W894" s="215">
        <v>57991</v>
      </c>
      <c r="X894" s="217">
        <v>0.91149228811264038</v>
      </c>
      <c r="Y894" s="217">
        <v>87.28289794921875</v>
      </c>
      <c r="Z894" s="217">
        <v>33.013332366943359</v>
      </c>
      <c r="AA894" s="217">
        <v>41892.296875</v>
      </c>
      <c r="AB894" s="216">
        <v>6722.9677734375</v>
      </c>
    </row>
    <row r="895" spans="1:28">
      <c r="A895" s="352">
        <v>41863</v>
      </c>
      <c r="B895" s="181" t="s">
        <v>126</v>
      </c>
      <c r="C895" s="218" t="s">
        <v>122</v>
      </c>
      <c r="D895" s="241"/>
      <c r="E895" s="305">
        <v>103</v>
      </c>
      <c r="F895" s="305">
        <v>5</v>
      </c>
      <c r="G895" s="305">
        <v>302</v>
      </c>
      <c r="H895" s="305">
        <v>15</v>
      </c>
      <c r="I895" s="305">
        <v>918</v>
      </c>
      <c r="J895" s="305">
        <v>62</v>
      </c>
      <c r="K895" s="215">
        <v>2749374</v>
      </c>
      <c r="L895" s="215">
        <v>2811102</v>
      </c>
      <c r="M895" s="216">
        <v>97.80413818359375</v>
      </c>
      <c r="N895" s="215">
        <v>5208912</v>
      </c>
      <c r="O895" s="215">
        <v>5326052</v>
      </c>
      <c r="P895" s="216">
        <v>97.800621032714844</v>
      </c>
      <c r="Q895" s="215">
        <v>4841</v>
      </c>
      <c r="R895" s="217">
        <v>0.17221003770828247</v>
      </c>
      <c r="S895" s="215">
        <v>1671</v>
      </c>
      <c r="T895" s="217">
        <v>3.1374081969261169E-2</v>
      </c>
      <c r="U895" s="215">
        <v>86487</v>
      </c>
      <c r="V895" s="217">
        <v>3.1456978321075439</v>
      </c>
      <c r="W895" s="215">
        <v>49363</v>
      </c>
      <c r="X895" s="217">
        <v>0.94766432046890259</v>
      </c>
      <c r="Y895" s="217">
        <v>88.950897216796875</v>
      </c>
      <c r="Z895" s="217">
        <v>32.985935211181641</v>
      </c>
      <c r="AA895" s="217">
        <v>37680.0625</v>
      </c>
      <c r="AB895" s="216">
        <v>5599.607421875</v>
      </c>
    </row>
    <row r="896" spans="1:28">
      <c r="A896" s="352">
        <v>41863</v>
      </c>
      <c r="B896" s="181" t="s">
        <v>184</v>
      </c>
      <c r="C896" s="218" t="s">
        <v>122</v>
      </c>
      <c r="D896" s="241"/>
      <c r="E896" s="305">
        <v>95</v>
      </c>
      <c r="F896" s="305">
        <v>17</v>
      </c>
      <c r="G896" s="305">
        <v>283</v>
      </c>
      <c r="H896" s="305">
        <v>51</v>
      </c>
      <c r="I896" s="305">
        <v>950</v>
      </c>
      <c r="J896" s="305">
        <v>219</v>
      </c>
      <c r="K896" s="215">
        <v>2793793</v>
      </c>
      <c r="L896" s="215">
        <v>2866193</v>
      </c>
      <c r="M896" s="216">
        <v>97.4739990234375</v>
      </c>
      <c r="N896" s="215">
        <v>5786016</v>
      </c>
      <c r="O896" s="215">
        <v>5977431</v>
      </c>
      <c r="P896" s="216">
        <v>96.797706604003906</v>
      </c>
      <c r="Q896" s="215">
        <v>11136</v>
      </c>
      <c r="R896" s="217">
        <v>0.38852930068969727</v>
      </c>
      <c r="S896" s="215">
        <v>56921</v>
      </c>
      <c r="T896" s="217">
        <v>0.95226526260375977</v>
      </c>
      <c r="U896" s="215">
        <v>125905</v>
      </c>
      <c r="V896" s="217">
        <v>4.5065975189208984</v>
      </c>
      <c r="W896" s="215">
        <v>66534</v>
      </c>
      <c r="X896" s="217">
        <v>1.1499104499816895</v>
      </c>
      <c r="Y896" s="217">
        <v>83.875251770019531</v>
      </c>
      <c r="Z896" s="217">
        <v>31.527750015258789</v>
      </c>
      <c r="AA896" s="217">
        <v>37675.57421875</v>
      </c>
      <c r="AB896" s="216">
        <v>5648.25341796875</v>
      </c>
    </row>
    <row r="897" spans="1:28">
      <c r="A897" s="352">
        <v>41863</v>
      </c>
      <c r="B897" s="181" t="s">
        <v>131</v>
      </c>
      <c r="C897" s="218" t="s">
        <v>176</v>
      </c>
      <c r="D897" s="241"/>
      <c r="E897" s="305">
        <v>168</v>
      </c>
      <c r="F897" s="305">
        <v>20</v>
      </c>
      <c r="G897" s="305">
        <v>489</v>
      </c>
      <c r="H897" s="305">
        <v>50</v>
      </c>
      <c r="I897" s="305">
        <v>1405</v>
      </c>
      <c r="J897" s="305">
        <v>160</v>
      </c>
      <c r="K897" s="215">
        <v>18865</v>
      </c>
      <c r="L897" s="215">
        <v>14269113</v>
      </c>
      <c r="M897" s="216">
        <v>0.13220864534378052</v>
      </c>
      <c r="N897" s="215">
        <v>46448280</v>
      </c>
      <c r="O897" s="215">
        <v>46744760</v>
      </c>
      <c r="P897" s="216">
        <v>99.365745544433594</v>
      </c>
      <c r="Q897" s="215">
        <v>0</v>
      </c>
      <c r="R897" s="217">
        <v>0</v>
      </c>
      <c r="S897" s="215">
        <v>0</v>
      </c>
      <c r="T897" s="217">
        <v>0</v>
      </c>
      <c r="U897" s="215">
        <v>92490</v>
      </c>
      <c r="V897" s="217">
        <v>490.27297973632812</v>
      </c>
      <c r="W897" s="215">
        <v>330604</v>
      </c>
      <c r="X897" s="217">
        <v>0.71176803112030029</v>
      </c>
      <c r="Y897" s="217">
        <v>41.344123840332031</v>
      </c>
      <c r="Z897" s="217">
        <v>26.39732551574707</v>
      </c>
      <c r="AA897" s="217">
        <v>78018.9140625</v>
      </c>
      <c r="AB897" s="216">
        <v>16536.759765625</v>
      </c>
    </row>
    <row r="898" spans="1:28">
      <c r="A898" s="352">
        <v>41863</v>
      </c>
      <c r="B898" s="181" t="s">
        <v>124</v>
      </c>
      <c r="C898" s="181" t="s">
        <v>176</v>
      </c>
      <c r="D898" s="241"/>
      <c r="E898" s="180">
        <v>113</v>
      </c>
      <c r="F898" s="180">
        <v>32</v>
      </c>
      <c r="G898" s="180">
        <v>332</v>
      </c>
      <c r="H898" s="180">
        <v>86</v>
      </c>
      <c r="I898" s="180">
        <v>1267</v>
      </c>
      <c r="J898" s="180">
        <v>339</v>
      </c>
      <c r="K898" s="215">
        <v>14630</v>
      </c>
      <c r="L898" s="215">
        <v>10509974</v>
      </c>
      <c r="M898" s="216">
        <v>0.13920110464096069</v>
      </c>
      <c r="N898" s="215">
        <v>32106620</v>
      </c>
      <c r="O898" s="215">
        <v>32461872</v>
      </c>
      <c r="P898" s="216">
        <v>98.905632019042969</v>
      </c>
      <c r="Q898" s="215">
        <v>0</v>
      </c>
      <c r="R898" s="217">
        <v>0</v>
      </c>
      <c r="S898" s="215">
        <v>0</v>
      </c>
      <c r="T898" s="217">
        <v>0</v>
      </c>
      <c r="U898" s="215">
        <v>78681</v>
      </c>
      <c r="V898" s="217">
        <v>537.805908203125</v>
      </c>
      <c r="W898" s="215">
        <v>183181</v>
      </c>
      <c r="X898" s="217">
        <v>0.57053965330123901</v>
      </c>
      <c r="Y898" s="217">
        <v>41.9735107421875</v>
      </c>
      <c r="Z898" s="217">
        <v>27.160560607910156</v>
      </c>
      <c r="AA898" s="217">
        <v>57357.44140625</v>
      </c>
      <c r="AB898" s="216">
        <v>10880.146484375</v>
      </c>
    </row>
    <row r="899" spans="1:28">
      <c r="A899" s="352">
        <v>41863</v>
      </c>
      <c r="B899" s="206" t="s">
        <v>133</v>
      </c>
      <c r="C899" s="206" t="s">
        <v>176</v>
      </c>
      <c r="D899" s="241"/>
      <c r="E899" s="180">
        <v>163</v>
      </c>
      <c r="F899" s="180">
        <v>9</v>
      </c>
      <c r="G899" s="180">
        <v>482</v>
      </c>
      <c r="H899" s="180">
        <v>27</v>
      </c>
      <c r="I899" s="180">
        <v>1391</v>
      </c>
      <c r="J899" s="180">
        <v>82</v>
      </c>
      <c r="K899" s="254">
        <v>17815</v>
      </c>
      <c r="L899" s="254">
        <v>14802807</v>
      </c>
      <c r="M899" s="246">
        <v>0.12034879624843597</v>
      </c>
      <c r="N899" s="254">
        <v>55515060</v>
      </c>
      <c r="O899" s="254">
        <v>55737900</v>
      </c>
      <c r="P899" s="246">
        <v>99.600196838378906</v>
      </c>
      <c r="Q899" s="254">
        <v>0</v>
      </c>
      <c r="R899" s="249">
        <v>0</v>
      </c>
      <c r="S899" s="254">
        <v>0</v>
      </c>
      <c r="T899" s="249">
        <v>0</v>
      </c>
      <c r="U899" s="254">
        <v>87496</v>
      </c>
      <c r="V899" s="249">
        <v>491.13668823242187</v>
      </c>
      <c r="W899" s="254">
        <v>224079</v>
      </c>
      <c r="X899" s="249">
        <v>0.40363642573356628</v>
      </c>
      <c r="Y899" s="249">
        <v>43.134674072265625</v>
      </c>
      <c r="Z899" s="249">
        <v>26.802265167236328</v>
      </c>
      <c r="AA899" s="249">
        <v>103312.109375</v>
      </c>
      <c r="AB899" s="246">
        <v>20414.060546875</v>
      </c>
    </row>
    <row r="900" spans="1:28">
      <c r="A900" s="352">
        <v>41863</v>
      </c>
      <c r="B900" s="206" t="s">
        <v>125</v>
      </c>
      <c r="C900" s="206" t="s">
        <v>176</v>
      </c>
      <c r="D900" s="241"/>
      <c r="E900" s="180">
        <v>164</v>
      </c>
      <c r="F900" s="180">
        <v>8</v>
      </c>
      <c r="G900" s="180">
        <v>468</v>
      </c>
      <c r="H900" s="180">
        <v>24</v>
      </c>
      <c r="I900" s="180">
        <v>1517</v>
      </c>
      <c r="J900" s="180">
        <v>90</v>
      </c>
      <c r="K900" s="254">
        <v>17220</v>
      </c>
      <c r="L900" s="254">
        <v>11578157</v>
      </c>
      <c r="M900" s="246">
        <v>0.14872834086418152</v>
      </c>
      <c r="N900" s="254">
        <v>40157128</v>
      </c>
      <c r="O900" s="254">
        <v>40405552</v>
      </c>
      <c r="P900" s="246">
        <v>99.385169982910156</v>
      </c>
      <c r="Q900" s="254">
        <v>0</v>
      </c>
      <c r="R900" s="249">
        <v>0</v>
      </c>
      <c r="S900" s="254">
        <v>0</v>
      </c>
      <c r="T900" s="249">
        <v>0</v>
      </c>
      <c r="U900" s="254">
        <v>84273</v>
      </c>
      <c r="V900" s="249">
        <v>489.3902587890625</v>
      </c>
      <c r="W900" s="254">
        <v>198342</v>
      </c>
      <c r="X900" s="249">
        <v>0.49391481280326843</v>
      </c>
      <c r="Y900" s="249">
        <v>41.423919677734375</v>
      </c>
      <c r="Z900" s="249">
        <v>25.562856674194336</v>
      </c>
      <c r="AA900" s="249">
        <v>74420.0390625</v>
      </c>
      <c r="AB900" s="246">
        <v>13882.8828125</v>
      </c>
    </row>
    <row r="901" spans="1:28">
      <c r="A901" s="352">
        <v>41863</v>
      </c>
      <c r="B901" s="181" t="s">
        <v>127</v>
      </c>
      <c r="C901" s="181" t="s">
        <v>128</v>
      </c>
      <c r="D901" s="241"/>
      <c r="E901" s="388">
        <v>149</v>
      </c>
      <c r="F901" s="388">
        <v>12</v>
      </c>
      <c r="G901" s="388">
        <v>447</v>
      </c>
      <c r="H901" s="388">
        <v>36</v>
      </c>
      <c r="I901" s="388">
        <v>1430</v>
      </c>
      <c r="J901" s="388">
        <v>122</v>
      </c>
      <c r="K901" s="187">
        <v>4576369</v>
      </c>
      <c r="L901" s="187">
        <v>4580191</v>
      </c>
      <c r="M901" s="185">
        <v>99.916557312011719</v>
      </c>
      <c r="N901" s="187">
        <v>20054228</v>
      </c>
      <c r="O901" s="187">
        <v>20130270</v>
      </c>
      <c r="P901" s="185">
        <v>99.62225341796875</v>
      </c>
      <c r="Q901" s="187">
        <v>81217</v>
      </c>
      <c r="R901" s="186">
        <v>1.7732230424880981</v>
      </c>
      <c r="S901" s="187">
        <v>5011</v>
      </c>
      <c r="T901" s="186">
        <v>2.4892861023545265E-2</v>
      </c>
      <c r="U901" s="187">
        <v>57466</v>
      </c>
      <c r="V901" s="186">
        <v>1.2557116746902466</v>
      </c>
      <c r="W901" s="187">
        <v>15826</v>
      </c>
      <c r="X901" s="186">
        <v>7.8916028141975403E-2</v>
      </c>
      <c r="Y901" s="186">
        <v>112.89858245849609</v>
      </c>
      <c r="Z901" s="186">
        <v>28.138034820556641</v>
      </c>
      <c r="AA901" s="186">
        <v>51309.953125</v>
      </c>
      <c r="AB901" s="185">
        <v>8145.44140625</v>
      </c>
    </row>
    <row r="902" spans="1:28">
      <c r="A902" s="352">
        <v>41863</v>
      </c>
      <c r="B902" s="181" t="s">
        <v>129</v>
      </c>
      <c r="C902" s="181" t="s">
        <v>128</v>
      </c>
      <c r="D902" s="241"/>
      <c r="E902" s="388">
        <v>151</v>
      </c>
      <c r="F902" s="388">
        <v>2</v>
      </c>
      <c r="G902" s="388">
        <v>449</v>
      </c>
      <c r="H902" s="388">
        <v>6</v>
      </c>
      <c r="I902" s="388">
        <v>1127</v>
      </c>
      <c r="J902" s="388">
        <v>17</v>
      </c>
      <c r="K902" s="187">
        <v>2747252</v>
      </c>
      <c r="L902" s="187">
        <v>2750047</v>
      </c>
      <c r="M902" s="185">
        <v>99.898368835449219</v>
      </c>
      <c r="N902" s="187">
        <v>13489048</v>
      </c>
      <c r="O902" s="187">
        <v>13555297</v>
      </c>
      <c r="P902" s="185">
        <v>99.511268615722656</v>
      </c>
      <c r="Q902" s="187">
        <v>69965</v>
      </c>
      <c r="R902" s="186">
        <v>2.5441384315490723</v>
      </c>
      <c r="S902" s="187">
        <v>15260</v>
      </c>
      <c r="T902" s="186">
        <v>0.11257591843605042</v>
      </c>
      <c r="U902" s="187">
        <v>30939</v>
      </c>
      <c r="V902" s="186">
        <v>1.1261799335479736</v>
      </c>
      <c r="W902" s="187">
        <v>13571</v>
      </c>
      <c r="X902" s="186">
        <v>0.10060754418373108</v>
      </c>
      <c r="Y902" s="186">
        <v>109.20940399169922</v>
      </c>
      <c r="Z902" s="186">
        <v>28.432039260864258</v>
      </c>
      <c r="AA902" s="186">
        <v>40154.03515625</v>
      </c>
      <c r="AB902" s="185">
        <v>5560.7236328125</v>
      </c>
    </row>
    <row r="903" spans="1:28">
      <c r="A903" s="352">
        <v>41863</v>
      </c>
      <c r="B903" s="199" t="s">
        <v>130</v>
      </c>
      <c r="C903" s="199" t="s">
        <v>128</v>
      </c>
      <c r="D903" s="241"/>
      <c r="E903" s="219">
        <v>176</v>
      </c>
      <c r="F903" s="219">
        <v>5</v>
      </c>
      <c r="G903" s="219">
        <v>528</v>
      </c>
      <c r="H903" s="219">
        <v>15</v>
      </c>
      <c r="I903" s="219">
        <v>847</v>
      </c>
      <c r="J903" s="219">
        <v>32</v>
      </c>
      <c r="K903" s="255">
        <v>6116568</v>
      </c>
      <c r="L903" s="255">
        <v>6117237</v>
      </c>
      <c r="M903" s="196">
        <v>99.989067077636719</v>
      </c>
      <c r="N903" s="255">
        <v>32244730</v>
      </c>
      <c r="O903" s="255">
        <v>32301320</v>
      </c>
      <c r="P903" s="196">
        <v>99.824806213378906</v>
      </c>
      <c r="Q903" s="255">
        <v>45584</v>
      </c>
      <c r="R903" s="214">
        <v>0.74517303705215454</v>
      </c>
      <c r="S903" s="255">
        <v>1267</v>
      </c>
      <c r="T903" s="214">
        <v>3.9224401116371155E-3</v>
      </c>
      <c r="U903" s="255">
        <v>45425</v>
      </c>
      <c r="V903" s="214">
        <v>0.74265503883361816</v>
      </c>
      <c r="W903" s="255">
        <v>14424</v>
      </c>
      <c r="X903" s="214">
        <v>4.4732891023159027E-2</v>
      </c>
      <c r="Y903" s="256">
        <v>117.59342193603516</v>
      </c>
      <c r="Z903" s="256">
        <v>31.620613098144531</v>
      </c>
      <c r="AA903" s="256">
        <v>82224.109375</v>
      </c>
      <c r="AB903" s="256">
        <v>14665.578125</v>
      </c>
    </row>
    <row r="904" spans="1:28">
      <c r="A904" s="352">
        <v>41863</v>
      </c>
      <c r="B904" s="180" t="s">
        <v>132</v>
      </c>
      <c r="C904" s="180" t="s">
        <v>128</v>
      </c>
      <c r="D904" s="241"/>
      <c r="E904" s="219">
        <v>178</v>
      </c>
      <c r="F904" s="219">
        <v>5</v>
      </c>
      <c r="G904" s="219">
        <v>527</v>
      </c>
      <c r="H904" s="219">
        <v>15</v>
      </c>
      <c r="I904" s="219">
        <v>990</v>
      </c>
      <c r="J904" s="219">
        <v>31</v>
      </c>
      <c r="K904" s="219">
        <v>4870926</v>
      </c>
      <c r="L904" s="219">
        <v>4871957</v>
      </c>
      <c r="M904" s="196">
        <v>99.978836059570313</v>
      </c>
      <c r="N904" s="219">
        <v>24200200</v>
      </c>
      <c r="O904" s="219">
        <v>24259720</v>
      </c>
      <c r="P904" s="196">
        <v>99.754653930664063</v>
      </c>
      <c r="Q904" s="219">
        <v>5442</v>
      </c>
      <c r="R904" s="196">
        <v>0.11170049011707306</v>
      </c>
      <c r="S904" s="219">
        <v>1240</v>
      </c>
      <c r="T904" s="196">
        <v>5.1113534718751907E-3</v>
      </c>
      <c r="U904" s="219">
        <v>35068</v>
      </c>
      <c r="V904" s="196">
        <v>0.71994525194168091</v>
      </c>
      <c r="W904" s="219">
        <v>13541</v>
      </c>
      <c r="X904" s="196">
        <v>5.5954083800315857E-2</v>
      </c>
      <c r="Y904" s="194">
        <v>110.53226470947266</v>
      </c>
      <c r="Z904" s="194">
        <v>29.394515991210938</v>
      </c>
      <c r="AA904" s="194">
        <v>62136.015625</v>
      </c>
      <c r="AB904" s="194">
        <v>9910.4404296875</v>
      </c>
    </row>
    <row r="905" spans="1:28">
      <c r="A905" s="352">
        <v>41862</v>
      </c>
      <c r="B905" s="199" t="s">
        <v>6</v>
      </c>
      <c r="C905" s="199"/>
      <c r="D905" s="241"/>
      <c r="E905" s="219">
        <v>1911</v>
      </c>
      <c r="F905" s="219">
        <v>192</v>
      </c>
      <c r="G905" s="219">
        <v>5658</v>
      </c>
      <c r="H905" s="219">
        <v>558</v>
      </c>
      <c r="I905" s="219">
        <v>16092</v>
      </c>
      <c r="J905" s="219">
        <v>2077</v>
      </c>
      <c r="K905" s="255">
        <v>38125726</v>
      </c>
      <c r="L905" s="255">
        <v>89222969</v>
      </c>
      <c r="M905" s="196">
        <v>42.730842099639169</v>
      </c>
      <c r="N905" s="255">
        <v>298140455</v>
      </c>
      <c r="O905" s="255">
        <v>300623501</v>
      </c>
      <c r="P905" s="196">
        <v>99.17403463410534</v>
      </c>
      <c r="Q905" s="255">
        <v>272441</v>
      </c>
      <c r="R905" s="214" t="e">
        <v>#DIV/0!</v>
      </c>
      <c r="S905" s="255">
        <v>375099</v>
      </c>
      <c r="T905" s="214">
        <v>0.2863303659520412</v>
      </c>
      <c r="U905" s="255">
        <v>1268073</v>
      </c>
      <c r="V905" s="214">
        <v>3.3260298025050052</v>
      </c>
      <c r="W905" s="255">
        <v>1444629</v>
      </c>
      <c r="X905" s="214">
        <v>0.48454645415691899</v>
      </c>
      <c r="Y905" s="256">
        <v>79.571239471435547</v>
      </c>
      <c r="Z905" s="256">
        <v>29.145517381032306</v>
      </c>
      <c r="AA905" s="256">
        <v>772307.23046875</v>
      </c>
      <c r="AB905" s="256">
        <v>135743.89892578125</v>
      </c>
    </row>
    <row r="906" spans="1:28">
      <c r="A906" s="352">
        <v>41862</v>
      </c>
      <c r="B906" s="180" t="s">
        <v>134</v>
      </c>
      <c r="C906" s="180"/>
      <c r="D906" s="241"/>
      <c r="E906" s="219">
        <v>649</v>
      </c>
      <c r="F906" s="219">
        <v>101</v>
      </c>
      <c r="G906" s="219">
        <v>1936</v>
      </c>
      <c r="H906" s="219">
        <v>305</v>
      </c>
      <c r="I906" s="219">
        <v>6151</v>
      </c>
      <c r="J906" s="219">
        <v>1222</v>
      </c>
      <c r="K906" s="219">
        <v>19641724</v>
      </c>
      <c r="L906" s="219">
        <v>20150840</v>
      </c>
      <c r="M906" s="196">
        <v>97.473475051164115</v>
      </c>
      <c r="N906" s="219">
        <v>39292246</v>
      </c>
      <c r="O906" s="219">
        <v>40406313</v>
      </c>
      <c r="P906" s="196">
        <v>97.242839256331052</v>
      </c>
      <c r="Q906" s="219">
        <v>114734</v>
      </c>
      <c r="R906" s="196">
        <v>0.56937576799078582</v>
      </c>
      <c r="S906" s="219">
        <v>361159</v>
      </c>
      <c r="T906" s="196">
        <v>0.8938182448390849</v>
      </c>
      <c r="U906" s="219">
        <v>771616</v>
      </c>
      <c r="V906" s="196">
        <v>3.9284535312226874</v>
      </c>
      <c r="W906" s="219">
        <v>468592</v>
      </c>
      <c r="X906" s="196">
        <v>1.1925813528295359</v>
      </c>
      <c r="Y906" s="194">
        <v>83.947402954101563</v>
      </c>
      <c r="Z906" s="194">
        <v>31.354747390747072</v>
      </c>
      <c r="AA906" s="194">
        <v>236582.02734375</v>
      </c>
      <c r="AB906" s="194">
        <v>35684.99609375</v>
      </c>
    </row>
    <row r="907" spans="1:28">
      <c r="A907" s="352">
        <v>41862</v>
      </c>
      <c r="B907" s="180" t="s">
        <v>175</v>
      </c>
      <c r="C907" s="180"/>
      <c r="D907" s="241"/>
      <c r="E907" s="219">
        <v>608</v>
      </c>
      <c r="F907" s="219">
        <v>67</v>
      </c>
      <c r="G907" s="219">
        <v>1771</v>
      </c>
      <c r="H907" s="219">
        <v>181</v>
      </c>
      <c r="I907" s="219">
        <v>5553</v>
      </c>
      <c r="J907" s="219">
        <v>656</v>
      </c>
      <c r="K907" s="219">
        <v>68320</v>
      </c>
      <c r="L907" s="219">
        <v>50647914</v>
      </c>
      <c r="M907" s="196">
        <v>0.1348920312887911</v>
      </c>
      <c r="N907" s="219">
        <v>168504494</v>
      </c>
      <c r="O907" s="219">
        <v>169621330</v>
      </c>
      <c r="P907" s="196">
        <v>99.341571015862215</v>
      </c>
      <c r="Q907" s="219">
        <v>0</v>
      </c>
      <c r="R907" s="196" t="e">
        <v>#DIV/0!</v>
      </c>
      <c r="S907" s="219">
        <v>0</v>
      </c>
      <c r="T907" s="196" t="e">
        <v>#DIV/0!</v>
      </c>
      <c r="U907" s="219">
        <v>336071</v>
      </c>
      <c r="V907" s="196">
        <v>491.9071927634036</v>
      </c>
      <c r="W907" s="219">
        <v>915376</v>
      </c>
      <c r="X907" s="196">
        <v>0.54323536258626604</v>
      </c>
      <c r="Y907" s="194">
        <v>42.071521759033203</v>
      </c>
      <c r="Z907" s="194">
        <v>26.628093719482422</v>
      </c>
      <c r="AA907" s="194">
        <v>300670.75390625</v>
      </c>
      <c r="AB907" s="194">
        <v>60627.1357421875</v>
      </c>
    </row>
    <row r="908" spans="1:28">
      <c r="A908" s="352">
        <v>41862</v>
      </c>
      <c r="B908" s="218" t="s">
        <v>135</v>
      </c>
      <c r="C908" s="126"/>
      <c r="D908" s="241"/>
      <c r="E908" s="219">
        <v>654</v>
      </c>
      <c r="F908" s="219">
        <v>24</v>
      </c>
      <c r="G908" s="219">
        <v>1951</v>
      </c>
      <c r="H908" s="219">
        <v>72</v>
      </c>
      <c r="I908" s="219">
        <v>4388</v>
      </c>
      <c r="J908" s="219">
        <v>199</v>
      </c>
      <c r="K908" s="189">
        <v>18415682</v>
      </c>
      <c r="L908" s="189">
        <v>18424215</v>
      </c>
      <c r="M908" s="196">
        <v>99.953685950798985</v>
      </c>
      <c r="N908" s="189">
        <v>90343715</v>
      </c>
      <c r="O908" s="189">
        <v>90595858</v>
      </c>
      <c r="P908" s="196">
        <v>99.721683744084629</v>
      </c>
      <c r="Q908" s="189">
        <v>157707</v>
      </c>
      <c r="R908" s="192">
        <v>0.8559767547285877</v>
      </c>
      <c r="S908" s="189">
        <v>13940</v>
      </c>
      <c r="T908" s="192">
        <v>1.5387016705995661E-2</v>
      </c>
      <c r="U908" s="189">
        <v>160386</v>
      </c>
      <c r="V908" s="205">
        <v>0.8709207858761826</v>
      </c>
      <c r="W908" s="189">
        <v>60661</v>
      </c>
      <c r="X908" s="205">
        <v>6.7144682529162836E-2</v>
      </c>
      <c r="Y908" s="203">
        <v>112.69479370117187</v>
      </c>
      <c r="Z908" s="203">
        <v>29.453711032867432</v>
      </c>
      <c r="AA908" s="203">
        <v>235054.44921875</v>
      </c>
      <c r="AB908" s="203">
        <v>39431.76708984375</v>
      </c>
    </row>
    <row r="909" spans="1:28">
      <c r="A909" s="352">
        <v>41862</v>
      </c>
      <c r="B909" s="218" t="s">
        <v>121</v>
      </c>
      <c r="C909" s="218" t="s">
        <v>122</v>
      </c>
      <c r="D909" s="241"/>
      <c r="E909" s="305">
        <v>167</v>
      </c>
      <c r="F909" s="305">
        <v>60</v>
      </c>
      <c r="G909" s="305">
        <v>491</v>
      </c>
      <c r="H909" s="305">
        <v>181</v>
      </c>
      <c r="I909" s="305">
        <v>1826</v>
      </c>
      <c r="J909" s="305">
        <v>755</v>
      </c>
      <c r="K909" s="215">
        <v>6658173</v>
      </c>
      <c r="L909" s="215">
        <v>6896035</v>
      </c>
      <c r="M909" s="216">
        <v>96.550743103027344</v>
      </c>
      <c r="N909" s="215">
        <v>14465516</v>
      </c>
      <c r="O909" s="215">
        <v>15028764</v>
      </c>
      <c r="P909" s="216">
        <v>96.252197265625</v>
      </c>
      <c r="Q909" s="215">
        <v>85666</v>
      </c>
      <c r="R909" s="217">
        <v>1.2422500848770142</v>
      </c>
      <c r="S909" s="215">
        <v>288133</v>
      </c>
      <c r="T909" s="217">
        <v>1.9172102212905884</v>
      </c>
      <c r="U909" s="215">
        <v>341869</v>
      </c>
      <c r="V909" s="217">
        <v>5.1345767974853516</v>
      </c>
      <c r="W909" s="215">
        <v>229656</v>
      </c>
      <c r="X909" s="217">
        <v>1.587610125541687</v>
      </c>
      <c r="Y909" s="217">
        <v>70.579498291015625</v>
      </c>
      <c r="Z909" s="217">
        <v>24.930271148681641</v>
      </c>
      <c r="AA909" s="217">
        <v>72867.515625</v>
      </c>
      <c r="AB909" s="216">
        <v>10354.4404296875</v>
      </c>
    </row>
    <row r="910" spans="1:28">
      <c r="A910" s="352">
        <v>41862</v>
      </c>
      <c r="B910" s="242" t="s">
        <v>123</v>
      </c>
      <c r="C910" s="218" t="s">
        <v>122</v>
      </c>
      <c r="D910" s="241"/>
      <c r="E910" s="305">
        <v>155</v>
      </c>
      <c r="F910" s="305">
        <v>9</v>
      </c>
      <c r="G910" s="305">
        <v>475</v>
      </c>
      <c r="H910" s="305">
        <v>28</v>
      </c>
      <c r="I910" s="305">
        <v>1291</v>
      </c>
      <c r="J910" s="305">
        <v>102</v>
      </c>
      <c r="K910" s="215">
        <v>4421601</v>
      </c>
      <c r="L910" s="215">
        <v>4500431</v>
      </c>
      <c r="M910" s="216">
        <v>98.248390197753906</v>
      </c>
      <c r="N910" s="215">
        <v>7906619</v>
      </c>
      <c r="O910" s="215">
        <v>8051198</v>
      </c>
      <c r="P910" s="216">
        <v>98.204254150390625</v>
      </c>
      <c r="Q910" s="215">
        <v>8269</v>
      </c>
      <c r="R910" s="217">
        <v>0.18373796343803406</v>
      </c>
      <c r="S910" s="215">
        <v>9757</v>
      </c>
      <c r="T910" s="217">
        <v>0.12118693441152573</v>
      </c>
      <c r="U910" s="215">
        <v>135002</v>
      </c>
      <c r="V910" s="217">
        <v>3.0532379150390625</v>
      </c>
      <c r="W910" s="215">
        <v>75368</v>
      </c>
      <c r="X910" s="217">
        <v>0.95322668552398682</v>
      </c>
      <c r="Y910" s="217">
        <v>89.288246154785156</v>
      </c>
      <c r="Z910" s="217">
        <v>31.93779182434082</v>
      </c>
      <c r="AA910" s="217">
        <v>52793.33203125</v>
      </c>
      <c r="AB910" s="216">
        <v>7849.89404296875</v>
      </c>
    </row>
    <row r="911" spans="1:28">
      <c r="A911" s="352">
        <v>41862</v>
      </c>
      <c r="B911" s="242" t="s">
        <v>183</v>
      </c>
      <c r="C911" s="218" t="s">
        <v>122</v>
      </c>
      <c r="D911" s="241"/>
      <c r="E911" s="305">
        <v>129</v>
      </c>
      <c r="F911" s="305">
        <v>10</v>
      </c>
      <c r="G911" s="305">
        <v>385</v>
      </c>
      <c r="H911" s="305">
        <v>30</v>
      </c>
      <c r="I911" s="305">
        <v>1166</v>
      </c>
      <c r="J911" s="305">
        <v>84</v>
      </c>
      <c r="K911" s="215">
        <v>2988398</v>
      </c>
      <c r="L911" s="215">
        <v>3046882</v>
      </c>
      <c r="M911" s="216">
        <v>98.080528259277344</v>
      </c>
      <c r="N911" s="215">
        <v>5553326</v>
      </c>
      <c r="O911" s="215">
        <v>5660303</v>
      </c>
      <c r="P911" s="216">
        <v>98.11004638671875</v>
      </c>
      <c r="Q911" s="215">
        <v>3150</v>
      </c>
      <c r="R911" s="217">
        <v>0.10338437557220459</v>
      </c>
      <c r="S911" s="215">
        <v>2557</v>
      </c>
      <c r="T911" s="217">
        <v>4.5174259692430496E-2</v>
      </c>
      <c r="U911" s="215">
        <v>84998</v>
      </c>
      <c r="V911" s="217">
        <v>2.844266414642334</v>
      </c>
      <c r="W911" s="215">
        <v>47987</v>
      </c>
      <c r="X911" s="217">
        <v>0.86411279439926147</v>
      </c>
      <c r="Y911" s="217">
        <v>90.11956787109375</v>
      </c>
      <c r="Z911" s="217">
        <v>35.444683074951172</v>
      </c>
      <c r="AA911" s="217">
        <v>37234.36328125</v>
      </c>
      <c r="AB911" s="216">
        <v>6428.4853515625</v>
      </c>
    </row>
    <row r="912" spans="1:28">
      <c r="A912" s="352">
        <v>41862</v>
      </c>
      <c r="B912" s="181" t="s">
        <v>126</v>
      </c>
      <c r="C912" s="218" t="s">
        <v>122</v>
      </c>
      <c r="D912" s="241"/>
      <c r="E912" s="305">
        <v>103</v>
      </c>
      <c r="F912" s="305">
        <v>5</v>
      </c>
      <c r="G912" s="305">
        <v>302</v>
      </c>
      <c r="H912" s="305">
        <v>15</v>
      </c>
      <c r="I912" s="305">
        <v>918</v>
      </c>
      <c r="J912" s="305">
        <v>62</v>
      </c>
      <c r="K912" s="215">
        <v>2884600</v>
      </c>
      <c r="L912" s="215">
        <v>2945889</v>
      </c>
      <c r="M912" s="216">
        <v>97.919509887695313</v>
      </c>
      <c r="N912" s="215">
        <v>5322347</v>
      </c>
      <c r="O912" s="215">
        <v>5440955</v>
      </c>
      <c r="P912" s="216">
        <v>97.820091247558594</v>
      </c>
      <c r="Q912" s="215">
        <v>5671</v>
      </c>
      <c r="R912" s="217">
        <v>0.19250555336475372</v>
      </c>
      <c r="S912" s="215">
        <v>1677</v>
      </c>
      <c r="T912" s="217">
        <v>3.0821794643998146E-2</v>
      </c>
      <c r="U912" s="215">
        <v>86234</v>
      </c>
      <c r="V912" s="217">
        <v>2.9894611835479736</v>
      </c>
      <c r="W912" s="215">
        <v>50172</v>
      </c>
      <c r="X912" s="217">
        <v>0.94266682863235474</v>
      </c>
      <c r="Y912" s="217">
        <v>91.034614562988281</v>
      </c>
      <c r="Z912" s="217">
        <v>33.580421447753906</v>
      </c>
      <c r="AA912" s="217">
        <v>38506.4296875</v>
      </c>
      <c r="AB912" s="216">
        <v>5638.9560546875</v>
      </c>
    </row>
    <row r="913" spans="1:28">
      <c r="A913" s="352">
        <v>41862</v>
      </c>
      <c r="B913" s="181" t="s">
        <v>184</v>
      </c>
      <c r="C913" s="218" t="s">
        <v>122</v>
      </c>
      <c r="D913" s="241"/>
      <c r="E913" s="305">
        <v>95</v>
      </c>
      <c r="F913" s="305">
        <v>17</v>
      </c>
      <c r="G913" s="305">
        <v>283</v>
      </c>
      <c r="H913" s="305">
        <v>51</v>
      </c>
      <c r="I913" s="305">
        <v>950</v>
      </c>
      <c r="J913" s="305">
        <v>219</v>
      </c>
      <c r="K913" s="215">
        <v>2688952</v>
      </c>
      <c r="L913" s="215">
        <v>2761603</v>
      </c>
      <c r="M913" s="216">
        <v>97.369247436523438</v>
      </c>
      <c r="N913" s="215">
        <v>6044438</v>
      </c>
      <c r="O913" s="215">
        <v>6225093</v>
      </c>
      <c r="P913" s="216">
        <v>97.097953796386719</v>
      </c>
      <c r="Q913" s="215">
        <v>11978</v>
      </c>
      <c r="R913" s="217">
        <v>0.43373358249664307</v>
      </c>
      <c r="S913" s="215">
        <v>59035</v>
      </c>
      <c r="T913" s="217">
        <v>0.94833922386169434</v>
      </c>
      <c r="U913" s="215">
        <v>123513</v>
      </c>
      <c r="V913" s="217">
        <v>4.593350887298584</v>
      </c>
      <c r="W913" s="215">
        <v>65409</v>
      </c>
      <c r="X913" s="217">
        <v>1.0821353197097778</v>
      </c>
      <c r="Y913" s="217">
        <v>78.715087890625</v>
      </c>
      <c r="Z913" s="217">
        <v>30.880569458007813</v>
      </c>
      <c r="AA913" s="217">
        <v>35180.38671875</v>
      </c>
      <c r="AB913" s="216">
        <v>5413.22021484375</v>
      </c>
    </row>
    <row r="914" spans="1:28">
      <c r="A914" s="352">
        <v>41862</v>
      </c>
      <c r="B914" s="181" t="s">
        <v>131</v>
      </c>
      <c r="C914" s="218" t="s">
        <v>176</v>
      </c>
      <c r="D914" s="241"/>
      <c r="E914" s="305">
        <v>168</v>
      </c>
      <c r="F914" s="305">
        <v>20</v>
      </c>
      <c r="G914" s="305">
        <v>489</v>
      </c>
      <c r="H914" s="305">
        <v>50</v>
      </c>
      <c r="I914" s="305">
        <v>1395</v>
      </c>
      <c r="J914" s="305">
        <v>160</v>
      </c>
      <c r="K914" s="215">
        <v>18865</v>
      </c>
      <c r="L914" s="215">
        <v>14226944</v>
      </c>
      <c r="M914" s="216">
        <v>0.13260050117969513</v>
      </c>
      <c r="N914" s="215">
        <v>45165080</v>
      </c>
      <c r="O914" s="215">
        <v>45473148</v>
      </c>
      <c r="P914" s="216">
        <v>99.322525024414063</v>
      </c>
      <c r="Q914" s="215">
        <v>0</v>
      </c>
      <c r="R914" s="217">
        <v>0</v>
      </c>
      <c r="S914" s="215">
        <v>0</v>
      </c>
      <c r="T914" s="217">
        <v>0</v>
      </c>
      <c r="U914" s="215">
        <v>90277</v>
      </c>
      <c r="V914" s="217">
        <v>478.54226684570312</v>
      </c>
      <c r="W914" s="215">
        <v>324866</v>
      </c>
      <c r="X914" s="217">
        <v>0.71928578615188599</v>
      </c>
      <c r="Y914" s="217">
        <v>41.155406951904297</v>
      </c>
      <c r="Z914" s="217">
        <v>26.088342666625977</v>
      </c>
      <c r="AA914" s="217">
        <v>75918.6953125</v>
      </c>
      <c r="AB914" s="216">
        <v>16438.296875</v>
      </c>
    </row>
    <row r="915" spans="1:28">
      <c r="A915" s="352">
        <v>41862</v>
      </c>
      <c r="B915" s="181" t="s">
        <v>124</v>
      </c>
      <c r="C915" s="181" t="s">
        <v>176</v>
      </c>
      <c r="D915" s="241"/>
      <c r="E915" s="180">
        <v>113</v>
      </c>
      <c r="F915" s="180">
        <v>30</v>
      </c>
      <c r="G915" s="180">
        <v>332</v>
      </c>
      <c r="H915" s="180">
        <v>80</v>
      </c>
      <c r="I915" s="180">
        <v>1265</v>
      </c>
      <c r="J915" s="180">
        <v>326</v>
      </c>
      <c r="K915" s="215">
        <v>14420</v>
      </c>
      <c r="L915" s="215">
        <v>10602632</v>
      </c>
      <c r="M915" s="216">
        <v>0.13600397109985352</v>
      </c>
      <c r="N915" s="215">
        <v>31064246</v>
      </c>
      <c r="O915" s="215">
        <v>31405894</v>
      </c>
      <c r="P915" s="216">
        <v>98.912155151367188</v>
      </c>
      <c r="Q915" s="215">
        <v>0</v>
      </c>
      <c r="R915" s="217">
        <v>0</v>
      </c>
      <c r="S915" s="215">
        <v>0</v>
      </c>
      <c r="T915" s="217">
        <v>0</v>
      </c>
      <c r="U915" s="215">
        <v>76702</v>
      </c>
      <c r="V915" s="217">
        <v>531.91400146484375</v>
      </c>
      <c r="W915" s="215">
        <v>177314</v>
      </c>
      <c r="X915" s="217">
        <v>0.57079768180847168</v>
      </c>
      <c r="Y915" s="217">
        <v>42.733440399169922</v>
      </c>
      <c r="Z915" s="217">
        <v>27.461278915405273</v>
      </c>
      <c r="AA915" s="217">
        <v>56393.62890625</v>
      </c>
      <c r="AB915" s="216">
        <v>10826.9697265625</v>
      </c>
    </row>
    <row r="916" spans="1:28">
      <c r="A916" s="352">
        <v>41862</v>
      </c>
      <c r="B916" s="206" t="s">
        <v>133</v>
      </c>
      <c r="C916" s="206" t="s">
        <v>176</v>
      </c>
      <c r="D916" s="241"/>
      <c r="E916" s="180">
        <v>163</v>
      </c>
      <c r="F916" s="180">
        <v>9</v>
      </c>
      <c r="G916" s="180">
        <v>482</v>
      </c>
      <c r="H916" s="180">
        <v>27</v>
      </c>
      <c r="I916" s="180">
        <v>1377</v>
      </c>
      <c r="J916" s="180">
        <v>82</v>
      </c>
      <c r="K916" s="254">
        <v>17815</v>
      </c>
      <c r="L916" s="254">
        <v>14448521</v>
      </c>
      <c r="M916" s="246">
        <v>0.12329981476068497</v>
      </c>
      <c r="N916" s="254">
        <v>53407248</v>
      </c>
      <c r="O916" s="254">
        <v>53625804</v>
      </c>
      <c r="P916" s="246">
        <v>99.592445373535156</v>
      </c>
      <c r="Q916" s="254">
        <v>0</v>
      </c>
      <c r="R916" s="249">
        <v>0</v>
      </c>
      <c r="S916" s="254">
        <v>0</v>
      </c>
      <c r="T916" s="249">
        <v>0</v>
      </c>
      <c r="U916" s="254">
        <v>86459</v>
      </c>
      <c r="V916" s="249">
        <v>485.31573486328125</v>
      </c>
      <c r="W916" s="254">
        <v>220383</v>
      </c>
      <c r="X916" s="249">
        <v>0.41264623403549194</v>
      </c>
      <c r="Y916" s="249">
        <v>42.889244079589844</v>
      </c>
      <c r="Z916" s="249">
        <v>26.960582733154297</v>
      </c>
      <c r="AA916" s="249">
        <v>97465.2421875</v>
      </c>
      <c r="AB916" s="246">
        <v>19796.837890625</v>
      </c>
    </row>
    <row r="917" spans="1:28">
      <c r="A917" s="352">
        <v>41862</v>
      </c>
      <c r="B917" s="206" t="s">
        <v>125</v>
      </c>
      <c r="C917" s="206" t="s">
        <v>176</v>
      </c>
      <c r="D917" s="241"/>
      <c r="E917" s="180">
        <v>164</v>
      </c>
      <c r="F917" s="180">
        <v>8</v>
      </c>
      <c r="G917" s="180">
        <v>468</v>
      </c>
      <c r="H917" s="180">
        <v>24</v>
      </c>
      <c r="I917" s="180">
        <v>1516</v>
      </c>
      <c r="J917" s="180">
        <v>88</v>
      </c>
      <c r="K917" s="254">
        <v>17220</v>
      </c>
      <c r="L917" s="254">
        <v>11369817</v>
      </c>
      <c r="M917" s="246">
        <v>0.15145362913608551</v>
      </c>
      <c r="N917" s="254">
        <v>38867920</v>
      </c>
      <c r="O917" s="254">
        <v>39116484</v>
      </c>
      <c r="P917" s="246">
        <v>99.364555358886719</v>
      </c>
      <c r="Q917" s="254">
        <v>0</v>
      </c>
      <c r="R917" s="249">
        <v>0</v>
      </c>
      <c r="S917" s="254">
        <v>0</v>
      </c>
      <c r="T917" s="249">
        <v>0</v>
      </c>
      <c r="U917" s="254">
        <v>82633</v>
      </c>
      <c r="V917" s="249">
        <v>479.86642456054687</v>
      </c>
      <c r="W917" s="254">
        <v>192813</v>
      </c>
      <c r="X917" s="249">
        <v>0.49607235193252563</v>
      </c>
      <c r="Y917" s="249">
        <v>41.50799560546875</v>
      </c>
      <c r="Z917" s="249">
        <v>26.002170562744141</v>
      </c>
      <c r="AA917" s="249">
        <v>70893.1875</v>
      </c>
      <c r="AB917" s="246">
        <v>13565.03125</v>
      </c>
    </row>
    <row r="918" spans="1:28">
      <c r="A918" s="352">
        <v>41862</v>
      </c>
      <c r="B918" s="181" t="s">
        <v>127</v>
      </c>
      <c r="C918" s="181" t="s">
        <v>128</v>
      </c>
      <c r="D918" s="241"/>
      <c r="E918" s="388">
        <v>149</v>
      </c>
      <c r="F918" s="388">
        <v>12</v>
      </c>
      <c r="G918" s="388">
        <v>447</v>
      </c>
      <c r="H918" s="388">
        <v>36</v>
      </c>
      <c r="I918" s="388">
        <v>1435</v>
      </c>
      <c r="J918" s="388">
        <v>122</v>
      </c>
      <c r="K918" s="187">
        <v>4594555</v>
      </c>
      <c r="L918" s="187">
        <v>4598526</v>
      </c>
      <c r="M918" s="185">
        <v>99.913642883300781</v>
      </c>
      <c r="N918" s="187">
        <v>19847478</v>
      </c>
      <c r="O918" s="187">
        <v>19922910</v>
      </c>
      <c r="P918" s="185">
        <v>99.621383666992188</v>
      </c>
      <c r="Q918" s="187">
        <v>63877</v>
      </c>
      <c r="R918" s="186">
        <v>1.3890755176544189</v>
      </c>
      <c r="S918" s="187">
        <v>3359</v>
      </c>
      <c r="T918" s="186">
        <v>1.6859985888004303E-2</v>
      </c>
      <c r="U918" s="187">
        <v>44848</v>
      </c>
      <c r="V918" s="186">
        <v>0.97611194849014282</v>
      </c>
      <c r="W918" s="187">
        <v>16304</v>
      </c>
      <c r="X918" s="186">
        <v>8.2146458327770233E-2</v>
      </c>
      <c r="Y918" s="186">
        <v>116.07674407958984</v>
      </c>
      <c r="Z918" s="186">
        <v>27.746925354003906</v>
      </c>
      <c r="AA918" s="186">
        <v>51409.35546875</v>
      </c>
      <c r="AB918" s="185">
        <v>7955.279296875</v>
      </c>
    </row>
    <row r="919" spans="1:28">
      <c r="A919" s="352">
        <v>41862</v>
      </c>
      <c r="B919" s="181" t="s">
        <v>129</v>
      </c>
      <c r="C919" s="181" t="s">
        <v>128</v>
      </c>
      <c r="D919" s="241"/>
      <c r="E919" s="388">
        <v>151</v>
      </c>
      <c r="F919" s="388">
        <v>2</v>
      </c>
      <c r="G919" s="388">
        <v>449</v>
      </c>
      <c r="H919" s="388">
        <v>6</v>
      </c>
      <c r="I919" s="388">
        <v>1126</v>
      </c>
      <c r="J919" s="388">
        <v>17</v>
      </c>
      <c r="K919" s="187">
        <v>2673383</v>
      </c>
      <c r="L919" s="187">
        <v>2675886</v>
      </c>
      <c r="M919" s="185">
        <v>99.906463623046875</v>
      </c>
      <c r="N919" s="187">
        <v>13407137</v>
      </c>
      <c r="O919" s="187">
        <v>13473424</v>
      </c>
      <c r="P919" s="185">
        <v>99.508018493652344</v>
      </c>
      <c r="Q919" s="187">
        <v>44106</v>
      </c>
      <c r="R919" s="186">
        <v>1.6482764482498169</v>
      </c>
      <c r="S919" s="187">
        <v>8536</v>
      </c>
      <c r="T919" s="186">
        <v>6.3354350626468658E-2</v>
      </c>
      <c r="U919" s="187">
        <v>33821</v>
      </c>
      <c r="V919" s="186">
        <v>1.2651011943817139</v>
      </c>
      <c r="W919" s="187">
        <v>14017</v>
      </c>
      <c r="X919" s="186">
        <v>0.10454879701137543</v>
      </c>
      <c r="Y919" s="186">
        <v>108.71735382080078</v>
      </c>
      <c r="Z919" s="186">
        <v>29.265100479125977</v>
      </c>
      <c r="AA919" s="186">
        <v>39851.30859375</v>
      </c>
      <c r="AB919" s="185">
        <v>6190.44482421875</v>
      </c>
    </row>
    <row r="920" spans="1:28">
      <c r="A920" s="352">
        <v>41862</v>
      </c>
      <c r="B920" s="199" t="s">
        <v>130</v>
      </c>
      <c r="C920" s="199" t="s">
        <v>128</v>
      </c>
      <c r="D920" s="241"/>
      <c r="E920" s="219">
        <v>176</v>
      </c>
      <c r="F920" s="219">
        <v>5</v>
      </c>
      <c r="G920" s="219">
        <v>528</v>
      </c>
      <c r="H920" s="219">
        <v>15</v>
      </c>
      <c r="I920" s="219">
        <v>845</v>
      </c>
      <c r="J920" s="219">
        <v>31</v>
      </c>
      <c r="K920" s="255">
        <v>6180315</v>
      </c>
      <c r="L920" s="255">
        <v>6181164</v>
      </c>
      <c r="M920" s="196">
        <v>99.98626708984375</v>
      </c>
      <c r="N920" s="255">
        <v>32392204</v>
      </c>
      <c r="O920" s="255">
        <v>32450650</v>
      </c>
      <c r="P920" s="196">
        <v>99.819892883300781</v>
      </c>
      <c r="Q920" s="255">
        <v>42525</v>
      </c>
      <c r="R920" s="214">
        <v>0.68797719478607178</v>
      </c>
      <c r="S920" s="255">
        <v>1088</v>
      </c>
      <c r="T920" s="214">
        <v>3.3527833875268698E-3</v>
      </c>
      <c r="U920" s="255">
        <v>44920</v>
      </c>
      <c r="V920" s="214">
        <v>0.72682380676269531</v>
      </c>
      <c r="W920" s="255">
        <v>18031</v>
      </c>
      <c r="X920" s="214">
        <v>5.5664628744125366E-2</v>
      </c>
      <c r="Y920" s="256">
        <v>116.43018341064453</v>
      </c>
      <c r="Z920" s="256">
        <v>31.765445709228516</v>
      </c>
      <c r="AA920" s="256">
        <v>82412.3828125</v>
      </c>
      <c r="AB920" s="256">
        <v>15299.9013671875</v>
      </c>
    </row>
    <row r="921" spans="1:28">
      <c r="A921" s="352">
        <v>41862</v>
      </c>
      <c r="B921" s="180" t="s">
        <v>132</v>
      </c>
      <c r="C921" s="180" t="s">
        <v>128</v>
      </c>
      <c r="D921" s="241"/>
      <c r="E921" s="219">
        <v>178</v>
      </c>
      <c r="F921" s="219">
        <v>5</v>
      </c>
      <c r="G921" s="219">
        <v>527</v>
      </c>
      <c r="H921" s="219">
        <v>15</v>
      </c>
      <c r="I921" s="219">
        <v>982</v>
      </c>
      <c r="J921" s="219">
        <v>29</v>
      </c>
      <c r="K921" s="219">
        <v>4967429</v>
      </c>
      <c r="L921" s="219">
        <v>4968639</v>
      </c>
      <c r="M921" s="196">
        <v>99.97564697265625</v>
      </c>
      <c r="N921" s="219">
        <v>24696896</v>
      </c>
      <c r="O921" s="219">
        <v>24748874</v>
      </c>
      <c r="P921" s="196">
        <v>99.78997802734375</v>
      </c>
      <c r="Q921" s="219">
        <v>7199</v>
      </c>
      <c r="R921" s="196">
        <v>0.14488877356052399</v>
      </c>
      <c r="S921" s="219">
        <v>957</v>
      </c>
      <c r="T921" s="196">
        <v>3.8668424822390079E-3</v>
      </c>
      <c r="U921" s="219">
        <v>36797</v>
      </c>
      <c r="V921" s="196">
        <v>0.74076551198959351</v>
      </c>
      <c r="W921" s="219">
        <v>12309</v>
      </c>
      <c r="X921" s="196">
        <v>4.9840271472930908E-2</v>
      </c>
      <c r="Y921" s="194">
        <v>109.55489349365234</v>
      </c>
      <c r="Z921" s="194">
        <v>29.037372589111328</v>
      </c>
      <c r="AA921" s="194">
        <v>61381.40234375</v>
      </c>
      <c r="AB921" s="194">
        <v>9986.1416015625</v>
      </c>
    </row>
    <row r="922" spans="1:28">
      <c r="A922" s="352">
        <v>41861</v>
      </c>
      <c r="B922" s="199" t="s">
        <v>6</v>
      </c>
      <c r="C922" s="199"/>
      <c r="D922" s="241"/>
      <c r="E922" s="219">
        <v>1914</v>
      </c>
      <c r="F922" s="219">
        <v>194</v>
      </c>
      <c r="G922" s="219">
        <v>5667</v>
      </c>
      <c r="H922" s="219">
        <v>564</v>
      </c>
      <c r="I922" s="219">
        <v>16508</v>
      </c>
      <c r="J922" s="219">
        <v>2129</v>
      </c>
      <c r="K922" s="255">
        <v>37619183</v>
      </c>
      <c r="L922" s="255">
        <v>87013669</v>
      </c>
      <c r="M922" s="196">
        <v>43.23364757783056</v>
      </c>
      <c r="N922" s="255">
        <v>293432154</v>
      </c>
      <c r="O922" s="255">
        <v>296275076</v>
      </c>
      <c r="P922" s="196">
        <v>99.040445103117619</v>
      </c>
      <c r="Q922" s="255">
        <v>306116</v>
      </c>
      <c r="R922" s="214" t="e">
        <v>#DIV/0!</v>
      </c>
      <c r="S922" s="255">
        <v>690664</v>
      </c>
      <c r="T922" s="214">
        <v>0.53957816582424634</v>
      </c>
      <c r="U922" s="255">
        <v>1278743</v>
      </c>
      <c r="V922" s="214">
        <v>3.3991780421392641</v>
      </c>
      <c r="W922" s="255">
        <v>1430072</v>
      </c>
      <c r="X922" s="214">
        <v>0.48736035786065707</v>
      </c>
      <c r="Y922" s="256">
        <v>79.270103772481278</v>
      </c>
      <c r="Z922" s="256">
        <v>28.884250577290853</v>
      </c>
      <c r="AA922" s="256">
        <v>768604.1171875</v>
      </c>
      <c r="AB922" s="256">
        <v>133045.029296875</v>
      </c>
    </row>
    <row r="923" spans="1:28">
      <c r="A923" s="352">
        <v>41861</v>
      </c>
      <c r="B923" s="180" t="s">
        <v>134</v>
      </c>
      <c r="C923" s="180"/>
      <c r="D923" s="241"/>
      <c r="E923" s="219">
        <v>652</v>
      </c>
      <c r="F923" s="219">
        <v>103</v>
      </c>
      <c r="G923" s="219">
        <v>1945</v>
      </c>
      <c r="H923" s="219">
        <v>311</v>
      </c>
      <c r="I923" s="219">
        <v>6554</v>
      </c>
      <c r="J923" s="219">
        <v>1273</v>
      </c>
      <c r="K923" s="219">
        <v>20142735</v>
      </c>
      <c r="L923" s="219">
        <v>20725090</v>
      </c>
      <c r="M923" s="196">
        <v>97.190096641317353</v>
      </c>
      <c r="N923" s="219">
        <v>40580404</v>
      </c>
      <c r="O923" s="219">
        <v>42084810</v>
      </c>
      <c r="P923" s="196">
        <v>96.425299294448521</v>
      </c>
      <c r="Q923" s="219">
        <v>144057</v>
      </c>
      <c r="R923" s="196">
        <v>0.69508503784161246</v>
      </c>
      <c r="S923" s="219">
        <v>679890</v>
      </c>
      <c r="T923" s="196">
        <v>1.6155235222966506</v>
      </c>
      <c r="U923" s="219">
        <v>782172</v>
      </c>
      <c r="V923" s="196">
        <v>3.8831469742317979</v>
      </c>
      <c r="W923" s="219">
        <v>492941</v>
      </c>
      <c r="X923" s="196">
        <v>1.2147266753393444</v>
      </c>
      <c r="Y923" s="194">
        <v>84.403556823730469</v>
      </c>
      <c r="Z923" s="194">
        <v>31.498318481445313</v>
      </c>
      <c r="AA923" s="194">
        <v>248395.6328125</v>
      </c>
      <c r="AB923" s="194">
        <v>37501.12451171875</v>
      </c>
    </row>
    <row r="924" spans="1:28">
      <c r="A924" s="352">
        <v>41861</v>
      </c>
      <c r="B924" s="180" t="s">
        <v>175</v>
      </c>
      <c r="C924" s="180"/>
      <c r="D924" s="241"/>
      <c r="E924" s="219">
        <v>608</v>
      </c>
      <c r="F924" s="219">
        <v>67</v>
      </c>
      <c r="G924" s="219">
        <v>1771</v>
      </c>
      <c r="H924" s="219">
        <v>181</v>
      </c>
      <c r="I924" s="219">
        <v>5548</v>
      </c>
      <c r="J924" s="219">
        <v>656</v>
      </c>
      <c r="K924" s="219">
        <v>68320</v>
      </c>
      <c r="L924" s="219">
        <v>48871271</v>
      </c>
      <c r="M924" s="196">
        <v>0.13979583219761157</v>
      </c>
      <c r="N924" s="219">
        <v>167187812</v>
      </c>
      <c r="O924" s="219">
        <v>168274344</v>
      </c>
      <c r="P924" s="196">
        <v>99.354309175021953</v>
      </c>
      <c r="Q924" s="219">
        <v>0</v>
      </c>
      <c r="R924" s="196" t="e">
        <v>#DIV/0!</v>
      </c>
      <c r="S924" s="219">
        <v>0</v>
      </c>
      <c r="T924" s="196" t="e">
        <v>#DIV/0!</v>
      </c>
      <c r="U924" s="219">
        <v>325239</v>
      </c>
      <c r="V924" s="196">
        <v>476.05240120975509</v>
      </c>
      <c r="W924" s="219">
        <v>880043</v>
      </c>
      <c r="X924" s="196">
        <v>0.52637987649241824</v>
      </c>
      <c r="Y924" s="194">
        <v>42.033982276916504</v>
      </c>
      <c r="Z924" s="194">
        <v>26.393311023712158</v>
      </c>
      <c r="AA924" s="194">
        <v>301024.43359375</v>
      </c>
      <c r="AB924" s="194">
        <v>59479.0869140625</v>
      </c>
    </row>
    <row r="925" spans="1:28">
      <c r="A925" s="352">
        <v>41861</v>
      </c>
      <c r="B925" s="218" t="s">
        <v>135</v>
      </c>
      <c r="C925" s="126"/>
      <c r="D925" s="241"/>
      <c r="E925" s="219">
        <v>654</v>
      </c>
      <c r="F925" s="219">
        <v>24</v>
      </c>
      <c r="G925" s="219">
        <v>1951</v>
      </c>
      <c r="H925" s="219">
        <v>72</v>
      </c>
      <c r="I925" s="219">
        <v>4406</v>
      </c>
      <c r="J925" s="219">
        <v>200</v>
      </c>
      <c r="K925" s="189">
        <v>17408128</v>
      </c>
      <c r="L925" s="189">
        <v>17417308</v>
      </c>
      <c r="M925" s="196">
        <v>99.947293806827105</v>
      </c>
      <c r="N925" s="189">
        <v>85663938</v>
      </c>
      <c r="O925" s="189">
        <v>85915922</v>
      </c>
      <c r="P925" s="196">
        <v>99.706708612170857</v>
      </c>
      <c r="Q925" s="189">
        <v>162059</v>
      </c>
      <c r="R925" s="192">
        <v>0.93044804968802997</v>
      </c>
      <c r="S925" s="189">
        <v>10774</v>
      </c>
      <c r="T925" s="192">
        <v>1.2540166894751636E-2</v>
      </c>
      <c r="U925" s="189">
        <v>171332</v>
      </c>
      <c r="V925" s="205">
        <v>0.98420692436205393</v>
      </c>
      <c r="W925" s="189">
        <v>57088</v>
      </c>
      <c r="X925" s="205">
        <v>6.6641811470769835E-2</v>
      </c>
      <c r="Y925" s="203">
        <v>111.37277221679687</v>
      </c>
      <c r="Z925" s="203">
        <v>28.761122226715088</v>
      </c>
      <c r="AA925" s="203">
        <v>219184.05078125</v>
      </c>
      <c r="AB925" s="203">
        <v>36064.81787109375</v>
      </c>
    </row>
    <row r="926" spans="1:28">
      <c r="A926" s="352">
        <v>41861</v>
      </c>
      <c r="B926" s="218" t="s">
        <v>121</v>
      </c>
      <c r="C926" s="218" t="s">
        <v>122</v>
      </c>
      <c r="D926" s="241"/>
      <c r="E926" s="305">
        <v>167</v>
      </c>
      <c r="F926" s="305">
        <v>60</v>
      </c>
      <c r="G926" s="305">
        <v>491</v>
      </c>
      <c r="H926" s="305">
        <v>181</v>
      </c>
      <c r="I926" s="305">
        <v>1822</v>
      </c>
      <c r="J926" s="305">
        <v>749</v>
      </c>
      <c r="K926" s="215">
        <v>6699966</v>
      </c>
      <c r="L926" s="215">
        <v>7006541</v>
      </c>
      <c r="M926" s="216">
        <v>95.624443054199219</v>
      </c>
      <c r="N926" s="215">
        <v>14525346</v>
      </c>
      <c r="O926" s="215">
        <v>15418405</v>
      </c>
      <c r="P926" s="216">
        <v>94.207839965820313</v>
      </c>
      <c r="Q926" s="215">
        <v>121770</v>
      </c>
      <c r="R926" s="217">
        <v>1.7379474639892578</v>
      </c>
      <c r="S926" s="215">
        <v>600264</v>
      </c>
      <c r="T926" s="217">
        <v>3.8931653499603271</v>
      </c>
      <c r="U926" s="215">
        <v>355203</v>
      </c>
      <c r="V926" s="217">
        <v>5.3015642166137695</v>
      </c>
      <c r="W926" s="215">
        <v>242504</v>
      </c>
      <c r="X926" s="217">
        <v>1.6695230007171631</v>
      </c>
      <c r="Y926" s="217">
        <v>71.099708557128906</v>
      </c>
      <c r="Z926" s="217">
        <v>25.630973815917969</v>
      </c>
      <c r="AA926" s="217">
        <v>75787</v>
      </c>
      <c r="AB926" s="216">
        <v>10734.6943359375</v>
      </c>
    </row>
    <row r="927" spans="1:28">
      <c r="A927" s="352">
        <v>41861</v>
      </c>
      <c r="B927" s="242" t="s">
        <v>123</v>
      </c>
      <c r="C927" s="218" t="s">
        <v>122</v>
      </c>
      <c r="D927" s="241"/>
      <c r="E927" s="305">
        <v>158</v>
      </c>
      <c r="F927" s="305">
        <v>11</v>
      </c>
      <c r="G927" s="305">
        <v>484</v>
      </c>
      <c r="H927" s="305">
        <v>34</v>
      </c>
      <c r="I927" s="305">
        <v>1402</v>
      </c>
      <c r="J927" s="305">
        <v>123</v>
      </c>
      <c r="K927" s="215">
        <v>4557463</v>
      </c>
      <c r="L927" s="215">
        <v>4636590</v>
      </c>
      <c r="M927" s="216">
        <v>98.293418884277344</v>
      </c>
      <c r="N927" s="215">
        <v>8308639</v>
      </c>
      <c r="O927" s="215">
        <v>8462788</v>
      </c>
      <c r="P927" s="216">
        <v>98.178504943847656</v>
      </c>
      <c r="Q927" s="215">
        <v>4959</v>
      </c>
      <c r="R927" s="217">
        <v>0.10695359855890274</v>
      </c>
      <c r="S927" s="215">
        <v>10225</v>
      </c>
      <c r="T927" s="217">
        <v>0.12082307040691376</v>
      </c>
      <c r="U927" s="215">
        <v>121030</v>
      </c>
      <c r="V927" s="217">
        <v>2.6556441783905029</v>
      </c>
      <c r="W927" s="215">
        <v>76840</v>
      </c>
      <c r="X927" s="217">
        <v>0.92482054233551025</v>
      </c>
      <c r="Y927" s="217">
        <v>88.817741394042969</v>
      </c>
      <c r="Z927" s="217">
        <v>32.771862030029297</v>
      </c>
      <c r="AA927" s="217">
        <v>54587.25390625</v>
      </c>
      <c r="AB927" s="216">
        <v>8175.8544921875</v>
      </c>
    </row>
    <row r="928" spans="1:28">
      <c r="A928" s="352">
        <v>41861</v>
      </c>
      <c r="B928" s="242" t="s">
        <v>183</v>
      </c>
      <c r="C928" s="218" t="s">
        <v>122</v>
      </c>
      <c r="D928" s="241"/>
      <c r="E928" s="305">
        <v>129</v>
      </c>
      <c r="F928" s="305">
        <v>10</v>
      </c>
      <c r="G928" s="305">
        <v>385</v>
      </c>
      <c r="H928" s="305">
        <v>30</v>
      </c>
      <c r="I928" s="305">
        <v>1462</v>
      </c>
      <c r="J928" s="305">
        <v>120</v>
      </c>
      <c r="K928" s="215">
        <v>3383412</v>
      </c>
      <c r="L928" s="215">
        <v>3447973</v>
      </c>
      <c r="M928" s="216">
        <v>98.1275634765625</v>
      </c>
      <c r="N928" s="215">
        <v>6480093</v>
      </c>
      <c r="O928" s="215">
        <v>6611037</v>
      </c>
      <c r="P928" s="216">
        <v>98.019309997558594</v>
      </c>
      <c r="Q928" s="215">
        <v>3290</v>
      </c>
      <c r="R928" s="217">
        <v>9.5418378710746765E-2</v>
      </c>
      <c r="S928" s="215">
        <v>8053</v>
      </c>
      <c r="T928" s="217">
        <v>0.12181144952774048</v>
      </c>
      <c r="U928" s="215">
        <v>96989</v>
      </c>
      <c r="V928" s="217">
        <v>2.8666033744812012</v>
      </c>
      <c r="W928" s="215">
        <v>57533</v>
      </c>
      <c r="X928" s="217">
        <v>0.88784217834472656</v>
      </c>
      <c r="Y928" s="217">
        <v>87.318557739257813</v>
      </c>
      <c r="Z928" s="217">
        <v>33.751998901367188</v>
      </c>
      <c r="AA928" s="217">
        <v>40125.921875</v>
      </c>
      <c r="AB928" s="216">
        <v>6662.662109375</v>
      </c>
    </row>
    <row r="929" spans="1:28">
      <c r="A929" s="352">
        <v>41861</v>
      </c>
      <c r="B929" s="181" t="s">
        <v>126</v>
      </c>
      <c r="C929" s="218" t="s">
        <v>122</v>
      </c>
      <c r="D929" s="241"/>
      <c r="E929" s="305">
        <v>103</v>
      </c>
      <c r="F929" s="305">
        <v>5</v>
      </c>
      <c r="G929" s="305">
        <v>302</v>
      </c>
      <c r="H929" s="305">
        <v>15</v>
      </c>
      <c r="I929" s="305">
        <v>918</v>
      </c>
      <c r="J929" s="305">
        <v>62</v>
      </c>
      <c r="K929" s="215">
        <v>2828429</v>
      </c>
      <c r="L929" s="215">
        <v>2885951</v>
      </c>
      <c r="M929" s="216">
        <v>98.006828308105469</v>
      </c>
      <c r="N929" s="215">
        <v>5202319</v>
      </c>
      <c r="O929" s="215">
        <v>5336651</v>
      </c>
      <c r="P929" s="216">
        <v>97.482841491699219</v>
      </c>
      <c r="Q929" s="215">
        <v>3456</v>
      </c>
      <c r="R929" s="217">
        <v>0.11975255608558655</v>
      </c>
      <c r="S929" s="215">
        <v>1545</v>
      </c>
      <c r="T929" s="217">
        <v>2.895074151456356E-2</v>
      </c>
      <c r="U929" s="215">
        <v>83798</v>
      </c>
      <c r="V929" s="217">
        <v>2.9627046585083008</v>
      </c>
      <c r="W929" s="215">
        <v>49163</v>
      </c>
      <c r="X929" s="217">
        <v>0.94502085447311401</v>
      </c>
      <c r="Y929" s="217">
        <v>94.12664794921875</v>
      </c>
      <c r="Z929" s="217">
        <v>33.219871520996094</v>
      </c>
      <c r="AA929" s="217">
        <v>41036.52734375</v>
      </c>
      <c r="AB929" s="216">
        <v>5813.91943359375</v>
      </c>
    </row>
    <row r="930" spans="1:28">
      <c r="A930" s="352">
        <v>41861</v>
      </c>
      <c r="B930" s="181" t="s">
        <v>184</v>
      </c>
      <c r="C930" s="218" t="s">
        <v>122</v>
      </c>
      <c r="D930" s="241"/>
      <c r="E930" s="305">
        <v>95</v>
      </c>
      <c r="F930" s="305">
        <v>17</v>
      </c>
      <c r="G930" s="305">
        <v>283</v>
      </c>
      <c r="H930" s="305">
        <v>51</v>
      </c>
      <c r="I930" s="305">
        <v>950</v>
      </c>
      <c r="J930" s="305">
        <v>219</v>
      </c>
      <c r="K930" s="215">
        <v>2673465</v>
      </c>
      <c r="L930" s="215">
        <v>2748035</v>
      </c>
      <c r="M930" s="216">
        <v>97.286422729492187</v>
      </c>
      <c r="N930" s="215">
        <v>6064007</v>
      </c>
      <c r="O930" s="215">
        <v>6255929</v>
      </c>
      <c r="P930" s="216">
        <v>96.932159423828125</v>
      </c>
      <c r="Q930" s="215">
        <v>10582</v>
      </c>
      <c r="R930" s="217">
        <v>0.3850751519203186</v>
      </c>
      <c r="S930" s="215">
        <v>59803</v>
      </c>
      <c r="T930" s="217">
        <v>0.95594114065170288</v>
      </c>
      <c r="U930" s="215">
        <v>125152</v>
      </c>
      <c r="V930" s="217">
        <v>4.6812658309936523</v>
      </c>
      <c r="W930" s="215">
        <v>66901</v>
      </c>
      <c r="X930" s="217">
        <v>1.1032474040985107</v>
      </c>
      <c r="Y930" s="217">
        <v>80.655128479003906</v>
      </c>
      <c r="Z930" s="217">
        <v>32.116886138916016</v>
      </c>
      <c r="AA930" s="217">
        <v>36858.9296875</v>
      </c>
      <c r="AB930" s="216">
        <v>6113.994140625</v>
      </c>
    </row>
    <row r="931" spans="1:28">
      <c r="A931" s="352">
        <v>41861</v>
      </c>
      <c r="B931" s="181" t="s">
        <v>131</v>
      </c>
      <c r="C931" s="218" t="s">
        <v>176</v>
      </c>
      <c r="D931" s="241"/>
      <c r="E931" s="305">
        <v>168</v>
      </c>
      <c r="F931" s="305">
        <v>20</v>
      </c>
      <c r="G931" s="305">
        <v>489</v>
      </c>
      <c r="H931" s="305">
        <v>50</v>
      </c>
      <c r="I931" s="305">
        <v>1394</v>
      </c>
      <c r="J931" s="305">
        <v>160</v>
      </c>
      <c r="K931" s="215">
        <v>18865</v>
      </c>
      <c r="L931" s="215">
        <v>13628373</v>
      </c>
      <c r="M931" s="216">
        <v>0.13842444121837616</v>
      </c>
      <c r="N931" s="215">
        <v>44036752</v>
      </c>
      <c r="O931" s="215">
        <v>44335460</v>
      </c>
      <c r="P931" s="216">
        <v>99.326255798339844</v>
      </c>
      <c r="Q931" s="215">
        <v>0</v>
      </c>
      <c r="R931" s="217">
        <v>0</v>
      </c>
      <c r="S931" s="215">
        <v>0</v>
      </c>
      <c r="T931" s="217">
        <v>0</v>
      </c>
      <c r="U931" s="215">
        <v>85258</v>
      </c>
      <c r="V931" s="217">
        <v>451.93743896484375</v>
      </c>
      <c r="W931" s="215">
        <v>317715</v>
      </c>
      <c r="X931" s="217">
        <v>0.72147691249847412</v>
      </c>
      <c r="Y931" s="217">
        <v>40.812412261962891</v>
      </c>
      <c r="Z931" s="217">
        <v>26.186861038208008</v>
      </c>
      <c r="AA931" s="217">
        <v>75639.796875</v>
      </c>
      <c r="AB931" s="216">
        <v>15715.4345703125</v>
      </c>
    </row>
    <row r="932" spans="1:28">
      <c r="A932" s="352">
        <v>41861</v>
      </c>
      <c r="B932" s="181" t="s">
        <v>124</v>
      </c>
      <c r="C932" s="181" t="s">
        <v>176</v>
      </c>
      <c r="D932" s="241"/>
      <c r="E932" s="180">
        <v>113</v>
      </c>
      <c r="F932" s="180">
        <v>30</v>
      </c>
      <c r="G932" s="180">
        <v>332</v>
      </c>
      <c r="H932" s="180">
        <v>80</v>
      </c>
      <c r="I932" s="180">
        <v>1264</v>
      </c>
      <c r="J932" s="180">
        <v>326</v>
      </c>
      <c r="K932" s="215">
        <v>14420</v>
      </c>
      <c r="L932" s="215">
        <v>10117238</v>
      </c>
      <c r="M932" s="216">
        <v>0.14252902567386627</v>
      </c>
      <c r="N932" s="215">
        <v>29985000</v>
      </c>
      <c r="O932" s="215">
        <v>30315612</v>
      </c>
      <c r="P932" s="216">
        <v>98.909431457519531</v>
      </c>
      <c r="Q932" s="215">
        <v>0</v>
      </c>
      <c r="R932" s="217">
        <v>0</v>
      </c>
      <c r="S932" s="215">
        <v>0</v>
      </c>
      <c r="T932" s="217">
        <v>0</v>
      </c>
      <c r="U932" s="215">
        <v>75719</v>
      </c>
      <c r="V932" s="217">
        <v>525.09710693359375</v>
      </c>
      <c r="W932" s="215">
        <v>170983</v>
      </c>
      <c r="X932" s="217">
        <v>0.5702284574508667</v>
      </c>
      <c r="Y932" s="217">
        <v>42.672573089599609</v>
      </c>
      <c r="Z932" s="217">
        <v>26.881416320800781</v>
      </c>
      <c r="AA932" s="217">
        <v>52961.95703125</v>
      </c>
      <c r="AB932" s="216">
        <v>10096.9560546875</v>
      </c>
    </row>
    <row r="933" spans="1:28">
      <c r="A933" s="352">
        <v>41861</v>
      </c>
      <c r="B933" s="206" t="s">
        <v>133</v>
      </c>
      <c r="C933" s="206" t="s">
        <v>176</v>
      </c>
      <c r="D933" s="241"/>
      <c r="E933" s="180">
        <v>163</v>
      </c>
      <c r="F933" s="180">
        <v>9</v>
      </c>
      <c r="G933" s="180">
        <v>482</v>
      </c>
      <c r="H933" s="180">
        <v>27</v>
      </c>
      <c r="I933" s="180">
        <v>1374</v>
      </c>
      <c r="J933" s="180">
        <v>82</v>
      </c>
      <c r="K933" s="254">
        <v>17815</v>
      </c>
      <c r="L933" s="254">
        <v>13951897</v>
      </c>
      <c r="M933" s="246">
        <v>0.12768873572349548</v>
      </c>
      <c r="N933" s="254">
        <v>54266256</v>
      </c>
      <c r="O933" s="254">
        <v>54472996</v>
      </c>
      <c r="P933" s="246">
        <v>99.620475769042969</v>
      </c>
      <c r="Q933" s="254">
        <v>0</v>
      </c>
      <c r="R933" s="249">
        <v>0</v>
      </c>
      <c r="S933" s="254">
        <v>0</v>
      </c>
      <c r="T933" s="249">
        <v>0</v>
      </c>
      <c r="U933" s="254">
        <v>81548</v>
      </c>
      <c r="V933" s="249">
        <v>457.74908447265625</v>
      </c>
      <c r="W933" s="254">
        <v>208797</v>
      </c>
      <c r="X933" s="249">
        <v>0.38476395606994629</v>
      </c>
      <c r="Y933" s="249">
        <v>42.780029296875</v>
      </c>
      <c r="Z933" s="249">
        <v>26.631567001342773</v>
      </c>
      <c r="AA933" s="249">
        <v>101278.609375</v>
      </c>
      <c r="AB933" s="246">
        <v>20221.51171875</v>
      </c>
    </row>
    <row r="934" spans="1:28">
      <c r="A934" s="352">
        <v>41861</v>
      </c>
      <c r="B934" s="206" t="s">
        <v>125</v>
      </c>
      <c r="C934" s="206" t="s">
        <v>176</v>
      </c>
      <c r="D934" s="241"/>
      <c r="E934" s="180">
        <v>164</v>
      </c>
      <c r="F934" s="180">
        <v>8</v>
      </c>
      <c r="G934" s="180">
        <v>468</v>
      </c>
      <c r="H934" s="180">
        <v>24</v>
      </c>
      <c r="I934" s="180">
        <v>1516</v>
      </c>
      <c r="J934" s="180">
        <v>88</v>
      </c>
      <c r="K934" s="254">
        <v>17220</v>
      </c>
      <c r="L934" s="254">
        <v>11173763</v>
      </c>
      <c r="M934" s="246">
        <v>0.15411101281642914</v>
      </c>
      <c r="N934" s="254">
        <v>38899804</v>
      </c>
      <c r="O934" s="254">
        <v>39150276</v>
      </c>
      <c r="P934" s="246">
        <v>99.3602294921875</v>
      </c>
      <c r="Q934" s="254">
        <v>0</v>
      </c>
      <c r="R934" s="249">
        <v>0</v>
      </c>
      <c r="S934" s="254">
        <v>0</v>
      </c>
      <c r="T934" s="249">
        <v>0</v>
      </c>
      <c r="U934" s="254">
        <v>82714</v>
      </c>
      <c r="V934" s="249">
        <v>480.33682250976562</v>
      </c>
      <c r="W934" s="254">
        <v>182548</v>
      </c>
      <c r="X934" s="249">
        <v>0.46927744150161743</v>
      </c>
      <c r="Y934" s="249">
        <v>41.870914459228516</v>
      </c>
      <c r="Z934" s="249">
        <v>25.87339973449707</v>
      </c>
      <c r="AA934" s="249">
        <v>71144.0703125</v>
      </c>
      <c r="AB934" s="246">
        <v>13445.1845703125</v>
      </c>
    </row>
    <row r="935" spans="1:28">
      <c r="A935" s="352">
        <v>41861</v>
      </c>
      <c r="B935" s="181" t="s">
        <v>127</v>
      </c>
      <c r="C935" s="181" t="s">
        <v>128</v>
      </c>
      <c r="D935" s="241"/>
      <c r="E935" s="388">
        <v>149</v>
      </c>
      <c r="F935" s="388">
        <v>12</v>
      </c>
      <c r="G935" s="388">
        <v>447</v>
      </c>
      <c r="H935" s="388">
        <v>36</v>
      </c>
      <c r="I935" s="388">
        <v>1444</v>
      </c>
      <c r="J935" s="388">
        <v>122</v>
      </c>
      <c r="K935" s="187">
        <v>4240208</v>
      </c>
      <c r="L935" s="187">
        <v>4244681</v>
      </c>
      <c r="M935" s="185">
        <v>99.894622802734375</v>
      </c>
      <c r="N935" s="187">
        <v>18580164</v>
      </c>
      <c r="O935" s="187">
        <v>18658724</v>
      </c>
      <c r="P935" s="185">
        <v>99.578964233398437</v>
      </c>
      <c r="Q935" s="187">
        <v>105132</v>
      </c>
      <c r="R935" s="186">
        <v>2.4767940044403076</v>
      </c>
      <c r="S935" s="187">
        <v>4071</v>
      </c>
      <c r="T935" s="186">
        <v>2.1818211302161217E-2</v>
      </c>
      <c r="U935" s="187">
        <v>61510</v>
      </c>
      <c r="V935" s="186">
        <v>1.4506363868713379</v>
      </c>
      <c r="W935" s="187">
        <v>15934</v>
      </c>
      <c r="X935" s="186">
        <v>8.5758127272129059E-2</v>
      </c>
      <c r="Y935" s="186">
        <v>113.08115386962891</v>
      </c>
      <c r="Z935" s="186">
        <v>27.765579223632812</v>
      </c>
      <c r="AA935" s="186">
        <v>46385.6875</v>
      </c>
      <c r="AB935" s="185">
        <v>7382.24462890625</v>
      </c>
    </row>
    <row r="936" spans="1:28">
      <c r="A936" s="352">
        <v>41861</v>
      </c>
      <c r="B936" s="181" t="s">
        <v>129</v>
      </c>
      <c r="C936" s="181" t="s">
        <v>128</v>
      </c>
      <c r="D936" s="241"/>
      <c r="E936" s="388">
        <v>151</v>
      </c>
      <c r="F936" s="388">
        <v>2</v>
      </c>
      <c r="G936" s="388">
        <v>449</v>
      </c>
      <c r="H936" s="388">
        <v>6</v>
      </c>
      <c r="I936" s="388">
        <v>1129</v>
      </c>
      <c r="J936" s="388">
        <v>17</v>
      </c>
      <c r="K936" s="187">
        <v>2580742</v>
      </c>
      <c r="L936" s="187">
        <v>2583538</v>
      </c>
      <c r="M936" s="185">
        <v>99.891777038574219</v>
      </c>
      <c r="N936" s="187">
        <v>12287586</v>
      </c>
      <c r="O936" s="187">
        <v>12358198</v>
      </c>
      <c r="P936" s="185">
        <v>99.428619384765625</v>
      </c>
      <c r="Q936" s="187">
        <v>26450</v>
      </c>
      <c r="R936" s="186">
        <v>1.0237898826599121</v>
      </c>
      <c r="S936" s="187">
        <v>4489</v>
      </c>
      <c r="T936" s="186">
        <v>3.6324065178632736E-2</v>
      </c>
      <c r="U936" s="187">
        <v>37029</v>
      </c>
      <c r="V936" s="186">
        <v>1.4348199367523193</v>
      </c>
      <c r="W936" s="187">
        <v>12531</v>
      </c>
      <c r="X936" s="186">
        <v>0.10198097676038742</v>
      </c>
      <c r="Y936" s="186">
        <v>106.36067962646484</v>
      </c>
      <c r="Z936" s="186">
        <v>27.390493392944336</v>
      </c>
      <c r="AA936" s="186">
        <v>33577.49609375</v>
      </c>
      <c r="AB936" s="185">
        <v>5057.31640625</v>
      </c>
    </row>
    <row r="937" spans="1:28">
      <c r="A937" s="352">
        <v>41861</v>
      </c>
      <c r="B937" s="199" t="s">
        <v>130</v>
      </c>
      <c r="C937" s="199" t="s">
        <v>128</v>
      </c>
      <c r="D937" s="241"/>
      <c r="E937" s="219">
        <v>176</v>
      </c>
      <c r="F937" s="219">
        <v>5</v>
      </c>
      <c r="G937" s="219">
        <v>528</v>
      </c>
      <c r="H937" s="219">
        <v>15</v>
      </c>
      <c r="I937" s="219">
        <v>860</v>
      </c>
      <c r="J937" s="219">
        <v>32</v>
      </c>
      <c r="K937" s="255">
        <v>5667391</v>
      </c>
      <c r="L937" s="255">
        <v>5668016</v>
      </c>
      <c r="M937" s="196">
        <v>99.988975524902344</v>
      </c>
      <c r="N937" s="255">
        <v>29844508</v>
      </c>
      <c r="O937" s="255">
        <v>29893104</v>
      </c>
      <c r="P937" s="196">
        <v>99.837432861328125</v>
      </c>
      <c r="Q937" s="255">
        <v>27102</v>
      </c>
      <c r="R937" s="214">
        <v>0.47815674543380737</v>
      </c>
      <c r="S937" s="255">
        <v>988</v>
      </c>
      <c r="T937" s="214">
        <v>3.3051101490855217E-3</v>
      </c>
      <c r="U937" s="255">
        <v>38716</v>
      </c>
      <c r="V937" s="214">
        <v>0.6831362247467041</v>
      </c>
      <c r="W937" s="255">
        <v>15354</v>
      </c>
      <c r="X937" s="214">
        <v>5.1446650177240372E-2</v>
      </c>
      <c r="Y937" s="256">
        <v>117.16569519042969</v>
      </c>
      <c r="Z937" s="256">
        <v>31.477695465087891</v>
      </c>
      <c r="AA937" s="256">
        <v>76613.4609375</v>
      </c>
      <c r="AB937" s="256">
        <v>13881.9912109375</v>
      </c>
    </row>
    <row r="938" spans="1:28">
      <c r="A938" s="352">
        <v>41861</v>
      </c>
      <c r="B938" s="180" t="s">
        <v>132</v>
      </c>
      <c r="C938" s="180" t="s">
        <v>128</v>
      </c>
      <c r="D938" s="241"/>
      <c r="E938" s="219">
        <v>178</v>
      </c>
      <c r="F938" s="219">
        <v>5</v>
      </c>
      <c r="G938" s="219">
        <v>527</v>
      </c>
      <c r="H938" s="219">
        <v>15</v>
      </c>
      <c r="I938" s="219">
        <v>973</v>
      </c>
      <c r="J938" s="219">
        <v>29</v>
      </c>
      <c r="K938" s="219">
        <v>4919787</v>
      </c>
      <c r="L938" s="219">
        <v>4921073</v>
      </c>
      <c r="M938" s="196">
        <v>99.973869323730469</v>
      </c>
      <c r="N938" s="219">
        <v>24951680</v>
      </c>
      <c r="O938" s="219">
        <v>25005896</v>
      </c>
      <c r="P938" s="196">
        <v>99.783187866210938</v>
      </c>
      <c r="Q938" s="219">
        <v>3375</v>
      </c>
      <c r="R938" s="196">
        <v>6.8582601845264435E-2</v>
      </c>
      <c r="S938" s="219">
        <v>1226</v>
      </c>
      <c r="T938" s="196">
        <v>4.902843851596117E-3</v>
      </c>
      <c r="U938" s="219">
        <v>34077</v>
      </c>
      <c r="V938" s="196">
        <v>0.69265192747116089</v>
      </c>
      <c r="W938" s="219">
        <v>13269</v>
      </c>
      <c r="X938" s="196">
        <v>5.3178783506155014E-2</v>
      </c>
      <c r="Y938" s="194">
        <v>108.88356018066406</v>
      </c>
      <c r="Z938" s="194">
        <v>28.410720825195313</v>
      </c>
      <c r="AA938" s="194">
        <v>62607.40625</v>
      </c>
      <c r="AB938" s="194">
        <v>9743.265625</v>
      </c>
    </row>
    <row r="939" spans="1:28">
      <c r="A939" s="352">
        <v>41860</v>
      </c>
      <c r="B939" s="199" t="s">
        <v>6</v>
      </c>
      <c r="C939" s="199"/>
      <c r="D939" s="241"/>
      <c r="E939" s="219">
        <v>1914</v>
      </c>
      <c r="F939" s="219">
        <v>194</v>
      </c>
      <c r="G939" s="219">
        <v>5667</v>
      </c>
      <c r="H939" s="219">
        <v>563</v>
      </c>
      <c r="I939" s="219">
        <v>16481</v>
      </c>
      <c r="J939" s="219">
        <v>2120</v>
      </c>
      <c r="K939" s="255">
        <v>38284729</v>
      </c>
      <c r="L939" s="255">
        <v>88270583</v>
      </c>
      <c r="M939" s="196">
        <v>43.372013301418889</v>
      </c>
      <c r="N939" s="255">
        <v>295986653</v>
      </c>
      <c r="O939" s="255">
        <v>298446039</v>
      </c>
      <c r="P939" s="196">
        <v>99.175936122911651</v>
      </c>
      <c r="Q939" s="255">
        <v>256682</v>
      </c>
      <c r="R939" s="214" t="e">
        <v>#DIV/0!</v>
      </c>
      <c r="S939" s="255">
        <v>309076</v>
      </c>
      <c r="T939" s="214">
        <v>0.23783698150103091</v>
      </c>
      <c r="U939" s="255">
        <v>1313180</v>
      </c>
      <c r="V939" s="214">
        <v>3.4300360122486993</v>
      </c>
      <c r="W939" s="255">
        <v>1492544</v>
      </c>
      <c r="X939" s="214">
        <v>0.50426058138469287</v>
      </c>
      <c r="Y939" s="256">
        <v>79.444765408833817</v>
      </c>
      <c r="Z939" s="256">
        <v>28.700025049845379</v>
      </c>
      <c r="AA939" s="256">
        <v>770363.27734375</v>
      </c>
      <c r="AB939" s="256">
        <v>130409.806640625</v>
      </c>
    </row>
    <row r="940" spans="1:28">
      <c r="A940" s="352">
        <v>41860</v>
      </c>
      <c r="B940" s="180" t="s">
        <v>134</v>
      </c>
      <c r="C940" s="180"/>
      <c r="D940" s="241"/>
      <c r="E940" s="219">
        <v>652</v>
      </c>
      <c r="F940" s="219">
        <v>103</v>
      </c>
      <c r="G940" s="219">
        <v>1945</v>
      </c>
      <c r="H940" s="219">
        <v>311</v>
      </c>
      <c r="I940" s="219">
        <v>6554</v>
      </c>
      <c r="J940" s="219">
        <v>1271</v>
      </c>
      <c r="K940" s="219">
        <v>20451883</v>
      </c>
      <c r="L940" s="219">
        <v>21017703</v>
      </c>
      <c r="M940" s="196">
        <v>97.307888497615551</v>
      </c>
      <c r="N940" s="219">
        <v>41502495</v>
      </c>
      <c r="O940" s="219">
        <v>42608770</v>
      </c>
      <c r="P940" s="196">
        <v>97.403644836497278</v>
      </c>
      <c r="Q940" s="219">
        <v>124710</v>
      </c>
      <c r="R940" s="196">
        <v>0.5933569273166508</v>
      </c>
      <c r="S940" s="219">
        <v>295320</v>
      </c>
      <c r="T940" s="196">
        <v>0.69309674295909041</v>
      </c>
      <c r="U940" s="219">
        <v>805780</v>
      </c>
      <c r="V940" s="196">
        <v>3.9398816798088969</v>
      </c>
      <c r="W940" s="219">
        <v>507951</v>
      </c>
      <c r="X940" s="196">
        <v>1.2239047206552938</v>
      </c>
      <c r="Y940" s="194">
        <v>84.483695983886719</v>
      </c>
      <c r="Z940" s="194">
        <v>31.170597457885741</v>
      </c>
      <c r="AA940" s="194">
        <v>246873.97265625</v>
      </c>
      <c r="AB940" s="194">
        <v>37409.7001953125</v>
      </c>
    </row>
    <row r="941" spans="1:28">
      <c r="A941" s="352">
        <v>41860</v>
      </c>
      <c r="B941" s="180" t="s">
        <v>175</v>
      </c>
      <c r="C941" s="180"/>
      <c r="D941" s="241"/>
      <c r="E941" s="219">
        <v>608</v>
      </c>
      <c r="F941" s="219">
        <v>67</v>
      </c>
      <c r="G941" s="219">
        <v>1771</v>
      </c>
      <c r="H941" s="219">
        <v>180</v>
      </c>
      <c r="I941" s="219">
        <v>5535</v>
      </c>
      <c r="J941" s="219">
        <v>654</v>
      </c>
      <c r="K941" s="219">
        <v>68285</v>
      </c>
      <c r="L941" s="219">
        <v>49479900</v>
      </c>
      <c r="M941" s="196">
        <v>0.13800553356009207</v>
      </c>
      <c r="N941" s="219">
        <v>167398848</v>
      </c>
      <c r="O941" s="219">
        <v>168493164</v>
      </c>
      <c r="P941" s="196">
        <v>99.350527953763162</v>
      </c>
      <c r="Q941" s="219">
        <v>0</v>
      </c>
      <c r="R941" s="196" t="e">
        <v>#DIV/0!</v>
      </c>
      <c r="S941" s="219">
        <v>0</v>
      </c>
      <c r="T941" s="196" t="e">
        <v>#DIV/0!</v>
      </c>
      <c r="U941" s="219">
        <v>339681</v>
      </c>
      <c r="V941" s="196">
        <v>497.44600461371459</v>
      </c>
      <c r="W941" s="219">
        <v>927533</v>
      </c>
      <c r="X941" s="196">
        <v>0.55408565831091783</v>
      </c>
      <c r="Y941" s="194">
        <v>42.085417747497559</v>
      </c>
      <c r="Z941" s="194">
        <v>26.452476024627686</v>
      </c>
      <c r="AA941" s="194">
        <v>297880.484375</v>
      </c>
      <c r="AB941" s="194">
        <v>58089.0244140625</v>
      </c>
    </row>
    <row r="942" spans="1:28">
      <c r="A942" s="352">
        <v>41860</v>
      </c>
      <c r="B942" s="218" t="s">
        <v>135</v>
      </c>
      <c r="C942" s="126"/>
      <c r="D942" s="241"/>
      <c r="E942" s="219">
        <v>654</v>
      </c>
      <c r="F942" s="219">
        <v>24</v>
      </c>
      <c r="G942" s="219">
        <v>1951</v>
      </c>
      <c r="H942" s="219">
        <v>72</v>
      </c>
      <c r="I942" s="219">
        <v>4392</v>
      </c>
      <c r="J942" s="219">
        <v>195</v>
      </c>
      <c r="K942" s="189">
        <v>17764561</v>
      </c>
      <c r="L942" s="189">
        <v>17772980</v>
      </c>
      <c r="M942" s="196">
        <v>99.95263034111332</v>
      </c>
      <c r="N942" s="189">
        <v>87085310</v>
      </c>
      <c r="O942" s="189">
        <v>87344105</v>
      </c>
      <c r="P942" s="196">
        <v>99.703706392091377</v>
      </c>
      <c r="Q942" s="189">
        <v>131972</v>
      </c>
      <c r="R942" s="192">
        <v>0.74254289350745806</v>
      </c>
      <c r="S942" s="189">
        <v>13756</v>
      </c>
      <c r="T942" s="192">
        <v>1.5749202253864468E-2</v>
      </c>
      <c r="U942" s="189">
        <v>167719</v>
      </c>
      <c r="V942" s="205">
        <v>0.94412127492881992</v>
      </c>
      <c r="W942" s="189">
        <v>57060</v>
      </c>
      <c r="X942" s="205">
        <v>6.5521959356068193E-2</v>
      </c>
      <c r="Y942" s="203">
        <v>111.76518249511719</v>
      </c>
      <c r="Z942" s="203">
        <v>28.477001667022705</v>
      </c>
      <c r="AA942" s="203">
        <v>225608.8203125</v>
      </c>
      <c r="AB942" s="203">
        <v>34911.08203125</v>
      </c>
    </row>
    <row r="943" spans="1:28">
      <c r="A943" s="352">
        <v>41860</v>
      </c>
      <c r="B943" s="218" t="s">
        <v>121</v>
      </c>
      <c r="C943" s="218" t="s">
        <v>122</v>
      </c>
      <c r="D943" s="241"/>
      <c r="E943" s="305">
        <v>167</v>
      </c>
      <c r="F943" s="305">
        <v>60</v>
      </c>
      <c r="G943" s="305">
        <v>490</v>
      </c>
      <c r="H943" s="305">
        <v>181</v>
      </c>
      <c r="I943" s="305">
        <v>1818</v>
      </c>
      <c r="J943" s="305">
        <v>747</v>
      </c>
      <c r="K943" s="215">
        <v>6978877</v>
      </c>
      <c r="L943" s="215">
        <v>7264149</v>
      </c>
      <c r="M943" s="216">
        <v>96.0728759765625</v>
      </c>
      <c r="N943" s="215">
        <v>15399830</v>
      </c>
      <c r="O943" s="215">
        <v>15914194</v>
      </c>
      <c r="P943" s="216">
        <v>96.767890930175781</v>
      </c>
      <c r="Q943" s="215">
        <v>102451</v>
      </c>
      <c r="R943" s="217">
        <v>1.4103647470474243</v>
      </c>
      <c r="S943" s="215">
        <v>208515</v>
      </c>
      <c r="T943" s="217">
        <v>1.3102453947067261</v>
      </c>
      <c r="U943" s="215">
        <v>370845</v>
      </c>
      <c r="V943" s="217">
        <v>5.3138203620910645</v>
      </c>
      <c r="W943" s="215">
        <v>253232</v>
      </c>
      <c r="X943" s="217">
        <v>1.6443817615509033</v>
      </c>
      <c r="Y943" s="217">
        <v>71.020477294921875</v>
      </c>
      <c r="Z943" s="217">
        <v>25.549821853637695</v>
      </c>
      <c r="AA943" s="217">
        <v>75394.6015625</v>
      </c>
      <c r="AB943" s="216">
        <v>11356.541015625</v>
      </c>
    </row>
    <row r="944" spans="1:28">
      <c r="A944" s="352">
        <v>41860</v>
      </c>
      <c r="B944" s="242" t="s">
        <v>123</v>
      </c>
      <c r="C944" s="218" t="s">
        <v>122</v>
      </c>
      <c r="D944" s="241"/>
      <c r="E944" s="305">
        <v>158</v>
      </c>
      <c r="F944" s="305">
        <v>11</v>
      </c>
      <c r="G944" s="305">
        <v>484</v>
      </c>
      <c r="H944" s="305">
        <v>34</v>
      </c>
      <c r="I944" s="305">
        <v>1402</v>
      </c>
      <c r="J944" s="305">
        <v>123</v>
      </c>
      <c r="K944" s="215">
        <v>4562373</v>
      </c>
      <c r="L944" s="215">
        <v>4640123</v>
      </c>
      <c r="M944" s="216">
        <v>98.324394226074219</v>
      </c>
      <c r="N944" s="215">
        <v>8220749</v>
      </c>
      <c r="O944" s="215">
        <v>8381994</v>
      </c>
      <c r="P944" s="216">
        <v>98.0762939453125</v>
      </c>
      <c r="Q944" s="215">
        <v>5249</v>
      </c>
      <c r="R944" s="217">
        <v>0.11312200129032135</v>
      </c>
      <c r="S944" s="215">
        <v>11105</v>
      </c>
      <c r="T944" s="217">
        <v>0.13248637318611145</v>
      </c>
      <c r="U944" s="215">
        <v>121353</v>
      </c>
      <c r="V944" s="217">
        <v>2.6598658561706543</v>
      </c>
      <c r="W944" s="215">
        <v>80706</v>
      </c>
      <c r="X944" s="217">
        <v>0.98173534870147705</v>
      </c>
      <c r="Y944" s="217">
        <v>89.88372802734375</v>
      </c>
      <c r="Z944" s="217">
        <v>32.476219177246094</v>
      </c>
      <c r="AA944" s="217">
        <v>53654.37890625</v>
      </c>
      <c r="AB944" s="216">
        <v>7984.345703125</v>
      </c>
    </row>
    <row r="945" spans="1:28">
      <c r="A945" s="352">
        <v>41860</v>
      </c>
      <c r="B945" s="242" t="s">
        <v>183</v>
      </c>
      <c r="C945" s="218" t="s">
        <v>122</v>
      </c>
      <c r="D945" s="241"/>
      <c r="E945" s="305">
        <v>129</v>
      </c>
      <c r="F945" s="305">
        <v>10</v>
      </c>
      <c r="G945" s="305">
        <v>386</v>
      </c>
      <c r="H945" s="305">
        <v>30</v>
      </c>
      <c r="I945" s="305">
        <v>1466</v>
      </c>
      <c r="J945" s="305">
        <v>120</v>
      </c>
      <c r="K945" s="215">
        <v>3430544</v>
      </c>
      <c r="L945" s="215">
        <v>3496750</v>
      </c>
      <c r="M945" s="216">
        <v>98.106643676757813</v>
      </c>
      <c r="N945" s="215">
        <v>6542607</v>
      </c>
      <c r="O945" s="215">
        <v>6669658</v>
      </c>
      <c r="P945" s="216">
        <v>98.0950927734375</v>
      </c>
      <c r="Q945" s="215">
        <v>2490</v>
      </c>
      <c r="R945" s="217">
        <v>7.1208976209163666E-2</v>
      </c>
      <c r="S945" s="215">
        <v>2471</v>
      </c>
      <c r="T945" s="217">
        <v>3.7048377096652985E-2</v>
      </c>
      <c r="U945" s="215">
        <v>102045</v>
      </c>
      <c r="V945" s="217">
        <v>2.9746010303497314</v>
      </c>
      <c r="W945" s="215">
        <v>59037</v>
      </c>
      <c r="X945" s="217">
        <v>0.90234673023223877</v>
      </c>
      <c r="Y945" s="217">
        <v>87.321128845214844</v>
      </c>
      <c r="Z945" s="217">
        <v>33.546836853027344</v>
      </c>
      <c r="AA945" s="217">
        <v>41345.01171875</v>
      </c>
      <c r="AB945" s="216">
        <v>6884.642578125</v>
      </c>
    </row>
    <row r="946" spans="1:28">
      <c r="A946" s="352">
        <v>41860</v>
      </c>
      <c r="B946" s="181" t="s">
        <v>126</v>
      </c>
      <c r="C946" s="218" t="s">
        <v>122</v>
      </c>
      <c r="D946" s="241"/>
      <c r="E946" s="305">
        <v>103</v>
      </c>
      <c r="F946" s="305">
        <v>5</v>
      </c>
      <c r="G946" s="305">
        <v>302</v>
      </c>
      <c r="H946" s="305">
        <v>15</v>
      </c>
      <c r="I946" s="305">
        <v>918</v>
      </c>
      <c r="J946" s="305">
        <v>62</v>
      </c>
      <c r="K946" s="215">
        <v>2813831</v>
      </c>
      <c r="L946" s="215">
        <v>2871580</v>
      </c>
      <c r="M946" s="216">
        <v>97.988945007324219</v>
      </c>
      <c r="N946" s="215">
        <v>5281543</v>
      </c>
      <c r="O946" s="215">
        <v>5391773</v>
      </c>
      <c r="P946" s="216">
        <v>97.955589294433594</v>
      </c>
      <c r="Q946" s="215">
        <v>1951</v>
      </c>
      <c r="R946" s="217">
        <v>6.7941688001155853E-2</v>
      </c>
      <c r="S946" s="215">
        <v>814</v>
      </c>
      <c r="T946" s="217">
        <v>1.5097075141966343E-2</v>
      </c>
      <c r="U946" s="215">
        <v>82450</v>
      </c>
      <c r="V946" s="217">
        <v>2.9301688671112061</v>
      </c>
      <c r="W946" s="215">
        <v>46554</v>
      </c>
      <c r="X946" s="217">
        <v>0.8814469575881958</v>
      </c>
      <c r="Y946" s="217">
        <v>92.661109924316406</v>
      </c>
      <c r="Z946" s="217">
        <v>32.810031890869141</v>
      </c>
      <c r="AA946" s="217">
        <v>38761.01171875</v>
      </c>
      <c r="AB946" s="216">
        <v>5372.29638671875</v>
      </c>
    </row>
    <row r="947" spans="1:28">
      <c r="A947" s="352">
        <v>41860</v>
      </c>
      <c r="B947" s="181" t="s">
        <v>184</v>
      </c>
      <c r="C947" s="218" t="s">
        <v>122</v>
      </c>
      <c r="D947" s="241"/>
      <c r="E947" s="305">
        <v>95</v>
      </c>
      <c r="F947" s="305">
        <v>17</v>
      </c>
      <c r="G947" s="305">
        <v>283</v>
      </c>
      <c r="H947" s="305">
        <v>51</v>
      </c>
      <c r="I947" s="305">
        <v>950</v>
      </c>
      <c r="J947" s="305">
        <v>219</v>
      </c>
      <c r="K947" s="215">
        <v>2666258</v>
      </c>
      <c r="L947" s="215">
        <v>2745101</v>
      </c>
      <c r="M947" s="216">
        <v>97.12786865234375</v>
      </c>
      <c r="N947" s="215">
        <v>6057766</v>
      </c>
      <c r="O947" s="215">
        <v>6251151</v>
      </c>
      <c r="P947" s="216">
        <v>96.906410217285156</v>
      </c>
      <c r="Q947" s="215">
        <v>12569</v>
      </c>
      <c r="R947" s="217">
        <v>0.45787021517753601</v>
      </c>
      <c r="S947" s="215">
        <v>72415</v>
      </c>
      <c r="T947" s="217">
        <v>1.1584266424179077</v>
      </c>
      <c r="U947" s="215">
        <v>129087</v>
      </c>
      <c r="V947" s="217">
        <v>4.8415045738220215</v>
      </c>
      <c r="W947" s="215">
        <v>68422</v>
      </c>
      <c r="X947" s="217">
        <v>1.1294922828674316</v>
      </c>
      <c r="Y947" s="217">
        <v>81.532035827636719</v>
      </c>
      <c r="Z947" s="217">
        <v>31.470077514648438</v>
      </c>
      <c r="AA947" s="217">
        <v>37718.96875</v>
      </c>
      <c r="AB947" s="216">
        <v>5811.87451171875</v>
      </c>
    </row>
    <row r="948" spans="1:28">
      <c r="A948" s="352">
        <v>41860</v>
      </c>
      <c r="B948" s="181" t="s">
        <v>131</v>
      </c>
      <c r="C948" s="218" t="s">
        <v>176</v>
      </c>
      <c r="D948" s="241"/>
      <c r="E948" s="305">
        <v>168</v>
      </c>
      <c r="F948" s="305">
        <v>20</v>
      </c>
      <c r="G948" s="305">
        <v>489</v>
      </c>
      <c r="H948" s="305">
        <v>50</v>
      </c>
      <c r="I948" s="305">
        <v>1389</v>
      </c>
      <c r="J948" s="305">
        <v>160</v>
      </c>
      <c r="K948" s="215">
        <v>18865</v>
      </c>
      <c r="L948" s="215">
        <v>14185182</v>
      </c>
      <c r="M948" s="216">
        <v>0.13299089670181274</v>
      </c>
      <c r="N948" s="215">
        <v>46451192</v>
      </c>
      <c r="O948" s="215">
        <v>46767120</v>
      </c>
      <c r="P948" s="216">
        <v>99.324462890625</v>
      </c>
      <c r="Q948" s="215">
        <v>0</v>
      </c>
      <c r="R948" s="217">
        <v>0</v>
      </c>
      <c r="S948" s="215">
        <v>0</v>
      </c>
      <c r="T948" s="217">
        <v>0</v>
      </c>
      <c r="U948" s="215">
        <v>88438</v>
      </c>
      <c r="V948" s="217">
        <v>468.7940673828125</v>
      </c>
      <c r="W948" s="215">
        <v>331491</v>
      </c>
      <c r="X948" s="217">
        <v>0.71363294124603271</v>
      </c>
      <c r="Y948" s="217">
        <v>41.111793518066406</v>
      </c>
      <c r="Z948" s="217">
        <v>25.791791915893555</v>
      </c>
      <c r="AA948" s="217">
        <v>78526.1015625</v>
      </c>
      <c r="AB948" s="216">
        <v>15854.8603515625</v>
      </c>
    </row>
    <row r="949" spans="1:28">
      <c r="A949" s="352">
        <v>41860</v>
      </c>
      <c r="B949" s="181" t="s">
        <v>124</v>
      </c>
      <c r="C949" s="181" t="s">
        <v>176</v>
      </c>
      <c r="D949" s="241"/>
      <c r="E949" s="180">
        <v>113</v>
      </c>
      <c r="F949" s="180">
        <v>30</v>
      </c>
      <c r="G949" s="180">
        <v>332</v>
      </c>
      <c r="H949" s="180">
        <v>80</v>
      </c>
      <c r="I949" s="180">
        <v>1263</v>
      </c>
      <c r="J949" s="180">
        <v>326</v>
      </c>
      <c r="K949" s="215">
        <v>14420</v>
      </c>
      <c r="L949" s="215">
        <v>10178205</v>
      </c>
      <c r="M949" s="216">
        <v>0.14167527854442596</v>
      </c>
      <c r="N949" s="215">
        <v>30404476</v>
      </c>
      <c r="O949" s="215">
        <v>30710832</v>
      </c>
      <c r="P949" s="216">
        <v>99.002449035644531</v>
      </c>
      <c r="Q949" s="215">
        <v>0</v>
      </c>
      <c r="R949" s="217">
        <v>0</v>
      </c>
      <c r="S949" s="215">
        <v>0</v>
      </c>
      <c r="T949" s="217">
        <v>0</v>
      </c>
      <c r="U949" s="215">
        <v>76856</v>
      </c>
      <c r="V949" s="217">
        <v>532.98199462890625</v>
      </c>
      <c r="W949" s="215">
        <v>160952</v>
      </c>
      <c r="X949" s="217">
        <v>0.52936941385269165</v>
      </c>
      <c r="Y949" s="217">
        <v>42.753608703613281</v>
      </c>
      <c r="Z949" s="217">
        <v>27.330636978149414</v>
      </c>
      <c r="AA949" s="217">
        <v>52527.2421875</v>
      </c>
      <c r="AB949" s="216">
        <v>9955.9736328125</v>
      </c>
    </row>
    <row r="950" spans="1:28">
      <c r="A950" s="352">
        <v>41860</v>
      </c>
      <c r="B950" s="206" t="s">
        <v>133</v>
      </c>
      <c r="C950" s="206" t="s">
        <v>176</v>
      </c>
      <c r="D950" s="241"/>
      <c r="E950" s="180">
        <v>163</v>
      </c>
      <c r="F950" s="180">
        <v>9</v>
      </c>
      <c r="G950" s="180">
        <v>482</v>
      </c>
      <c r="H950" s="180">
        <v>26</v>
      </c>
      <c r="I950" s="180">
        <v>1367</v>
      </c>
      <c r="J950" s="180">
        <v>80</v>
      </c>
      <c r="K950" s="254">
        <v>17780</v>
      </c>
      <c r="L950" s="254">
        <v>13727634</v>
      </c>
      <c r="M950" s="246">
        <v>0.12951977550983429</v>
      </c>
      <c r="N950" s="254">
        <v>51950988</v>
      </c>
      <c r="O950" s="254">
        <v>52156528</v>
      </c>
      <c r="P950" s="246">
        <v>99.605918884277344</v>
      </c>
      <c r="Q950" s="254">
        <v>0</v>
      </c>
      <c r="R950" s="249">
        <v>0</v>
      </c>
      <c r="S950" s="254">
        <v>0</v>
      </c>
      <c r="T950" s="249">
        <v>0</v>
      </c>
      <c r="U950" s="254">
        <v>92382</v>
      </c>
      <c r="V950" s="249">
        <v>519.58380126953125</v>
      </c>
      <c r="W950" s="254">
        <v>243126</v>
      </c>
      <c r="X950" s="249">
        <v>0.46799111366271973</v>
      </c>
      <c r="Y950" s="249">
        <v>42.813320159912109</v>
      </c>
      <c r="Z950" s="249">
        <v>26.877874374389648</v>
      </c>
      <c r="AA950" s="249">
        <v>97179.8671875</v>
      </c>
      <c r="AB950" s="246">
        <v>19103.533203125</v>
      </c>
    </row>
    <row r="951" spans="1:28">
      <c r="A951" s="352">
        <v>41860</v>
      </c>
      <c r="B951" s="206" t="s">
        <v>125</v>
      </c>
      <c r="C951" s="206" t="s">
        <v>176</v>
      </c>
      <c r="D951" s="241"/>
      <c r="E951" s="180">
        <v>164</v>
      </c>
      <c r="F951" s="180">
        <v>8</v>
      </c>
      <c r="G951" s="180">
        <v>468</v>
      </c>
      <c r="H951" s="180">
        <v>24</v>
      </c>
      <c r="I951" s="180">
        <v>1516</v>
      </c>
      <c r="J951" s="180">
        <v>88</v>
      </c>
      <c r="K951" s="254">
        <v>17220</v>
      </c>
      <c r="L951" s="254">
        <v>11388879</v>
      </c>
      <c r="M951" s="246">
        <v>0.15120013058185577</v>
      </c>
      <c r="N951" s="254">
        <v>38592192</v>
      </c>
      <c r="O951" s="254">
        <v>38858684</v>
      </c>
      <c r="P951" s="246">
        <v>99.314201354980469</v>
      </c>
      <c r="Q951" s="254">
        <v>0</v>
      </c>
      <c r="R951" s="249">
        <v>0</v>
      </c>
      <c r="S951" s="254">
        <v>0</v>
      </c>
      <c r="T951" s="249">
        <v>0</v>
      </c>
      <c r="U951" s="254">
        <v>82005</v>
      </c>
      <c r="V951" s="249">
        <v>476.21951293945312</v>
      </c>
      <c r="W951" s="254">
        <v>191964</v>
      </c>
      <c r="X951" s="249">
        <v>0.49741667509078979</v>
      </c>
      <c r="Y951" s="249">
        <v>41.662948608398437</v>
      </c>
      <c r="Z951" s="249">
        <v>25.809600830078125</v>
      </c>
      <c r="AA951" s="249">
        <v>69647.2734375</v>
      </c>
      <c r="AB951" s="246">
        <v>13174.6572265625</v>
      </c>
    </row>
    <row r="952" spans="1:28">
      <c r="A952" s="352">
        <v>41860</v>
      </c>
      <c r="B952" s="181" t="s">
        <v>127</v>
      </c>
      <c r="C952" s="181" t="s">
        <v>128</v>
      </c>
      <c r="D952" s="241"/>
      <c r="E952" s="388">
        <v>149</v>
      </c>
      <c r="F952" s="388">
        <v>12</v>
      </c>
      <c r="G952" s="388">
        <v>447</v>
      </c>
      <c r="H952" s="388">
        <v>36</v>
      </c>
      <c r="I952" s="388">
        <v>1428</v>
      </c>
      <c r="J952" s="388">
        <v>122</v>
      </c>
      <c r="K952" s="187">
        <v>4585060</v>
      </c>
      <c r="L952" s="187">
        <v>4589020</v>
      </c>
      <c r="M952" s="185">
        <v>99.913703918457031</v>
      </c>
      <c r="N952" s="187">
        <v>20051592</v>
      </c>
      <c r="O952" s="187">
        <v>20137684</v>
      </c>
      <c r="P952" s="185">
        <v>99.572486877441406</v>
      </c>
      <c r="Q952" s="187">
        <v>68996</v>
      </c>
      <c r="R952" s="186">
        <v>1.5035018920898437</v>
      </c>
      <c r="S952" s="187">
        <v>6762</v>
      </c>
      <c r="T952" s="186">
        <v>3.3578835427761078E-2</v>
      </c>
      <c r="U952" s="187">
        <v>65831</v>
      </c>
      <c r="V952" s="186">
        <v>1.4357718229293823</v>
      </c>
      <c r="W952" s="187">
        <v>17184</v>
      </c>
      <c r="X952" s="186">
        <v>8.5698932409286499E-2</v>
      </c>
      <c r="Y952" s="186">
        <v>113.30055999755859</v>
      </c>
      <c r="Z952" s="186">
        <v>27.723508834838867</v>
      </c>
      <c r="AA952" s="186">
        <v>52006.64453125</v>
      </c>
      <c r="AB952" s="185">
        <v>7966.10693359375</v>
      </c>
    </row>
    <row r="953" spans="1:28">
      <c r="A953" s="352">
        <v>41860</v>
      </c>
      <c r="B953" s="181" t="s">
        <v>129</v>
      </c>
      <c r="C953" s="181" t="s">
        <v>128</v>
      </c>
      <c r="D953" s="241"/>
      <c r="E953" s="388">
        <v>151</v>
      </c>
      <c r="F953" s="388">
        <v>2</v>
      </c>
      <c r="G953" s="388">
        <v>449</v>
      </c>
      <c r="H953" s="388">
        <v>6</v>
      </c>
      <c r="I953" s="388">
        <v>1107</v>
      </c>
      <c r="J953" s="388">
        <v>15</v>
      </c>
      <c r="K953" s="187">
        <v>2735021</v>
      </c>
      <c r="L953" s="187">
        <v>2737409</v>
      </c>
      <c r="M953" s="185">
        <v>99.912765502929688</v>
      </c>
      <c r="N953" s="187">
        <v>13299390</v>
      </c>
      <c r="O953" s="187">
        <v>13365113</v>
      </c>
      <c r="P953" s="185">
        <v>99.508247375488281</v>
      </c>
      <c r="Q953" s="187">
        <v>35374</v>
      </c>
      <c r="R953" s="186">
        <v>1.2922438383102417</v>
      </c>
      <c r="S953" s="187">
        <v>4296</v>
      </c>
      <c r="T953" s="186">
        <v>3.2143387943506241E-2</v>
      </c>
      <c r="U953" s="187">
        <v>31902</v>
      </c>
      <c r="V953" s="186">
        <v>1.1664261817932129</v>
      </c>
      <c r="W953" s="187">
        <v>13860</v>
      </c>
      <c r="X953" s="186">
        <v>0.10421530902385712</v>
      </c>
      <c r="Y953" s="186">
        <v>108.63898468017578</v>
      </c>
      <c r="Z953" s="186">
        <v>27.675289154052734</v>
      </c>
      <c r="AA953" s="186">
        <v>38491.41015625</v>
      </c>
      <c r="AB953" s="185">
        <v>5514.25830078125</v>
      </c>
    </row>
    <row r="954" spans="1:28">
      <c r="A954" s="352">
        <v>41860</v>
      </c>
      <c r="B954" s="199" t="s">
        <v>130</v>
      </c>
      <c r="C954" s="199" t="s">
        <v>128</v>
      </c>
      <c r="D954" s="241"/>
      <c r="E954" s="219">
        <v>176</v>
      </c>
      <c r="F954" s="219">
        <v>5</v>
      </c>
      <c r="G954" s="219">
        <v>528</v>
      </c>
      <c r="H954" s="219">
        <v>15</v>
      </c>
      <c r="I954" s="219">
        <v>868</v>
      </c>
      <c r="J954" s="219">
        <v>28</v>
      </c>
      <c r="K954" s="255">
        <v>5590914</v>
      </c>
      <c r="L954" s="255">
        <v>5591576</v>
      </c>
      <c r="M954" s="196">
        <v>99.9881591796875</v>
      </c>
      <c r="N954" s="255">
        <v>29410012</v>
      </c>
      <c r="O954" s="255">
        <v>29462780</v>
      </c>
      <c r="P954" s="196">
        <v>99.820899963378906</v>
      </c>
      <c r="Q954" s="255">
        <v>23004</v>
      </c>
      <c r="R954" s="214">
        <v>0.41140457987785339</v>
      </c>
      <c r="S954" s="255">
        <v>1275</v>
      </c>
      <c r="T954" s="214">
        <v>4.3274937197566032E-3</v>
      </c>
      <c r="U954" s="255">
        <v>36380</v>
      </c>
      <c r="V954" s="214">
        <v>0.65069860219955444</v>
      </c>
      <c r="W954" s="255">
        <v>14010</v>
      </c>
      <c r="X954" s="214">
        <v>4.7636840492486954E-2</v>
      </c>
      <c r="Y954" s="256">
        <v>117.10980224609375</v>
      </c>
      <c r="Z954" s="256">
        <v>30.748630523681641</v>
      </c>
      <c r="AA954" s="256">
        <v>75460.3046875</v>
      </c>
      <c r="AB954" s="256">
        <v>12694.845703125</v>
      </c>
    </row>
    <row r="955" spans="1:28">
      <c r="A955" s="352">
        <v>41860</v>
      </c>
      <c r="B955" s="180" t="s">
        <v>132</v>
      </c>
      <c r="C955" s="180" t="s">
        <v>128</v>
      </c>
      <c r="D955" s="241"/>
      <c r="E955" s="219">
        <v>178</v>
      </c>
      <c r="F955" s="219">
        <v>5</v>
      </c>
      <c r="G955" s="219">
        <v>527</v>
      </c>
      <c r="H955" s="219">
        <v>15</v>
      </c>
      <c r="I955" s="219">
        <v>989</v>
      </c>
      <c r="J955" s="219">
        <v>30</v>
      </c>
      <c r="K955" s="219">
        <v>4853566</v>
      </c>
      <c r="L955" s="219">
        <v>4854975</v>
      </c>
      <c r="M955" s="196">
        <v>99.970977783203125</v>
      </c>
      <c r="N955" s="219">
        <v>24324316</v>
      </c>
      <c r="O955" s="219">
        <v>24378528</v>
      </c>
      <c r="P955" s="196">
        <v>99.777626037597656</v>
      </c>
      <c r="Q955" s="219">
        <v>4598</v>
      </c>
      <c r="R955" s="196">
        <v>9.4706974923610687E-2</v>
      </c>
      <c r="S955" s="219">
        <v>1423</v>
      </c>
      <c r="T955" s="196">
        <v>5.8371038176119328E-3</v>
      </c>
      <c r="U955" s="219">
        <v>33606</v>
      </c>
      <c r="V955" s="196">
        <v>0.69239813089370728</v>
      </c>
      <c r="W955" s="219">
        <v>12006</v>
      </c>
      <c r="X955" s="196">
        <v>4.935801774263382E-2</v>
      </c>
      <c r="Y955" s="194">
        <v>108.01138305664062</v>
      </c>
      <c r="Z955" s="194">
        <v>27.760578155517578</v>
      </c>
      <c r="AA955" s="194">
        <v>59650.4609375</v>
      </c>
      <c r="AB955" s="194">
        <v>8735.87109375</v>
      </c>
    </row>
    <row r="956" spans="1:28">
      <c r="A956" s="352">
        <v>41859</v>
      </c>
      <c r="B956" s="199" t="s">
        <v>6</v>
      </c>
      <c r="C956" s="199"/>
      <c r="D956" s="241"/>
      <c r="E956" s="219">
        <v>1915</v>
      </c>
      <c r="F956" s="219">
        <v>194</v>
      </c>
      <c r="G956" s="219">
        <v>5669</v>
      </c>
      <c r="H956" s="219">
        <v>563</v>
      </c>
      <c r="I956" s="219">
        <v>16563</v>
      </c>
      <c r="J956" s="219">
        <v>2115</v>
      </c>
      <c r="K956" s="255">
        <v>37491451</v>
      </c>
      <c r="L956" s="255">
        <v>87982127</v>
      </c>
      <c r="M956" s="196">
        <v>42.612576302002793</v>
      </c>
      <c r="N956" s="255">
        <v>290854324</v>
      </c>
      <c r="O956" s="255">
        <v>293327693</v>
      </c>
      <c r="P956" s="196">
        <v>99.156789809136768</v>
      </c>
      <c r="Q956" s="255">
        <v>366431</v>
      </c>
      <c r="R956" s="214" t="e">
        <v>#DIV/0!</v>
      </c>
      <c r="S956" s="255">
        <v>350953</v>
      </c>
      <c r="T956" s="214">
        <v>0.28284695949552868</v>
      </c>
      <c r="U956" s="255">
        <v>1326210</v>
      </c>
      <c r="V956" s="214">
        <v>3.537366444856255</v>
      </c>
      <c r="W956" s="255">
        <v>1477960</v>
      </c>
      <c r="X956" s="214">
        <v>0.50814442153281969</v>
      </c>
      <c r="Y956" s="256">
        <v>78.241929690043136</v>
      </c>
      <c r="Z956" s="256">
        <v>28.558044719696046</v>
      </c>
      <c r="AA956" s="256">
        <v>746847.6953125</v>
      </c>
      <c r="AB956" s="256">
        <v>129025.50146484375</v>
      </c>
    </row>
    <row r="957" spans="1:28">
      <c r="A957" s="352">
        <v>41859</v>
      </c>
      <c r="B957" s="180" t="s">
        <v>134</v>
      </c>
      <c r="C957" s="180"/>
      <c r="D957" s="241"/>
      <c r="E957" s="219">
        <v>653</v>
      </c>
      <c r="F957" s="219">
        <v>103</v>
      </c>
      <c r="G957" s="219">
        <v>1947</v>
      </c>
      <c r="H957" s="219">
        <v>311</v>
      </c>
      <c r="I957" s="219">
        <v>6571</v>
      </c>
      <c r="J957" s="219">
        <v>1271</v>
      </c>
      <c r="K957" s="219">
        <v>20708350</v>
      </c>
      <c r="L957" s="219">
        <v>21288238</v>
      </c>
      <c r="M957" s="196">
        <v>97.276016925402658</v>
      </c>
      <c r="N957" s="219">
        <v>42032722</v>
      </c>
      <c r="O957" s="219">
        <v>43129817</v>
      </c>
      <c r="P957" s="196">
        <v>97.456295722284196</v>
      </c>
      <c r="Q957" s="219">
        <v>134687</v>
      </c>
      <c r="R957" s="196">
        <v>0.63268270391727288</v>
      </c>
      <c r="S957" s="219">
        <v>287414</v>
      </c>
      <c r="T957" s="196">
        <v>0.66639280887969332</v>
      </c>
      <c r="U957" s="219">
        <v>825433</v>
      </c>
      <c r="V957" s="196">
        <v>3.9859912558577966</v>
      </c>
      <c r="W957" s="219">
        <v>522907</v>
      </c>
      <c r="X957" s="196">
        <v>1.244047453651181</v>
      </c>
      <c r="Y957" s="194">
        <v>83.722251892089844</v>
      </c>
      <c r="Z957" s="194">
        <v>31.066933059692381</v>
      </c>
      <c r="AA957" s="194">
        <v>253371.6953125</v>
      </c>
      <c r="AB957" s="194">
        <v>37765.5361328125</v>
      </c>
    </row>
    <row r="958" spans="1:28">
      <c r="A958" s="352">
        <v>41859</v>
      </c>
      <c r="B958" s="180" t="s">
        <v>175</v>
      </c>
      <c r="C958" s="180"/>
      <c r="D958" s="241"/>
      <c r="E958" s="219">
        <v>608</v>
      </c>
      <c r="F958" s="219">
        <v>67</v>
      </c>
      <c r="G958" s="219">
        <v>1771</v>
      </c>
      <c r="H958" s="219">
        <v>180</v>
      </c>
      <c r="I958" s="219">
        <v>5520</v>
      </c>
      <c r="J958" s="219">
        <v>651</v>
      </c>
      <c r="K958" s="219">
        <v>68285</v>
      </c>
      <c r="L958" s="219">
        <v>49968760</v>
      </c>
      <c r="M958" s="196">
        <v>0.13665538228285032</v>
      </c>
      <c r="N958" s="219">
        <v>168172096</v>
      </c>
      <c r="O958" s="219">
        <v>169248932</v>
      </c>
      <c r="P958" s="196">
        <v>99.363756103347228</v>
      </c>
      <c r="Q958" s="219">
        <v>0</v>
      </c>
      <c r="R958" s="196" t="e">
        <v>#DIV/0!</v>
      </c>
      <c r="S958" s="219">
        <v>0</v>
      </c>
      <c r="T958" s="196" t="e">
        <v>#DIV/0!</v>
      </c>
      <c r="U958" s="219">
        <v>342365</v>
      </c>
      <c r="V958" s="196">
        <v>501.37658314662895</v>
      </c>
      <c r="W958" s="219">
        <v>896366</v>
      </c>
      <c r="X958" s="196">
        <v>0.53300519896127374</v>
      </c>
      <c r="Y958" s="194">
        <v>42.007035255432129</v>
      </c>
      <c r="Z958" s="194">
        <v>26.434916496276855</v>
      </c>
      <c r="AA958" s="194">
        <v>300074.8203125</v>
      </c>
      <c r="AB958" s="194">
        <v>58916.5068359375</v>
      </c>
    </row>
    <row r="959" spans="1:28">
      <c r="A959" s="352">
        <v>41859</v>
      </c>
      <c r="B959" s="218" t="s">
        <v>135</v>
      </c>
      <c r="C959" s="126"/>
      <c r="D959" s="241"/>
      <c r="E959" s="219">
        <v>654</v>
      </c>
      <c r="F959" s="219">
        <v>24</v>
      </c>
      <c r="G959" s="219">
        <v>1951</v>
      </c>
      <c r="H959" s="219">
        <v>72</v>
      </c>
      <c r="I959" s="219">
        <v>4472</v>
      </c>
      <c r="J959" s="219">
        <v>193</v>
      </c>
      <c r="K959" s="189">
        <v>16714816</v>
      </c>
      <c r="L959" s="189">
        <v>16725129</v>
      </c>
      <c r="M959" s="196">
        <v>99.93833829323529</v>
      </c>
      <c r="N959" s="189">
        <v>80649506</v>
      </c>
      <c r="O959" s="189">
        <v>80948944</v>
      </c>
      <c r="P959" s="196">
        <v>99.630090294939492</v>
      </c>
      <c r="Q959" s="189">
        <v>231744</v>
      </c>
      <c r="R959" s="192">
        <v>1.3856036618487748</v>
      </c>
      <c r="S959" s="189">
        <v>63539</v>
      </c>
      <c r="T959" s="192">
        <v>7.8492686596585703E-2</v>
      </c>
      <c r="U959" s="189">
        <v>158412</v>
      </c>
      <c r="V959" s="205">
        <v>0.94773401730944706</v>
      </c>
      <c r="W959" s="189">
        <v>58687</v>
      </c>
      <c r="X959" s="205">
        <v>7.2767960529765932E-2</v>
      </c>
      <c r="Y959" s="203">
        <v>108.99650192260742</v>
      </c>
      <c r="Z959" s="203">
        <v>28.172284603118896</v>
      </c>
      <c r="AA959" s="203">
        <v>193401.1796875</v>
      </c>
      <c r="AB959" s="203">
        <v>32343.45849609375</v>
      </c>
    </row>
    <row r="960" spans="1:28">
      <c r="A960" s="352">
        <v>41859</v>
      </c>
      <c r="B960" s="218" t="s">
        <v>121</v>
      </c>
      <c r="C960" s="218" t="s">
        <v>122</v>
      </c>
      <c r="D960" s="241"/>
      <c r="E960" s="305">
        <v>168</v>
      </c>
      <c r="F960" s="305">
        <v>60</v>
      </c>
      <c r="G960" s="305">
        <v>492</v>
      </c>
      <c r="H960" s="305">
        <v>181</v>
      </c>
      <c r="I960" s="305">
        <v>1820</v>
      </c>
      <c r="J960" s="305">
        <v>747</v>
      </c>
      <c r="K960" s="215">
        <v>7140817</v>
      </c>
      <c r="L960" s="215">
        <v>7446679</v>
      </c>
      <c r="M960" s="216">
        <v>95.89263916015625</v>
      </c>
      <c r="N960" s="215">
        <v>15557614</v>
      </c>
      <c r="O960" s="215">
        <v>16091914</v>
      </c>
      <c r="P960" s="216">
        <v>96.679695129394531</v>
      </c>
      <c r="Q960" s="215">
        <v>115130</v>
      </c>
      <c r="R960" s="217">
        <v>1.5460582971572876</v>
      </c>
      <c r="S960" s="215">
        <v>233550</v>
      </c>
      <c r="T960" s="217">
        <v>1.4513500928878784</v>
      </c>
      <c r="U960" s="215">
        <v>393651</v>
      </c>
      <c r="V960" s="217">
        <v>5.5126886367797852</v>
      </c>
      <c r="W960" s="215">
        <v>272472</v>
      </c>
      <c r="X960" s="217">
        <v>1.7513740062713623</v>
      </c>
      <c r="Y960" s="217">
        <v>71.371612548828125</v>
      </c>
      <c r="Z960" s="217">
        <v>25.386919021606445</v>
      </c>
      <c r="AA960" s="217">
        <v>77265.796875</v>
      </c>
      <c r="AB960" s="216">
        <v>11446.720703125</v>
      </c>
    </row>
    <row r="961" spans="1:28">
      <c r="A961" s="352">
        <v>41859</v>
      </c>
      <c r="B961" s="242" t="s">
        <v>123</v>
      </c>
      <c r="C961" s="218" t="s">
        <v>122</v>
      </c>
      <c r="D961" s="241"/>
      <c r="E961" s="305">
        <v>158</v>
      </c>
      <c r="F961" s="305">
        <v>11</v>
      </c>
      <c r="G961" s="305">
        <v>485</v>
      </c>
      <c r="H961" s="305">
        <v>34</v>
      </c>
      <c r="I961" s="305">
        <v>1423</v>
      </c>
      <c r="J961" s="305">
        <v>123</v>
      </c>
      <c r="K961" s="215">
        <v>4612710</v>
      </c>
      <c r="L961" s="215">
        <v>4693999</v>
      </c>
      <c r="M961" s="216">
        <v>98.268234252929688</v>
      </c>
      <c r="N961" s="215">
        <v>8267224</v>
      </c>
      <c r="O961" s="215">
        <v>8449946</v>
      </c>
      <c r="P961" s="216">
        <v>97.837593078613281</v>
      </c>
      <c r="Q961" s="215">
        <v>5263</v>
      </c>
      <c r="R961" s="217">
        <v>0.11212188005447388</v>
      </c>
      <c r="S961" s="215">
        <v>8690</v>
      </c>
      <c r="T961" s="217">
        <v>0.10284089297056198</v>
      </c>
      <c r="U961" s="215">
        <v>128146</v>
      </c>
      <c r="V961" s="217">
        <v>2.778106689453125</v>
      </c>
      <c r="W961" s="215">
        <v>79935</v>
      </c>
      <c r="X961" s="217">
        <v>0.96689045429229736</v>
      </c>
      <c r="Y961" s="217">
        <v>90.793121337890625</v>
      </c>
      <c r="Z961" s="217">
        <v>32.169994354248047</v>
      </c>
      <c r="AA961" s="217">
        <v>55451.97265625</v>
      </c>
      <c r="AB961" s="216">
        <v>8109.0966796875</v>
      </c>
    </row>
    <row r="962" spans="1:28">
      <c r="A962" s="352">
        <v>41859</v>
      </c>
      <c r="B962" s="242" t="s">
        <v>183</v>
      </c>
      <c r="C962" s="218" t="s">
        <v>122</v>
      </c>
      <c r="D962" s="241"/>
      <c r="E962" s="305">
        <v>129</v>
      </c>
      <c r="F962" s="305">
        <v>10</v>
      </c>
      <c r="G962" s="305">
        <v>385</v>
      </c>
      <c r="H962" s="305">
        <v>30</v>
      </c>
      <c r="I962" s="305">
        <v>1462</v>
      </c>
      <c r="J962" s="305">
        <v>120</v>
      </c>
      <c r="K962" s="215">
        <v>3433682</v>
      </c>
      <c r="L962" s="215">
        <v>3501148</v>
      </c>
      <c r="M962" s="216">
        <v>98.073028564453125</v>
      </c>
      <c r="N962" s="215">
        <v>6633422</v>
      </c>
      <c r="O962" s="215">
        <v>6754169</v>
      </c>
      <c r="P962" s="216">
        <v>98.212257385253906</v>
      </c>
      <c r="Q962" s="215">
        <v>2584</v>
      </c>
      <c r="R962" s="217">
        <v>7.3804363608360291E-2</v>
      </c>
      <c r="S962" s="215">
        <v>1306</v>
      </c>
      <c r="T962" s="217">
        <v>1.933620497584343E-2</v>
      </c>
      <c r="U962" s="215">
        <v>104076</v>
      </c>
      <c r="V962" s="217">
        <v>3.0310320854187012</v>
      </c>
      <c r="W962" s="215">
        <v>60374</v>
      </c>
      <c r="X962" s="217">
        <v>0.91014862060546875</v>
      </c>
      <c r="Y962" s="217">
        <v>87.824844360351563</v>
      </c>
      <c r="Z962" s="217">
        <v>34.183036804199219</v>
      </c>
      <c r="AA962" s="217">
        <v>45522.2734375</v>
      </c>
      <c r="AB962" s="216">
        <v>7494.21630859375</v>
      </c>
    </row>
    <row r="963" spans="1:28">
      <c r="A963" s="352">
        <v>41859</v>
      </c>
      <c r="B963" s="181" t="s">
        <v>126</v>
      </c>
      <c r="C963" s="218" t="s">
        <v>122</v>
      </c>
      <c r="D963" s="241"/>
      <c r="E963" s="305">
        <v>103</v>
      </c>
      <c r="F963" s="305">
        <v>5</v>
      </c>
      <c r="G963" s="305">
        <v>302</v>
      </c>
      <c r="H963" s="305">
        <v>15</v>
      </c>
      <c r="I963" s="305">
        <v>918</v>
      </c>
      <c r="J963" s="305">
        <v>62</v>
      </c>
      <c r="K963" s="215">
        <v>2842438</v>
      </c>
      <c r="L963" s="215">
        <v>2897422</v>
      </c>
      <c r="M963" s="216">
        <v>98.102310180664063</v>
      </c>
      <c r="N963" s="215">
        <v>5510193</v>
      </c>
      <c r="O963" s="215">
        <v>5615865</v>
      </c>
      <c r="P963" s="216">
        <v>98.118331909179688</v>
      </c>
      <c r="Q963" s="215">
        <v>2525</v>
      </c>
      <c r="R963" s="217">
        <v>8.7146438658237457E-2</v>
      </c>
      <c r="S963" s="215">
        <v>1287</v>
      </c>
      <c r="T963" s="217">
        <v>2.2917216643691063E-2</v>
      </c>
      <c r="U963" s="215">
        <v>81812</v>
      </c>
      <c r="V963" s="217">
        <v>2.8782334327697754</v>
      </c>
      <c r="W963" s="215">
        <v>46698</v>
      </c>
      <c r="X963" s="217">
        <v>0.84748393297195435</v>
      </c>
      <c r="Y963" s="217">
        <v>88.689384460449219</v>
      </c>
      <c r="Z963" s="217">
        <v>32.317367553710937</v>
      </c>
      <c r="AA963" s="217">
        <v>37395.484375</v>
      </c>
      <c r="AB963" s="216">
        <v>5218.81396484375</v>
      </c>
    </row>
    <row r="964" spans="1:28">
      <c r="A964" s="352">
        <v>41859</v>
      </c>
      <c r="B964" s="181" t="s">
        <v>184</v>
      </c>
      <c r="C964" s="218" t="s">
        <v>122</v>
      </c>
      <c r="D964" s="241"/>
      <c r="E964" s="305">
        <v>95</v>
      </c>
      <c r="F964" s="305">
        <v>17</v>
      </c>
      <c r="G964" s="305">
        <v>283</v>
      </c>
      <c r="H964" s="305">
        <v>51</v>
      </c>
      <c r="I964" s="305">
        <v>948</v>
      </c>
      <c r="J964" s="305">
        <v>219</v>
      </c>
      <c r="K964" s="215">
        <v>2678703</v>
      </c>
      <c r="L964" s="215">
        <v>2748990</v>
      </c>
      <c r="M964" s="216">
        <v>97.443168640136719</v>
      </c>
      <c r="N964" s="215">
        <v>6064269</v>
      </c>
      <c r="O964" s="215">
        <v>6217923</v>
      </c>
      <c r="P964" s="216">
        <v>97.528854370117187</v>
      </c>
      <c r="Q964" s="215">
        <v>9185</v>
      </c>
      <c r="R964" s="217">
        <v>0.33412271738052368</v>
      </c>
      <c r="S964" s="215">
        <v>42581</v>
      </c>
      <c r="T964" s="217">
        <v>0.68481063842773438</v>
      </c>
      <c r="U964" s="215">
        <v>117748</v>
      </c>
      <c r="V964" s="217">
        <v>4.3957095146179199</v>
      </c>
      <c r="W964" s="215">
        <v>63428</v>
      </c>
      <c r="X964" s="217">
        <v>1.0459299087524414</v>
      </c>
      <c r="Y964" s="217">
        <v>79.932296752929688</v>
      </c>
      <c r="Z964" s="217">
        <v>31.277347564697266</v>
      </c>
      <c r="AA964" s="217">
        <v>37736.16796875</v>
      </c>
      <c r="AB964" s="216">
        <v>5496.6884765625</v>
      </c>
    </row>
    <row r="965" spans="1:28">
      <c r="A965" s="352">
        <v>41859</v>
      </c>
      <c r="B965" s="181" t="s">
        <v>131</v>
      </c>
      <c r="C965" s="218" t="s">
        <v>176</v>
      </c>
      <c r="D965" s="241"/>
      <c r="E965" s="305">
        <v>168</v>
      </c>
      <c r="F965" s="305">
        <v>20</v>
      </c>
      <c r="G965" s="305">
        <v>489</v>
      </c>
      <c r="H965" s="305">
        <v>50</v>
      </c>
      <c r="I965" s="305">
        <v>1381</v>
      </c>
      <c r="J965" s="305">
        <v>160</v>
      </c>
      <c r="K965" s="215">
        <v>18865</v>
      </c>
      <c r="L965" s="215">
        <v>14458707</v>
      </c>
      <c r="M965" s="216">
        <v>0.13047501444816589</v>
      </c>
      <c r="N965" s="215">
        <v>47335448</v>
      </c>
      <c r="O965" s="215">
        <v>47637604</v>
      </c>
      <c r="P965" s="216">
        <v>99.36572265625</v>
      </c>
      <c r="Q965" s="215">
        <v>0</v>
      </c>
      <c r="R965" s="217">
        <v>0</v>
      </c>
      <c r="S965" s="215">
        <v>0</v>
      </c>
      <c r="T965" s="217">
        <v>0</v>
      </c>
      <c r="U965" s="215">
        <v>94458</v>
      </c>
      <c r="V965" s="217">
        <v>500.70501708984375</v>
      </c>
      <c r="W965" s="215">
        <v>317831</v>
      </c>
      <c r="X965" s="217">
        <v>0.67144393920898438</v>
      </c>
      <c r="Y965" s="217">
        <v>41.699481964111328</v>
      </c>
      <c r="Z965" s="217">
        <v>26.286109924316406</v>
      </c>
      <c r="AA965" s="217">
        <v>80485.796875</v>
      </c>
      <c r="AB965" s="216">
        <v>16611.724609375</v>
      </c>
    </row>
    <row r="966" spans="1:28">
      <c r="A966" s="352">
        <v>41859</v>
      </c>
      <c r="B966" s="181" t="s">
        <v>124</v>
      </c>
      <c r="C966" s="181" t="s">
        <v>176</v>
      </c>
      <c r="D966" s="241"/>
      <c r="E966" s="180">
        <v>113</v>
      </c>
      <c r="F966" s="180">
        <v>30</v>
      </c>
      <c r="G966" s="180">
        <v>332</v>
      </c>
      <c r="H966" s="180">
        <v>80</v>
      </c>
      <c r="I966" s="180">
        <v>1262</v>
      </c>
      <c r="J966" s="180">
        <v>325</v>
      </c>
      <c r="K966" s="215">
        <v>14420</v>
      </c>
      <c r="L966" s="215">
        <v>10282053</v>
      </c>
      <c r="M966" s="216">
        <v>0.14024436473846436</v>
      </c>
      <c r="N966" s="215">
        <v>30013072</v>
      </c>
      <c r="O966" s="215">
        <v>30290216</v>
      </c>
      <c r="P966" s="216">
        <v>99.085037231445313</v>
      </c>
      <c r="Q966" s="215">
        <v>0</v>
      </c>
      <c r="R966" s="217">
        <v>0</v>
      </c>
      <c r="S966" s="215">
        <v>0</v>
      </c>
      <c r="T966" s="217">
        <v>0</v>
      </c>
      <c r="U966" s="215">
        <v>78657</v>
      </c>
      <c r="V966" s="217">
        <v>545.4715576171875</v>
      </c>
      <c r="W966" s="215">
        <v>166586</v>
      </c>
      <c r="X966" s="217">
        <v>0.55504482984542847</v>
      </c>
      <c r="Y966" s="217">
        <v>42.555339813232422</v>
      </c>
      <c r="Z966" s="217">
        <v>27.47093391418457</v>
      </c>
      <c r="AA966" s="217">
        <v>53437.4765625</v>
      </c>
      <c r="AB966" s="216">
        <v>10079.990234375</v>
      </c>
    </row>
    <row r="967" spans="1:28">
      <c r="A967" s="352">
        <v>41859</v>
      </c>
      <c r="B967" s="206" t="s">
        <v>133</v>
      </c>
      <c r="C967" s="206" t="s">
        <v>176</v>
      </c>
      <c r="D967" s="241"/>
      <c r="E967" s="180">
        <v>163</v>
      </c>
      <c r="F967" s="180">
        <v>9</v>
      </c>
      <c r="G967" s="180">
        <v>482</v>
      </c>
      <c r="H967" s="180">
        <v>26</v>
      </c>
      <c r="I967" s="180">
        <v>1362</v>
      </c>
      <c r="J967" s="180">
        <v>80</v>
      </c>
      <c r="K967" s="254">
        <v>17780</v>
      </c>
      <c r="L967" s="254">
        <v>13698304</v>
      </c>
      <c r="M967" s="246">
        <v>0.12979708611965179</v>
      </c>
      <c r="N967" s="254">
        <v>52265328</v>
      </c>
      <c r="O967" s="254">
        <v>52492308</v>
      </c>
      <c r="P967" s="246">
        <v>99.567596435546875</v>
      </c>
      <c r="Q967" s="254">
        <v>0</v>
      </c>
      <c r="R967" s="249">
        <v>0</v>
      </c>
      <c r="S967" s="254">
        <v>0</v>
      </c>
      <c r="T967" s="249">
        <v>0</v>
      </c>
      <c r="U967" s="254">
        <v>85816</v>
      </c>
      <c r="V967" s="249">
        <v>482.6546630859375</v>
      </c>
      <c r="W967" s="254">
        <v>218538</v>
      </c>
      <c r="X967" s="249">
        <v>0.41813188791275024</v>
      </c>
      <c r="Y967" s="249">
        <v>42.129924774169922</v>
      </c>
      <c r="Z967" s="249">
        <v>26.364940643310547</v>
      </c>
      <c r="AA967" s="249">
        <v>96133.6796875</v>
      </c>
      <c r="AB967" s="246">
        <v>19229.193359375</v>
      </c>
    </row>
    <row r="968" spans="1:28">
      <c r="A968" s="352">
        <v>41859</v>
      </c>
      <c r="B968" s="206" t="s">
        <v>125</v>
      </c>
      <c r="C968" s="206" t="s">
        <v>176</v>
      </c>
      <c r="D968" s="241"/>
      <c r="E968" s="180">
        <v>164</v>
      </c>
      <c r="F968" s="180">
        <v>8</v>
      </c>
      <c r="G968" s="180">
        <v>468</v>
      </c>
      <c r="H968" s="180">
        <v>24</v>
      </c>
      <c r="I968" s="180">
        <v>1515</v>
      </c>
      <c r="J968" s="180">
        <v>86</v>
      </c>
      <c r="K968" s="254">
        <v>17220</v>
      </c>
      <c r="L968" s="254">
        <v>11529696</v>
      </c>
      <c r="M968" s="246">
        <v>0.14935345947742462</v>
      </c>
      <c r="N968" s="254">
        <v>38558248</v>
      </c>
      <c r="O968" s="254">
        <v>38828804</v>
      </c>
      <c r="P968" s="246">
        <v>99.303207397460938</v>
      </c>
      <c r="Q968" s="254">
        <v>0</v>
      </c>
      <c r="R968" s="249">
        <v>0</v>
      </c>
      <c r="S968" s="254">
        <v>0</v>
      </c>
      <c r="T968" s="249">
        <v>0</v>
      </c>
      <c r="U968" s="254">
        <v>83434</v>
      </c>
      <c r="V968" s="249">
        <v>484.51800537109375</v>
      </c>
      <c r="W968" s="254">
        <v>193411</v>
      </c>
      <c r="X968" s="249">
        <v>0.50160735845565796</v>
      </c>
      <c r="Y968" s="249">
        <v>41.643394470214844</v>
      </c>
      <c r="Z968" s="249">
        <v>25.617681503295898</v>
      </c>
      <c r="AA968" s="249">
        <v>70017.8671875</v>
      </c>
      <c r="AB968" s="246">
        <v>12995.5986328125</v>
      </c>
    </row>
    <row r="969" spans="1:28">
      <c r="A969" s="352">
        <v>41859</v>
      </c>
      <c r="B969" s="181" t="s">
        <v>127</v>
      </c>
      <c r="C969" s="181" t="s">
        <v>128</v>
      </c>
      <c r="D969" s="241"/>
      <c r="E969" s="388">
        <v>149</v>
      </c>
      <c r="F969" s="388">
        <v>12</v>
      </c>
      <c r="G969" s="388">
        <v>447</v>
      </c>
      <c r="H969" s="388">
        <v>36</v>
      </c>
      <c r="I969" s="388">
        <v>1449</v>
      </c>
      <c r="J969" s="388">
        <v>122</v>
      </c>
      <c r="K969" s="187">
        <v>4193319</v>
      </c>
      <c r="L969" s="187">
        <v>4197701</v>
      </c>
      <c r="M969" s="185">
        <v>99.895606994628906</v>
      </c>
      <c r="N969" s="187">
        <v>18301720</v>
      </c>
      <c r="O969" s="187">
        <v>18403986</v>
      </c>
      <c r="P969" s="185">
        <v>99.444328308105469</v>
      </c>
      <c r="Q969" s="187">
        <v>105693</v>
      </c>
      <c r="R969" s="186">
        <v>2.5178782939910889</v>
      </c>
      <c r="S969" s="187">
        <v>23029</v>
      </c>
      <c r="T969" s="186">
        <v>0.12513050436973572</v>
      </c>
      <c r="U969" s="187">
        <v>51100</v>
      </c>
      <c r="V969" s="186">
        <v>1.2186051607131958</v>
      </c>
      <c r="W969" s="187">
        <v>16448</v>
      </c>
      <c r="X969" s="186">
        <v>8.9871332049369812E-2</v>
      </c>
      <c r="Y969" s="186">
        <v>111.60993194580078</v>
      </c>
      <c r="Z969" s="186">
        <v>27.895364761352539</v>
      </c>
      <c r="AA969" s="186">
        <v>43705.49609375</v>
      </c>
      <c r="AB969" s="185">
        <v>7427.12451171875</v>
      </c>
    </row>
    <row r="970" spans="1:28">
      <c r="A970" s="352">
        <v>41859</v>
      </c>
      <c r="B970" s="181" t="s">
        <v>129</v>
      </c>
      <c r="C970" s="181" t="s">
        <v>128</v>
      </c>
      <c r="D970" s="241"/>
      <c r="E970" s="388">
        <v>151</v>
      </c>
      <c r="F970" s="388">
        <v>2</v>
      </c>
      <c r="G970" s="388">
        <v>449</v>
      </c>
      <c r="H970" s="388">
        <v>6</v>
      </c>
      <c r="I970" s="388">
        <v>1117</v>
      </c>
      <c r="J970" s="388">
        <v>15</v>
      </c>
      <c r="K970" s="187">
        <v>2582099</v>
      </c>
      <c r="L970" s="187">
        <v>2585780</v>
      </c>
      <c r="M970" s="185">
        <v>99.857643127441406</v>
      </c>
      <c r="N970" s="187">
        <v>12358856</v>
      </c>
      <c r="O970" s="187">
        <v>12433942</v>
      </c>
      <c r="P970" s="185">
        <v>99.3961181640625</v>
      </c>
      <c r="Q970" s="187">
        <v>46352</v>
      </c>
      <c r="R970" s="186">
        <v>1.7925732135772705</v>
      </c>
      <c r="S970" s="187">
        <v>8857</v>
      </c>
      <c r="T970" s="186">
        <v>7.1232438087463379E-2</v>
      </c>
      <c r="U970" s="187">
        <v>30407</v>
      </c>
      <c r="V970" s="186">
        <v>1.1776077747344971</v>
      </c>
      <c r="W970" s="187">
        <v>14707</v>
      </c>
      <c r="X970" s="186">
        <v>0.11899968981742859</v>
      </c>
      <c r="Y970" s="186">
        <v>106.97809600830078</v>
      </c>
      <c r="Z970" s="186">
        <v>27.241012573242188</v>
      </c>
      <c r="AA970" s="186">
        <v>33223.02734375</v>
      </c>
      <c r="AB970" s="185">
        <v>5100.3876953125</v>
      </c>
    </row>
    <row r="971" spans="1:28">
      <c r="A971" s="352">
        <v>41859</v>
      </c>
      <c r="B971" s="199" t="s">
        <v>130</v>
      </c>
      <c r="C971" s="199" t="s">
        <v>128</v>
      </c>
      <c r="D971" s="241"/>
      <c r="E971" s="219">
        <v>176</v>
      </c>
      <c r="F971" s="219">
        <v>5</v>
      </c>
      <c r="G971" s="219">
        <v>528</v>
      </c>
      <c r="H971" s="219">
        <v>15</v>
      </c>
      <c r="I971" s="219">
        <v>896</v>
      </c>
      <c r="J971" s="219">
        <v>28</v>
      </c>
      <c r="K971" s="255">
        <v>5387122</v>
      </c>
      <c r="L971" s="255">
        <v>5387955</v>
      </c>
      <c r="M971" s="196">
        <v>99.984542846679688</v>
      </c>
      <c r="N971" s="255">
        <v>27723752</v>
      </c>
      <c r="O971" s="255">
        <v>27786412</v>
      </c>
      <c r="P971" s="196">
        <v>99.774490356445313</v>
      </c>
      <c r="Q971" s="255">
        <v>76837</v>
      </c>
      <c r="R971" s="214">
        <v>1.4260883331298828</v>
      </c>
      <c r="S971" s="255">
        <v>27102</v>
      </c>
      <c r="T971" s="214">
        <v>9.7536884248256683E-2</v>
      </c>
      <c r="U971" s="255">
        <v>41993</v>
      </c>
      <c r="V971" s="214">
        <v>0.7795071005821228</v>
      </c>
      <c r="W971" s="255">
        <v>14451</v>
      </c>
      <c r="X971" s="214">
        <v>5.2124980837106705E-2</v>
      </c>
      <c r="Y971" s="256">
        <v>113.37663269042969</v>
      </c>
      <c r="Z971" s="256">
        <v>29.432628631591797</v>
      </c>
      <c r="AA971" s="256">
        <v>62870.31640625</v>
      </c>
      <c r="AB971" s="256">
        <v>11081.3583984375</v>
      </c>
    </row>
    <row r="972" spans="1:28">
      <c r="A972" s="352">
        <v>41859</v>
      </c>
      <c r="B972" s="180" t="s">
        <v>132</v>
      </c>
      <c r="C972" s="180" t="s">
        <v>128</v>
      </c>
      <c r="D972" s="241"/>
      <c r="E972" s="219">
        <v>178</v>
      </c>
      <c r="F972" s="219">
        <v>5</v>
      </c>
      <c r="G972" s="219">
        <v>527</v>
      </c>
      <c r="H972" s="219">
        <v>15</v>
      </c>
      <c r="I972" s="219">
        <v>1010</v>
      </c>
      <c r="J972" s="219">
        <v>28</v>
      </c>
      <c r="K972" s="219">
        <v>4552276</v>
      </c>
      <c r="L972" s="219">
        <v>4553693</v>
      </c>
      <c r="M972" s="196">
        <v>99.968879699707031</v>
      </c>
      <c r="N972" s="219">
        <v>22265178</v>
      </c>
      <c r="O972" s="219">
        <v>22324604</v>
      </c>
      <c r="P972" s="196">
        <v>99.733810424804688</v>
      </c>
      <c r="Q972" s="219">
        <v>2862</v>
      </c>
      <c r="R972" s="196">
        <v>6.2850087881088257E-2</v>
      </c>
      <c r="S972" s="219">
        <v>4551</v>
      </c>
      <c r="T972" s="196">
        <v>2.0385580137372017E-2</v>
      </c>
      <c r="U972" s="219">
        <v>34912</v>
      </c>
      <c r="V972" s="196">
        <v>0.76691305637359619</v>
      </c>
      <c r="W972" s="219">
        <v>13081</v>
      </c>
      <c r="X972" s="196">
        <v>5.8750934898853302E-2</v>
      </c>
      <c r="Y972" s="194">
        <v>104.02134704589844</v>
      </c>
      <c r="Z972" s="194">
        <v>28.120132446289063</v>
      </c>
      <c r="AA972" s="194">
        <v>53602.33984375</v>
      </c>
      <c r="AB972" s="194">
        <v>8734.587890625</v>
      </c>
    </row>
    <row r="973" spans="1:28">
      <c r="A973" s="352">
        <v>41858</v>
      </c>
      <c r="B973" s="199" t="s">
        <v>6</v>
      </c>
      <c r="C973" s="199"/>
      <c r="D973" s="241"/>
      <c r="E973" s="219">
        <v>1915</v>
      </c>
      <c r="F973" s="219">
        <v>194</v>
      </c>
      <c r="G973" s="219">
        <v>5668</v>
      </c>
      <c r="H973" s="219">
        <v>563</v>
      </c>
      <c r="I973" s="219">
        <v>16017</v>
      </c>
      <c r="J973" s="219">
        <v>2099</v>
      </c>
      <c r="K973" s="255">
        <v>37701191</v>
      </c>
      <c r="L973" s="255">
        <v>88860224</v>
      </c>
      <c r="M973" s="196">
        <v>42.427521902263045</v>
      </c>
      <c r="N973" s="255">
        <v>300306630</v>
      </c>
      <c r="O973" s="255">
        <v>302725843</v>
      </c>
      <c r="P973" s="196">
        <v>99.200856796358806</v>
      </c>
      <c r="Q973" s="255">
        <v>288325</v>
      </c>
      <c r="R973" s="214" t="e">
        <v>#DIV/0!</v>
      </c>
      <c r="S973" s="255">
        <v>265829</v>
      </c>
      <c r="T973" s="214">
        <v>0.20432580783603471</v>
      </c>
      <c r="U973" s="255">
        <v>1317727</v>
      </c>
      <c r="V973" s="214">
        <v>3.4951867280807591</v>
      </c>
      <c r="W973" s="255">
        <v>1450348</v>
      </c>
      <c r="X973" s="214">
        <v>0.48295569666250854</v>
      </c>
      <c r="Y973" s="256">
        <v>78.79829750061036</v>
      </c>
      <c r="Z973" s="256">
        <v>28.698467858632409</v>
      </c>
      <c r="AA973" s="256">
        <v>775129.57421875</v>
      </c>
      <c r="AB973" s="256">
        <v>132001.23828125</v>
      </c>
    </row>
    <row r="974" spans="1:28">
      <c r="A974" s="352">
        <v>41858</v>
      </c>
      <c r="B974" s="180" t="s">
        <v>134</v>
      </c>
      <c r="C974" s="180"/>
      <c r="D974" s="241"/>
      <c r="E974" s="219">
        <v>653</v>
      </c>
      <c r="F974" s="219">
        <v>103</v>
      </c>
      <c r="G974" s="219">
        <v>1946</v>
      </c>
      <c r="H974" s="219">
        <v>311</v>
      </c>
      <c r="I974" s="219">
        <v>6129</v>
      </c>
      <c r="J974" s="219">
        <v>1259</v>
      </c>
      <c r="K974" s="219">
        <v>19546852</v>
      </c>
      <c r="L974" s="219">
        <v>20073873</v>
      </c>
      <c r="M974" s="196">
        <v>97.374592337014391</v>
      </c>
      <c r="N974" s="219">
        <v>40138080</v>
      </c>
      <c r="O974" s="219">
        <v>41168118</v>
      </c>
      <c r="P974" s="196">
        <v>97.497971609972552</v>
      </c>
      <c r="Q974" s="219">
        <v>124886</v>
      </c>
      <c r="R974" s="196">
        <v>0.62213205171662511</v>
      </c>
      <c r="S974" s="219">
        <v>251084</v>
      </c>
      <c r="T974" s="196">
        <v>0.60989915726761579</v>
      </c>
      <c r="U974" s="219">
        <v>797120</v>
      </c>
      <c r="V974" s="196">
        <v>4.0779968107731515</v>
      </c>
      <c r="W974" s="219">
        <v>491641</v>
      </c>
      <c r="X974" s="196">
        <v>1.2248742173817859</v>
      </c>
      <c r="Y974" s="194">
        <v>82.68734436035156</v>
      </c>
      <c r="Z974" s="194">
        <v>30.614076995849608</v>
      </c>
      <c r="AA974" s="194">
        <v>237246.9296875</v>
      </c>
      <c r="AB974" s="194">
        <v>34847.9951171875</v>
      </c>
    </row>
    <row r="975" spans="1:28">
      <c r="A975" s="352">
        <v>41858</v>
      </c>
      <c r="B975" s="180" t="s">
        <v>175</v>
      </c>
      <c r="C975" s="180"/>
      <c r="D975" s="241"/>
      <c r="E975" s="219">
        <v>608</v>
      </c>
      <c r="F975" s="219">
        <v>67</v>
      </c>
      <c r="G975" s="219">
        <v>1771</v>
      </c>
      <c r="H975" s="219">
        <v>180</v>
      </c>
      <c r="I975" s="219">
        <v>5508</v>
      </c>
      <c r="J975" s="219">
        <v>648</v>
      </c>
      <c r="K975" s="219">
        <v>68285</v>
      </c>
      <c r="L975" s="219">
        <v>50690098</v>
      </c>
      <c r="M975" s="196">
        <v>0.13471072792165445</v>
      </c>
      <c r="N975" s="219">
        <v>171507270</v>
      </c>
      <c r="O975" s="219">
        <v>172625292</v>
      </c>
      <c r="P975" s="196">
        <v>99.352341718269187</v>
      </c>
      <c r="Q975" s="219">
        <v>0</v>
      </c>
      <c r="R975" s="196" t="e">
        <v>#DIV/0!</v>
      </c>
      <c r="S975" s="219">
        <v>0</v>
      </c>
      <c r="T975" s="196" t="e">
        <v>#DIV/0!</v>
      </c>
      <c r="U975" s="219">
        <v>352284</v>
      </c>
      <c r="V975" s="196">
        <v>515.90246368977682</v>
      </c>
      <c r="W975" s="219">
        <v>902646</v>
      </c>
      <c r="X975" s="196">
        <v>0.526301872549785</v>
      </c>
      <c r="Y975" s="194">
        <v>41.842739105224609</v>
      </c>
      <c r="Z975" s="194">
        <v>26.313593864440918</v>
      </c>
      <c r="AA975" s="194">
        <v>305403.19921875</v>
      </c>
      <c r="AB975" s="194">
        <v>59952.8134765625</v>
      </c>
    </row>
    <row r="976" spans="1:28">
      <c r="A976" s="352">
        <v>41858</v>
      </c>
      <c r="B976" s="218" t="s">
        <v>135</v>
      </c>
      <c r="C976" s="126"/>
      <c r="D976" s="241"/>
      <c r="E976" s="219">
        <v>654</v>
      </c>
      <c r="F976" s="219">
        <v>24</v>
      </c>
      <c r="G976" s="219">
        <v>1951</v>
      </c>
      <c r="H976" s="219">
        <v>72</v>
      </c>
      <c r="I976" s="219">
        <v>4380</v>
      </c>
      <c r="J976" s="219">
        <v>192</v>
      </c>
      <c r="K976" s="189">
        <v>18086054</v>
      </c>
      <c r="L976" s="189">
        <v>18096253</v>
      </c>
      <c r="M976" s="196">
        <v>99.943640266302651</v>
      </c>
      <c r="N976" s="189">
        <v>88661280</v>
      </c>
      <c r="O976" s="189">
        <v>88932433</v>
      </c>
      <c r="P976" s="196">
        <v>99.695102235648946</v>
      </c>
      <c r="Q976" s="189">
        <v>163439</v>
      </c>
      <c r="R976" s="192">
        <v>0.90316487723524597</v>
      </c>
      <c r="S976" s="189">
        <v>14745</v>
      </c>
      <c r="T976" s="192">
        <v>1.6580002955159632E-2</v>
      </c>
      <c r="U976" s="189">
        <v>168323</v>
      </c>
      <c r="V976" s="205">
        <v>0.93067844523672538</v>
      </c>
      <c r="W976" s="189">
        <v>56061</v>
      </c>
      <c r="X976" s="205">
        <v>6.3230533685920937E-2</v>
      </c>
      <c r="Y976" s="203">
        <v>111.86480903625488</v>
      </c>
      <c r="Z976" s="203">
        <v>29.167732715606689</v>
      </c>
      <c r="AA976" s="203">
        <v>232479.4453125</v>
      </c>
      <c r="AB976" s="203">
        <v>37200.4296875</v>
      </c>
    </row>
    <row r="977" spans="1:28">
      <c r="A977" s="352">
        <v>41858</v>
      </c>
      <c r="B977" s="218" t="s">
        <v>121</v>
      </c>
      <c r="C977" s="218" t="s">
        <v>122</v>
      </c>
      <c r="D977" s="241"/>
      <c r="E977" s="305">
        <v>168</v>
      </c>
      <c r="F977" s="305">
        <v>60</v>
      </c>
      <c r="G977" s="305">
        <v>492</v>
      </c>
      <c r="H977" s="305">
        <v>181</v>
      </c>
      <c r="I977" s="305">
        <v>1820</v>
      </c>
      <c r="J977" s="305">
        <v>747</v>
      </c>
      <c r="K977" s="215">
        <v>7033011</v>
      </c>
      <c r="L977" s="215">
        <v>7310202</v>
      </c>
      <c r="M977" s="216">
        <v>96.208160400390625</v>
      </c>
      <c r="N977" s="215">
        <v>15374443</v>
      </c>
      <c r="O977" s="215">
        <v>15837820</v>
      </c>
      <c r="P977" s="216">
        <v>97.074234008789063</v>
      </c>
      <c r="Q977" s="215">
        <v>105307</v>
      </c>
      <c r="R977" s="217">
        <v>1.4405484199523926</v>
      </c>
      <c r="S977" s="215">
        <v>178788</v>
      </c>
      <c r="T977" s="217">
        <v>1.128867506980896</v>
      </c>
      <c r="U977" s="215">
        <v>378967</v>
      </c>
      <c r="V977" s="217">
        <v>5.3884034156799316</v>
      </c>
      <c r="W977" s="215">
        <v>260163</v>
      </c>
      <c r="X977" s="217">
        <v>1.6921783685684204</v>
      </c>
      <c r="Y977" s="217">
        <v>70.6468505859375</v>
      </c>
      <c r="Z977" s="217">
        <v>25.316093444824219</v>
      </c>
      <c r="AA977" s="217">
        <v>78611.609375</v>
      </c>
      <c r="AB977" s="216">
        <v>11490.2392578125</v>
      </c>
    </row>
    <row r="978" spans="1:28">
      <c r="A978" s="352">
        <v>41858</v>
      </c>
      <c r="B978" s="242" t="s">
        <v>123</v>
      </c>
      <c r="C978" s="218" t="s">
        <v>122</v>
      </c>
      <c r="D978" s="241"/>
      <c r="E978" s="305">
        <v>158</v>
      </c>
      <c r="F978" s="305">
        <v>11</v>
      </c>
      <c r="G978" s="305">
        <v>484</v>
      </c>
      <c r="H978" s="305">
        <v>34</v>
      </c>
      <c r="I978" s="305">
        <v>1421</v>
      </c>
      <c r="J978" s="305">
        <v>123</v>
      </c>
      <c r="K978" s="215">
        <v>4718492</v>
      </c>
      <c r="L978" s="215">
        <v>4800842</v>
      </c>
      <c r="M978" s="216">
        <v>98.284675598144531</v>
      </c>
      <c r="N978" s="215">
        <v>8612762</v>
      </c>
      <c r="O978" s="215">
        <v>8817228</v>
      </c>
      <c r="P978" s="216">
        <v>97.681060791015625</v>
      </c>
      <c r="Q978" s="215">
        <v>5313</v>
      </c>
      <c r="R978" s="217">
        <v>0.11066808551549911</v>
      </c>
      <c r="S978" s="215">
        <v>8857</v>
      </c>
      <c r="T978" s="217">
        <v>0.10045107454061508</v>
      </c>
      <c r="U978" s="215">
        <v>147281</v>
      </c>
      <c r="V978" s="217">
        <v>3.1213574409484863</v>
      </c>
      <c r="W978" s="215">
        <v>81823</v>
      </c>
      <c r="X978" s="217">
        <v>0.950020432472229</v>
      </c>
      <c r="Y978" s="217">
        <v>87.631134033203125</v>
      </c>
      <c r="Z978" s="217">
        <v>32.13922119140625</v>
      </c>
      <c r="AA978" s="217">
        <v>54267.70703125</v>
      </c>
      <c r="AB978" s="216">
        <v>8375.513671875</v>
      </c>
    </row>
    <row r="979" spans="1:28">
      <c r="A979" s="352">
        <v>41858</v>
      </c>
      <c r="B979" s="242" t="s">
        <v>183</v>
      </c>
      <c r="C979" s="218" t="s">
        <v>122</v>
      </c>
      <c r="D979" s="241"/>
      <c r="E979" s="305">
        <v>129</v>
      </c>
      <c r="F979" s="305">
        <v>10</v>
      </c>
      <c r="G979" s="305">
        <v>385</v>
      </c>
      <c r="H979" s="305">
        <v>30</v>
      </c>
      <c r="I979" s="305">
        <v>1022</v>
      </c>
      <c r="J979" s="305">
        <v>108</v>
      </c>
      <c r="K979" s="215">
        <v>2136013</v>
      </c>
      <c r="L979" s="215">
        <v>2176067</v>
      </c>
      <c r="M979" s="216">
        <v>98.159339904785156</v>
      </c>
      <c r="N979" s="215">
        <v>4272535</v>
      </c>
      <c r="O979" s="215">
        <v>4362721</v>
      </c>
      <c r="P979" s="216">
        <v>97.93280029296875</v>
      </c>
      <c r="Q979" s="215">
        <v>1042</v>
      </c>
      <c r="R979" s="217">
        <v>4.7884553670883179E-2</v>
      </c>
      <c r="S979" s="215">
        <v>587</v>
      </c>
      <c r="T979" s="217">
        <v>1.3454905711114407E-2</v>
      </c>
      <c r="U979" s="215">
        <v>69725</v>
      </c>
      <c r="V979" s="217">
        <v>3.2642590999603271</v>
      </c>
      <c r="W979" s="215">
        <v>37420</v>
      </c>
      <c r="X979" s="217">
        <v>0.87582665681838989</v>
      </c>
      <c r="Y979" s="217">
        <v>87.9439697265625</v>
      </c>
      <c r="Z979" s="217">
        <v>32.502113342285156</v>
      </c>
      <c r="AA979" s="217">
        <v>27897.28515625</v>
      </c>
      <c r="AB979" s="216">
        <v>4051.01025390625</v>
      </c>
    </row>
    <row r="980" spans="1:28">
      <c r="A980" s="352">
        <v>41858</v>
      </c>
      <c r="B980" s="181" t="s">
        <v>126</v>
      </c>
      <c r="C980" s="218" t="s">
        <v>122</v>
      </c>
      <c r="D980" s="241"/>
      <c r="E980" s="305">
        <v>103</v>
      </c>
      <c r="F980" s="305">
        <v>5</v>
      </c>
      <c r="G980" s="305">
        <v>302</v>
      </c>
      <c r="H980" s="305">
        <v>15</v>
      </c>
      <c r="I980" s="305">
        <v>918</v>
      </c>
      <c r="J980" s="305">
        <v>62</v>
      </c>
      <c r="K980" s="215">
        <v>2838715</v>
      </c>
      <c r="L980" s="215">
        <v>2893317</v>
      </c>
      <c r="M980" s="216">
        <v>98.112823486328125</v>
      </c>
      <c r="N980" s="215">
        <v>5558202</v>
      </c>
      <c r="O980" s="215">
        <v>5651298</v>
      </c>
      <c r="P980" s="216">
        <v>98.3526611328125</v>
      </c>
      <c r="Q980" s="215">
        <v>1921</v>
      </c>
      <c r="R980" s="217">
        <v>6.63943812251091E-2</v>
      </c>
      <c r="S980" s="215">
        <v>1611</v>
      </c>
      <c r="T980" s="217">
        <v>2.8506726026535034E-2</v>
      </c>
      <c r="U980" s="215">
        <v>80006</v>
      </c>
      <c r="V980" s="217">
        <v>2.8183879852294922</v>
      </c>
      <c r="W980" s="215">
        <v>46391</v>
      </c>
      <c r="X980" s="217">
        <v>0.83464038372039795</v>
      </c>
      <c r="Y980" s="217">
        <v>87.965377807617188</v>
      </c>
      <c r="Z980" s="217">
        <v>32.087081909179688</v>
      </c>
      <c r="AA980" s="217">
        <v>37801.78515625</v>
      </c>
      <c r="AB980" s="216">
        <v>5165.86669921875</v>
      </c>
    </row>
    <row r="981" spans="1:28">
      <c r="A981" s="352">
        <v>41858</v>
      </c>
      <c r="B981" s="181" t="s">
        <v>184</v>
      </c>
      <c r="C981" s="218" t="s">
        <v>122</v>
      </c>
      <c r="D981" s="241"/>
      <c r="E981" s="305">
        <v>95</v>
      </c>
      <c r="F981" s="305">
        <v>17</v>
      </c>
      <c r="G981" s="305">
        <v>283</v>
      </c>
      <c r="H981" s="305">
        <v>51</v>
      </c>
      <c r="I981" s="305">
        <v>948</v>
      </c>
      <c r="J981" s="305">
        <v>219</v>
      </c>
      <c r="K981" s="215">
        <v>2820621</v>
      </c>
      <c r="L981" s="215">
        <v>2893445</v>
      </c>
      <c r="M981" s="216">
        <v>97.483139038085938</v>
      </c>
      <c r="N981" s="215">
        <v>6320138</v>
      </c>
      <c r="O981" s="215">
        <v>6499051</v>
      </c>
      <c r="P981" s="216">
        <v>97.247093200683594</v>
      </c>
      <c r="Q981" s="215">
        <v>11303</v>
      </c>
      <c r="R981" s="217">
        <v>0.39064159989356995</v>
      </c>
      <c r="S981" s="215">
        <v>61241</v>
      </c>
      <c r="T981" s="217">
        <v>0.94230681657791138</v>
      </c>
      <c r="U981" s="215">
        <v>121141</v>
      </c>
      <c r="V981" s="217">
        <v>4.2948341369628906</v>
      </c>
      <c r="W981" s="215">
        <v>65844</v>
      </c>
      <c r="X981" s="217">
        <v>1.0418126583099365</v>
      </c>
      <c r="Y981" s="217">
        <v>79.2493896484375</v>
      </c>
      <c r="Z981" s="217">
        <v>31.025875091552734</v>
      </c>
      <c r="AA981" s="217">
        <v>38668.54296875</v>
      </c>
      <c r="AB981" s="216">
        <v>5765.365234375</v>
      </c>
    </row>
    <row r="982" spans="1:28">
      <c r="A982" s="352">
        <v>41858</v>
      </c>
      <c r="B982" s="181" t="s">
        <v>131</v>
      </c>
      <c r="C982" s="218" t="s">
        <v>176</v>
      </c>
      <c r="D982" s="241"/>
      <c r="E982" s="305">
        <v>168</v>
      </c>
      <c r="F982" s="305">
        <v>20</v>
      </c>
      <c r="G982" s="305">
        <v>489</v>
      </c>
      <c r="H982" s="305">
        <v>50</v>
      </c>
      <c r="I982" s="305">
        <v>1377</v>
      </c>
      <c r="J982" s="305">
        <v>160</v>
      </c>
      <c r="K982" s="215">
        <v>18865</v>
      </c>
      <c r="L982" s="215">
        <v>14592801</v>
      </c>
      <c r="M982" s="216">
        <v>0.12927606701850891</v>
      </c>
      <c r="N982" s="215">
        <v>46831816</v>
      </c>
      <c r="O982" s="215">
        <v>47148368</v>
      </c>
      <c r="P982" s="216">
        <v>99.328605651855469</v>
      </c>
      <c r="Q982" s="215">
        <v>0</v>
      </c>
      <c r="R982" s="217">
        <v>0</v>
      </c>
      <c r="S982" s="215">
        <v>0</v>
      </c>
      <c r="T982" s="217">
        <v>0</v>
      </c>
      <c r="U982" s="215">
        <v>98868</v>
      </c>
      <c r="V982" s="217">
        <v>524.08160400390625</v>
      </c>
      <c r="W982" s="215">
        <v>327078</v>
      </c>
      <c r="X982" s="217">
        <v>0.6984097957611084</v>
      </c>
      <c r="Y982" s="217">
        <v>41.607635498046875</v>
      </c>
      <c r="Z982" s="217">
        <v>26.1939697265625</v>
      </c>
      <c r="AA982" s="217">
        <v>79258.34375</v>
      </c>
      <c r="AB982" s="216">
        <v>16470.4296875</v>
      </c>
    </row>
    <row r="983" spans="1:28">
      <c r="A983" s="352">
        <v>41858</v>
      </c>
      <c r="B983" s="181" t="s">
        <v>124</v>
      </c>
      <c r="C983" s="181" t="s">
        <v>176</v>
      </c>
      <c r="D983" s="241"/>
      <c r="E983" s="180">
        <v>113</v>
      </c>
      <c r="F983" s="180">
        <v>30</v>
      </c>
      <c r="G983" s="180">
        <v>332</v>
      </c>
      <c r="H983" s="180">
        <v>80</v>
      </c>
      <c r="I983" s="180">
        <v>1261</v>
      </c>
      <c r="J983" s="180">
        <v>324</v>
      </c>
      <c r="K983" s="215">
        <v>14420</v>
      </c>
      <c r="L983" s="215">
        <v>10360540</v>
      </c>
      <c r="M983" s="216">
        <v>0.13918194174766541</v>
      </c>
      <c r="N983" s="215">
        <v>31032010</v>
      </c>
      <c r="O983" s="215">
        <v>31316948</v>
      </c>
      <c r="P983" s="216">
        <v>99.09014892578125</v>
      </c>
      <c r="Q983" s="215">
        <v>0</v>
      </c>
      <c r="R983" s="217">
        <v>0</v>
      </c>
      <c r="S983" s="215">
        <v>0</v>
      </c>
      <c r="T983" s="217">
        <v>0</v>
      </c>
      <c r="U983" s="215">
        <v>76300</v>
      </c>
      <c r="V983" s="217">
        <v>529.126220703125</v>
      </c>
      <c r="W983" s="215">
        <v>159304</v>
      </c>
      <c r="X983" s="217">
        <v>0.51335376501083374</v>
      </c>
      <c r="Y983" s="217">
        <v>42.653171539306641</v>
      </c>
      <c r="Z983" s="217">
        <v>27.550119400024414</v>
      </c>
      <c r="AA983" s="217">
        <v>54762.85546875</v>
      </c>
      <c r="AB983" s="216">
        <v>10447.6142578125</v>
      </c>
    </row>
    <row r="984" spans="1:28">
      <c r="A984" s="352">
        <v>41858</v>
      </c>
      <c r="B984" s="206" t="s">
        <v>133</v>
      </c>
      <c r="C984" s="206" t="s">
        <v>176</v>
      </c>
      <c r="D984" s="241"/>
      <c r="E984" s="180">
        <v>163</v>
      </c>
      <c r="F984" s="180">
        <v>9</v>
      </c>
      <c r="G984" s="180">
        <v>482</v>
      </c>
      <c r="H984" s="180">
        <v>26</v>
      </c>
      <c r="I984" s="180">
        <v>1356</v>
      </c>
      <c r="J984" s="180">
        <v>80</v>
      </c>
      <c r="K984" s="254">
        <v>17780</v>
      </c>
      <c r="L984" s="254">
        <v>13922273</v>
      </c>
      <c r="M984" s="246">
        <v>0.1277090311050415</v>
      </c>
      <c r="N984" s="254">
        <v>53274852</v>
      </c>
      <c r="O984" s="254">
        <v>53511004</v>
      </c>
      <c r="P984" s="246">
        <v>99.558685302734375</v>
      </c>
      <c r="Q984" s="254">
        <v>0</v>
      </c>
      <c r="R984" s="249">
        <v>0</v>
      </c>
      <c r="S984" s="254">
        <v>0</v>
      </c>
      <c r="T984" s="249">
        <v>0</v>
      </c>
      <c r="U984" s="254">
        <v>88484</v>
      </c>
      <c r="V984" s="249">
        <v>497.6602783203125</v>
      </c>
      <c r="W984" s="254">
        <v>223278</v>
      </c>
      <c r="X984" s="249">
        <v>0.41910579800605774</v>
      </c>
      <c r="Y984" s="249">
        <v>42.158729553222656</v>
      </c>
      <c r="Z984" s="249">
        <v>25.996992111206055</v>
      </c>
      <c r="AA984" s="249">
        <v>98096.046875</v>
      </c>
      <c r="AB984" s="246">
        <v>19043.12890625</v>
      </c>
    </row>
    <row r="985" spans="1:28">
      <c r="A985" s="352">
        <v>41858</v>
      </c>
      <c r="B985" s="206" t="s">
        <v>125</v>
      </c>
      <c r="C985" s="206" t="s">
        <v>176</v>
      </c>
      <c r="D985" s="241"/>
      <c r="E985" s="180">
        <v>164</v>
      </c>
      <c r="F985" s="180">
        <v>8</v>
      </c>
      <c r="G985" s="180">
        <v>468</v>
      </c>
      <c r="H985" s="180">
        <v>24</v>
      </c>
      <c r="I985" s="180">
        <v>1514</v>
      </c>
      <c r="J985" s="180">
        <v>84</v>
      </c>
      <c r="K985" s="254">
        <v>17220</v>
      </c>
      <c r="L985" s="254">
        <v>11814484</v>
      </c>
      <c r="M985" s="246">
        <v>0.14575329422950745</v>
      </c>
      <c r="N985" s="254">
        <v>40368592</v>
      </c>
      <c r="O985" s="254">
        <v>40648972</v>
      </c>
      <c r="P985" s="246">
        <v>99.31024169921875</v>
      </c>
      <c r="Q985" s="254">
        <v>0</v>
      </c>
      <c r="R985" s="249">
        <v>0</v>
      </c>
      <c r="S985" s="254">
        <v>0</v>
      </c>
      <c r="T985" s="249">
        <v>0</v>
      </c>
      <c r="U985" s="254">
        <v>88632</v>
      </c>
      <c r="V985" s="249">
        <v>514.703857421875</v>
      </c>
      <c r="W985" s="254">
        <v>192986</v>
      </c>
      <c r="X985" s="249">
        <v>0.47805976867675781</v>
      </c>
      <c r="Y985" s="249">
        <v>40.951419830322266</v>
      </c>
      <c r="Z985" s="249">
        <v>25.513294219970703</v>
      </c>
      <c r="AA985" s="249">
        <v>73285.953125</v>
      </c>
      <c r="AB985" s="246">
        <v>13991.640625</v>
      </c>
    </row>
    <row r="986" spans="1:28">
      <c r="A986" s="352">
        <v>41858</v>
      </c>
      <c r="B986" s="181" t="s">
        <v>127</v>
      </c>
      <c r="C986" s="181" t="s">
        <v>128</v>
      </c>
      <c r="D986" s="241"/>
      <c r="E986" s="388">
        <v>149</v>
      </c>
      <c r="F986" s="388">
        <v>12</v>
      </c>
      <c r="G986" s="388">
        <v>447</v>
      </c>
      <c r="H986" s="388">
        <v>36</v>
      </c>
      <c r="I986" s="388">
        <v>1427</v>
      </c>
      <c r="J986" s="388">
        <v>122</v>
      </c>
      <c r="K986" s="187">
        <v>4569805</v>
      </c>
      <c r="L986" s="187">
        <v>4574419</v>
      </c>
      <c r="M986" s="185">
        <v>99.899131774902344</v>
      </c>
      <c r="N986" s="187">
        <v>20441488</v>
      </c>
      <c r="O986" s="187">
        <v>20527676</v>
      </c>
      <c r="P986" s="185">
        <v>99.58013916015625</v>
      </c>
      <c r="Q986" s="187">
        <v>72703</v>
      </c>
      <c r="R986" s="186">
        <v>1.5893384218215942</v>
      </c>
      <c r="S986" s="187">
        <v>4171</v>
      </c>
      <c r="T986" s="186">
        <v>2.0318910479545593E-2</v>
      </c>
      <c r="U986" s="187">
        <v>52141</v>
      </c>
      <c r="V986" s="186">
        <v>1.1409896612167358</v>
      </c>
      <c r="W986" s="187">
        <v>15645</v>
      </c>
      <c r="X986" s="186">
        <v>7.6535522937774658E-2</v>
      </c>
      <c r="Y986" s="186">
        <v>111.86545562744141</v>
      </c>
      <c r="Z986" s="186">
        <v>28.294397354125977</v>
      </c>
      <c r="AA986" s="186">
        <v>54240.82421875</v>
      </c>
      <c r="AB986" s="185">
        <v>8505.7001953125</v>
      </c>
    </row>
    <row r="987" spans="1:28">
      <c r="A987" s="352">
        <v>41858</v>
      </c>
      <c r="B987" s="181" t="s">
        <v>129</v>
      </c>
      <c r="C987" s="181" t="s">
        <v>128</v>
      </c>
      <c r="D987" s="241"/>
      <c r="E987" s="388">
        <v>151</v>
      </c>
      <c r="F987" s="388">
        <v>2</v>
      </c>
      <c r="G987" s="388">
        <v>449</v>
      </c>
      <c r="H987" s="388">
        <v>6</v>
      </c>
      <c r="I987" s="388">
        <v>1117</v>
      </c>
      <c r="J987" s="388">
        <v>16</v>
      </c>
      <c r="K987" s="187">
        <v>2845987</v>
      </c>
      <c r="L987" s="187">
        <v>2849515</v>
      </c>
      <c r="M987" s="185">
        <v>99.876190185546875</v>
      </c>
      <c r="N987" s="187">
        <v>13806848</v>
      </c>
      <c r="O987" s="187">
        <v>13880143</v>
      </c>
      <c r="P987" s="185">
        <v>99.471946716308594</v>
      </c>
      <c r="Q987" s="187">
        <v>50157</v>
      </c>
      <c r="R987" s="186">
        <v>1.7601943016052246</v>
      </c>
      <c r="S987" s="187">
        <v>7451</v>
      </c>
      <c r="T987" s="186">
        <v>5.3681004792451859E-2</v>
      </c>
      <c r="U987" s="187">
        <v>36359</v>
      </c>
      <c r="V987" s="186">
        <v>1.2775533199310303</v>
      </c>
      <c r="W987" s="187">
        <v>13091</v>
      </c>
      <c r="X987" s="186">
        <v>9.4815269112586975E-2</v>
      </c>
      <c r="Y987" s="186">
        <v>110.32844543457031</v>
      </c>
      <c r="Z987" s="186">
        <v>28.979938507080078</v>
      </c>
      <c r="AA987" s="186">
        <v>41436.37890625</v>
      </c>
      <c r="AB987" s="185">
        <v>6019.98046875</v>
      </c>
    </row>
    <row r="988" spans="1:28">
      <c r="A988" s="352">
        <v>41858</v>
      </c>
      <c r="B988" s="199" t="s">
        <v>130</v>
      </c>
      <c r="C988" s="199" t="s">
        <v>128</v>
      </c>
      <c r="D988" s="241"/>
      <c r="E988" s="219">
        <v>176</v>
      </c>
      <c r="F988" s="219">
        <v>5</v>
      </c>
      <c r="G988" s="219">
        <v>528</v>
      </c>
      <c r="H988" s="219">
        <v>15</v>
      </c>
      <c r="I988" s="219">
        <v>850</v>
      </c>
      <c r="J988" s="219">
        <v>28</v>
      </c>
      <c r="K988" s="255">
        <v>5836378</v>
      </c>
      <c r="L988" s="255">
        <v>5837248</v>
      </c>
      <c r="M988" s="196">
        <v>99.985092163085938</v>
      </c>
      <c r="N988" s="255">
        <v>30211244</v>
      </c>
      <c r="O988" s="255">
        <v>30266738</v>
      </c>
      <c r="P988" s="196">
        <v>99.816650390625</v>
      </c>
      <c r="Q988" s="255">
        <v>35523</v>
      </c>
      <c r="R988" s="214">
        <v>0.60855734348297119</v>
      </c>
      <c r="S988" s="255">
        <v>959</v>
      </c>
      <c r="T988" s="214">
        <v>3.1684946734458208E-3</v>
      </c>
      <c r="U988" s="255">
        <v>42032</v>
      </c>
      <c r="V988" s="214">
        <v>0.7201727032661438</v>
      </c>
      <c r="W988" s="255">
        <v>14924</v>
      </c>
      <c r="X988" s="214">
        <v>4.939882829785347E-2</v>
      </c>
      <c r="Y988" s="256">
        <v>116.91782379150391</v>
      </c>
      <c r="Z988" s="256">
        <v>30.418045043945313</v>
      </c>
      <c r="AA988" s="256">
        <v>73562.4453125</v>
      </c>
      <c r="AB988" s="256">
        <v>12858.005859375</v>
      </c>
    </row>
    <row r="989" spans="1:28">
      <c r="A989" s="352">
        <v>41858</v>
      </c>
      <c r="B989" s="180" t="s">
        <v>132</v>
      </c>
      <c r="C989" s="180" t="s">
        <v>128</v>
      </c>
      <c r="D989" s="241"/>
      <c r="E989" s="219">
        <v>178</v>
      </c>
      <c r="F989" s="219">
        <v>5</v>
      </c>
      <c r="G989" s="219">
        <v>527</v>
      </c>
      <c r="H989" s="219">
        <v>15</v>
      </c>
      <c r="I989" s="219">
        <v>986</v>
      </c>
      <c r="J989" s="219">
        <v>26</v>
      </c>
      <c r="K989" s="219">
        <v>4833884</v>
      </c>
      <c r="L989" s="219">
        <v>4835071</v>
      </c>
      <c r="M989" s="196">
        <v>99.975448608398438</v>
      </c>
      <c r="N989" s="219">
        <v>24201700</v>
      </c>
      <c r="O989" s="219">
        <v>24257876</v>
      </c>
      <c r="P989" s="196">
        <v>99.768424987792969</v>
      </c>
      <c r="Q989" s="219">
        <v>5056</v>
      </c>
      <c r="R989" s="196">
        <v>0.10456930100917816</v>
      </c>
      <c r="S989" s="219">
        <v>2164</v>
      </c>
      <c r="T989" s="196">
        <v>8.9208139106631279E-3</v>
      </c>
      <c r="U989" s="219">
        <v>37791</v>
      </c>
      <c r="V989" s="196">
        <v>0.78179371356964111</v>
      </c>
      <c r="W989" s="219">
        <v>12401</v>
      </c>
      <c r="X989" s="196">
        <v>5.1240202039480209E-2</v>
      </c>
      <c r="Y989" s="194">
        <v>108.34751129150391</v>
      </c>
      <c r="Z989" s="194">
        <v>28.978549957275391</v>
      </c>
      <c r="AA989" s="194">
        <v>63239.796875</v>
      </c>
      <c r="AB989" s="194">
        <v>9816.7431640625</v>
      </c>
    </row>
    <row r="990" spans="1:28">
      <c r="A990" s="352">
        <v>41857</v>
      </c>
      <c r="B990" s="199" t="s">
        <v>6</v>
      </c>
      <c r="C990" s="199"/>
      <c r="D990" s="241"/>
      <c r="E990" s="219">
        <v>1915</v>
      </c>
      <c r="F990" s="219">
        <v>194</v>
      </c>
      <c r="G990" s="219">
        <v>5668</v>
      </c>
      <c r="H990" s="219">
        <v>563</v>
      </c>
      <c r="I990" s="219">
        <v>16516</v>
      </c>
      <c r="J990" s="219">
        <v>2111</v>
      </c>
      <c r="K990" s="255">
        <v>38280115</v>
      </c>
      <c r="L990" s="255">
        <v>88510122</v>
      </c>
      <c r="M990" s="196">
        <v>43.24942067077933</v>
      </c>
      <c r="N990" s="255">
        <v>299633004</v>
      </c>
      <c r="O990" s="255">
        <v>301959348</v>
      </c>
      <c r="P990" s="196">
        <v>99.229583712043251</v>
      </c>
      <c r="Q990" s="255">
        <v>302581</v>
      </c>
      <c r="R990" s="214" t="e">
        <v>#DIV/0!</v>
      </c>
      <c r="S990" s="255">
        <v>190935</v>
      </c>
      <c r="T990" s="214">
        <v>0.14621960508220799</v>
      </c>
      <c r="U990" s="255">
        <v>1309509</v>
      </c>
      <c r="V990" s="214">
        <v>3.4208595656167322</v>
      </c>
      <c r="W990" s="255">
        <v>1452124</v>
      </c>
      <c r="X990" s="214">
        <v>0.4846341970390538</v>
      </c>
      <c r="Y990" s="256">
        <v>78.423165003458664</v>
      </c>
      <c r="Z990" s="256">
        <v>28.932793903350831</v>
      </c>
      <c r="AA990" s="256">
        <v>779742.31640625</v>
      </c>
      <c r="AB990" s="256">
        <v>134683.43408203125</v>
      </c>
    </row>
    <row r="991" spans="1:28">
      <c r="A991" s="352">
        <v>41857</v>
      </c>
      <c r="B991" s="180" t="s">
        <v>134</v>
      </c>
      <c r="C991" s="180"/>
      <c r="D991" s="241"/>
      <c r="E991" s="219">
        <v>653</v>
      </c>
      <c r="F991" s="219">
        <v>103</v>
      </c>
      <c r="G991" s="219">
        <v>1946</v>
      </c>
      <c r="H991" s="219">
        <v>311</v>
      </c>
      <c r="I991" s="219">
        <v>6569</v>
      </c>
      <c r="J991" s="219">
        <v>1265</v>
      </c>
      <c r="K991" s="219">
        <v>20301522</v>
      </c>
      <c r="L991" s="219">
        <v>20820624</v>
      </c>
      <c r="M991" s="196">
        <v>97.506789421873236</v>
      </c>
      <c r="N991" s="219">
        <v>41688102</v>
      </c>
      <c r="O991" s="219">
        <v>42657479</v>
      </c>
      <c r="P991" s="196">
        <v>97.727533312505415</v>
      </c>
      <c r="Q991" s="219">
        <v>102521</v>
      </c>
      <c r="R991" s="196">
        <v>0.49240118984927134</v>
      </c>
      <c r="S991" s="219">
        <v>175441</v>
      </c>
      <c r="T991" s="196">
        <v>0.41127840641951707</v>
      </c>
      <c r="U991" s="219">
        <v>810343</v>
      </c>
      <c r="V991" s="196">
        <v>3.9915381006268587</v>
      </c>
      <c r="W991" s="219">
        <v>502528</v>
      </c>
      <c r="X991" s="196">
        <v>1.2054470408454452</v>
      </c>
      <c r="Y991" s="194">
        <v>82.787033081054688</v>
      </c>
      <c r="Z991" s="194">
        <v>31.186241531372069</v>
      </c>
      <c r="AA991" s="194">
        <v>247925.65625</v>
      </c>
      <c r="AB991" s="194">
        <v>37552.15673828125</v>
      </c>
    </row>
    <row r="992" spans="1:28">
      <c r="A992" s="352">
        <v>41857</v>
      </c>
      <c r="B992" s="180" t="s">
        <v>175</v>
      </c>
      <c r="C992" s="180"/>
      <c r="D992" s="241"/>
      <c r="E992" s="219">
        <v>608</v>
      </c>
      <c r="F992" s="219">
        <v>67</v>
      </c>
      <c r="G992" s="219">
        <v>1771</v>
      </c>
      <c r="H992" s="219">
        <v>180</v>
      </c>
      <c r="I992" s="219">
        <v>5508</v>
      </c>
      <c r="J992" s="219">
        <v>648</v>
      </c>
      <c r="K992" s="219">
        <v>68285</v>
      </c>
      <c r="L992" s="219">
        <v>49768736</v>
      </c>
      <c r="M992" s="196">
        <v>0.13720460973732584</v>
      </c>
      <c r="N992" s="219">
        <v>170286410</v>
      </c>
      <c r="O992" s="219">
        <v>171378364</v>
      </c>
      <c r="P992" s="196">
        <v>99.36284022410203</v>
      </c>
      <c r="Q992" s="219">
        <v>0</v>
      </c>
      <c r="R992" s="196" t="e">
        <v>#DIV/0!</v>
      </c>
      <c r="S992" s="219">
        <v>0</v>
      </c>
      <c r="T992" s="196" t="e">
        <v>#DIV/0!</v>
      </c>
      <c r="U992" s="219">
        <v>334657</v>
      </c>
      <c r="V992" s="196">
        <v>490.08860330191601</v>
      </c>
      <c r="W992" s="219">
        <v>888991</v>
      </c>
      <c r="X992" s="196">
        <v>0.52205634165465276</v>
      </c>
      <c r="Y992" s="194">
        <v>41.844936370849609</v>
      </c>
      <c r="Z992" s="194">
        <v>26.323640823364258</v>
      </c>
      <c r="AA992" s="194">
        <v>305013.8359375</v>
      </c>
      <c r="AB992" s="194">
        <v>59406.9951171875</v>
      </c>
    </row>
    <row r="993" spans="1:28">
      <c r="A993" s="352">
        <v>41857</v>
      </c>
      <c r="B993" s="218" t="s">
        <v>135</v>
      </c>
      <c r="C993" s="126"/>
      <c r="D993" s="241"/>
      <c r="E993" s="219">
        <v>654</v>
      </c>
      <c r="F993" s="219">
        <v>24</v>
      </c>
      <c r="G993" s="219">
        <v>1951</v>
      </c>
      <c r="H993" s="219">
        <v>72</v>
      </c>
      <c r="I993" s="219">
        <v>4439</v>
      </c>
      <c r="J993" s="219">
        <v>198</v>
      </c>
      <c r="K993" s="189">
        <v>17910308</v>
      </c>
      <c r="L993" s="189">
        <v>17920762</v>
      </c>
      <c r="M993" s="196">
        <v>99.941665426950038</v>
      </c>
      <c r="N993" s="189">
        <v>87658492</v>
      </c>
      <c r="O993" s="189">
        <v>87923505</v>
      </c>
      <c r="P993" s="196">
        <v>99.698586856836528</v>
      </c>
      <c r="Q993" s="189">
        <v>200060</v>
      </c>
      <c r="R993" s="192">
        <v>1.1163587833099022</v>
      </c>
      <c r="S993" s="189">
        <v>15494</v>
      </c>
      <c r="T993" s="192">
        <v>1.7622136310470656E-2</v>
      </c>
      <c r="U993" s="189">
        <v>164509</v>
      </c>
      <c r="V993" s="205">
        <v>0.91851573282296306</v>
      </c>
      <c r="W993" s="189">
        <v>60605</v>
      </c>
      <c r="X993" s="205">
        <v>6.9137626249183667E-2</v>
      </c>
      <c r="Y993" s="203">
        <v>110.63752555847168</v>
      </c>
      <c r="Z993" s="203">
        <v>29.288499355316162</v>
      </c>
      <c r="AA993" s="203">
        <v>226802.82421875</v>
      </c>
      <c r="AB993" s="203">
        <v>37724.2822265625</v>
      </c>
    </row>
    <row r="994" spans="1:28">
      <c r="A994" s="352">
        <v>41857</v>
      </c>
      <c r="B994" s="218" t="s">
        <v>121</v>
      </c>
      <c r="C994" s="218" t="s">
        <v>122</v>
      </c>
      <c r="D994" s="241"/>
      <c r="E994" s="305">
        <v>168</v>
      </c>
      <c r="F994" s="305">
        <v>60</v>
      </c>
      <c r="G994" s="305">
        <v>492</v>
      </c>
      <c r="H994" s="305">
        <v>181</v>
      </c>
      <c r="I994" s="305">
        <v>1820</v>
      </c>
      <c r="J994" s="305">
        <v>741</v>
      </c>
      <c r="K994" s="215">
        <v>7005822</v>
      </c>
      <c r="L994" s="215">
        <v>7244621</v>
      </c>
      <c r="M994" s="216">
        <v>96.703773498535156</v>
      </c>
      <c r="N994" s="215">
        <v>15310950</v>
      </c>
      <c r="O994" s="215">
        <v>15698532</v>
      </c>
      <c r="P994" s="216">
        <v>97.531097412109375</v>
      </c>
      <c r="Q994" s="215">
        <v>79574</v>
      </c>
      <c r="R994" s="217">
        <v>1.0983873605728149</v>
      </c>
      <c r="S994" s="215">
        <v>109559</v>
      </c>
      <c r="T994" s="217">
        <v>0.69789326190948486</v>
      </c>
      <c r="U994" s="215">
        <v>377871</v>
      </c>
      <c r="V994" s="217">
        <v>5.3936710357666016</v>
      </c>
      <c r="W994" s="215">
        <v>249149</v>
      </c>
      <c r="X994" s="217">
        <v>1.6272602081298828</v>
      </c>
      <c r="Y994" s="217">
        <v>70.191093444824219</v>
      </c>
      <c r="Z994" s="217">
        <v>25.194053649902344</v>
      </c>
      <c r="AA994" s="217">
        <v>76299.1796875</v>
      </c>
      <c r="AB994" s="216">
        <v>11105.8779296875</v>
      </c>
    </row>
    <row r="995" spans="1:28">
      <c r="A995" s="352">
        <v>41857</v>
      </c>
      <c r="B995" s="242" t="s">
        <v>123</v>
      </c>
      <c r="C995" s="218" t="s">
        <v>122</v>
      </c>
      <c r="D995" s="241"/>
      <c r="E995" s="305">
        <v>158</v>
      </c>
      <c r="F995" s="305">
        <v>11</v>
      </c>
      <c r="G995" s="305">
        <v>484</v>
      </c>
      <c r="H995" s="305">
        <v>34</v>
      </c>
      <c r="I995" s="305">
        <v>1421</v>
      </c>
      <c r="J995" s="305">
        <v>123</v>
      </c>
      <c r="K995" s="215">
        <v>4511531</v>
      </c>
      <c r="L995" s="215">
        <v>4590794</v>
      </c>
      <c r="M995" s="216">
        <v>98.2734375</v>
      </c>
      <c r="N995" s="215">
        <v>8347761</v>
      </c>
      <c r="O995" s="215">
        <v>8522417</v>
      </c>
      <c r="P995" s="216">
        <v>97.950630187988281</v>
      </c>
      <c r="Q995" s="215">
        <v>4489</v>
      </c>
      <c r="R995" s="217">
        <v>9.7782649099826813E-2</v>
      </c>
      <c r="S995" s="215">
        <v>7892</v>
      </c>
      <c r="T995" s="217">
        <v>9.2602841556072235E-2</v>
      </c>
      <c r="U995" s="215">
        <v>125958</v>
      </c>
      <c r="V995" s="217">
        <v>2.7919125556945801</v>
      </c>
      <c r="W995" s="215">
        <v>79138</v>
      </c>
      <c r="X995" s="217">
        <v>0.94801467657089233</v>
      </c>
      <c r="Y995" s="217">
        <v>91.085678100585938</v>
      </c>
      <c r="Z995" s="217">
        <v>32.8968505859375</v>
      </c>
      <c r="AA995" s="217">
        <v>58548.33984375</v>
      </c>
      <c r="AB995" s="216">
        <v>8508.1865234375</v>
      </c>
    </row>
    <row r="996" spans="1:28">
      <c r="A996" s="352">
        <v>41857</v>
      </c>
      <c r="B996" s="242" t="s">
        <v>183</v>
      </c>
      <c r="C996" s="218" t="s">
        <v>122</v>
      </c>
      <c r="D996" s="241"/>
      <c r="E996" s="305">
        <v>129</v>
      </c>
      <c r="F996" s="305">
        <v>10</v>
      </c>
      <c r="G996" s="305">
        <v>385</v>
      </c>
      <c r="H996" s="305">
        <v>30</v>
      </c>
      <c r="I996" s="305">
        <v>1462</v>
      </c>
      <c r="J996" s="305">
        <v>120</v>
      </c>
      <c r="K996" s="215">
        <v>3216399</v>
      </c>
      <c r="L996" s="215">
        <v>3288812</v>
      </c>
      <c r="M996" s="216">
        <v>97.798202514648438</v>
      </c>
      <c r="N996" s="215">
        <v>6377327</v>
      </c>
      <c r="O996" s="215">
        <v>6502452</v>
      </c>
      <c r="P996" s="216">
        <v>98.075729370117188</v>
      </c>
      <c r="Q996" s="215">
        <v>4414</v>
      </c>
      <c r="R996" s="217">
        <v>0.13421259820461273</v>
      </c>
      <c r="S996" s="215">
        <v>3907</v>
      </c>
      <c r="T996" s="217">
        <v>6.0085024684667587E-2</v>
      </c>
      <c r="U996" s="215">
        <v>105207</v>
      </c>
      <c r="V996" s="217">
        <v>3.2709560394287109</v>
      </c>
      <c r="W996" s="215">
        <v>62632</v>
      </c>
      <c r="X996" s="217">
        <v>0.98210424184799194</v>
      </c>
      <c r="Y996" s="217">
        <v>85.733924865722656</v>
      </c>
      <c r="Z996" s="217">
        <v>33.967174530029297</v>
      </c>
      <c r="AA996" s="217">
        <v>38884.75390625</v>
      </c>
      <c r="AB996" s="216">
        <v>6915.525390625</v>
      </c>
    </row>
    <row r="997" spans="1:28">
      <c r="A997" s="352">
        <v>41857</v>
      </c>
      <c r="B997" s="181" t="s">
        <v>126</v>
      </c>
      <c r="C997" s="218" t="s">
        <v>122</v>
      </c>
      <c r="D997" s="241"/>
      <c r="E997" s="305">
        <v>103</v>
      </c>
      <c r="F997" s="305">
        <v>5</v>
      </c>
      <c r="G997" s="305">
        <v>302</v>
      </c>
      <c r="H997" s="305">
        <v>15</v>
      </c>
      <c r="I997" s="305">
        <v>918</v>
      </c>
      <c r="J997" s="305">
        <v>62</v>
      </c>
      <c r="K997" s="215">
        <v>2728012</v>
      </c>
      <c r="L997" s="215">
        <v>2781915</v>
      </c>
      <c r="M997" s="216">
        <v>98.0623779296875</v>
      </c>
      <c r="N997" s="215">
        <v>5392617</v>
      </c>
      <c r="O997" s="215">
        <v>5493368</v>
      </c>
      <c r="P997" s="216">
        <v>98.16595458984375</v>
      </c>
      <c r="Q997" s="215">
        <v>1225</v>
      </c>
      <c r="R997" s="217">
        <v>4.4034413993358612E-2</v>
      </c>
      <c r="S997" s="215">
        <v>737</v>
      </c>
      <c r="T997" s="217">
        <v>1.3416177593171597E-2</v>
      </c>
      <c r="U997" s="215">
        <v>79256</v>
      </c>
      <c r="V997" s="217">
        <v>2.9052658081054687</v>
      </c>
      <c r="W997" s="215">
        <v>44234</v>
      </c>
      <c r="X997" s="217">
        <v>0.82026964426040649</v>
      </c>
      <c r="Y997" s="217">
        <v>87.260589599609375</v>
      </c>
      <c r="Z997" s="217">
        <v>32.391521453857422</v>
      </c>
      <c r="AA997" s="217">
        <v>35827.80859375</v>
      </c>
      <c r="AB997" s="216">
        <v>5104.57861328125</v>
      </c>
    </row>
    <row r="998" spans="1:28">
      <c r="A998" s="352">
        <v>41857</v>
      </c>
      <c r="B998" s="181" t="s">
        <v>184</v>
      </c>
      <c r="C998" s="218" t="s">
        <v>122</v>
      </c>
      <c r="D998" s="241"/>
      <c r="E998" s="305">
        <v>95</v>
      </c>
      <c r="F998" s="305">
        <v>17</v>
      </c>
      <c r="G998" s="305">
        <v>283</v>
      </c>
      <c r="H998" s="305">
        <v>51</v>
      </c>
      <c r="I998" s="305">
        <v>948</v>
      </c>
      <c r="J998" s="305">
        <v>219</v>
      </c>
      <c r="K998" s="215">
        <v>2839758</v>
      </c>
      <c r="L998" s="215">
        <v>2914482</v>
      </c>
      <c r="M998" s="216">
        <v>97.436111450195313</v>
      </c>
      <c r="N998" s="215">
        <v>6259447</v>
      </c>
      <c r="O998" s="215">
        <v>6440710</v>
      </c>
      <c r="P998" s="216">
        <v>97.1856689453125</v>
      </c>
      <c r="Q998" s="215">
        <v>12819</v>
      </c>
      <c r="R998" s="217">
        <v>0.43983802199363708</v>
      </c>
      <c r="S998" s="215">
        <v>53346</v>
      </c>
      <c r="T998" s="217">
        <v>0.82826274633407593</v>
      </c>
      <c r="U998" s="215">
        <v>122051</v>
      </c>
      <c r="V998" s="217">
        <v>4.2979364395141602</v>
      </c>
      <c r="W998" s="215">
        <v>67375</v>
      </c>
      <c r="X998" s="217">
        <v>1.0763729810714722</v>
      </c>
      <c r="Y998" s="217">
        <v>79.66387939453125</v>
      </c>
      <c r="Z998" s="217">
        <v>31.481607437133789</v>
      </c>
      <c r="AA998" s="217">
        <v>38365.57421875</v>
      </c>
      <c r="AB998" s="216">
        <v>5917.98828125</v>
      </c>
    </row>
    <row r="999" spans="1:28">
      <c r="A999" s="352">
        <v>41857</v>
      </c>
      <c r="B999" s="181" t="s">
        <v>131</v>
      </c>
      <c r="C999" s="218" t="s">
        <v>176</v>
      </c>
      <c r="D999" s="241"/>
      <c r="E999" s="305">
        <v>168</v>
      </c>
      <c r="F999" s="305">
        <v>20</v>
      </c>
      <c r="G999" s="305">
        <v>489</v>
      </c>
      <c r="H999" s="305">
        <v>50</v>
      </c>
      <c r="I999" s="305">
        <v>1377</v>
      </c>
      <c r="J999" s="305">
        <v>160</v>
      </c>
      <c r="K999" s="215">
        <v>18865</v>
      </c>
      <c r="L999" s="215">
        <v>14272311</v>
      </c>
      <c r="M999" s="216">
        <v>0.13217900693416595</v>
      </c>
      <c r="N999" s="215">
        <v>45240552</v>
      </c>
      <c r="O999" s="215">
        <v>45547792</v>
      </c>
      <c r="P999" s="216">
        <v>99.325454711914063</v>
      </c>
      <c r="Q999" s="215">
        <v>0</v>
      </c>
      <c r="R999" s="217">
        <v>0</v>
      </c>
      <c r="S999" s="215">
        <v>0</v>
      </c>
      <c r="T999" s="217">
        <v>0</v>
      </c>
      <c r="U999" s="215">
        <v>94346</v>
      </c>
      <c r="V999" s="217">
        <v>500.111328125</v>
      </c>
      <c r="W999" s="215">
        <v>324115</v>
      </c>
      <c r="X999" s="217">
        <v>0.71642583608627319</v>
      </c>
      <c r="Y999" s="217">
        <v>41.197921752929687</v>
      </c>
      <c r="Z999" s="217">
        <v>25.941070556640625</v>
      </c>
      <c r="AA999" s="217">
        <v>76847.46875</v>
      </c>
      <c r="AB999" s="216">
        <v>15849.57421875</v>
      </c>
    </row>
    <row r="1000" spans="1:28">
      <c r="A1000" s="352">
        <v>41857</v>
      </c>
      <c r="B1000" s="181" t="s">
        <v>124</v>
      </c>
      <c r="C1000" s="181" t="s">
        <v>176</v>
      </c>
      <c r="D1000" s="241"/>
      <c r="E1000" s="180">
        <v>113</v>
      </c>
      <c r="F1000" s="180">
        <v>30</v>
      </c>
      <c r="G1000" s="180">
        <v>332</v>
      </c>
      <c r="H1000" s="180">
        <v>80</v>
      </c>
      <c r="I1000" s="180">
        <v>1261</v>
      </c>
      <c r="J1000" s="180">
        <v>324</v>
      </c>
      <c r="K1000" s="215">
        <v>14420</v>
      </c>
      <c r="L1000" s="215">
        <v>10117898</v>
      </c>
      <c r="M1000" s="216">
        <v>0.14251972734928131</v>
      </c>
      <c r="N1000" s="215">
        <v>30709142</v>
      </c>
      <c r="O1000" s="215">
        <v>31001132</v>
      </c>
      <c r="P1000" s="216">
        <v>99.058128356933594</v>
      </c>
      <c r="Q1000" s="215">
        <v>0</v>
      </c>
      <c r="R1000" s="217">
        <v>0</v>
      </c>
      <c r="S1000" s="215">
        <v>0</v>
      </c>
      <c r="T1000" s="217">
        <v>0</v>
      </c>
      <c r="U1000" s="215">
        <v>72261</v>
      </c>
      <c r="V1000" s="217">
        <v>501.11651611328125</v>
      </c>
      <c r="W1000" s="215">
        <v>162810</v>
      </c>
      <c r="X1000" s="217">
        <v>0.53016787767410278</v>
      </c>
      <c r="Y1000" s="217">
        <v>42.577251434326172</v>
      </c>
      <c r="Z1000" s="217">
        <v>27.494016647338867</v>
      </c>
      <c r="AA1000" s="217">
        <v>54131.5078125</v>
      </c>
      <c r="AB1000" s="216">
        <v>10160.689453125</v>
      </c>
    </row>
    <row r="1001" spans="1:28">
      <c r="A1001" s="352">
        <v>41857</v>
      </c>
      <c r="B1001" s="206" t="s">
        <v>133</v>
      </c>
      <c r="C1001" s="206" t="s">
        <v>176</v>
      </c>
      <c r="D1001" s="241"/>
      <c r="E1001" s="180">
        <v>163</v>
      </c>
      <c r="F1001" s="180">
        <v>9</v>
      </c>
      <c r="G1001" s="180">
        <v>482</v>
      </c>
      <c r="H1001" s="180">
        <v>26</v>
      </c>
      <c r="I1001" s="180">
        <v>1356</v>
      </c>
      <c r="J1001" s="180">
        <v>80</v>
      </c>
      <c r="K1001" s="254">
        <v>17780</v>
      </c>
      <c r="L1001" s="254">
        <v>13858730</v>
      </c>
      <c r="M1001" s="246">
        <v>0.12829458713531494</v>
      </c>
      <c r="N1001" s="254">
        <v>54820852</v>
      </c>
      <c r="O1001" s="254">
        <v>55043880</v>
      </c>
      <c r="P1001" s="246">
        <v>99.594818115234375</v>
      </c>
      <c r="Q1001" s="254">
        <v>0</v>
      </c>
      <c r="R1001" s="249">
        <v>0</v>
      </c>
      <c r="S1001" s="254">
        <v>0</v>
      </c>
      <c r="T1001" s="249">
        <v>0</v>
      </c>
      <c r="U1001" s="254">
        <v>82717</v>
      </c>
      <c r="V1001" s="249">
        <v>465.2249755859375</v>
      </c>
      <c r="W1001" s="254">
        <v>207142</v>
      </c>
      <c r="X1001" s="249">
        <v>0.37785255908966064</v>
      </c>
      <c r="Y1001" s="249">
        <v>42.45770263671875</v>
      </c>
      <c r="Z1001" s="249">
        <v>26.021148681640625</v>
      </c>
      <c r="AA1001" s="249">
        <v>102681.2578125</v>
      </c>
      <c r="AB1001" s="246">
        <v>19624.9609375</v>
      </c>
    </row>
    <row r="1002" spans="1:28">
      <c r="A1002" s="352">
        <v>41857</v>
      </c>
      <c r="B1002" s="206" t="s">
        <v>125</v>
      </c>
      <c r="C1002" s="206" t="s">
        <v>176</v>
      </c>
      <c r="D1002" s="241"/>
      <c r="E1002" s="180">
        <v>164</v>
      </c>
      <c r="F1002" s="180">
        <v>8</v>
      </c>
      <c r="G1002" s="180">
        <v>468</v>
      </c>
      <c r="H1002" s="180">
        <v>24</v>
      </c>
      <c r="I1002" s="180">
        <v>1514</v>
      </c>
      <c r="J1002" s="180">
        <v>84</v>
      </c>
      <c r="K1002" s="254">
        <v>17220</v>
      </c>
      <c r="L1002" s="254">
        <v>11519797</v>
      </c>
      <c r="M1002" s="246">
        <v>0.14948180317878723</v>
      </c>
      <c r="N1002" s="254">
        <v>39515864</v>
      </c>
      <c r="O1002" s="254">
        <v>39785560</v>
      </c>
      <c r="P1002" s="246">
        <v>99.322128295898438</v>
      </c>
      <c r="Q1002" s="254">
        <v>0</v>
      </c>
      <c r="R1002" s="249">
        <v>0</v>
      </c>
      <c r="S1002" s="254">
        <v>0</v>
      </c>
      <c r="T1002" s="249">
        <v>0</v>
      </c>
      <c r="U1002" s="254">
        <v>85333</v>
      </c>
      <c r="V1002" s="249">
        <v>495.54586791992187</v>
      </c>
      <c r="W1002" s="254">
        <v>194924</v>
      </c>
      <c r="X1002" s="249">
        <v>0.49328038096427917</v>
      </c>
      <c r="Y1002" s="249">
        <v>41.146869659423828</v>
      </c>
      <c r="Z1002" s="249">
        <v>25.838327407836914</v>
      </c>
      <c r="AA1002" s="249">
        <v>71353.6015625</v>
      </c>
      <c r="AB1002" s="246">
        <v>13771.7705078125</v>
      </c>
    </row>
    <row r="1003" spans="1:28">
      <c r="A1003" s="352">
        <v>41857</v>
      </c>
      <c r="B1003" s="181" t="s">
        <v>127</v>
      </c>
      <c r="C1003" s="181" t="s">
        <v>128</v>
      </c>
      <c r="D1003" s="241"/>
      <c r="E1003" s="388">
        <v>149</v>
      </c>
      <c r="F1003" s="388">
        <v>12</v>
      </c>
      <c r="G1003" s="388">
        <v>447</v>
      </c>
      <c r="H1003" s="388">
        <v>36</v>
      </c>
      <c r="I1003" s="388">
        <v>1427</v>
      </c>
      <c r="J1003" s="388">
        <v>122</v>
      </c>
      <c r="K1003" s="187">
        <v>4562156</v>
      </c>
      <c r="L1003" s="187">
        <v>4566932</v>
      </c>
      <c r="M1003" s="185">
        <v>99.895423889160156</v>
      </c>
      <c r="N1003" s="187">
        <v>20332996</v>
      </c>
      <c r="O1003" s="187">
        <v>20419836</v>
      </c>
      <c r="P1003" s="185">
        <v>99.574729919433594</v>
      </c>
      <c r="Q1003" s="187">
        <v>79559</v>
      </c>
      <c r="R1003" s="186">
        <v>1.7420666217803955</v>
      </c>
      <c r="S1003" s="187">
        <v>4321</v>
      </c>
      <c r="T1003" s="186">
        <v>2.1160796284675598E-2</v>
      </c>
      <c r="U1003" s="187">
        <v>51250</v>
      </c>
      <c r="V1003" s="186">
        <v>1.1233723163604736</v>
      </c>
      <c r="W1003" s="187">
        <v>17004</v>
      </c>
      <c r="X1003" s="186">
        <v>8.3627618849277496E-2</v>
      </c>
      <c r="Y1003" s="186">
        <v>111.40980529785156</v>
      </c>
      <c r="Z1003" s="186">
        <v>28.244159698486328</v>
      </c>
      <c r="AA1003" s="186">
        <v>53622.109375</v>
      </c>
      <c r="AB1003" s="185">
        <v>8814.078125</v>
      </c>
    </row>
    <row r="1004" spans="1:28">
      <c r="A1004" s="352">
        <v>41857</v>
      </c>
      <c r="B1004" s="181" t="s">
        <v>129</v>
      </c>
      <c r="C1004" s="181" t="s">
        <v>128</v>
      </c>
      <c r="D1004" s="241"/>
      <c r="E1004" s="388">
        <v>151</v>
      </c>
      <c r="F1004" s="388">
        <v>2</v>
      </c>
      <c r="G1004" s="388">
        <v>449</v>
      </c>
      <c r="H1004" s="388">
        <v>6</v>
      </c>
      <c r="I1004" s="388">
        <v>1161</v>
      </c>
      <c r="J1004" s="388">
        <v>19</v>
      </c>
      <c r="K1004" s="187">
        <v>2764914</v>
      </c>
      <c r="L1004" s="187">
        <v>2768403</v>
      </c>
      <c r="M1004" s="185">
        <v>99.873970031738281</v>
      </c>
      <c r="N1004" s="187">
        <v>13611612</v>
      </c>
      <c r="O1004" s="187">
        <v>13675117</v>
      </c>
      <c r="P1004" s="185">
        <v>99.535614013671875</v>
      </c>
      <c r="Q1004" s="187">
        <v>79339</v>
      </c>
      <c r="R1004" s="186">
        <v>2.8658761978149414</v>
      </c>
      <c r="S1004" s="187">
        <v>8523</v>
      </c>
      <c r="T1004" s="186">
        <v>6.2324877828359604E-2</v>
      </c>
      <c r="U1004" s="187">
        <v>34180</v>
      </c>
      <c r="V1004" s="186">
        <v>1.2362048625946045</v>
      </c>
      <c r="W1004" s="187">
        <v>13153</v>
      </c>
      <c r="X1004" s="186">
        <v>9.6630729734897614E-2</v>
      </c>
      <c r="Y1004" s="186">
        <v>106.95775604248047</v>
      </c>
      <c r="Z1004" s="186">
        <v>29.171493530273438</v>
      </c>
      <c r="AA1004" s="186">
        <v>39728.08203125</v>
      </c>
      <c r="AB1004" s="185">
        <v>6157.2724609375</v>
      </c>
    </row>
    <row r="1005" spans="1:28">
      <c r="A1005" s="352">
        <v>41857</v>
      </c>
      <c r="B1005" s="199" t="s">
        <v>130</v>
      </c>
      <c r="C1005" s="199" t="s">
        <v>128</v>
      </c>
      <c r="D1005" s="241"/>
      <c r="E1005" s="219">
        <v>176</v>
      </c>
      <c r="F1005" s="219">
        <v>5</v>
      </c>
      <c r="G1005" s="219">
        <v>528</v>
      </c>
      <c r="H1005" s="219">
        <v>15</v>
      </c>
      <c r="I1005" s="219">
        <v>856</v>
      </c>
      <c r="J1005" s="219">
        <v>28</v>
      </c>
      <c r="K1005" s="255">
        <v>5794433</v>
      </c>
      <c r="L1005" s="255">
        <v>5795408</v>
      </c>
      <c r="M1005" s="196">
        <v>99.983177185058594</v>
      </c>
      <c r="N1005" s="255">
        <v>29841508</v>
      </c>
      <c r="O1005" s="255">
        <v>29900124</v>
      </c>
      <c r="P1005" s="196">
        <v>99.803962707519531</v>
      </c>
      <c r="Q1005" s="255">
        <v>36997</v>
      </c>
      <c r="R1005" s="214">
        <v>0.63838475942611694</v>
      </c>
      <c r="S1005" s="255">
        <v>1111</v>
      </c>
      <c r="T1005" s="214">
        <v>3.7157037295401096E-3</v>
      </c>
      <c r="U1005" s="255">
        <v>40452</v>
      </c>
      <c r="V1005" s="214">
        <v>0.69811832904815674</v>
      </c>
      <c r="W1005" s="255">
        <v>17015</v>
      </c>
      <c r="X1005" s="214">
        <v>5.7017896324396133E-2</v>
      </c>
      <c r="Y1005" s="256">
        <v>115.82736206054687</v>
      </c>
      <c r="Z1005" s="256">
        <v>31.104043960571289</v>
      </c>
      <c r="AA1005" s="256">
        <v>72264.234375</v>
      </c>
      <c r="AB1005" s="256">
        <v>13226.78125</v>
      </c>
    </row>
    <row r="1006" spans="1:28">
      <c r="A1006" s="352">
        <v>41857</v>
      </c>
      <c r="B1006" s="180" t="s">
        <v>132</v>
      </c>
      <c r="C1006" s="180" t="s">
        <v>128</v>
      </c>
      <c r="D1006" s="241"/>
      <c r="E1006" s="219">
        <v>178</v>
      </c>
      <c r="F1006" s="219">
        <v>5</v>
      </c>
      <c r="G1006" s="219">
        <v>527</v>
      </c>
      <c r="H1006" s="219">
        <v>15</v>
      </c>
      <c r="I1006" s="219">
        <v>995</v>
      </c>
      <c r="J1006" s="219">
        <v>29</v>
      </c>
      <c r="K1006" s="219">
        <v>4788805</v>
      </c>
      <c r="L1006" s="219">
        <v>4790019</v>
      </c>
      <c r="M1006" s="196">
        <v>99.974655151367188</v>
      </c>
      <c r="N1006" s="219">
        <v>23872376</v>
      </c>
      <c r="O1006" s="219">
        <v>23928428</v>
      </c>
      <c r="P1006" s="196">
        <v>99.765754699707031</v>
      </c>
      <c r="Q1006" s="219">
        <v>4165</v>
      </c>
      <c r="R1006" s="196">
        <v>8.6951635777950287E-2</v>
      </c>
      <c r="S1006" s="219">
        <v>1539</v>
      </c>
      <c r="T1006" s="196">
        <v>6.4316801726818085E-3</v>
      </c>
      <c r="U1006" s="219">
        <v>38627</v>
      </c>
      <c r="V1006" s="196">
        <v>0.80661040544509888</v>
      </c>
      <c r="W1006" s="219">
        <v>13433</v>
      </c>
      <c r="X1006" s="196">
        <v>5.6270059198141098E-2</v>
      </c>
      <c r="Y1006" s="194">
        <v>108.35517883300781</v>
      </c>
      <c r="Z1006" s="194">
        <v>28.634300231933594</v>
      </c>
      <c r="AA1006" s="194">
        <v>61188.3984375</v>
      </c>
      <c r="AB1006" s="194">
        <v>9526.150390625</v>
      </c>
    </row>
    <row r="1007" spans="1:28">
      <c r="A1007" s="352">
        <v>41856</v>
      </c>
      <c r="B1007" s="199" t="s">
        <v>6</v>
      </c>
      <c r="C1007" s="199"/>
      <c r="D1007" s="241"/>
      <c r="E1007" s="219">
        <v>1914</v>
      </c>
      <c r="F1007" s="219">
        <v>190</v>
      </c>
      <c r="G1007" s="219">
        <v>5665</v>
      </c>
      <c r="H1007" s="219">
        <v>551</v>
      </c>
      <c r="I1007" s="219">
        <v>16319</v>
      </c>
      <c r="J1007" s="219">
        <v>2033</v>
      </c>
      <c r="K1007" s="255">
        <v>37278447</v>
      </c>
      <c r="L1007" s="255">
        <v>87859360</v>
      </c>
      <c r="M1007" s="196">
        <v>42.429681937132251</v>
      </c>
      <c r="N1007" s="255">
        <v>293969151</v>
      </c>
      <c r="O1007" s="255">
        <v>296171254</v>
      </c>
      <c r="P1007" s="196">
        <v>99.256476457367469</v>
      </c>
      <c r="Q1007" s="255">
        <v>284606</v>
      </c>
      <c r="R1007" s="214" t="e">
        <v>#DIV/0!</v>
      </c>
      <c r="S1007" s="255">
        <v>162205</v>
      </c>
      <c r="T1007" s="214">
        <v>0.12703184304866821</v>
      </c>
      <c r="U1007" s="255">
        <v>1272500</v>
      </c>
      <c r="V1007" s="214">
        <v>3.4135005575680966</v>
      </c>
      <c r="W1007" s="255">
        <v>1412683</v>
      </c>
      <c r="X1007" s="214">
        <v>0.48055485255688757</v>
      </c>
      <c r="Y1007" s="256">
        <v>78.616274515787765</v>
      </c>
      <c r="Z1007" s="256">
        <v>28.704688135782877</v>
      </c>
      <c r="AA1007" s="256">
        <v>756717.57421875</v>
      </c>
      <c r="AB1007" s="256">
        <v>130825.9658203125</v>
      </c>
    </row>
    <row r="1008" spans="1:28">
      <c r="A1008" s="352">
        <v>41856</v>
      </c>
      <c r="B1008" s="180" t="s">
        <v>134</v>
      </c>
      <c r="C1008" s="180"/>
      <c r="D1008" s="241"/>
      <c r="E1008" s="219">
        <v>652</v>
      </c>
      <c r="F1008" s="219">
        <v>99</v>
      </c>
      <c r="G1008" s="219">
        <v>1943</v>
      </c>
      <c r="H1008" s="219">
        <v>299</v>
      </c>
      <c r="I1008" s="219">
        <v>6303</v>
      </c>
      <c r="J1008" s="219">
        <v>1178</v>
      </c>
      <c r="K1008" s="219">
        <v>19234050</v>
      </c>
      <c r="L1008" s="219">
        <v>19720967</v>
      </c>
      <c r="M1008" s="196">
        <v>97.530967928702481</v>
      </c>
      <c r="N1008" s="219">
        <v>38616568</v>
      </c>
      <c r="O1008" s="219">
        <v>39453984</v>
      </c>
      <c r="P1008" s="196">
        <v>97.877486846448775</v>
      </c>
      <c r="Q1008" s="219">
        <v>106823</v>
      </c>
      <c r="R1008" s="196">
        <v>0.54167222584963848</v>
      </c>
      <c r="S1008" s="219">
        <v>149556</v>
      </c>
      <c r="T1008" s="196">
        <v>0.37906437494964451</v>
      </c>
      <c r="U1008" s="219">
        <v>762491</v>
      </c>
      <c r="V1008" s="196">
        <v>3.96427685194617</v>
      </c>
      <c r="W1008" s="219">
        <v>465357</v>
      </c>
      <c r="X1008" s="196">
        <v>1.2050708581526142</v>
      </c>
      <c r="Y1008" s="194">
        <v>83.76763916015625</v>
      </c>
      <c r="Z1008" s="194">
        <v>31.089308929443359</v>
      </c>
      <c r="AA1008" s="194">
        <v>230531.046875</v>
      </c>
      <c r="AB1008" s="194">
        <v>34735.69970703125</v>
      </c>
    </row>
    <row r="1009" spans="1:28">
      <c r="A1009" s="352">
        <v>41856</v>
      </c>
      <c r="B1009" s="180" t="s">
        <v>175</v>
      </c>
      <c r="C1009" s="180"/>
      <c r="D1009" s="241"/>
      <c r="E1009" s="219">
        <v>608</v>
      </c>
      <c r="F1009" s="219">
        <v>67</v>
      </c>
      <c r="G1009" s="219">
        <v>1771</v>
      </c>
      <c r="H1009" s="219">
        <v>180</v>
      </c>
      <c r="I1009" s="219">
        <v>5506</v>
      </c>
      <c r="J1009" s="219">
        <v>653</v>
      </c>
      <c r="K1009" s="219">
        <v>68285</v>
      </c>
      <c r="L1009" s="219">
        <v>50152436</v>
      </c>
      <c r="M1009" s="196">
        <v>0.13615490182769985</v>
      </c>
      <c r="N1009" s="219">
        <v>167374724</v>
      </c>
      <c r="O1009" s="219">
        <v>168482796</v>
      </c>
      <c r="P1009" s="196">
        <v>99.342323355080126</v>
      </c>
      <c r="Q1009" s="219">
        <v>0</v>
      </c>
      <c r="R1009" s="196" t="e">
        <v>#DIV/0!</v>
      </c>
      <c r="S1009" s="219">
        <v>0</v>
      </c>
      <c r="T1009" s="196" t="e">
        <v>#DIV/0!</v>
      </c>
      <c r="U1009" s="219">
        <v>347020</v>
      </c>
      <c r="V1009" s="196">
        <v>508.19359196370453</v>
      </c>
      <c r="W1009" s="219">
        <v>884336</v>
      </c>
      <c r="X1009" s="196">
        <v>0.52835696773211738</v>
      </c>
      <c r="Y1009" s="194">
        <v>41.945686340332031</v>
      </c>
      <c r="Z1009" s="194">
        <v>26.275918960571289</v>
      </c>
      <c r="AA1009" s="194">
        <v>299261.7421875</v>
      </c>
      <c r="AB1009" s="194">
        <v>58945.134765625</v>
      </c>
    </row>
    <row r="1010" spans="1:28">
      <c r="A1010" s="352">
        <v>41856</v>
      </c>
      <c r="B1010" s="218" t="s">
        <v>135</v>
      </c>
      <c r="C1010" s="126"/>
      <c r="D1010" s="241"/>
      <c r="E1010" s="219">
        <v>654</v>
      </c>
      <c r="F1010" s="219">
        <v>24</v>
      </c>
      <c r="G1010" s="219">
        <v>1951</v>
      </c>
      <c r="H1010" s="219">
        <v>72</v>
      </c>
      <c r="I1010" s="219">
        <v>4510</v>
      </c>
      <c r="J1010" s="219">
        <v>202</v>
      </c>
      <c r="K1010" s="189">
        <v>17976112</v>
      </c>
      <c r="L1010" s="189">
        <v>17985957</v>
      </c>
      <c r="M1010" s="196">
        <v>99.945262851456832</v>
      </c>
      <c r="N1010" s="189">
        <v>87977859</v>
      </c>
      <c r="O1010" s="189">
        <v>88234474</v>
      </c>
      <c r="P1010" s="196">
        <v>99.709166963470537</v>
      </c>
      <c r="Q1010" s="189">
        <v>177783</v>
      </c>
      <c r="R1010" s="192">
        <v>0.98845447369070927</v>
      </c>
      <c r="S1010" s="189">
        <v>12649</v>
      </c>
      <c r="T1010" s="192">
        <v>1.4335666870300469E-2</v>
      </c>
      <c r="U1010" s="189">
        <v>162989</v>
      </c>
      <c r="V1010" s="205">
        <v>0.90669773789897112</v>
      </c>
      <c r="W1010" s="189">
        <v>62990</v>
      </c>
      <c r="X1010" s="205">
        <v>7.1597559939107838E-2</v>
      </c>
      <c r="Y1010" s="203">
        <v>110.135498046875</v>
      </c>
      <c r="Z1010" s="203">
        <v>28.748836517333984</v>
      </c>
      <c r="AA1010" s="203">
        <v>226924.78515625</v>
      </c>
      <c r="AB1010" s="203">
        <v>37145.13134765625</v>
      </c>
    </row>
    <row r="1011" spans="1:28">
      <c r="A1011" s="352">
        <v>41856</v>
      </c>
      <c r="B1011" s="218" t="s">
        <v>121</v>
      </c>
      <c r="C1011" s="218" t="s">
        <v>122</v>
      </c>
      <c r="D1011" s="241"/>
      <c r="E1011" s="305">
        <v>168</v>
      </c>
      <c r="F1011" s="305">
        <v>58</v>
      </c>
      <c r="G1011" s="305">
        <v>492</v>
      </c>
      <c r="H1011" s="305">
        <v>175</v>
      </c>
      <c r="I1011" s="305">
        <v>1820</v>
      </c>
      <c r="J1011" s="305">
        <v>729</v>
      </c>
      <c r="K1011" s="215">
        <v>6908729</v>
      </c>
      <c r="L1011" s="215">
        <v>7154235</v>
      </c>
      <c r="M1011" s="216">
        <v>96.568382263183594</v>
      </c>
      <c r="N1011" s="215">
        <v>14744479</v>
      </c>
      <c r="O1011" s="215">
        <v>15142368</v>
      </c>
      <c r="P1011" s="216">
        <v>97.372344970703125</v>
      </c>
      <c r="Q1011" s="215">
        <v>90332</v>
      </c>
      <c r="R1011" s="217">
        <v>1.2626367807388306</v>
      </c>
      <c r="S1011" s="215">
        <v>131099</v>
      </c>
      <c r="T1011" s="217">
        <v>0.86577606201171875</v>
      </c>
      <c r="U1011" s="215">
        <v>356354</v>
      </c>
      <c r="V1011" s="217">
        <v>5.1580252647399902</v>
      </c>
      <c r="W1011" s="215">
        <v>242957</v>
      </c>
      <c r="X1011" s="217">
        <v>1.6477829217910767</v>
      </c>
      <c r="Y1011" s="217">
        <v>69.847198486328125</v>
      </c>
      <c r="Z1011" s="217">
        <v>25.629964828491211</v>
      </c>
      <c r="AA1011" s="217">
        <v>71428.0859375</v>
      </c>
      <c r="AB1011" s="216">
        <v>10900.361328125</v>
      </c>
    </row>
    <row r="1012" spans="1:28">
      <c r="A1012" s="352">
        <v>41856</v>
      </c>
      <c r="B1012" s="242" t="s">
        <v>123</v>
      </c>
      <c r="C1012" s="218" t="s">
        <v>122</v>
      </c>
      <c r="D1012" s="241"/>
      <c r="E1012" s="305">
        <v>158</v>
      </c>
      <c r="F1012" s="305">
        <v>11</v>
      </c>
      <c r="G1012" s="305">
        <v>484</v>
      </c>
      <c r="H1012" s="305">
        <v>34</v>
      </c>
      <c r="I1012" s="305">
        <v>1421</v>
      </c>
      <c r="J1012" s="305">
        <v>123</v>
      </c>
      <c r="K1012" s="215">
        <v>4538713</v>
      </c>
      <c r="L1012" s="215">
        <v>4618709</v>
      </c>
      <c r="M1012" s="216">
        <v>98.267997741699219</v>
      </c>
      <c r="N1012" s="215">
        <v>8113247</v>
      </c>
      <c r="O1012" s="215">
        <v>8266648</v>
      </c>
      <c r="P1012" s="216">
        <v>98.144340515136719</v>
      </c>
      <c r="Q1012" s="215">
        <v>5653</v>
      </c>
      <c r="R1012" s="217">
        <v>0.12239351123571396</v>
      </c>
      <c r="S1012" s="215">
        <v>7452</v>
      </c>
      <c r="T1012" s="217">
        <v>9.014536440372467E-2</v>
      </c>
      <c r="U1012" s="215">
        <v>148401</v>
      </c>
      <c r="V1012" s="217">
        <v>3.2696714401245117</v>
      </c>
      <c r="W1012" s="215">
        <v>78386</v>
      </c>
      <c r="X1012" s="217">
        <v>0.96614831686019897</v>
      </c>
      <c r="Y1012" s="217">
        <v>91.426315307617188</v>
      </c>
      <c r="Z1012" s="217">
        <v>32.638092041015625</v>
      </c>
      <c r="AA1012" s="217">
        <v>56224.87109375</v>
      </c>
      <c r="AB1012" s="216">
        <v>8333.75</v>
      </c>
    </row>
    <row r="1013" spans="1:28">
      <c r="A1013" s="352">
        <v>41856</v>
      </c>
      <c r="B1013" s="242" t="s">
        <v>183</v>
      </c>
      <c r="C1013" s="218" t="s">
        <v>122</v>
      </c>
      <c r="D1013" s="241"/>
      <c r="E1013" s="305">
        <v>129</v>
      </c>
      <c r="F1013" s="305">
        <v>10</v>
      </c>
      <c r="G1013" s="305">
        <v>385</v>
      </c>
      <c r="H1013" s="305">
        <v>30</v>
      </c>
      <c r="I1013" s="305">
        <v>1462</v>
      </c>
      <c r="J1013" s="305">
        <v>120</v>
      </c>
      <c r="K1013" s="215">
        <v>3130145</v>
      </c>
      <c r="L1013" s="215">
        <v>3193499</v>
      </c>
      <c r="M1013" s="216">
        <v>98.016159057617188</v>
      </c>
      <c r="N1013" s="215">
        <v>6435506</v>
      </c>
      <c r="O1013" s="215">
        <v>6549971</v>
      </c>
      <c r="P1013" s="216">
        <v>98.252433776855469</v>
      </c>
      <c r="Q1013" s="215">
        <v>2434</v>
      </c>
      <c r="R1013" s="217">
        <v>7.6217338442802429E-2</v>
      </c>
      <c r="S1013" s="215">
        <v>1673</v>
      </c>
      <c r="T1013" s="217">
        <v>2.5542097166180611E-2</v>
      </c>
      <c r="U1013" s="215">
        <v>98269</v>
      </c>
      <c r="V1013" s="217">
        <v>3.1394393444061279</v>
      </c>
      <c r="W1013" s="215">
        <v>55983</v>
      </c>
      <c r="X1013" s="217">
        <v>0.86990827322006226</v>
      </c>
      <c r="Y1013" s="217">
        <v>86.614524841308594</v>
      </c>
      <c r="Z1013" s="217">
        <v>33.490032196044922</v>
      </c>
      <c r="AA1013" s="217">
        <v>40528.74609375</v>
      </c>
      <c r="AB1013" s="216">
        <v>6380.5390625</v>
      </c>
    </row>
    <row r="1014" spans="1:28">
      <c r="A1014" s="352">
        <v>41856</v>
      </c>
      <c r="B1014" s="181" t="s">
        <v>126</v>
      </c>
      <c r="C1014" s="218" t="s">
        <v>122</v>
      </c>
      <c r="D1014" s="241"/>
      <c r="E1014" s="305">
        <v>103</v>
      </c>
      <c r="F1014" s="305">
        <v>5</v>
      </c>
      <c r="G1014" s="305">
        <v>302</v>
      </c>
      <c r="H1014" s="305">
        <v>15</v>
      </c>
      <c r="I1014" s="305">
        <v>918</v>
      </c>
      <c r="J1014" s="305">
        <v>62</v>
      </c>
      <c r="K1014" s="215">
        <v>2701395</v>
      </c>
      <c r="L1014" s="215">
        <v>2756533</v>
      </c>
      <c r="M1014" s="216">
        <v>97.999732971191406</v>
      </c>
      <c r="N1014" s="215">
        <v>5184715</v>
      </c>
      <c r="O1014" s="215">
        <v>5273709</v>
      </c>
      <c r="P1014" s="216">
        <v>98.3125</v>
      </c>
      <c r="Q1014" s="215">
        <v>4218</v>
      </c>
      <c r="R1014" s="217">
        <v>0.1530182957649231</v>
      </c>
      <c r="S1014" s="215">
        <v>4122</v>
      </c>
      <c r="T1014" s="217">
        <v>7.816130667924881E-2</v>
      </c>
      <c r="U1014" s="215">
        <v>79102</v>
      </c>
      <c r="V1014" s="217">
        <v>2.9281907081604004</v>
      </c>
      <c r="W1014" s="215">
        <v>45416</v>
      </c>
      <c r="X1014" s="217">
        <v>0.87595945596694946</v>
      </c>
      <c r="Y1014" s="217">
        <v>88.478485107421875</v>
      </c>
      <c r="Z1014" s="217">
        <v>31.793869018554688</v>
      </c>
      <c r="AA1014" s="217">
        <v>36797.66796875</v>
      </c>
      <c r="AB1014" s="216">
        <v>5140.7431640625</v>
      </c>
    </row>
    <row r="1015" spans="1:28">
      <c r="A1015" s="352">
        <v>41856</v>
      </c>
      <c r="B1015" s="181" t="s">
        <v>184</v>
      </c>
      <c r="C1015" s="218" t="s">
        <v>122</v>
      </c>
      <c r="D1015" s="241"/>
      <c r="E1015" s="305">
        <v>94</v>
      </c>
      <c r="F1015" s="305">
        <v>15</v>
      </c>
      <c r="G1015" s="305">
        <v>280</v>
      </c>
      <c r="H1015" s="305">
        <v>45</v>
      </c>
      <c r="I1015" s="305">
        <v>682</v>
      </c>
      <c r="J1015" s="305">
        <v>144</v>
      </c>
      <c r="K1015" s="215">
        <v>1955068</v>
      </c>
      <c r="L1015" s="215">
        <v>1997991</v>
      </c>
      <c r="M1015" s="216">
        <v>97.851692199707031</v>
      </c>
      <c r="N1015" s="215">
        <v>4138621</v>
      </c>
      <c r="O1015" s="215">
        <v>4221288</v>
      </c>
      <c r="P1015" s="216">
        <v>98.041664123535156</v>
      </c>
      <c r="Q1015" s="215">
        <v>4186</v>
      </c>
      <c r="R1015" s="217">
        <v>0.20951046049594879</v>
      </c>
      <c r="S1015" s="215">
        <v>5210</v>
      </c>
      <c r="T1015" s="217">
        <v>0.1234220489859581</v>
      </c>
      <c r="U1015" s="215">
        <v>80365</v>
      </c>
      <c r="V1015" s="217">
        <v>4.1105985641479492</v>
      </c>
      <c r="W1015" s="215">
        <v>42615</v>
      </c>
      <c r="X1015" s="217">
        <v>1.0296908617019653</v>
      </c>
      <c r="Y1015" s="217">
        <v>82.471672058105469</v>
      </c>
      <c r="Z1015" s="217">
        <v>31.894586563110352</v>
      </c>
      <c r="AA1015" s="217">
        <v>25551.67578125</v>
      </c>
      <c r="AB1015" s="216">
        <v>3980.30615234375</v>
      </c>
    </row>
    <row r="1016" spans="1:28">
      <c r="A1016" s="352">
        <v>41856</v>
      </c>
      <c r="B1016" s="181" t="s">
        <v>131</v>
      </c>
      <c r="C1016" s="218" t="s">
        <v>176</v>
      </c>
      <c r="D1016" s="241"/>
      <c r="E1016" s="305">
        <v>168</v>
      </c>
      <c r="F1016" s="305">
        <v>20</v>
      </c>
      <c r="G1016" s="305">
        <v>489</v>
      </c>
      <c r="H1016" s="305">
        <v>50</v>
      </c>
      <c r="I1016" s="305">
        <v>1377</v>
      </c>
      <c r="J1016" s="305">
        <v>160</v>
      </c>
      <c r="K1016" s="215">
        <v>18865</v>
      </c>
      <c r="L1016" s="215">
        <v>14635154</v>
      </c>
      <c r="M1016" s="216">
        <v>0.12890195846557617</v>
      </c>
      <c r="N1016" s="215">
        <v>46182748</v>
      </c>
      <c r="O1016" s="215">
        <v>46481620</v>
      </c>
      <c r="P1016" s="216">
        <v>99.357009887695313</v>
      </c>
      <c r="Q1016" s="215">
        <v>0</v>
      </c>
      <c r="R1016" s="217">
        <v>0</v>
      </c>
      <c r="S1016" s="215">
        <v>0</v>
      </c>
      <c r="T1016" s="217">
        <v>0</v>
      </c>
      <c r="U1016" s="215">
        <v>99115</v>
      </c>
      <c r="V1016" s="217">
        <v>525.39093017578125</v>
      </c>
      <c r="W1016" s="215">
        <v>312898</v>
      </c>
      <c r="X1016" s="217">
        <v>0.67752140760421753</v>
      </c>
      <c r="Y1016" s="217">
        <v>40.802177429199219</v>
      </c>
      <c r="Z1016" s="217">
        <v>25.82380485534668</v>
      </c>
      <c r="AA1016" s="217">
        <v>77940.4140625</v>
      </c>
      <c r="AB1016" s="216">
        <v>16080.79296875</v>
      </c>
    </row>
    <row r="1017" spans="1:28">
      <c r="A1017" s="352">
        <v>41856</v>
      </c>
      <c r="B1017" s="181" t="s">
        <v>124</v>
      </c>
      <c r="C1017" s="181" t="s">
        <v>176</v>
      </c>
      <c r="D1017" s="241"/>
      <c r="E1017" s="180">
        <v>113</v>
      </c>
      <c r="F1017" s="180">
        <v>30</v>
      </c>
      <c r="G1017" s="180">
        <v>332</v>
      </c>
      <c r="H1017" s="180">
        <v>80</v>
      </c>
      <c r="I1017" s="180">
        <v>1261</v>
      </c>
      <c r="J1017" s="180">
        <v>324</v>
      </c>
      <c r="K1017" s="215">
        <v>14420</v>
      </c>
      <c r="L1017" s="215">
        <v>10147320</v>
      </c>
      <c r="M1017" s="216">
        <v>0.14210648834705353</v>
      </c>
      <c r="N1017" s="215">
        <v>29878324</v>
      </c>
      <c r="O1017" s="215">
        <v>30187176</v>
      </c>
      <c r="P1017" s="216">
        <v>98.976875305175781</v>
      </c>
      <c r="Q1017" s="215">
        <v>0</v>
      </c>
      <c r="R1017" s="217">
        <v>0</v>
      </c>
      <c r="S1017" s="215">
        <v>0</v>
      </c>
      <c r="T1017" s="217">
        <v>0</v>
      </c>
      <c r="U1017" s="215">
        <v>77199</v>
      </c>
      <c r="V1017" s="217">
        <v>535.360595703125</v>
      </c>
      <c r="W1017" s="215">
        <v>163099</v>
      </c>
      <c r="X1017" s="217">
        <v>0.54587733745574951</v>
      </c>
      <c r="Y1017" s="217">
        <v>42.925937652587891</v>
      </c>
      <c r="Z1017" s="217">
        <v>27.020254135131836</v>
      </c>
      <c r="AA1017" s="217">
        <v>52481.25</v>
      </c>
      <c r="AB1017" s="216">
        <v>9666.271484375</v>
      </c>
    </row>
    <row r="1018" spans="1:28">
      <c r="A1018" s="352">
        <v>41856</v>
      </c>
      <c r="B1018" s="206" t="s">
        <v>133</v>
      </c>
      <c r="C1018" s="206" t="s">
        <v>176</v>
      </c>
      <c r="D1018" s="241"/>
      <c r="E1018" s="180">
        <v>163</v>
      </c>
      <c r="F1018" s="180">
        <v>9</v>
      </c>
      <c r="G1018" s="180">
        <v>482</v>
      </c>
      <c r="H1018" s="180">
        <v>26</v>
      </c>
      <c r="I1018" s="180">
        <v>1354</v>
      </c>
      <c r="J1018" s="180">
        <v>80</v>
      </c>
      <c r="K1018" s="254">
        <v>17780</v>
      </c>
      <c r="L1018" s="254">
        <v>14103837</v>
      </c>
      <c r="M1018" s="246">
        <v>0.12606498599052429</v>
      </c>
      <c r="N1018" s="254">
        <v>53204056</v>
      </c>
      <c r="O1018" s="254">
        <v>53445144</v>
      </c>
      <c r="P1018" s="246">
        <v>99.548904418945313</v>
      </c>
      <c r="Q1018" s="254">
        <v>0</v>
      </c>
      <c r="R1018" s="249">
        <v>0</v>
      </c>
      <c r="S1018" s="254">
        <v>0</v>
      </c>
      <c r="T1018" s="249">
        <v>0</v>
      </c>
      <c r="U1018" s="254">
        <v>85311</v>
      </c>
      <c r="V1018" s="249">
        <v>479.81439208984375</v>
      </c>
      <c r="W1018" s="254">
        <v>216567</v>
      </c>
      <c r="X1018" s="249">
        <v>0.40704980492591858</v>
      </c>
      <c r="Y1018" s="249">
        <v>42.489051818847656</v>
      </c>
      <c r="Z1018" s="249">
        <v>26.161993026733398</v>
      </c>
      <c r="AA1018" s="249">
        <v>99306.984375</v>
      </c>
      <c r="AB1018" s="246">
        <v>19852.015625</v>
      </c>
    </row>
    <row r="1019" spans="1:28">
      <c r="A1019" s="352">
        <v>41856</v>
      </c>
      <c r="B1019" s="206" t="s">
        <v>125</v>
      </c>
      <c r="C1019" s="206" t="s">
        <v>176</v>
      </c>
      <c r="D1019" s="241"/>
      <c r="E1019" s="180">
        <v>164</v>
      </c>
      <c r="F1019" s="180">
        <v>8</v>
      </c>
      <c r="G1019" s="180">
        <v>468</v>
      </c>
      <c r="H1019" s="180">
        <v>24</v>
      </c>
      <c r="I1019" s="180">
        <v>1514</v>
      </c>
      <c r="J1019" s="180">
        <v>89</v>
      </c>
      <c r="K1019" s="254">
        <v>17220</v>
      </c>
      <c r="L1019" s="254">
        <v>11266125</v>
      </c>
      <c r="M1019" s="246">
        <v>0.15284758806228638</v>
      </c>
      <c r="N1019" s="254">
        <v>38109596</v>
      </c>
      <c r="O1019" s="254">
        <v>38368856</v>
      </c>
      <c r="P1019" s="246">
        <v>99.324295043945313</v>
      </c>
      <c r="Q1019" s="254">
        <v>0</v>
      </c>
      <c r="R1019" s="249">
        <v>0</v>
      </c>
      <c r="S1019" s="254">
        <v>0</v>
      </c>
      <c r="T1019" s="249">
        <v>0</v>
      </c>
      <c r="U1019" s="254">
        <v>85395</v>
      </c>
      <c r="V1019" s="249">
        <v>495.90591430664062</v>
      </c>
      <c r="W1019" s="254">
        <v>191772</v>
      </c>
      <c r="X1019" s="249">
        <v>0.5032118558883667</v>
      </c>
      <c r="Y1019" s="249">
        <v>41.565578460693359</v>
      </c>
      <c r="Z1019" s="249">
        <v>26.097623825073242</v>
      </c>
      <c r="AA1019" s="249">
        <v>69533.09375</v>
      </c>
      <c r="AB1019" s="246">
        <v>13346.0546875</v>
      </c>
    </row>
    <row r="1020" spans="1:28">
      <c r="A1020" s="352">
        <v>41856</v>
      </c>
      <c r="B1020" s="181" t="s">
        <v>127</v>
      </c>
      <c r="C1020" s="181" t="s">
        <v>128</v>
      </c>
      <c r="D1020" s="241"/>
      <c r="E1020" s="388">
        <v>149</v>
      </c>
      <c r="F1020" s="388">
        <v>12</v>
      </c>
      <c r="G1020" s="388">
        <v>447</v>
      </c>
      <c r="H1020" s="388">
        <v>36</v>
      </c>
      <c r="I1020" s="388">
        <v>1427</v>
      </c>
      <c r="J1020" s="388">
        <v>122</v>
      </c>
      <c r="K1020" s="187">
        <v>4582025</v>
      </c>
      <c r="L1020" s="187">
        <v>4586462</v>
      </c>
      <c r="M1020" s="185">
        <v>99.90325927734375</v>
      </c>
      <c r="N1020" s="187">
        <v>20197384</v>
      </c>
      <c r="O1020" s="187">
        <v>20270936</v>
      </c>
      <c r="P1020" s="185">
        <v>99.637153625488281</v>
      </c>
      <c r="Q1020" s="187">
        <v>76012</v>
      </c>
      <c r="R1020" s="186">
        <v>1.657312273979187</v>
      </c>
      <c r="S1020" s="187">
        <v>3740</v>
      </c>
      <c r="T1020" s="186">
        <v>1.8450060859322548E-2</v>
      </c>
      <c r="U1020" s="187">
        <v>49338</v>
      </c>
      <c r="V1020" s="186">
        <v>1.0767728090286255</v>
      </c>
      <c r="W1020" s="187">
        <v>16730</v>
      </c>
      <c r="X1020" s="186">
        <v>8.2832507789134979E-2</v>
      </c>
      <c r="Y1020" s="186">
        <v>112.15731048583984</v>
      </c>
      <c r="Z1020" s="186">
        <v>28.04815673828125</v>
      </c>
      <c r="AA1020" s="186">
        <v>52676.28515625</v>
      </c>
      <c r="AB1020" s="185">
        <v>8619.892578125</v>
      </c>
    </row>
    <row r="1021" spans="1:28">
      <c r="A1021" s="352">
        <v>41856</v>
      </c>
      <c r="B1021" s="181" t="s">
        <v>129</v>
      </c>
      <c r="C1021" s="181" t="s">
        <v>128</v>
      </c>
      <c r="D1021" s="241"/>
      <c r="E1021" s="388">
        <v>151</v>
      </c>
      <c r="F1021" s="388">
        <v>2</v>
      </c>
      <c r="G1021" s="388">
        <v>449</v>
      </c>
      <c r="H1021" s="388">
        <v>6</v>
      </c>
      <c r="I1021" s="388">
        <v>1242</v>
      </c>
      <c r="J1021" s="388">
        <v>22</v>
      </c>
      <c r="K1021" s="187">
        <v>2772707</v>
      </c>
      <c r="L1021" s="187">
        <v>2776196</v>
      </c>
      <c r="M1021" s="185">
        <v>99.874320983886719</v>
      </c>
      <c r="N1021" s="187">
        <v>13795895</v>
      </c>
      <c r="O1021" s="187">
        <v>13861210</v>
      </c>
      <c r="P1021" s="185">
        <v>99.528793334960937</v>
      </c>
      <c r="Q1021" s="187">
        <v>26996</v>
      </c>
      <c r="R1021" s="186">
        <v>0.97240972518920898</v>
      </c>
      <c r="S1021" s="187">
        <v>2781</v>
      </c>
      <c r="T1021" s="186">
        <v>2.0063184201717377E-2</v>
      </c>
      <c r="U1021" s="187">
        <v>37951</v>
      </c>
      <c r="V1021" s="186">
        <v>1.36873459815979</v>
      </c>
      <c r="W1021" s="187">
        <v>16147</v>
      </c>
      <c r="X1021" s="186">
        <v>0.11704206466674805</v>
      </c>
      <c r="Y1021" s="186">
        <v>107.00112915039062</v>
      </c>
      <c r="Z1021" s="186">
        <v>27.810386657714844</v>
      </c>
      <c r="AA1021" s="186">
        <v>40003.98828125</v>
      </c>
      <c r="AB1021" s="185">
        <v>5772.76416015625</v>
      </c>
    </row>
    <row r="1022" spans="1:28">
      <c r="A1022" s="352">
        <v>41856</v>
      </c>
      <c r="B1022" s="199" t="s">
        <v>130</v>
      </c>
      <c r="C1022" s="199" t="s">
        <v>128</v>
      </c>
      <c r="D1022" s="241"/>
      <c r="E1022" s="219">
        <v>176</v>
      </c>
      <c r="F1022" s="219">
        <v>5</v>
      </c>
      <c r="G1022" s="219">
        <v>528</v>
      </c>
      <c r="H1022" s="219">
        <v>15</v>
      </c>
      <c r="I1022" s="219">
        <v>846</v>
      </c>
      <c r="J1022" s="219">
        <v>28</v>
      </c>
      <c r="K1022" s="255">
        <v>5917343</v>
      </c>
      <c r="L1022" s="255">
        <v>5917923</v>
      </c>
      <c r="M1022" s="196">
        <v>99.990196228027344</v>
      </c>
      <c r="N1022" s="255">
        <v>30730088</v>
      </c>
      <c r="O1022" s="255">
        <v>30788084</v>
      </c>
      <c r="P1022" s="196">
        <v>99.811630249023438</v>
      </c>
      <c r="Q1022" s="255">
        <v>55394</v>
      </c>
      <c r="R1022" s="214">
        <v>0.93603783845901489</v>
      </c>
      <c r="S1022" s="255">
        <v>1385</v>
      </c>
      <c r="T1022" s="214">
        <v>4.4984938576817513E-3</v>
      </c>
      <c r="U1022" s="255">
        <v>40714</v>
      </c>
      <c r="V1022" s="214">
        <v>0.68804532289505005</v>
      </c>
      <c r="W1022" s="255">
        <v>15818</v>
      </c>
      <c r="X1022" s="214">
        <v>5.1473982632160187E-2</v>
      </c>
      <c r="Y1022" s="256">
        <v>114.87221527099609</v>
      </c>
      <c r="Z1022" s="256">
        <v>30.944625854492188</v>
      </c>
      <c r="AA1022" s="256">
        <v>76720.6796875</v>
      </c>
      <c r="AB1022" s="256">
        <v>13735.7607421875</v>
      </c>
    </row>
    <row r="1023" spans="1:28">
      <c r="A1023" s="352">
        <v>41856</v>
      </c>
      <c r="B1023" s="180" t="s">
        <v>132</v>
      </c>
      <c r="C1023" s="180" t="s">
        <v>128</v>
      </c>
      <c r="D1023" s="241"/>
      <c r="E1023" s="219">
        <v>178</v>
      </c>
      <c r="F1023" s="219">
        <v>5</v>
      </c>
      <c r="G1023" s="219">
        <v>527</v>
      </c>
      <c r="H1023" s="219">
        <v>15</v>
      </c>
      <c r="I1023" s="219">
        <v>995</v>
      </c>
      <c r="J1023" s="219">
        <v>30</v>
      </c>
      <c r="K1023" s="219">
        <v>4704037</v>
      </c>
      <c r="L1023" s="219">
        <v>4705376</v>
      </c>
      <c r="M1023" s="196">
        <v>99.971542358398438</v>
      </c>
      <c r="N1023" s="219">
        <v>23254492</v>
      </c>
      <c r="O1023" s="219">
        <v>23314244</v>
      </c>
      <c r="P1023" s="196">
        <v>99.74371337890625</v>
      </c>
      <c r="Q1023" s="219">
        <v>19381</v>
      </c>
      <c r="R1023" s="196">
        <v>0.41189056634902954</v>
      </c>
      <c r="S1023" s="219">
        <v>4743</v>
      </c>
      <c r="T1023" s="196">
        <v>2.0343786105513573E-2</v>
      </c>
      <c r="U1023" s="219">
        <v>34986</v>
      </c>
      <c r="V1023" s="196">
        <v>0.7437441349029541</v>
      </c>
      <c r="W1023" s="219">
        <v>14295</v>
      </c>
      <c r="X1023" s="196">
        <v>6.1471994966268539E-2</v>
      </c>
      <c r="Y1023" s="194">
        <v>106.51133728027344</v>
      </c>
      <c r="Z1023" s="194">
        <v>28.192176818847656</v>
      </c>
      <c r="AA1023" s="194">
        <v>57523.83203125</v>
      </c>
      <c r="AB1023" s="194">
        <v>9016.7138671875</v>
      </c>
    </row>
    <row r="1024" spans="1:28">
      <c r="A1024" s="352">
        <v>41855</v>
      </c>
      <c r="B1024" s="199" t="s">
        <v>6</v>
      </c>
      <c r="C1024" s="199"/>
      <c r="D1024" s="241"/>
      <c r="E1024" s="219">
        <v>1915</v>
      </c>
      <c r="F1024" s="219">
        <v>193</v>
      </c>
      <c r="G1024" s="219">
        <v>5668</v>
      </c>
      <c r="H1024" s="219">
        <v>558</v>
      </c>
      <c r="I1024" s="219">
        <v>16621</v>
      </c>
      <c r="J1024" s="219">
        <v>2112</v>
      </c>
      <c r="K1024" s="255">
        <v>37164721</v>
      </c>
      <c r="L1024" s="255">
        <v>86609280</v>
      </c>
      <c r="M1024" s="196">
        <v>42.910783925232955</v>
      </c>
      <c r="N1024" s="255">
        <v>295273553</v>
      </c>
      <c r="O1024" s="255">
        <v>297560929</v>
      </c>
      <c r="P1024" s="196">
        <v>99.231291551721156</v>
      </c>
      <c r="Q1024" s="255">
        <v>298056</v>
      </c>
      <c r="R1024" s="214" t="e">
        <v>#DIV/0!</v>
      </c>
      <c r="S1024" s="255">
        <v>219132</v>
      </c>
      <c r="T1024" s="214">
        <v>0.16888976895524727</v>
      </c>
      <c r="U1024" s="255">
        <v>1298854</v>
      </c>
      <c r="V1024" s="214">
        <v>3.4948573881000509</v>
      </c>
      <c r="W1024" s="255">
        <v>1451399</v>
      </c>
      <c r="X1024" s="214">
        <v>0.49154385322734701</v>
      </c>
      <c r="Y1024" s="256">
        <v>78.443115170796716</v>
      </c>
      <c r="Z1024" s="256">
        <v>28.558057753245038</v>
      </c>
      <c r="AA1024" s="256">
        <v>765618.1484375</v>
      </c>
      <c r="AB1024" s="256">
        <v>130851.96044921875</v>
      </c>
    </row>
    <row r="1025" spans="1:28">
      <c r="A1025" s="352">
        <v>41855</v>
      </c>
      <c r="B1025" s="180" t="s">
        <v>134</v>
      </c>
      <c r="C1025" s="180"/>
      <c r="D1025" s="241"/>
      <c r="E1025" s="219">
        <v>653</v>
      </c>
      <c r="F1025" s="219">
        <v>102</v>
      </c>
      <c r="G1025" s="219">
        <v>1946</v>
      </c>
      <c r="H1025" s="219">
        <v>306</v>
      </c>
      <c r="I1025" s="219">
        <v>6564</v>
      </c>
      <c r="J1025" s="219">
        <v>1246</v>
      </c>
      <c r="K1025" s="219">
        <v>19663002</v>
      </c>
      <c r="L1025" s="219">
        <v>20192466</v>
      </c>
      <c r="M1025" s="196">
        <v>97.37791312858964</v>
      </c>
      <c r="N1025" s="219">
        <v>40872072</v>
      </c>
      <c r="O1025" s="219">
        <v>41883628</v>
      </c>
      <c r="P1025" s="196">
        <v>97.584841504179153</v>
      </c>
      <c r="Q1025" s="219">
        <v>131262</v>
      </c>
      <c r="R1025" s="196">
        <v>0.65005432638734828</v>
      </c>
      <c r="S1025" s="219">
        <v>207641</v>
      </c>
      <c r="T1025" s="196">
        <v>0.4957569625702678</v>
      </c>
      <c r="U1025" s="219">
        <v>811864</v>
      </c>
      <c r="V1025" s="196">
        <v>4.128891436111549</v>
      </c>
      <c r="W1025" s="219">
        <v>518176</v>
      </c>
      <c r="X1025" s="196">
        <v>1.2677996930399633</v>
      </c>
      <c r="Y1025" s="194">
        <v>82.63369445800781</v>
      </c>
      <c r="Z1025" s="194">
        <v>30.602322006225585</v>
      </c>
      <c r="AA1025" s="194">
        <v>236905.296875</v>
      </c>
      <c r="AB1025" s="194">
        <v>35693.29638671875</v>
      </c>
    </row>
    <row r="1026" spans="1:28">
      <c r="A1026" s="352">
        <v>41855</v>
      </c>
      <c r="B1026" s="180" t="s">
        <v>175</v>
      </c>
      <c r="C1026" s="180"/>
      <c r="D1026" s="241"/>
      <c r="E1026" s="219">
        <v>608</v>
      </c>
      <c r="F1026" s="219">
        <v>67</v>
      </c>
      <c r="G1026" s="219">
        <v>1771</v>
      </c>
      <c r="H1026" s="219">
        <v>180</v>
      </c>
      <c r="I1026" s="219">
        <v>5504</v>
      </c>
      <c r="J1026" s="219">
        <v>660</v>
      </c>
      <c r="K1026" s="219">
        <v>68285</v>
      </c>
      <c r="L1026" s="219">
        <v>48974194</v>
      </c>
      <c r="M1026" s="196">
        <v>0.13943057439597678</v>
      </c>
      <c r="N1026" s="219">
        <v>166783826</v>
      </c>
      <c r="O1026" s="219">
        <v>167812394</v>
      </c>
      <c r="P1026" s="196">
        <v>99.387072685465654</v>
      </c>
      <c r="Q1026" s="219">
        <v>0</v>
      </c>
      <c r="R1026" s="196" t="e">
        <v>#DIV/0!</v>
      </c>
      <c r="S1026" s="219">
        <v>0</v>
      </c>
      <c r="T1026" s="196" t="e">
        <v>#DIV/0!</v>
      </c>
      <c r="U1026" s="219">
        <v>328054</v>
      </c>
      <c r="V1026" s="196">
        <v>480.41883524691519</v>
      </c>
      <c r="W1026" s="219">
        <v>877343</v>
      </c>
      <c r="X1026" s="196">
        <v>0.52603601848241333</v>
      </c>
      <c r="Y1026" s="194">
        <v>41.67069149017334</v>
      </c>
      <c r="Z1026" s="194">
        <v>26.431505680084229</v>
      </c>
      <c r="AA1026" s="194">
        <v>299911.828125</v>
      </c>
      <c r="AB1026" s="194">
        <v>59236.9638671875</v>
      </c>
    </row>
    <row r="1027" spans="1:28">
      <c r="A1027" s="352">
        <v>41855</v>
      </c>
      <c r="B1027" s="218" t="s">
        <v>135</v>
      </c>
      <c r="C1027" s="126"/>
      <c r="D1027" s="241"/>
      <c r="E1027" s="219">
        <v>654</v>
      </c>
      <c r="F1027" s="219">
        <v>24</v>
      </c>
      <c r="G1027" s="219">
        <v>1951</v>
      </c>
      <c r="H1027" s="219">
        <v>72</v>
      </c>
      <c r="I1027" s="219">
        <v>4553</v>
      </c>
      <c r="J1027" s="219">
        <v>206</v>
      </c>
      <c r="K1027" s="189">
        <v>17433434</v>
      </c>
      <c r="L1027" s="189">
        <v>17442620</v>
      </c>
      <c r="M1027" s="196">
        <v>99.947335893346306</v>
      </c>
      <c r="N1027" s="189">
        <v>87617655</v>
      </c>
      <c r="O1027" s="189">
        <v>87864907</v>
      </c>
      <c r="P1027" s="196">
        <v>99.71859982734631</v>
      </c>
      <c r="Q1027" s="189">
        <v>166794</v>
      </c>
      <c r="R1027" s="192">
        <v>0.9562439565285189</v>
      </c>
      <c r="S1027" s="189">
        <v>11491</v>
      </c>
      <c r="T1027" s="192">
        <v>1.3078031282504256E-2</v>
      </c>
      <c r="U1027" s="189">
        <v>158936</v>
      </c>
      <c r="V1027" s="205">
        <v>0.91167350121703017</v>
      </c>
      <c r="W1027" s="189">
        <v>55880</v>
      </c>
      <c r="X1027" s="205">
        <v>6.3777100744722301E-2</v>
      </c>
      <c r="Y1027" s="203">
        <v>111.02495956420898</v>
      </c>
      <c r="Z1027" s="203">
        <v>28.640345573425293</v>
      </c>
      <c r="AA1027" s="203">
        <v>228801.0234375</v>
      </c>
      <c r="AB1027" s="203">
        <v>35921.7001953125</v>
      </c>
    </row>
    <row r="1028" spans="1:28">
      <c r="A1028" s="352">
        <v>41855</v>
      </c>
      <c r="B1028" s="218" t="s">
        <v>121</v>
      </c>
      <c r="C1028" s="218" t="s">
        <v>122</v>
      </c>
      <c r="D1028" s="241"/>
      <c r="E1028" s="305">
        <v>168</v>
      </c>
      <c r="F1028" s="305">
        <v>59</v>
      </c>
      <c r="G1028" s="305">
        <v>492</v>
      </c>
      <c r="H1028" s="305">
        <v>176</v>
      </c>
      <c r="I1028" s="305">
        <v>1815</v>
      </c>
      <c r="J1028" s="305">
        <v>722</v>
      </c>
      <c r="K1028" s="215">
        <v>6794268</v>
      </c>
      <c r="L1028" s="215">
        <v>7058685</v>
      </c>
      <c r="M1028" s="216">
        <v>96.254020690917969</v>
      </c>
      <c r="N1028" s="215">
        <v>14971321</v>
      </c>
      <c r="O1028" s="215">
        <v>15409548</v>
      </c>
      <c r="P1028" s="216">
        <v>97.156135559082031</v>
      </c>
      <c r="Q1028" s="215">
        <v>107811</v>
      </c>
      <c r="R1028" s="217">
        <v>1.5273524522781372</v>
      </c>
      <c r="S1028" s="215">
        <v>165019</v>
      </c>
      <c r="T1028" s="217">
        <v>1.0708880424499512</v>
      </c>
      <c r="U1028" s="215">
        <v>365195</v>
      </c>
      <c r="V1028" s="217">
        <v>5.3750457763671875</v>
      </c>
      <c r="W1028" s="215">
        <v>251842</v>
      </c>
      <c r="X1028" s="217">
        <v>1.682162880897522</v>
      </c>
      <c r="Y1028" s="217">
        <v>70.85992431640625</v>
      </c>
      <c r="Z1028" s="217">
        <v>25.480382919311523</v>
      </c>
      <c r="AA1028" s="217">
        <v>73376.59375</v>
      </c>
      <c r="AB1028" s="216">
        <v>10961.5751953125</v>
      </c>
    </row>
    <row r="1029" spans="1:28">
      <c r="A1029" s="352">
        <v>41855</v>
      </c>
      <c r="B1029" s="242" t="s">
        <v>123</v>
      </c>
      <c r="C1029" s="218" t="s">
        <v>122</v>
      </c>
      <c r="D1029" s="241"/>
      <c r="E1029" s="305">
        <v>158</v>
      </c>
      <c r="F1029" s="305">
        <v>11</v>
      </c>
      <c r="G1029" s="305">
        <v>484</v>
      </c>
      <c r="H1029" s="305">
        <v>34</v>
      </c>
      <c r="I1029" s="305">
        <v>1421</v>
      </c>
      <c r="J1029" s="305">
        <v>123</v>
      </c>
      <c r="K1029" s="215">
        <v>4392972</v>
      </c>
      <c r="L1029" s="215">
        <v>4468937</v>
      </c>
      <c r="M1029" s="216">
        <v>98.300155639648438</v>
      </c>
      <c r="N1029" s="215">
        <v>8040015</v>
      </c>
      <c r="O1029" s="215">
        <v>8183743</v>
      </c>
      <c r="P1029" s="216">
        <v>98.243736267089844</v>
      </c>
      <c r="Q1029" s="215">
        <v>4309</v>
      </c>
      <c r="R1029" s="217">
        <v>9.6421137452125549E-2</v>
      </c>
      <c r="S1029" s="215">
        <v>7294</v>
      </c>
      <c r="T1029" s="217">
        <v>8.9127920567989349E-2</v>
      </c>
      <c r="U1029" s="215">
        <v>140754</v>
      </c>
      <c r="V1029" s="217">
        <v>3.2040722370147705</v>
      </c>
      <c r="W1029" s="215">
        <v>76629</v>
      </c>
      <c r="X1029" s="217">
        <v>0.95309525728225708</v>
      </c>
      <c r="Y1029" s="217">
        <v>91.2650146484375</v>
      </c>
      <c r="Z1029" s="217">
        <v>32.851779937744141</v>
      </c>
      <c r="AA1029" s="217">
        <v>55493.96484375</v>
      </c>
      <c r="AB1029" s="216">
        <v>8206.37109375</v>
      </c>
    </row>
    <row r="1030" spans="1:28">
      <c r="A1030" s="352">
        <v>41855</v>
      </c>
      <c r="B1030" s="242" t="s">
        <v>183</v>
      </c>
      <c r="C1030" s="218" t="s">
        <v>122</v>
      </c>
      <c r="D1030" s="241"/>
      <c r="E1030" s="305">
        <v>129</v>
      </c>
      <c r="F1030" s="305">
        <v>10</v>
      </c>
      <c r="G1030" s="305">
        <v>385</v>
      </c>
      <c r="H1030" s="305">
        <v>30</v>
      </c>
      <c r="I1030" s="305">
        <v>1462</v>
      </c>
      <c r="J1030" s="305">
        <v>120</v>
      </c>
      <c r="K1030" s="215">
        <v>3122437</v>
      </c>
      <c r="L1030" s="215">
        <v>3182886</v>
      </c>
      <c r="M1030" s="216">
        <v>98.100814819335938</v>
      </c>
      <c r="N1030" s="215">
        <v>6482909</v>
      </c>
      <c r="O1030" s="215">
        <v>6598300</v>
      </c>
      <c r="P1030" s="216">
        <v>98.251197814941406</v>
      </c>
      <c r="Q1030" s="215">
        <v>2184</v>
      </c>
      <c r="R1030" s="217">
        <v>6.8616971373558044E-2</v>
      </c>
      <c r="S1030" s="215">
        <v>2016</v>
      </c>
      <c r="T1030" s="217">
        <v>3.0553324148058891E-2</v>
      </c>
      <c r="U1030" s="215">
        <v>99120</v>
      </c>
      <c r="V1030" s="217">
        <v>3.1744434833526611</v>
      </c>
      <c r="W1030" s="215">
        <v>55711</v>
      </c>
      <c r="X1030" s="217">
        <v>0.85935187339782715</v>
      </c>
      <c r="Y1030" s="217">
        <v>86.68853759765625</v>
      </c>
      <c r="Z1030" s="217">
        <v>33.001045227050781</v>
      </c>
      <c r="AA1030" s="217">
        <v>39297.859375</v>
      </c>
      <c r="AB1030" s="216">
        <v>6328.11572265625</v>
      </c>
    </row>
    <row r="1031" spans="1:28">
      <c r="A1031" s="352">
        <v>41855</v>
      </c>
      <c r="B1031" s="181" t="s">
        <v>126</v>
      </c>
      <c r="C1031" s="218" t="s">
        <v>122</v>
      </c>
      <c r="D1031" s="241"/>
      <c r="E1031" s="305">
        <v>103</v>
      </c>
      <c r="F1031" s="305">
        <v>5</v>
      </c>
      <c r="G1031" s="305">
        <v>302</v>
      </c>
      <c r="H1031" s="305">
        <v>15</v>
      </c>
      <c r="I1031" s="305">
        <v>918</v>
      </c>
      <c r="J1031" s="305">
        <v>62</v>
      </c>
      <c r="K1031" s="215">
        <v>2669264</v>
      </c>
      <c r="L1031" s="215">
        <v>2723518</v>
      </c>
      <c r="M1031" s="216">
        <v>98.007942199707031</v>
      </c>
      <c r="N1031" s="215">
        <v>5136989</v>
      </c>
      <c r="O1031" s="215">
        <v>5234005</v>
      </c>
      <c r="P1031" s="216">
        <v>98.146430969238281</v>
      </c>
      <c r="Q1031" s="215">
        <v>3960</v>
      </c>
      <c r="R1031" s="217">
        <v>0.14540018141269684</v>
      </c>
      <c r="S1031" s="215">
        <v>1368</v>
      </c>
      <c r="T1031" s="217">
        <v>2.6136772707104683E-2</v>
      </c>
      <c r="U1031" s="215">
        <v>80591</v>
      </c>
      <c r="V1031" s="217">
        <v>3.0192217826843262</v>
      </c>
      <c r="W1031" s="215">
        <v>45501</v>
      </c>
      <c r="X1031" s="217">
        <v>0.88575232028961182</v>
      </c>
      <c r="Y1031" s="217">
        <v>87.761993408203125</v>
      </c>
      <c r="Z1031" s="217">
        <v>31.507726669311523</v>
      </c>
      <c r="AA1031" s="217">
        <v>34326.37890625</v>
      </c>
      <c r="AB1031" s="216">
        <v>4714.1396484375</v>
      </c>
    </row>
    <row r="1032" spans="1:28">
      <c r="A1032" s="352">
        <v>41855</v>
      </c>
      <c r="B1032" s="181" t="s">
        <v>184</v>
      </c>
      <c r="C1032" s="218" t="s">
        <v>122</v>
      </c>
      <c r="D1032" s="241"/>
      <c r="E1032" s="305">
        <v>95</v>
      </c>
      <c r="F1032" s="305">
        <v>17</v>
      </c>
      <c r="G1032" s="305">
        <v>283</v>
      </c>
      <c r="H1032" s="305">
        <v>51</v>
      </c>
      <c r="I1032" s="305">
        <v>948</v>
      </c>
      <c r="J1032" s="305">
        <v>219</v>
      </c>
      <c r="K1032" s="215">
        <v>2684061</v>
      </c>
      <c r="L1032" s="215">
        <v>2758440</v>
      </c>
      <c r="M1032" s="216">
        <v>97.303581237792969</v>
      </c>
      <c r="N1032" s="215">
        <v>6240838</v>
      </c>
      <c r="O1032" s="215">
        <v>6458032</v>
      </c>
      <c r="P1032" s="216">
        <v>96.6368408203125</v>
      </c>
      <c r="Q1032" s="215">
        <v>12998</v>
      </c>
      <c r="R1032" s="217">
        <v>0.4712083637714386</v>
      </c>
      <c r="S1032" s="215">
        <v>31944</v>
      </c>
      <c r="T1032" s="217">
        <v>0.49463984370231628</v>
      </c>
      <c r="U1032" s="215">
        <v>126204</v>
      </c>
      <c r="V1032" s="217">
        <v>4.7019796371459961</v>
      </c>
      <c r="W1032" s="215">
        <v>88493</v>
      </c>
      <c r="X1032" s="217">
        <v>1.4179666042327881</v>
      </c>
      <c r="Y1032" s="217">
        <v>76.593002319335938</v>
      </c>
      <c r="Z1032" s="217">
        <v>30.170675277709961</v>
      </c>
      <c r="AA1032" s="217">
        <v>34410.5</v>
      </c>
      <c r="AB1032" s="216">
        <v>5483.0947265625</v>
      </c>
    </row>
    <row r="1033" spans="1:28">
      <c r="A1033" s="352">
        <v>41855</v>
      </c>
      <c r="B1033" s="181" t="s">
        <v>131</v>
      </c>
      <c r="C1033" s="218" t="s">
        <v>176</v>
      </c>
      <c r="D1033" s="241"/>
      <c r="E1033" s="305">
        <v>168</v>
      </c>
      <c r="F1033" s="305">
        <v>20</v>
      </c>
      <c r="G1033" s="305">
        <v>489</v>
      </c>
      <c r="H1033" s="305">
        <v>50</v>
      </c>
      <c r="I1033" s="305">
        <v>1377</v>
      </c>
      <c r="J1033" s="305">
        <v>160</v>
      </c>
      <c r="K1033" s="215">
        <v>18865</v>
      </c>
      <c r="L1033" s="215">
        <v>14124550</v>
      </c>
      <c r="M1033" s="216">
        <v>0.13356177508831024</v>
      </c>
      <c r="N1033" s="215">
        <v>45508512</v>
      </c>
      <c r="O1033" s="215">
        <v>45810300</v>
      </c>
      <c r="P1033" s="216">
        <v>99.341224670410156</v>
      </c>
      <c r="Q1033" s="215">
        <v>0</v>
      </c>
      <c r="R1033" s="217">
        <v>0</v>
      </c>
      <c r="S1033" s="215">
        <v>0</v>
      </c>
      <c r="T1033" s="217">
        <v>0</v>
      </c>
      <c r="U1033" s="215">
        <v>94402</v>
      </c>
      <c r="V1033" s="217">
        <v>500.40817260742188</v>
      </c>
      <c r="W1033" s="215">
        <v>318202</v>
      </c>
      <c r="X1033" s="217">
        <v>0.69921422004699707</v>
      </c>
      <c r="Y1033" s="217">
        <v>40.690048217773437</v>
      </c>
      <c r="Z1033" s="217">
        <v>26.118600845336914</v>
      </c>
      <c r="AA1033" s="217">
        <v>76736.890625</v>
      </c>
      <c r="AB1033" s="216">
        <v>16001.5205078125</v>
      </c>
    </row>
    <row r="1034" spans="1:28">
      <c r="A1034" s="352">
        <v>41855</v>
      </c>
      <c r="B1034" s="181" t="s">
        <v>124</v>
      </c>
      <c r="C1034" s="181" t="s">
        <v>176</v>
      </c>
      <c r="D1034" s="241"/>
      <c r="E1034" s="180">
        <v>113</v>
      </c>
      <c r="F1034" s="180">
        <v>30</v>
      </c>
      <c r="G1034" s="180">
        <v>332</v>
      </c>
      <c r="H1034" s="180">
        <v>80</v>
      </c>
      <c r="I1034" s="180">
        <v>1261</v>
      </c>
      <c r="J1034" s="180">
        <v>326</v>
      </c>
      <c r="K1034" s="215">
        <v>14420</v>
      </c>
      <c r="L1034" s="215">
        <v>10154298</v>
      </c>
      <c r="M1034" s="216">
        <v>0.14200882613658905</v>
      </c>
      <c r="N1034" s="215">
        <v>29837410</v>
      </c>
      <c r="O1034" s="215">
        <v>30138498</v>
      </c>
      <c r="P1034" s="216">
        <v>99.000984191894531</v>
      </c>
      <c r="Q1034" s="215">
        <v>0</v>
      </c>
      <c r="R1034" s="217">
        <v>0</v>
      </c>
      <c r="S1034" s="215">
        <v>0</v>
      </c>
      <c r="T1034" s="217">
        <v>0</v>
      </c>
      <c r="U1034" s="215">
        <v>73319</v>
      </c>
      <c r="V1034" s="217">
        <v>508.45352172851562</v>
      </c>
      <c r="W1034" s="215">
        <v>162704</v>
      </c>
      <c r="X1034" s="217">
        <v>0.54530203342437744</v>
      </c>
      <c r="Y1034" s="217">
        <v>42.144001007080078</v>
      </c>
      <c r="Z1034" s="217">
        <v>27.449043273925781</v>
      </c>
      <c r="AA1034" s="217">
        <v>53103.0703125</v>
      </c>
      <c r="AB1034" s="216">
        <v>10342.62890625</v>
      </c>
    </row>
    <row r="1035" spans="1:28">
      <c r="A1035" s="352">
        <v>41855</v>
      </c>
      <c r="B1035" s="206" t="s">
        <v>133</v>
      </c>
      <c r="C1035" s="206" t="s">
        <v>176</v>
      </c>
      <c r="D1035" s="241"/>
      <c r="E1035" s="180">
        <v>163</v>
      </c>
      <c r="F1035" s="180">
        <v>9</v>
      </c>
      <c r="G1035" s="180">
        <v>482</v>
      </c>
      <c r="H1035" s="180">
        <v>26</v>
      </c>
      <c r="I1035" s="180">
        <v>1352</v>
      </c>
      <c r="J1035" s="180">
        <v>80</v>
      </c>
      <c r="K1035" s="254">
        <v>17780</v>
      </c>
      <c r="L1035" s="254">
        <v>13740640</v>
      </c>
      <c r="M1035" s="246">
        <v>0.12939716875553131</v>
      </c>
      <c r="N1035" s="254">
        <v>54113440</v>
      </c>
      <c r="O1035" s="254">
        <v>54314836</v>
      </c>
      <c r="P1035" s="246">
        <v>99.629203796386719</v>
      </c>
      <c r="Q1035" s="254">
        <v>0</v>
      </c>
      <c r="R1035" s="249">
        <v>0</v>
      </c>
      <c r="S1035" s="254">
        <v>0</v>
      </c>
      <c r="T1035" s="249">
        <v>0</v>
      </c>
      <c r="U1035" s="254">
        <v>83957</v>
      </c>
      <c r="V1035" s="249">
        <v>472.1990966796875</v>
      </c>
      <c r="W1035" s="254">
        <v>214784</v>
      </c>
      <c r="X1035" s="249">
        <v>0.39691433310508728</v>
      </c>
      <c r="Y1035" s="249">
        <v>42.425388336181641</v>
      </c>
      <c r="Z1035" s="249">
        <v>26.362405776977539</v>
      </c>
      <c r="AA1035" s="249">
        <v>101953.28125</v>
      </c>
      <c r="AB1035" s="246">
        <v>20100.564453125</v>
      </c>
    </row>
    <row r="1036" spans="1:28">
      <c r="A1036" s="352">
        <v>41855</v>
      </c>
      <c r="B1036" s="206" t="s">
        <v>125</v>
      </c>
      <c r="C1036" s="206" t="s">
        <v>176</v>
      </c>
      <c r="D1036" s="241"/>
      <c r="E1036" s="180">
        <v>164</v>
      </c>
      <c r="F1036" s="180">
        <v>8</v>
      </c>
      <c r="G1036" s="180">
        <v>468</v>
      </c>
      <c r="H1036" s="180">
        <v>24</v>
      </c>
      <c r="I1036" s="180">
        <v>1514</v>
      </c>
      <c r="J1036" s="180">
        <v>94</v>
      </c>
      <c r="K1036" s="254">
        <v>17220</v>
      </c>
      <c r="L1036" s="254">
        <v>10954706</v>
      </c>
      <c r="M1036" s="246">
        <v>0.15719272196292877</v>
      </c>
      <c r="N1036" s="254">
        <v>37324464</v>
      </c>
      <c r="O1036" s="254">
        <v>37548760</v>
      </c>
      <c r="P1036" s="246">
        <v>99.402656555175781</v>
      </c>
      <c r="Q1036" s="254">
        <v>0</v>
      </c>
      <c r="R1036" s="249">
        <v>0</v>
      </c>
      <c r="S1036" s="254">
        <v>0</v>
      </c>
      <c r="T1036" s="249">
        <v>0</v>
      </c>
      <c r="U1036" s="254">
        <v>76376</v>
      </c>
      <c r="V1036" s="249">
        <v>443.53079223632812</v>
      </c>
      <c r="W1036" s="254">
        <v>181653</v>
      </c>
      <c r="X1036" s="249">
        <v>0.48668617010116577</v>
      </c>
      <c r="Y1036" s="249">
        <v>41.423328399658203</v>
      </c>
      <c r="Z1036" s="249">
        <v>25.79597282409668</v>
      </c>
      <c r="AA1036" s="249">
        <v>68118.5859375</v>
      </c>
      <c r="AB1036" s="246">
        <v>12792.25</v>
      </c>
    </row>
    <row r="1037" spans="1:28">
      <c r="A1037" s="352">
        <v>41855</v>
      </c>
      <c r="B1037" s="181" t="s">
        <v>127</v>
      </c>
      <c r="C1037" s="181" t="s">
        <v>128</v>
      </c>
      <c r="D1037" s="241"/>
      <c r="E1037" s="388">
        <v>149</v>
      </c>
      <c r="F1037" s="388">
        <v>12</v>
      </c>
      <c r="G1037" s="388">
        <v>447</v>
      </c>
      <c r="H1037" s="388">
        <v>36</v>
      </c>
      <c r="I1037" s="388">
        <v>1431</v>
      </c>
      <c r="J1037" s="388">
        <v>122</v>
      </c>
      <c r="K1037" s="187">
        <v>4410978</v>
      </c>
      <c r="L1037" s="187">
        <v>4415122</v>
      </c>
      <c r="M1037" s="185">
        <v>99.906143188476563</v>
      </c>
      <c r="N1037" s="187">
        <v>19870304</v>
      </c>
      <c r="O1037" s="187">
        <v>19945864</v>
      </c>
      <c r="P1037" s="185">
        <v>99.621177673339844</v>
      </c>
      <c r="Q1037" s="187">
        <v>84104</v>
      </c>
      <c r="R1037" s="186">
        <v>1.9049077033996582</v>
      </c>
      <c r="S1037" s="187">
        <v>4273</v>
      </c>
      <c r="T1037" s="186">
        <v>2.1422987803816795E-2</v>
      </c>
      <c r="U1037" s="187">
        <v>47023</v>
      </c>
      <c r="V1037" s="186">
        <v>1.066044807434082</v>
      </c>
      <c r="W1037" s="187">
        <v>15708</v>
      </c>
      <c r="X1037" s="186">
        <v>7.9052641987800598E-2</v>
      </c>
      <c r="Y1037" s="186">
        <v>112.31854248046875</v>
      </c>
      <c r="Z1037" s="186">
        <v>27.256027221679688</v>
      </c>
      <c r="AA1037" s="186">
        <v>52574.9375</v>
      </c>
      <c r="AB1037" s="185">
        <v>7834.93994140625</v>
      </c>
    </row>
    <row r="1038" spans="1:28">
      <c r="A1038" s="352">
        <v>41855</v>
      </c>
      <c r="B1038" s="181" t="s">
        <v>129</v>
      </c>
      <c r="C1038" s="181" t="s">
        <v>128</v>
      </c>
      <c r="D1038" s="241"/>
      <c r="E1038" s="388">
        <v>151</v>
      </c>
      <c r="F1038" s="388">
        <v>2</v>
      </c>
      <c r="G1038" s="388">
        <v>449</v>
      </c>
      <c r="H1038" s="388">
        <v>6</v>
      </c>
      <c r="I1038" s="388">
        <v>1256</v>
      </c>
      <c r="J1038" s="388">
        <v>22</v>
      </c>
      <c r="K1038" s="187">
        <v>2590498</v>
      </c>
      <c r="L1038" s="187">
        <v>2593709</v>
      </c>
      <c r="M1038" s="185">
        <v>99.876197814941406</v>
      </c>
      <c r="N1038" s="187">
        <v>13017619</v>
      </c>
      <c r="O1038" s="187">
        <v>13079015</v>
      </c>
      <c r="P1038" s="185">
        <v>99.53057861328125</v>
      </c>
      <c r="Q1038" s="187">
        <v>30383</v>
      </c>
      <c r="R1038" s="186">
        <v>1.1714112758636475</v>
      </c>
      <c r="S1038" s="187">
        <v>4559</v>
      </c>
      <c r="T1038" s="186">
        <v>3.4857366234064102E-2</v>
      </c>
      <c r="U1038" s="187">
        <v>35919</v>
      </c>
      <c r="V1038" s="186">
        <v>1.3865673542022705</v>
      </c>
      <c r="W1038" s="187">
        <v>11697</v>
      </c>
      <c r="X1038" s="186">
        <v>8.9855141937732697E-2</v>
      </c>
      <c r="Y1038" s="186">
        <v>109.34909057617187</v>
      </c>
      <c r="Z1038" s="186">
        <v>28.353294372558594</v>
      </c>
      <c r="AA1038" s="186">
        <v>37163.15234375</v>
      </c>
      <c r="AB1038" s="185">
        <v>5470.49853515625</v>
      </c>
    </row>
    <row r="1039" spans="1:28">
      <c r="A1039" s="352">
        <v>41855</v>
      </c>
      <c r="B1039" s="199" t="s">
        <v>130</v>
      </c>
      <c r="C1039" s="199" t="s">
        <v>128</v>
      </c>
      <c r="D1039" s="241"/>
      <c r="E1039" s="219">
        <v>176</v>
      </c>
      <c r="F1039" s="219">
        <v>5</v>
      </c>
      <c r="G1039" s="219">
        <v>528</v>
      </c>
      <c r="H1039" s="219">
        <v>15</v>
      </c>
      <c r="I1039" s="219">
        <v>867</v>
      </c>
      <c r="J1039" s="219">
        <v>32</v>
      </c>
      <c r="K1039" s="255">
        <v>5800589</v>
      </c>
      <c r="L1039" s="255">
        <v>5801182</v>
      </c>
      <c r="M1039" s="196">
        <v>99.989776611328125</v>
      </c>
      <c r="N1039" s="255">
        <v>30923548</v>
      </c>
      <c r="O1039" s="255">
        <v>30981260</v>
      </c>
      <c r="P1039" s="196">
        <v>99.813720703125</v>
      </c>
      <c r="Q1039" s="255">
        <v>47447</v>
      </c>
      <c r="R1039" s="214">
        <v>0.81788504123687744</v>
      </c>
      <c r="S1039" s="255">
        <v>1291</v>
      </c>
      <c r="T1039" s="214">
        <v>4.1670352220535278E-3</v>
      </c>
      <c r="U1039" s="255">
        <v>41552</v>
      </c>
      <c r="V1039" s="214">
        <v>0.71634101867675781</v>
      </c>
      <c r="W1039" s="255">
        <v>16489</v>
      </c>
      <c r="X1039" s="214">
        <v>5.3321823477745056E-2</v>
      </c>
      <c r="Y1039" s="256">
        <v>116.33330535888672</v>
      </c>
      <c r="Z1039" s="256">
        <v>30.298639297485352</v>
      </c>
      <c r="AA1039" s="256">
        <v>79174.53125</v>
      </c>
      <c r="AB1039" s="256">
        <v>13447.7607421875</v>
      </c>
    </row>
    <row r="1040" spans="1:28">
      <c r="A1040" s="352">
        <v>41855</v>
      </c>
      <c r="B1040" s="180" t="s">
        <v>132</v>
      </c>
      <c r="C1040" s="180" t="s">
        <v>128</v>
      </c>
      <c r="D1040" s="241"/>
      <c r="E1040" s="219">
        <v>178</v>
      </c>
      <c r="F1040" s="219">
        <v>5</v>
      </c>
      <c r="G1040" s="219">
        <v>527</v>
      </c>
      <c r="H1040" s="219">
        <v>15</v>
      </c>
      <c r="I1040" s="219">
        <v>999</v>
      </c>
      <c r="J1040" s="219">
        <v>30</v>
      </c>
      <c r="K1040" s="219">
        <v>4631369</v>
      </c>
      <c r="L1040" s="219">
        <v>4632607</v>
      </c>
      <c r="M1040" s="196">
        <v>99.973274230957031</v>
      </c>
      <c r="N1040" s="219">
        <v>23806184</v>
      </c>
      <c r="O1040" s="219">
        <v>23858768</v>
      </c>
      <c r="P1040" s="196">
        <v>99.77960205078125</v>
      </c>
      <c r="Q1040" s="219">
        <v>4860</v>
      </c>
      <c r="R1040" s="196">
        <v>0.1049085333943367</v>
      </c>
      <c r="S1040" s="219">
        <v>1368</v>
      </c>
      <c r="T1040" s="196">
        <v>5.7337409816682339E-3</v>
      </c>
      <c r="U1040" s="219">
        <v>34442</v>
      </c>
      <c r="V1040" s="196">
        <v>0.74366778135299683</v>
      </c>
      <c r="W1040" s="219">
        <v>11986</v>
      </c>
      <c r="X1040" s="196">
        <v>5.034826323390007E-2</v>
      </c>
      <c r="Y1040" s="194">
        <v>106.09889984130859</v>
      </c>
      <c r="Z1040" s="194">
        <v>28.653421401977539</v>
      </c>
      <c r="AA1040" s="194">
        <v>59888.40234375</v>
      </c>
      <c r="AB1040" s="194">
        <v>9168.5009765625</v>
      </c>
    </row>
    <row r="1041" spans="1:28">
      <c r="A1041" s="352">
        <v>41854</v>
      </c>
      <c r="B1041" s="199" t="s">
        <v>6</v>
      </c>
      <c r="C1041" s="199"/>
      <c r="D1041" s="241"/>
      <c r="E1041" s="219">
        <v>1915</v>
      </c>
      <c r="F1041" s="219">
        <v>193</v>
      </c>
      <c r="G1041" s="219">
        <v>5668</v>
      </c>
      <c r="H1041" s="219">
        <v>558</v>
      </c>
      <c r="I1041" s="219">
        <v>15811</v>
      </c>
      <c r="J1041" s="219">
        <v>1748</v>
      </c>
      <c r="K1041" s="255">
        <v>33309033</v>
      </c>
      <c r="L1041" s="255">
        <v>81653945</v>
      </c>
      <c r="M1041" s="196">
        <v>40.792925559199865</v>
      </c>
      <c r="N1041" s="255">
        <v>280085788</v>
      </c>
      <c r="O1041" s="255">
        <v>282192267</v>
      </c>
      <c r="P1041" s="196">
        <v>99.253530572473124</v>
      </c>
      <c r="Q1041" s="255">
        <v>250596</v>
      </c>
      <c r="R1041" s="214" t="e">
        <v>#DIV/0!</v>
      </c>
      <c r="S1041" s="255">
        <v>191069</v>
      </c>
      <c r="T1041" s="214">
        <v>0.15933120265083012</v>
      </c>
      <c r="U1041" s="255">
        <v>1057128</v>
      </c>
      <c r="V1041" s="214">
        <v>3.1736976571354067</v>
      </c>
      <c r="W1041" s="255">
        <v>1290181</v>
      </c>
      <c r="X1041" s="214">
        <v>0.46063779665685894</v>
      </c>
      <c r="Y1041" s="256">
        <v>78.188773155212402</v>
      </c>
      <c r="Z1041" s="256">
        <v>28.30562489827474</v>
      </c>
      <c r="AA1041" s="256">
        <v>711303.2109375</v>
      </c>
      <c r="AB1041" s="256">
        <v>120016.32080078125</v>
      </c>
    </row>
    <row r="1042" spans="1:28">
      <c r="A1042" s="352">
        <v>41854</v>
      </c>
      <c r="B1042" s="180" t="s">
        <v>134</v>
      </c>
      <c r="C1042" s="180"/>
      <c r="D1042" s="241"/>
      <c r="E1042" s="219">
        <v>653</v>
      </c>
      <c r="F1042" s="219">
        <v>102</v>
      </c>
      <c r="G1042" s="219">
        <v>1946</v>
      </c>
      <c r="H1042" s="219">
        <v>306</v>
      </c>
      <c r="I1042" s="219">
        <v>5689</v>
      </c>
      <c r="J1042" s="219">
        <v>872</v>
      </c>
      <c r="K1042" s="219">
        <v>15904496</v>
      </c>
      <c r="L1042" s="219">
        <v>16307379</v>
      </c>
      <c r="M1042" s="196">
        <v>97.529443572753166</v>
      </c>
      <c r="N1042" s="219">
        <v>32014590</v>
      </c>
      <c r="O1042" s="219">
        <v>32848245</v>
      </c>
      <c r="P1042" s="196">
        <v>97.462101856583203</v>
      </c>
      <c r="Q1042" s="219">
        <v>98520</v>
      </c>
      <c r="R1042" s="196">
        <v>0.60414368550044695</v>
      </c>
      <c r="S1042" s="219">
        <v>180066</v>
      </c>
      <c r="T1042" s="196">
        <v>0.54817540769296436</v>
      </c>
      <c r="U1042" s="219">
        <v>573431</v>
      </c>
      <c r="V1042" s="196">
        <v>3.6054647647146041</v>
      </c>
      <c r="W1042" s="219">
        <v>366544</v>
      </c>
      <c r="X1042" s="196">
        <v>1.1449279933102459</v>
      </c>
      <c r="Y1042" s="194">
        <v>82.328956604003906</v>
      </c>
      <c r="Z1042" s="194">
        <v>30.512400436401368</v>
      </c>
      <c r="AA1042" s="194">
        <v>198115.953125</v>
      </c>
      <c r="AB1042" s="194">
        <v>29520.53515625</v>
      </c>
    </row>
    <row r="1043" spans="1:28">
      <c r="A1043" s="352">
        <v>41854</v>
      </c>
      <c r="B1043" s="180" t="s">
        <v>175</v>
      </c>
      <c r="C1043" s="180"/>
      <c r="D1043" s="241"/>
      <c r="E1043" s="219">
        <v>608</v>
      </c>
      <c r="F1043" s="219">
        <v>67</v>
      </c>
      <c r="G1043" s="219">
        <v>1771</v>
      </c>
      <c r="H1043" s="219">
        <v>180</v>
      </c>
      <c r="I1043" s="219">
        <v>5553</v>
      </c>
      <c r="J1043" s="219">
        <v>670</v>
      </c>
      <c r="K1043" s="219">
        <v>68285</v>
      </c>
      <c r="L1043" s="219">
        <v>48000967</v>
      </c>
      <c r="M1043" s="196">
        <v>0.14225755076975843</v>
      </c>
      <c r="N1043" s="219">
        <v>161249168</v>
      </c>
      <c r="O1043" s="219">
        <v>162272880</v>
      </c>
      <c r="P1043" s="196">
        <v>99.369141658174797</v>
      </c>
      <c r="Q1043" s="219">
        <v>0</v>
      </c>
      <c r="R1043" s="196" t="e">
        <v>#DIV/0!</v>
      </c>
      <c r="S1043" s="219">
        <v>0</v>
      </c>
      <c r="T1043" s="196" t="e">
        <v>#DIV/0!</v>
      </c>
      <c r="U1043" s="219">
        <v>319254</v>
      </c>
      <c r="V1043" s="196">
        <v>467.53167054333812</v>
      </c>
      <c r="W1043" s="219">
        <v>867759</v>
      </c>
      <c r="X1043" s="196">
        <v>0.53814789061051893</v>
      </c>
      <c r="Y1043" s="194">
        <v>41.865239143371582</v>
      </c>
      <c r="Z1043" s="194">
        <v>26.048482418060303</v>
      </c>
      <c r="AA1043" s="194">
        <v>287706.33203125</v>
      </c>
      <c r="AB1043" s="194">
        <v>55608.5966796875</v>
      </c>
    </row>
    <row r="1044" spans="1:28">
      <c r="A1044" s="352">
        <v>41854</v>
      </c>
      <c r="B1044" s="218" t="s">
        <v>135</v>
      </c>
      <c r="C1044" s="126"/>
      <c r="D1044" s="241"/>
      <c r="E1044" s="219">
        <v>654</v>
      </c>
      <c r="F1044" s="219">
        <v>24</v>
      </c>
      <c r="G1044" s="219">
        <v>1951</v>
      </c>
      <c r="H1044" s="219">
        <v>72</v>
      </c>
      <c r="I1044" s="219">
        <v>4569</v>
      </c>
      <c r="J1044" s="219">
        <v>206</v>
      </c>
      <c r="K1044" s="189">
        <v>17336252</v>
      </c>
      <c r="L1044" s="189">
        <v>17345599</v>
      </c>
      <c r="M1044" s="196">
        <v>99.946113132212972</v>
      </c>
      <c r="N1044" s="189">
        <v>86822030</v>
      </c>
      <c r="O1044" s="189">
        <v>87071142</v>
      </c>
      <c r="P1044" s="196">
        <v>99.713898320065681</v>
      </c>
      <c r="Q1044" s="189">
        <v>152076</v>
      </c>
      <c r="R1044" s="192">
        <v>0.87674111726451198</v>
      </c>
      <c r="S1044" s="189">
        <v>11003</v>
      </c>
      <c r="T1044" s="192">
        <v>1.2636793139306723E-2</v>
      </c>
      <c r="U1044" s="189">
        <v>164443</v>
      </c>
      <c r="V1044" s="205">
        <v>0.94854989513421906</v>
      </c>
      <c r="W1044" s="189">
        <v>55878</v>
      </c>
      <c r="X1044" s="205">
        <v>6.4359242295944044E-2</v>
      </c>
      <c r="Y1044" s="203">
        <v>110.37212371826172</v>
      </c>
      <c r="Z1044" s="203">
        <v>28.355991840362549</v>
      </c>
      <c r="AA1044" s="203">
        <v>225480.92578125</v>
      </c>
      <c r="AB1044" s="203">
        <v>34887.18896484375</v>
      </c>
    </row>
    <row r="1045" spans="1:28">
      <c r="A1045" s="352">
        <v>41854</v>
      </c>
      <c r="B1045" s="218" t="s">
        <v>121</v>
      </c>
      <c r="C1045" s="218" t="s">
        <v>122</v>
      </c>
      <c r="D1045" s="241"/>
      <c r="E1045" s="305">
        <v>168</v>
      </c>
      <c r="F1045" s="305">
        <v>59</v>
      </c>
      <c r="G1045" s="305">
        <v>492</v>
      </c>
      <c r="H1045" s="305">
        <v>176</v>
      </c>
      <c r="I1045" s="305">
        <v>940</v>
      </c>
      <c r="J1045" s="305">
        <v>348</v>
      </c>
      <c r="K1045" s="215">
        <v>3351203</v>
      </c>
      <c r="L1045" s="215">
        <v>3469607</v>
      </c>
      <c r="M1045" s="216">
        <v>96.587394714355469</v>
      </c>
      <c r="N1045" s="215">
        <v>6514509</v>
      </c>
      <c r="O1045" s="215">
        <v>6662319</v>
      </c>
      <c r="P1045" s="216">
        <v>97.781402587890625</v>
      </c>
      <c r="Q1045" s="215">
        <v>57447</v>
      </c>
      <c r="R1045" s="217">
        <v>1.6557207107543945</v>
      </c>
      <c r="S1045" s="215">
        <v>31755</v>
      </c>
      <c r="T1045" s="217">
        <v>0.47663584351539612</v>
      </c>
      <c r="U1045" s="215">
        <v>146568</v>
      </c>
      <c r="V1045" s="217">
        <v>4.373593807220459</v>
      </c>
      <c r="W1045" s="215">
        <v>104805</v>
      </c>
      <c r="X1045" s="217">
        <v>1.6087934970855713</v>
      </c>
      <c r="Y1045" s="217">
        <v>68.897987365722656</v>
      </c>
      <c r="Z1045" s="217">
        <v>25.280914306640625</v>
      </c>
      <c r="AA1045" s="217">
        <v>31370.984375</v>
      </c>
      <c r="AB1045" s="216">
        <v>5129.31396484375</v>
      </c>
    </row>
    <row r="1046" spans="1:28">
      <c r="A1046" s="352">
        <v>41854</v>
      </c>
      <c r="B1046" s="242" t="s">
        <v>123</v>
      </c>
      <c r="C1046" s="218" t="s">
        <v>122</v>
      </c>
      <c r="D1046" s="241"/>
      <c r="E1046" s="305">
        <v>158</v>
      </c>
      <c r="F1046" s="305">
        <v>11</v>
      </c>
      <c r="G1046" s="305">
        <v>484</v>
      </c>
      <c r="H1046" s="305">
        <v>34</v>
      </c>
      <c r="I1046" s="305">
        <v>1421</v>
      </c>
      <c r="J1046" s="305">
        <v>123</v>
      </c>
      <c r="K1046" s="215">
        <v>4199904</v>
      </c>
      <c r="L1046" s="215">
        <v>4273024</v>
      </c>
      <c r="M1046" s="216">
        <v>98.288803100585938</v>
      </c>
      <c r="N1046" s="215">
        <v>7782582</v>
      </c>
      <c r="O1046" s="215">
        <v>7929151</v>
      </c>
      <c r="P1046" s="216">
        <v>98.151519775390625</v>
      </c>
      <c r="Q1046" s="215">
        <v>3495</v>
      </c>
      <c r="R1046" s="217">
        <v>8.1792190670967102E-2</v>
      </c>
      <c r="S1046" s="215">
        <v>6296</v>
      </c>
      <c r="T1046" s="217">
        <v>7.9403206706047058E-2</v>
      </c>
      <c r="U1046" s="215">
        <v>121719</v>
      </c>
      <c r="V1046" s="217">
        <v>2.8981375694274902</v>
      </c>
      <c r="W1046" s="215">
        <v>74240</v>
      </c>
      <c r="X1046" s="217">
        <v>0.95392507314682007</v>
      </c>
      <c r="Y1046" s="217">
        <v>92.072158813476563</v>
      </c>
      <c r="Z1046" s="217">
        <v>33.320884704589844</v>
      </c>
      <c r="AA1046" s="217">
        <v>57822.578125</v>
      </c>
      <c r="AB1046" s="216">
        <v>8132.6552734375</v>
      </c>
    </row>
    <row r="1047" spans="1:28">
      <c r="A1047" s="352">
        <v>41854</v>
      </c>
      <c r="B1047" s="242" t="s">
        <v>183</v>
      </c>
      <c r="C1047" s="218" t="s">
        <v>122</v>
      </c>
      <c r="D1047" s="241"/>
      <c r="E1047" s="305">
        <v>129</v>
      </c>
      <c r="F1047" s="305">
        <v>10</v>
      </c>
      <c r="G1047" s="305">
        <v>385</v>
      </c>
      <c r="H1047" s="305">
        <v>30</v>
      </c>
      <c r="I1047" s="305">
        <v>1462</v>
      </c>
      <c r="J1047" s="305">
        <v>120</v>
      </c>
      <c r="K1047" s="215">
        <v>3134139</v>
      </c>
      <c r="L1047" s="215">
        <v>3195217</v>
      </c>
      <c r="M1047" s="216">
        <v>98.088455200195313</v>
      </c>
      <c r="N1047" s="215">
        <v>6586177</v>
      </c>
      <c r="O1047" s="215">
        <v>6700498</v>
      </c>
      <c r="P1047" s="216">
        <v>98.293846130371094</v>
      </c>
      <c r="Q1047" s="215">
        <v>3322</v>
      </c>
      <c r="R1047" s="217">
        <v>0.10396789759397507</v>
      </c>
      <c r="S1047" s="215">
        <v>3028</v>
      </c>
      <c r="T1047" s="217">
        <v>4.5190669596195221E-2</v>
      </c>
      <c r="U1047" s="215">
        <v>97268</v>
      </c>
      <c r="V1047" s="217">
        <v>3.1034998893737793</v>
      </c>
      <c r="W1047" s="215">
        <v>55825</v>
      </c>
      <c r="X1047" s="217">
        <v>0.84760856628417969</v>
      </c>
      <c r="Y1047" s="217">
        <v>86.926597595214844</v>
      </c>
      <c r="Z1047" s="217">
        <v>31.679920196533203</v>
      </c>
      <c r="AA1047" s="217">
        <v>40199.47265625</v>
      </c>
      <c r="AB1047" s="216">
        <v>5799.59765625</v>
      </c>
    </row>
    <row r="1048" spans="1:28">
      <c r="A1048" s="352">
        <v>41854</v>
      </c>
      <c r="B1048" s="181" t="s">
        <v>126</v>
      </c>
      <c r="C1048" s="218" t="s">
        <v>122</v>
      </c>
      <c r="D1048" s="241"/>
      <c r="E1048" s="305">
        <v>103</v>
      </c>
      <c r="F1048" s="305">
        <v>5</v>
      </c>
      <c r="G1048" s="305">
        <v>302</v>
      </c>
      <c r="H1048" s="305">
        <v>15</v>
      </c>
      <c r="I1048" s="305">
        <v>918</v>
      </c>
      <c r="J1048" s="305">
        <v>62</v>
      </c>
      <c r="K1048" s="215">
        <v>2660206</v>
      </c>
      <c r="L1048" s="215">
        <v>2734386</v>
      </c>
      <c r="M1048" s="216">
        <v>97.287139892578125</v>
      </c>
      <c r="N1048" s="215">
        <v>5240291</v>
      </c>
      <c r="O1048" s="215">
        <v>5440181</v>
      </c>
      <c r="P1048" s="216">
        <v>96.325675964355469</v>
      </c>
      <c r="Q1048" s="215">
        <v>17877</v>
      </c>
      <c r="R1048" s="217">
        <v>0.65378481149673462</v>
      </c>
      <c r="S1048" s="215">
        <v>100128</v>
      </c>
      <c r="T1048" s="217">
        <v>1.8405269384384155</v>
      </c>
      <c r="U1048" s="215">
        <v>84835</v>
      </c>
      <c r="V1048" s="217">
        <v>3.1890387535095215</v>
      </c>
      <c r="W1048" s="215">
        <v>49038</v>
      </c>
      <c r="X1048" s="217">
        <v>0.93578773736953735</v>
      </c>
      <c r="Y1048" s="217">
        <v>85.424110412597656</v>
      </c>
      <c r="Z1048" s="217">
        <v>31.951894760131836</v>
      </c>
      <c r="AA1048" s="217">
        <v>34345.87109375</v>
      </c>
      <c r="AB1048" s="216">
        <v>5244.5947265625</v>
      </c>
    </row>
    <row r="1049" spans="1:28">
      <c r="A1049" s="352">
        <v>41854</v>
      </c>
      <c r="B1049" s="181" t="s">
        <v>184</v>
      </c>
      <c r="C1049" s="218" t="s">
        <v>122</v>
      </c>
      <c r="D1049" s="241"/>
      <c r="E1049" s="305">
        <v>95</v>
      </c>
      <c r="F1049" s="305">
        <v>17</v>
      </c>
      <c r="G1049" s="305">
        <v>283</v>
      </c>
      <c r="H1049" s="305">
        <v>51</v>
      </c>
      <c r="I1049" s="305">
        <v>948</v>
      </c>
      <c r="J1049" s="305">
        <v>219</v>
      </c>
      <c r="K1049" s="215">
        <v>2559044</v>
      </c>
      <c r="L1049" s="215">
        <v>2635145</v>
      </c>
      <c r="M1049" s="216">
        <v>97.112075805664063</v>
      </c>
      <c r="N1049" s="215">
        <v>5891031</v>
      </c>
      <c r="O1049" s="215">
        <v>6116096</v>
      </c>
      <c r="P1049" s="216">
        <v>96.320121765136719</v>
      </c>
      <c r="Q1049" s="215">
        <v>16379</v>
      </c>
      <c r="R1049" s="217">
        <v>0.621559739112854</v>
      </c>
      <c r="S1049" s="215">
        <v>38859</v>
      </c>
      <c r="T1049" s="217">
        <v>0.63535630702972412</v>
      </c>
      <c r="U1049" s="215">
        <v>123041</v>
      </c>
      <c r="V1049" s="217">
        <v>4.8080844879150391</v>
      </c>
      <c r="W1049" s="215">
        <v>82636</v>
      </c>
      <c r="X1049" s="217">
        <v>1.4027426242828369</v>
      </c>
      <c r="Y1049" s="217">
        <v>78.323928833007813</v>
      </c>
      <c r="Z1049" s="217">
        <v>30.328388214111328</v>
      </c>
      <c r="AA1049" s="217">
        <v>34377.046875</v>
      </c>
      <c r="AB1049" s="216">
        <v>5214.37353515625</v>
      </c>
    </row>
    <row r="1050" spans="1:28">
      <c r="A1050" s="352">
        <v>41854</v>
      </c>
      <c r="B1050" s="181" t="s">
        <v>131</v>
      </c>
      <c r="C1050" s="218" t="s">
        <v>176</v>
      </c>
      <c r="D1050" s="241"/>
      <c r="E1050" s="305">
        <v>168</v>
      </c>
      <c r="F1050" s="305">
        <v>20</v>
      </c>
      <c r="G1050" s="305">
        <v>489</v>
      </c>
      <c r="H1050" s="305">
        <v>50</v>
      </c>
      <c r="I1050" s="305">
        <v>1402</v>
      </c>
      <c r="J1050" s="305">
        <v>167</v>
      </c>
      <c r="K1050" s="215">
        <v>18865</v>
      </c>
      <c r="L1050" s="215">
        <v>13655042</v>
      </c>
      <c r="M1050" s="216">
        <v>0.13815410435199738</v>
      </c>
      <c r="N1050" s="215">
        <v>42877928</v>
      </c>
      <c r="O1050" s="215">
        <v>43174976</v>
      </c>
      <c r="P1050" s="216">
        <v>99.311988830566406</v>
      </c>
      <c r="Q1050" s="215">
        <v>0</v>
      </c>
      <c r="R1050" s="217">
        <v>0</v>
      </c>
      <c r="S1050" s="215">
        <v>0</v>
      </c>
      <c r="T1050" s="217">
        <v>0</v>
      </c>
      <c r="U1050" s="215">
        <v>93193</v>
      </c>
      <c r="V1050" s="217">
        <v>493.99948120117187</v>
      </c>
      <c r="W1050" s="215">
        <v>318805</v>
      </c>
      <c r="X1050" s="217">
        <v>0.74351775646209717</v>
      </c>
      <c r="Y1050" s="217">
        <v>40.811038970947266</v>
      </c>
      <c r="Z1050" s="217">
        <v>25.503145217895508</v>
      </c>
      <c r="AA1050" s="217">
        <v>71492.5234375</v>
      </c>
      <c r="AB1050" s="216">
        <v>14372.1220703125</v>
      </c>
    </row>
    <row r="1051" spans="1:28">
      <c r="A1051" s="352">
        <v>41854</v>
      </c>
      <c r="B1051" s="181" t="s">
        <v>124</v>
      </c>
      <c r="C1051" s="181" t="s">
        <v>176</v>
      </c>
      <c r="D1051" s="241"/>
      <c r="E1051" s="180">
        <v>113</v>
      </c>
      <c r="F1051" s="180">
        <v>30</v>
      </c>
      <c r="G1051" s="180">
        <v>332</v>
      </c>
      <c r="H1051" s="180">
        <v>80</v>
      </c>
      <c r="I1051" s="180">
        <v>1261</v>
      </c>
      <c r="J1051" s="180">
        <v>326</v>
      </c>
      <c r="K1051" s="215">
        <v>14420</v>
      </c>
      <c r="L1051" s="215">
        <v>10003506</v>
      </c>
      <c r="M1051" s="216">
        <v>0.14414946734905243</v>
      </c>
      <c r="N1051" s="215">
        <v>29917960</v>
      </c>
      <c r="O1051" s="215">
        <v>30223072</v>
      </c>
      <c r="P1051" s="216">
        <v>98.990463256835938</v>
      </c>
      <c r="Q1051" s="215">
        <v>0</v>
      </c>
      <c r="R1051" s="217">
        <v>0</v>
      </c>
      <c r="S1051" s="215">
        <v>0</v>
      </c>
      <c r="T1051" s="217">
        <v>0</v>
      </c>
      <c r="U1051" s="215">
        <v>71592</v>
      </c>
      <c r="V1051" s="217">
        <v>496.47711181640625</v>
      </c>
      <c r="W1051" s="215">
        <v>167855</v>
      </c>
      <c r="X1051" s="217">
        <v>0.56105095148086548</v>
      </c>
      <c r="Y1051" s="217">
        <v>42.815044403076172</v>
      </c>
      <c r="Z1051" s="217">
        <v>27.19346809387207</v>
      </c>
      <c r="AA1051" s="217">
        <v>52455.35546875</v>
      </c>
      <c r="AB1051" s="216">
        <v>9715.1171875</v>
      </c>
    </row>
    <row r="1052" spans="1:28">
      <c r="A1052" s="352">
        <v>41854</v>
      </c>
      <c r="B1052" s="206" t="s">
        <v>133</v>
      </c>
      <c r="C1052" s="206" t="s">
        <v>176</v>
      </c>
      <c r="D1052" s="241"/>
      <c r="E1052" s="180">
        <v>163</v>
      </c>
      <c r="F1052" s="180">
        <v>9</v>
      </c>
      <c r="G1052" s="180">
        <v>482</v>
      </c>
      <c r="H1052" s="180">
        <v>26</v>
      </c>
      <c r="I1052" s="180">
        <v>1376</v>
      </c>
      <c r="J1052" s="180">
        <v>83</v>
      </c>
      <c r="K1052" s="254">
        <v>17780</v>
      </c>
      <c r="L1052" s="254">
        <v>13419056</v>
      </c>
      <c r="M1052" s="246">
        <v>0.13249814510345459</v>
      </c>
      <c r="N1052" s="254">
        <v>51665136</v>
      </c>
      <c r="O1052" s="254">
        <v>51863948</v>
      </c>
      <c r="P1052" s="246">
        <v>99.616668701171875</v>
      </c>
      <c r="Q1052" s="254">
        <v>0</v>
      </c>
      <c r="R1052" s="249">
        <v>0</v>
      </c>
      <c r="S1052" s="254">
        <v>0</v>
      </c>
      <c r="T1052" s="249">
        <v>0</v>
      </c>
      <c r="U1052" s="254">
        <v>79426</v>
      </c>
      <c r="V1052" s="249">
        <v>446.71542358398437</v>
      </c>
      <c r="W1052" s="254">
        <v>224790</v>
      </c>
      <c r="X1052" s="249">
        <v>0.43509030342102051</v>
      </c>
      <c r="Y1052" s="249">
        <v>42.512798309326172</v>
      </c>
      <c r="Z1052" s="249">
        <v>26.379451751708984</v>
      </c>
      <c r="AA1052" s="249">
        <v>96427.2734375</v>
      </c>
      <c r="AB1052" s="246">
        <v>18762.544921875</v>
      </c>
    </row>
    <row r="1053" spans="1:28">
      <c r="A1053" s="352">
        <v>41854</v>
      </c>
      <c r="B1053" s="206" t="s">
        <v>125</v>
      </c>
      <c r="C1053" s="206" t="s">
        <v>176</v>
      </c>
      <c r="D1053" s="241"/>
      <c r="E1053" s="180">
        <v>164</v>
      </c>
      <c r="F1053" s="180">
        <v>8</v>
      </c>
      <c r="G1053" s="180">
        <v>468</v>
      </c>
      <c r="H1053" s="180">
        <v>24</v>
      </c>
      <c r="I1053" s="180">
        <v>1514</v>
      </c>
      <c r="J1053" s="180">
        <v>94</v>
      </c>
      <c r="K1053" s="254">
        <v>17220</v>
      </c>
      <c r="L1053" s="254">
        <v>10923363</v>
      </c>
      <c r="M1053" s="246">
        <v>0.15764376521110535</v>
      </c>
      <c r="N1053" s="254">
        <v>36788144</v>
      </c>
      <c r="O1053" s="254">
        <v>37010884</v>
      </c>
      <c r="P1053" s="246">
        <v>99.398178100585938</v>
      </c>
      <c r="Q1053" s="254">
        <v>0</v>
      </c>
      <c r="R1053" s="249">
        <v>0</v>
      </c>
      <c r="S1053" s="254">
        <v>0</v>
      </c>
      <c r="T1053" s="249">
        <v>0</v>
      </c>
      <c r="U1053" s="254">
        <v>75043</v>
      </c>
      <c r="V1053" s="249">
        <v>435.78976440429688</v>
      </c>
      <c r="W1053" s="254">
        <v>156309</v>
      </c>
      <c r="X1053" s="249">
        <v>0.42488959431648254</v>
      </c>
      <c r="Y1053" s="249">
        <v>41.322074890136719</v>
      </c>
      <c r="Z1053" s="249">
        <v>25.117864608764648</v>
      </c>
      <c r="AA1053" s="249">
        <v>67331.1796875</v>
      </c>
      <c r="AB1053" s="246">
        <v>12758.8125</v>
      </c>
    </row>
    <row r="1054" spans="1:28">
      <c r="A1054" s="352">
        <v>41854</v>
      </c>
      <c r="B1054" s="181" t="s">
        <v>127</v>
      </c>
      <c r="C1054" s="181" t="s">
        <v>128</v>
      </c>
      <c r="D1054" s="241"/>
      <c r="E1054" s="388">
        <v>149</v>
      </c>
      <c r="F1054" s="388">
        <v>12</v>
      </c>
      <c r="G1054" s="388">
        <v>447</v>
      </c>
      <c r="H1054" s="388">
        <v>36</v>
      </c>
      <c r="I1054" s="388">
        <v>1431</v>
      </c>
      <c r="J1054" s="388">
        <v>122</v>
      </c>
      <c r="K1054" s="187">
        <v>4418722</v>
      </c>
      <c r="L1054" s="187">
        <v>4423346</v>
      </c>
      <c r="M1054" s="185">
        <v>99.895462036132813</v>
      </c>
      <c r="N1054" s="187">
        <v>20178720</v>
      </c>
      <c r="O1054" s="187">
        <v>20271112</v>
      </c>
      <c r="P1054" s="185">
        <v>99.544219970703125</v>
      </c>
      <c r="Q1054" s="187">
        <v>97770</v>
      </c>
      <c r="R1054" s="186">
        <v>2.2103176116943359</v>
      </c>
      <c r="S1054" s="187">
        <v>5688</v>
      </c>
      <c r="T1054" s="186">
        <v>2.8059635311365128E-2</v>
      </c>
      <c r="U1054" s="187">
        <v>53402</v>
      </c>
      <c r="V1054" s="186">
        <v>1.2085394859313965</v>
      </c>
      <c r="W1054" s="187">
        <v>18168</v>
      </c>
      <c r="X1054" s="186">
        <v>9.0035445988178253E-2</v>
      </c>
      <c r="Y1054" s="186">
        <v>111.39759826660156</v>
      </c>
      <c r="Z1054" s="186">
        <v>26.795059204101562</v>
      </c>
      <c r="AA1054" s="186">
        <v>53241.71875</v>
      </c>
      <c r="AB1054" s="185">
        <v>7699.38134765625</v>
      </c>
    </row>
    <row r="1055" spans="1:28">
      <c r="A1055" s="352">
        <v>41854</v>
      </c>
      <c r="B1055" s="181" t="s">
        <v>129</v>
      </c>
      <c r="C1055" s="181" t="s">
        <v>128</v>
      </c>
      <c r="D1055" s="241"/>
      <c r="E1055" s="388">
        <v>151</v>
      </c>
      <c r="F1055" s="388">
        <v>2</v>
      </c>
      <c r="G1055" s="388">
        <v>449</v>
      </c>
      <c r="H1055" s="388">
        <v>6</v>
      </c>
      <c r="I1055" s="388">
        <v>1259</v>
      </c>
      <c r="J1055" s="388">
        <v>22</v>
      </c>
      <c r="K1055" s="187">
        <v>2566674</v>
      </c>
      <c r="L1055" s="187">
        <v>2569744</v>
      </c>
      <c r="M1055" s="185">
        <v>99.880531311035156</v>
      </c>
      <c r="N1055" s="187">
        <v>13010006</v>
      </c>
      <c r="O1055" s="187">
        <v>13066406</v>
      </c>
      <c r="P1055" s="185">
        <v>99.568359375</v>
      </c>
      <c r="Q1055" s="187">
        <v>17163</v>
      </c>
      <c r="R1055" s="186">
        <v>0.66788756847381592</v>
      </c>
      <c r="S1055" s="187">
        <v>2377</v>
      </c>
      <c r="T1055" s="186">
        <v>1.8191689625382423E-2</v>
      </c>
      <c r="U1055" s="187">
        <v>38882</v>
      </c>
      <c r="V1055" s="186">
        <v>1.5148787498474121</v>
      </c>
      <c r="W1055" s="187">
        <v>10848</v>
      </c>
      <c r="X1055" s="186">
        <v>8.3381973206996918E-2</v>
      </c>
      <c r="Y1055" s="186">
        <v>106.93344879150391</v>
      </c>
      <c r="Z1055" s="186">
        <v>27.741649627685547</v>
      </c>
      <c r="AA1055" s="186">
        <v>37134.265625</v>
      </c>
      <c r="AB1055" s="185">
        <v>5307.3955078125</v>
      </c>
    </row>
    <row r="1056" spans="1:28">
      <c r="A1056" s="352">
        <v>41854</v>
      </c>
      <c r="B1056" s="199" t="s">
        <v>130</v>
      </c>
      <c r="C1056" s="199" t="s">
        <v>128</v>
      </c>
      <c r="D1056" s="241"/>
      <c r="E1056" s="219">
        <v>176</v>
      </c>
      <c r="F1056" s="219">
        <v>5</v>
      </c>
      <c r="G1056" s="219">
        <v>528</v>
      </c>
      <c r="H1056" s="219">
        <v>15</v>
      </c>
      <c r="I1056" s="219">
        <v>891</v>
      </c>
      <c r="J1056" s="219">
        <v>32</v>
      </c>
      <c r="K1056" s="255">
        <v>5571970</v>
      </c>
      <c r="L1056" s="255">
        <v>5572452</v>
      </c>
      <c r="M1056" s="196">
        <v>99.991348266601563</v>
      </c>
      <c r="N1056" s="255">
        <v>29121440</v>
      </c>
      <c r="O1056" s="255">
        <v>29170792</v>
      </c>
      <c r="P1056" s="196">
        <v>99.830818176269531</v>
      </c>
      <c r="Q1056" s="255">
        <v>32088</v>
      </c>
      <c r="R1056" s="214">
        <v>0.57583266496658325</v>
      </c>
      <c r="S1056" s="255">
        <v>1739</v>
      </c>
      <c r="T1056" s="214">
        <v>5.9614423662424088E-3</v>
      </c>
      <c r="U1056" s="255">
        <v>37854</v>
      </c>
      <c r="V1056" s="214">
        <v>0.67936474084854126</v>
      </c>
      <c r="W1056" s="255">
        <v>15590</v>
      </c>
      <c r="X1056" s="214">
        <v>5.3534440696239471E-2</v>
      </c>
      <c r="Y1056" s="256">
        <v>116.70764923095703</v>
      </c>
      <c r="Z1056" s="256">
        <v>30.630329132080078</v>
      </c>
      <c r="AA1056" s="256">
        <v>77441.1796875</v>
      </c>
      <c r="AB1056" s="256">
        <v>12847.837890625</v>
      </c>
    </row>
    <row r="1057" spans="1:28">
      <c r="A1057" s="352">
        <v>41854</v>
      </c>
      <c r="B1057" s="180" t="s">
        <v>132</v>
      </c>
      <c r="C1057" s="180" t="s">
        <v>128</v>
      </c>
      <c r="D1057" s="241"/>
      <c r="E1057" s="219">
        <v>178</v>
      </c>
      <c r="F1057" s="219">
        <v>5</v>
      </c>
      <c r="G1057" s="219">
        <v>527</v>
      </c>
      <c r="H1057" s="219">
        <v>15</v>
      </c>
      <c r="I1057" s="219">
        <v>988</v>
      </c>
      <c r="J1057" s="219">
        <v>30</v>
      </c>
      <c r="K1057" s="219">
        <v>4778886</v>
      </c>
      <c r="L1057" s="219">
        <v>4780057</v>
      </c>
      <c r="M1057" s="196">
        <v>99.975502014160156</v>
      </c>
      <c r="N1057" s="219">
        <v>24511864</v>
      </c>
      <c r="O1057" s="219">
        <v>24562832</v>
      </c>
      <c r="P1057" s="196">
        <v>99.792495727539062</v>
      </c>
      <c r="Q1057" s="219">
        <v>5055</v>
      </c>
      <c r="R1057" s="196">
        <v>0.1057518795132637</v>
      </c>
      <c r="S1057" s="219">
        <v>1199</v>
      </c>
      <c r="T1057" s="196">
        <v>4.8813591711223125E-3</v>
      </c>
      <c r="U1057" s="219">
        <v>34305</v>
      </c>
      <c r="V1057" s="196">
        <v>0.71784514188766479</v>
      </c>
      <c r="W1057" s="219">
        <v>11272</v>
      </c>
      <c r="X1057" s="196">
        <v>4.598589614033699E-2</v>
      </c>
      <c r="Y1057" s="194">
        <v>106.44979858398437</v>
      </c>
      <c r="Z1057" s="194">
        <v>28.256929397583008</v>
      </c>
      <c r="AA1057" s="194">
        <v>57663.76171875</v>
      </c>
      <c r="AB1057" s="194">
        <v>9032.57421875</v>
      </c>
    </row>
    <row r="1058" spans="1:28">
      <c r="A1058" s="352">
        <v>41853</v>
      </c>
      <c r="B1058" s="199" t="s">
        <v>6</v>
      </c>
      <c r="C1058" s="199"/>
      <c r="D1058" s="241"/>
      <c r="E1058" s="219">
        <v>1915</v>
      </c>
      <c r="F1058" s="219">
        <v>200</v>
      </c>
      <c r="G1058" s="219">
        <v>5668</v>
      </c>
      <c r="H1058" s="219">
        <v>579</v>
      </c>
      <c r="I1058" s="219">
        <v>16711</v>
      </c>
      <c r="J1058" s="219">
        <v>2047</v>
      </c>
      <c r="K1058" s="255">
        <v>34635116</v>
      </c>
      <c r="L1058" s="255">
        <v>83310163</v>
      </c>
      <c r="M1058" s="196">
        <v>41.573698517430579</v>
      </c>
      <c r="N1058" s="255">
        <v>283076759</v>
      </c>
      <c r="O1058" s="255">
        <v>285391343</v>
      </c>
      <c r="P1058" s="196">
        <v>99.188978903259866</v>
      </c>
      <c r="Q1058" s="255">
        <v>346969</v>
      </c>
      <c r="R1058" s="214" t="e">
        <v>#DIV/0!</v>
      </c>
      <c r="S1058" s="255">
        <v>320712</v>
      </c>
      <c r="T1058" s="214">
        <v>0.26283220151507231</v>
      </c>
      <c r="U1058" s="255">
        <v>1235216</v>
      </c>
      <c r="V1058" s="214">
        <v>3.5663688668595559</v>
      </c>
      <c r="W1058" s="255">
        <v>1386571</v>
      </c>
      <c r="X1058" s="214">
        <v>0.48982156427101292</v>
      </c>
      <c r="Y1058" s="256">
        <v>77.266584078470871</v>
      </c>
      <c r="Z1058" s="256">
        <v>28.063556543986</v>
      </c>
      <c r="AA1058" s="256">
        <v>727357.390625</v>
      </c>
      <c r="AB1058" s="256">
        <v>119837.51025390625</v>
      </c>
    </row>
    <row r="1059" spans="1:28">
      <c r="A1059" s="352">
        <v>41853</v>
      </c>
      <c r="B1059" s="180" t="s">
        <v>134</v>
      </c>
      <c r="C1059" s="180"/>
      <c r="D1059" s="241"/>
      <c r="E1059" s="219">
        <v>653</v>
      </c>
      <c r="F1059" s="219">
        <v>101</v>
      </c>
      <c r="G1059" s="219">
        <v>1946</v>
      </c>
      <c r="H1059" s="219">
        <v>304</v>
      </c>
      <c r="I1059" s="219">
        <v>6297</v>
      </c>
      <c r="J1059" s="219">
        <v>1132</v>
      </c>
      <c r="K1059" s="219">
        <v>17736494</v>
      </c>
      <c r="L1059" s="219">
        <v>18270925</v>
      </c>
      <c r="M1059" s="196">
        <v>97.074964732217992</v>
      </c>
      <c r="N1059" s="219">
        <v>37987228</v>
      </c>
      <c r="O1059" s="219">
        <v>39007394</v>
      </c>
      <c r="P1059" s="196">
        <v>97.384685580379966</v>
      </c>
      <c r="Q1059" s="219">
        <v>149185</v>
      </c>
      <c r="R1059" s="196">
        <v>0.81651585057316045</v>
      </c>
      <c r="S1059" s="219">
        <v>309740</v>
      </c>
      <c r="T1059" s="196">
        <v>0.79405458886155933</v>
      </c>
      <c r="U1059" s="219">
        <v>746847</v>
      </c>
      <c r="V1059" s="196">
        <v>4.2107927561125047</v>
      </c>
      <c r="W1059" s="219">
        <v>472011</v>
      </c>
      <c r="X1059" s="196">
        <v>1.2425518364699333</v>
      </c>
      <c r="Y1059" s="194">
        <v>81.597908020019531</v>
      </c>
      <c r="Z1059" s="194">
        <v>30.534947967529298</v>
      </c>
      <c r="AA1059" s="194">
        <v>223954.6484375</v>
      </c>
      <c r="AB1059" s="194">
        <v>32042.92236328125</v>
      </c>
    </row>
    <row r="1060" spans="1:28">
      <c r="A1060" s="352">
        <v>41853</v>
      </c>
      <c r="B1060" s="180" t="s">
        <v>175</v>
      </c>
      <c r="C1060" s="180"/>
      <c r="D1060" s="241"/>
      <c r="E1060" s="219">
        <v>608</v>
      </c>
      <c r="F1060" s="219">
        <v>74</v>
      </c>
      <c r="G1060" s="219">
        <v>1771</v>
      </c>
      <c r="H1060" s="219">
        <v>201</v>
      </c>
      <c r="I1060" s="219">
        <v>5803</v>
      </c>
      <c r="J1060" s="219">
        <v>700</v>
      </c>
      <c r="K1060" s="219">
        <v>69020</v>
      </c>
      <c r="L1060" s="219">
        <v>48199893</v>
      </c>
      <c r="M1060" s="196">
        <v>0.1431953386286563</v>
      </c>
      <c r="N1060" s="219">
        <v>162351940</v>
      </c>
      <c r="O1060" s="219">
        <v>163369766</v>
      </c>
      <c r="P1060" s="196">
        <v>99.376980193507777</v>
      </c>
      <c r="Q1060" s="219">
        <v>0</v>
      </c>
      <c r="R1060" s="196" t="e">
        <v>#DIV/0!</v>
      </c>
      <c r="S1060" s="219">
        <v>0</v>
      </c>
      <c r="T1060" s="196" t="e">
        <v>#DIV/0!</v>
      </c>
      <c r="U1060" s="219">
        <v>313091</v>
      </c>
      <c r="V1060" s="196">
        <v>453.6235837747696</v>
      </c>
      <c r="W1060" s="219">
        <v>856083</v>
      </c>
      <c r="X1060" s="196">
        <v>0.52730075563390577</v>
      </c>
      <c r="Y1060" s="194">
        <v>41.391255378723145</v>
      </c>
      <c r="Z1060" s="194">
        <v>25.926266193389893</v>
      </c>
      <c r="AA1060" s="194">
        <v>291994.1875</v>
      </c>
      <c r="AB1060" s="194">
        <v>55526.18359375</v>
      </c>
    </row>
    <row r="1061" spans="1:28">
      <c r="A1061" s="352">
        <v>41853</v>
      </c>
      <c r="B1061" s="218" t="s">
        <v>135</v>
      </c>
      <c r="C1061" s="126"/>
      <c r="D1061" s="241"/>
      <c r="E1061" s="219">
        <v>654</v>
      </c>
      <c r="F1061" s="219">
        <v>25</v>
      </c>
      <c r="G1061" s="219">
        <v>1951</v>
      </c>
      <c r="H1061" s="219">
        <v>74</v>
      </c>
      <c r="I1061" s="219">
        <v>4611</v>
      </c>
      <c r="J1061" s="219">
        <v>215</v>
      </c>
      <c r="K1061" s="189">
        <v>16829602</v>
      </c>
      <c r="L1061" s="189">
        <v>16839345</v>
      </c>
      <c r="M1061" s="196">
        <v>99.942141455026899</v>
      </c>
      <c r="N1061" s="189">
        <v>82737591</v>
      </c>
      <c r="O1061" s="189">
        <v>83014183</v>
      </c>
      <c r="P1061" s="196">
        <v>99.666813561244112</v>
      </c>
      <c r="Q1061" s="189">
        <v>197784</v>
      </c>
      <c r="R1061" s="192">
        <v>1.1745349749388692</v>
      </c>
      <c r="S1061" s="189">
        <v>10972</v>
      </c>
      <c r="T1061" s="192">
        <v>1.321701837702585E-2</v>
      </c>
      <c r="U1061" s="189">
        <v>175278</v>
      </c>
      <c r="V1061" s="205">
        <v>1.0414862878975368</v>
      </c>
      <c r="W1061" s="189">
        <v>58477</v>
      </c>
      <c r="X1061" s="205">
        <v>7.0677668741992272E-2</v>
      </c>
      <c r="Y1061" s="203">
        <v>108.81058883666992</v>
      </c>
      <c r="Z1061" s="203">
        <v>27.729455471038818</v>
      </c>
      <c r="AA1061" s="203">
        <v>211408.5546875</v>
      </c>
      <c r="AB1061" s="203">
        <v>32268.404296875</v>
      </c>
    </row>
    <row r="1062" spans="1:28">
      <c r="A1062" s="352">
        <v>41853</v>
      </c>
      <c r="B1062" s="218" t="s">
        <v>121</v>
      </c>
      <c r="C1062" s="218" t="s">
        <v>122</v>
      </c>
      <c r="D1062" s="241"/>
      <c r="E1062" s="305">
        <v>168</v>
      </c>
      <c r="F1062" s="305">
        <v>58</v>
      </c>
      <c r="G1062" s="305">
        <v>492</v>
      </c>
      <c r="H1062" s="305">
        <v>174</v>
      </c>
      <c r="I1062" s="305">
        <v>1824</v>
      </c>
      <c r="J1062" s="305">
        <v>718</v>
      </c>
      <c r="K1062" s="215">
        <v>6833284</v>
      </c>
      <c r="L1062" s="215">
        <v>7115879</v>
      </c>
      <c r="M1062" s="216">
        <v>96.028671264648438</v>
      </c>
      <c r="N1062" s="215">
        <v>15588034</v>
      </c>
      <c r="O1062" s="215">
        <v>16008628</v>
      </c>
      <c r="P1062" s="216">
        <v>97.372703552246094</v>
      </c>
      <c r="Q1062" s="215">
        <v>121946</v>
      </c>
      <c r="R1062" s="217">
        <v>1.7137166261672974</v>
      </c>
      <c r="S1062" s="215">
        <v>142862</v>
      </c>
      <c r="T1062" s="217">
        <v>0.89240628480911255</v>
      </c>
      <c r="U1062" s="215">
        <v>374277</v>
      </c>
      <c r="V1062" s="217">
        <v>5.4772639274597168</v>
      </c>
      <c r="W1062" s="215">
        <v>253124</v>
      </c>
      <c r="X1062" s="217">
        <v>1.6238353252410889</v>
      </c>
      <c r="Y1062" s="217">
        <v>68.366691589355469</v>
      </c>
      <c r="Z1062" s="217">
        <v>25.460336685180664</v>
      </c>
      <c r="AA1062" s="217">
        <v>76341.546875</v>
      </c>
      <c r="AB1062" s="216">
        <v>11383.201171875</v>
      </c>
    </row>
    <row r="1063" spans="1:28">
      <c r="A1063" s="352">
        <v>41853</v>
      </c>
      <c r="B1063" s="242" t="s">
        <v>123</v>
      </c>
      <c r="C1063" s="218" t="s">
        <v>122</v>
      </c>
      <c r="D1063" s="241"/>
      <c r="E1063" s="305">
        <v>158</v>
      </c>
      <c r="F1063" s="305">
        <v>11</v>
      </c>
      <c r="G1063" s="305">
        <v>484</v>
      </c>
      <c r="H1063" s="305">
        <v>34</v>
      </c>
      <c r="I1063" s="305">
        <v>1515</v>
      </c>
      <c r="J1063" s="305">
        <v>133</v>
      </c>
      <c r="K1063" s="215">
        <v>4164870</v>
      </c>
      <c r="L1063" s="215">
        <v>4239404</v>
      </c>
      <c r="M1063" s="216">
        <v>98.241874694824219</v>
      </c>
      <c r="N1063" s="215">
        <v>7960826</v>
      </c>
      <c r="O1063" s="215">
        <v>8116213</v>
      </c>
      <c r="P1063" s="216">
        <v>98.085472106933594</v>
      </c>
      <c r="Q1063" s="215">
        <v>5778</v>
      </c>
      <c r="R1063" s="217">
        <v>0.13629274070262909</v>
      </c>
      <c r="S1063" s="215">
        <v>6749</v>
      </c>
      <c r="T1063" s="217">
        <v>8.3154544234275818E-2</v>
      </c>
      <c r="U1063" s="215">
        <v>119682</v>
      </c>
      <c r="V1063" s="217">
        <v>2.8736071586608887</v>
      </c>
      <c r="W1063" s="215">
        <v>74426</v>
      </c>
      <c r="X1063" s="217">
        <v>0.93490296602249146</v>
      </c>
      <c r="Y1063" s="217">
        <v>89.825157165527344</v>
      </c>
      <c r="Z1063" s="217">
        <v>32.591560363769531</v>
      </c>
      <c r="AA1063" s="217">
        <v>56140.00390625</v>
      </c>
      <c r="AB1063" s="216">
        <v>7672.6552734375</v>
      </c>
    </row>
    <row r="1064" spans="1:28">
      <c r="A1064" s="352">
        <v>41853</v>
      </c>
      <c r="B1064" s="242" t="s">
        <v>183</v>
      </c>
      <c r="C1064" s="218" t="s">
        <v>122</v>
      </c>
      <c r="D1064" s="241"/>
      <c r="E1064" s="305">
        <v>129</v>
      </c>
      <c r="F1064" s="305">
        <v>10</v>
      </c>
      <c r="G1064" s="305">
        <v>385</v>
      </c>
      <c r="H1064" s="305">
        <v>30</v>
      </c>
      <c r="I1064" s="305">
        <v>1462</v>
      </c>
      <c r="J1064" s="305">
        <v>120</v>
      </c>
      <c r="K1064" s="215">
        <v>3077335</v>
      </c>
      <c r="L1064" s="215">
        <v>3140241</v>
      </c>
      <c r="M1064" s="216">
        <v>97.996780395507813</v>
      </c>
      <c r="N1064" s="215">
        <v>6609660</v>
      </c>
      <c r="O1064" s="215">
        <v>6735417</v>
      </c>
      <c r="P1064" s="216">
        <v>98.132896423339844</v>
      </c>
      <c r="Q1064" s="215">
        <v>1971</v>
      </c>
      <c r="R1064" s="217">
        <v>6.2765881419181824E-2</v>
      </c>
      <c r="S1064" s="215">
        <v>2678</v>
      </c>
      <c r="T1064" s="217">
        <v>3.9759974926710129E-2</v>
      </c>
      <c r="U1064" s="215">
        <v>100640</v>
      </c>
      <c r="V1064" s="217">
        <v>3.2703621387481689</v>
      </c>
      <c r="W1064" s="215">
        <v>60534</v>
      </c>
      <c r="X1064" s="217">
        <v>0.91584134101867676</v>
      </c>
      <c r="Y1064" s="217">
        <v>84.208038330078125</v>
      </c>
      <c r="Z1064" s="217">
        <v>30.824636459350586</v>
      </c>
      <c r="AA1064" s="217">
        <v>39533.82421875</v>
      </c>
      <c r="AB1064" s="216">
        <v>5565.14990234375</v>
      </c>
    </row>
    <row r="1065" spans="1:28">
      <c r="A1065" s="352">
        <v>41853</v>
      </c>
      <c r="B1065" s="181" t="s">
        <v>126</v>
      </c>
      <c r="C1065" s="218" t="s">
        <v>122</v>
      </c>
      <c r="D1065" s="241"/>
      <c r="E1065" s="305">
        <v>103</v>
      </c>
      <c r="F1065" s="305">
        <v>5</v>
      </c>
      <c r="G1065" s="305">
        <v>302</v>
      </c>
      <c r="H1065" s="305">
        <v>15</v>
      </c>
      <c r="I1065" s="305">
        <v>916</v>
      </c>
      <c r="J1065" s="305">
        <v>62</v>
      </c>
      <c r="K1065" s="215">
        <v>2596071</v>
      </c>
      <c r="L1065" s="215">
        <v>2671437</v>
      </c>
      <c r="M1065" s="216">
        <v>97.178825378417969</v>
      </c>
      <c r="N1065" s="215">
        <v>5238077</v>
      </c>
      <c r="O1065" s="215">
        <v>5464613</v>
      </c>
      <c r="P1065" s="216">
        <v>95.8544921875</v>
      </c>
      <c r="Q1065" s="215">
        <v>10799</v>
      </c>
      <c r="R1065" s="217">
        <v>0.40423935651779175</v>
      </c>
      <c r="S1065" s="215">
        <v>135236</v>
      </c>
      <c r="T1065" s="217">
        <v>2.4747588634490967</v>
      </c>
      <c r="U1065" s="215">
        <v>87382</v>
      </c>
      <c r="V1065" s="217">
        <v>3.3659327030181885</v>
      </c>
      <c r="W1065" s="215">
        <v>50419</v>
      </c>
      <c r="X1065" s="217">
        <v>0.9625478982925415</v>
      </c>
      <c r="Y1065" s="217">
        <v>88.509994506835938</v>
      </c>
      <c r="Z1065" s="217">
        <v>32.957500457763672</v>
      </c>
      <c r="AA1065" s="217">
        <v>37205.546875</v>
      </c>
      <c r="AB1065" s="216">
        <v>5175.646484375</v>
      </c>
    </row>
    <row r="1066" spans="1:28">
      <c r="A1066" s="352">
        <v>41853</v>
      </c>
      <c r="B1066" s="181" t="s">
        <v>184</v>
      </c>
      <c r="C1066" s="218" t="s">
        <v>122</v>
      </c>
      <c r="D1066" s="241"/>
      <c r="E1066" s="305">
        <v>95</v>
      </c>
      <c r="F1066" s="305">
        <v>17</v>
      </c>
      <c r="G1066" s="305">
        <v>283</v>
      </c>
      <c r="H1066" s="305">
        <v>51</v>
      </c>
      <c r="I1066" s="305">
        <v>580</v>
      </c>
      <c r="J1066" s="305">
        <v>99</v>
      </c>
      <c r="K1066" s="215">
        <v>1064934</v>
      </c>
      <c r="L1066" s="215">
        <v>1103964</v>
      </c>
      <c r="M1066" s="216">
        <v>96.464561462402344</v>
      </c>
      <c r="N1066" s="215">
        <v>2590631</v>
      </c>
      <c r="O1066" s="215">
        <v>2682523</v>
      </c>
      <c r="P1066" s="216">
        <v>96.574417114257813</v>
      </c>
      <c r="Q1066" s="215">
        <v>8691</v>
      </c>
      <c r="R1066" s="217">
        <v>0.78725391626358032</v>
      </c>
      <c r="S1066" s="215">
        <v>22215</v>
      </c>
      <c r="T1066" s="217">
        <v>0.82813829183578491</v>
      </c>
      <c r="U1066" s="215">
        <v>64866</v>
      </c>
      <c r="V1066" s="217">
        <v>6.0910816192626953</v>
      </c>
      <c r="W1066" s="215">
        <v>33508</v>
      </c>
      <c r="X1066" s="217">
        <v>1.2934300899505615</v>
      </c>
      <c r="Y1066" s="217">
        <v>77.079658508300781</v>
      </c>
      <c r="Z1066" s="217">
        <v>30.840705871582031</v>
      </c>
      <c r="AA1066" s="217">
        <v>14733.7265625</v>
      </c>
      <c r="AB1066" s="216">
        <v>2246.26953125</v>
      </c>
    </row>
    <row r="1067" spans="1:28">
      <c r="A1067" s="352">
        <v>41853</v>
      </c>
      <c r="B1067" s="181" t="s">
        <v>131</v>
      </c>
      <c r="C1067" s="218" t="s">
        <v>176</v>
      </c>
      <c r="D1067" s="241"/>
      <c r="E1067" s="305">
        <v>168</v>
      </c>
      <c r="F1067" s="305">
        <v>20</v>
      </c>
      <c r="G1067" s="305">
        <v>489</v>
      </c>
      <c r="H1067" s="305">
        <v>50</v>
      </c>
      <c r="I1067" s="305">
        <v>1513</v>
      </c>
      <c r="J1067" s="305">
        <v>176</v>
      </c>
      <c r="K1067" s="215">
        <v>18865</v>
      </c>
      <c r="L1067" s="215">
        <v>14169267</v>
      </c>
      <c r="M1067" s="216">
        <v>0.13314026594161987</v>
      </c>
      <c r="N1067" s="215">
        <v>44397188</v>
      </c>
      <c r="O1067" s="215">
        <v>44683908</v>
      </c>
      <c r="P1067" s="216">
        <v>99.35833740234375</v>
      </c>
      <c r="Q1067" s="215">
        <v>0</v>
      </c>
      <c r="R1067" s="217">
        <v>0</v>
      </c>
      <c r="S1067" s="215">
        <v>0</v>
      </c>
      <c r="T1067" s="217">
        <v>0</v>
      </c>
      <c r="U1067" s="215">
        <v>90922</v>
      </c>
      <c r="V1067" s="217">
        <v>481.9613037109375</v>
      </c>
      <c r="W1067" s="215">
        <v>319472</v>
      </c>
      <c r="X1067" s="217">
        <v>0.7195771336555481</v>
      </c>
      <c r="Y1067" s="217">
        <v>40.950511932373047</v>
      </c>
      <c r="Z1067" s="217">
        <v>25.576396942138672</v>
      </c>
      <c r="AA1067" s="217">
        <v>75316.03125</v>
      </c>
      <c r="AB1067" s="216">
        <v>14904.662109375</v>
      </c>
    </row>
    <row r="1068" spans="1:28">
      <c r="A1068" s="352">
        <v>41853</v>
      </c>
      <c r="B1068" s="181" t="s">
        <v>124</v>
      </c>
      <c r="C1068" s="181" t="s">
        <v>176</v>
      </c>
      <c r="D1068" s="241"/>
      <c r="E1068" s="180">
        <v>113</v>
      </c>
      <c r="F1068" s="180">
        <v>36</v>
      </c>
      <c r="G1068" s="180">
        <v>332</v>
      </c>
      <c r="H1068" s="180">
        <v>98</v>
      </c>
      <c r="I1068" s="180">
        <v>1261</v>
      </c>
      <c r="J1068" s="180">
        <v>326</v>
      </c>
      <c r="K1068" s="215">
        <v>15050</v>
      </c>
      <c r="L1068" s="215">
        <v>10306941</v>
      </c>
      <c r="M1068" s="216">
        <v>0.14601810276508331</v>
      </c>
      <c r="N1068" s="215">
        <v>30472152</v>
      </c>
      <c r="O1068" s="215">
        <v>30801910</v>
      </c>
      <c r="P1068" s="216">
        <v>98.929420471191406</v>
      </c>
      <c r="Q1068" s="215">
        <v>0</v>
      </c>
      <c r="R1068" s="217">
        <v>0</v>
      </c>
      <c r="S1068" s="215">
        <v>0</v>
      </c>
      <c r="T1068" s="217">
        <v>0</v>
      </c>
      <c r="U1068" s="215">
        <v>71580</v>
      </c>
      <c r="V1068" s="217">
        <v>475.6146240234375</v>
      </c>
      <c r="W1068" s="215">
        <v>172868</v>
      </c>
      <c r="X1068" s="217">
        <v>0.5672982931137085</v>
      </c>
      <c r="Y1068" s="217">
        <v>41.332126617431641</v>
      </c>
      <c r="Z1068" s="217">
        <v>26.540374755859375</v>
      </c>
      <c r="AA1068" s="217">
        <v>54104.20703125</v>
      </c>
      <c r="AB1068" s="216">
        <v>9924.1298828125</v>
      </c>
    </row>
    <row r="1069" spans="1:28">
      <c r="A1069" s="352">
        <v>41853</v>
      </c>
      <c r="B1069" s="206" t="s">
        <v>133</v>
      </c>
      <c r="C1069" s="206" t="s">
        <v>176</v>
      </c>
      <c r="D1069" s="241"/>
      <c r="E1069" s="180">
        <v>163</v>
      </c>
      <c r="F1069" s="180">
        <v>9</v>
      </c>
      <c r="G1069" s="180">
        <v>482</v>
      </c>
      <c r="H1069" s="180">
        <v>26</v>
      </c>
      <c r="I1069" s="180">
        <v>1515</v>
      </c>
      <c r="J1069" s="180">
        <v>92</v>
      </c>
      <c r="K1069" s="254">
        <v>17780</v>
      </c>
      <c r="L1069" s="254">
        <v>13885896</v>
      </c>
      <c r="M1069" s="246">
        <v>0.12804359197616577</v>
      </c>
      <c r="N1069" s="254">
        <v>54228504</v>
      </c>
      <c r="O1069" s="254">
        <v>54430352</v>
      </c>
      <c r="P1069" s="246">
        <v>99.629165649414063</v>
      </c>
      <c r="Q1069" s="254">
        <v>0</v>
      </c>
      <c r="R1069" s="249">
        <v>0</v>
      </c>
      <c r="S1069" s="254">
        <v>0</v>
      </c>
      <c r="T1069" s="249">
        <v>0</v>
      </c>
      <c r="U1069" s="254">
        <v>82257</v>
      </c>
      <c r="V1069" s="249">
        <v>462.63778686523437</v>
      </c>
      <c r="W1069" s="254">
        <v>222034</v>
      </c>
      <c r="X1069" s="249">
        <v>0.4094415009021759</v>
      </c>
      <c r="Y1069" s="249">
        <v>42.664348602294922</v>
      </c>
      <c r="Z1069" s="249">
        <v>26.416841506958008</v>
      </c>
      <c r="AA1069" s="249">
        <v>103241.390625</v>
      </c>
      <c r="AB1069" s="246">
        <v>19382.232421875</v>
      </c>
    </row>
    <row r="1070" spans="1:28">
      <c r="A1070" s="352">
        <v>41853</v>
      </c>
      <c r="B1070" s="206" t="s">
        <v>125</v>
      </c>
      <c r="C1070" s="206" t="s">
        <v>176</v>
      </c>
      <c r="D1070" s="241"/>
      <c r="E1070" s="180">
        <v>164</v>
      </c>
      <c r="F1070" s="180">
        <v>9</v>
      </c>
      <c r="G1070" s="180">
        <v>468</v>
      </c>
      <c r="H1070" s="180">
        <v>27</v>
      </c>
      <c r="I1070" s="180">
        <v>1514</v>
      </c>
      <c r="J1070" s="180">
        <v>106</v>
      </c>
      <c r="K1070" s="254">
        <v>17325</v>
      </c>
      <c r="L1070" s="254">
        <v>9837789</v>
      </c>
      <c r="M1070" s="246">
        <v>0.17610664665699005</v>
      </c>
      <c r="N1070" s="254">
        <v>33254096</v>
      </c>
      <c r="O1070" s="254">
        <v>33453596</v>
      </c>
      <c r="P1070" s="246">
        <v>99.403648376464844</v>
      </c>
      <c r="Q1070" s="254">
        <v>0</v>
      </c>
      <c r="R1070" s="249">
        <v>0</v>
      </c>
      <c r="S1070" s="254">
        <v>0</v>
      </c>
      <c r="T1070" s="249">
        <v>0</v>
      </c>
      <c r="U1070" s="254">
        <v>68332</v>
      </c>
      <c r="V1070" s="249">
        <v>394.41268920898437</v>
      </c>
      <c r="W1070" s="254">
        <v>141709</v>
      </c>
      <c r="X1070" s="249">
        <v>0.42613998055458069</v>
      </c>
      <c r="Y1070" s="249">
        <v>40.618034362792969</v>
      </c>
      <c r="Z1070" s="249">
        <v>25.171451568603516</v>
      </c>
      <c r="AA1070" s="249">
        <v>59332.55859375</v>
      </c>
      <c r="AB1070" s="246">
        <v>11315.1591796875</v>
      </c>
    </row>
    <row r="1071" spans="1:28">
      <c r="A1071" s="352">
        <v>41853</v>
      </c>
      <c r="B1071" s="181" t="s">
        <v>127</v>
      </c>
      <c r="C1071" s="181" t="s">
        <v>128</v>
      </c>
      <c r="D1071" s="241"/>
      <c r="E1071" s="388">
        <v>149</v>
      </c>
      <c r="F1071" s="388">
        <v>12</v>
      </c>
      <c r="G1071" s="388">
        <v>447</v>
      </c>
      <c r="H1071" s="388">
        <v>36</v>
      </c>
      <c r="I1071" s="388">
        <v>1440</v>
      </c>
      <c r="J1071" s="388">
        <v>122</v>
      </c>
      <c r="K1071" s="187">
        <v>4365597</v>
      </c>
      <c r="L1071" s="187">
        <v>4370097</v>
      </c>
      <c r="M1071" s="185">
        <v>99.897026062011719</v>
      </c>
      <c r="N1071" s="187">
        <v>19666310</v>
      </c>
      <c r="O1071" s="187">
        <v>19758758</v>
      </c>
      <c r="P1071" s="185">
        <v>99.532119750976563</v>
      </c>
      <c r="Q1071" s="187">
        <v>122848</v>
      </c>
      <c r="R1071" s="186">
        <v>2.8111045360565186</v>
      </c>
      <c r="S1071" s="187">
        <v>6332</v>
      </c>
      <c r="T1071" s="186">
        <v>3.2046549022197723E-2</v>
      </c>
      <c r="U1071" s="187">
        <v>67277</v>
      </c>
      <c r="V1071" s="186">
        <v>1.5410721302032471</v>
      </c>
      <c r="W1071" s="187">
        <v>20305</v>
      </c>
      <c r="X1071" s="186">
        <v>0.10324763506650925</v>
      </c>
      <c r="Y1071" s="186">
        <v>109.87886810302734</v>
      </c>
      <c r="Z1071" s="186">
        <v>26.421670913696289</v>
      </c>
      <c r="AA1071" s="186">
        <v>51403.046875</v>
      </c>
      <c r="AB1071" s="185">
        <v>7553.212890625</v>
      </c>
    </row>
    <row r="1072" spans="1:28">
      <c r="A1072" s="352">
        <v>41853</v>
      </c>
      <c r="B1072" s="181" t="s">
        <v>129</v>
      </c>
      <c r="C1072" s="181" t="s">
        <v>128</v>
      </c>
      <c r="D1072" s="241"/>
      <c r="E1072" s="388">
        <v>151</v>
      </c>
      <c r="F1072" s="388">
        <v>3</v>
      </c>
      <c r="G1072" s="388">
        <v>449</v>
      </c>
      <c r="H1072" s="388">
        <v>8</v>
      </c>
      <c r="I1072" s="388">
        <v>1263</v>
      </c>
      <c r="J1072" s="388">
        <v>26</v>
      </c>
      <c r="K1072" s="187">
        <v>2576956</v>
      </c>
      <c r="L1072" s="187">
        <v>2580593</v>
      </c>
      <c r="M1072" s="185">
        <v>99.859062194824219</v>
      </c>
      <c r="N1072" s="187">
        <v>12553351</v>
      </c>
      <c r="O1072" s="187">
        <v>12621481</v>
      </c>
      <c r="P1072" s="185">
        <v>99.460205078125</v>
      </c>
      <c r="Q1072" s="187">
        <v>10176</v>
      </c>
      <c r="R1072" s="186">
        <v>0.39432796835899353</v>
      </c>
      <c r="S1072" s="187">
        <v>1635</v>
      </c>
      <c r="T1072" s="186">
        <v>1.2954105623066425E-2</v>
      </c>
      <c r="U1072" s="187">
        <v>35933</v>
      </c>
      <c r="V1072" s="186">
        <v>1.3943971395492554</v>
      </c>
      <c r="W1072" s="187">
        <v>12775</v>
      </c>
      <c r="X1072" s="186">
        <v>0.10176565498113632</v>
      </c>
      <c r="Y1072" s="186">
        <v>106.30276489257812</v>
      </c>
      <c r="Z1072" s="186">
        <v>27.346017837524414</v>
      </c>
      <c r="AA1072" s="186">
        <v>34900.28515625</v>
      </c>
      <c r="AB1072" s="185">
        <v>4819.6162109375</v>
      </c>
    </row>
    <row r="1073" spans="1:28">
      <c r="A1073" s="352">
        <v>41853</v>
      </c>
      <c r="B1073" s="199" t="s">
        <v>130</v>
      </c>
      <c r="C1073" s="199" t="s">
        <v>128</v>
      </c>
      <c r="D1073" s="241"/>
      <c r="E1073" s="219">
        <v>176</v>
      </c>
      <c r="F1073" s="219">
        <v>5</v>
      </c>
      <c r="G1073" s="219">
        <v>528</v>
      </c>
      <c r="H1073" s="219">
        <v>15</v>
      </c>
      <c r="I1073" s="219">
        <v>902</v>
      </c>
      <c r="J1073" s="219">
        <v>34</v>
      </c>
      <c r="K1073" s="255">
        <v>5244327</v>
      </c>
      <c r="L1073" s="255">
        <v>5244900</v>
      </c>
      <c r="M1073" s="196">
        <v>99.98907470703125</v>
      </c>
      <c r="N1073" s="255">
        <v>27209562</v>
      </c>
      <c r="O1073" s="255">
        <v>27267600</v>
      </c>
      <c r="P1073" s="196">
        <v>99.787155151367188</v>
      </c>
      <c r="Q1073" s="255">
        <v>56907</v>
      </c>
      <c r="R1073" s="214">
        <v>1.0849968194961548</v>
      </c>
      <c r="S1073" s="255">
        <v>1414</v>
      </c>
      <c r="T1073" s="214">
        <v>5.185641348361969E-3</v>
      </c>
      <c r="U1073" s="255">
        <v>41210</v>
      </c>
      <c r="V1073" s="214">
        <v>0.7858014702796936</v>
      </c>
      <c r="W1073" s="255">
        <v>14161</v>
      </c>
      <c r="X1073" s="214">
        <v>5.2044205367565155E-2</v>
      </c>
      <c r="Y1073" s="256">
        <v>114.64472961425781</v>
      </c>
      <c r="Z1073" s="256">
        <v>30.242055892944336</v>
      </c>
      <c r="AA1073" s="256">
        <v>70694.140625</v>
      </c>
      <c r="AB1073" s="256">
        <v>11823.98046875</v>
      </c>
    </row>
    <row r="1074" spans="1:28">
      <c r="A1074" s="352">
        <v>41853</v>
      </c>
      <c r="B1074" s="180" t="s">
        <v>132</v>
      </c>
      <c r="C1074" s="180" t="s">
        <v>128</v>
      </c>
      <c r="D1074" s="241"/>
      <c r="E1074" s="219">
        <v>178</v>
      </c>
      <c r="F1074" s="219">
        <v>5</v>
      </c>
      <c r="G1074" s="219">
        <v>527</v>
      </c>
      <c r="H1074" s="219">
        <v>15</v>
      </c>
      <c r="I1074" s="219">
        <v>1006</v>
      </c>
      <c r="J1074" s="219">
        <v>33</v>
      </c>
      <c r="K1074" s="219">
        <v>4642722</v>
      </c>
      <c r="L1074" s="219">
        <v>4643755</v>
      </c>
      <c r="M1074" s="196">
        <v>99.977752685546875</v>
      </c>
      <c r="N1074" s="219">
        <v>23308368</v>
      </c>
      <c r="O1074" s="219">
        <v>23366344</v>
      </c>
      <c r="P1074" s="196">
        <v>99.751884460449219</v>
      </c>
      <c r="Q1074" s="219">
        <v>7853</v>
      </c>
      <c r="R1074" s="196">
        <v>0.16910883784294128</v>
      </c>
      <c r="S1074" s="219">
        <v>1591</v>
      </c>
      <c r="T1074" s="196">
        <v>6.8089384585618973E-3</v>
      </c>
      <c r="U1074" s="219">
        <v>30858</v>
      </c>
      <c r="V1074" s="196">
        <v>0.66465318202972412</v>
      </c>
      <c r="W1074" s="219">
        <v>11236</v>
      </c>
      <c r="X1074" s="196">
        <v>4.8205863684415817E-2</v>
      </c>
      <c r="Y1074" s="194">
        <v>104.41599273681641</v>
      </c>
      <c r="Z1074" s="194">
        <v>26.908077239990234</v>
      </c>
      <c r="AA1074" s="194">
        <v>54411.08203125</v>
      </c>
      <c r="AB1074" s="194">
        <v>8071.5947265625</v>
      </c>
    </row>
    <row r="1075" spans="1:28">
      <c r="A1075" s="352">
        <v>41852</v>
      </c>
      <c r="B1075" s="199" t="s">
        <v>6</v>
      </c>
      <c r="C1075" s="199"/>
      <c r="D1075" s="241"/>
      <c r="E1075" s="219">
        <v>1916</v>
      </c>
      <c r="F1075" s="219">
        <v>197</v>
      </c>
      <c r="G1075" s="219">
        <v>5670</v>
      </c>
      <c r="H1075" s="219">
        <v>570</v>
      </c>
      <c r="I1075" s="219">
        <v>17153</v>
      </c>
      <c r="J1075" s="219">
        <v>2204</v>
      </c>
      <c r="K1075" s="255">
        <v>37340061</v>
      </c>
      <c r="L1075" s="255">
        <v>84081575</v>
      </c>
      <c r="M1075" s="196">
        <v>44.409326300084174</v>
      </c>
      <c r="N1075" s="255">
        <v>284995832</v>
      </c>
      <c r="O1075" s="255">
        <v>287223249</v>
      </c>
      <c r="P1075" s="196">
        <v>99.224499754892747</v>
      </c>
      <c r="Q1075" s="255">
        <v>317390</v>
      </c>
      <c r="R1075" s="214" t="e">
        <v>#DIV/0!</v>
      </c>
      <c r="S1075" s="255">
        <v>231301</v>
      </c>
      <c r="T1075" s="214">
        <v>0.17813113545334525</v>
      </c>
      <c r="U1075" s="255">
        <v>1320190</v>
      </c>
      <c r="V1075" s="214">
        <v>3.5355860521659626</v>
      </c>
      <c r="W1075" s="255">
        <v>1395074</v>
      </c>
      <c r="X1075" s="214">
        <v>0.48950680413438191</v>
      </c>
      <c r="Y1075" s="256">
        <v>77.372876548767081</v>
      </c>
      <c r="Z1075" s="256">
        <v>28.101257991790771</v>
      </c>
      <c r="AA1075" s="256">
        <v>763826.4765625</v>
      </c>
      <c r="AB1075" s="256">
        <v>125792.47021484375</v>
      </c>
    </row>
    <row r="1076" spans="1:28">
      <c r="A1076" s="352">
        <v>41852</v>
      </c>
      <c r="B1076" s="180" t="s">
        <v>134</v>
      </c>
      <c r="C1076" s="180"/>
      <c r="D1076" s="241"/>
      <c r="E1076" s="219">
        <v>653</v>
      </c>
      <c r="F1076" s="219">
        <v>97</v>
      </c>
      <c r="G1076" s="219">
        <v>1945</v>
      </c>
      <c r="H1076" s="219">
        <v>292</v>
      </c>
      <c r="I1076" s="219">
        <v>6729</v>
      </c>
      <c r="J1076" s="219">
        <v>1238</v>
      </c>
      <c r="K1076" s="219">
        <v>19908521</v>
      </c>
      <c r="L1076" s="219">
        <v>20476023</v>
      </c>
      <c r="M1076" s="196">
        <v>97.228455935998909</v>
      </c>
      <c r="N1076" s="219">
        <v>42423410</v>
      </c>
      <c r="O1076" s="219">
        <v>43425011</v>
      </c>
      <c r="P1076" s="196">
        <v>97.693492812241317</v>
      </c>
      <c r="Q1076" s="219">
        <v>159715</v>
      </c>
      <c r="R1076" s="196">
        <v>0.78000985651862398</v>
      </c>
      <c r="S1076" s="219">
        <v>222372</v>
      </c>
      <c r="T1076" s="196">
        <v>0.51208276901523675</v>
      </c>
      <c r="U1076" s="219">
        <v>843547</v>
      </c>
      <c r="V1076" s="196">
        <v>4.2371153154501355</v>
      </c>
      <c r="W1076" s="219">
        <v>514655</v>
      </c>
      <c r="X1076" s="196">
        <v>1.2131391681663337</v>
      </c>
      <c r="Y1076" s="194">
        <v>81.195216369628909</v>
      </c>
      <c r="Z1076" s="194">
        <v>30.223935699462892</v>
      </c>
      <c r="AA1076" s="194">
        <v>252077.45703125</v>
      </c>
      <c r="AB1076" s="194">
        <v>36016.3271484375</v>
      </c>
    </row>
    <row r="1077" spans="1:28">
      <c r="A1077" s="352">
        <v>41852</v>
      </c>
      <c r="B1077" s="180" t="s">
        <v>175</v>
      </c>
      <c r="C1077" s="180"/>
      <c r="D1077" s="241"/>
      <c r="E1077" s="219">
        <v>608</v>
      </c>
      <c r="F1077" s="219">
        <v>75</v>
      </c>
      <c r="G1077" s="219">
        <v>1771</v>
      </c>
      <c r="H1077" s="219">
        <v>204</v>
      </c>
      <c r="I1077" s="219">
        <v>5848</v>
      </c>
      <c r="J1077" s="219">
        <v>754</v>
      </c>
      <c r="K1077" s="219">
        <v>69125</v>
      </c>
      <c r="L1077" s="219">
        <v>46232623</v>
      </c>
      <c r="M1077" s="196">
        <v>0.14951563531232048</v>
      </c>
      <c r="N1077" s="219">
        <v>156413678</v>
      </c>
      <c r="O1077" s="219">
        <v>157374528</v>
      </c>
      <c r="P1077" s="196">
        <v>99.389450114824172</v>
      </c>
      <c r="Q1077" s="219">
        <v>0</v>
      </c>
      <c r="R1077" s="196" t="e">
        <v>#DIV/0!</v>
      </c>
      <c r="S1077" s="219">
        <v>0</v>
      </c>
      <c r="T1077" s="196" t="e">
        <v>#DIV/0!</v>
      </c>
      <c r="U1077" s="219">
        <v>309409</v>
      </c>
      <c r="V1077" s="196">
        <v>447.60796462050348</v>
      </c>
      <c r="W1077" s="219">
        <v>816235</v>
      </c>
      <c r="X1077" s="196">
        <v>0.52184374350415963</v>
      </c>
      <c r="Y1077" s="194">
        <v>41.275420188903809</v>
      </c>
      <c r="Z1077" s="194">
        <v>25.94355583190918</v>
      </c>
      <c r="AA1077" s="194">
        <v>284505.00390625</v>
      </c>
      <c r="AB1077" s="194">
        <v>54197.3310546875</v>
      </c>
    </row>
    <row r="1078" spans="1:28">
      <c r="A1078" s="352">
        <v>41852</v>
      </c>
      <c r="B1078" s="218" t="s">
        <v>135</v>
      </c>
      <c r="C1078" s="126"/>
      <c r="D1078" s="241"/>
      <c r="E1078" s="219">
        <v>655</v>
      </c>
      <c r="F1078" s="219">
        <v>25</v>
      </c>
      <c r="G1078" s="219">
        <v>1954</v>
      </c>
      <c r="H1078" s="219">
        <v>74</v>
      </c>
      <c r="I1078" s="219">
        <v>4576</v>
      </c>
      <c r="J1078" s="219">
        <v>212</v>
      </c>
      <c r="K1078" s="189">
        <v>17362415</v>
      </c>
      <c r="L1078" s="189">
        <v>17372929</v>
      </c>
      <c r="M1078" s="196">
        <v>99.939480556214789</v>
      </c>
      <c r="N1078" s="189">
        <v>86158744</v>
      </c>
      <c r="O1078" s="189">
        <v>86423710</v>
      </c>
      <c r="P1078" s="196">
        <v>99.693410523570435</v>
      </c>
      <c r="Q1078" s="189">
        <v>157675</v>
      </c>
      <c r="R1078" s="192">
        <v>0.90759020520696421</v>
      </c>
      <c r="S1078" s="189">
        <v>8929</v>
      </c>
      <c r="T1078" s="192">
        <v>1.0331655616144284E-2</v>
      </c>
      <c r="U1078" s="189">
        <v>167234</v>
      </c>
      <c r="V1078" s="205">
        <v>0.96319549217651412</v>
      </c>
      <c r="W1078" s="189">
        <v>64184</v>
      </c>
      <c r="X1078" s="205">
        <v>7.4495049747037398E-2</v>
      </c>
      <c r="Y1078" s="203">
        <v>109.64799308776855</v>
      </c>
      <c r="Z1078" s="203">
        <v>28.136282444000244</v>
      </c>
      <c r="AA1078" s="203">
        <v>227244.015625</v>
      </c>
      <c r="AB1078" s="203">
        <v>35578.81201171875</v>
      </c>
    </row>
    <row r="1079" spans="1:28">
      <c r="A1079" s="352">
        <v>41852</v>
      </c>
      <c r="B1079" s="218" t="s">
        <v>121</v>
      </c>
      <c r="C1079" s="218" t="s">
        <v>122</v>
      </c>
      <c r="D1079" s="241"/>
      <c r="E1079" s="305">
        <v>168</v>
      </c>
      <c r="F1079" s="305">
        <v>55</v>
      </c>
      <c r="G1079" s="305">
        <v>492</v>
      </c>
      <c r="H1079" s="305">
        <v>165</v>
      </c>
      <c r="I1079" s="305">
        <v>1890</v>
      </c>
      <c r="J1079" s="305">
        <v>716</v>
      </c>
      <c r="K1079" s="215">
        <v>6992998</v>
      </c>
      <c r="L1079" s="215">
        <v>7284800</v>
      </c>
      <c r="M1079" s="216">
        <v>95.994369506835938</v>
      </c>
      <c r="N1079" s="215">
        <v>15490267</v>
      </c>
      <c r="O1079" s="215">
        <v>15942251</v>
      </c>
      <c r="P1079" s="216">
        <v>97.164863586425781</v>
      </c>
      <c r="Q1079" s="215">
        <v>130166</v>
      </c>
      <c r="R1079" s="217">
        <v>1.7868163585662842</v>
      </c>
      <c r="S1079" s="215">
        <v>168452</v>
      </c>
      <c r="T1079" s="217">
        <v>1.0566387176513672</v>
      </c>
      <c r="U1079" s="215">
        <v>379866</v>
      </c>
      <c r="V1079" s="217">
        <v>5.4320907592773438</v>
      </c>
      <c r="W1079" s="215">
        <v>256508</v>
      </c>
      <c r="X1079" s="217">
        <v>1.6559301614761353</v>
      </c>
      <c r="Y1079" s="217">
        <v>68.954063415527344</v>
      </c>
      <c r="Z1079" s="217">
        <v>25.201711654663086</v>
      </c>
      <c r="AA1079" s="217">
        <v>76030.1640625</v>
      </c>
      <c r="AB1079" s="216">
        <v>11033.3125</v>
      </c>
    </row>
    <row r="1080" spans="1:28">
      <c r="A1080" s="352">
        <v>41852</v>
      </c>
      <c r="B1080" s="242" t="s">
        <v>123</v>
      </c>
      <c r="C1080" s="218" t="s">
        <v>122</v>
      </c>
      <c r="D1080" s="241"/>
      <c r="E1080" s="305">
        <v>158</v>
      </c>
      <c r="F1080" s="305">
        <v>11</v>
      </c>
      <c r="G1080" s="305">
        <v>484</v>
      </c>
      <c r="H1080" s="305">
        <v>34</v>
      </c>
      <c r="I1080" s="305">
        <v>1515</v>
      </c>
      <c r="J1080" s="305">
        <v>133</v>
      </c>
      <c r="K1080" s="215">
        <v>4324055</v>
      </c>
      <c r="L1080" s="215">
        <v>4401147</v>
      </c>
      <c r="M1080" s="216">
        <v>98.248367309570313</v>
      </c>
      <c r="N1080" s="215">
        <v>8046524</v>
      </c>
      <c r="O1080" s="215">
        <v>8199400</v>
      </c>
      <c r="P1080" s="216">
        <v>98.135520935058594</v>
      </c>
      <c r="Q1080" s="215">
        <v>7293</v>
      </c>
      <c r="R1080" s="217">
        <v>0.16570679843425751</v>
      </c>
      <c r="S1080" s="215">
        <v>7582</v>
      </c>
      <c r="T1080" s="217">
        <v>9.2470183968544006E-2</v>
      </c>
      <c r="U1080" s="215">
        <v>122030</v>
      </c>
      <c r="V1080" s="217">
        <v>2.8221194744110107</v>
      </c>
      <c r="W1080" s="215">
        <v>78529</v>
      </c>
      <c r="X1080" s="217">
        <v>0.97593694925308228</v>
      </c>
      <c r="Y1080" s="217">
        <v>90.00140380859375</v>
      </c>
      <c r="Z1080" s="217">
        <v>32.602260589599609</v>
      </c>
      <c r="AA1080" s="217">
        <v>57765.66796875</v>
      </c>
      <c r="AB1080" s="216">
        <v>8206.8095703125</v>
      </c>
    </row>
    <row r="1081" spans="1:28">
      <c r="A1081" s="352">
        <v>41852</v>
      </c>
      <c r="B1081" s="242" t="s">
        <v>183</v>
      </c>
      <c r="C1081" s="218" t="s">
        <v>122</v>
      </c>
      <c r="D1081" s="241"/>
      <c r="E1081" s="305">
        <v>129</v>
      </c>
      <c r="F1081" s="305">
        <v>10</v>
      </c>
      <c r="G1081" s="305">
        <v>385</v>
      </c>
      <c r="H1081" s="305">
        <v>30</v>
      </c>
      <c r="I1081" s="305">
        <v>1462</v>
      </c>
      <c r="J1081" s="305">
        <v>120</v>
      </c>
      <c r="K1081" s="215">
        <v>3215489</v>
      </c>
      <c r="L1081" s="215">
        <v>3279924</v>
      </c>
      <c r="M1081" s="216">
        <v>98.035469055175781</v>
      </c>
      <c r="N1081" s="215">
        <v>6853098</v>
      </c>
      <c r="O1081" s="215">
        <v>6972574</v>
      </c>
      <c r="P1081" s="216">
        <v>98.286483764648438</v>
      </c>
      <c r="Q1081" s="215">
        <v>5274</v>
      </c>
      <c r="R1081" s="217">
        <v>0.1607964038848877</v>
      </c>
      <c r="S1081" s="215">
        <v>3597</v>
      </c>
      <c r="T1081" s="217">
        <v>5.158783495426178E-2</v>
      </c>
      <c r="U1081" s="215">
        <v>103952</v>
      </c>
      <c r="V1081" s="217">
        <v>3.2328519821166992</v>
      </c>
      <c r="W1081" s="215">
        <v>58577</v>
      </c>
      <c r="X1081" s="217">
        <v>0.85475212335586548</v>
      </c>
      <c r="Y1081" s="217">
        <v>85.610450744628906</v>
      </c>
      <c r="Z1081" s="217">
        <v>31.78333854675293</v>
      </c>
      <c r="AA1081" s="217">
        <v>42925.31640625</v>
      </c>
      <c r="AB1081" s="216">
        <v>6272.0615234375</v>
      </c>
    </row>
    <row r="1082" spans="1:28">
      <c r="A1082" s="352">
        <v>41852</v>
      </c>
      <c r="B1082" s="181" t="s">
        <v>126</v>
      </c>
      <c r="C1082" s="218" t="s">
        <v>122</v>
      </c>
      <c r="D1082" s="241"/>
      <c r="E1082" s="305">
        <v>103</v>
      </c>
      <c r="F1082" s="305">
        <v>4</v>
      </c>
      <c r="G1082" s="305">
        <v>302</v>
      </c>
      <c r="H1082" s="305">
        <v>12</v>
      </c>
      <c r="I1082" s="305">
        <v>916</v>
      </c>
      <c r="J1082" s="305">
        <v>50</v>
      </c>
      <c r="K1082" s="215">
        <v>2698396</v>
      </c>
      <c r="L1082" s="215">
        <v>2756094</v>
      </c>
      <c r="M1082" s="216">
        <v>97.906532287597656</v>
      </c>
      <c r="N1082" s="215">
        <v>5262689</v>
      </c>
      <c r="O1082" s="215">
        <v>5359828</v>
      </c>
      <c r="P1082" s="216">
        <v>98.187644958496094</v>
      </c>
      <c r="Q1082" s="215">
        <v>3155</v>
      </c>
      <c r="R1082" s="217">
        <v>0.11447359621524811</v>
      </c>
      <c r="S1082" s="215">
        <v>5374</v>
      </c>
      <c r="T1082" s="217">
        <v>0.10026441514492035</v>
      </c>
      <c r="U1082" s="215">
        <v>80644</v>
      </c>
      <c r="V1082" s="217">
        <v>2.9885902404785156</v>
      </c>
      <c r="W1082" s="215">
        <v>47464</v>
      </c>
      <c r="X1082" s="217">
        <v>0.90189635753631592</v>
      </c>
      <c r="Y1082" s="217">
        <v>89.232048034667969</v>
      </c>
      <c r="Z1082" s="217">
        <v>32.044891357421875</v>
      </c>
      <c r="AA1082" s="217">
        <v>36960.8984375</v>
      </c>
      <c r="AB1082" s="216">
        <v>5006.33349609375</v>
      </c>
    </row>
    <row r="1083" spans="1:28">
      <c r="A1083" s="352">
        <v>41852</v>
      </c>
      <c r="B1083" s="181" t="s">
        <v>184</v>
      </c>
      <c r="C1083" s="218" t="s">
        <v>122</v>
      </c>
      <c r="D1083" s="241"/>
      <c r="E1083" s="305">
        <v>95</v>
      </c>
      <c r="F1083" s="305">
        <v>17</v>
      </c>
      <c r="G1083" s="305">
        <v>282</v>
      </c>
      <c r="H1083" s="305">
        <v>51</v>
      </c>
      <c r="I1083" s="305">
        <v>946</v>
      </c>
      <c r="J1083" s="305">
        <v>219</v>
      </c>
      <c r="K1083" s="215">
        <v>2677583</v>
      </c>
      <c r="L1083" s="215">
        <v>2754058</v>
      </c>
      <c r="M1083" s="216">
        <v>97.223190307617187</v>
      </c>
      <c r="N1083" s="215">
        <v>6770832</v>
      </c>
      <c r="O1083" s="215">
        <v>6950958</v>
      </c>
      <c r="P1083" s="216">
        <v>97.408615112304688</v>
      </c>
      <c r="Q1083" s="215">
        <v>13827</v>
      </c>
      <c r="R1083" s="217">
        <v>0.50205916166305542</v>
      </c>
      <c r="S1083" s="215">
        <v>37367</v>
      </c>
      <c r="T1083" s="217">
        <v>0.53758054971694946</v>
      </c>
      <c r="U1083" s="215">
        <v>157055</v>
      </c>
      <c r="V1083" s="217">
        <v>5.8655509948730469</v>
      </c>
      <c r="W1083" s="215">
        <v>73577</v>
      </c>
      <c r="X1083" s="217">
        <v>1.0866758823394775</v>
      </c>
      <c r="Y1083" s="217">
        <v>72.178115844726563</v>
      </c>
      <c r="Z1083" s="217">
        <v>29.487476348876953</v>
      </c>
      <c r="AA1083" s="217">
        <v>38395.41015625</v>
      </c>
      <c r="AB1083" s="216">
        <v>5497.81005859375</v>
      </c>
    </row>
    <row r="1084" spans="1:28">
      <c r="A1084" s="352">
        <v>41852</v>
      </c>
      <c r="B1084" s="181" t="s">
        <v>131</v>
      </c>
      <c r="C1084" s="218" t="s">
        <v>176</v>
      </c>
      <c r="D1084" s="241"/>
      <c r="E1084" s="305">
        <v>168</v>
      </c>
      <c r="F1084" s="305">
        <v>20</v>
      </c>
      <c r="G1084" s="305">
        <v>489</v>
      </c>
      <c r="H1084" s="305">
        <v>50</v>
      </c>
      <c r="I1084" s="305">
        <v>1558</v>
      </c>
      <c r="J1084" s="305">
        <v>176</v>
      </c>
      <c r="K1084" s="215">
        <v>18865</v>
      </c>
      <c r="L1084" s="215">
        <v>14718847</v>
      </c>
      <c r="M1084" s="216">
        <v>0.12816900014877319</v>
      </c>
      <c r="N1084" s="215">
        <v>46892800</v>
      </c>
      <c r="O1084" s="215">
        <v>47186672</v>
      </c>
      <c r="P1084" s="216">
        <v>99.377212524414063</v>
      </c>
      <c r="Q1084" s="215">
        <v>0</v>
      </c>
      <c r="R1084" s="217">
        <v>0</v>
      </c>
      <c r="S1084" s="215">
        <v>0</v>
      </c>
      <c r="T1084" s="217">
        <v>0</v>
      </c>
      <c r="U1084" s="215">
        <v>97075</v>
      </c>
      <c r="V1084" s="217">
        <v>514.5772705078125</v>
      </c>
      <c r="W1084" s="215">
        <v>331333</v>
      </c>
      <c r="X1084" s="217">
        <v>0.70657539367675781</v>
      </c>
      <c r="Y1084" s="217">
        <v>41.367462158203125</v>
      </c>
      <c r="Z1084" s="217">
        <v>25.783271789550781</v>
      </c>
      <c r="AA1084" s="217">
        <v>80576.5546875</v>
      </c>
      <c r="AB1084" s="216">
        <v>15962.154296875</v>
      </c>
    </row>
    <row r="1085" spans="1:28">
      <c r="A1085" s="352">
        <v>41852</v>
      </c>
      <c r="B1085" s="181" t="s">
        <v>124</v>
      </c>
      <c r="C1085" s="181" t="s">
        <v>176</v>
      </c>
      <c r="D1085" s="241"/>
      <c r="E1085" s="180">
        <v>113</v>
      </c>
      <c r="F1085" s="180">
        <v>36</v>
      </c>
      <c r="G1085" s="180">
        <v>332</v>
      </c>
      <c r="H1085" s="180">
        <v>98</v>
      </c>
      <c r="I1085" s="180">
        <v>1261</v>
      </c>
      <c r="J1085" s="180">
        <v>368</v>
      </c>
      <c r="K1085" s="215">
        <v>15050</v>
      </c>
      <c r="L1085" s="215">
        <v>10667434</v>
      </c>
      <c r="M1085" s="216">
        <v>0.14108359813690186</v>
      </c>
      <c r="N1085" s="215">
        <v>31624784</v>
      </c>
      <c r="O1085" s="215">
        <v>31943192</v>
      </c>
      <c r="P1085" s="216">
        <v>99.003204345703125</v>
      </c>
      <c r="Q1085" s="215">
        <v>0</v>
      </c>
      <c r="R1085" s="217">
        <v>0</v>
      </c>
      <c r="S1085" s="215">
        <v>0</v>
      </c>
      <c r="T1085" s="217">
        <v>0</v>
      </c>
      <c r="U1085" s="215">
        <v>75704</v>
      </c>
      <c r="V1085" s="217">
        <v>503.0166015625</v>
      </c>
      <c r="W1085" s="215">
        <v>163630</v>
      </c>
      <c r="X1085" s="217">
        <v>0.51741063594818115</v>
      </c>
      <c r="Y1085" s="217">
        <v>41.184135437011719</v>
      </c>
      <c r="Z1085" s="217">
        <v>26.371307373046875</v>
      </c>
      <c r="AA1085" s="217">
        <v>56502.83984375</v>
      </c>
      <c r="AB1085" s="216">
        <v>10343.7412109375</v>
      </c>
    </row>
    <row r="1086" spans="1:28">
      <c r="A1086" s="352">
        <v>41852</v>
      </c>
      <c r="B1086" s="206" t="s">
        <v>133</v>
      </c>
      <c r="C1086" s="206" t="s">
        <v>176</v>
      </c>
      <c r="D1086" s="241"/>
      <c r="E1086" s="180">
        <v>163</v>
      </c>
      <c r="F1086" s="180">
        <v>10</v>
      </c>
      <c r="G1086" s="180">
        <v>482</v>
      </c>
      <c r="H1086" s="180">
        <v>29</v>
      </c>
      <c r="I1086" s="180">
        <v>1515</v>
      </c>
      <c r="J1086" s="180">
        <v>104</v>
      </c>
      <c r="K1086" s="254">
        <v>17885</v>
      </c>
      <c r="L1086" s="254">
        <v>13773708</v>
      </c>
      <c r="M1086" s="246">
        <v>0.12984883785247803</v>
      </c>
      <c r="N1086" s="254">
        <v>52911856</v>
      </c>
      <c r="O1086" s="254">
        <v>53129208</v>
      </c>
      <c r="P1086" s="246">
        <v>99.590896606445313</v>
      </c>
      <c r="Q1086" s="254">
        <v>0</v>
      </c>
      <c r="R1086" s="249">
        <v>0</v>
      </c>
      <c r="S1086" s="254">
        <v>0</v>
      </c>
      <c r="T1086" s="249">
        <v>0</v>
      </c>
      <c r="U1086" s="254">
        <v>88079</v>
      </c>
      <c r="V1086" s="249">
        <v>492.47415161132812</v>
      </c>
      <c r="W1086" s="254">
        <v>217523</v>
      </c>
      <c r="X1086" s="249">
        <v>0.4111044704914093</v>
      </c>
      <c r="Y1086" s="249">
        <v>41.946662902832031</v>
      </c>
      <c r="Z1086" s="249">
        <v>26.312601089477539</v>
      </c>
      <c r="AA1086" s="249">
        <v>100151.3984375</v>
      </c>
      <c r="AB1086" s="246">
        <v>19198.517578125</v>
      </c>
    </row>
    <row r="1087" spans="1:28">
      <c r="A1087" s="352">
        <v>41852</v>
      </c>
      <c r="B1087" s="206" t="s">
        <v>125</v>
      </c>
      <c r="C1087" s="206" t="s">
        <v>176</v>
      </c>
      <c r="D1087" s="241"/>
      <c r="E1087" s="180">
        <v>164</v>
      </c>
      <c r="F1087" s="180">
        <v>9</v>
      </c>
      <c r="G1087" s="180">
        <v>468</v>
      </c>
      <c r="H1087" s="180">
        <v>27</v>
      </c>
      <c r="I1087" s="180">
        <v>1514</v>
      </c>
      <c r="J1087" s="180">
        <v>106</v>
      </c>
      <c r="K1087" s="254">
        <v>17325</v>
      </c>
      <c r="L1087" s="254">
        <v>7072634</v>
      </c>
      <c r="M1087" s="246">
        <v>0.24495823681354523</v>
      </c>
      <c r="N1087" s="254">
        <v>24984238</v>
      </c>
      <c r="O1087" s="254">
        <v>25115456</v>
      </c>
      <c r="P1087" s="246">
        <v>99.4775390625</v>
      </c>
      <c r="Q1087" s="254">
        <v>0</v>
      </c>
      <c r="R1087" s="249">
        <v>0</v>
      </c>
      <c r="S1087" s="254">
        <v>0</v>
      </c>
      <c r="T1087" s="249">
        <v>0</v>
      </c>
      <c r="U1087" s="254">
        <v>48551</v>
      </c>
      <c r="V1087" s="249">
        <v>280.23666381835938</v>
      </c>
      <c r="W1087" s="254">
        <v>103749</v>
      </c>
      <c r="X1087" s="249">
        <v>0.41525781154632568</v>
      </c>
      <c r="Y1087" s="249">
        <v>40.603420257568359</v>
      </c>
      <c r="Z1087" s="249">
        <v>25.307043075561523</v>
      </c>
      <c r="AA1087" s="249">
        <v>47274.2109375</v>
      </c>
      <c r="AB1087" s="246">
        <v>8692.91796875</v>
      </c>
    </row>
    <row r="1088" spans="1:28">
      <c r="A1088" s="352">
        <v>41852</v>
      </c>
      <c r="B1088" s="181" t="s">
        <v>127</v>
      </c>
      <c r="C1088" s="181" t="s">
        <v>128</v>
      </c>
      <c r="D1088" s="241"/>
      <c r="E1088" s="388">
        <v>150</v>
      </c>
      <c r="F1088" s="388">
        <v>12</v>
      </c>
      <c r="G1088" s="388">
        <v>450</v>
      </c>
      <c r="H1088" s="388">
        <v>36</v>
      </c>
      <c r="I1088" s="388">
        <v>1432</v>
      </c>
      <c r="J1088" s="388">
        <v>122</v>
      </c>
      <c r="K1088" s="187">
        <v>4455065</v>
      </c>
      <c r="L1088" s="187">
        <v>4460297</v>
      </c>
      <c r="M1088" s="185">
        <v>99.882698059082031</v>
      </c>
      <c r="N1088" s="187">
        <v>20360960</v>
      </c>
      <c r="O1088" s="187">
        <v>20442824</v>
      </c>
      <c r="P1088" s="185">
        <v>99.59954833984375</v>
      </c>
      <c r="Q1088" s="187">
        <v>81238</v>
      </c>
      <c r="R1088" s="186">
        <v>1.8213585615158081</v>
      </c>
      <c r="S1088" s="187">
        <v>3514</v>
      </c>
      <c r="T1088" s="186">
        <v>1.7189405858516693E-2</v>
      </c>
      <c r="U1088" s="187">
        <v>55256</v>
      </c>
      <c r="V1088" s="186">
        <v>1.2402961254119873</v>
      </c>
      <c r="W1088" s="187">
        <v>19092</v>
      </c>
      <c r="X1088" s="186">
        <v>9.37676802277565E-2</v>
      </c>
      <c r="Y1088" s="186">
        <v>110.20961761474609</v>
      </c>
      <c r="Z1088" s="186">
        <v>28.024934768676758</v>
      </c>
      <c r="AA1088" s="186">
        <v>56009.94921875</v>
      </c>
      <c r="AB1088" s="185">
        <v>8753.048828125</v>
      </c>
    </row>
    <row r="1089" spans="1:28">
      <c r="A1089" s="352">
        <v>41852</v>
      </c>
      <c r="B1089" s="181" t="s">
        <v>129</v>
      </c>
      <c r="C1089" s="181" t="s">
        <v>128</v>
      </c>
      <c r="D1089" s="241"/>
      <c r="E1089" s="388">
        <v>151</v>
      </c>
      <c r="F1089" s="388">
        <v>3</v>
      </c>
      <c r="G1089" s="388">
        <v>449</v>
      </c>
      <c r="H1089" s="388">
        <v>8</v>
      </c>
      <c r="I1089" s="388">
        <v>1264</v>
      </c>
      <c r="J1089" s="388">
        <v>26</v>
      </c>
      <c r="K1089" s="187">
        <v>2661310</v>
      </c>
      <c r="L1089" s="187">
        <v>2664887</v>
      </c>
      <c r="M1089" s="185">
        <v>99.865776062011719</v>
      </c>
      <c r="N1089" s="187">
        <v>13127770</v>
      </c>
      <c r="O1089" s="187">
        <v>13186606</v>
      </c>
      <c r="P1089" s="185">
        <v>99.553817749023438</v>
      </c>
      <c r="Q1089" s="187">
        <v>30155</v>
      </c>
      <c r="R1089" s="186">
        <v>1.1315677165985107</v>
      </c>
      <c r="S1089" s="187">
        <v>2076</v>
      </c>
      <c r="T1089" s="186">
        <v>1.5743248164653778E-2</v>
      </c>
      <c r="U1089" s="187">
        <v>35690</v>
      </c>
      <c r="V1089" s="186">
        <v>1.3410688638687134</v>
      </c>
      <c r="W1089" s="187">
        <v>12952</v>
      </c>
      <c r="X1089" s="186">
        <v>9.8661080002784729E-2</v>
      </c>
      <c r="Y1089" s="186">
        <v>107.14895629882812</v>
      </c>
      <c r="Z1089" s="186">
        <v>28.790409088134766</v>
      </c>
      <c r="AA1089" s="186">
        <v>38251.34765625</v>
      </c>
      <c r="AB1089" s="185">
        <v>5471.03955078125</v>
      </c>
    </row>
    <row r="1090" spans="1:28">
      <c r="A1090" s="352">
        <v>41852</v>
      </c>
      <c r="B1090" s="199" t="s">
        <v>130</v>
      </c>
      <c r="C1090" s="199" t="s">
        <v>128</v>
      </c>
      <c r="D1090" s="241"/>
      <c r="E1090" s="219">
        <v>176</v>
      </c>
      <c r="F1090" s="219">
        <v>5</v>
      </c>
      <c r="G1090" s="219">
        <v>528</v>
      </c>
      <c r="H1090" s="219">
        <v>15</v>
      </c>
      <c r="I1090" s="219">
        <v>874</v>
      </c>
      <c r="J1090" s="219">
        <v>32</v>
      </c>
      <c r="K1090" s="255">
        <v>5680583</v>
      </c>
      <c r="L1090" s="255">
        <v>5681168</v>
      </c>
      <c r="M1090" s="196">
        <v>99.989700317382813</v>
      </c>
      <c r="N1090" s="255">
        <v>29665446</v>
      </c>
      <c r="O1090" s="255">
        <v>29728216</v>
      </c>
      <c r="P1090" s="196">
        <v>99.788856506347656</v>
      </c>
      <c r="Q1090" s="255">
        <v>40595</v>
      </c>
      <c r="R1090" s="214">
        <v>0.71455377340316772</v>
      </c>
      <c r="S1090" s="255">
        <v>1661</v>
      </c>
      <c r="T1090" s="214">
        <v>5.5872844532132149E-3</v>
      </c>
      <c r="U1090" s="255">
        <v>41313</v>
      </c>
      <c r="V1090" s="214">
        <v>0.72726690769195557</v>
      </c>
      <c r="W1090" s="255">
        <v>16994</v>
      </c>
      <c r="X1090" s="214">
        <v>5.7285502552986145E-2</v>
      </c>
      <c r="Y1090" s="256">
        <v>116.00375366210937</v>
      </c>
      <c r="Z1090" s="256">
        <v>29.019193649291992</v>
      </c>
      <c r="AA1090" s="256">
        <v>75324.1640625</v>
      </c>
      <c r="AB1090" s="256">
        <v>13026.125</v>
      </c>
    </row>
    <row r="1091" spans="1:28">
      <c r="A1091" s="352">
        <v>41852</v>
      </c>
      <c r="B1091" s="180" t="s">
        <v>132</v>
      </c>
      <c r="C1091" s="180" t="s">
        <v>128</v>
      </c>
      <c r="D1091" s="241"/>
      <c r="E1091" s="219">
        <v>178</v>
      </c>
      <c r="F1091" s="219">
        <v>5</v>
      </c>
      <c r="G1091" s="219">
        <v>527</v>
      </c>
      <c r="H1091" s="219">
        <v>15</v>
      </c>
      <c r="I1091" s="219">
        <v>1006</v>
      </c>
      <c r="J1091" s="219">
        <v>32</v>
      </c>
      <c r="K1091" s="219">
        <v>4565457</v>
      </c>
      <c r="L1091" s="219">
        <v>4566577</v>
      </c>
      <c r="M1091" s="196">
        <v>99.975471496582031</v>
      </c>
      <c r="N1091" s="219">
        <v>23004568</v>
      </c>
      <c r="O1091" s="219">
        <v>23066064</v>
      </c>
      <c r="P1091" s="196">
        <v>99.733390808105469</v>
      </c>
      <c r="Q1091" s="219">
        <v>5687</v>
      </c>
      <c r="R1091" s="196">
        <v>0.12453529238700867</v>
      </c>
      <c r="S1091" s="219">
        <v>1678</v>
      </c>
      <c r="T1091" s="196">
        <v>7.2747566737234592E-3</v>
      </c>
      <c r="U1091" s="219">
        <v>34975</v>
      </c>
      <c r="V1091" s="196">
        <v>0.76607882976531982</v>
      </c>
      <c r="W1091" s="219">
        <v>15146</v>
      </c>
      <c r="X1091" s="196">
        <v>6.5839096903800964E-2</v>
      </c>
      <c r="Y1091" s="194">
        <v>105.22964477539062</v>
      </c>
      <c r="Z1091" s="194">
        <v>26.710592269897461</v>
      </c>
      <c r="AA1091" s="194">
        <v>57658.5546875</v>
      </c>
      <c r="AB1091" s="194">
        <v>8328.5986328125</v>
      </c>
    </row>
    <row r="1092" spans="1:28">
      <c r="A1092" s="352">
        <v>41851</v>
      </c>
      <c r="B1092" s="199" t="s">
        <v>6</v>
      </c>
      <c r="C1092" s="199"/>
      <c r="D1092" s="241"/>
      <c r="E1092" s="219">
        <v>1916</v>
      </c>
      <c r="F1092" s="219">
        <v>199</v>
      </c>
      <c r="G1092" s="219">
        <v>5670</v>
      </c>
      <c r="H1092" s="219">
        <v>577</v>
      </c>
      <c r="I1092" s="219">
        <v>17128</v>
      </c>
      <c r="J1092" s="219">
        <v>2228</v>
      </c>
      <c r="K1092" s="255">
        <v>37248830</v>
      </c>
      <c r="L1092" s="255">
        <v>84368415</v>
      </c>
      <c r="M1092" s="196">
        <v>44.150207159871378</v>
      </c>
      <c r="N1092" s="255">
        <v>281198319</v>
      </c>
      <c r="O1092" s="255">
        <v>283392221</v>
      </c>
      <c r="P1092" s="196">
        <v>99.225842547033068</v>
      </c>
      <c r="Q1092" s="255">
        <v>316239</v>
      </c>
      <c r="R1092" s="214" t="e">
        <v>#DIV/0!</v>
      </c>
      <c r="S1092" s="255">
        <v>206299</v>
      </c>
      <c r="T1092" s="214">
        <v>0.1625862074837478</v>
      </c>
      <c r="U1092" s="255">
        <v>1289152</v>
      </c>
      <c r="V1092" s="214">
        <v>3.4609194304430884</v>
      </c>
      <c r="W1092" s="255">
        <v>1401848</v>
      </c>
      <c r="X1092" s="214">
        <v>0.4985264467905669</v>
      </c>
      <c r="Y1092" s="256">
        <v>78.48928114573161</v>
      </c>
      <c r="Z1092" s="256">
        <v>28.137539800008138</v>
      </c>
      <c r="AA1092" s="256">
        <v>752878.48046875</v>
      </c>
      <c r="AB1092" s="256">
        <v>126850.62548828125</v>
      </c>
    </row>
    <row r="1093" spans="1:28">
      <c r="A1093" s="352">
        <v>41851</v>
      </c>
      <c r="B1093" s="180" t="s">
        <v>134</v>
      </c>
      <c r="C1093" s="180"/>
      <c r="D1093" s="241"/>
      <c r="E1093" s="219">
        <v>653</v>
      </c>
      <c r="F1093" s="219">
        <v>99</v>
      </c>
      <c r="G1093" s="219">
        <v>1945</v>
      </c>
      <c r="H1093" s="219">
        <v>299</v>
      </c>
      <c r="I1093" s="219">
        <v>6729</v>
      </c>
      <c r="J1093" s="219">
        <v>1260</v>
      </c>
      <c r="K1093" s="219">
        <v>19769977</v>
      </c>
      <c r="L1093" s="219">
        <v>20356623</v>
      </c>
      <c r="M1093" s="196">
        <v>97.118156582258266</v>
      </c>
      <c r="N1093" s="219">
        <v>40580401</v>
      </c>
      <c r="O1093" s="219">
        <v>41523528</v>
      </c>
      <c r="P1093" s="196">
        <v>97.728692513796034</v>
      </c>
      <c r="Q1093" s="219">
        <v>166044</v>
      </c>
      <c r="R1093" s="196">
        <v>0.81567558389225003</v>
      </c>
      <c r="S1093" s="219">
        <v>192090</v>
      </c>
      <c r="T1093" s="196">
        <v>0.46260519812363443</v>
      </c>
      <c r="U1093" s="219">
        <v>800041</v>
      </c>
      <c r="V1093" s="196">
        <v>4.0467472277996039</v>
      </c>
      <c r="W1093" s="219">
        <v>503254</v>
      </c>
      <c r="X1093" s="196">
        <v>1.240140533063002</v>
      </c>
      <c r="Y1093" s="194">
        <v>82.677053833007818</v>
      </c>
      <c r="Z1093" s="194">
        <v>30.632269668579102</v>
      </c>
      <c r="AA1093" s="194">
        <v>247632.90625</v>
      </c>
      <c r="AB1093" s="194">
        <v>36260.09619140625</v>
      </c>
    </row>
    <row r="1094" spans="1:28">
      <c r="A1094" s="352">
        <v>41851</v>
      </c>
      <c r="B1094" s="180" t="s">
        <v>175</v>
      </c>
      <c r="C1094" s="180"/>
      <c r="D1094" s="241"/>
      <c r="E1094" s="219">
        <v>608</v>
      </c>
      <c r="F1094" s="219">
        <v>75</v>
      </c>
      <c r="G1094" s="219">
        <v>1771</v>
      </c>
      <c r="H1094" s="219">
        <v>204</v>
      </c>
      <c r="I1094" s="219">
        <v>5848</v>
      </c>
      <c r="J1094" s="219">
        <v>754</v>
      </c>
      <c r="K1094" s="219">
        <v>69125</v>
      </c>
      <c r="L1094" s="219">
        <v>46583895</v>
      </c>
      <c r="M1094" s="196">
        <v>0.14838819295810279</v>
      </c>
      <c r="N1094" s="219">
        <v>155535348</v>
      </c>
      <c r="O1094" s="219">
        <v>156506304</v>
      </c>
      <c r="P1094" s="196">
        <v>99.379605820862011</v>
      </c>
      <c r="Q1094" s="219">
        <v>0</v>
      </c>
      <c r="R1094" s="196" t="e">
        <v>#DIV/0!</v>
      </c>
      <c r="S1094" s="219">
        <v>0</v>
      </c>
      <c r="T1094" s="196" t="e">
        <v>#DIV/0!</v>
      </c>
      <c r="U1094" s="219">
        <v>316833</v>
      </c>
      <c r="V1094" s="196">
        <v>458.34791439760289</v>
      </c>
      <c r="W1094" s="219">
        <v>831158</v>
      </c>
      <c r="X1094" s="196">
        <v>0.53438526814928777</v>
      </c>
      <c r="Y1094" s="194">
        <v>41.064820289611816</v>
      </c>
      <c r="Z1094" s="194">
        <v>25.908755302429199</v>
      </c>
      <c r="AA1094" s="194">
        <v>280903.34765625</v>
      </c>
      <c r="AB1094" s="194">
        <v>55045.708984375</v>
      </c>
    </row>
    <row r="1095" spans="1:28">
      <c r="A1095" s="352">
        <v>41851</v>
      </c>
      <c r="B1095" s="218" t="s">
        <v>135</v>
      </c>
      <c r="C1095" s="126"/>
      <c r="D1095" s="241"/>
      <c r="E1095" s="219">
        <v>655</v>
      </c>
      <c r="F1095" s="219">
        <v>25</v>
      </c>
      <c r="G1095" s="219">
        <v>1954</v>
      </c>
      <c r="H1095" s="219">
        <v>74</v>
      </c>
      <c r="I1095" s="219">
        <v>4551</v>
      </c>
      <c r="J1095" s="219">
        <v>214</v>
      </c>
      <c r="K1095" s="189">
        <v>17409728</v>
      </c>
      <c r="L1095" s="189">
        <v>17427897</v>
      </c>
      <c r="M1095" s="196">
        <v>99.895747605118387</v>
      </c>
      <c r="N1095" s="189">
        <v>85082570</v>
      </c>
      <c r="O1095" s="189">
        <v>85362389</v>
      </c>
      <c r="P1095" s="196">
        <v>99.672198724428867</v>
      </c>
      <c r="Q1095" s="189">
        <v>150195</v>
      </c>
      <c r="R1095" s="192">
        <v>0.86180794420465023</v>
      </c>
      <c r="S1095" s="189">
        <v>14209</v>
      </c>
      <c r="T1095" s="192">
        <v>1.6645504222913554E-2</v>
      </c>
      <c r="U1095" s="189">
        <v>172278</v>
      </c>
      <c r="V1095" s="205">
        <v>0.98955020742511801</v>
      </c>
      <c r="W1095" s="189">
        <v>67436</v>
      </c>
      <c r="X1095" s="205">
        <v>7.9259477045888371E-2</v>
      </c>
      <c r="Y1095" s="203">
        <v>111.7259693145752</v>
      </c>
      <c r="Z1095" s="203">
        <v>27.871594429016113</v>
      </c>
      <c r="AA1095" s="203">
        <v>224342.2265625</v>
      </c>
      <c r="AB1095" s="203">
        <v>35544.8203125</v>
      </c>
    </row>
    <row r="1096" spans="1:28">
      <c r="A1096" s="352">
        <v>41851</v>
      </c>
      <c r="B1096" s="218" t="s">
        <v>121</v>
      </c>
      <c r="C1096" s="218" t="s">
        <v>122</v>
      </c>
      <c r="D1096" s="241"/>
      <c r="E1096" s="305">
        <v>168</v>
      </c>
      <c r="F1096" s="305">
        <v>56</v>
      </c>
      <c r="G1096" s="305">
        <v>492</v>
      </c>
      <c r="H1096" s="305">
        <v>169</v>
      </c>
      <c r="I1096" s="305">
        <v>1890</v>
      </c>
      <c r="J1096" s="305">
        <v>732</v>
      </c>
      <c r="K1096" s="215">
        <v>6799534</v>
      </c>
      <c r="L1096" s="215">
        <v>7119730</v>
      </c>
      <c r="M1096" s="216">
        <v>95.502693176269531</v>
      </c>
      <c r="N1096" s="215">
        <v>14648829</v>
      </c>
      <c r="O1096" s="215">
        <v>15062551</v>
      </c>
      <c r="P1096" s="216">
        <v>97.253303527832031</v>
      </c>
      <c r="Q1096" s="215">
        <v>145796</v>
      </c>
      <c r="R1096" s="217">
        <v>2.0477743148803711</v>
      </c>
      <c r="S1096" s="215">
        <v>154617</v>
      </c>
      <c r="T1096" s="217">
        <v>1.0264993906021118</v>
      </c>
      <c r="U1096" s="215">
        <v>366607</v>
      </c>
      <c r="V1096" s="217">
        <v>5.3916487693786621</v>
      </c>
      <c r="W1096" s="215">
        <v>252009</v>
      </c>
      <c r="X1096" s="217">
        <v>1.7203354835510254</v>
      </c>
      <c r="Y1096" s="217">
        <v>69.770515441894531</v>
      </c>
      <c r="Z1096" s="217">
        <v>24.888542175292969</v>
      </c>
      <c r="AA1096" s="217">
        <v>73785.140625</v>
      </c>
      <c r="AB1096" s="216">
        <v>10665.35546875</v>
      </c>
    </row>
    <row r="1097" spans="1:28">
      <c r="A1097" s="352">
        <v>41851</v>
      </c>
      <c r="B1097" s="242" t="s">
        <v>123</v>
      </c>
      <c r="C1097" s="218" t="s">
        <v>122</v>
      </c>
      <c r="D1097" s="241"/>
      <c r="E1097" s="305">
        <v>158</v>
      </c>
      <c r="F1097" s="305">
        <v>12</v>
      </c>
      <c r="G1097" s="305">
        <v>484</v>
      </c>
      <c r="H1097" s="305">
        <v>37</v>
      </c>
      <c r="I1097" s="305">
        <v>1515</v>
      </c>
      <c r="J1097" s="305">
        <v>139</v>
      </c>
      <c r="K1097" s="215">
        <v>4357466</v>
      </c>
      <c r="L1097" s="215">
        <v>4435598</v>
      </c>
      <c r="M1097" s="216">
        <v>98.238525390625</v>
      </c>
      <c r="N1097" s="215">
        <v>8039419</v>
      </c>
      <c r="O1097" s="215">
        <v>8205519</v>
      </c>
      <c r="P1097" s="216">
        <v>97.975753784179688</v>
      </c>
      <c r="Q1097" s="215">
        <v>5234</v>
      </c>
      <c r="R1097" s="217">
        <v>0.11799987405538559</v>
      </c>
      <c r="S1097" s="215">
        <v>7721</v>
      </c>
      <c r="T1097" s="217">
        <v>9.4095207750797272E-2</v>
      </c>
      <c r="U1097" s="215">
        <v>129558</v>
      </c>
      <c r="V1097" s="217">
        <v>2.9732418060302734</v>
      </c>
      <c r="W1097" s="215">
        <v>81722</v>
      </c>
      <c r="X1097" s="217">
        <v>1.0165162086486816</v>
      </c>
      <c r="Y1097" s="217">
        <v>90.066902160644531</v>
      </c>
      <c r="Z1097" s="217">
        <v>32.802833557128906</v>
      </c>
      <c r="AA1097" s="217">
        <v>58390.92578125</v>
      </c>
      <c r="AB1097" s="216">
        <v>8725.171875</v>
      </c>
    </row>
    <row r="1098" spans="1:28">
      <c r="A1098" s="352">
        <v>41851</v>
      </c>
      <c r="B1098" s="242" t="s">
        <v>183</v>
      </c>
      <c r="C1098" s="218" t="s">
        <v>122</v>
      </c>
      <c r="D1098" s="241"/>
      <c r="E1098" s="305">
        <v>129</v>
      </c>
      <c r="F1098" s="305">
        <v>10</v>
      </c>
      <c r="G1098" s="305">
        <v>385</v>
      </c>
      <c r="H1098" s="305">
        <v>30</v>
      </c>
      <c r="I1098" s="305">
        <v>1462</v>
      </c>
      <c r="J1098" s="305">
        <v>120</v>
      </c>
      <c r="K1098" s="215">
        <v>3257171</v>
      </c>
      <c r="L1098" s="215">
        <v>3320735</v>
      </c>
      <c r="M1098" s="216">
        <v>98.085845947265625</v>
      </c>
      <c r="N1098" s="215">
        <v>6646600</v>
      </c>
      <c r="O1098" s="215">
        <v>6762590</v>
      </c>
      <c r="P1098" s="216">
        <v>98.284828186035156</v>
      </c>
      <c r="Q1098" s="215">
        <v>2286</v>
      </c>
      <c r="R1098" s="217">
        <v>6.8840183317661285E-2</v>
      </c>
      <c r="S1098" s="215">
        <v>1723</v>
      </c>
      <c r="T1098" s="217">
        <v>2.5478404015302658E-2</v>
      </c>
      <c r="U1098" s="215">
        <v>104385</v>
      </c>
      <c r="V1098" s="217">
        <v>3.2047748565673828</v>
      </c>
      <c r="W1098" s="215">
        <v>59863</v>
      </c>
      <c r="X1098" s="217">
        <v>0.90065598487854004</v>
      </c>
      <c r="Y1098" s="217">
        <v>87.840187072753906</v>
      </c>
      <c r="Z1098" s="217">
        <v>31.700603485107422</v>
      </c>
      <c r="AA1098" s="217">
        <v>43374.828125</v>
      </c>
      <c r="AB1098" s="216">
        <v>6023.154296875</v>
      </c>
    </row>
    <row r="1099" spans="1:28">
      <c r="A1099" s="352">
        <v>41851</v>
      </c>
      <c r="B1099" s="181" t="s">
        <v>126</v>
      </c>
      <c r="C1099" s="218" t="s">
        <v>122</v>
      </c>
      <c r="D1099" s="241"/>
      <c r="E1099" s="305">
        <v>103</v>
      </c>
      <c r="F1099" s="305">
        <v>4</v>
      </c>
      <c r="G1099" s="305">
        <v>302</v>
      </c>
      <c r="H1099" s="305">
        <v>12</v>
      </c>
      <c r="I1099" s="305">
        <v>916</v>
      </c>
      <c r="J1099" s="305">
        <v>50</v>
      </c>
      <c r="K1099" s="215">
        <v>2622301</v>
      </c>
      <c r="L1099" s="215">
        <v>2678276</v>
      </c>
      <c r="M1099" s="216">
        <v>97.9100341796875</v>
      </c>
      <c r="N1099" s="215">
        <v>5003242</v>
      </c>
      <c r="O1099" s="215">
        <v>5085349</v>
      </c>
      <c r="P1099" s="216">
        <v>98.385421752929688</v>
      </c>
      <c r="Q1099" s="215">
        <v>2442</v>
      </c>
      <c r="R1099" s="217">
        <v>9.1178059577941895E-2</v>
      </c>
      <c r="S1099" s="215">
        <v>2038</v>
      </c>
      <c r="T1099" s="217">
        <v>4.0075913071632385E-2</v>
      </c>
      <c r="U1099" s="215">
        <v>76335</v>
      </c>
      <c r="V1099" s="217">
        <v>2.9109930992126465</v>
      </c>
      <c r="W1099" s="215">
        <v>41837</v>
      </c>
      <c r="X1099" s="217">
        <v>0.83619779348373413</v>
      </c>
      <c r="Y1099" s="217">
        <v>90.51397705078125</v>
      </c>
      <c r="Z1099" s="217">
        <v>32.752223968505859</v>
      </c>
      <c r="AA1099" s="217">
        <v>36223.26953125</v>
      </c>
      <c r="AB1099" s="216">
        <v>5150.8818359375</v>
      </c>
    </row>
    <row r="1100" spans="1:28">
      <c r="A1100" s="352">
        <v>41851</v>
      </c>
      <c r="B1100" s="181" t="s">
        <v>184</v>
      </c>
      <c r="C1100" s="218" t="s">
        <v>122</v>
      </c>
      <c r="D1100" s="241"/>
      <c r="E1100" s="305">
        <v>95</v>
      </c>
      <c r="F1100" s="305">
        <v>17</v>
      </c>
      <c r="G1100" s="305">
        <v>282</v>
      </c>
      <c r="H1100" s="305">
        <v>51</v>
      </c>
      <c r="I1100" s="305">
        <v>946</v>
      </c>
      <c r="J1100" s="305">
        <v>219</v>
      </c>
      <c r="K1100" s="215">
        <v>2733505</v>
      </c>
      <c r="L1100" s="215">
        <v>2802284</v>
      </c>
      <c r="M1100" s="216">
        <v>97.545608520507813</v>
      </c>
      <c r="N1100" s="215">
        <v>6242311</v>
      </c>
      <c r="O1100" s="215">
        <v>6407519</v>
      </c>
      <c r="P1100" s="216">
        <v>97.421653747558594</v>
      </c>
      <c r="Q1100" s="215">
        <v>10286</v>
      </c>
      <c r="R1100" s="217">
        <v>0.36705774068832397</v>
      </c>
      <c r="S1100" s="215">
        <v>25991</v>
      </c>
      <c r="T1100" s="217">
        <v>0.40563282370567322</v>
      </c>
      <c r="U1100" s="215">
        <v>123156</v>
      </c>
      <c r="V1100" s="217">
        <v>4.5054244995117188</v>
      </c>
      <c r="W1100" s="215">
        <v>67823</v>
      </c>
      <c r="X1100" s="217">
        <v>1.0865046977996826</v>
      </c>
      <c r="Y1100" s="217">
        <v>75.193687438964844</v>
      </c>
      <c r="Z1100" s="217">
        <v>31.017145156860352</v>
      </c>
      <c r="AA1100" s="217">
        <v>35858.7421875</v>
      </c>
      <c r="AB1100" s="216">
        <v>5695.53271484375</v>
      </c>
    </row>
    <row r="1101" spans="1:28">
      <c r="A1101" s="352">
        <v>41851</v>
      </c>
      <c r="B1101" s="181" t="s">
        <v>131</v>
      </c>
      <c r="C1101" s="218" t="s">
        <v>176</v>
      </c>
      <c r="D1101" s="241"/>
      <c r="E1101" s="305">
        <v>168</v>
      </c>
      <c r="F1101" s="305">
        <v>20</v>
      </c>
      <c r="G1101" s="305">
        <v>489</v>
      </c>
      <c r="H1101" s="305">
        <v>50</v>
      </c>
      <c r="I1101" s="305">
        <v>1558</v>
      </c>
      <c r="J1101" s="305">
        <v>176</v>
      </c>
      <c r="K1101" s="215">
        <v>18865</v>
      </c>
      <c r="L1101" s="215">
        <v>13945902</v>
      </c>
      <c r="M1101" s="216">
        <v>0.13527271151542664</v>
      </c>
      <c r="N1101" s="215">
        <v>43929056</v>
      </c>
      <c r="O1101" s="215">
        <v>44199240</v>
      </c>
      <c r="P1101" s="216">
        <v>99.388710021972656</v>
      </c>
      <c r="Q1101" s="215">
        <v>0</v>
      </c>
      <c r="R1101" s="217">
        <v>0</v>
      </c>
      <c r="S1101" s="215">
        <v>0</v>
      </c>
      <c r="T1101" s="217">
        <v>0</v>
      </c>
      <c r="U1101" s="215">
        <v>90498</v>
      </c>
      <c r="V1101" s="217">
        <v>479.7137451171875</v>
      </c>
      <c r="W1101" s="215">
        <v>310787</v>
      </c>
      <c r="X1101" s="217">
        <v>0.70747476816177368</v>
      </c>
      <c r="Y1101" s="217">
        <v>41.087848663330078</v>
      </c>
      <c r="Z1101" s="217">
        <v>26.177940368652344</v>
      </c>
      <c r="AA1101" s="217">
        <v>74981.734375</v>
      </c>
      <c r="AB1101" s="216">
        <v>14960.7666015625</v>
      </c>
    </row>
    <row r="1102" spans="1:28">
      <c r="A1102" s="352">
        <v>41851</v>
      </c>
      <c r="B1102" s="181" t="s">
        <v>124</v>
      </c>
      <c r="C1102" s="181" t="s">
        <v>176</v>
      </c>
      <c r="D1102" s="241"/>
      <c r="E1102" s="180">
        <v>113</v>
      </c>
      <c r="F1102" s="180">
        <v>36</v>
      </c>
      <c r="G1102" s="180">
        <v>332</v>
      </c>
      <c r="H1102" s="180">
        <v>98</v>
      </c>
      <c r="I1102" s="180">
        <v>1261</v>
      </c>
      <c r="J1102" s="180">
        <v>368</v>
      </c>
      <c r="K1102" s="215">
        <v>15050</v>
      </c>
      <c r="L1102" s="215">
        <v>10726689</v>
      </c>
      <c r="M1102" s="216">
        <v>0.14030423760414124</v>
      </c>
      <c r="N1102" s="215">
        <v>31324632</v>
      </c>
      <c r="O1102" s="215">
        <v>31647116</v>
      </c>
      <c r="P1102" s="216">
        <v>98.981002807617187</v>
      </c>
      <c r="Q1102" s="215">
        <v>0</v>
      </c>
      <c r="R1102" s="217">
        <v>0</v>
      </c>
      <c r="S1102" s="215">
        <v>0</v>
      </c>
      <c r="T1102" s="217">
        <v>0</v>
      </c>
      <c r="U1102" s="215">
        <v>77130</v>
      </c>
      <c r="V1102" s="217">
        <v>512.49169921875</v>
      </c>
      <c r="W1102" s="215">
        <v>167257</v>
      </c>
      <c r="X1102" s="217">
        <v>0.53394722938537598</v>
      </c>
      <c r="Y1102" s="217">
        <v>40.309791564941406</v>
      </c>
      <c r="Z1102" s="217">
        <v>25.931735992431641</v>
      </c>
      <c r="AA1102" s="217">
        <v>56405.7109375</v>
      </c>
      <c r="AB1102" s="216">
        <v>10894.2646484375</v>
      </c>
    </row>
    <row r="1103" spans="1:28">
      <c r="A1103" s="352">
        <v>41851</v>
      </c>
      <c r="B1103" s="206" t="s">
        <v>133</v>
      </c>
      <c r="C1103" s="206" t="s">
        <v>176</v>
      </c>
      <c r="D1103" s="241"/>
      <c r="E1103" s="180">
        <v>163</v>
      </c>
      <c r="F1103" s="180">
        <v>10</v>
      </c>
      <c r="G1103" s="180">
        <v>482</v>
      </c>
      <c r="H1103" s="180">
        <v>29</v>
      </c>
      <c r="I1103" s="180">
        <v>1515</v>
      </c>
      <c r="J1103" s="180">
        <v>104</v>
      </c>
      <c r="K1103" s="254">
        <v>17885</v>
      </c>
      <c r="L1103" s="254">
        <v>13540799</v>
      </c>
      <c r="M1103" s="246">
        <v>0.13208231329917908</v>
      </c>
      <c r="N1103" s="254">
        <v>52972952</v>
      </c>
      <c r="O1103" s="254">
        <v>53180484</v>
      </c>
      <c r="P1103" s="246">
        <v>99.609756469726563</v>
      </c>
      <c r="Q1103" s="254">
        <v>0</v>
      </c>
      <c r="R1103" s="249">
        <v>0</v>
      </c>
      <c r="S1103" s="254">
        <v>0</v>
      </c>
      <c r="T1103" s="249">
        <v>0</v>
      </c>
      <c r="U1103" s="254">
        <v>89072</v>
      </c>
      <c r="V1103" s="249">
        <v>498.02627563476562</v>
      </c>
      <c r="W1103" s="254">
        <v>222154</v>
      </c>
      <c r="X1103" s="249">
        <v>0.41937249898910522</v>
      </c>
      <c r="Y1103" s="249">
        <v>42.59759521484375</v>
      </c>
      <c r="Z1103" s="249">
        <v>26.282318115234375</v>
      </c>
      <c r="AA1103" s="249">
        <v>100830.9140625</v>
      </c>
      <c r="AB1103" s="246">
        <v>19575.2578125</v>
      </c>
    </row>
    <row r="1104" spans="1:28">
      <c r="A1104" s="352">
        <v>41851</v>
      </c>
      <c r="B1104" s="206" t="s">
        <v>125</v>
      </c>
      <c r="C1104" s="206" t="s">
        <v>176</v>
      </c>
      <c r="D1104" s="241"/>
      <c r="E1104" s="180">
        <v>164</v>
      </c>
      <c r="F1104" s="180">
        <v>9</v>
      </c>
      <c r="G1104" s="180">
        <v>468</v>
      </c>
      <c r="H1104" s="180">
        <v>27</v>
      </c>
      <c r="I1104" s="180">
        <v>1514</v>
      </c>
      <c r="J1104" s="180">
        <v>106</v>
      </c>
      <c r="K1104" s="254">
        <v>17325</v>
      </c>
      <c r="L1104" s="254">
        <v>8370505</v>
      </c>
      <c r="M1104" s="246">
        <v>0.2069767564535141</v>
      </c>
      <c r="N1104" s="254">
        <v>27308708</v>
      </c>
      <c r="O1104" s="254">
        <v>27479464</v>
      </c>
      <c r="P1104" s="246">
        <v>99.378608703613281</v>
      </c>
      <c r="Q1104" s="254">
        <v>0</v>
      </c>
      <c r="R1104" s="249">
        <v>0</v>
      </c>
      <c r="S1104" s="254">
        <v>0</v>
      </c>
      <c r="T1104" s="249">
        <v>0</v>
      </c>
      <c r="U1104" s="254">
        <v>60133</v>
      </c>
      <c r="V1104" s="249">
        <v>347.0880126953125</v>
      </c>
      <c r="W1104" s="254">
        <v>130960</v>
      </c>
      <c r="X1104" s="249">
        <v>0.47955399751663208</v>
      </c>
      <c r="Y1104" s="249">
        <v>40.264045715332031</v>
      </c>
      <c r="Z1104" s="249">
        <v>25.243026733398438</v>
      </c>
      <c r="AA1104" s="249">
        <v>48684.98828125</v>
      </c>
      <c r="AB1104" s="246">
        <v>9615.419921875</v>
      </c>
    </row>
    <row r="1105" spans="1:28">
      <c r="A1105" s="352">
        <v>41851</v>
      </c>
      <c r="B1105" s="181" t="s">
        <v>127</v>
      </c>
      <c r="C1105" s="181" t="s">
        <v>128</v>
      </c>
      <c r="D1105" s="241"/>
      <c r="E1105" s="388">
        <v>150</v>
      </c>
      <c r="F1105" s="388">
        <v>12</v>
      </c>
      <c r="G1105" s="388">
        <v>450</v>
      </c>
      <c r="H1105" s="388">
        <v>36</v>
      </c>
      <c r="I1105" s="388">
        <v>1433</v>
      </c>
      <c r="J1105" s="388">
        <v>122</v>
      </c>
      <c r="K1105" s="187">
        <v>4515919</v>
      </c>
      <c r="L1105" s="187">
        <v>4528626</v>
      </c>
      <c r="M1105" s="185">
        <v>99.719406127929688</v>
      </c>
      <c r="N1105" s="187">
        <v>20531848</v>
      </c>
      <c r="O1105" s="187">
        <v>20621572</v>
      </c>
      <c r="P1105" s="185">
        <v>99.564903259277344</v>
      </c>
      <c r="Q1105" s="187">
        <v>60497</v>
      </c>
      <c r="R1105" s="186">
        <v>1.3358798027038574</v>
      </c>
      <c r="S1105" s="187">
        <v>4737</v>
      </c>
      <c r="T1105" s="186">
        <v>2.297108992934227E-2</v>
      </c>
      <c r="U1105" s="187">
        <v>53122</v>
      </c>
      <c r="V1105" s="186">
        <v>1.1763275861740112</v>
      </c>
      <c r="W1105" s="187">
        <v>16702</v>
      </c>
      <c r="X1105" s="186">
        <v>8.1346794962882996E-2</v>
      </c>
      <c r="Y1105" s="186">
        <v>111.4129638671875</v>
      </c>
      <c r="Z1105" s="186">
        <v>28.602636337280273</v>
      </c>
      <c r="AA1105" s="186">
        <v>55983.6015625</v>
      </c>
      <c r="AB1105" s="185">
        <v>8722.2451171875</v>
      </c>
    </row>
    <row r="1106" spans="1:28">
      <c r="A1106" s="352">
        <v>41851</v>
      </c>
      <c r="B1106" s="181" t="s">
        <v>129</v>
      </c>
      <c r="C1106" s="181" t="s">
        <v>128</v>
      </c>
      <c r="D1106" s="241"/>
      <c r="E1106" s="388">
        <v>151</v>
      </c>
      <c r="F1106" s="388">
        <v>3</v>
      </c>
      <c r="G1106" s="388">
        <v>449</v>
      </c>
      <c r="H1106" s="388">
        <v>8</v>
      </c>
      <c r="I1106" s="388">
        <v>1259</v>
      </c>
      <c r="J1106" s="388">
        <v>28</v>
      </c>
      <c r="K1106" s="187">
        <v>2698187</v>
      </c>
      <c r="L1106" s="187">
        <v>2701538</v>
      </c>
      <c r="M1106" s="185">
        <v>99.875961303710938</v>
      </c>
      <c r="N1106" s="187">
        <v>13189858</v>
      </c>
      <c r="O1106" s="187">
        <v>13247905</v>
      </c>
      <c r="P1106" s="185">
        <v>99.561843872070313</v>
      </c>
      <c r="Q1106" s="187">
        <v>37478</v>
      </c>
      <c r="R1106" s="186">
        <v>1.3872838020324707</v>
      </c>
      <c r="S1106" s="187">
        <v>5552</v>
      </c>
      <c r="T1106" s="186">
        <v>4.1908513754606247E-2</v>
      </c>
      <c r="U1106" s="187">
        <v>35242</v>
      </c>
      <c r="V1106" s="186">
        <v>1.3061362504959106</v>
      </c>
      <c r="W1106" s="187">
        <v>12998</v>
      </c>
      <c r="X1106" s="186">
        <v>9.8545409739017487E-2</v>
      </c>
      <c r="Y1106" s="186">
        <v>107.65132141113281</v>
      </c>
      <c r="Z1106" s="186">
        <v>28.534204483032227</v>
      </c>
      <c r="AA1106" s="186">
        <v>38666.4765625</v>
      </c>
      <c r="AB1106" s="185">
        <v>5521.44921875</v>
      </c>
    </row>
    <row r="1107" spans="1:28">
      <c r="A1107" s="352">
        <v>41851</v>
      </c>
      <c r="B1107" s="199" t="s">
        <v>130</v>
      </c>
      <c r="C1107" s="199" t="s">
        <v>128</v>
      </c>
      <c r="D1107" s="241"/>
      <c r="E1107" s="219">
        <v>176</v>
      </c>
      <c r="F1107" s="219">
        <v>5</v>
      </c>
      <c r="G1107" s="219">
        <v>528</v>
      </c>
      <c r="H1107" s="219">
        <v>15</v>
      </c>
      <c r="I1107" s="219">
        <v>868</v>
      </c>
      <c r="J1107" s="219">
        <v>33</v>
      </c>
      <c r="K1107" s="255">
        <v>5698666</v>
      </c>
      <c r="L1107" s="255">
        <v>5699503</v>
      </c>
      <c r="M1107" s="196">
        <v>99.985313415527344</v>
      </c>
      <c r="N1107" s="255">
        <v>28999696</v>
      </c>
      <c r="O1107" s="255">
        <v>29067956</v>
      </c>
      <c r="P1107" s="196">
        <v>99.765167236328125</v>
      </c>
      <c r="Q1107" s="255">
        <v>37275</v>
      </c>
      <c r="R1107" s="214">
        <v>0.65400439500808716</v>
      </c>
      <c r="S1107" s="255">
        <v>1180</v>
      </c>
      <c r="T1107" s="214">
        <v>4.0594530291855335E-3</v>
      </c>
      <c r="U1107" s="255">
        <v>48109</v>
      </c>
      <c r="V1107" s="214">
        <v>0.84421509504318237</v>
      </c>
      <c r="W1107" s="255">
        <v>21186</v>
      </c>
      <c r="X1107" s="214">
        <v>7.3055937886238098E-2</v>
      </c>
      <c r="Y1107" s="256">
        <v>118.23155212402344</v>
      </c>
      <c r="Z1107" s="256">
        <v>27.096477508544922</v>
      </c>
      <c r="AA1107" s="256">
        <v>73129.9921875</v>
      </c>
      <c r="AB1107" s="256">
        <v>12486.18359375</v>
      </c>
    </row>
    <row r="1108" spans="1:28">
      <c r="A1108" s="352">
        <v>41851</v>
      </c>
      <c r="B1108" s="180" t="s">
        <v>132</v>
      </c>
      <c r="C1108" s="180" t="s">
        <v>128</v>
      </c>
      <c r="D1108" s="241"/>
      <c r="E1108" s="219">
        <v>178</v>
      </c>
      <c r="F1108" s="219">
        <v>5</v>
      </c>
      <c r="G1108" s="219">
        <v>527</v>
      </c>
      <c r="H1108" s="219">
        <v>15</v>
      </c>
      <c r="I1108" s="219">
        <v>991</v>
      </c>
      <c r="J1108" s="219">
        <v>31</v>
      </c>
      <c r="K1108" s="219">
        <v>4496956</v>
      </c>
      <c r="L1108" s="219">
        <v>4498230</v>
      </c>
      <c r="M1108" s="196">
        <v>99.9716796875</v>
      </c>
      <c r="N1108" s="219">
        <v>22361168</v>
      </c>
      <c r="O1108" s="219">
        <v>22424956</v>
      </c>
      <c r="P1108" s="196">
        <v>99.715545654296875</v>
      </c>
      <c r="Q1108" s="219">
        <v>14945</v>
      </c>
      <c r="R1108" s="196">
        <v>0.33224180340766907</v>
      </c>
      <c r="S1108" s="219">
        <v>2740</v>
      </c>
      <c r="T1108" s="196">
        <v>1.2218530289828777E-2</v>
      </c>
      <c r="U1108" s="219">
        <v>35805</v>
      </c>
      <c r="V1108" s="196">
        <v>0.79620528221130371</v>
      </c>
      <c r="W1108" s="219">
        <v>16550</v>
      </c>
      <c r="X1108" s="196">
        <v>7.4012234807014465E-2</v>
      </c>
      <c r="Y1108" s="194">
        <v>109.60803985595703</v>
      </c>
      <c r="Z1108" s="194">
        <v>27.253059387207031</v>
      </c>
      <c r="AA1108" s="194">
        <v>56562.15625</v>
      </c>
      <c r="AB1108" s="194">
        <v>8814.9423828125</v>
      </c>
    </row>
    <row r="1109" spans="1:28">
      <c r="A1109" s="352">
        <v>41850</v>
      </c>
      <c r="B1109" s="199" t="s">
        <v>6</v>
      </c>
      <c r="C1109" s="199"/>
      <c r="D1109" s="241"/>
      <c r="E1109" s="219">
        <v>1916</v>
      </c>
      <c r="F1109" s="219">
        <v>199</v>
      </c>
      <c r="G1109" s="219">
        <v>5670</v>
      </c>
      <c r="H1109" s="219">
        <v>577</v>
      </c>
      <c r="I1109" s="219">
        <v>17148</v>
      </c>
      <c r="J1109" s="219">
        <v>2223</v>
      </c>
      <c r="K1109" s="255">
        <v>36775472</v>
      </c>
      <c r="L1109" s="255">
        <v>86751595</v>
      </c>
      <c r="M1109" s="196">
        <v>42.391695507154651</v>
      </c>
      <c r="N1109" s="255">
        <v>289990540</v>
      </c>
      <c r="O1109" s="255">
        <v>292208440</v>
      </c>
      <c r="P1109" s="196">
        <v>99.240987015980792</v>
      </c>
      <c r="Q1109" s="255">
        <v>302192</v>
      </c>
      <c r="R1109" s="214" t="e">
        <v>#DIV/0!</v>
      </c>
      <c r="S1109" s="255">
        <v>240550</v>
      </c>
      <c r="T1109" s="214">
        <v>0.19232556314690985</v>
      </c>
      <c r="U1109" s="255">
        <v>1263812</v>
      </c>
      <c r="V1109" s="214">
        <v>3.4365623330436659</v>
      </c>
      <c r="W1109" s="255">
        <v>1400187</v>
      </c>
      <c r="X1109" s="214">
        <v>0.48283885724038528</v>
      </c>
      <c r="Y1109" s="256">
        <v>78.660488065083825</v>
      </c>
      <c r="Z1109" s="256">
        <v>28.335304673512777</v>
      </c>
      <c r="AA1109" s="256">
        <v>761010.68359375</v>
      </c>
      <c r="AB1109" s="256">
        <v>130693.658203125</v>
      </c>
    </row>
    <row r="1110" spans="1:28">
      <c r="A1110" s="352">
        <v>41850</v>
      </c>
      <c r="B1110" s="180" t="s">
        <v>134</v>
      </c>
      <c r="C1110" s="180"/>
      <c r="D1110" s="241"/>
      <c r="E1110" s="219">
        <v>653</v>
      </c>
      <c r="F1110" s="219">
        <v>99</v>
      </c>
      <c r="G1110" s="219">
        <v>1945</v>
      </c>
      <c r="H1110" s="219">
        <v>299</v>
      </c>
      <c r="I1110" s="219">
        <v>6729</v>
      </c>
      <c r="J1110" s="219">
        <v>1260</v>
      </c>
      <c r="K1110" s="219">
        <v>19511248</v>
      </c>
      <c r="L1110" s="219">
        <v>20056016</v>
      </c>
      <c r="M1110" s="196">
        <v>97.283767623639704</v>
      </c>
      <c r="N1110" s="219">
        <v>39672586</v>
      </c>
      <c r="O1110" s="219">
        <v>40664562</v>
      </c>
      <c r="P1110" s="196">
        <v>97.560588504555881</v>
      </c>
      <c r="Q1110" s="219">
        <v>146911</v>
      </c>
      <c r="R1110" s="196">
        <v>0.73250341220085613</v>
      </c>
      <c r="S1110" s="219">
        <v>197781</v>
      </c>
      <c r="T1110" s="196">
        <v>0.48637188484696275</v>
      </c>
      <c r="U1110" s="219">
        <v>786471</v>
      </c>
      <c r="V1110" s="196">
        <v>4.0308595884946614</v>
      </c>
      <c r="W1110" s="219">
        <v>497382</v>
      </c>
      <c r="X1110" s="196">
        <v>1.2537171051172966</v>
      </c>
      <c r="Y1110" s="194">
        <v>83.017018127441403</v>
      </c>
      <c r="Z1110" s="194">
        <v>31.049034881591798</v>
      </c>
      <c r="AA1110" s="194">
        <v>236395.44140625</v>
      </c>
      <c r="AB1110" s="194">
        <v>36528.41259765625</v>
      </c>
    </row>
    <row r="1111" spans="1:28">
      <c r="A1111" s="352">
        <v>41850</v>
      </c>
      <c r="B1111" s="180" t="s">
        <v>175</v>
      </c>
      <c r="C1111" s="180"/>
      <c r="D1111" s="241"/>
      <c r="E1111" s="219">
        <v>608</v>
      </c>
      <c r="F1111" s="219">
        <v>75</v>
      </c>
      <c r="G1111" s="219">
        <v>1771</v>
      </c>
      <c r="H1111" s="219">
        <v>204</v>
      </c>
      <c r="I1111" s="219">
        <v>5848</v>
      </c>
      <c r="J1111" s="219">
        <v>748</v>
      </c>
      <c r="K1111" s="219">
        <v>69125</v>
      </c>
      <c r="L1111" s="219">
        <v>49492257</v>
      </c>
      <c r="M1111" s="196">
        <v>0.13966831215638437</v>
      </c>
      <c r="N1111" s="219">
        <v>166163732</v>
      </c>
      <c r="O1111" s="219">
        <v>167134062</v>
      </c>
      <c r="P1111" s="196">
        <v>99.419430133876602</v>
      </c>
      <c r="Q1111" s="219">
        <v>0</v>
      </c>
      <c r="R1111" s="196" t="e">
        <v>#DIV/0!</v>
      </c>
      <c r="S1111" s="219">
        <v>0</v>
      </c>
      <c r="T1111" s="196" t="e">
        <v>#DIV/0!</v>
      </c>
      <c r="U1111" s="219">
        <v>319033</v>
      </c>
      <c r="V1111" s="196">
        <v>461.53055884540146</v>
      </c>
      <c r="W1111" s="219">
        <v>836184</v>
      </c>
      <c r="X1111" s="196">
        <v>0.50322895040004745</v>
      </c>
      <c r="Y1111" s="194">
        <v>41.033190727233887</v>
      </c>
      <c r="Z1111" s="194">
        <v>26.104127883911133</v>
      </c>
      <c r="AA1111" s="194">
        <v>306840.71875</v>
      </c>
      <c r="AB1111" s="194">
        <v>59574.1396484375</v>
      </c>
    </row>
    <row r="1112" spans="1:28">
      <c r="A1112" s="352">
        <v>41850</v>
      </c>
      <c r="B1112" s="218" t="s">
        <v>135</v>
      </c>
      <c r="C1112" s="126"/>
      <c r="D1112" s="241"/>
      <c r="E1112" s="219">
        <v>655</v>
      </c>
      <c r="F1112" s="219">
        <v>25</v>
      </c>
      <c r="G1112" s="219">
        <v>1954</v>
      </c>
      <c r="H1112" s="219">
        <v>74</v>
      </c>
      <c r="I1112" s="219">
        <v>4571</v>
      </c>
      <c r="J1112" s="219">
        <v>215</v>
      </c>
      <c r="K1112" s="189">
        <v>17195099</v>
      </c>
      <c r="L1112" s="189">
        <v>17203322</v>
      </c>
      <c r="M1112" s="196">
        <v>99.952201092323918</v>
      </c>
      <c r="N1112" s="189">
        <v>84154222</v>
      </c>
      <c r="O1112" s="189">
        <v>84409816</v>
      </c>
      <c r="P1112" s="196">
        <v>99.697198723901977</v>
      </c>
      <c r="Q1112" s="189">
        <v>155281</v>
      </c>
      <c r="R1112" s="192">
        <v>0.90262218302726793</v>
      </c>
      <c r="S1112" s="189">
        <v>42769</v>
      </c>
      <c r="T1112" s="192">
        <v>5.0668278713610036E-2</v>
      </c>
      <c r="U1112" s="189">
        <v>158308</v>
      </c>
      <c r="V1112" s="205">
        <v>0.92065769726398394</v>
      </c>
      <c r="W1112" s="189">
        <v>66621</v>
      </c>
      <c r="X1112" s="205">
        <v>7.9165369799977556E-2</v>
      </c>
      <c r="Y1112" s="203">
        <v>111.93125534057617</v>
      </c>
      <c r="Z1112" s="203">
        <v>27.8527512550354</v>
      </c>
      <c r="AA1112" s="203">
        <v>217774.5234375</v>
      </c>
      <c r="AB1112" s="203">
        <v>34591.10595703125</v>
      </c>
    </row>
    <row r="1113" spans="1:28">
      <c r="A1113" s="352">
        <v>41850</v>
      </c>
      <c r="B1113" s="218" t="s">
        <v>121</v>
      </c>
      <c r="C1113" s="218" t="s">
        <v>122</v>
      </c>
      <c r="D1113" s="241"/>
      <c r="E1113" s="305">
        <v>168</v>
      </c>
      <c r="F1113" s="305">
        <v>56</v>
      </c>
      <c r="G1113" s="305">
        <v>492</v>
      </c>
      <c r="H1113" s="305">
        <v>169</v>
      </c>
      <c r="I1113" s="305">
        <v>1890</v>
      </c>
      <c r="J1113" s="305">
        <v>732</v>
      </c>
      <c r="K1113" s="215">
        <v>6719147</v>
      </c>
      <c r="L1113" s="215">
        <v>7001278</v>
      </c>
      <c r="M1113" s="216">
        <v>95.970291137695313</v>
      </c>
      <c r="N1113" s="215">
        <v>14291660</v>
      </c>
      <c r="O1113" s="215">
        <v>14724787</v>
      </c>
      <c r="P1113" s="216">
        <v>97.058517456054687</v>
      </c>
      <c r="Q1113" s="215">
        <v>127172</v>
      </c>
      <c r="R1113" s="217">
        <v>1.8164112567901611</v>
      </c>
      <c r="S1113" s="215">
        <v>159786</v>
      </c>
      <c r="T1113" s="217">
        <v>1.0851497650146484</v>
      </c>
      <c r="U1113" s="215">
        <v>362451</v>
      </c>
      <c r="V1113" s="217">
        <v>5.3943009376525879</v>
      </c>
      <c r="W1113" s="215">
        <v>248029</v>
      </c>
      <c r="X1113" s="217">
        <v>1.7354806661605835</v>
      </c>
      <c r="Y1113" s="217">
        <v>68.674819946289063</v>
      </c>
      <c r="Z1113" s="217">
        <v>24.853191375732422</v>
      </c>
      <c r="AA1113" s="217">
        <v>69054.46875</v>
      </c>
      <c r="AB1113" s="216">
        <v>10396.0166015625</v>
      </c>
    </row>
    <row r="1114" spans="1:28">
      <c r="A1114" s="352">
        <v>41850</v>
      </c>
      <c r="B1114" s="242" t="s">
        <v>123</v>
      </c>
      <c r="C1114" s="218" t="s">
        <v>122</v>
      </c>
      <c r="D1114" s="241"/>
      <c r="E1114" s="305">
        <v>158</v>
      </c>
      <c r="F1114" s="305">
        <v>12</v>
      </c>
      <c r="G1114" s="305">
        <v>484</v>
      </c>
      <c r="H1114" s="305">
        <v>37</v>
      </c>
      <c r="I1114" s="305">
        <v>1515</v>
      </c>
      <c r="J1114" s="305">
        <v>139</v>
      </c>
      <c r="K1114" s="215">
        <v>4298380</v>
      </c>
      <c r="L1114" s="215">
        <v>4375311</v>
      </c>
      <c r="M1114" s="216">
        <v>98.24169921875</v>
      </c>
      <c r="N1114" s="215">
        <v>7764045</v>
      </c>
      <c r="O1114" s="215">
        <v>7918377</v>
      </c>
      <c r="P1114" s="216">
        <v>98.05096435546875</v>
      </c>
      <c r="Q1114" s="215">
        <v>4927</v>
      </c>
      <c r="R1114" s="217">
        <v>0.1126091405749321</v>
      </c>
      <c r="S1114" s="215">
        <v>8773</v>
      </c>
      <c r="T1114" s="217">
        <v>0.11079290509223938</v>
      </c>
      <c r="U1114" s="215">
        <v>123805</v>
      </c>
      <c r="V1114" s="217">
        <v>2.8802711963653564</v>
      </c>
      <c r="W1114" s="215">
        <v>80477</v>
      </c>
      <c r="X1114" s="217">
        <v>1.0365344285964966</v>
      </c>
      <c r="Y1114" s="217">
        <v>90.377586364746094</v>
      </c>
      <c r="Z1114" s="217">
        <v>33.249305725097656</v>
      </c>
      <c r="AA1114" s="217">
        <v>52243.8203125</v>
      </c>
      <c r="AB1114" s="216">
        <v>8372.16015625</v>
      </c>
    </row>
    <row r="1115" spans="1:28">
      <c r="A1115" s="352">
        <v>41850</v>
      </c>
      <c r="B1115" s="242" t="s">
        <v>183</v>
      </c>
      <c r="C1115" s="218" t="s">
        <v>122</v>
      </c>
      <c r="D1115" s="241"/>
      <c r="E1115" s="305">
        <v>129</v>
      </c>
      <c r="F1115" s="305">
        <v>10</v>
      </c>
      <c r="G1115" s="305">
        <v>385</v>
      </c>
      <c r="H1115" s="305">
        <v>30</v>
      </c>
      <c r="I1115" s="305">
        <v>1462</v>
      </c>
      <c r="J1115" s="305">
        <v>120</v>
      </c>
      <c r="K1115" s="215">
        <v>3186217</v>
      </c>
      <c r="L1115" s="215">
        <v>3250695</v>
      </c>
      <c r="M1115" s="216">
        <v>98.016487121582031</v>
      </c>
      <c r="N1115" s="215">
        <v>6512105</v>
      </c>
      <c r="O1115" s="215">
        <v>6638377</v>
      </c>
      <c r="P1115" s="216">
        <v>98.097846984863281</v>
      </c>
      <c r="Q1115" s="215">
        <v>3994</v>
      </c>
      <c r="R1115" s="217">
        <v>0.12286603450775146</v>
      </c>
      <c r="S1115" s="215">
        <v>7032</v>
      </c>
      <c r="T1115" s="217">
        <v>0.10592950880527496</v>
      </c>
      <c r="U1115" s="215">
        <v>101387</v>
      </c>
      <c r="V1115" s="217">
        <v>3.1820495128631592</v>
      </c>
      <c r="W1115" s="215">
        <v>56416</v>
      </c>
      <c r="X1115" s="217">
        <v>0.86632508039474487</v>
      </c>
      <c r="Y1115" s="217">
        <v>88.016853332519531</v>
      </c>
      <c r="Z1115" s="217">
        <v>33.199275970458984</v>
      </c>
      <c r="AA1115" s="217">
        <v>41409.5546875</v>
      </c>
      <c r="AB1115" s="216">
        <v>6446.38671875</v>
      </c>
    </row>
    <row r="1116" spans="1:28">
      <c r="A1116" s="352">
        <v>41850</v>
      </c>
      <c r="B1116" s="181" t="s">
        <v>126</v>
      </c>
      <c r="C1116" s="218" t="s">
        <v>122</v>
      </c>
      <c r="D1116" s="241"/>
      <c r="E1116" s="305">
        <v>103</v>
      </c>
      <c r="F1116" s="305">
        <v>4</v>
      </c>
      <c r="G1116" s="305">
        <v>302</v>
      </c>
      <c r="H1116" s="305">
        <v>12</v>
      </c>
      <c r="I1116" s="305">
        <v>916</v>
      </c>
      <c r="J1116" s="305">
        <v>50</v>
      </c>
      <c r="K1116" s="215">
        <v>2626303</v>
      </c>
      <c r="L1116" s="215">
        <v>2680536</v>
      </c>
      <c r="M1116" s="216">
        <v>97.976783752441406</v>
      </c>
      <c r="N1116" s="215">
        <v>4972121</v>
      </c>
      <c r="O1116" s="215">
        <v>5093232</v>
      </c>
      <c r="P1116" s="216">
        <v>97.622116088867187</v>
      </c>
      <c r="Q1116" s="215">
        <v>1830</v>
      </c>
      <c r="R1116" s="217">
        <v>6.8269930779933929E-2</v>
      </c>
      <c r="S1116" s="215">
        <v>1029</v>
      </c>
      <c r="T1116" s="217">
        <v>2.0203281193971634E-2</v>
      </c>
      <c r="U1116" s="215">
        <v>76446</v>
      </c>
      <c r="V1116" s="217">
        <v>2.9107837677001953</v>
      </c>
      <c r="W1116" s="215">
        <v>45142</v>
      </c>
      <c r="X1116" s="217">
        <v>0.9079023003578186</v>
      </c>
      <c r="Y1116" s="217">
        <v>93.310722351074219</v>
      </c>
      <c r="Z1116" s="217">
        <v>32.332069396972656</v>
      </c>
      <c r="AA1116" s="217">
        <v>37652.1328125</v>
      </c>
      <c r="AB1116" s="216">
        <v>5166.18310546875</v>
      </c>
    </row>
    <row r="1117" spans="1:28">
      <c r="A1117" s="352">
        <v>41850</v>
      </c>
      <c r="B1117" s="181" t="s">
        <v>184</v>
      </c>
      <c r="C1117" s="218" t="s">
        <v>122</v>
      </c>
      <c r="D1117" s="241"/>
      <c r="E1117" s="305">
        <v>95</v>
      </c>
      <c r="F1117" s="305">
        <v>17</v>
      </c>
      <c r="G1117" s="305">
        <v>282</v>
      </c>
      <c r="H1117" s="305">
        <v>51</v>
      </c>
      <c r="I1117" s="305">
        <v>946</v>
      </c>
      <c r="J1117" s="305">
        <v>219</v>
      </c>
      <c r="K1117" s="215">
        <v>2681201</v>
      </c>
      <c r="L1117" s="215">
        <v>2748196</v>
      </c>
      <c r="M1117" s="216">
        <v>97.562217712402344</v>
      </c>
      <c r="N1117" s="215">
        <v>6132655</v>
      </c>
      <c r="O1117" s="215">
        <v>6289789</v>
      </c>
      <c r="P1117" s="216">
        <v>97.501762390136719</v>
      </c>
      <c r="Q1117" s="215">
        <v>8988</v>
      </c>
      <c r="R1117" s="217">
        <v>0.32705089449882507</v>
      </c>
      <c r="S1117" s="215">
        <v>21161</v>
      </c>
      <c r="T1117" s="217">
        <v>0.33643418550491333</v>
      </c>
      <c r="U1117" s="215">
        <v>122382</v>
      </c>
      <c r="V1117" s="217">
        <v>4.5644469261169434</v>
      </c>
      <c r="W1117" s="215">
        <v>67318</v>
      </c>
      <c r="X1117" s="217">
        <v>1.0976974964141846</v>
      </c>
      <c r="Y1117" s="217">
        <v>74.705108642578125</v>
      </c>
      <c r="Z1117" s="217">
        <v>31.611331939697266</v>
      </c>
      <c r="AA1117" s="217">
        <v>36035.46484375</v>
      </c>
      <c r="AB1117" s="216">
        <v>6147.666015625</v>
      </c>
    </row>
    <row r="1118" spans="1:28">
      <c r="A1118" s="352">
        <v>41850</v>
      </c>
      <c r="B1118" s="181" t="s">
        <v>131</v>
      </c>
      <c r="C1118" s="218" t="s">
        <v>176</v>
      </c>
      <c r="D1118" s="241"/>
      <c r="E1118" s="305">
        <v>168</v>
      </c>
      <c r="F1118" s="305">
        <v>20</v>
      </c>
      <c r="G1118" s="305">
        <v>489</v>
      </c>
      <c r="H1118" s="305">
        <v>50</v>
      </c>
      <c r="I1118" s="305">
        <v>1558</v>
      </c>
      <c r="J1118" s="305">
        <v>176</v>
      </c>
      <c r="K1118" s="215">
        <v>18865</v>
      </c>
      <c r="L1118" s="215">
        <v>13914728</v>
      </c>
      <c r="M1118" s="216">
        <v>0.13557577133178711</v>
      </c>
      <c r="N1118" s="215">
        <v>43332236</v>
      </c>
      <c r="O1118" s="215">
        <v>43584780</v>
      </c>
      <c r="P1118" s="216">
        <v>99.420570373535156</v>
      </c>
      <c r="Q1118" s="215">
        <v>0</v>
      </c>
      <c r="R1118" s="217">
        <v>0</v>
      </c>
      <c r="S1118" s="215">
        <v>0</v>
      </c>
      <c r="T1118" s="217">
        <v>0</v>
      </c>
      <c r="U1118" s="215">
        <v>88684</v>
      </c>
      <c r="V1118" s="217">
        <v>470.09805297851562</v>
      </c>
      <c r="W1118" s="215">
        <v>306101</v>
      </c>
      <c r="X1118" s="217">
        <v>0.70640480518341064</v>
      </c>
      <c r="Y1118" s="217">
        <v>41.299575805664063</v>
      </c>
      <c r="Z1118" s="217">
        <v>26.231679916381836</v>
      </c>
      <c r="AA1118" s="217">
        <v>75877.1328125</v>
      </c>
      <c r="AB1118" s="216">
        <v>15467.9658203125</v>
      </c>
    </row>
    <row r="1119" spans="1:28">
      <c r="A1119" s="352">
        <v>41850</v>
      </c>
      <c r="B1119" s="181" t="s">
        <v>124</v>
      </c>
      <c r="C1119" s="181" t="s">
        <v>176</v>
      </c>
      <c r="D1119" s="241"/>
      <c r="E1119" s="180">
        <v>113</v>
      </c>
      <c r="F1119" s="180">
        <v>36</v>
      </c>
      <c r="G1119" s="180">
        <v>332</v>
      </c>
      <c r="H1119" s="180">
        <v>98</v>
      </c>
      <c r="I1119" s="180">
        <v>1261</v>
      </c>
      <c r="J1119" s="180">
        <v>362</v>
      </c>
      <c r="K1119" s="215">
        <v>15050</v>
      </c>
      <c r="L1119" s="215">
        <v>10444258</v>
      </c>
      <c r="M1119" s="216">
        <v>0.14409831166267395</v>
      </c>
      <c r="N1119" s="215">
        <v>31103340</v>
      </c>
      <c r="O1119" s="215">
        <v>31419226</v>
      </c>
      <c r="P1119" s="216">
        <v>98.994606018066406</v>
      </c>
      <c r="Q1119" s="215">
        <v>0</v>
      </c>
      <c r="R1119" s="217">
        <v>0</v>
      </c>
      <c r="S1119" s="215">
        <v>0</v>
      </c>
      <c r="T1119" s="217">
        <v>0</v>
      </c>
      <c r="U1119" s="215">
        <v>72150</v>
      </c>
      <c r="V1119" s="217">
        <v>479.40200805664062</v>
      </c>
      <c r="W1119" s="215">
        <v>154630</v>
      </c>
      <c r="X1119" s="217">
        <v>0.49714916944503784</v>
      </c>
      <c r="Y1119" s="217">
        <v>40.367465972900391</v>
      </c>
      <c r="Z1119" s="217">
        <v>26.211185455322266</v>
      </c>
      <c r="AA1119" s="217">
        <v>56251.484375</v>
      </c>
      <c r="AB1119" s="216">
        <v>10596.1005859375</v>
      </c>
    </row>
    <row r="1120" spans="1:28">
      <c r="A1120" s="352">
        <v>41850</v>
      </c>
      <c r="B1120" s="206" t="s">
        <v>133</v>
      </c>
      <c r="C1120" s="206" t="s">
        <v>176</v>
      </c>
      <c r="D1120" s="241"/>
      <c r="E1120" s="180">
        <v>163</v>
      </c>
      <c r="F1120" s="180">
        <v>10</v>
      </c>
      <c r="G1120" s="180">
        <v>482</v>
      </c>
      <c r="H1120" s="180">
        <v>29</v>
      </c>
      <c r="I1120" s="180">
        <v>1515</v>
      </c>
      <c r="J1120" s="180">
        <v>104</v>
      </c>
      <c r="K1120" s="254">
        <v>17885</v>
      </c>
      <c r="L1120" s="254">
        <v>14028470</v>
      </c>
      <c r="M1120" s="246">
        <v>0.12749074399471283</v>
      </c>
      <c r="N1120" s="254">
        <v>53461224</v>
      </c>
      <c r="O1120" s="254">
        <v>53663196</v>
      </c>
      <c r="P1120" s="246">
        <v>99.623626708984375</v>
      </c>
      <c r="Q1120" s="254">
        <v>0</v>
      </c>
      <c r="R1120" s="249">
        <v>0</v>
      </c>
      <c r="S1120" s="254">
        <v>0</v>
      </c>
      <c r="T1120" s="249">
        <v>0</v>
      </c>
      <c r="U1120" s="254">
        <v>86143</v>
      </c>
      <c r="V1120" s="249">
        <v>481.6494140625</v>
      </c>
      <c r="W1120" s="254">
        <v>214060</v>
      </c>
      <c r="X1120" s="249">
        <v>0.40040236711502075</v>
      </c>
      <c r="Y1120" s="249">
        <v>41.629966735839844</v>
      </c>
      <c r="Z1120" s="249">
        <v>26.270259857177734</v>
      </c>
      <c r="AA1120" s="249">
        <v>103088.5234375</v>
      </c>
      <c r="AB1120" s="246">
        <v>20068.94921875</v>
      </c>
    </row>
    <row r="1121" spans="1:28">
      <c r="A1121" s="352">
        <v>41850</v>
      </c>
      <c r="B1121" s="206" t="s">
        <v>125</v>
      </c>
      <c r="C1121" s="206" t="s">
        <v>176</v>
      </c>
      <c r="D1121" s="241"/>
      <c r="E1121" s="180">
        <v>164</v>
      </c>
      <c r="F1121" s="180">
        <v>9</v>
      </c>
      <c r="G1121" s="180">
        <v>468</v>
      </c>
      <c r="H1121" s="180">
        <v>27</v>
      </c>
      <c r="I1121" s="180">
        <v>1514</v>
      </c>
      <c r="J1121" s="180">
        <v>106</v>
      </c>
      <c r="K1121" s="254">
        <v>17325</v>
      </c>
      <c r="L1121" s="254">
        <v>11104801</v>
      </c>
      <c r="M1121" s="246">
        <v>0.1560136079788208</v>
      </c>
      <c r="N1121" s="254">
        <v>38266932</v>
      </c>
      <c r="O1121" s="254">
        <v>38466860</v>
      </c>
      <c r="P1121" s="246">
        <v>99.480262756347656</v>
      </c>
      <c r="Q1121" s="254">
        <v>0</v>
      </c>
      <c r="R1121" s="249">
        <v>0</v>
      </c>
      <c r="S1121" s="254">
        <v>0</v>
      </c>
      <c r="T1121" s="249">
        <v>0</v>
      </c>
      <c r="U1121" s="254">
        <v>72056</v>
      </c>
      <c r="V1121" s="249">
        <v>415.90765380859375</v>
      </c>
      <c r="W1121" s="254">
        <v>161393</v>
      </c>
      <c r="X1121" s="249">
        <v>0.42175579071044922</v>
      </c>
      <c r="Y1121" s="249">
        <v>40.83575439453125</v>
      </c>
      <c r="Z1121" s="249">
        <v>25.703386306762695</v>
      </c>
      <c r="AA1121" s="249">
        <v>71623.578125</v>
      </c>
      <c r="AB1121" s="246">
        <v>13441.1240234375</v>
      </c>
    </row>
    <row r="1122" spans="1:28">
      <c r="A1122" s="352">
        <v>41850</v>
      </c>
      <c r="B1122" s="181" t="s">
        <v>127</v>
      </c>
      <c r="C1122" s="181" t="s">
        <v>128</v>
      </c>
      <c r="D1122" s="241"/>
      <c r="E1122" s="388">
        <v>150</v>
      </c>
      <c r="F1122" s="388">
        <v>12</v>
      </c>
      <c r="G1122" s="388">
        <v>450</v>
      </c>
      <c r="H1122" s="388">
        <v>36</v>
      </c>
      <c r="I1122" s="388">
        <v>1437</v>
      </c>
      <c r="J1122" s="388">
        <v>122</v>
      </c>
      <c r="K1122" s="187">
        <v>4497781</v>
      </c>
      <c r="L1122" s="187">
        <v>4501170</v>
      </c>
      <c r="M1122" s="185">
        <v>99.924705505371094</v>
      </c>
      <c r="N1122" s="187">
        <v>20482186</v>
      </c>
      <c r="O1122" s="187">
        <v>20554060</v>
      </c>
      <c r="P1122" s="185">
        <v>99.650314331054687</v>
      </c>
      <c r="Q1122" s="187">
        <v>76750</v>
      </c>
      <c r="R1122" s="186">
        <v>1.7051122188568115</v>
      </c>
      <c r="S1122" s="187">
        <v>33708</v>
      </c>
      <c r="T1122" s="186">
        <v>0.16399680078029633</v>
      </c>
      <c r="U1122" s="187">
        <v>47002</v>
      </c>
      <c r="V1122" s="186">
        <v>1.0450042486190796</v>
      </c>
      <c r="W1122" s="187">
        <v>16428</v>
      </c>
      <c r="X1122" s="186">
        <v>8.0206282436847687E-2</v>
      </c>
      <c r="Y1122" s="186">
        <v>113.96668243408203</v>
      </c>
      <c r="Z1122" s="186">
        <v>27.988176345825195</v>
      </c>
      <c r="AA1122" s="186">
        <v>56789.109375</v>
      </c>
      <c r="AB1122" s="185">
        <v>8542.3720703125</v>
      </c>
    </row>
    <row r="1123" spans="1:28">
      <c r="A1123" s="352">
        <v>41850</v>
      </c>
      <c r="B1123" s="181" t="s">
        <v>129</v>
      </c>
      <c r="C1123" s="181" t="s">
        <v>128</v>
      </c>
      <c r="D1123" s="241"/>
      <c r="E1123" s="388">
        <v>151</v>
      </c>
      <c r="F1123" s="388">
        <v>3</v>
      </c>
      <c r="G1123" s="388">
        <v>449</v>
      </c>
      <c r="H1123" s="388">
        <v>8</v>
      </c>
      <c r="I1123" s="388">
        <v>1261</v>
      </c>
      <c r="J1123" s="388">
        <v>30</v>
      </c>
      <c r="K1123" s="187">
        <v>2617915</v>
      </c>
      <c r="L1123" s="187">
        <v>2620957</v>
      </c>
      <c r="M1123" s="185">
        <v>99.883934020996094</v>
      </c>
      <c r="N1123" s="187">
        <v>12922276</v>
      </c>
      <c r="O1123" s="187">
        <v>12978724</v>
      </c>
      <c r="P1123" s="185">
        <v>99.565071105957031</v>
      </c>
      <c r="Q1123" s="187">
        <v>31074</v>
      </c>
      <c r="R1123" s="186">
        <v>1.1855974197387695</v>
      </c>
      <c r="S1123" s="187">
        <v>4756</v>
      </c>
      <c r="T1123" s="186">
        <v>3.6644589155912399E-2</v>
      </c>
      <c r="U1123" s="187">
        <v>28024</v>
      </c>
      <c r="V1123" s="186">
        <v>1.0704702138900757</v>
      </c>
      <c r="W1123" s="187">
        <v>12926</v>
      </c>
      <c r="X1123" s="186">
        <v>0.10002882033586502</v>
      </c>
      <c r="Y1123" s="186">
        <v>108.80052185058594</v>
      </c>
      <c r="Z1123" s="186">
        <v>28.378974914550781</v>
      </c>
      <c r="AA1123" s="186">
        <v>37246.80078125</v>
      </c>
      <c r="AB1123" s="185">
        <v>5200.50732421875</v>
      </c>
    </row>
    <row r="1124" spans="1:28">
      <c r="A1124" s="352">
        <v>41850</v>
      </c>
      <c r="B1124" s="199" t="s">
        <v>130</v>
      </c>
      <c r="C1124" s="199" t="s">
        <v>128</v>
      </c>
      <c r="D1124" s="241"/>
      <c r="E1124" s="219">
        <v>176</v>
      </c>
      <c r="F1124" s="219">
        <v>5</v>
      </c>
      <c r="G1124" s="219">
        <v>528</v>
      </c>
      <c r="H1124" s="219">
        <v>15</v>
      </c>
      <c r="I1124" s="219">
        <v>869</v>
      </c>
      <c r="J1124" s="219">
        <v>33</v>
      </c>
      <c r="K1124" s="255">
        <v>5581290</v>
      </c>
      <c r="L1124" s="255">
        <v>5582001</v>
      </c>
      <c r="M1124" s="196">
        <v>99.987258911132813</v>
      </c>
      <c r="N1124" s="255">
        <v>28423444</v>
      </c>
      <c r="O1124" s="255">
        <v>28484288</v>
      </c>
      <c r="P1124" s="196">
        <v>99.786392211914062</v>
      </c>
      <c r="Q1124" s="255">
        <v>37328</v>
      </c>
      <c r="R1124" s="214">
        <v>0.6687207818031311</v>
      </c>
      <c r="S1124" s="255">
        <v>1140</v>
      </c>
      <c r="T1124" s="214">
        <v>4.0022064931690693E-3</v>
      </c>
      <c r="U1124" s="255">
        <v>44876</v>
      </c>
      <c r="V1124" s="214">
        <v>0.80404353141784668</v>
      </c>
      <c r="W1124" s="255">
        <v>19313</v>
      </c>
      <c r="X1124" s="214">
        <v>6.7947432398796082E-2</v>
      </c>
      <c r="Y1124" s="256">
        <v>113.75090789794922</v>
      </c>
      <c r="Z1124" s="256">
        <v>27.669010162353516</v>
      </c>
      <c r="AA1124" s="256">
        <v>66756.4453125</v>
      </c>
      <c r="AB1124" s="256">
        <v>12047.0400390625</v>
      </c>
    </row>
    <row r="1125" spans="1:28">
      <c r="A1125" s="352">
        <v>41850</v>
      </c>
      <c r="B1125" s="180" t="s">
        <v>132</v>
      </c>
      <c r="C1125" s="180" t="s">
        <v>128</v>
      </c>
      <c r="D1125" s="241"/>
      <c r="E1125" s="219">
        <v>178</v>
      </c>
      <c r="F1125" s="219">
        <v>5</v>
      </c>
      <c r="G1125" s="219">
        <v>527</v>
      </c>
      <c r="H1125" s="219">
        <v>15</v>
      </c>
      <c r="I1125" s="219">
        <v>1004</v>
      </c>
      <c r="J1125" s="219">
        <v>30</v>
      </c>
      <c r="K1125" s="219">
        <v>4498113</v>
      </c>
      <c r="L1125" s="219">
        <v>4499194</v>
      </c>
      <c r="M1125" s="196">
        <v>99.975975036621094</v>
      </c>
      <c r="N1125" s="219">
        <v>22326316</v>
      </c>
      <c r="O1125" s="219">
        <v>22392744</v>
      </c>
      <c r="P1125" s="196">
        <v>99.703353881835938</v>
      </c>
      <c r="Q1125" s="219">
        <v>10129</v>
      </c>
      <c r="R1125" s="196">
        <v>0.22512921690940857</v>
      </c>
      <c r="S1125" s="219">
        <v>3165</v>
      </c>
      <c r="T1125" s="196">
        <v>1.4134042896330357E-2</v>
      </c>
      <c r="U1125" s="219">
        <v>38406</v>
      </c>
      <c r="V1125" s="196">
        <v>0.8538246750831604</v>
      </c>
      <c r="W1125" s="219">
        <v>17954</v>
      </c>
      <c r="X1125" s="196">
        <v>8.0416314303874969E-2</v>
      </c>
      <c r="Y1125" s="194">
        <v>111.2069091796875</v>
      </c>
      <c r="Z1125" s="194">
        <v>27.374843597412109</v>
      </c>
      <c r="AA1125" s="194">
        <v>56982.16796875</v>
      </c>
      <c r="AB1125" s="194">
        <v>8801.1865234375</v>
      </c>
    </row>
    <row r="1126" spans="1:28">
      <c r="A1126" s="352">
        <v>41849</v>
      </c>
      <c r="B1126" s="199" t="s">
        <v>6</v>
      </c>
      <c r="C1126" s="199"/>
      <c r="D1126" s="241"/>
      <c r="E1126" s="219">
        <v>1915</v>
      </c>
      <c r="F1126" s="219">
        <v>199</v>
      </c>
      <c r="G1126" s="219">
        <v>5670</v>
      </c>
      <c r="H1126" s="219">
        <v>577</v>
      </c>
      <c r="I1126" s="219">
        <v>17173</v>
      </c>
      <c r="J1126" s="219">
        <v>2234</v>
      </c>
      <c r="K1126" s="255">
        <v>37204570</v>
      </c>
      <c r="L1126" s="255">
        <v>86568155</v>
      </c>
      <c r="M1126" s="196">
        <v>42.977201027329279</v>
      </c>
      <c r="N1126" s="255">
        <v>282396655</v>
      </c>
      <c r="O1126" s="255">
        <v>284619598</v>
      </c>
      <c r="P1126" s="196">
        <v>99.218977535060674</v>
      </c>
      <c r="Q1126" s="255">
        <v>340263</v>
      </c>
      <c r="R1126" s="214" t="e">
        <v>#DIV/0!</v>
      </c>
      <c r="S1126" s="255">
        <v>247502</v>
      </c>
      <c r="T1126" s="214">
        <v>0.19769908249659746</v>
      </c>
      <c r="U1126" s="255">
        <v>1222627</v>
      </c>
      <c r="V1126" s="214">
        <v>3.2862280396892274</v>
      </c>
      <c r="W1126" s="255">
        <v>1345361</v>
      </c>
      <c r="X1126" s="214">
        <v>0.47640826122042046</v>
      </c>
      <c r="Y1126" s="256">
        <v>77.665005938212076</v>
      </c>
      <c r="Z1126" s="256">
        <v>28.055373764038084</v>
      </c>
      <c r="AA1126" s="256">
        <v>723086.41796875</v>
      </c>
      <c r="AB1126" s="256">
        <v>128738.27001953125</v>
      </c>
    </row>
    <row r="1127" spans="1:28">
      <c r="A1127" s="352">
        <v>41849</v>
      </c>
      <c r="B1127" s="180" t="s">
        <v>134</v>
      </c>
      <c r="C1127" s="180"/>
      <c r="D1127" s="241"/>
      <c r="E1127" s="219">
        <v>653</v>
      </c>
      <c r="F1127" s="219">
        <v>99</v>
      </c>
      <c r="G1127" s="219">
        <v>1945</v>
      </c>
      <c r="H1127" s="219">
        <v>299</v>
      </c>
      <c r="I1127" s="219">
        <v>6763</v>
      </c>
      <c r="J1127" s="219">
        <v>1270</v>
      </c>
      <c r="K1127" s="219">
        <v>19349469</v>
      </c>
      <c r="L1127" s="219">
        <v>19862788</v>
      </c>
      <c r="M1127" s="196">
        <v>97.41567497976618</v>
      </c>
      <c r="N1127" s="219">
        <v>39026723</v>
      </c>
      <c r="O1127" s="219">
        <v>40013744</v>
      </c>
      <c r="P1127" s="196">
        <v>97.533295059817448</v>
      </c>
      <c r="Q1127" s="219">
        <v>115432</v>
      </c>
      <c r="R1127" s="196">
        <v>0.58114701729989449</v>
      </c>
      <c r="S1127" s="219">
        <v>226762</v>
      </c>
      <c r="T1127" s="196">
        <v>0.56671028552504665</v>
      </c>
      <c r="U1127" s="219">
        <v>765930</v>
      </c>
      <c r="V1127" s="196">
        <v>3.9584032308521073</v>
      </c>
      <c r="W1127" s="219">
        <v>487329</v>
      </c>
      <c r="X1127" s="196">
        <v>1.2487058804969282</v>
      </c>
      <c r="Y1127" s="194">
        <v>81.453724670410153</v>
      </c>
      <c r="Z1127" s="194">
        <v>30.345820236206055</v>
      </c>
      <c r="AA1127" s="194">
        <v>228779.7734375</v>
      </c>
      <c r="AB1127" s="194">
        <v>36691.2919921875</v>
      </c>
    </row>
    <row r="1128" spans="1:28">
      <c r="A1128" s="352">
        <v>41849</v>
      </c>
      <c r="B1128" s="180" t="s">
        <v>175</v>
      </c>
      <c r="C1128" s="180"/>
      <c r="D1128" s="241"/>
      <c r="E1128" s="219">
        <v>607</v>
      </c>
      <c r="F1128" s="219">
        <v>75</v>
      </c>
      <c r="G1128" s="219">
        <v>1771</v>
      </c>
      <c r="H1128" s="219">
        <v>204</v>
      </c>
      <c r="I1128" s="219">
        <v>5848</v>
      </c>
      <c r="J1128" s="219">
        <v>748</v>
      </c>
      <c r="K1128" s="219">
        <v>69125</v>
      </c>
      <c r="L1128" s="219">
        <v>48910583</v>
      </c>
      <c r="M1128" s="196">
        <v>0.1413293315272893</v>
      </c>
      <c r="N1128" s="219">
        <v>158480772</v>
      </c>
      <c r="O1128" s="219">
        <v>159428324</v>
      </c>
      <c r="P1128" s="196">
        <v>99.405656425266059</v>
      </c>
      <c r="Q1128" s="219">
        <v>0</v>
      </c>
      <c r="R1128" s="196" t="e">
        <v>#DIV/0!</v>
      </c>
      <c r="S1128" s="219">
        <v>0</v>
      </c>
      <c r="T1128" s="196" t="e">
        <v>#DIV/0!</v>
      </c>
      <c r="U1128" s="219">
        <v>299672</v>
      </c>
      <c r="V1128" s="196">
        <v>433.52187812215936</v>
      </c>
      <c r="W1128" s="219">
        <v>793190</v>
      </c>
      <c r="X1128" s="196">
        <v>0.50049604990992314</v>
      </c>
      <c r="Y1128" s="194">
        <v>41.032443046569824</v>
      </c>
      <c r="Z1128" s="194">
        <v>26.025681972503662</v>
      </c>
      <c r="AA1128" s="194">
        <v>284287.87890625</v>
      </c>
      <c r="AB1128" s="194">
        <v>57220.107421875</v>
      </c>
    </row>
    <row r="1129" spans="1:28">
      <c r="A1129" s="352">
        <v>41849</v>
      </c>
      <c r="B1129" s="218" t="s">
        <v>135</v>
      </c>
      <c r="C1129" s="126"/>
      <c r="D1129" s="241"/>
      <c r="E1129" s="219">
        <v>655</v>
      </c>
      <c r="F1129" s="219">
        <v>25</v>
      </c>
      <c r="G1129" s="219">
        <v>1954</v>
      </c>
      <c r="H1129" s="219">
        <v>74</v>
      </c>
      <c r="I1129" s="219">
        <v>4562</v>
      </c>
      <c r="J1129" s="219">
        <v>216</v>
      </c>
      <c r="K1129" s="189">
        <v>17785976</v>
      </c>
      <c r="L1129" s="189">
        <v>17794784</v>
      </c>
      <c r="M1129" s="196">
        <v>99.95050234945252</v>
      </c>
      <c r="N1129" s="189">
        <v>84889160</v>
      </c>
      <c r="O1129" s="189">
        <v>85177530</v>
      </c>
      <c r="P1129" s="196">
        <v>99.661448271627506</v>
      </c>
      <c r="Q1129" s="189">
        <v>224831</v>
      </c>
      <c r="R1129" s="192">
        <v>1.2634657469732899</v>
      </c>
      <c r="S1129" s="189">
        <v>20740</v>
      </c>
      <c r="T1129" s="192">
        <v>2.4349144527288837E-2</v>
      </c>
      <c r="U1129" s="189">
        <v>157025</v>
      </c>
      <c r="V1129" s="205">
        <v>0.88285850443816638</v>
      </c>
      <c r="W1129" s="189">
        <v>64842</v>
      </c>
      <c r="X1129" s="205">
        <v>7.6384310264708224E-2</v>
      </c>
      <c r="Y1129" s="203">
        <v>110.50885009765625</v>
      </c>
      <c r="Z1129" s="203">
        <v>27.794619083404541</v>
      </c>
      <c r="AA1129" s="203">
        <v>210018.765625</v>
      </c>
      <c r="AB1129" s="203">
        <v>34826.87060546875</v>
      </c>
    </row>
    <row r="1130" spans="1:28">
      <c r="A1130" s="352">
        <v>41849</v>
      </c>
      <c r="B1130" s="218" t="s">
        <v>121</v>
      </c>
      <c r="C1130" s="218" t="s">
        <v>122</v>
      </c>
      <c r="D1130" s="241"/>
      <c r="E1130" s="305">
        <v>168</v>
      </c>
      <c r="F1130" s="305">
        <v>56</v>
      </c>
      <c r="G1130" s="305">
        <v>492</v>
      </c>
      <c r="H1130" s="305">
        <v>169</v>
      </c>
      <c r="I1130" s="305">
        <v>1924</v>
      </c>
      <c r="J1130" s="305">
        <v>742</v>
      </c>
      <c r="K1130" s="215">
        <v>6657491</v>
      </c>
      <c r="L1130" s="215">
        <v>6913658</v>
      </c>
      <c r="M1130" s="216">
        <v>96.294769287109375</v>
      </c>
      <c r="N1130" s="215">
        <v>14143015</v>
      </c>
      <c r="O1130" s="215">
        <v>14593661</v>
      </c>
      <c r="P1130" s="216">
        <v>96.912040710449219</v>
      </c>
      <c r="Q1130" s="215">
        <v>98193</v>
      </c>
      <c r="R1130" s="217">
        <v>1.4202756881713867</v>
      </c>
      <c r="S1130" s="215">
        <v>199752</v>
      </c>
      <c r="T1130" s="217">
        <v>1.3687586784362793</v>
      </c>
      <c r="U1130" s="215">
        <v>357373</v>
      </c>
      <c r="V1130" s="217">
        <v>5.367983341217041</v>
      </c>
      <c r="W1130" s="215">
        <v>244917</v>
      </c>
      <c r="X1130" s="217">
        <v>1.7317169904708862</v>
      </c>
      <c r="Y1130" s="217">
        <v>68.426963806152344</v>
      </c>
      <c r="Z1130" s="217">
        <v>25.346790313720703</v>
      </c>
      <c r="AA1130" s="217">
        <v>67713.234375</v>
      </c>
      <c r="AB1130" s="216">
        <v>11017.802734375</v>
      </c>
    </row>
    <row r="1131" spans="1:28">
      <c r="A1131" s="352">
        <v>41849</v>
      </c>
      <c r="B1131" s="242" t="s">
        <v>123</v>
      </c>
      <c r="C1131" s="218" t="s">
        <v>122</v>
      </c>
      <c r="D1131" s="241"/>
      <c r="E1131" s="305">
        <v>158</v>
      </c>
      <c r="F1131" s="305">
        <v>12</v>
      </c>
      <c r="G1131" s="305">
        <v>484</v>
      </c>
      <c r="H1131" s="305">
        <v>37</v>
      </c>
      <c r="I1131" s="305">
        <v>1515</v>
      </c>
      <c r="J1131" s="305">
        <v>139</v>
      </c>
      <c r="K1131" s="215">
        <v>4333266</v>
      </c>
      <c r="L1131" s="215">
        <v>4411439</v>
      </c>
      <c r="M1131" s="216">
        <v>98.227951049804688</v>
      </c>
      <c r="N1131" s="215">
        <v>7607069</v>
      </c>
      <c r="O1131" s="215">
        <v>7762533</v>
      </c>
      <c r="P1131" s="216">
        <v>97.99725341796875</v>
      </c>
      <c r="Q1131" s="215">
        <v>5421</v>
      </c>
      <c r="R1131" s="217">
        <v>0.12288507074117661</v>
      </c>
      <c r="S1131" s="215">
        <v>8543</v>
      </c>
      <c r="T1131" s="217">
        <v>0.11005428433418274</v>
      </c>
      <c r="U1131" s="215">
        <v>118787</v>
      </c>
      <c r="V1131" s="217">
        <v>2.7412810325622559</v>
      </c>
      <c r="W1131" s="215">
        <v>78179</v>
      </c>
      <c r="X1131" s="217">
        <v>1.0277150869369507</v>
      </c>
      <c r="Y1131" s="217">
        <v>88.103141784667969</v>
      </c>
      <c r="Z1131" s="217">
        <v>32.356380462646484</v>
      </c>
      <c r="AA1131" s="217">
        <v>52380.52734375</v>
      </c>
      <c r="AB1131" s="216">
        <v>8654.82421875</v>
      </c>
    </row>
    <row r="1132" spans="1:28">
      <c r="A1132" s="352">
        <v>41849</v>
      </c>
      <c r="B1132" s="242" t="s">
        <v>183</v>
      </c>
      <c r="C1132" s="218" t="s">
        <v>122</v>
      </c>
      <c r="D1132" s="241"/>
      <c r="E1132" s="305">
        <v>129</v>
      </c>
      <c r="F1132" s="305">
        <v>10</v>
      </c>
      <c r="G1132" s="305">
        <v>385</v>
      </c>
      <c r="H1132" s="305">
        <v>30</v>
      </c>
      <c r="I1132" s="305">
        <v>1462</v>
      </c>
      <c r="J1132" s="305">
        <v>120</v>
      </c>
      <c r="K1132" s="215">
        <v>3068921</v>
      </c>
      <c r="L1132" s="215">
        <v>3128626</v>
      </c>
      <c r="M1132" s="216">
        <v>98.091651916503906</v>
      </c>
      <c r="N1132" s="215">
        <v>6031294</v>
      </c>
      <c r="O1132" s="215">
        <v>6160486</v>
      </c>
      <c r="P1132" s="216">
        <v>97.90289306640625</v>
      </c>
      <c r="Q1132" s="215">
        <v>1975</v>
      </c>
      <c r="R1132" s="217">
        <v>6.3126750290393829E-2</v>
      </c>
      <c r="S1132" s="215">
        <v>1584</v>
      </c>
      <c r="T1132" s="217">
        <v>2.5712257251143456E-2</v>
      </c>
      <c r="U1132" s="215">
        <v>95887</v>
      </c>
      <c r="V1132" s="217">
        <v>3.1244533061981201</v>
      </c>
      <c r="W1132" s="215">
        <v>55937</v>
      </c>
      <c r="X1132" s="217">
        <v>0.92744606733322144</v>
      </c>
      <c r="Y1132" s="217">
        <v>88.887664794921875</v>
      </c>
      <c r="Z1132" s="217">
        <v>32.519866943359375</v>
      </c>
      <c r="AA1132" s="217">
        <v>38984.765625</v>
      </c>
      <c r="AB1132" s="216">
        <v>6069.11669921875</v>
      </c>
    </row>
    <row r="1133" spans="1:28">
      <c r="A1133" s="352">
        <v>41849</v>
      </c>
      <c r="B1133" s="181" t="s">
        <v>126</v>
      </c>
      <c r="C1133" s="218" t="s">
        <v>122</v>
      </c>
      <c r="D1133" s="241"/>
      <c r="E1133" s="305">
        <v>103</v>
      </c>
      <c r="F1133" s="305">
        <v>4</v>
      </c>
      <c r="G1133" s="305">
        <v>302</v>
      </c>
      <c r="H1133" s="305">
        <v>12</v>
      </c>
      <c r="I1133" s="305">
        <v>916</v>
      </c>
      <c r="J1133" s="305">
        <v>50</v>
      </c>
      <c r="K1133" s="215">
        <v>2658813</v>
      </c>
      <c r="L1133" s="215">
        <v>2712058</v>
      </c>
      <c r="M1133" s="216">
        <v>98.036727905273438</v>
      </c>
      <c r="N1133" s="215">
        <v>5136215</v>
      </c>
      <c r="O1133" s="215">
        <v>5245649</v>
      </c>
      <c r="P1133" s="216">
        <v>97.913810729980469</v>
      </c>
      <c r="Q1133" s="215">
        <v>1664</v>
      </c>
      <c r="R1133" s="217">
        <v>6.1355620622634888E-2</v>
      </c>
      <c r="S1133" s="215">
        <v>1120</v>
      </c>
      <c r="T1133" s="217">
        <v>2.1351028233766556E-2</v>
      </c>
      <c r="U1133" s="215">
        <v>77637</v>
      </c>
      <c r="V1133" s="217">
        <v>2.9199872016906738</v>
      </c>
      <c r="W1133" s="215">
        <v>43483</v>
      </c>
      <c r="X1133" s="217">
        <v>0.84659618139266968</v>
      </c>
      <c r="Y1133" s="217">
        <v>88.82958984375</v>
      </c>
      <c r="Z1133" s="217">
        <v>31.813400268554688</v>
      </c>
      <c r="AA1133" s="217">
        <v>35378.23046875</v>
      </c>
      <c r="AB1133" s="216">
        <v>5262.046875</v>
      </c>
    </row>
    <row r="1134" spans="1:28">
      <c r="A1134" s="352">
        <v>41849</v>
      </c>
      <c r="B1134" s="181" t="s">
        <v>184</v>
      </c>
      <c r="C1134" s="218" t="s">
        <v>122</v>
      </c>
      <c r="D1134" s="241"/>
      <c r="E1134" s="305">
        <v>95</v>
      </c>
      <c r="F1134" s="305">
        <v>17</v>
      </c>
      <c r="G1134" s="305">
        <v>282</v>
      </c>
      <c r="H1134" s="305">
        <v>51</v>
      </c>
      <c r="I1134" s="305">
        <v>946</v>
      </c>
      <c r="J1134" s="305">
        <v>219</v>
      </c>
      <c r="K1134" s="215">
        <v>2630978</v>
      </c>
      <c r="L1134" s="215">
        <v>2697007</v>
      </c>
      <c r="M1134" s="216">
        <v>97.551765441894531</v>
      </c>
      <c r="N1134" s="215">
        <v>6109130</v>
      </c>
      <c r="O1134" s="215">
        <v>6251415</v>
      </c>
      <c r="P1134" s="216">
        <v>97.723953247070313</v>
      </c>
      <c r="Q1134" s="215">
        <v>8179</v>
      </c>
      <c r="R1134" s="217">
        <v>0.30326208472251892</v>
      </c>
      <c r="S1134" s="215">
        <v>15763</v>
      </c>
      <c r="T1134" s="217">
        <v>0.25215092301368713</v>
      </c>
      <c r="U1134" s="215">
        <v>116246</v>
      </c>
      <c r="V1134" s="217">
        <v>4.4183568954467773</v>
      </c>
      <c r="W1134" s="215">
        <v>64813</v>
      </c>
      <c r="X1134" s="217">
        <v>1.060920238494873</v>
      </c>
      <c r="Y1134" s="217">
        <v>73.021263122558594</v>
      </c>
      <c r="Z1134" s="217">
        <v>29.692663192749023</v>
      </c>
      <c r="AA1134" s="217">
        <v>34323.015625</v>
      </c>
      <c r="AB1134" s="216">
        <v>5687.50146484375</v>
      </c>
    </row>
    <row r="1135" spans="1:28">
      <c r="A1135" s="352">
        <v>41849</v>
      </c>
      <c r="B1135" s="181" t="s">
        <v>131</v>
      </c>
      <c r="C1135" s="218" t="s">
        <v>176</v>
      </c>
      <c r="D1135" s="241"/>
      <c r="E1135" s="305">
        <v>167</v>
      </c>
      <c r="F1135" s="305">
        <v>20</v>
      </c>
      <c r="G1135" s="305">
        <v>489</v>
      </c>
      <c r="H1135" s="305">
        <v>50</v>
      </c>
      <c r="I1135" s="305">
        <v>1558</v>
      </c>
      <c r="J1135" s="305">
        <v>176</v>
      </c>
      <c r="K1135" s="215">
        <v>18865</v>
      </c>
      <c r="L1135" s="215">
        <v>13746372</v>
      </c>
      <c r="M1135" s="216">
        <v>0.13723620772361755</v>
      </c>
      <c r="N1135" s="215">
        <v>42493864</v>
      </c>
      <c r="O1135" s="215">
        <v>42747432</v>
      </c>
      <c r="P1135" s="216">
        <v>99.406822204589844</v>
      </c>
      <c r="Q1135" s="215">
        <v>0</v>
      </c>
      <c r="R1135" s="217">
        <v>0</v>
      </c>
      <c r="S1135" s="215">
        <v>0</v>
      </c>
      <c r="T1135" s="217">
        <v>0</v>
      </c>
      <c r="U1135" s="215">
        <v>85175</v>
      </c>
      <c r="V1135" s="217">
        <v>451.49746704101562</v>
      </c>
      <c r="W1135" s="215">
        <v>292049</v>
      </c>
      <c r="X1135" s="217">
        <v>0.68727332353591919</v>
      </c>
      <c r="Y1135" s="217">
        <v>40.994976043701172</v>
      </c>
      <c r="Z1135" s="217">
        <v>25.810844421386719</v>
      </c>
      <c r="AA1135" s="217">
        <v>72082.09375</v>
      </c>
      <c r="AB1135" s="216">
        <v>14842.65625</v>
      </c>
    </row>
    <row r="1136" spans="1:28">
      <c r="A1136" s="352">
        <v>41849</v>
      </c>
      <c r="B1136" s="181" t="s">
        <v>124</v>
      </c>
      <c r="C1136" s="181" t="s">
        <v>176</v>
      </c>
      <c r="D1136" s="241"/>
      <c r="E1136" s="180">
        <v>113</v>
      </c>
      <c r="F1136" s="180">
        <v>36</v>
      </c>
      <c r="G1136" s="180">
        <v>332</v>
      </c>
      <c r="H1136" s="180">
        <v>98</v>
      </c>
      <c r="I1136" s="180">
        <v>1261</v>
      </c>
      <c r="J1136" s="180">
        <v>362</v>
      </c>
      <c r="K1136" s="215">
        <v>15050</v>
      </c>
      <c r="L1136" s="215">
        <v>10284271</v>
      </c>
      <c r="M1136" s="216">
        <v>0.14633998274803162</v>
      </c>
      <c r="N1136" s="215">
        <v>28926552</v>
      </c>
      <c r="O1136" s="215">
        <v>29236204</v>
      </c>
      <c r="P1136" s="216">
        <v>98.940864562988281</v>
      </c>
      <c r="Q1136" s="215">
        <v>0</v>
      </c>
      <c r="R1136" s="217">
        <v>0</v>
      </c>
      <c r="S1136" s="215">
        <v>0</v>
      </c>
      <c r="T1136" s="217">
        <v>0</v>
      </c>
      <c r="U1136" s="215">
        <v>68619</v>
      </c>
      <c r="V1136" s="217">
        <v>455.940185546875</v>
      </c>
      <c r="W1136" s="215">
        <v>146236</v>
      </c>
      <c r="X1136" s="217">
        <v>0.50554245710372925</v>
      </c>
      <c r="Y1136" s="217">
        <v>40.638046264648438</v>
      </c>
      <c r="Z1136" s="217">
        <v>26.345558166503906</v>
      </c>
      <c r="AA1136" s="217">
        <v>50640.78515625</v>
      </c>
      <c r="AB1136" s="216">
        <v>9939.763671875</v>
      </c>
    </row>
    <row r="1137" spans="1:28">
      <c r="A1137" s="352">
        <v>41849</v>
      </c>
      <c r="B1137" s="206" t="s">
        <v>133</v>
      </c>
      <c r="C1137" s="206" t="s">
        <v>176</v>
      </c>
      <c r="D1137" s="241"/>
      <c r="E1137" s="180">
        <v>163</v>
      </c>
      <c r="F1137" s="180">
        <v>10</v>
      </c>
      <c r="G1137" s="180">
        <v>482</v>
      </c>
      <c r="H1137" s="180">
        <v>29</v>
      </c>
      <c r="I1137" s="180">
        <v>1515</v>
      </c>
      <c r="J1137" s="180">
        <v>104</v>
      </c>
      <c r="K1137" s="254">
        <v>17885</v>
      </c>
      <c r="L1137" s="254">
        <v>13839732</v>
      </c>
      <c r="M1137" s="246">
        <v>0.12922938168048859</v>
      </c>
      <c r="N1137" s="254">
        <v>50360312</v>
      </c>
      <c r="O1137" s="254">
        <v>50548564</v>
      </c>
      <c r="P1137" s="246">
        <v>99.627578735351563</v>
      </c>
      <c r="Q1137" s="254">
        <v>0</v>
      </c>
      <c r="R1137" s="249">
        <v>0</v>
      </c>
      <c r="S1137" s="254">
        <v>0</v>
      </c>
      <c r="T1137" s="249">
        <v>0</v>
      </c>
      <c r="U1137" s="254">
        <v>79651</v>
      </c>
      <c r="V1137" s="249">
        <v>445.35086059570312</v>
      </c>
      <c r="W1137" s="254">
        <v>198052</v>
      </c>
      <c r="X1137" s="249">
        <v>0.39327001571655273</v>
      </c>
      <c r="Y1137" s="249">
        <v>41.462966918945313</v>
      </c>
      <c r="Z1137" s="249">
        <v>26.183933258056641</v>
      </c>
      <c r="AA1137" s="249">
        <v>94436.65625</v>
      </c>
      <c r="AB1137" s="246">
        <v>19294.046875</v>
      </c>
    </row>
    <row r="1138" spans="1:28">
      <c r="A1138" s="352">
        <v>41849</v>
      </c>
      <c r="B1138" s="206" t="s">
        <v>125</v>
      </c>
      <c r="C1138" s="206" t="s">
        <v>176</v>
      </c>
      <c r="D1138" s="241"/>
      <c r="E1138" s="180">
        <v>164</v>
      </c>
      <c r="F1138" s="180">
        <v>9</v>
      </c>
      <c r="G1138" s="180">
        <v>468</v>
      </c>
      <c r="H1138" s="180">
        <v>27</v>
      </c>
      <c r="I1138" s="180">
        <v>1514</v>
      </c>
      <c r="J1138" s="180">
        <v>106</v>
      </c>
      <c r="K1138" s="254">
        <v>17325</v>
      </c>
      <c r="L1138" s="254">
        <v>11040208</v>
      </c>
      <c r="M1138" s="246">
        <v>0.15692639350891113</v>
      </c>
      <c r="N1138" s="254">
        <v>36700044</v>
      </c>
      <c r="O1138" s="254">
        <v>36896124</v>
      </c>
      <c r="P1138" s="246">
        <v>99.468559265136719</v>
      </c>
      <c r="Q1138" s="254">
        <v>0</v>
      </c>
      <c r="R1138" s="249">
        <v>0</v>
      </c>
      <c r="S1138" s="254">
        <v>0</v>
      </c>
      <c r="T1138" s="249">
        <v>0</v>
      </c>
      <c r="U1138" s="254">
        <v>66227</v>
      </c>
      <c r="V1138" s="249">
        <v>382.26263427734375</v>
      </c>
      <c r="W1138" s="254">
        <v>156853</v>
      </c>
      <c r="X1138" s="249">
        <v>0.42739185690879822</v>
      </c>
      <c r="Y1138" s="249">
        <v>41.033782958984375</v>
      </c>
      <c r="Z1138" s="249">
        <v>25.762392044067383</v>
      </c>
      <c r="AA1138" s="249">
        <v>67128.34375</v>
      </c>
      <c r="AB1138" s="246">
        <v>13143.640625</v>
      </c>
    </row>
    <row r="1139" spans="1:28">
      <c r="A1139" s="352">
        <v>41849</v>
      </c>
      <c r="B1139" s="181" t="s">
        <v>127</v>
      </c>
      <c r="C1139" s="181" t="s">
        <v>128</v>
      </c>
      <c r="D1139" s="241"/>
      <c r="E1139" s="388">
        <v>150</v>
      </c>
      <c r="F1139" s="388">
        <v>12</v>
      </c>
      <c r="G1139" s="388">
        <v>450</v>
      </c>
      <c r="H1139" s="388">
        <v>36</v>
      </c>
      <c r="I1139" s="388">
        <v>1432</v>
      </c>
      <c r="J1139" s="388">
        <v>122</v>
      </c>
      <c r="K1139" s="187">
        <v>4692668</v>
      </c>
      <c r="L1139" s="187">
        <v>4696405</v>
      </c>
      <c r="M1139" s="185">
        <v>99.920425415039063</v>
      </c>
      <c r="N1139" s="187">
        <v>20594024</v>
      </c>
      <c r="O1139" s="187">
        <v>20702246</v>
      </c>
      <c r="P1139" s="185">
        <v>99.477241516113281</v>
      </c>
      <c r="Q1139" s="187">
        <v>117144</v>
      </c>
      <c r="R1139" s="186">
        <v>2.4943335056304932</v>
      </c>
      <c r="S1139" s="187">
        <v>9357</v>
      </c>
      <c r="T1139" s="186">
        <v>4.5197993516921997E-2</v>
      </c>
      <c r="U1139" s="187">
        <v>47721</v>
      </c>
      <c r="V1139" s="186">
        <v>1.0169268846511841</v>
      </c>
      <c r="W1139" s="187">
        <v>19269</v>
      </c>
      <c r="X1139" s="186">
        <v>9.3565978109836578E-2</v>
      </c>
      <c r="Y1139" s="186">
        <v>112.21598815917969</v>
      </c>
      <c r="Z1139" s="186">
        <v>27.530008316040039</v>
      </c>
      <c r="AA1139" s="186">
        <v>53539.50390625</v>
      </c>
      <c r="AB1139" s="185">
        <v>8429.9091796875</v>
      </c>
    </row>
    <row r="1140" spans="1:28">
      <c r="A1140" s="352">
        <v>41849</v>
      </c>
      <c r="B1140" s="181" t="s">
        <v>129</v>
      </c>
      <c r="C1140" s="181" t="s">
        <v>128</v>
      </c>
      <c r="D1140" s="241"/>
      <c r="E1140" s="388">
        <v>151</v>
      </c>
      <c r="F1140" s="388">
        <v>3</v>
      </c>
      <c r="G1140" s="388">
        <v>449</v>
      </c>
      <c r="H1140" s="388">
        <v>8</v>
      </c>
      <c r="I1140" s="388">
        <v>1258</v>
      </c>
      <c r="J1140" s="388">
        <v>30</v>
      </c>
      <c r="K1140" s="187">
        <v>2699976</v>
      </c>
      <c r="L1140" s="187">
        <v>2703221</v>
      </c>
      <c r="M1140" s="185">
        <v>99.879959106445313</v>
      </c>
      <c r="N1140" s="187">
        <v>12749116</v>
      </c>
      <c r="O1140" s="187">
        <v>12805988</v>
      </c>
      <c r="P1140" s="185">
        <v>99.555892944335937</v>
      </c>
      <c r="Q1140" s="187">
        <v>44152</v>
      </c>
      <c r="R1140" s="186">
        <v>1.6333107948303223</v>
      </c>
      <c r="S1140" s="187">
        <v>6960</v>
      </c>
      <c r="T1140" s="186">
        <v>5.4349575191736221E-2</v>
      </c>
      <c r="U1140" s="187">
        <v>29175</v>
      </c>
      <c r="V1140" s="186">
        <v>1.0805652141571045</v>
      </c>
      <c r="W1140" s="187">
        <v>11266</v>
      </c>
      <c r="X1140" s="186">
        <v>8.8366910815238953E-2</v>
      </c>
      <c r="Y1140" s="186">
        <v>106.07887268066406</v>
      </c>
      <c r="Z1140" s="186">
        <v>28.795070648193359</v>
      </c>
      <c r="AA1140" s="186">
        <v>35092.54296875</v>
      </c>
      <c r="AB1140" s="185">
        <v>5392.94384765625</v>
      </c>
    </row>
    <row r="1141" spans="1:28">
      <c r="A1141" s="352">
        <v>41849</v>
      </c>
      <c r="B1141" s="199" t="s">
        <v>130</v>
      </c>
      <c r="C1141" s="199" t="s">
        <v>128</v>
      </c>
      <c r="D1141" s="241"/>
      <c r="E1141" s="219">
        <v>176</v>
      </c>
      <c r="F1141" s="219">
        <v>5</v>
      </c>
      <c r="G1141" s="219">
        <v>528</v>
      </c>
      <c r="H1141" s="219">
        <v>15</v>
      </c>
      <c r="I1141" s="219">
        <v>866</v>
      </c>
      <c r="J1141" s="219">
        <v>32</v>
      </c>
      <c r="K1141" s="255">
        <v>5779845</v>
      </c>
      <c r="L1141" s="255">
        <v>5780610</v>
      </c>
      <c r="M1141" s="196">
        <v>99.986763000488281</v>
      </c>
      <c r="N1141" s="255">
        <v>28965648</v>
      </c>
      <c r="O1141" s="255">
        <v>29028296</v>
      </c>
      <c r="P1141" s="196">
        <v>99.7841796875</v>
      </c>
      <c r="Q1141" s="255">
        <v>56395</v>
      </c>
      <c r="R1141" s="214">
        <v>0.9755890965461731</v>
      </c>
      <c r="S1141" s="255">
        <v>2270</v>
      </c>
      <c r="T1141" s="214">
        <v>7.8199561685323715E-3</v>
      </c>
      <c r="U1141" s="255">
        <v>43254</v>
      </c>
      <c r="V1141" s="214">
        <v>0.74835914373397827</v>
      </c>
      <c r="W1141" s="255">
        <v>19302</v>
      </c>
      <c r="X1141" s="214">
        <v>6.66375532746315E-2</v>
      </c>
      <c r="Y1141" s="256">
        <v>116.07337188720703</v>
      </c>
      <c r="Z1141" s="256">
        <v>27.892633438110352</v>
      </c>
      <c r="AA1141" s="256">
        <v>66352.7109375</v>
      </c>
      <c r="AB1141" s="256">
        <v>12245.2041015625</v>
      </c>
    </row>
    <row r="1142" spans="1:28">
      <c r="A1142" s="352">
        <v>41849</v>
      </c>
      <c r="B1142" s="180" t="s">
        <v>132</v>
      </c>
      <c r="C1142" s="180" t="s">
        <v>128</v>
      </c>
      <c r="D1142" s="241"/>
      <c r="E1142" s="219">
        <v>178</v>
      </c>
      <c r="F1142" s="219">
        <v>5</v>
      </c>
      <c r="G1142" s="219">
        <v>527</v>
      </c>
      <c r="H1142" s="219">
        <v>15</v>
      </c>
      <c r="I1142" s="219">
        <v>1006</v>
      </c>
      <c r="J1142" s="219">
        <v>32</v>
      </c>
      <c r="K1142" s="219">
        <v>4613487</v>
      </c>
      <c r="L1142" s="219">
        <v>4614548</v>
      </c>
      <c r="M1142" s="196">
        <v>99.977005004882813</v>
      </c>
      <c r="N1142" s="219">
        <v>22580372</v>
      </c>
      <c r="O1142" s="219">
        <v>22641000</v>
      </c>
      <c r="P1142" s="196">
        <v>99.732223510742187</v>
      </c>
      <c r="Q1142" s="219">
        <v>7140</v>
      </c>
      <c r="R1142" s="196">
        <v>0.15472804009914398</v>
      </c>
      <c r="S1142" s="219">
        <v>2153</v>
      </c>
      <c r="T1142" s="196">
        <v>9.5092970877885818E-3</v>
      </c>
      <c r="U1142" s="219">
        <v>36875</v>
      </c>
      <c r="V1142" s="196">
        <v>0.79928696155548096</v>
      </c>
      <c r="W1142" s="219">
        <v>15005</v>
      </c>
      <c r="X1142" s="196">
        <v>6.6451519727706909E-2</v>
      </c>
      <c r="Y1142" s="194">
        <v>107.66716766357422</v>
      </c>
      <c r="Z1142" s="194">
        <v>26.960763931274414</v>
      </c>
      <c r="AA1142" s="194">
        <v>55034.0078125</v>
      </c>
      <c r="AB1142" s="194">
        <v>8758.8134765625</v>
      </c>
    </row>
    <row r="1143" spans="1:28">
      <c r="A1143" s="352">
        <v>41848</v>
      </c>
      <c r="B1143" s="199" t="s">
        <v>6</v>
      </c>
      <c r="C1143" s="199"/>
      <c r="D1143" s="241"/>
      <c r="E1143" s="219">
        <v>1916</v>
      </c>
      <c r="F1143" s="219">
        <v>199</v>
      </c>
      <c r="G1143" s="219">
        <v>5670</v>
      </c>
      <c r="H1143" s="219">
        <v>577</v>
      </c>
      <c r="I1143" s="219">
        <v>17154</v>
      </c>
      <c r="J1143" s="219">
        <v>2228</v>
      </c>
      <c r="K1143" s="255">
        <v>37482901</v>
      </c>
      <c r="L1143" s="255">
        <v>88102451</v>
      </c>
      <c r="M1143" s="196">
        <v>42.544674494924095</v>
      </c>
      <c r="N1143" s="255">
        <v>289903012</v>
      </c>
      <c r="O1143" s="255">
        <v>292100149</v>
      </c>
      <c r="P1143" s="196">
        <v>99.247813803751257</v>
      </c>
      <c r="Q1143" s="255">
        <v>312172</v>
      </c>
      <c r="R1143" s="214" t="e">
        <v>#DIV/0!</v>
      </c>
      <c r="S1143" s="255">
        <v>209619</v>
      </c>
      <c r="T1143" s="214">
        <v>0.16419553017948793</v>
      </c>
      <c r="U1143" s="255">
        <v>1281114</v>
      </c>
      <c r="V1143" s="214">
        <v>3.4178624466927388</v>
      </c>
      <c r="W1143" s="255">
        <v>1385095</v>
      </c>
      <c r="X1143" s="214">
        <v>0.47777875837508088</v>
      </c>
      <c r="Y1143" s="256">
        <v>76.204243214925128</v>
      </c>
      <c r="Z1143" s="256">
        <v>27.947126706441242</v>
      </c>
      <c r="AA1143" s="256">
        <v>746594.6953125</v>
      </c>
      <c r="AB1143" s="256">
        <v>133055.92724609375</v>
      </c>
    </row>
    <row r="1144" spans="1:28">
      <c r="A1144" s="352">
        <v>41848</v>
      </c>
      <c r="B1144" s="180" t="s">
        <v>134</v>
      </c>
      <c r="C1144" s="180"/>
      <c r="D1144" s="241"/>
      <c r="E1144" s="219">
        <v>653</v>
      </c>
      <c r="F1144" s="219">
        <v>99</v>
      </c>
      <c r="G1144" s="219">
        <v>1945</v>
      </c>
      <c r="H1144" s="219">
        <v>299</v>
      </c>
      <c r="I1144" s="219">
        <v>6763</v>
      </c>
      <c r="J1144" s="219">
        <v>1264</v>
      </c>
      <c r="K1144" s="219">
        <v>19481218</v>
      </c>
      <c r="L1144" s="219">
        <v>19973359</v>
      </c>
      <c r="M1144" s="196">
        <v>97.536012845911401</v>
      </c>
      <c r="N1144" s="219">
        <v>41322513</v>
      </c>
      <c r="O1144" s="219">
        <v>42248323</v>
      </c>
      <c r="P1144" s="196">
        <v>97.808646747943101</v>
      </c>
      <c r="Q1144" s="219">
        <v>103417</v>
      </c>
      <c r="R1144" s="196">
        <v>0.5177747027954489</v>
      </c>
      <c r="S1144" s="219">
        <v>187467</v>
      </c>
      <c r="T1144" s="196">
        <v>0.44372649403186826</v>
      </c>
      <c r="U1144" s="219">
        <v>809938</v>
      </c>
      <c r="V1144" s="196">
        <v>4.1575326338058431</v>
      </c>
      <c r="W1144" s="219">
        <v>491608</v>
      </c>
      <c r="X1144" s="196">
        <v>1.1896856405281666</v>
      </c>
      <c r="Y1144" s="194">
        <v>79.327996826171869</v>
      </c>
      <c r="Z1144" s="194">
        <v>30.126384735107422</v>
      </c>
      <c r="AA1144" s="194">
        <v>238155.80859375</v>
      </c>
      <c r="AB1144" s="194">
        <v>37591.27001953125</v>
      </c>
    </row>
    <row r="1145" spans="1:28">
      <c r="A1145" s="352">
        <v>41848</v>
      </c>
      <c r="B1145" s="180" t="s">
        <v>175</v>
      </c>
      <c r="C1145" s="180"/>
      <c r="D1145" s="241"/>
      <c r="E1145" s="219">
        <v>608</v>
      </c>
      <c r="F1145" s="219">
        <v>75</v>
      </c>
      <c r="G1145" s="219">
        <v>1771</v>
      </c>
      <c r="H1145" s="219">
        <v>204</v>
      </c>
      <c r="I1145" s="219">
        <v>5848</v>
      </c>
      <c r="J1145" s="219">
        <v>748</v>
      </c>
      <c r="K1145" s="219">
        <v>69125</v>
      </c>
      <c r="L1145" s="219">
        <v>50187075</v>
      </c>
      <c r="M1145" s="196">
        <v>0.13773466574810347</v>
      </c>
      <c r="N1145" s="219">
        <v>163460508</v>
      </c>
      <c r="O1145" s="219">
        <v>164435896</v>
      </c>
      <c r="P1145" s="196">
        <v>99.406827813313953</v>
      </c>
      <c r="Q1145" s="219">
        <v>0</v>
      </c>
      <c r="R1145" s="196" t="e">
        <v>#DIV/0!</v>
      </c>
      <c r="S1145" s="219">
        <v>0</v>
      </c>
      <c r="T1145" s="196" t="e">
        <v>#DIV/0!</v>
      </c>
      <c r="U1145" s="219">
        <v>310197</v>
      </c>
      <c r="V1145" s="196">
        <v>448.74792434778533</v>
      </c>
      <c r="W1145" s="219">
        <v>823528</v>
      </c>
      <c r="X1145" s="196">
        <v>0.50380854589958868</v>
      </c>
      <c r="Y1145" s="194">
        <v>40.664020538330078</v>
      </c>
      <c r="Z1145" s="194">
        <v>25.887514591217041</v>
      </c>
      <c r="AA1145" s="194">
        <v>298535.6484375</v>
      </c>
      <c r="AB1145" s="194">
        <v>59534.857421875</v>
      </c>
    </row>
    <row r="1146" spans="1:28">
      <c r="A1146" s="352">
        <v>41848</v>
      </c>
      <c r="B1146" s="218" t="s">
        <v>135</v>
      </c>
      <c r="C1146" s="126"/>
      <c r="D1146" s="241"/>
      <c r="E1146" s="219">
        <v>655</v>
      </c>
      <c r="F1146" s="219">
        <v>25</v>
      </c>
      <c r="G1146" s="219">
        <v>1954</v>
      </c>
      <c r="H1146" s="219">
        <v>74</v>
      </c>
      <c r="I1146" s="219">
        <v>4543</v>
      </c>
      <c r="J1146" s="219">
        <v>216</v>
      </c>
      <c r="K1146" s="189">
        <v>17932558</v>
      </c>
      <c r="L1146" s="189">
        <v>17942017</v>
      </c>
      <c r="M1146" s="196">
        <v>99.947280174798621</v>
      </c>
      <c r="N1146" s="189">
        <v>85119991</v>
      </c>
      <c r="O1146" s="189">
        <v>85415930</v>
      </c>
      <c r="P1146" s="196">
        <v>99.653531841191693</v>
      </c>
      <c r="Q1146" s="189">
        <v>208755</v>
      </c>
      <c r="R1146" s="192">
        <v>1.1634979393636746</v>
      </c>
      <c r="S1146" s="189">
        <v>22152</v>
      </c>
      <c r="T1146" s="192">
        <v>2.5934271738054949E-2</v>
      </c>
      <c r="U1146" s="189">
        <v>160979</v>
      </c>
      <c r="V1146" s="205">
        <v>0.89769122824469272</v>
      </c>
      <c r="W1146" s="189">
        <v>69959</v>
      </c>
      <c r="X1146" s="205">
        <v>8.2188683865143095E-2</v>
      </c>
      <c r="Y1146" s="203">
        <v>108.62071228027344</v>
      </c>
      <c r="Z1146" s="203">
        <v>27.827480792999268</v>
      </c>
      <c r="AA1146" s="203">
        <v>209903.23828125</v>
      </c>
      <c r="AB1146" s="203">
        <v>35929.7998046875</v>
      </c>
    </row>
    <row r="1147" spans="1:28">
      <c r="A1147" s="352">
        <v>41848</v>
      </c>
      <c r="B1147" s="218" t="s">
        <v>121</v>
      </c>
      <c r="C1147" s="218" t="s">
        <v>122</v>
      </c>
      <c r="D1147" s="241"/>
      <c r="E1147" s="305">
        <v>168</v>
      </c>
      <c r="F1147" s="305">
        <v>56</v>
      </c>
      <c r="G1147" s="305">
        <v>492</v>
      </c>
      <c r="H1147" s="305">
        <v>169</v>
      </c>
      <c r="I1147" s="305">
        <v>1924</v>
      </c>
      <c r="J1147" s="305">
        <v>742</v>
      </c>
      <c r="K1147" s="215">
        <v>6619552</v>
      </c>
      <c r="L1147" s="215">
        <v>6854827</v>
      </c>
      <c r="M1147" s="216">
        <v>96.5677490234375</v>
      </c>
      <c r="N1147" s="215">
        <v>14727733</v>
      </c>
      <c r="O1147" s="215">
        <v>15113492</v>
      </c>
      <c r="P1147" s="216">
        <v>97.447586059570313</v>
      </c>
      <c r="Q1147" s="215">
        <v>79745</v>
      </c>
      <c r="R1147" s="217">
        <v>1.1633408069610596</v>
      </c>
      <c r="S1147" s="215">
        <v>130267</v>
      </c>
      <c r="T1147" s="217">
        <v>0.86192524433135986</v>
      </c>
      <c r="U1147" s="215">
        <v>365591</v>
      </c>
      <c r="V1147" s="217">
        <v>5.5228962898254395</v>
      </c>
      <c r="W1147" s="215">
        <v>242843</v>
      </c>
      <c r="X1147" s="217">
        <v>1.6488823890686035</v>
      </c>
      <c r="Y1147" s="217">
        <v>67.735298156738281</v>
      </c>
      <c r="Z1147" s="217">
        <v>24.425243377685547</v>
      </c>
      <c r="AA1147" s="217">
        <v>70284.1171875</v>
      </c>
      <c r="AB1147" s="216">
        <v>10745.94921875</v>
      </c>
    </row>
    <row r="1148" spans="1:28">
      <c r="A1148" s="352">
        <v>41848</v>
      </c>
      <c r="B1148" s="242" t="s">
        <v>123</v>
      </c>
      <c r="C1148" s="218" t="s">
        <v>122</v>
      </c>
      <c r="D1148" s="241"/>
      <c r="E1148" s="305">
        <v>158</v>
      </c>
      <c r="F1148" s="305">
        <v>12</v>
      </c>
      <c r="G1148" s="305">
        <v>484</v>
      </c>
      <c r="H1148" s="305">
        <v>37</v>
      </c>
      <c r="I1148" s="305">
        <v>1515</v>
      </c>
      <c r="J1148" s="305">
        <v>139</v>
      </c>
      <c r="K1148" s="215">
        <v>4337720</v>
      </c>
      <c r="L1148" s="215">
        <v>4414010</v>
      </c>
      <c r="M1148" s="216">
        <v>98.271636962890625</v>
      </c>
      <c r="N1148" s="215">
        <v>8073100</v>
      </c>
      <c r="O1148" s="215">
        <v>8234498</v>
      </c>
      <c r="P1148" s="216">
        <v>98.03997802734375</v>
      </c>
      <c r="Q1148" s="215">
        <v>6271</v>
      </c>
      <c r="R1148" s="217">
        <v>0.14207036793231964</v>
      </c>
      <c r="S1148" s="215">
        <v>17659</v>
      </c>
      <c r="T1148" s="217">
        <v>0.21445144712924957</v>
      </c>
      <c r="U1148" s="215">
        <v>135078</v>
      </c>
      <c r="V1148" s="217">
        <v>3.1140322685241699</v>
      </c>
      <c r="W1148" s="215">
        <v>78796</v>
      </c>
      <c r="X1148" s="217">
        <v>0.97603154182434082</v>
      </c>
      <c r="Y1148" s="217">
        <v>84.953094482421875</v>
      </c>
      <c r="Z1148" s="217">
        <v>32.033988952636719</v>
      </c>
      <c r="AA1148" s="217">
        <v>53033.28125</v>
      </c>
      <c r="AB1148" s="216">
        <v>8719.080078125</v>
      </c>
    </row>
    <row r="1149" spans="1:28">
      <c r="A1149" s="352">
        <v>41848</v>
      </c>
      <c r="B1149" s="242" t="s">
        <v>183</v>
      </c>
      <c r="C1149" s="218" t="s">
        <v>122</v>
      </c>
      <c r="D1149" s="241"/>
      <c r="E1149" s="305">
        <v>129</v>
      </c>
      <c r="F1149" s="305">
        <v>10</v>
      </c>
      <c r="G1149" s="305">
        <v>385</v>
      </c>
      <c r="H1149" s="305">
        <v>30</v>
      </c>
      <c r="I1149" s="305">
        <v>1462</v>
      </c>
      <c r="J1149" s="305">
        <v>114</v>
      </c>
      <c r="K1149" s="215">
        <v>3047892</v>
      </c>
      <c r="L1149" s="215">
        <v>3105961</v>
      </c>
      <c r="M1149" s="216">
        <v>98.130401611328125</v>
      </c>
      <c r="N1149" s="215">
        <v>6449412</v>
      </c>
      <c r="O1149" s="215">
        <v>6578081</v>
      </c>
      <c r="P1149" s="216">
        <v>98.043975830078125</v>
      </c>
      <c r="Q1149" s="215">
        <v>2831</v>
      </c>
      <c r="R1149" s="217">
        <v>9.114731103181839E-2</v>
      </c>
      <c r="S1149" s="215">
        <v>9540</v>
      </c>
      <c r="T1149" s="217">
        <v>0.14502710103988647</v>
      </c>
      <c r="U1149" s="215">
        <v>98735</v>
      </c>
      <c r="V1149" s="217">
        <v>3.2394521236419678</v>
      </c>
      <c r="W1149" s="215">
        <v>55739</v>
      </c>
      <c r="X1149" s="217">
        <v>0.86424934864044189</v>
      </c>
      <c r="Y1149" s="217">
        <v>85.019233703613281</v>
      </c>
      <c r="Z1149" s="217">
        <v>32.621730804443359</v>
      </c>
      <c r="AA1149" s="217">
        <v>40398.76171875</v>
      </c>
      <c r="AB1149" s="216">
        <v>6499.14306640625</v>
      </c>
    </row>
    <row r="1150" spans="1:28">
      <c r="A1150" s="352">
        <v>41848</v>
      </c>
      <c r="B1150" s="181" t="s">
        <v>126</v>
      </c>
      <c r="C1150" s="218" t="s">
        <v>122</v>
      </c>
      <c r="D1150" s="241"/>
      <c r="E1150" s="305">
        <v>103</v>
      </c>
      <c r="F1150" s="305">
        <v>4</v>
      </c>
      <c r="G1150" s="305">
        <v>302</v>
      </c>
      <c r="H1150" s="305">
        <v>12</v>
      </c>
      <c r="I1150" s="305">
        <v>916</v>
      </c>
      <c r="J1150" s="305">
        <v>50</v>
      </c>
      <c r="K1150" s="215">
        <v>2794217</v>
      </c>
      <c r="L1150" s="215">
        <v>2848378</v>
      </c>
      <c r="M1150" s="216">
        <v>98.098533630371094</v>
      </c>
      <c r="N1150" s="215">
        <v>5587425</v>
      </c>
      <c r="O1150" s="215">
        <v>5669138</v>
      </c>
      <c r="P1150" s="216">
        <v>98.558631896972656</v>
      </c>
      <c r="Q1150" s="215">
        <v>1904</v>
      </c>
      <c r="R1150" s="217">
        <v>6.6845059394836426E-2</v>
      </c>
      <c r="S1150" s="215">
        <v>1225</v>
      </c>
      <c r="T1150" s="217">
        <v>2.1608224138617516E-2</v>
      </c>
      <c r="U1150" s="215">
        <v>86699</v>
      </c>
      <c r="V1150" s="217">
        <v>3.1028013229370117</v>
      </c>
      <c r="W1150" s="215">
        <v>46357</v>
      </c>
      <c r="X1150" s="217">
        <v>0.8296666145324707</v>
      </c>
      <c r="Y1150" s="217">
        <v>85.621101379394531</v>
      </c>
      <c r="Z1150" s="217">
        <v>31.73114013671875</v>
      </c>
      <c r="AA1150" s="217">
        <v>38328.11328125</v>
      </c>
      <c r="AB1150" s="216">
        <v>5779.00732421875</v>
      </c>
    </row>
    <row r="1151" spans="1:28">
      <c r="A1151" s="352">
        <v>41848</v>
      </c>
      <c r="B1151" s="181" t="s">
        <v>184</v>
      </c>
      <c r="C1151" s="218" t="s">
        <v>122</v>
      </c>
      <c r="D1151" s="241"/>
      <c r="E1151" s="305">
        <v>95</v>
      </c>
      <c r="F1151" s="305">
        <v>17</v>
      </c>
      <c r="G1151" s="305">
        <v>282</v>
      </c>
      <c r="H1151" s="305">
        <v>51</v>
      </c>
      <c r="I1151" s="305">
        <v>946</v>
      </c>
      <c r="J1151" s="305">
        <v>219</v>
      </c>
      <c r="K1151" s="215">
        <v>2681837</v>
      </c>
      <c r="L1151" s="215">
        <v>2750183</v>
      </c>
      <c r="M1151" s="216">
        <v>97.514854431152344</v>
      </c>
      <c r="N1151" s="215">
        <v>6484843</v>
      </c>
      <c r="O1151" s="215">
        <v>6653114</v>
      </c>
      <c r="P1151" s="216">
        <v>97.470794677734375</v>
      </c>
      <c r="Q1151" s="215">
        <v>12666</v>
      </c>
      <c r="R1151" s="217">
        <v>0.46055117249488831</v>
      </c>
      <c r="S1151" s="215">
        <v>28776</v>
      </c>
      <c r="T1151" s="217">
        <v>0.43251925706863403</v>
      </c>
      <c r="U1151" s="215">
        <v>123835</v>
      </c>
      <c r="V1151" s="217">
        <v>4.6175436973571777</v>
      </c>
      <c r="W1151" s="215">
        <v>67873</v>
      </c>
      <c r="X1151" s="217">
        <v>1.0466406345367432</v>
      </c>
      <c r="Y1151" s="217">
        <v>73.311256408691406</v>
      </c>
      <c r="Z1151" s="217">
        <v>29.819820404052734</v>
      </c>
      <c r="AA1151" s="217">
        <v>36111.53515625</v>
      </c>
      <c r="AB1151" s="216">
        <v>5848.09033203125</v>
      </c>
    </row>
    <row r="1152" spans="1:28">
      <c r="A1152" s="352">
        <v>41848</v>
      </c>
      <c r="B1152" s="181" t="s">
        <v>131</v>
      </c>
      <c r="C1152" s="218" t="s">
        <v>176</v>
      </c>
      <c r="D1152" s="241"/>
      <c r="E1152" s="305">
        <v>168</v>
      </c>
      <c r="F1152" s="305">
        <v>20</v>
      </c>
      <c r="G1152" s="305">
        <v>489</v>
      </c>
      <c r="H1152" s="305">
        <v>50</v>
      </c>
      <c r="I1152" s="305">
        <v>1558</v>
      </c>
      <c r="J1152" s="305">
        <v>176</v>
      </c>
      <c r="K1152" s="215">
        <v>18865</v>
      </c>
      <c r="L1152" s="215">
        <v>14277011</v>
      </c>
      <c r="M1152" s="216">
        <v>0.13213549554347992</v>
      </c>
      <c r="N1152" s="215">
        <v>43986716</v>
      </c>
      <c r="O1152" s="215">
        <v>44268808</v>
      </c>
      <c r="P1152" s="216">
        <v>99.362777709960937</v>
      </c>
      <c r="Q1152" s="215">
        <v>0</v>
      </c>
      <c r="R1152" s="217">
        <v>0</v>
      </c>
      <c r="S1152" s="215">
        <v>0</v>
      </c>
      <c r="T1152" s="217">
        <v>0</v>
      </c>
      <c r="U1152" s="215">
        <v>90675</v>
      </c>
      <c r="V1152" s="217">
        <v>480.65200805664062</v>
      </c>
      <c r="W1152" s="215">
        <v>309524</v>
      </c>
      <c r="X1152" s="217">
        <v>0.70367610454559326</v>
      </c>
      <c r="Y1152" s="217">
        <v>40.753814697265625</v>
      </c>
      <c r="Z1152" s="217">
        <v>25.908464431762695</v>
      </c>
      <c r="AA1152" s="217">
        <v>75770.75</v>
      </c>
      <c r="AB1152" s="216">
        <v>15739.1650390625</v>
      </c>
    </row>
    <row r="1153" spans="1:28">
      <c r="A1153" s="352">
        <v>41848</v>
      </c>
      <c r="B1153" s="181" t="s">
        <v>124</v>
      </c>
      <c r="C1153" s="181" t="s">
        <v>176</v>
      </c>
      <c r="D1153" s="241"/>
      <c r="E1153" s="180">
        <v>113</v>
      </c>
      <c r="F1153" s="180">
        <v>36</v>
      </c>
      <c r="G1153" s="180">
        <v>332</v>
      </c>
      <c r="H1153" s="180">
        <v>98</v>
      </c>
      <c r="I1153" s="180">
        <v>1261</v>
      </c>
      <c r="J1153" s="180">
        <v>362</v>
      </c>
      <c r="K1153" s="215">
        <v>15050</v>
      </c>
      <c r="L1153" s="215">
        <v>10662158</v>
      </c>
      <c r="M1153" s="216">
        <v>0.14115341007709503</v>
      </c>
      <c r="N1153" s="215">
        <v>30901984</v>
      </c>
      <c r="O1153" s="215">
        <v>31211428</v>
      </c>
      <c r="P1153" s="216">
        <v>99.008552551269531</v>
      </c>
      <c r="Q1153" s="215">
        <v>0</v>
      </c>
      <c r="R1153" s="217">
        <v>0</v>
      </c>
      <c r="S1153" s="215">
        <v>0</v>
      </c>
      <c r="T1153" s="217">
        <v>0</v>
      </c>
      <c r="U1153" s="215">
        <v>70630</v>
      </c>
      <c r="V1153" s="217">
        <v>469.30233764648437</v>
      </c>
      <c r="W1153" s="215">
        <v>155792</v>
      </c>
      <c r="X1153" s="217">
        <v>0.50414884090423584</v>
      </c>
      <c r="Y1153" s="217">
        <v>39.7744140625</v>
      </c>
      <c r="Z1153" s="217">
        <v>25.71800422668457</v>
      </c>
      <c r="AA1153" s="217">
        <v>55752.1640625</v>
      </c>
      <c r="AB1153" s="216">
        <v>10760.978515625</v>
      </c>
    </row>
    <row r="1154" spans="1:28">
      <c r="A1154" s="352">
        <v>41848</v>
      </c>
      <c r="B1154" s="206" t="s">
        <v>133</v>
      </c>
      <c r="C1154" s="206" t="s">
        <v>176</v>
      </c>
      <c r="D1154" s="241"/>
      <c r="E1154" s="180">
        <v>163</v>
      </c>
      <c r="F1154" s="180">
        <v>10</v>
      </c>
      <c r="G1154" s="180">
        <v>482</v>
      </c>
      <c r="H1154" s="180">
        <v>29</v>
      </c>
      <c r="I1154" s="180">
        <v>1515</v>
      </c>
      <c r="J1154" s="180">
        <v>104</v>
      </c>
      <c r="K1154" s="254">
        <v>17885</v>
      </c>
      <c r="L1154" s="254">
        <v>13944469</v>
      </c>
      <c r="M1154" s="246">
        <v>0.12825873494148254</v>
      </c>
      <c r="N1154" s="254">
        <v>51683456</v>
      </c>
      <c r="O1154" s="254">
        <v>51856240</v>
      </c>
      <c r="P1154" s="246">
        <v>99.666801452636719</v>
      </c>
      <c r="Q1154" s="254">
        <v>0</v>
      </c>
      <c r="R1154" s="249">
        <v>0</v>
      </c>
      <c r="S1154" s="254">
        <v>0</v>
      </c>
      <c r="T1154" s="249">
        <v>0</v>
      </c>
      <c r="U1154" s="254">
        <v>77063</v>
      </c>
      <c r="V1154" s="249">
        <v>430.880615234375</v>
      </c>
      <c r="W1154" s="254">
        <v>201134</v>
      </c>
      <c r="X1154" s="249">
        <v>0.38916516304016113</v>
      </c>
      <c r="Y1154" s="249">
        <v>41.295345306396484</v>
      </c>
      <c r="Z1154" s="249">
        <v>25.967617034912109</v>
      </c>
      <c r="AA1154" s="249">
        <v>100061.7734375</v>
      </c>
      <c r="AB1154" s="246">
        <v>19760.52734375</v>
      </c>
    </row>
    <row r="1155" spans="1:28">
      <c r="A1155" s="352">
        <v>41848</v>
      </c>
      <c r="B1155" s="206" t="s">
        <v>125</v>
      </c>
      <c r="C1155" s="206" t="s">
        <v>176</v>
      </c>
      <c r="D1155" s="241"/>
      <c r="E1155" s="180">
        <v>164</v>
      </c>
      <c r="F1155" s="180">
        <v>9</v>
      </c>
      <c r="G1155" s="180">
        <v>468</v>
      </c>
      <c r="H1155" s="180">
        <v>27</v>
      </c>
      <c r="I1155" s="180">
        <v>1514</v>
      </c>
      <c r="J1155" s="180">
        <v>106</v>
      </c>
      <c r="K1155" s="254">
        <v>17325</v>
      </c>
      <c r="L1155" s="254">
        <v>11303437</v>
      </c>
      <c r="M1155" s="246">
        <v>0.15327195823192596</v>
      </c>
      <c r="N1155" s="254">
        <v>36888352</v>
      </c>
      <c r="O1155" s="254">
        <v>37099420</v>
      </c>
      <c r="P1155" s="246">
        <v>99.431076049804688</v>
      </c>
      <c r="Q1155" s="254">
        <v>0</v>
      </c>
      <c r="R1155" s="249">
        <v>0</v>
      </c>
      <c r="S1155" s="254">
        <v>0</v>
      </c>
      <c r="T1155" s="249">
        <v>0</v>
      </c>
      <c r="U1155" s="254">
        <v>71829</v>
      </c>
      <c r="V1155" s="249">
        <v>414.597412109375</v>
      </c>
      <c r="W1155" s="254">
        <v>157078</v>
      </c>
      <c r="X1155" s="249">
        <v>0.42582005262374878</v>
      </c>
      <c r="Y1155" s="249">
        <v>40.832508087158203</v>
      </c>
      <c r="Z1155" s="249">
        <v>25.955972671508789</v>
      </c>
      <c r="AA1155" s="249">
        <v>66950.9609375</v>
      </c>
      <c r="AB1155" s="246">
        <v>13274.1865234375</v>
      </c>
    </row>
    <row r="1156" spans="1:28">
      <c r="A1156" s="352">
        <v>41848</v>
      </c>
      <c r="B1156" s="181" t="s">
        <v>127</v>
      </c>
      <c r="C1156" s="181" t="s">
        <v>128</v>
      </c>
      <c r="D1156" s="241"/>
      <c r="E1156" s="388">
        <v>150</v>
      </c>
      <c r="F1156" s="388">
        <v>12</v>
      </c>
      <c r="G1156" s="388">
        <v>450</v>
      </c>
      <c r="H1156" s="388">
        <v>36</v>
      </c>
      <c r="I1156" s="388">
        <v>1427</v>
      </c>
      <c r="J1156" s="388">
        <v>122</v>
      </c>
      <c r="K1156" s="187">
        <v>4867337</v>
      </c>
      <c r="L1156" s="187">
        <v>4871781</v>
      </c>
      <c r="M1156" s="185">
        <v>99.908782958984375</v>
      </c>
      <c r="N1156" s="187">
        <v>20944020</v>
      </c>
      <c r="O1156" s="187">
        <v>21059556</v>
      </c>
      <c r="P1156" s="185">
        <v>99.451385498046875</v>
      </c>
      <c r="Q1156" s="187">
        <v>124728</v>
      </c>
      <c r="R1156" s="186">
        <v>2.560213565826416</v>
      </c>
      <c r="S1156" s="187">
        <v>13933</v>
      </c>
      <c r="T1156" s="186">
        <v>6.6159985959529877E-2</v>
      </c>
      <c r="U1156" s="187">
        <v>49858</v>
      </c>
      <c r="V1156" s="186">
        <v>1.0243383646011353</v>
      </c>
      <c r="W1156" s="187">
        <v>18255</v>
      </c>
      <c r="X1156" s="186">
        <v>8.716091513633728E-2</v>
      </c>
      <c r="Y1156" s="186">
        <v>108.22602844238281</v>
      </c>
      <c r="Z1156" s="186">
        <v>26.486495971679687</v>
      </c>
      <c r="AA1156" s="186">
        <v>51030.60546875</v>
      </c>
      <c r="AB1156" s="185">
        <v>8103.99169921875</v>
      </c>
    </row>
    <row r="1157" spans="1:28">
      <c r="A1157" s="352">
        <v>41848</v>
      </c>
      <c r="B1157" s="181" t="s">
        <v>129</v>
      </c>
      <c r="C1157" s="181" t="s">
        <v>128</v>
      </c>
      <c r="D1157" s="241"/>
      <c r="E1157" s="388">
        <v>151</v>
      </c>
      <c r="F1157" s="388">
        <v>3</v>
      </c>
      <c r="G1157" s="388">
        <v>449</v>
      </c>
      <c r="H1157" s="388">
        <v>8</v>
      </c>
      <c r="I1157" s="388">
        <v>1257</v>
      </c>
      <c r="J1157" s="388">
        <v>30</v>
      </c>
      <c r="K1157" s="187">
        <v>2675090</v>
      </c>
      <c r="L1157" s="187">
        <v>2677758</v>
      </c>
      <c r="M1157" s="185">
        <v>99.900367736816406</v>
      </c>
      <c r="N1157" s="187">
        <v>12998275</v>
      </c>
      <c r="O1157" s="187">
        <v>13055522</v>
      </c>
      <c r="P1157" s="185">
        <v>99.561508178710937</v>
      </c>
      <c r="Q1157" s="187">
        <v>32732</v>
      </c>
      <c r="R1157" s="186">
        <v>1.2223658561706543</v>
      </c>
      <c r="S1157" s="187">
        <v>5633</v>
      </c>
      <c r="T1157" s="186">
        <v>4.3146494776010513E-2</v>
      </c>
      <c r="U1157" s="187">
        <v>28694</v>
      </c>
      <c r="V1157" s="186">
        <v>1.0726368427276611</v>
      </c>
      <c r="W1157" s="187">
        <v>11383</v>
      </c>
      <c r="X1157" s="186">
        <v>8.7573155760765076E-2</v>
      </c>
      <c r="Y1157" s="186">
        <v>105.01573181152344</v>
      </c>
      <c r="Z1157" s="186">
        <v>30.732364654541016</v>
      </c>
      <c r="AA1157" s="186">
        <v>37293.6796875</v>
      </c>
      <c r="AB1157" s="185">
        <v>6379.46142578125</v>
      </c>
    </row>
    <row r="1158" spans="1:28">
      <c r="A1158" s="352">
        <v>41848</v>
      </c>
      <c r="B1158" s="199" t="s">
        <v>130</v>
      </c>
      <c r="C1158" s="199" t="s">
        <v>128</v>
      </c>
      <c r="D1158" s="241"/>
      <c r="E1158" s="219">
        <v>176</v>
      </c>
      <c r="F1158" s="219">
        <v>5</v>
      </c>
      <c r="G1158" s="219">
        <v>528</v>
      </c>
      <c r="H1158" s="219">
        <v>15</v>
      </c>
      <c r="I1158" s="219">
        <v>855</v>
      </c>
      <c r="J1158" s="219">
        <v>32</v>
      </c>
      <c r="K1158" s="255">
        <v>5780706</v>
      </c>
      <c r="L1158" s="255">
        <v>5781615</v>
      </c>
      <c r="M1158" s="196">
        <v>99.984275817871094</v>
      </c>
      <c r="N1158" s="255">
        <v>28563936</v>
      </c>
      <c r="O1158" s="255">
        <v>28626238</v>
      </c>
      <c r="P1158" s="196">
        <v>99.782363891601563</v>
      </c>
      <c r="Q1158" s="255">
        <v>47124</v>
      </c>
      <c r="R1158" s="214">
        <v>0.81506639719009399</v>
      </c>
      <c r="S1158" s="255">
        <v>1457</v>
      </c>
      <c r="T1158" s="214">
        <v>5.0897360779345036E-3</v>
      </c>
      <c r="U1158" s="255">
        <v>43095</v>
      </c>
      <c r="V1158" s="214">
        <v>0.74549716711044312</v>
      </c>
      <c r="W1158" s="255">
        <v>20644</v>
      </c>
      <c r="X1158" s="214">
        <v>7.2272956371307373E-2</v>
      </c>
      <c r="Y1158" s="256">
        <v>113.55783843994141</v>
      </c>
      <c r="Z1158" s="256">
        <v>27.276947021484375</v>
      </c>
      <c r="AA1158" s="256">
        <v>65580.3671875</v>
      </c>
      <c r="AB1158" s="256">
        <v>12356.880859375</v>
      </c>
    </row>
    <row r="1159" spans="1:28">
      <c r="A1159" s="352">
        <v>41848</v>
      </c>
      <c r="B1159" s="180" t="s">
        <v>132</v>
      </c>
      <c r="C1159" s="180" t="s">
        <v>128</v>
      </c>
      <c r="D1159" s="241"/>
      <c r="E1159" s="219">
        <v>178</v>
      </c>
      <c r="F1159" s="219">
        <v>5</v>
      </c>
      <c r="G1159" s="219">
        <v>527</v>
      </c>
      <c r="H1159" s="219">
        <v>15</v>
      </c>
      <c r="I1159" s="219">
        <v>1004</v>
      </c>
      <c r="J1159" s="219">
        <v>32</v>
      </c>
      <c r="K1159" s="219">
        <v>4609425</v>
      </c>
      <c r="L1159" s="219">
        <v>4610863</v>
      </c>
      <c r="M1159" s="196">
        <v>99.96881103515625</v>
      </c>
      <c r="N1159" s="219">
        <v>22613760</v>
      </c>
      <c r="O1159" s="219">
        <v>22674614</v>
      </c>
      <c r="P1159" s="196">
        <v>99.731620788574219</v>
      </c>
      <c r="Q1159" s="219">
        <v>4171</v>
      </c>
      <c r="R1159" s="196">
        <v>9.0460285544395447E-2</v>
      </c>
      <c r="S1159" s="219">
        <v>1129</v>
      </c>
      <c r="T1159" s="196">
        <v>4.9791363999247551E-3</v>
      </c>
      <c r="U1159" s="219">
        <v>39332</v>
      </c>
      <c r="V1159" s="196">
        <v>0.85329514741897583</v>
      </c>
      <c r="W1159" s="219">
        <v>19677</v>
      </c>
      <c r="X1159" s="196">
        <v>8.7013393640518188E-2</v>
      </c>
      <c r="Y1159" s="194">
        <v>107.68325042724609</v>
      </c>
      <c r="Z1159" s="194">
        <v>26.814115524291992</v>
      </c>
      <c r="AA1159" s="194">
        <v>55998.5859375</v>
      </c>
      <c r="AB1159" s="194">
        <v>9089.4658203125</v>
      </c>
    </row>
    <row r="1160" spans="1:28">
      <c r="A1160" s="352">
        <v>41847</v>
      </c>
      <c r="B1160" s="199" t="s">
        <v>6</v>
      </c>
      <c r="C1160" s="199"/>
      <c r="D1160" s="241"/>
      <c r="E1160" s="219">
        <v>1871</v>
      </c>
      <c r="F1160" s="219">
        <v>183</v>
      </c>
      <c r="G1160" s="219">
        <v>5541</v>
      </c>
      <c r="H1160" s="219">
        <v>529</v>
      </c>
      <c r="I1160" s="219">
        <v>16701</v>
      </c>
      <c r="J1160" s="219">
        <v>1995</v>
      </c>
      <c r="K1160" s="255">
        <v>35163297</v>
      </c>
      <c r="L1160" s="255">
        <v>83752577</v>
      </c>
      <c r="M1160" s="196">
        <v>41.98473439211309</v>
      </c>
      <c r="N1160" s="255">
        <v>279106167</v>
      </c>
      <c r="O1160" s="255">
        <v>281137257</v>
      </c>
      <c r="P1160" s="196">
        <v>99.277545060489786</v>
      </c>
      <c r="Q1160" s="255">
        <v>269604</v>
      </c>
      <c r="R1160" s="214" t="e">
        <v>#DIV/0!</v>
      </c>
      <c r="S1160" s="255">
        <v>109821</v>
      </c>
      <c r="T1160" s="214">
        <v>9.0643327828776848E-2</v>
      </c>
      <c r="U1160" s="255">
        <v>1144173</v>
      </c>
      <c r="V1160" s="214">
        <v>3.2538843089597975</v>
      </c>
      <c r="W1160" s="255">
        <v>1312425</v>
      </c>
      <c r="X1160" s="214">
        <v>0.47022428994603716</v>
      </c>
      <c r="Y1160" s="256">
        <v>76.904641723632821</v>
      </c>
      <c r="Z1160" s="256">
        <v>27.865405527750653</v>
      </c>
      <c r="AA1160" s="256">
        <v>718062.4140625</v>
      </c>
      <c r="AB1160" s="256">
        <v>125942.65771484375</v>
      </c>
    </row>
    <row r="1161" spans="1:28">
      <c r="A1161" s="352">
        <v>41847</v>
      </c>
      <c r="B1161" s="180" t="s">
        <v>134</v>
      </c>
      <c r="C1161" s="180"/>
      <c r="D1161" s="241"/>
      <c r="E1161" s="219">
        <v>608</v>
      </c>
      <c r="F1161" s="219">
        <v>83</v>
      </c>
      <c r="G1161" s="219">
        <v>1816</v>
      </c>
      <c r="H1161" s="219">
        <v>251</v>
      </c>
      <c r="I1161" s="219">
        <v>6292</v>
      </c>
      <c r="J1161" s="219">
        <v>1030</v>
      </c>
      <c r="K1161" s="219">
        <v>17374255</v>
      </c>
      <c r="L1161" s="219">
        <v>17814969</v>
      </c>
      <c r="M1161" s="196">
        <v>97.526159040748269</v>
      </c>
      <c r="N1161" s="219">
        <v>36231551</v>
      </c>
      <c r="O1161" s="219">
        <v>37004225</v>
      </c>
      <c r="P1161" s="196">
        <v>97.911930326874838</v>
      </c>
      <c r="Q1161" s="219">
        <v>92526</v>
      </c>
      <c r="R1161" s="196">
        <v>0.51937221274614354</v>
      </c>
      <c r="S1161" s="219">
        <v>98290</v>
      </c>
      <c r="T1161" s="196">
        <v>0.26561832364486537</v>
      </c>
      <c r="U1161" s="219">
        <v>673959</v>
      </c>
      <c r="V1161" s="196">
        <v>3.8790670537723875</v>
      </c>
      <c r="W1161" s="219">
        <v>416414</v>
      </c>
      <c r="X1161" s="196">
        <v>1.1493132074003709</v>
      </c>
      <c r="Y1161" s="194">
        <v>81.214955139160153</v>
      </c>
      <c r="Z1161" s="194">
        <v>30.936289215087889</v>
      </c>
      <c r="AA1161" s="194">
        <v>220744.265625</v>
      </c>
      <c r="AB1161" s="194">
        <v>34631.55029296875</v>
      </c>
    </row>
    <row r="1162" spans="1:28">
      <c r="A1162" s="352">
        <v>41847</v>
      </c>
      <c r="B1162" s="180" t="s">
        <v>175</v>
      </c>
      <c r="C1162" s="180"/>
      <c r="D1162" s="241"/>
      <c r="E1162" s="219">
        <v>608</v>
      </c>
      <c r="F1162" s="219">
        <v>75</v>
      </c>
      <c r="G1162" s="219">
        <v>1771</v>
      </c>
      <c r="H1162" s="219">
        <v>204</v>
      </c>
      <c r="I1162" s="219">
        <v>5848</v>
      </c>
      <c r="J1162" s="219">
        <v>748</v>
      </c>
      <c r="K1162" s="219">
        <v>69125</v>
      </c>
      <c r="L1162" s="219">
        <v>48207704</v>
      </c>
      <c r="M1162" s="196">
        <v>0.14338994447858375</v>
      </c>
      <c r="N1162" s="219">
        <v>158981736</v>
      </c>
      <c r="O1162" s="219">
        <v>159979966</v>
      </c>
      <c r="P1162" s="196">
        <v>99.376028120921092</v>
      </c>
      <c r="Q1162" s="219">
        <v>0</v>
      </c>
      <c r="R1162" s="196" t="e">
        <v>#DIV/0!</v>
      </c>
      <c r="S1162" s="219">
        <v>0</v>
      </c>
      <c r="T1162" s="196" t="e">
        <v>#DIV/0!</v>
      </c>
      <c r="U1162" s="219">
        <v>314989</v>
      </c>
      <c r="V1162" s="196">
        <v>455.68029067317082</v>
      </c>
      <c r="W1162" s="219">
        <v>824965</v>
      </c>
      <c r="X1162" s="196">
        <v>0.51890551272146679</v>
      </c>
      <c r="Y1162" s="194">
        <v>40.834463119506836</v>
      </c>
      <c r="Z1162" s="194">
        <v>25.694348812103271</v>
      </c>
      <c r="AA1162" s="194">
        <v>288383.66796875</v>
      </c>
      <c r="AB1162" s="194">
        <v>57026.2294921875</v>
      </c>
    </row>
    <row r="1163" spans="1:28">
      <c r="A1163" s="352">
        <v>41847</v>
      </c>
      <c r="B1163" s="218" t="s">
        <v>135</v>
      </c>
      <c r="C1163" s="126"/>
      <c r="D1163" s="241"/>
      <c r="E1163" s="219">
        <v>655</v>
      </c>
      <c r="F1163" s="219">
        <v>25</v>
      </c>
      <c r="G1163" s="219">
        <v>1954</v>
      </c>
      <c r="H1163" s="219">
        <v>74</v>
      </c>
      <c r="I1163" s="219">
        <v>4561</v>
      </c>
      <c r="J1163" s="219">
        <v>217</v>
      </c>
      <c r="K1163" s="189">
        <v>17719917</v>
      </c>
      <c r="L1163" s="189">
        <v>17729904</v>
      </c>
      <c r="M1163" s="196">
        <v>99.943671437814899</v>
      </c>
      <c r="N1163" s="189">
        <v>83892880</v>
      </c>
      <c r="O1163" s="189">
        <v>84153066</v>
      </c>
      <c r="P1163" s="196">
        <v>99.690818157475093</v>
      </c>
      <c r="Q1163" s="189">
        <v>177078</v>
      </c>
      <c r="R1163" s="192">
        <v>0.99875328057118418</v>
      </c>
      <c r="S1163" s="189">
        <v>11531</v>
      </c>
      <c r="T1163" s="192">
        <v>1.3702412175310104E-2</v>
      </c>
      <c r="U1163" s="189">
        <v>155225</v>
      </c>
      <c r="V1163" s="205">
        <v>0.87599169125765475</v>
      </c>
      <c r="W1163" s="189">
        <v>71046</v>
      </c>
      <c r="X1163" s="205">
        <v>8.4686566656481971E-2</v>
      </c>
      <c r="Y1163" s="203">
        <v>108.66450691223145</v>
      </c>
      <c r="Z1163" s="203">
        <v>26.965578556060791</v>
      </c>
      <c r="AA1163" s="203">
        <v>208934.48046875</v>
      </c>
      <c r="AB1163" s="203">
        <v>34284.8779296875</v>
      </c>
    </row>
    <row r="1164" spans="1:28">
      <c r="A1164" s="352">
        <v>41847</v>
      </c>
      <c r="B1164" s="218" t="s">
        <v>121</v>
      </c>
      <c r="C1164" s="218" t="s">
        <v>122</v>
      </c>
      <c r="D1164" s="241"/>
      <c r="E1164" s="305">
        <v>123</v>
      </c>
      <c r="F1164" s="305">
        <v>40</v>
      </c>
      <c r="G1164" s="305">
        <v>363</v>
      </c>
      <c r="H1164" s="305">
        <v>121</v>
      </c>
      <c r="I1164" s="305">
        <v>1461</v>
      </c>
      <c r="J1164" s="305">
        <v>508</v>
      </c>
      <c r="K1164" s="215">
        <v>4899707</v>
      </c>
      <c r="L1164" s="215">
        <v>5078400</v>
      </c>
      <c r="M1164" s="216">
        <v>96.481315612792969</v>
      </c>
      <c r="N1164" s="215">
        <v>10537996</v>
      </c>
      <c r="O1164" s="215">
        <v>10754041</v>
      </c>
      <c r="P1164" s="216">
        <v>97.991035461425781</v>
      </c>
      <c r="Q1164" s="215">
        <v>68039</v>
      </c>
      <c r="R1164" s="217">
        <v>1.3397723436355591</v>
      </c>
      <c r="S1164" s="215">
        <v>28228</v>
      </c>
      <c r="T1164" s="217">
        <v>0.26248738169670105</v>
      </c>
      <c r="U1164" s="215">
        <v>247478</v>
      </c>
      <c r="V1164" s="217">
        <v>5.0508732795715332</v>
      </c>
      <c r="W1164" s="215">
        <v>166635</v>
      </c>
      <c r="X1164" s="217">
        <v>1.5812778472900391</v>
      </c>
      <c r="Y1164" s="217">
        <v>69.307609558105469</v>
      </c>
      <c r="Z1164" s="217">
        <v>24.753297805786133</v>
      </c>
      <c r="AA1164" s="217">
        <v>53155.92578125</v>
      </c>
      <c r="AB1164" s="216">
        <v>8051.279296875</v>
      </c>
    </row>
    <row r="1165" spans="1:28">
      <c r="A1165" s="352">
        <v>41847</v>
      </c>
      <c r="B1165" s="242" t="s">
        <v>123</v>
      </c>
      <c r="C1165" s="218" t="s">
        <v>122</v>
      </c>
      <c r="D1165" s="241"/>
      <c r="E1165" s="305">
        <v>158</v>
      </c>
      <c r="F1165" s="305">
        <v>12</v>
      </c>
      <c r="G1165" s="305">
        <v>484</v>
      </c>
      <c r="H1165" s="305">
        <v>37</v>
      </c>
      <c r="I1165" s="305">
        <v>1511</v>
      </c>
      <c r="J1165" s="305">
        <v>139</v>
      </c>
      <c r="K1165" s="215">
        <v>4207828</v>
      </c>
      <c r="L1165" s="215">
        <v>4279128</v>
      </c>
      <c r="M1165" s="216">
        <v>98.333770751953125</v>
      </c>
      <c r="N1165" s="215">
        <v>7995535</v>
      </c>
      <c r="O1165" s="215">
        <v>8136371</v>
      </c>
      <c r="P1165" s="216">
        <v>98.269058227539063</v>
      </c>
      <c r="Q1165" s="215">
        <v>3517</v>
      </c>
      <c r="R1165" s="217">
        <v>8.2189641892910004E-2</v>
      </c>
      <c r="S1165" s="215">
        <v>7596</v>
      </c>
      <c r="T1165" s="217">
        <v>9.335857629776001E-2</v>
      </c>
      <c r="U1165" s="215">
        <v>115303</v>
      </c>
      <c r="V1165" s="217">
        <v>2.7402024269104004</v>
      </c>
      <c r="W1165" s="215">
        <v>74403</v>
      </c>
      <c r="X1165" s="217">
        <v>0.93055689334869385</v>
      </c>
      <c r="Y1165" s="217">
        <v>88.92181396484375</v>
      </c>
      <c r="Z1165" s="217">
        <v>32.614143371582031</v>
      </c>
      <c r="AA1165" s="217">
        <v>55527.26171875</v>
      </c>
      <c r="AB1165" s="216">
        <v>8221.1220703125</v>
      </c>
    </row>
    <row r="1166" spans="1:28">
      <c r="A1166" s="352">
        <v>41847</v>
      </c>
      <c r="B1166" s="242" t="s">
        <v>183</v>
      </c>
      <c r="C1166" s="218" t="s">
        <v>122</v>
      </c>
      <c r="D1166" s="241"/>
      <c r="E1166" s="305">
        <v>129</v>
      </c>
      <c r="F1166" s="305">
        <v>10</v>
      </c>
      <c r="G1166" s="305">
        <v>385</v>
      </c>
      <c r="H1166" s="305">
        <v>30</v>
      </c>
      <c r="I1166" s="305">
        <v>1458</v>
      </c>
      <c r="J1166" s="305">
        <v>114</v>
      </c>
      <c r="K1166" s="215">
        <v>2990392</v>
      </c>
      <c r="L1166" s="215">
        <v>3055453</v>
      </c>
      <c r="M1166" s="216">
        <v>97.870658874511719</v>
      </c>
      <c r="N1166" s="215">
        <v>6225844</v>
      </c>
      <c r="O1166" s="215">
        <v>6375445</v>
      </c>
      <c r="P1166" s="216">
        <v>97.653480529785156</v>
      </c>
      <c r="Q1166" s="215">
        <v>8111</v>
      </c>
      <c r="R1166" s="217">
        <v>0.265459805727005</v>
      </c>
      <c r="S1166" s="215">
        <v>30728</v>
      </c>
      <c r="T1166" s="217">
        <v>0.48197421431541443</v>
      </c>
      <c r="U1166" s="215">
        <v>99741</v>
      </c>
      <c r="V1166" s="217">
        <v>3.3353822231292725</v>
      </c>
      <c r="W1166" s="215">
        <v>59226</v>
      </c>
      <c r="X1166" s="217">
        <v>0.95129269361495972</v>
      </c>
      <c r="Y1166" s="217">
        <v>84.279945373535156</v>
      </c>
      <c r="Z1166" s="217">
        <v>34.014541625976563</v>
      </c>
      <c r="AA1166" s="217">
        <v>38146.6328125</v>
      </c>
      <c r="AB1166" s="216">
        <v>6742.98876953125</v>
      </c>
    </row>
    <row r="1167" spans="1:28">
      <c r="A1167" s="352">
        <v>41847</v>
      </c>
      <c r="B1167" s="181" t="s">
        <v>126</v>
      </c>
      <c r="C1167" s="218" t="s">
        <v>122</v>
      </c>
      <c r="D1167" s="241"/>
      <c r="E1167" s="305">
        <v>103</v>
      </c>
      <c r="F1167" s="305">
        <v>4</v>
      </c>
      <c r="G1167" s="305">
        <v>302</v>
      </c>
      <c r="H1167" s="305">
        <v>12</v>
      </c>
      <c r="I1167" s="305">
        <v>916</v>
      </c>
      <c r="J1167" s="305">
        <v>50</v>
      </c>
      <c r="K1167" s="215">
        <v>2620593</v>
      </c>
      <c r="L1167" s="215">
        <v>2673878</v>
      </c>
      <c r="M1167" s="216">
        <v>98.0072021484375</v>
      </c>
      <c r="N1167" s="215">
        <v>5177618</v>
      </c>
      <c r="O1167" s="215">
        <v>5262606</v>
      </c>
      <c r="P1167" s="216">
        <v>98.385055541992188</v>
      </c>
      <c r="Q1167" s="215">
        <v>1863</v>
      </c>
      <c r="R1167" s="217">
        <v>6.9674082100391388E-2</v>
      </c>
      <c r="S1167" s="215">
        <v>1661</v>
      </c>
      <c r="T1167" s="217">
        <v>3.1562309712171555E-2</v>
      </c>
      <c r="U1167" s="215">
        <v>82227</v>
      </c>
      <c r="V1167" s="217">
        <v>3.1377248764038086</v>
      </c>
      <c r="W1167" s="215">
        <v>44708</v>
      </c>
      <c r="X1167" s="217">
        <v>0.86348587274551392</v>
      </c>
      <c r="Y1167" s="217">
        <v>89.927177429199219</v>
      </c>
      <c r="Z1167" s="217">
        <v>32.408878326416016</v>
      </c>
      <c r="AA1167" s="217">
        <v>37568.01171875</v>
      </c>
      <c r="AB1167" s="216">
        <v>5433.93994140625</v>
      </c>
    </row>
    <row r="1168" spans="1:28">
      <c r="A1168" s="352">
        <v>41847</v>
      </c>
      <c r="B1168" s="181" t="s">
        <v>184</v>
      </c>
      <c r="C1168" s="218" t="s">
        <v>122</v>
      </c>
      <c r="D1168" s="241"/>
      <c r="E1168" s="305">
        <v>95</v>
      </c>
      <c r="F1168" s="305">
        <v>17</v>
      </c>
      <c r="G1168" s="305">
        <v>282</v>
      </c>
      <c r="H1168" s="305">
        <v>51</v>
      </c>
      <c r="I1168" s="305">
        <v>946</v>
      </c>
      <c r="J1168" s="305">
        <v>219</v>
      </c>
      <c r="K1168" s="215">
        <v>2655735</v>
      </c>
      <c r="L1168" s="215">
        <v>2728110</v>
      </c>
      <c r="M1168" s="216">
        <v>97.347061157226563</v>
      </c>
      <c r="N1168" s="215">
        <v>6294558</v>
      </c>
      <c r="O1168" s="215">
        <v>6475762</v>
      </c>
      <c r="P1168" s="216">
        <v>97.201812744140625</v>
      </c>
      <c r="Q1168" s="215">
        <v>10996</v>
      </c>
      <c r="R1168" s="217">
        <v>0.40306293964385986</v>
      </c>
      <c r="S1168" s="215">
        <v>30077</v>
      </c>
      <c r="T1168" s="217">
        <v>0.4644550085067749</v>
      </c>
      <c r="U1168" s="215">
        <v>129210</v>
      </c>
      <c r="V1168" s="217">
        <v>4.8653197288513184</v>
      </c>
      <c r="W1168" s="215">
        <v>71442</v>
      </c>
      <c r="X1168" s="217">
        <v>1.1349804401397705</v>
      </c>
      <c r="Y1168" s="217">
        <v>73.638229370117188</v>
      </c>
      <c r="Z1168" s="217">
        <v>30.890584945678711</v>
      </c>
      <c r="AA1168" s="217">
        <v>36346.43359375</v>
      </c>
      <c r="AB1168" s="216">
        <v>6182.22021484375</v>
      </c>
    </row>
    <row r="1169" spans="1:28">
      <c r="A1169" s="352">
        <v>41847</v>
      </c>
      <c r="B1169" s="181" t="s">
        <v>131</v>
      </c>
      <c r="C1169" s="218" t="s">
        <v>176</v>
      </c>
      <c r="D1169" s="241"/>
      <c r="E1169" s="305">
        <v>168</v>
      </c>
      <c r="F1169" s="305">
        <v>20</v>
      </c>
      <c r="G1169" s="305">
        <v>489</v>
      </c>
      <c r="H1169" s="305">
        <v>50</v>
      </c>
      <c r="I1169" s="305">
        <v>1558</v>
      </c>
      <c r="J1169" s="305">
        <v>176</v>
      </c>
      <c r="K1169" s="215">
        <v>18865</v>
      </c>
      <c r="L1169" s="215">
        <v>13606115</v>
      </c>
      <c r="M1169" s="216">
        <v>0.13865089416503906</v>
      </c>
      <c r="N1169" s="215">
        <v>43327280</v>
      </c>
      <c r="O1169" s="215">
        <v>43602840</v>
      </c>
      <c r="P1169" s="216">
        <v>99.368019104003906</v>
      </c>
      <c r="Q1169" s="215">
        <v>0</v>
      </c>
      <c r="R1169" s="217">
        <v>0</v>
      </c>
      <c r="S1169" s="215">
        <v>0</v>
      </c>
      <c r="T1169" s="217">
        <v>0</v>
      </c>
      <c r="U1169" s="215">
        <v>88645</v>
      </c>
      <c r="V1169" s="217">
        <v>469.89132690429687</v>
      </c>
      <c r="W1169" s="215">
        <v>312876</v>
      </c>
      <c r="X1169" s="217">
        <v>0.7221224308013916</v>
      </c>
      <c r="Y1169" s="217">
        <v>40.881900787353516</v>
      </c>
      <c r="Z1169" s="217">
        <v>25.387470245361328</v>
      </c>
      <c r="AA1169" s="217">
        <v>75914.9453125</v>
      </c>
      <c r="AB1169" s="216">
        <v>14974.365234375</v>
      </c>
    </row>
    <row r="1170" spans="1:28">
      <c r="A1170" s="352">
        <v>41847</v>
      </c>
      <c r="B1170" s="181" t="s">
        <v>124</v>
      </c>
      <c r="C1170" s="181" t="s">
        <v>176</v>
      </c>
      <c r="D1170" s="241"/>
      <c r="E1170" s="180">
        <v>113</v>
      </c>
      <c r="F1170" s="180">
        <v>36</v>
      </c>
      <c r="G1170" s="180">
        <v>332</v>
      </c>
      <c r="H1170" s="180">
        <v>98</v>
      </c>
      <c r="I1170" s="180">
        <v>1261</v>
      </c>
      <c r="J1170" s="180">
        <v>362</v>
      </c>
      <c r="K1170" s="215">
        <v>15050</v>
      </c>
      <c r="L1170" s="215">
        <v>10462976</v>
      </c>
      <c r="M1170" s="216">
        <v>0.14384052157402039</v>
      </c>
      <c r="N1170" s="215">
        <v>30427476</v>
      </c>
      <c r="O1170" s="215">
        <v>30757426</v>
      </c>
      <c r="P1170" s="216">
        <v>98.927253723144531</v>
      </c>
      <c r="Q1170" s="215">
        <v>0</v>
      </c>
      <c r="R1170" s="217">
        <v>0</v>
      </c>
      <c r="S1170" s="215">
        <v>0</v>
      </c>
      <c r="T1170" s="217">
        <v>0</v>
      </c>
      <c r="U1170" s="215">
        <v>74097</v>
      </c>
      <c r="V1170" s="217">
        <v>492.3388671875</v>
      </c>
      <c r="W1170" s="215">
        <v>158598</v>
      </c>
      <c r="X1170" s="217">
        <v>0.52123284339904785</v>
      </c>
      <c r="Y1170" s="217">
        <v>39.971321105957031</v>
      </c>
      <c r="Z1170" s="217">
        <v>26.15049934387207</v>
      </c>
      <c r="AA1170" s="217">
        <v>53546.10546875</v>
      </c>
      <c r="AB1170" s="216">
        <v>10331.1796875</v>
      </c>
    </row>
    <row r="1171" spans="1:28">
      <c r="A1171" s="352">
        <v>41847</v>
      </c>
      <c r="B1171" s="206" t="s">
        <v>133</v>
      </c>
      <c r="C1171" s="206" t="s">
        <v>176</v>
      </c>
      <c r="D1171" s="241"/>
      <c r="E1171" s="180">
        <v>163</v>
      </c>
      <c r="F1171" s="180">
        <v>10</v>
      </c>
      <c r="G1171" s="180">
        <v>482</v>
      </c>
      <c r="H1171" s="180">
        <v>29</v>
      </c>
      <c r="I1171" s="180">
        <v>1515</v>
      </c>
      <c r="J1171" s="180">
        <v>104</v>
      </c>
      <c r="K1171" s="254">
        <v>17885</v>
      </c>
      <c r="L1171" s="254">
        <v>13284706</v>
      </c>
      <c r="M1171" s="246">
        <v>0.13462848961353302</v>
      </c>
      <c r="N1171" s="254">
        <v>49892948</v>
      </c>
      <c r="O1171" s="254">
        <v>50074708</v>
      </c>
      <c r="P1171" s="246">
        <v>99.63702392578125</v>
      </c>
      <c r="Q1171" s="254">
        <v>0</v>
      </c>
      <c r="R1171" s="249">
        <v>0</v>
      </c>
      <c r="S1171" s="254">
        <v>0</v>
      </c>
      <c r="T1171" s="249">
        <v>0</v>
      </c>
      <c r="U1171" s="254">
        <v>77815</v>
      </c>
      <c r="V1171" s="249">
        <v>435.08526611328125</v>
      </c>
      <c r="W1171" s="254">
        <v>193713</v>
      </c>
      <c r="X1171" s="249">
        <v>0.38825726509094238</v>
      </c>
      <c r="Y1171" s="249">
        <v>41.433994293212891</v>
      </c>
      <c r="Z1171" s="249">
        <v>25.441043853759766</v>
      </c>
      <c r="AA1171" s="249">
        <v>95202.5625</v>
      </c>
      <c r="AB1171" s="246">
        <v>19477.79296875</v>
      </c>
    </row>
    <row r="1172" spans="1:28">
      <c r="A1172" s="352">
        <v>41847</v>
      </c>
      <c r="B1172" s="206" t="s">
        <v>125</v>
      </c>
      <c r="C1172" s="206" t="s">
        <v>176</v>
      </c>
      <c r="D1172" s="241"/>
      <c r="E1172" s="180">
        <v>164</v>
      </c>
      <c r="F1172" s="180">
        <v>9</v>
      </c>
      <c r="G1172" s="180">
        <v>468</v>
      </c>
      <c r="H1172" s="180">
        <v>27</v>
      </c>
      <c r="I1172" s="180">
        <v>1514</v>
      </c>
      <c r="J1172" s="180">
        <v>106</v>
      </c>
      <c r="K1172" s="254">
        <v>17325</v>
      </c>
      <c r="L1172" s="254">
        <v>10853907</v>
      </c>
      <c r="M1172" s="246">
        <v>0.15961994230747223</v>
      </c>
      <c r="N1172" s="254">
        <v>35334032</v>
      </c>
      <c r="O1172" s="254">
        <v>35544992</v>
      </c>
      <c r="P1172" s="246">
        <v>99.406501770019531</v>
      </c>
      <c r="Q1172" s="254">
        <v>0</v>
      </c>
      <c r="R1172" s="249">
        <v>0</v>
      </c>
      <c r="S1172" s="254">
        <v>0</v>
      </c>
      <c r="T1172" s="249">
        <v>0</v>
      </c>
      <c r="U1172" s="254">
        <v>74432</v>
      </c>
      <c r="V1172" s="249">
        <v>429.6219482421875</v>
      </c>
      <c r="W1172" s="254">
        <v>159778</v>
      </c>
      <c r="X1172" s="249">
        <v>0.45219293236732483</v>
      </c>
      <c r="Y1172" s="249">
        <v>41.050636291503906</v>
      </c>
      <c r="Z1172" s="249">
        <v>25.798381805419922</v>
      </c>
      <c r="AA1172" s="249">
        <v>63720.0546875</v>
      </c>
      <c r="AB1172" s="246">
        <v>12242.8916015625</v>
      </c>
    </row>
    <row r="1173" spans="1:28">
      <c r="A1173" s="352">
        <v>41847</v>
      </c>
      <c r="B1173" s="181" t="s">
        <v>127</v>
      </c>
      <c r="C1173" s="181" t="s">
        <v>128</v>
      </c>
      <c r="D1173" s="241"/>
      <c r="E1173" s="388">
        <v>150</v>
      </c>
      <c r="F1173" s="388">
        <v>12</v>
      </c>
      <c r="G1173" s="388">
        <v>450</v>
      </c>
      <c r="H1173" s="388">
        <v>36</v>
      </c>
      <c r="I1173" s="388">
        <v>1439</v>
      </c>
      <c r="J1173" s="388">
        <v>122</v>
      </c>
      <c r="K1173" s="187">
        <v>4649004</v>
      </c>
      <c r="L1173" s="187">
        <v>4653578</v>
      </c>
      <c r="M1173" s="185">
        <v>99.901710510253906</v>
      </c>
      <c r="N1173" s="187">
        <v>19985456</v>
      </c>
      <c r="O1173" s="187">
        <v>20064246</v>
      </c>
      <c r="P1173" s="185">
        <v>99.607315063476563</v>
      </c>
      <c r="Q1173" s="187">
        <v>127721</v>
      </c>
      <c r="R1173" s="186">
        <v>2.7445762157440186</v>
      </c>
      <c r="S1173" s="187">
        <v>5591</v>
      </c>
      <c r="T1173" s="186">
        <v>2.7865488082170486E-2</v>
      </c>
      <c r="U1173" s="187">
        <v>47805</v>
      </c>
      <c r="V1173" s="186">
        <v>1.0282847881317139</v>
      </c>
      <c r="W1173" s="187">
        <v>15955</v>
      </c>
      <c r="X1173" s="186">
        <v>7.9833053052425385E-2</v>
      </c>
      <c r="Y1173" s="186">
        <v>111.33518218994141</v>
      </c>
      <c r="Z1173" s="186">
        <v>27.000885009765625</v>
      </c>
      <c r="AA1173" s="186">
        <v>49402.16796875</v>
      </c>
      <c r="AB1173" s="185">
        <v>8193.22265625</v>
      </c>
    </row>
    <row r="1174" spans="1:28">
      <c r="A1174" s="352">
        <v>41847</v>
      </c>
      <c r="B1174" s="181" t="s">
        <v>129</v>
      </c>
      <c r="C1174" s="181" t="s">
        <v>128</v>
      </c>
      <c r="D1174" s="241"/>
      <c r="E1174" s="388">
        <v>151</v>
      </c>
      <c r="F1174" s="388">
        <v>3</v>
      </c>
      <c r="G1174" s="388">
        <v>449</v>
      </c>
      <c r="H1174" s="388">
        <v>8</v>
      </c>
      <c r="I1174" s="388">
        <v>1263</v>
      </c>
      <c r="J1174" s="388">
        <v>30</v>
      </c>
      <c r="K1174" s="187">
        <v>2652706</v>
      </c>
      <c r="L1174" s="187">
        <v>2655744</v>
      </c>
      <c r="M1174" s="185">
        <v>99.885604858398438</v>
      </c>
      <c r="N1174" s="187">
        <v>12645648</v>
      </c>
      <c r="O1174" s="187">
        <v>12703124</v>
      </c>
      <c r="P1174" s="185">
        <v>99.54754638671875</v>
      </c>
      <c r="Q1174" s="187">
        <v>18719</v>
      </c>
      <c r="R1174" s="186">
        <v>0.70484954118728638</v>
      </c>
      <c r="S1174" s="187">
        <v>3747</v>
      </c>
      <c r="T1174" s="186">
        <v>2.9496680945158005E-2</v>
      </c>
      <c r="U1174" s="187">
        <v>28257</v>
      </c>
      <c r="V1174" s="186">
        <v>1.0652141571044922</v>
      </c>
      <c r="W1174" s="187">
        <v>12047</v>
      </c>
      <c r="X1174" s="186">
        <v>9.5265977084636688E-2</v>
      </c>
      <c r="Y1174" s="186">
        <v>102.03313446044922</v>
      </c>
      <c r="Z1174" s="186">
        <v>28.045291900634766</v>
      </c>
      <c r="AA1174" s="186">
        <v>35232.29296875</v>
      </c>
      <c r="AB1174" s="185">
        <v>5560.9326171875</v>
      </c>
    </row>
    <row r="1175" spans="1:28">
      <c r="A1175" s="352">
        <v>41847</v>
      </c>
      <c r="B1175" s="199" t="s">
        <v>130</v>
      </c>
      <c r="C1175" s="199" t="s">
        <v>128</v>
      </c>
      <c r="D1175" s="241"/>
      <c r="E1175" s="219">
        <v>176</v>
      </c>
      <c r="F1175" s="219">
        <v>5</v>
      </c>
      <c r="G1175" s="219">
        <v>528</v>
      </c>
      <c r="H1175" s="219">
        <v>15</v>
      </c>
      <c r="I1175" s="219">
        <v>862</v>
      </c>
      <c r="J1175" s="219">
        <v>33</v>
      </c>
      <c r="K1175" s="255">
        <v>5587896</v>
      </c>
      <c r="L1175" s="255">
        <v>5588988</v>
      </c>
      <c r="M1175" s="196">
        <v>99.980461120605469</v>
      </c>
      <c r="N1175" s="255">
        <v>27597864</v>
      </c>
      <c r="O1175" s="255">
        <v>27652640</v>
      </c>
      <c r="P1175" s="196">
        <v>99.801910400390625</v>
      </c>
      <c r="Q1175" s="255">
        <v>26900</v>
      </c>
      <c r="R1175" s="214">
        <v>0.48130360245704651</v>
      </c>
      <c r="S1175" s="255">
        <v>869</v>
      </c>
      <c r="T1175" s="214">
        <v>3.1425571069121361E-3</v>
      </c>
      <c r="U1175" s="255">
        <v>39599</v>
      </c>
      <c r="V1175" s="214">
        <v>0.70865672826766968</v>
      </c>
      <c r="W1175" s="255">
        <v>20078</v>
      </c>
      <c r="X1175" s="214">
        <v>7.2752006351947784E-2</v>
      </c>
      <c r="Y1175" s="256">
        <v>113.65297698974609</v>
      </c>
      <c r="Z1175" s="256">
        <v>26.923847198486328</v>
      </c>
      <c r="AA1175" s="256">
        <v>66165.5234375</v>
      </c>
      <c r="AB1175" s="256">
        <v>11556.2919921875</v>
      </c>
    </row>
    <row r="1176" spans="1:28">
      <c r="A1176" s="352">
        <v>41847</v>
      </c>
      <c r="B1176" s="180" t="s">
        <v>132</v>
      </c>
      <c r="C1176" s="180" t="s">
        <v>128</v>
      </c>
      <c r="D1176" s="241"/>
      <c r="E1176" s="219">
        <v>178</v>
      </c>
      <c r="F1176" s="219">
        <v>5</v>
      </c>
      <c r="G1176" s="219">
        <v>527</v>
      </c>
      <c r="H1176" s="219">
        <v>15</v>
      </c>
      <c r="I1176" s="219">
        <v>997</v>
      </c>
      <c r="J1176" s="219">
        <v>32</v>
      </c>
      <c r="K1176" s="219">
        <v>4830311</v>
      </c>
      <c r="L1176" s="219">
        <v>4831594</v>
      </c>
      <c r="M1176" s="196">
        <v>99.973442077636719</v>
      </c>
      <c r="N1176" s="219">
        <v>23663912</v>
      </c>
      <c r="O1176" s="219">
        <v>23733056</v>
      </c>
      <c r="P1176" s="196">
        <v>99.708656311035156</v>
      </c>
      <c r="Q1176" s="219">
        <v>3738</v>
      </c>
      <c r="R1176" s="196">
        <v>7.7365770936012268E-2</v>
      </c>
      <c r="S1176" s="219">
        <v>1324</v>
      </c>
      <c r="T1176" s="196">
        <v>5.5787167511880398E-3</v>
      </c>
      <c r="U1176" s="219">
        <v>39564</v>
      </c>
      <c r="V1176" s="196">
        <v>0.81907767057418823</v>
      </c>
      <c r="W1176" s="219">
        <v>22966</v>
      </c>
      <c r="X1176" s="196">
        <v>9.7050733864307404E-2</v>
      </c>
      <c r="Y1176" s="194">
        <v>107.63673400878906</v>
      </c>
      <c r="Z1176" s="194">
        <v>25.892290115356445</v>
      </c>
      <c r="AA1176" s="194">
        <v>58134.49609375</v>
      </c>
      <c r="AB1176" s="194">
        <v>8974.4306640625</v>
      </c>
    </row>
    <row r="1177" spans="1:28">
      <c r="A1177" s="352">
        <v>41846</v>
      </c>
      <c r="B1177" s="199" t="s">
        <v>6</v>
      </c>
      <c r="C1177" s="199"/>
      <c r="D1177" s="241"/>
      <c r="E1177" s="219">
        <v>1871</v>
      </c>
      <c r="F1177" s="219">
        <v>183</v>
      </c>
      <c r="G1177" s="219">
        <v>5541</v>
      </c>
      <c r="H1177" s="219">
        <v>529</v>
      </c>
      <c r="I1177" s="219">
        <v>16694</v>
      </c>
      <c r="J1177" s="219">
        <v>1995</v>
      </c>
      <c r="K1177" s="255">
        <v>33610845</v>
      </c>
      <c r="L1177" s="255">
        <v>82558849</v>
      </c>
      <c r="M1177" s="196">
        <v>40.711377892392861</v>
      </c>
      <c r="N1177" s="255">
        <v>273891506</v>
      </c>
      <c r="O1177" s="255">
        <v>275983851</v>
      </c>
      <c r="P1177" s="196">
        <v>99.241859626054719</v>
      </c>
      <c r="Q1177" s="255">
        <v>260534</v>
      </c>
      <c r="R1177" s="214" t="e">
        <v>#DIV/0!</v>
      </c>
      <c r="S1177" s="255">
        <v>109244</v>
      </c>
      <c r="T1177" s="214">
        <v>9.2749035853165976E-2</v>
      </c>
      <c r="U1177" s="255">
        <v>1132823</v>
      </c>
      <c r="V1177" s="214">
        <v>3.3704091690110842</v>
      </c>
      <c r="W1177" s="255">
        <v>1323190</v>
      </c>
      <c r="X1177" s="214">
        <v>0.483107357073151</v>
      </c>
      <c r="Y1177" s="256">
        <v>76.748913256327313</v>
      </c>
      <c r="Z1177" s="256">
        <v>27.477145862579345</v>
      </c>
      <c r="AA1177" s="256">
        <v>698849.95703125</v>
      </c>
      <c r="AB1177" s="256">
        <v>122218.93994140625</v>
      </c>
    </row>
    <row r="1178" spans="1:28">
      <c r="A1178" s="352">
        <v>41846</v>
      </c>
      <c r="B1178" s="180" t="s">
        <v>134</v>
      </c>
      <c r="C1178" s="180"/>
      <c r="D1178" s="241"/>
      <c r="E1178" s="219">
        <v>608</v>
      </c>
      <c r="F1178" s="219">
        <v>83</v>
      </c>
      <c r="G1178" s="219">
        <v>1816</v>
      </c>
      <c r="H1178" s="219">
        <v>251</v>
      </c>
      <c r="I1178" s="219">
        <v>6292</v>
      </c>
      <c r="J1178" s="219">
        <v>1030</v>
      </c>
      <c r="K1178" s="219">
        <v>17241744</v>
      </c>
      <c r="L1178" s="219">
        <v>17669969</v>
      </c>
      <c r="M1178" s="196">
        <v>97.576537910168383</v>
      </c>
      <c r="N1178" s="219">
        <v>36125918</v>
      </c>
      <c r="O1178" s="219">
        <v>36912745</v>
      </c>
      <c r="P1178" s="196">
        <v>97.868413741649391</v>
      </c>
      <c r="Q1178" s="219">
        <v>87126</v>
      </c>
      <c r="R1178" s="196">
        <v>0.49307387608450709</v>
      </c>
      <c r="S1178" s="219">
        <v>95125</v>
      </c>
      <c r="T1178" s="196">
        <v>0.25770232076878619</v>
      </c>
      <c r="U1178" s="219">
        <v>659682</v>
      </c>
      <c r="V1178" s="196">
        <v>3.826074629027882</v>
      </c>
      <c r="W1178" s="219">
        <v>411006</v>
      </c>
      <c r="X1178" s="196">
        <v>1.1377039334276362</v>
      </c>
      <c r="Y1178" s="194">
        <v>80.836790466308599</v>
      </c>
      <c r="Z1178" s="194">
        <v>30.144231414794923</v>
      </c>
      <c r="AA1178" s="194">
        <v>218534.90234375</v>
      </c>
      <c r="AB1178" s="194">
        <v>33402.1884765625</v>
      </c>
    </row>
    <row r="1179" spans="1:28">
      <c r="A1179" s="352">
        <v>41846</v>
      </c>
      <c r="B1179" s="180" t="s">
        <v>175</v>
      </c>
      <c r="C1179" s="180"/>
      <c r="D1179" s="241"/>
      <c r="E1179" s="219">
        <v>608</v>
      </c>
      <c r="F1179" s="219">
        <v>75</v>
      </c>
      <c r="G1179" s="219">
        <v>1771</v>
      </c>
      <c r="H1179" s="219">
        <v>204</v>
      </c>
      <c r="I1179" s="219">
        <v>5846</v>
      </c>
      <c r="J1179" s="219">
        <v>748</v>
      </c>
      <c r="K1179" s="219">
        <v>69125</v>
      </c>
      <c r="L1179" s="219">
        <v>48579134</v>
      </c>
      <c r="M1179" s="196">
        <v>0.14229360284602849</v>
      </c>
      <c r="N1179" s="219">
        <v>157188872</v>
      </c>
      <c r="O1179" s="219">
        <v>158199336</v>
      </c>
      <c r="P1179" s="196">
        <v>99.361271655400628</v>
      </c>
      <c r="Q1179" s="219">
        <v>0</v>
      </c>
      <c r="R1179" s="196" t="e">
        <v>#DIV/0!</v>
      </c>
      <c r="S1179" s="219">
        <v>0</v>
      </c>
      <c r="T1179" s="196" t="e">
        <v>#DIV/0!</v>
      </c>
      <c r="U1179" s="219">
        <v>319309</v>
      </c>
      <c r="V1179" s="196">
        <v>461.92984640026754</v>
      </c>
      <c r="W1179" s="219">
        <v>840726</v>
      </c>
      <c r="X1179" s="196">
        <v>0.53485085341887773</v>
      </c>
      <c r="Y1179" s="194">
        <v>40.820425987243652</v>
      </c>
      <c r="Z1179" s="194">
        <v>25.615493774414063</v>
      </c>
      <c r="AA1179" s="194">
        <v>284701.1953125</v>
      </c>
      <c r="AB1179" s="194">
        <v>56217.1064453125</v>
      </c>
    </row>
    <row r="1180" spans="1:28">
      <c r="A1180" s="352">
        <v>41846</v>
      </c>
      <c r="B1180" s="218" t="s">
        <v>135</v>
      </c>
      <c r="C1180" s="126"/>
      <c r="D1180" s="241"/>
      <c r="E1180" s="219">
        <v>655</v>
      </c>
      <c r="F1180" s="219">
        <v>25</v>
      </c>
      <c r="G1180" s="219">
        <v>1954</v>
      </c>
      <c r="H1180" s="219">
        <v>74</v>
      </c>
      <c r="I1180" s="219">
        <v>4556</v>
      </c>
      <c r="J1180" s="219">
        <v>217</v>
      </c>
      <c r="K1180" s="189">
        <v>16299976</v>
      </c>
      <c r="L1180" s="189">
        <v>16309746</v>
      </c>
      <c r="M1180" s="196">
        <v>99.940097166442683</v>
      </c>
      <c r="N1180" s="189">
        <v>80576716</v>
      </c>
      <c r="O1180" s="189">
        <v>80871770</v>
      </c>
      <c r="P1180" s="196">
        <v>99.635158226412017</v>
      </c>
      <c r="Q1180" s="189">
        <v>173408</v>
      </c>
      <c r="R1180" s="192">
        <v>1.063217064978184</v>
      </c>
      <c r="S1180" s="189">
        <v>14119</v>
      </c>
      <c r="T1180" s="192">
        <v>1.7458502948249289E-2</v>
      </c>
      <c r="U1180" s="189">
        <v>153832</v>
      </c>
      <c r="V1180" s="205">
        <v>0.94375600449927277</v>
      </c>
      <c r="W1180" s="189">
        <v>71458</v>
      </c>
      <c r="X1180" s="205">
        <v>8.8683187106415776E-2</v>
      </c>
      <c r="Y1180" s="203">
        <v>108.58952331542969</v>
      </c>
      <c r="Z1180" s="203">
        <v>26.671712398529053</v>
      </c>
      <c r="AA1180" s="203">
        <v>195613.859375</v>
      </c>
      <c r="AB1180" s="203">
        <v>32599.64501953125</v>
      </c>
    </row>
    <row r="1181" spans="1:28">
      <c r="A1181" s="352">
        <v>41846</v>
      </c>
      <c r="B1181" s="218" t="s">
        <v>121</v>
      </c>
      <c r="C1181" s="218" t="s">
        <v>122</v>
      </c>
      <c r="D1181" s="241"/>
      <c r="E1181" s="305">
        <v>123</v>
      </c>
      <c r="F1181" s="305">
        <v>40</v>
      </c>
      <c r="G1181" s="305">
        <v>363</v>
      </c>
      <c r="H1181" s="305">
        <v>121</v>
      </c>
      <c r="I1181" s="305">
        <v>1461</v>
      </c>
      <c r="J1181" s="305">
        <v>508</v>
      </c>
      <c r="K1181" s="215">
        <v>4871059</v>
      </c>
      <c r="L1181" s="215">
        <v>5040586</v>
      </c>
      <c r="M1181" s="216">
        <v>96.636756896972656</v>
      </c>
      <c r="N1181" s="215">
        <v>10421801</v>
      </c>
      <c r="O1181" s="215">
        <v>10654135</v>
      </c>
      <c r="P1181" s="216">
        <v>97.819305419921875</v>
      </c>
      <c r="Q1181" s="215">
        <v>65436</v>
      </c>
      <c r="R1181" s="217">
        <v>1.2981823682785034</v>
      </c>
      <c r="S1181" s="215">
        <v>35201</v>
      </c>
      <c r="T1181" s="217">
        <v>0.33039754629135132</v>
      </c>
      <c r="U1181" s="215">
        <v>236234</v>
      </c>
      <c r="V1181" s="217">
        <v>4.8497462272644043</v>
      </c>
      <c r="W1181" s="215">
        <v>160952</v>
      </c>
      <c r="X1181" s="217">
        <v>1.5443779230117798</v>
      </c>
      <c r="Y1181" s="217">
        <v>69.300559997558594</v>
      </c>
      <c r="Z1181" s="217">
        <v>25.032089233398438</v>
      </c>
      <c r="AA1181" s="217">
        <v>50915.1796875</v>
      </c>
      <c r="AB1181" s="216">
        <v>7932.7802734375</v>
      </c>
    </row>
    <row r="1182" spans="1:28">
      <c r="A1182" s="352">
        <v>41846</v>
      </c>
      <c r="B1182" s="242" t="s">
        <v>123</v>
      </c>
      <c r="C1182" s="218" t="s">
        <v>122</v>
      </c>
      <c r="D1182" s="241"/>
      <c r="E1182" s="305">
        <v>158</v>
      </c>
      <c r="F1182" s="305">
        <v>12</v>
      </c>
      <c r="G1182" s="305">
        <v>484</v>
      </c>
      <c r="H1182" s="305">
        <v>37</v>
      </c>
      <c r="I1182" s="305">
        <v>1511</v>
      </c>
      <c r="J1182" s="305">
        <v>139</v>
      </c>
      <c r="K1182" s="215">
        <v>4105394</v>
      </c>
      <c r="L1182" s="215">
        <v>4175702</v>
      </c>
      <c r="M1182" s="216">
        <v>98.316261291503906</v>
      </c>
      <c r="N1182" s="215">
        <v>7728294</v>
      </c>
      <c r="O1182" s="215">
        <v>7889762</v>
      </c>
      <c r="P1182" s="216">
        <v>97.953445434570313</v>
      </c>
      <c r="Q1182" s="215">
        <v>3569</v>
      </c>
      <c r="R1182" s="217">
        <v>8.5470661520957947E-2</v>
      </c>
      <c r="S1182" s="215">
        <v>7260</v>
      </c>
      <c r="T1182" s="217">
        <v>9.2017985880374908E-2</v>
      </c>
      <c r="U1182" s="215">
        <v>116039</v>
      </c>
      <c r="V1182" s="217">
        <v>2.8265008926391602</v>
      </c>
      <c r="W1182" s="215">
        <v>73105</v>
      </c>
      <c r="X1182" s="217">
        <v>0.94593966007232666</v>
      </c>
      <c r="Y1182" s="217">
        <v>87.765403747558594</v>
      </c>
      <c r="Z1182" s="217">
        <v>32.118194580078125</v>
      </c>
      <c r="AA1182" s="217">
        <v>53984.3984375</v>
      </c>
      <c r="AB1182" s="216">
        <v>8045.22265625</v>
      </c>
    </row>
    <row r="1183" spans="1:28">
      <c r="A1183" s="352">
        <v>41846</v>
      </c>
      <c r="B1183" s="242" t="s">
        <v>183</v>
      </c>
      <c r="C1183" s="218" t="s">
        <v>122</v>
      </c>
      <c r="D1183" s="241"/>
      <c r="E1183" s="305">
        <v>129</v>
      </c>
      <c r="F1183" s="305">
        <v>10</v>
      </c>
      <c r="G1183" s="305">
        <v>385</v>
      </c>
      <c r="H1183" s="305">
        <v>30</v>
      </c>
      <c r="I1183" s="305">
        <v>1458</v>
      </c>
      <c r="J1183" s="305">
        <v>114</v>
      </c>
      <c r="K1183" s="215">
        <v>3022772</v>
      </c>
      <c r="L1183" s="215">
        <v>3087290</v>
      </c>
      <c r="M1183" s="216">
        <v>97.910209655761719</v>
      </c>
      <c r="N1183" s="215">
        <v>6330875</v>
      </c>
      <c r="O1183" s="215">
        <v>6470762</v>
      </c>
      <c r="P1183" s="216">
        <v>97.838165283203125</v>
      </c>
      <c r="Q1183" s="215">
        <v>5642</v>
      </c>
      <c r="R1183" s="217">
        <v>0.18274927139282227</v>
      </c>
      <c r="S1183" s="215">
        <v>27968</v>
      </c>
      <c r="T1183" s="217">
        <v>0.43222111463546753</v>
      </c>
      <c r="U1183" s="215">
        <v>99372</v>
      </c>
      <c r="V1183" s="217">
        <v>3.2874460220336914</v>
      </c>
      <c r="W1183" s="215">
        <v>61503</v>
      </c>
      <c r="X1183" s="217">
        <v>0.97147709131240845</v>
      </c>
      <c r="Y1183" s="217">
        <v>84.590950012207031</v>
      </c>
      <c r="Z1183" s="217">
        <v>32.042644500732422</v>
      </c>
      <c r="AA1183" s="217">
        <v>40703.796875</v>
      </c>
      <c r="AB1183" s="216">
        <v>6292.4296875</v>
      </c>
    </row>
    <row r="1184" spans="1:28">
      <c r="A1184" s="352">
        <v>41846</v>
      </c>
      <c r="B1184" s="181" t="s">
        <v>126</v>
      </c>
      <c r="C1184" s="218" t="s">
        <v>122</v>
      </c>
      <c r="D1184" s="241"/>
      <c r="E1184" s="305">
        <v>103</v>
      </c>
      <c r="F1184" s="305">
        <v>4</v>
      </c>
      <c r="G1184" s="305">
        <v>302</v>
      </c>
      <c r="H1184" s="305">
        <v>12</v>
      </c>
      <c r="I1184" s="305">
        <v>916</v>
      </c>
      <c r="J1184" s="305">
        <v>50</v>
      </c>
      <c r="K1184" s="215">
        <v>2589094</v>
      </c>
      <c r="L1184" s="215">
        <v>2640907</v>
      </c>
      <c r="M1184" s="216">
        <v>98.038063049316406</v>
      </c>
      <c r="N1184" s="215">
        <v>5183219</v>
      </c>
      <c r="O1184" s="215">
        <v>5266999</v>
      </c>
      <c r="P1184" s="216">
        <v>98.409339904785156</v>
      </c>
      <c r="Q1184" s="215">
        <v>1664</v>
      </c>
      <c r="R1184" s="217">
        <v>6.3008658587932587E-2</v>
      </c>
      <c r="S1184" s="215">
        <v>1563</v>
      </c>
      <c r="T1184" s="217">
        <v>2.967534214258194E-2</v>
      </c>
      <c r="U1184" s="215">
        <v>80308</v>
      </c>
      <c r="V1184" s="217">
        <v>3.1017799377441406</v>
      </c>
      <c r="W1184" s="215">
        <v>44728</v>
      </c>
      <c r="X1184" s="217">
        <v>0.86293864250183105</v>
      </c>
      <c r="Y1184" s="217">
        <v>88.883743286132813</v>
      </c>
      <c r="Z1184" s="217">
        <v>32.326698303222656</v>
      </c>
      <c r="AA1184" s="217">
        <v>36989.1796875</v>
      </c>
      <c r="AB1184" s="216">
        <v>5603.33154296875</v>
      </c>
    </row>
    <row r="1185" spans="1:28">
      <c r="A1185" s="352">
        <v>41846</v>
      </c>
      <c r="B1185" s="181" t="s">
        <v>184</v>
      </c>
      <c r="C1185" s="218" t="s">
        <v>122</v>
      </c>
      <c r="D1185" s="241"/>
      <c r="E1185" s="305">
        <v>95</v>
      </c>
      <c r="F1185" s="305">
        <v>17</v>
      </c>
      <c r="G1185" s="305">
        <v>282</v>
      </c>
      <c r="H1185" s="305">
        <v>51</v>
      </c>
      <c r="I1185" s="305">
        <v>946</v>
      </c>
      <c r="J1185" s="305">
        <v>219</v>
      </c>
      <c r="K1185" s="215">
        <v>2653425</v>
      </c>
      <c r="L1185" s="215">
        <v>2725484</v>
      </c>
      <c r="M1185" s="216">
        <v>97.356101989746094</v>
      </c>
      <c r="N1185" s="215">
        <v>6461729</v>
      </c>
      <c r="O1185" s="215">
        <v>6631087</v>
      </c>
      <c r="P1185" s="216">
        <v>97.445999145507813</v>
      </c>
      <c r="Q1185" s="215">
        <v>10815</v>
      </c>
      <c r="R1185" s="217">
        <v>0.39681026339530945</v>
      </c>
      <c r="S1185" s="215">
        <v>23133</v>
      </c>
      <c r="T1185" s="217">
        <v>0.34885683655738831</v>
      </c>
      <c r="U1185" s="215">
        <v>127729</v>
      </c>
      <c r="V1185" s="217">
        <v>4.8137407302856445</v>
      </c>
      <c r="W1185" s="215">
        <v>70718</v>
      </c>
      <c r="X1185" s="217">
        <v>1.0944129228591919</v>
      </c>
      <c r="Y1185" s="217">
        <v>73.643295288085938</v>
      </c>
      <c r="Z1185" s="217">
        <v>29.201530456542969</v>
      </c>
      <c r="AA1185" s="217">
        <v>35942.34765625</v>
      </c>
      <c r="AB1185" s="216">
        <v>5528.42431640625</v>
      </c>
    </row>
    <row r="1186" spans="1:28">
      <c r="A1186" s="352">
        <v>41846</v>
      </c>
      <c r="B1186" s="181" t="s">
        <v>131</v>
      </c>
      <c r="C1186" s="218" t="s">
        <v>176</v>
      </c>
      <c r="D1186" s="241"/>
      <c r="E1186" s="305">
        <v>168</v>
      </c>
      <c r="F1186" s="305">
        <v>20</v>
      </c>
      <c r="G1186" s="305">
        <v>489</v>
      </c>
      <c r="H1186" s="305">
        <v>50</v>
      </c>
      <c r="I1186" s="305">
        <v>1558</v>
      </c>
      <c r="J1186" s="305">
        <v>176</v>
      </c>
      <c r="K1186" s="215">
        <v>18865</v>
      </c>
      <c r="L1186" s="215">
        <v>14007411</v>
      </c>
      <c r="M1186" s="216">
        <v>0.13467870652675629</v>
      </c>
      <c r="N1186" s="215">
        <v>43712388</v>
      </c>
      <c r="O1186" s="215">
        <v>43996976</v>
      </c>
      <c r="P1186" s="216">
        <v>99.353164672851563</v>
      </c>
      <c r="Q1186" s="215">
        <v>0</v>
      </c>
      <c r="R1186" s="217">
        <v>0</v>
      </c>
      <c r="S1186" s="215">
        <v>0</v>
      </c>
      <c r="T1186" s="217">
        <v>0</v>
      </c>
      <c r="U1186" s="215">
        <v>91703</v>
      </c>
      <c r="V1186" s="217">
        <v>486.10125732421875</v>
      </c>
      <c r="W1186" s="215">
        <v>320524</v>
      </c>
      <c r="X1186" s="217">
        <v>0.73325669765472412</v>
      </c>
      <c r="Y1186" s="217">
        <v>40.829563140869141</v>
      </c>
      <c r="Z1186" s="217">
        <v>25.263057708740234</v>
      </c>
      <c r="AA1186" s="217">
        <v>75973.234375</v>
      </c>
      <c r="AB1186" s="216">
        <v>15184.578125</v>
      </c>
    </row>
    <row r="1187" spans="1:28">
      <c r="A1187" s="352">
        <v>41846</v>
      </c>
      <c r="B1187" s="181" t="s">
        <v>124</v>
      </c>
      <c r="C1187" s="181" t="s">
        <v>176</v>
      </c>
      <c r="D1187" s="241"/>
      <c r="E1187" s="180">
        <v>113</v>
      </c>
      <c r="F1187" s="180">
        <v>36</v>
      </c>
      <c r="G1187" s="180">
        <v>332</v>
      </c>
      <c r="H1187" s="180">
        <v>98</v>
      </c>
      <c r="I1187" s="180">
        <v>1260</v>
      </c>
      <c r="J1187" s="180">
        <v>362</v>
      </c>
      <c r="K1187" s="215">
        <v>15050</v>
      </c>
      <c r="L1187" s="215">
        <v>10275951</v>
      </c>
      <c r="M1187" s="216">
        <v>0.1464584618806839</v>
      </c>
      <c r="N1187" s="215">
        <v>29116292</v>
      </c>
      <c r="O1187" s="215">
        <v>29444724</v>
      </c>
      <c r="P1187" s="216">
        <v>98.88458251953125</v>
      </c>
      <c r="Q1187" s="215">
        <v>0</v>
      </c>
      <c r="R1187" s="217">
        <v>0</v>
      </c>
      <c r="S1187" s="215">
        <v>0</v>
      </c>
      <c r="T1187" s="217">
        <v>0</v>
      </c>
      <c r="U1187" s="215">
        <v>72379</v>
      </c>
      <c r="V1187" s="217">
        <v>480.923583984375</v>
      </c>
      <c r="W1187" s="215">
        <v>164291</v>
      </c>
      <c r="X1187" s="217">
        <v>0.56425797939300537</v>
      </c>
      <c r="Y1187" s="217">
        <v>40.279750823974609</v>
      </c>
      <c r="Z1187" s="217">
        <v>26.20611572265625</v>
      </c>
      <c r="AA1187" s="217">
        <v>51449.4609375</v>
      </c>
      <c r="AB1187" s="216">
        <v>9926.439453125</v>
      </c>
    </row>
    <row r="1188" spans="1:28">
      <c r="A1188" s="352">
        <v>41846</v>
      </c>
      <c r="B1188" s="206" t="s">
        <v>133</v>
      </c>
      <c r="C1188" s="206" t="s">
        <v>176</v>
      </c>
      <c r="D1188" s="241"/>
      <c r="E1188" s="180">
        <v>163</v>
      </c>
      <c r="F1188" s="180">
        <v>10</v>
      </c>
      <c r="G1188" s="180">
        <v>482</v>
      </c>
      <c r="H1188" s="180">
        <v>29</v>
      </c>
      <c r="I1188" s="180">
        <v>1515</v>
      </c>
      <c r="J1188" s="180">
        <v>104</v>
      </c>
      <c r="K1188" s="254">
        <v>17885</v>
      </c>
      <c r="L1188" s="254">
        <v>13584672</v>
      </c>
      <c r="M1188" s="246">
        <v>0.1316557377576828</v>
      </c>
      <c r="N1188" s="254">
        <v>50052048</v>
      </c>
      <c r="O1188" s="254">
        <v>50240556</v>
      </c>
      <c r="P1188" s="246">
        <v>99.624786376953125</v>
      </c>
      <c r="Q1188" s="254">
        <v>0</v>
      </c>
      <c r="R1188" s="249">
        <v>0</v>
      </c>
      <c r="S1188" s="254">
        <v>0</v>
      </c>
      <c r="T1188" s="249">
        <v>0</v>
      </c>
      <c r="U1188" s="254">
        <v>80576</v>
      </c>
      <c r="V1188" s="249">
        <v>450.52279663085937</v>
      </c>
      <c r="W1188" s="254">
        <v>194286</v>
      </c>
      <c r="X1188" s="249">
        <v>0.38816794753074646</v>
      </c>
      <c r="Y1188" s="249">
        <v>40.866100311279297</v>
      </c>
      <c r="Z1188" s="249">
        <v>25.361139297485352</v>
      </c>
      <c r="AA1188" s="249">
        <v>94533.15625</v>
      </c>
      <c r="AB1188" s="246">
        <v>18976.421875</v>
      </c>
    </row>
    <row r="1189" spans="1:28">
      <c r="A1189" s="352">
        <v>41846</v>
      </c>
      <c r="B1189" s="206" t="s">
        <v>125</v>
      </c>
      <c r="C1189" s="206" t="s">
        <v>176</v>
      </c>
      <c r="D1189" s="241"/>
      <c r="E1189" s="180">
        <v>164</v>
      </c>
      <c r="F1189" s="180">
        <v>9</v>
      </c>
      <c r="G1189" s="180">
        <v>468</v>
      </c>
      <c r="H1189" s="180">
        <v>27</v>
      </c>
      <c r="I1189" s="180">
        <v>1513</v>
      </c>
      <c r="J1189" s="180">
        <v>106</v>
      </c>
      <c r="K1189" s="254">
        <v>17325</v>
      </c>
      <c r="L1189" s="254">
        <v>10711100</v>
      </c>
      <c r="M1189" s="246">
        <v>0.16174809634685516</v>
      </c>
      <c r="N1189" s="254">
        <v>34308144</v>
      </c>
      <c r="O1189" s="254">
        <v>34517080</v>
      </c>
      <c r="P1189" s="246">
        <v>99.394691467285156</v>
      </c>
      <c r="Q1189" s="254">
        <v>0</v>
      </c>
      <c r="R1189" s="249">
        <v>0</v>
      </c>
      <c r="S1189" s="254">
        <v>0</v>
      </c>
      <c r="T1189" s="249">
        <v>0</v>
      </c>
      <c r="U1189" s="254">
        <v>74651</v>
      </c>
      <c r="V1189" s="249">
        <v>430.88601684570312</v>
      </c>
      <c r="W1189" s="254">
        <v>161625</v>
      </c>
      <c r="X1189" s="249">
        <v>0.47109806537628174</v>
      </c>
      <c r="Y1189" s="249">
        <v>41.306289672851563</v>
      </c>
      <c r="Z1189" s="249">
        <v>25.631662368774414</v>
      </c>
      <c r="AA1189" s="249">
        <v>62745.34375</v>
      </c>
      <c r="AB1189" s="246">
        <v>12129.6669921875</v>
      </c>
    </row>
    <row r="1190" spans="1:28">
      <c r="A1190" s="352">
        <v>41846</v>
      </c>
      <c r="B1190" s="181" t="s">
        <v>127</v>
      </c>
      <c r="C1190" s="181" t="s">
        <v>128</v>
      </c>
      <c r="D1190" s="241"/>
      <c r="E1190" s="388">
        <v>150</v>
      </c>
      <c r="F1190" s="388">
        <v>12</v>
      </c>
      <c r="G1190" s="388">
        <v>450</v>
      </c>
      <c r="H1190" s="388">
        <v>36</v>
      </c>
      <c r="I1190" s="388">
        <v>1430</v>
      </c>
      <c r="J1190" s="388">
        <v>122</v>
      </c>
      <c r="K1190" s="187">
        <v>4529379</v>
      </c>
      <c r="L1190" s="187">
        <v>4533861</v>
      </c>
      <c r="M1190" s="185">
        <v>99.901145935058594</v>
      </c>
      <c r="N1190" s="187">
        <v>19510074</v>
      </c>
      <c r="O1190" s="187">
        <v>19585850</v>
      </c>
      <c r="P1190" s="185">
        <v>99.613105773925781</v>
      </c>
      <c r="Q1190" s="187">
        <v>102503</v>
      </c>
      <c r="R1190" s="186">
        <v>2.2608325481414795</v>
      </c>
      <c r="S1190" s="187">
        <v>6256</v>
      </c>
      <c r="T1190" s="186">
        <v>3.1941428780555725E-2</v>
      </c>
      <c r="U1190" s="187">
        <v>46790</v>
      </c>
      <c r="V1190" s="186">
        <v>1.0330334901809692</v>
      </c>
      <c r="W1190" s="187">
        <v>16672</v>
      </c>
      <c r="X1190" s="186">
        <v>8.545328676700592E-2</v>
      </c>
      <c r="Y1190" s="186">
        <v>111.26139068603516</v>
      </c>
      <c r="Z1190" s="186">
        <v>27.149423599243164</v>
      </c>
      <c r="AA1190" s="186">
        <v>46323.37109375</v>
      </c>
      <c r="AB1190" s="185">
        <v>7891.1728515625</v>
      </c>
    </row>
    <row r="1191" spans="1:28">
      <c r="A1191" s="352">
        <v>41846</v>
      </c>
      <c r="B1191" s="181" t="s">
        <v>129</v>
      </c>
      <c r="C1191" s="181" t="s">
        <v>128</v>
      </c>
      <c r="D1191" s="241"/>
      <c r="E1191" s="388">
        <v>151</v>
      </c>
      <c r="F1191" s="388">
        <v>3</v>
      </c>
      <c r="G1191" s="388">
        <v>449</v>
      </c>
      <c r="H1191" s="388">
        <v>8</v>
      </c>
      <c r="I1191" s="388">
        <v>1258</v>
      </c>
      <c r="J1191" s="388">
        <v>30</v>
      </c>
      <c r="K1191" s="187">
        <v>2343633</v>
      </c>
      <c r="L1191" s="187">
        <v>2346976</v>
      </c>
      <c r="M1191" s="185">
        <v>99.857559204101563</v>
      </c>
      <c r="N1191" s="187">
        <v>11519454</v>
      </c>
      <c r="O1191" s="187">
        <v>11593372</v>
      </c>
      <c r="P1191" s="185">
        <v>99.362411499023438</v>
      </c>
      <c r="Q1191" s="187">
        <v>21577</v>
      </c>
      <c r="R1191" s="186">
        <v>0.91935324668884277</v>
      </c>
      <c r="S1191" s="187">
        <v>4809</v>
      </c>
      <c r="T1191" s="186">
        <v>4.1480597108602524E-2</v>
      </c>
      <c r="U1191" s="187">
        <v>29043</v>
      </c>
      <c r="V1191" s="186">
        <v>1.2392299175262451</v>
      </c>
      <c r="W1191" s="187">
        <v>14775</v>
      </c>
      <c r="X1191" s="186">
        <v>0.12826128304004669</v>
      </c>
      <c r="Y1191" s="186">
        <v>102.66816711425781</v>
      </c>
      <c r="Z1191" s="186">
        <v>27.408552169799805</v>
      </c>
      <c r="AA1191" s="186">
        <v>30994.3828125</v>
      </c>
      <c r="AB1191" s="185">
        <v>4763.93603515625</v>
      </c>
    </row>
    <row r="1192" spans="1:28">
      <c r="A1192" s="352">
        <v>41846</v>
      </c>
      <c r="B1192" s="199" t="s">
        <v>130</v>
      </c>
      <c r="C1192" s="199" t="s">
        <v>128</v>
      </c>
      <c r="D1192" s="241"/>
      <c r="E1192" s="219">
        <v>176</v>
      </c>
      <c r="F1192" s="219">
        <v>5</v>
      </c>
      <c r="G1192" s="219">
        <v>528</v>
      </c>
      <c r="H1192" s="219">
        <v>15</v>
      </c>
      <c r="I1192" s="219">
        <v>862</v>
      </c>
      <c r="J1192" s="219">
        <v>34</v>
      </c>
      <c r="K1192" s="255">
        <v>5416506</v>
      </c>
      <c r="L1192" s="255">
        <v>5417365</v>
      </c>
      <c r="M1192" s="196">
        <v>99.984146118164063</v>
      </c>
      <c r="N1192" s="255">
        <v>28382702</v>
      </c>
      <c r="O1192" s="255">
        <v>28453360</v>
      </c>
      <c r="P1192" s="196">
        <v>99.751670837402344</v>
      </c>
      <c r="Q1192" s="255">
        <v>39105</v>
      </c>
      <c r="R1192" s="214">
        <v>0.72184538841247559</v>
      </c>
      <c r="S1192" s="255">
        <v>1697</v>
      </c>
      <c r="T1192" s="214">
        <v>5.9641464613378048E-3</v>
      </c>
      <c r="U1192" s="255">
        <v>43680</v>
      </c>
      <c r="V1192" s="214">
        <v>0.80642390251159668</v>
      </c>
      <c r="W1192" s="255">
        <v>20197</v>
      </c>
      <c r="X1192" s="214">
        <v>7.1159541606903076E-2</v>
      </c>
      <c r="Y1192" s="256">
        <v>115.18195343017578</v>
      </c>
      <c r="Z1192" s="256">
        <v>26.505861282348633</v>
      </c>
      <c r="AA1192" s="256">
        <v>66121.9375</v>
      </c>
      <c r="AB1192" s="256">
        <v>11544.9853515625</v>
      </c>
    </row>
    <row r="1193" spans="1:28">
      <c r="A1193" s="352">
        <v>41846</v>
      </c>
      <c r="B1193" s="180" t="s">
        <v>132</v>
      </c>
      <c r="C1193" s="180" t="s">
        <v>128</v>
      </c>
      <c r="D1193" s="241"/>
      <c r="E1193" s="219">
        <v>178</v>
      </c>
      <c r="F1193" s="219">
        <v>5</v>
      </c>
      <c r="G1193" s="219">
        <v>527</v>
      </c>
      <c r="H1193" s="219">
        <v>15</v>
      </c>
      <c r="I1193" s="219">
        <v>1006</v>
      </c>
      <c r="J1193" s="219">
        <v>31</v>
      </c>
      <c r="K1193" s="219">
        <v>4010458</v>
      </c>
      <c r="L1193" s="219">
        <v>4011544</v>
      </c>
      <c r="M1193" s="196">
        <v>99.972930908203125</v>
      </c>
      <c r="N1193" s="219">
        <v>21164486</v>
      </c>
      <c r="O1193" s="219">
        <v>21239188</v>
      </c>
      <c r="P1193" s="196">
        <v>99.648284912109375</v>
      </c>
      <c r="Q1193" s="219">
        <v>10223</v>
      </c>
      <c r="R1193" s="196">
        <v>0.25483953952789307</v>
      </c>
      <c r="S1193" s="219">
        <v>1357</v>
      </c>
      <c r="T1193" s="196">
        <v>6.3891331665217876E-3</v>
      </c>
      <c r="U1193" s="219">
        <v>34319</v>
      </c>
      <c r="V1193" s="196">
        <v>0.85573768615722656</v>
      </c>
      <c r="W1193" s="219">
        <v>19814</v>
      </c>
      <c r="X1193" s="196">
        <v>9.3619093298912048E-2</v>
      </c>
      <c r="Y1193" s="194">
        <v>105.24658203125</v>
      </c>
      <c r="Z1193" s="194">
        <v>25.623012542724609</v>
      </c>
      <c r="AA1193" s="194">
        <v>52174.16796875</v>
      </c>
      <c r="AB1193" s="194">
        <v>8399.55078125</v>
      </c>
    </row>
    <row r="1194" spans="1:28">
      <c r="A1194" s="352">
        <v>41845</v>
      </c>
      <c r="B1194" s="199" t="s">
        <v>6</v>
      </c>
      <c r="C1194" s="199"/>
      <c r="D1194" s="241"/>
      <c r="E1194" s="219">
        <v>1871</v>
      </c>
      <c r="F1194" s="219">
        <v>183</v>
      </c>
      <c r="G1194" s="219">
        <v>5541</v>
      </c>
      <c r="H1194" s="219">
        <v>529</v>
      </c>
      <c r="I1194" s="219">
        <v>16691</v>
      </c>
      <c r="J1194" s="219">
        <v>1989</v>
      </c>
      <c r="K1194" s="255">
        <v>33596890</v>
      </c>
      <c r="L1194" s="255">
        <v>81400726</v>
      </c>
      <c r="M1194" s="196">
        <v>41.273452524244071</v>
      </c>
      <c r="N1194" s="255">
        <v>268650713</v>
      </c>
      <c r="O1194" s="255">
        <v>270713624</v>
      </c>
      <c r="P1194" s="196">
        <v>99.237972965852649</v>
      </c>
      <c r="Q1194" s="255">
        <v>217953</v>
      </c>
      <c r="R1194" s="214" t="e">
        <v>#DIV/0!</v>
      </c>
      <c r="S1194" s="255">
        <v>95126</v>
      </c>
      <c r="T1194" s="214">
        <v>8.1718930747933419E-2</v>
      </c>
      <c r="U1194" s="255">
        <v>1108394</v>
      </c>
      <c r="V1194" s="214">
        <v>3.2990970419584236</v>
      </c>
      <c r="W1194" s="255">
        <v>1317086</v>
      </c>
      <c r="X1194" s="214">
        <v>0.49025962597392092</v>
      </c>
      <c r="Y1194" s="256">
        <v>76.968002700805656</v>
      </c>
      <c r="Z1194" s="256">
        <v>27.708882300059003</v>
      </c>
      <c r="AA1194" s="256">
        <v>682560.4375</v>
      </c>
      <c r="AB1194" s="256">
        <v>120271.96044921875</v>
      </c>
    </row>
    <row r="1195" spans="1:28">
      <c r="A1195" s="352">
        <v>41845</v>
      </c>
      <c r="B1195" s="180" t="s">
        <v>134</v>
      </c>
      <c r="C1195" s="180"/>
      <c r="D1195" s="241"/>
      <c r="E1195" s="219">
        <v>608</v>
      </c>
      <c r="F1195" s="219">
        <v>83</v>
      </c>
      <c r="G1195" s="219">
        <v>1816</v>
      </c>
      <c r="H1195" s="219">
        <v>251</v>
      </c>
      <c r="I1195" s="219">
        <v>6292</v>
      </c>
      <c r="J1195" s="219">
        <v>1030</v>
      </c>
      <c r="K1195" s="219">
        <v>17227789</v>
      </c>
      <c r="L1195" s="219">
        <v>17614230</v>
      </c>
      <c r="M1195" s="196">
        <v>97.806086329064627</v>
      </c>
      <c r="N1195" s="219">
        <v>34745797</v>
      </c>
      <c r="O1195" s="219">
        <v>35534552</v>
      </c>
      <c r="P1195" s="196">
        <v>97.7803153392788</v>
      </c>
      <c r="Q1195" s="219">
        <v>44545</v>
      </c>
      <c r="R1195" s="196">
        <v>0.25289212223080215</v>
      </c>
      <c r="S1195" s="219">
        <v>81007</v>
      </c>
      <c r="T1195" s="196">
        <v>0.22796685341010986</v>
      </c>
      <c r="U1195" s="219">
        <v>648167</v>
      </c>
      <c r="V1195" s="196">
        <v>3.7623341908727923</v>
      </c>
      <c r="W1195" s="219">
        <v>404401</v>
      </c>
      <c r="X1195" s="196">
        <v>1.1638846309946731</v>
      </c>
      <c r="Y1195" s="194">
        <v>81.49508972167969</v>
      </c>
      <c r="Z1195" s="194">
        <v>30.839970016479491</v>
      </c>
      <c r="AA1195" s="194">
        <v>210631.34375</v>
      </c>
      <c r="AB1195" s="194">
        <v>33276.509765625</v>
      </c>
    </row>
    <row r="1196" spans="1:28">
      <c r="A1196" s="352">
        <v>41845</v>
      </c>
      <c r="B1196" s="180" t="s">
        <v>175</v>
      </c>
      <c r="C1196" s="180"/>
      <c r="D1196" s="241"/>
      <c r="E1196" s="219">
        <v>608</v>
      </c>
      <c r="F1196" s="219">
        <v>75</v>
      </c>
      <c r="G1196" s="219">
        <v>1771</v>
      </c>
      <c r="H1196" s="219">
        <v>204</v>
      </c>
      <c r="I1196" s="219">
        <v>5844</v>
      </c>
      <c r="J1196" s="219">
        <v>742</v>
      </c>
      <c r="K1196" s="219">
        <v>69125</v>
      </c>
      <c r="L1196" s="219">
        <v>47476750</v>
      </c>
      <c r="M1196" s="196">
        <v>0.14559758197433481</v>
      </c>
      <c r="N1196" s="219">
        <v>153328200</v>
      </c>
      <c r="O1196" s="219">
        <v>154307302</v>
      </c>
      <c r="P1196" s="196">
        <v>99.36548563333703</v>
      </c>
      <c r="Q1196" s="219">
        <v>0</v>
      </c>
      <c r="R1196" s="196" t="e">
        <v>#DIV/0!</v>
      </c>
      <c r="S1196" s="219">
        <v>0</v>
      </c>
      <c r="T1196" s="196" t="e">
        <v>#DIV/0!</v>
      </c>
      <c r="U1196" s="219">
        <v>306395</v>
      </c>
      <c r="V1196" s="196">
        <v>443.24773803145666</v>
      </c>
      <c r="W1196" s="219">
        <v>841227</v>
      </c>
      <c r="X1196" s="196">
        <v>0.5486446614069298</v>
      </c>
      <c r="Y1196" s="194">
        <v>40.819395065307617</v>
      </c>
      <c r="Z1196" s="194">
        <v>25.614964485168457</v>
      </c>
      <c r="AA1196" s="194">
        <v>276315.234375</v>
      </c>
      <c r="AB1196" s="194">
        <v>54395.8056640625</v>
      </c>
    </row>
    <row r="1197" spans="1:28">
      <c r="A1197" s="352">
        <v>41845</v>
      </c>
      <c r="B1197" s="218" t="s">
        <v>135</v>
      </c>
      <c r="C1197" s="126"/>
      <c r="D1197" s="241"/>
      <c r="E1197" s="219">
        <v>655</v>
      </c>
      <c r="F1197" s="219">
        <v>25</v>
      </c>
      <c r="G1197" s="219">
        <v>1954</v>
      </c>
      <c r="H1197" s="219">
        <v>74</v>
      </c>
      <c r="I1197" s="219">
        <v>4555</v>
      </c>
      <c r="J1197" s="219">
        <v>217</v>
      </c>
      <c r="K1197" s="189">
        <v>16299976</v>
      </c>
      <c r="L1197" s="189">
        <v>16309746</v>
      </c>
      <c r="M1197" s="196">
        <v>99.940097166442683</v>
      </c>
      <c r="N1197" s="189">
        <v>80576716</v>
      </c>
      <c r="O1197" s="189">
        <v>80871770</v>
      </c>
      <c r="P1197" s="196">
        <v>99.635158226412017</v>
      </c>
      <c r="Q1197" s="189">
        <v>173408</v>
      </c>
      <c r="R1197" s="192">
        <v>1.063217064978184</v>
      </c>
      <c r="S1197" s="189">
        <v>14119</v>
      </c>
      <c r="T1197" s="192">
        <v>1.7458502948249289E-2</v>
      </c>
      <c r="U1197" s="189">
        <v>153832</v>
      </c>
      <c r="V1197" s="205">
        <v>0.94375600449927277</v>
      </c>
      <c r="W1197" s="189">
        <v>71458</v>
      </c>
      <c r="X1197" s="205">
        <v>8.8683187106415776E-2</v>
      </c>
      <c r="Y1197" s="203">
        <v>108.58952331542969</v>
      </c>
      <c r="Z1197" s="203">
        <v>26.671712398529053</v>
      </c>
      <c r="AA1197" s="203">
        <v>195613.859375</v>
      </c>
      <c r="AB1197" s="203">
        <v>32599.64501953125</v>
      </c>
    </row>
    <row r="1198" spans="1:28">
      <c r="A1198" s="352">
        <v>41845</v>
      </c>
      <c r="B1198" s="218" t="s">
        <v>121</v>
      </c>
      <c r="C1198" s="218" t="s">
        <v>122</v>
      </c>
      <c r="D1198" s="241"/>
      <c r="E1198" s="305">
        <v>123</v>
      </c>
      <c r="F1198" s="305">
        <v>40</v>
      </c>
      <c r="G1198" s="305">
        <v>363</v>
      </c>
      <c r="H1198" s="305">
        <v>121</v>
      </c>
      <c r="I1198" s="305">
        <v>1461</v>
      </c>
      <c r="J1198" s="305">
        <v>508</v>
      </c>
      <c r="K1198" s="215">
        <v>4917155</v>
      </c>
      <c r="L1198" s="215">
        <v>5047318</v>
      </c>
      <c r="M1198" s="216">
        <v>97.421142578125</v>
      </c>
      <c r="N1198" s="215">
        <v>9994295</v>
      </c>
      <c r="O1198" s="215">
        <v>10226241</v>
      </c>
      <c r="P1198" s="216">
        <v>97.731857299804688</v>
      </c>
      <c r="Q1198" s="215">
        <v>26181</v>
      </c>
      <c r="R1198" s="217">
        <v>0.5187111496925354</v>
      </c>
      <c r="S1198" s="215">
        <v>22215</v>
      </c>
      <c r="T1198" s="217">
        <v>0.2172352522611618</v>
      </c>
      <c r="U1198" s="215">
        <v>233867</v>
      </c>
      <c r="V1198" s="217">
        <v>4.7561445236206055</v>
      </c>
      <c r="W1198" s="215">
        <v>165570</v>
      </c>
      <c r="X1198" s="217">
        <v>1.6566450595855713</v>
      </c>
      <c r="Y1198" s="217">
        <v>69.942466735839844</v>
      </c>
      <c r="Z1198" s="217">
        <v>25.184513092041016</v>
      </c>
      <c r="AA1198" s="217">
        <v>50259.0859375</v>
      </c>
      <c r="AB1198" s="216">
        <v>7914.0107421875</v>
      </c>
    </row>
    <row r="1199" spans="1:28">
      <c r="A1199" s="352">
        <v>41845</v>
      </c>
      <c r="B1199" s="242" t="s">
        <v>123</v>
      </c>
      <c r="C1199" s="218" t="s">
        <v>122</v>
      </c>
      <c r="D1199" s="241"/>
      <c r="E1199" s="305">
        <v>158</v>
      </c>
      <c r="F1199" s="305">
        <v>12</v>
      </c>
      <c r="G1199" s="305">
        <v>484</v>
      </c>
      <c r="H1199" s="305">
        <v>37</v>
      </c>
      <c r="I1199" s="305">
        <v>1511</v>
      </c>
      <c r="J1199" s="305">
        <v>139</v>
      </c>
      <c r="K1199" s="215">
        <v>4123689</v>
      </c>
      <c r="L1199" s="215">
        <v>4193130</v>
      </c>
      <c r="M1199" s="216">
        <v>98.34393310546875</v>
      </c>
      <c r="N1199" s="215">
        <v>7502129</v>
      </c>
      <c r="O1199" s="215">
        <v>7681713</v>
      </c>
      <c r="P1199" s="216">
        <v>97.662185668945313</v>
      </c>
      <c r="Q1199" s="215">
        <v>2707</v>
      </c>
      <c r="R1199" s="217">
        <v>6.4557977020740509E-2</v>
      </c>
      <c r="S1199" s="215">
        <v>7607</v>
      </c>
      <c r="T1199" s="217">
        <v>9.9027387797832489E-2</v>
      </c>
      <c r="U1199" s="215">
        <v>114807</v>
      </c>
      <c r="V1199" s="217">
        <v>2.7840847969055176</v>
      </c>
      <c r="W1199" s="215">
        <v>72826</v>
      </c>
      <c r="X1199" s="217">
        <v>0.9707377552986145</v>
      </c>
      <c r="Y1199" s="217">
        <v>88.507698059082031</v>
      </c>
      <c r="Z1199" s="217">
        <v>32.836254119873047</v>
      </c>
      <c r="AA1199" s="217">
        <v>54127.375</v>
      </c>
      <c r="AB1199" s="216">
        <v>8443.9208984375</v>
      </c>
    </row>
    <row r="1200" spans="1:28">
      <c r="A1200" s="352">
        <v>41845</v>
      </c>
      <c r="B1200" s="242" t="s">
        <v>183</v>
      </c>
      <c r="C1200" s="218" t="s">
        <v>122</v>
      </c>
      <c r="D1200" s="241"/>
      <c r="E1200" s="305">
        <v>129</v>
      </c>
      <c r="F1200" s="305">
        <v>10</v>
      </c>
      <c r="G1200" s="305">
        <v>385</v>
      </c>
      <c r="H1200" s="305">
        <v>30</v>
      </c>
      <c r="I1200" s="305">
        <v>1458</v>
      </c>
      <c r="J1200" s="305">
        <v>114</v>
      </c>
      <c r="K1200" s="215">
        <v>3049363</v>
      </c>
      <c r="L1200" s="215">
        <v>3111580</v>
      </c>
      <c r="M1200" s="216">
        <v>98.000473022460938</v>
      </c>
      <c r="N1200" s="215">
        <v>6191272</v>
      </c>
      <c r="O1200" s="215">
        <v>6326634</v>
      </c>
      <c r="P1200" s="216">
        <v>97.860443115234375</v>
      </c>
      <c r="Q1200" s="215">
        <v>4314</v>
      </c>
      <c r="R1200" s="217">
        <v>0.13864338397979736</v>
      </c>
      <c r="S1200" s="215">
        <v>24274</v>
      </c>
      <c r="T1200" s="217">
        <v>0.38367953896522522</v>
      </c>
      <c r="U1200" s="215">
        <v>98801</v>
      </c>
      <c r="V1200" s="217">
        <v>3.240053653717041</v>
      </c>
      <c r="W1200" s="215">
        <v>56835</v>
      </c>
      <c r="X1200" s="217">
        <v>0.91798585653305054</v>
      </c>
      <c r="Y1200" s="217">
        <v>86.406890869140625</v>
      </c>
      <c r="Z1200" s="217">
        <v>32.991962432861328</v>
      </c>
      <c r="AA1200" s="217">
        <v>37805.171875</v>
      </c>
      <c r="AB1200" s="216">
        <v>6079.59619140625</v>
      </c>
    </row>
    <row r="1201" spans="1:28">
      <c r="A1201" s="352">
        <v>41845</v>
      </c>
      <c r="B1201" s="181" t="s">
        <v>126</v>
      </c>
      <c r="C1201" s="218" t="s">
        <v>122</v>
      </c>
      <c r="D1201" s="241"/>
      <c r="E1201" s="305">
        <v>103</v>
      </c>
      <c r="F1201" s="305">
        <v>4</v>
      </c>
      <c r="G1201" s="305">
        <v>302</v>
      </c>
      <c r="H1201" s="305">
        <v>12</v>
      </c>
      <c r="I1201" s="305">
        <v>916</v>
      </c>
      <c r="J1201" s="305">
        <v>50</v>
      </c>
      <c r="K1201" s="215">
        <v>2505858</v>
      </c>
      <c r="L1201" s="215">
        <v>2558812</v>
      </c>
      <c r="M1201" s="216">
        <v>97.930526733398438</v>
      </c>
      <c r="N1201" s="215">
        <v>4934809</v>
      </c>
      <c r="O1201" s="215">
        <v>5018194</v>
      </c>
      <c r="P1201" s="216">
        <v>98.338348388671875</v>
      </c>
      <c r="Q1201" s="215">
        <v>1760</v>
      </c>
      <c r="R1201" s="217">
        <v>6.8781919777393341E-2</v>
      </c>
      <c r="S1201" s="215">
        <v>1343</v>
      </c>
      <c r="T1201" s="217">
        <v>2.6762615889310837E-2</v>
      </c>
      <c r="U1201" s="215">
        <v>76631</v>
      </c>
      <c r="V1201" s="217">
        <v>3.0580742359161377</v>
      </c>
      <c r="W1201" s="215">
        <v>41958</v>
      </c>
      <c r="X1201" s="217">
        <v>0.85024565458297729</v>
      </c>
      <c r="Y1201" s="217">
        <v>87.662796020507812</v>
      </c>
      <c r="Z1201" s="217">
        <v>33.005699157714844</v>
      </c>
      <c r="AA1201" s="217">
        <v>32784.37890625</v>
      </c>
      <c r="AB1201" s="216">
        <v>5215.212890625</v>
      </c>
    </row>
    <row r="1202" spans="1:28">
      <c r="A1202" s="352">
        <v>41845</v>
      </c>
      <c r="B1202" s="181" t="s">
        <v>184</v>
      </c>
      <c r="C1202" s="218" t="s">
        <v>122</v>
      </c>
      <c r="D1202" s="241"/>
      <c r="E1202" s="305">
        <v>95</v>
      </c>
      <c r="F1202" s="305">
        <v>17</v>
      </c>
      <c r="G1202" s="305">
        <v>282</v>
      </c>
      <c r="H1202" s="305">
        <v>51</v>
      </c>
      <c r="I1202" s="305">
        <v>946</v>
      </c>
      <c r="J1202" s="305">
        <v>219</v>
      </c>
      <c r="K1202" s="215">
        <v>2631724</v>
      </c>
      <c r="L1202" s="215">
        <v>2703390</v>
      </c>
      <c r="M1202" s="216">
        <v>97.349029541015625</v>
      </c>
      <c r="N1202" s="215">
        <v>6123292</v>
      </c>
      <c r="O1202" s="215">
        <v>6281770</v>
      </c>
      <c r="P1202" s="216">
        <v>97.4771728515625</v>
      </c>
      <c r="Q1202" s="215">
        <v>9583</v>
      </c>
      <c r="R1202" s="217">
        <v>0.35448086261749268</v>
      </c>
      <c r="S1202" s="215">
        <v>25568</v>
      </c>
      <c r="T1202" s="217">
        <v>0.40701904892921448</v>
      </c>
      <c r="U1202" s="215">
        <v>124061</v>
      </c>
      <c r="V1202" s="217">
        <v>4.7140583992004395</v>
      </c>
      <c r="W1202" s="215">
        <v>67212</v>
      </c>
      <c r="X1202" s="217">
        <v>1.0976448059082031</v>
      </c>
      <c r="Y1202" s="217">
        <v>74.955596923828125</v>
      </c>
      <c r="Z1202" s="217">
        <v>30.181421279907227</v>
      </c>
      <c r="AA1202" s="217">
        <v>35655.33203125</v>
      </c>
      <c r="AB1202" s="216">
        <v>5623.76904296875</v>
      </c>
    </row>
    <row r="1203" spans="1:28">
      <c r="A1203" s="352">
        <v>41845</v>
      </c>
      <c r="B1203" s="181" t="s">
        <v>131</v>
      </c>
      <c r="C1203" s="218" t="s">
        <v>176</v>
      </c>
      <c r="D1203" s="241"/>
      <c r="E1203" s="305">
        <v>168</v>
      </c>
      <c r="F1203" s="305">
        <v>20</v>
      </c>
      <c r="G1203" s="305">
        <v>489</v>
      </c>
      <c r="H1203" s="305">
        <v>50</v>
      </c>
      <c r="I1203" s="305">
        <v>1558</v>
      </c>
      <c r="J1203" s="305">
        <v>176</v>
      </c>
      <c r="K1203" s="215">
        <v>18865</v>
      </c>
      <c r="L1203" s="215">
        <v>13578316</v>
      </c>
      <c r="M1203" s="216">
        <v>0.13893476128578186</v>
      </c>
      <c r="N1203" s="215">
        <v>41392776</v>
      </c>
      <c r="O1203" s="215">
        <v>41682808</v>
      </c>
      <c r="P1203" s="216">
        <v>99.304191589355469</v>
      </c>
      <c r="Q1203" s="215">
        <v>0</v>
      </c>
      <c r="R1203" s="217">
        <v>0</v>
      </c>
      <c r="S1203" s="215">
        <v>0</v>
      </c>
      <c r="T1203" s="217">
        <v>0</v>
      </c>
      <c r="U1203" s="215">
        <v>89089</v>
      </c>
      <c r="V1203" s="217">
        <v>472.24490356445312</v>
      </c>
      <c r="W1203" s="215">
        <v>308354</v>
      </c>
      <c r="X1203" s="217">
        <v>0.74494642019271851</v>
      </c>
      <c r="Y1203" s="217">
        <v>40.939601898193359</v>
      </c>
      <c r="Z1203" s="217">
        <v>25.525554656982422</v>
      </c>
      <c r="AA1203" s="217">
        <v>70982.4296875</v>
      </c>
      <c r="AB1203" s="216">
        <v>14578.876953125</v>
      </c>
    </row>
    <row r="1204" spans="1:28">
      <c r="A1204" s="352">
        <v>41845</v>
      </c>
      <c r="B1204" s="181" t="s">
        <v>124</v>
      </c>
      <c r="C1204" s="181" t="s">
        <v>176</v>
      </c>
      <c r="D1204" s="241"/>
      <c r="E1204" s="180">
        <v>113</v>
      </c>
      <c r="F1204" s="180">
        <v>36</v>
      </c>
      <c r="G1204" s="180">
        <v>332</v>
      </c>
      <c r="H1204" s="180">
        <v>98</v>
      </c>
      <c r="I1204" s="180">
        <v>1259</v>
      </c>
      <c r="J1204" s="180">
        <v>356</v>
      </c>
      <c r="K1204" s="215">
        <v>15050</v>
      </c>
      <c r="L1204" s="215">
        <v>10026238</v>
      </c>
      <c r="M1204" s="216">
        <v>0.15010614693164825</v>
      </c>
      <c r="N1204" s="215">
        <v>28855988</v>
      </c>
      <c r="O1204" s="215">
        <v>29166426</v>
      </c>
      <c r="P1204" s="216">
        <v>98.935630798339844</v>
      </c>
      <c r="Q1204" s="215">
        <v>0</v>
      </c>
      <c r="R1204" s="217">
        <v>0</v>
      </c>
      <c r="S1204" s="215">
        <v>0</v>
      </c>
      <c r="T1204" s="217">
        <v>0</v>
      </c>
      <c r="U1204" s="215">
        <v>67108</v>
      </c>
      <c r="V1204" s="217">
        <v>445.90032958984375</v>
      </c>
      <c r="W1204" s="215">
        <v>151001</v>
      </c>
      <c r="X1204" s="217">
        <v>0.52329170703887939</v>
      </c>
      <c r="Y1204" s="217">
        <v>40.742454528808594</v>
      </c>
      <c r="Z1204" s="217">
        <v>25.997098922729492</v>
      </c>
      <c r="AA1204" s="217">
        <v>50951.234375</v>
      </c>
      <c r="AB1204" s="216">
        <v>9454.0556640625</v>
      </c>
    </row>
    <row r="1205" spans="1:28">
      <c r="A1205" s="352">
        <v>41845</v>
      </c>
      <c r="B1205" s="206" t="s">
        <v>133</v>
      </c>
      <c r="C1205" s="206" t="s">
        <v>176</v>
      </c>
      <c r="D1205" s="241"/>
      <c r="E1205" s="180">
        <v>163</v>
      </c>
      <c r="F1205" s="180">
        <v>10</v>
      </c>
      <c r="G1205" s="180">
        <v>482</v>
      </c>
      <c r="H1205" s="180">
        <v>29</v>
      </c>
      <c r="I1205" s="180">
        <v>1515</v>
      </c>
      <c r="J1205" s="180">
        <v>104</v>
      </c>
      <c r="K1205" s="254">
        <v>17885</v>
      </c>
      <c r="L1205" s="254">
        <v>13239572</v>
      </c>
      <c r="M1205" s="246">
        <v>0.13508744537830353</v>
      </c>
      <c r="N1205" s="254">
        <v>47484584</v>
      </c>
      <c r="O1205" s="254">
        <v>47667832</v>
      </c>
      <c r="P1205" s="246">
        <v>99.615570068359375</v>
      </c>
      <c r="Q1205" s="254">
        <v>0</v>
      </c>
      <c r="R1205" s="249">
        <v>0</v>
      </c>
      <c r="S1205" s="254">
        <v>0</v>
      </c>
      <c r="T1205" s="249">
        <v>0</v>
      </c>
      <c r="U1205" s="254">
        <v>78619</v>
      </c>
      <c r="V1205" s="249">
        <v>439.58065795898437</v>
      </c>
      <c r="W1205" s="254">
        <v>217356</v>
      </c>
      <c r="X1205" s="249">
        <v>0.45774012804031372</v>
      </c>
      <c r="Y1205" s="249">
        <v>41.099533081054688</v>
      </c>
      <c r="Z1205" s="249">
        <v>25.327468872070313</v>
      </c>
      <c r="AA1205" s="249">
        <v>90117.1328125</v>
      </c>
      <c r="AB1205" s="246">
        <v>17917.962890625</v>
      </c>
    </row>
    <row r="1206" spans="1:28">
      <c r="A1206" s="352">
        <v>41845</v>
      </c>
      <c r="B1206" s="206" t="s">
        <v>125</v>
      </c>
      <c r="C1206" s="206" t="s">
        <v>176</v>
      </c>
      <c r="D1206" s="241"/>
      <c r="E1206" s="180">
        <v>164</v>
      </c>
      <c r="F1206" s="180">
        <v>9</v>
      </c>
      <c r="G1206" s="180">
        <v>468</v>
      </c>
      <c r="H1206" s="180">
        <v>27</v>
      </c>
      <c r="I1206" s="180">
        <v>1512</v>
      </c>
      <c r="J1206" s="180">
        <v>106</v>
      </c>
      <c r="K1206" s="254">
        <v>17325</v>
      </c>
      <c r="L1206" s="254">
        <v>10632624</v>
      </c>
      <c r="M1206" s="246">
        <v>0.16294190287590027</v>
      </c>
      <c r="N1206" s="254">
        <v>35594852</v>
      </c>
      <c r="O1206" s="254">
        <v>35790236</v>
      </c>
      <c r="P1206" s="246">
        <v>99.454086303710938</v>
      </c>
      <c r="Q1206" s="254">
        <v>0</v>
      </c>
      <c r="R1206" s="249">
        <v>0</v>
      </c>
      <c r="S1206" s="254">
        <v>0</v>
      </c>
      <c r="T1206" s="249">
        <v>0</v>
      </c>
      <c r="U1206" s="254">
        <v>71579</v>
      </c>
      <c r="V1206" s="249">
        <v>413.15438842773437</v>
      </c>
      <c r="W1206" s="254">
        <v>164516</v>
      </c>
      <c r="X1206" s="249">
        <v>0.4621904194355011</v>
      </c>
      <c r="Y1206" s="249">
        <v>40.495990753173828</v>
      </c>
      <c r="Z1206" s="249">
        <v>25.609735488891602</v>
      </c>
      <c r="AA1206" s="249">
        <v>64264.4375</v>
      </c>
      <c r="AB1206" s="246">
        <v>12444.91015625</v>
      </c>
    </row>
    <row r="1207" spans="1:28">
      <c r="A1207" s="352">
        <v>41845</v>
      </c>
      <c r="B1207" s="181" t="s">
        <v>127</v>
      </c>
      <c r="C1207" s="181" t="s">
        <v>128</v>
      </c>
      <c r="D1207" s="241"/>
      <c r="E1207" s="388">
        <v>150</v>
      </c>
      <c r="F1207" s="388">
        <v>12</v>
      </c>
      <c r="G1207" s="388">
        <v>450</v>
      </c>
      <c r="H1207" s="388">
        <v>36</v>
      </c>
      <c r="I1207" s="388">
        <v>1428</v>
      </c>
      <c r="J1207" s="388">
        <v>122</v>
      </c>
      <c r="K1207" s="187">
        <v>4529379</v>
      </c>
      <c r="L1207" s="187">
        <v>4533861</v>
      </c>
      <c r="M1207" s="185">
        <v>99.901145935058594</v>
      </c>
      <c r="N1207" s="187">
        <v>19510074</v>
      </c>
      <c r="O1207" s="187">
        <v>19585850</v>
      </c>
      <c r="P1207" s="185">
        <v>99.613105773925781</v>
      </c>
      <c r="Q1207" s="187">
        <v>102503</v>
      </c>
      <c r="R1207" s="186">
        <v>2.2608325481414795</v>
      </c>
      <c r="S1207" s="187">
        <v>6256</v>
      </c>
      <c r="T1207" s="186">
        <v>3.1941428780555725E-2</v>
      </c>
      <c r="U1207" s="187">
        <v>46790</v>
      </c>
      <c r="V1207" s="186">
        <v>1.0330334901809692</v>
      </c>
      <c r="W1207" s="187">
        <v>16672</v>
      </c>
      <c r="X1207" s="186">
        <v>8.545328676700592E-2</v>
      </c>
      <c r="Y1207" s="186">
        <v>111.26139068603516</v>
      </c>
      <c r="Z1207" s="186">
        <v>27.149423599243164</v>
      </c>
      <c r="AA1207" s="186">
        <v>46323.37109375</v>
      </c>
      <c r="AB1207" s="185">
        <v>7891.1728515625</v>
      </c>
    </row>
    <row r="1208" spans="1:28">
      <c r="A1208" s="352">
        <v>41845</v>
      </c>
      <c r="B1208" s="181" t="s">
        <v>129</v>
      </c>
      <c r="C1208" s="181" t="s">
        <v>128</v>
      </c>
      <c r="D1208" s="241"/>
      <c r="E1208" s="388">
        <v>151</v>
      </c>
      <c r="F1208" s="388">
        <v>3</v>
      </c>
      <c r="G1208" s="388">
        <v>449</v>
      </c>
      <c r="H1208" s="388">
        <v>8</v>
      </c>
      <c r="I1208" s="388">
        <v>1261</v>
      </c>
      <c r="J1208" s="388">
        <v>30</v>
      </c>
      <c r="K1208" s="187">
        <v>2343633</v>
      </c>
      <c r="L1208" s="187">
        <v>2346976</v>
      </c>
      <c r="M1208" s="185">
        <v>99.857559204101563</v>
      </c>
      <c r="N1208" s="187">
        <v>11519454</v>
      </c>
      <c r="O1208" s="187">
        <v>11593372</v>
      </c>
      <c r="P1208" s="185">
        <v>99.362411499023438</v>
      </c>
      <c r="Q1208" s="187">
        <v>21577</v>
      </c>
      <c r="R1208" s="186">
        <v>0.91935324668884277</v>
      </c>
      <c r="S1208" s="187">
        <v>4809</v>
      </c>
      <c r="T1208" s="186">
        <v>4.1480597108602524E-2</v>
      </c>
      <c r="U1208" s="187">
        <v>29043</v>
      </c>
      <c r="V1208" s="186">
        <v>1.2392299175262451</v>
      </c>
      <c r="W1208" s="187">
        <v>14775</v>
      </c>
      <c r="X1208" s="186">
        <v>0.12826128304004669</v>
      </c>
      <c r="Y1208" s="186">
        <v>102.66816711425781</v>
      </c>
      <c r="Z1208" s="186">
        <v>27.408552169799805</v>
      </c>
      <c r="AA1208" s="186">
        <v>30994.3828125</v>
      </c>
      <c r="AB1208" s="185">
        <v>4763.93603515625</v>
      </c>
    </row>
    <row r="1209" spans="1:28">
      <c r="A1209" s="352">
        <v>41845</v>
      </c>
      <c r="B1209" s="199" t="s">
        <v>130</v>
      </c>
      <c r="C1209" s="199" t="s">
        <v>128</v>
      </c>
      <c r="D1209" s="241"/>
      <c r="E1209" s="219">
        <v>176</v>
      </c>
      <c r="F1209" s="219">
        <v>5</v>
      </c>
      <c r="G1209" s="219">
        <v>528</v>
      </c>
      <c r="H1209" s="219">
        <v>15</v>
      </c>
      <c r="I1209" s="219">
        <v>861</v>
      </c>
      <c r="J1209" s="219">
        <v>33</v>
      </c>
      <c r="K1209" s="255">
        <v>5416506</v>
      </c>
      <c r="L1209" s="255">
        <v>5417365</v>
      </c>
      <c r="M1209" s="196">
        <v>99.984146118164063</v>
      </c>
      <c r="N1209" s="255">
        <v>28382702</v>
      </c>
      <c r="O1209" s="255">
        <v>28453360</v>
      </c>
      <c r="P1209" s="196">
        <v>99.751670837402344</v>
      </c>
      <c r="Q1209" s="255">
        <v>39105</v>
      </c>
      <c r="R1209" s="214">
        <v>0.72184538841247559</v>
      </c>
      <c r="S1209" s="255">
        <v>1697</v>
      </c>
      <c r="T1209" s="214">
        <v>5.9641464613378048E-3</v>
      </c>
      <c r="U1209" s="255">
        <v>43680</v>
      </c>
      <c r="V1209" s="214">
        <v>0.80642390251159668</v>
      </c>
      <c r="W1209" s="255">
        <v>20197</v>
      </c>
      <c r="X1209" s="214">
        <v>7.1159541606903076E-2</v>
      </c>
      <c r="Y1209" s="256">
        <v>115.18195343017578</v>
      </c>
      <c r="Z1209" s="256">
        <v>26.505861282348633</v>
      </c>
      <c r="AA1209" s="256">
        <v>66121.9375</v>
      </c>
      <c r="AB1209" s="256">
        <v>11544.9853515625</v>
      </c>
    </row>
    <row r="1210" spans="1:28">
      <c r="A1210" s="352">
        <v>41845</v>
      </c>
      <c r="B1210" s="180" t="s">
        <v>132</v>
      </c>
      <c r="C1210" s="180" t="s">
        <v>128</v>
      </c>
      <c r="D1210" s="241"/>
      <c r="E1210" s="219">
        <v>178</v>
      </c>
      <c r="F1210" s="219">
        <v>5</v>
      </c>
      <c r="G1210" s="219">
        <v>527</v>
      </c>
      <c r="H1210" s="219">
        <v>15</v>
      </c>
      <c r="I1210" s="219">
        <v>1005</v>
      </c>
      <c r="J1210" s="219">
        <v>32</v>
      </c>
      <c r="K1210" s="219">
        <v>4010458</v>
      </c>
      <c r="L1210" s="219">
        <v>4011544</v>
      </c>
      <c r="M1210" s="196">
        <v>99.972930908203125</v>
      </c>
      <c r="N1210" s="219">
        <v>21164486</v>
      </c>
      <c r="O1210" s="219">
        <v>21239188</v>
      </c>
      <c r="P1210" s="196">
        <v>99.648284912109375</v>
      </c>
      <c r="Q1210" s="219">
        <v>10223</v>
      </c>
      <c r="R1210" s="196">
        <v>0.25483953952789307</v>
      </c>
      <c r="S1210" s="219">
        <v>1357</v>
      </c>
      <c r="T1210" s="196">
        <v>6.3891331665217876E-3</v>
      </c>
      <c r="U1210" s="219">
        <v>34319</v>
      </c>
      <c r="V1210" s="196">
        <v>0.85573768615722656</v>
      </c>
      <c r="W1210" s="219">
        <v>19814</v>
      </c>
      <c r="X1210" s="196">
        <v>9.3619093298912048E-2</v>
      </c>
      <c r="Y1210" s="194">
        <v>105.24658203125</v>
      </c>
      <c r="Z1210" s="194">
        <v>25.623012542724609</v>
      </c>
      <c r="AA1210" s="194">
        <v>52174.16796875</v>
      </c>
      <c r="AB1210" s="194">
        <v>8399.55078125</v>
      </c>
    </row>
    <row r="1211" spans="1:28">
      <c r="A1211" s="352">
        <v>41844</v>
      </c>
      <c r="B1211" s="199" t="s">
        <v>6</v>
      </c>
      <c r="C1211" s="199"/>
      <c r="D1211" s="241"/>
      <c r="E1211" s="219">
        <v>1867</v>
      </c>
      <c r="F1211" s="219">
        <v>181</v>
      </c>
      <c r="G1211" s="219">
        <v>5530</v>
      </c>
      <c r="H1211" s="219">
        <v>524</v>
      </c>
      <c r="I1211" s="219">
        <v>16648</v>
      </c>
      <c r="J1211" s="219">
        <v>1927</v>
      </c>
      <c r="K1211" s="255">
        <v>33645742</v>
      </c>
      <c r="L1211" s="255">
        <v>82626967</v>
      </c>
      <c r="M1211" s="196">
        <v>40.720049666109617</v>
      </c>
      <c r="N1211" s="255">
        <v>276475190</v>
      </c>
      <c r="O1211" s="255">
        <v>278492259</v>
      </c>
      <c r="P1211" s="196">
        <v>99.275718108918781</v>
      </c>
      <c r="Q1211" s="255">
        <v>214160</v>
      </c>
      <c r="R1211" s="214" t="e">
        <v>#DIV/0!</v>
      </c>
      <c r="S1211" s="255">
        <v>73444</v>
      </c>
      <c r="T1211" s="214">
        <v>6.2426541166238102E-2</v>
      </c>
      <c r="U1211" s="255">
        <v>1110168</v>
      </c>
      <c r="V1211" s="214">
        <v>3.299579525074424</v>
      </c>
      <c r="W1211" s="255">
        <v>1317476</v>
      </c>
      <c r="X1211" s="214">
        <v>0.47652593735544685</v>
      </c>
      <c r="Y1211" s="256">
        <v>76.788462511698398</v>
      </c>
      <c r="Z1211" s="256">
        <v>27.624258136749265</v>
      </c>
      <c r="AA1211" s="256">
        <v>704938.015625</v>
      </c>
      <c r="AB1211" s="256">
        <v>124431.23974609375</v>
      </c>
    </row>
    <row r="1212" spans="1:28">
      <c r="A1212" s="352">
        <v>41844</v>
      </c>
      <c r="B1212" s="180" t="s">
        <v>134</v>
      </c>
      <c r="C1212" s="180"/>
      <c r="D1212" s="241"/>
      <c r="E1212" s="219">
        <v>608</v>
      </c>
      <c r="F1212" s="219">
        <v>83</v>
      </c>
      <c r="G1212" s="219">
        <v>1816</v>
      </c>
      <c r="H1212" s="219">
        <v>251</v>
      </c>
      <c r="I1212" s="219">
        <v>6285</v>
      </c>
      <c r="J1212" s="219">
        <v>1027</v>
      </c>
      <c r="K1212" s="219">
        <v>17277201</v>
      </c>
      <c r="L1212" s="219">
        <v>17665284</v>
      </c>
      <c r="M1212" s="196">
        <v>97.803131837563441</v>
      </c>
      <c r="N1212" s="219">
        <v>36063074</v>
      </c>
      <c r="O1212" s="219">
        <v>36776909</v>
      </c>
      <c r="P1212" s="196">
        <v>98.059013061701293</v>
      </c>
      <c r="Q1212" s="219">
        <v>40752</v>
      </c>
      <c r="R1212" s="196">
        <v>0.23068975412600468</v>
      </c>
      <c r="S1212" s="219">
        <v>59325</v>
      </c>
      <c r="T1212" s="196">
        <v>0.16131045549099146</v>
      </c>
      <c r="U1212" s="219">
        <v>647194</v>
      </c>
      <c r="V1212" s="196">
        <v>3.7459424540383477</v>
      </c>
      <c r="W1212" s="219">
        <v>406711</v>
      </c>
      <c r="X1212" s="196">
        <v>1.1277768515100697</v>
      </c>
      <c r="Y1212" s="194">
        <v>80.957109069824213</v>
      </c>
      <c r="Z1212" s="194">
        <v>30.523665237426759</v>
      </c>
      <c r="AA1212" s="194">
        <v>220415.06640625</v>
      </c>
      <c r="AB1212" s="194">
        <v>34251.31298828125</v>
      </c>
    </row>
    <row r="1213" spans="1:28">
      <c r="A1213" s="352">
        <v>41844</v>
      </c>
      <c r="B1213" s="180" t="s">
        <v>175</v>
      </c>
      <c r="C1213" s="180"/>
      <c r="D1213" s="241"/>
      <c r="E1213" s="219">
        <v>604</v>
      </c>
      <c r="F1213" s="219">
        <v>73</v>
      </c>
      <c r="G1213" s="219">
        <v>1760</v>
      </c>
      <c r="H1213" s="219">
        <v>199</v>
      </c>
      <c r="I1213" s="219">
        <v>5810</v>
      </c>
      <c r="J1213" s="219">
        <v>686</v>
      </c>
      <c r="K1213" s="219">
        <v>68565</v>
      </c>
      <c r="L1213" s="219">
        <v>48651937</v>
      </c>
      <c r="M1213" s="196">
        <v>0.14092964068419311</v>
      </c>
      <c r="N1213" s="219">
        <v>159835400</v>
      </c>
      <c r="O1213" s="219">
        <v>160843580</v>
      </c>
      <c r="P1213" s="196">
        <v>99.373192265429552</v>
      </c>
      <c r="Q1213" s="219">
        <v>0</v>
      </c>
      <c r="R1213" s="196" t="e">
        <v>#DIV/0!</v>
      </c>
      <c r="S1213" s="219">
        <v>0</v>
      </c>
      <c r="T1213" s="196" t="e">
        <v>#DIV/0!</v>
      </c>
      <c r="U1213" s="219">
        <v>309142</v>
      </c>
      <c r="V1213" s="196">
        <v>450.87435457786455</v>
      </c>
      <c r="W1213" s="219">
        <v>839307</v>
      </c>
      <c r="X1213" s="196">
        <v>0.52510707303488957</v>
      </c>
      <c r="Y1213" s="194">
        <v>40.818766593933105</v>
      </c>
      <c r="Z1213" s="194">
        <v>25.677392959594727</v>
      </c>
      <c r="AA1213" s="194">
        <v>288909.15625</v>
      </c>
      <c r="AB1213" s="194">
        <v>57580.2705078125</v>
      </c>
    </row>
    <row r="1214" spans="1:28">
      <c r="A1214" s="352">
        <v>41844</v>
      </c>
      <c r="B1214" s="218" t="s">
        <v>135</v>
      </c>
      <c r="C1214" s="126"/>
      <c r="D1214" s="241"/>
      <c r="E1214" s="219">
        <v>655</v>
      </c>
      <c r="F1214" s="219">
        <v>25</v>
      </c>
      <c r="G1214" s="219">
        <v>1954</v>
      </c>
      <c r="H1214" s="219">
        <v>74</v>
      </c>
      <c r="I1214" s="219">
        <v>4553</v>
      </c>
      <c r="J1214" s="219">
        <v>214</v>
      </c>
      <c r="K1214" s="189">
        <v>16299976</v>
      </c>
      <c r="L1214" s="189">
        <v>16309746</v>
      </c>
      <c r="M1214" s="196">
        <v>99.940097166442683</v>
      </c>
      <c r="N1214" s="189">
        <v>80576716</v>
      </c>
      <c r="O1214" s="189">
        <v>80871770</v>
      </c>
      <c r="P1214" s="196">
        <v>99.635158226412017</v>
      </c>
      <c r="Q1214" s="189">
        <v>173408</v>
      </c>
      <c r="R1214" s="192">
        <v>1.063217064978184</v>
      </c>
      <c r="S1214" s="189">
        <v>14119</v>
      </c>
      <c r="T1214" s="192">
        <v>1.7458502948249289E-2</v>
      </c>
      <c r="U1214" s="189">
        <v>153832</v>
      </c>
      <c r="V1214" s="205">
        <v>0.94375600449927277</v>
      </c>
      <c r="W1214" s="189">
        <v>71458</v>
      </c>
      <c r="X1214" s="205">
        <v>8.8683187106415776E-2</v>
      </c>
      <c r="Y1214" s="203">
        <v>108.58951187133789</v>
      </c>
      <c r="Z1214" s="203">
        <v>26.671716213226318</v>
      </c>
      <c r="AA1214" s="203">
        <v>195613.79296875</v>
      </c>
      <c r="AB1214" s="203">
        <v>32599.65625</v>
      </c>
    </row>
    <row r="1215" spans="1:28">
      <c r="A1215" s="352">
        <v>41844</v>
      </c>
      <c r="B1215" s="218" t="s">
        <v>121</v>
      </c>
      <c r="C1215" s="218" t="s">
        <v>122</v>
      </c>
      <c r="D1215" s="241"/>
      <c r="E1215" s="305">
        <v>123</v>
      </c>
      <c r="F1215" s="305">
        <v>40</v>
      </c>
      <c r="G1215" s="305">
        <v>363</v>
      </c>
      <c r="H1215" s="305">
        <v>121</v>
      </c>
      <c r="I1215" s="305">
        <v>1464</v>
      </c>
      <c r="J1215" s="305">
        <v>511</v>
      </c>
      <c r="K1215" s="215">
        <v>5016002</v>
      </c>
      <c r="L1215" s="215">
        <v>5146996</v>
      </c>
      <c r="M1215" s="216">
        <v>97.454940795898437</v>
      </c>
      <c r="N1215" s="215">
        <v>10580353</v>
      </c>
      <c r="O1215" s="215">
        <v>10784640</v>
      </c>
      <c r="P1215" s="216">
        <v>98.105758666992188</v>
      </c>
      <c r="Q1215" s="215">
        <v>18987</v>
      </c>
      <c r="R1215" s="217">
        <v>0.3688947856426239</v>
      </c>
      <c r="S1215" s="215">
        <v>14510</v>
      </c>
      <c r="T1215" s="217">
        <v>0.13454319536685944</v>
      </c>
      <c r="U1215" s="215">
        <v>245339</v>
      </c>
      <c r="V1215" s="217">
        <v>4.8911266326904297</v>
      </c>
      <c r="W1215" s="215">
        <v>163471</v>
      </c>
      <c r="X1215" s="217">
        <v>1.5450429916381836</v>
      </c>
      <c r="Y1215" s="217">
        <v>67.871635437011719</v>
      </c>
      <c r="Z1215" s="217">
        <v>24.492633819580078</v>
      </c>
      <c r="AA1215" s="217">
        <v>53194.77734375</v>
      </c>
      <c r="AB1215" s="216">
        <v>8132.11962890625</v>
      </c>
    </row>
    <row r="1216" spans="1:28">
      <c r="A1216" s="352">
        <v>41844</v>
      </c>
      <c r="B1216" s="242" t="s">
        <v>123</v>
      </c>
      <c r="C1216" s="218" t="s">
        <v>122</v>
      </c>
      <c r="D1216" s="241"/>
      <c r="E1216" s="305">
        <v>158</v>
      </c>
      <c r="F1216" s="305">
        <v>12</v>
      </c>
      <c r="G1216" s="305">
        <v>484</v>
      </c>
      <c r="H1216" s="305">
        <v>37</v>
      </c>
      <c r="I1216" s="305">
        <v>1507</v>
      </c>
      <c r="J1216" s="305">
        <v>139</v>
      </c>
      <c r="K1216" s="215">
        <v>3953056</v>
      </c>
      <c r="L1216" s="215">
        <v>4022282</v>
      </c>
      <c r="M1216" s="216">
        <v>98.278938293457031</v>
      </c>
      <c r="N1216" s="215">
        <v>7577915</v>
      </c>
      <c r="O1216" s="215">
        <v>7734319</v>
      </c>
      <c r="P1216" s="216">
        <v>97.977790832519531</v>
      </c>
      <c r="Q1216" s="215">
        <v>3512</v>
      </c>
      <c r="R1216" s="217">
        <v>8.7313622236251831E-2</v>
      </c>
      <c r="S1216" s="215">
        <v>7714</v>
      </c>
      <c r="T1216" s="217">
        <v>9.9737286567687988E-2</v>
      </c>
      <c r="U1216" s="215">
        <v>111061</v>
      </c>
      <c r="V1216" s="217">
        <v>2.8094973564147949</v>
      </c>
      <c r="W1216" s="215">
        <v>73640</v>
      </c>
      <c r="X1216" s="217">
        <v>0.971771240234375</v>
      </c>
      <c r="Y1216" s="217">
        <v>89.224807739257813</v>
      </c>
      <c r="Z1216" s="217">
        <v>32.776573181152344</v>
      </c>
      <c r="AA1216" s="217">
        <v>53096.07421875</v>
      </c>
      <c r="AB1216" s="216">
        <v>8274.126953125</v>
      </c>
    </row>
    <row r="1217" spans="1:28">
      <c r="A1217" s="352">
        <v>41844</v>
      </c>
      <c r="B1217" s="242" t="s">
        <v>183</v>
      </c>
      <c r="C1217" s="218" t="s">
        <v>122</v>
      </c>
      <c r="D1217" s="241"/>
      <c r="E1217" s="305">
        <v>129</v>
      </c>
      <c r="F1217" s="305">
        <v>10</v>
      </c>
      <c r="G1217" s="305">
        <v>385</v>
      </c>
      <c r="H1217" s="305">
        <v>30</v>
      </c>
      <c r="I1217" s="305">
        <v>1454</v>
      </c>
      <c r="J1217" s="305">
        <v>114</v>
      </c>
      <c r="K1217" s="215">
        <v>3084257</v>
      </c>
      <c r="L1217" s="215">
        <v>3145422</v>
      </c>
      <c r="M1217" s="216">
        <v>98.055427551269531</v>
      </c>
      <c r="N1217" s="215">
        <v>6376352</v>
      </c>
      <c r="O1217" s="215">
        <v>6507045</v>
      </c>
      <c r="P1217" s="216">
        <v>97.99151611328125</v>
      </c>
      <c r="Q1217" s="215">
        <v>2927</v>
      </c>
      <c r="R1217" s="217">
        <v>9.3055874109268188E-2</v>
      </c>
      <c r="S1217" s="215">
        <v>9921</v>
      </c>
      <c r="T1217" s="217">
        <v>0.15246552228927612</v>
      </c>
      <c r="U1217" s="215">
        <v>95874</v>
      </c>
      <c r="V1217" s="217">
        <v>3.1084957122802734</v>
      </c>
      <c r="W1217" s="215">
        <v>54601</v>
      </c>
      <c r="X1217" s="217">
        <v>0.85630464553833008</v>
      </c>
      <c r="Y1217" s="217">
        <v>85.004959106445313</v>
      </c>
      <c r="Z1217" s="217">
        <v>33.084156036376953</v>
      </c>
      <c r="AA1217" s="217">
        <v>39125.796875</v>
      </c>
      <c r="AB1217" s="216">
        <v>6489.0888671875</v>
      </c>
    </row>
    <row r="1218" spans="1:28">
      <c r="A1218" s="352">
        <v>41844</v>
      </c>
      <c r="B1218" s="181" t="s">
        <v>126</v>
      </c>
      <c r="C1218" s="218" t="s">
        <v>122</v>
      </c>
      <c r="D1218" s="241"/>
      <c r="E1218" s="305">
        <v>103</v>
      </c>
      <c r="F1218" s="305">
        <v>4</v>
      </c>
      <c r="G1218" s="305">
        <v>302</v>
      </c>
      <c r="H1218" s="305">
        <v>12</v>
      </c>
      <c r="I1218" s="305">
        <v>914</v>
      </c>
      <c r="J1218" s="305">
        <v>50</v>
      </c>
      <c r="K1218" s="215">
        <v>2566098</v>
      </c>
      <c r="L1218" s="215">
        <v>2622060</v>
      </c>
      <c r="M1218" s="216">
        <v>97.86572265625</v>
      </c>
      <c r="N1218" s="215">
        <v>5028478</v>
      </c>
      <c r="O1218" s="215">
        <v>5115033</v>
      </c>
      <c r="P1218" s="216">
        <v>98.307830810546875</v>
      </c>
      <c r="Q1218" s="215">
        <v>3149</v>
      </c>
      <c r="R1218" s="217">
        <v>0.12009641528129578</v>
      </c>
      <c r="S1218" s="215">
        <v>1176</v>
      </c>
      <c r="T1218" s="217">
        <v>2.2991053760051727E-2</v>
      </c>
      <c r="U1218" s="215">
        <v>80945</v>
      </c>
      <c r="V1218" s="217">
        <v>3.154400110244751</v>
      </c>
      <c r="W1218" s="215">
        <v>48058</v>
      </c>
      <c r="X1218" s="217">
        <v>0.95571660995483398</v>
      </c>
      <c r="Y1218" s="217">
        <v>89.181617736816406</v>
      </c>
      <c r="Z1218" s="217">
        <v>32.530963897705078</v>
      </c>
      <c r="AA1218" s="217">
        <v>37520.93359375</v>
      </c>
      <c r="AB1218" s="216">
        <v>5619.77734375</v>
      </c>
    </row>
    <row r="1219" spans="1:28">
      <c r="A1219" s="352">
        <v>41844</v>
      </c>
      <c r="B1219" s="181" t="s">
        <v>184</v>
      </c>
      <c r="C1219" s="218" t="s">
        <v>122</v>
      </c>
      <c r="D1219" s="241"/>
      <c r="E1219" s="305">
        <v>95</v>
      </c>
      <c r="F1219" s="305">
        <v>17</v>
      </c>
      <c r="G1219" s="305">
        <v>282</v>
      </c>
      <c r="H1219" s="305">
        <v>51</v>
      </c>
      <c r="I1219" s="305">
        <v>946</v>
      </c>
      <c r="J1219" s="305">
        <v>213</v>
      </c>
      <c r="K1219" s="215">
        <v>2657788</v>
      </c>
      <c r="L1219" s="215">
        <v>2728524</v>
      </c>
      <c r="M1219" s="216">
        <v>97.407539367675781</v>
      </c>
      <c r="N1219" s="215">
        <v>6499976</v>
      </c>
      <c r="O1219" s="215">
        <v>6635872</v>
      </c>
      <c r="P1219" s="216">
        <v>97.952102661132813</v>
      </c>
      <c r="Q1219" s="215">
        <v>12177</v>
      </c>
      <c r="R1219" s="217">
        <v>0.44628524780273438</v>
      </c>
      <c r="S1219" s="215">
        <v>26004</v>
      </c>
      <c r="T1219" s="217">
        <v>0.39187014102935791</v>
      </c>
      <c r="U1219" s="215">
        <v>113975</v>
      </c>
      <c r="V1219" s="217">
        <v>4.2883405685424805</v>
      </c>
      <c r="W1219" s="215">
        <v>66941</v>
      </c>
      <c r="X1219" s="217">
        <v>1.0298653841018677</v>
      </c>
      <c r="Y1219" s="217">
        <v>73.502525329589844</v>
      </c>
      <c r="Z1219" s="217">
        <v>29.733999252319336</v>
      </c>
      <c r="AA1219" s="217">
        <v>37477.484375</v>
      </c>
      <c r="AB1219" s="216">
        <v>5736.2001953125</v>
      </c>
    </row>
    <row r="1220" spans="1:28">
      <c r="A1220" s="352">
        <v>41844</v>
      </c>
      <c r="B1220" s="181" t="s">
        <v>131</v>
      </c>
      <c r="C1220" s="218" t="s">
        <v>176</v>
      </c>
      <c r="D1220" s="241"/>
      <c r="E1220" s="305">
        <v>164</v>
      </c>
      <c r="F1220" s="305">
        <v>20</v>
      </c>
      <c r="G1220" s="305">
        <v>478</v>
      </c>
      <c r="H1220" s="305">
        <v>50</v>
      </c>
      <c r="I1220" s="305">
        <v>1530</v>
      </c>
      <c r="J1220" s="305">
        <v>170</v>
      </c>
      <c r="K1220" s="215">
        <v>18480</v>
      </c>
      <c r="L1220" s="215">
        <v>13982664</v>
      </c>
      <c r="M1220" s="216">
        <v>0.13216365873813629</v>
      </c>
      <c r="N1220" s="215">
        <v>44028216</v>
      </c>
      <c r="O1220" s="215">
        <v>44309616</v>
      </c>
      <c r="P1220" s="216">
        <v>99.364921569824219</v>
      </c>
      <c r="Q1220" s="215">
        <v>0</v>
      </c>
      <c r="R1220" s="217">
        <v>0</v>
      </c>
      <c r="S1220" s="215">
        <v>0</v>
      </c>
      <c r="T1220" s="217">
        <v>0</v>
      </c>
      <c r="U1220" s="215">
        <v>85753</v>
      </c>
      <c r="V1220" s="217">
        <v>464.0313720703125</v>
      </c>
      <c r="W1220" s="215">
        <v>305826</v>
      </c>
      <c r="X1220" s="217">
        <v>0.69461363554000854</v>
      </c>
      <c r="Y1220" s="217">
        <v>41.718975067138672</v>
      </c>
      <c r="Z1220" s="217">
        <v>26.128387451171875</v>
      </c>
      <c r="AA1220" s="217">
        <v>75104.34375</v>
      </c>
      <c r="AB1220" s="216">
        <v>15565.71484375</v>
      </c>
    </row>
    <row r="1221" spans="1:28">
      <c r="A1221" s="352">
        <v>41844</v>
      </c>
      <c r="B1221" s="181" t="s">
        <v>124</v>
      </c>
      <c r="C1221" s="181" t="s">
        <v>176</v>
      </c>
      <c r="D1221" s="241"/>
      <c r="E1221" s="180">
        <v>113</v>
      </c>
      <c r="F1221" s="180">
        <v>36</v>
      </c>
      <c r="G1221" s="180">
        <v>332</v>
      </c>
      <c r="H1221" s="180">
        <v>98</v>
      </c>
      <c r="I1221" s="180">
        <v>1257</v>
      </c>
      <c r="J1221" s="180">
        <v>352</v>
      </c>
      <c r="K1221" s="215">
        <v>15050</v>
      </c>
      <c r="L1221" s="215">
        <v>10282212</v>
      </c>
      <c r="M1221" s="216">
        <v>0.14636927843093872</v>
      </c>
      <c r="N1221" s="215">
        <v>29017684</v>
      </c>
      <c r="O1221" s="215">
        <v>29354912</v>
      </c>
      <c r="P1221" s="216">
        <v>98.851203918457031</v>
      </c>
      <c r="Q1221" s="215">
        <v>0</v>
      </c>
      <c r="R1221" s="217">
        <v>0</v>
      </c>
      <c r="S1221" s="215">
        <v>0</v>
      </c>
      <c r="T1221" s="217">
        <v>0</v>
      </c>
      <c r="U1221" s="215">
        <v>70841</v>
      </c>
      <c r="V1221" s="217">
        <v>470.70431518554687</v>
      </c>
      <c r="W1221" s="215">
        <v>157739</v>
      </c>
      <c r="X1221" s="217">
        <v>0.54359608888626099</v>
      </c>
      <c r="Y1221" s="217">
        <v>39.988567352294922</v>
      </c>
      <c r="Z1221" s="217">
        <v>25.753866195678711</v>
      </c>
      <c r="AA1221" s="217">
        <v>51466.375</v>
      </c>
      <c r="AB1221" s="216">
        <v>9936.3642578125</v>
      </c>
    </row>
    <row r="1222" spans="1:28">
      <c r="A1222" s="352">
        <v>41844</v>
      </c>
      <c r="B1222" s="206" t="s">
        <v>133</v>
      </c>
      <c r="C1222" s="206" t="s">
        <v>176</v>
      </c>
      <c r="D1222" s="241"/>
      <c r="E1222" s="180">
        <v>163</v>
      </c>
      <c r="F1222" s="180">
        <v>8</v>
      </c>
      <c r="G1222" s="180">
        <v>482</v>
      </c>
      <c r="H1222" s="180">
        <v>24</v>
      </c>
      <c r="I1222" s="180">
        <v>1513</v>
      </c>
      <c r="J1222" s="180">
        <v>76</v>
      </c>
      <c r="K1222" s="254">
        <v>17710</v>
      </c>
      <c r="L1222" s="254">
        <v>13474577</v>
      </c>
      <c r="M1222" s="246">
        <v>0.13143269717693329</v>
      </c>
      <c r="N1222" s="254">
        <v>50344908</v>
      </c>
      <c r="O1222" s="254">
        <v>50531612</v>
      </c>
      <c r="P1222" s="246">
        <v>99.630523681640625</v>
      </c>
      <c r="Q1222" s="254">
        <v>0</v>
      </c>
      <c r="R1222" s="249">
        <v>0</v>
      </c>
      <c r="S1222" s="254">
        <v>0</v>
      </c>
      <c r="T1222" s="249">
        <v>0</v>
      </c>
      <c r="U1222" s="254">
        <v>79559</v>
      </c>
      <c r="V1222" s="249">
        <v>449.23208618164062</v>
      </c>
      <c r="W1222" s="254">
        <v>206000</v>
      </c>
      <c r="X1222" s="249">
        <v>0.40917742252349854</v>
      </c>
      <c r="Y1222" s="249">
        <v>41.439792633056641</v>
      </c>
      <c r="Z1222" s="249">
        <v>25.731626510620117</v>
      </c>
      <c r="AA1222" s="249">
        <v>92931.125</v>
      </c>
      <c r="AB1222" s="246">
        <v>18732.859375</v>
      </c>
    </row>
    <row r="1223" spans="1:28">
      <c r="A1223" s="352">
        <v>41844</v>
      </c>
      <c r="B1223" s="206" t="s">
        <v>125</v>
      </c>
      <c r="C1223" s="206" t="s">
        <v>176</v>
      </c>
      <c r="D1223" s="241"/>
      <c r="E1223" s="180">
        <v>164</v>
      </c>
      <c r="F1223" s="180">
        <v>9</v>
      </c>
      <c r="G1223" s="180">
        <v>468</v>
      </c>
      <c r="H1223" s="180">
        <v>27</v>
      </c>
      <c r="I1223" s="180">
        <v>1510</v>
      </c>
      <c r="J1223" s="180">
        <v>88</v>
      </c>
      <c r="K1223" s="254">
        <v>17325</v>
      </c>
      <c r="L1223" s="254">
        <v>10912484</v>
      </c>
      <c r="M1223" s="246">
        <v>0.15876312553882599</v>
      </c>
      <c r="N1223" s="254">
        <v>36444592</v>
      </c>
      <c r="O1223" s="254">
        <v>36647440</v>
      </c>
      <c r="P1223" s="246">
        <v>99.446487426757813</v>
      </c>
      <c r="Q1223" s="254">
        <v>0</v>
      </c>
      <c r="R1223" s="249">
        <v>0</v>
      </c>
      <c r="S1223" s="254">
        <v>0</v>
      </c>
      <c r="T1223" s="249">
        <v>0</v>
      </c>
      <c r="U1223" s="254">
        <v>72989</v>
      </c>
      <c r="V1223" s="249">
        <v>421.29293823242187</v>
      </c>
      <c r="W1223" s="254">
        <v>169742</v>
      </c>
      <c r="X1223" s="249">
        <v>0.46575361490249634</v>
      </c>
      <c r="Y1223" s="249">
        <v>40.127731323242188</v>
      </c>
      <c r="Z1223" s="249">
        <v>25.095691680908203</v>
      </c>
      <c r="AA1223" s="249">
        <v>69407.3125</v>
      </c>
      <c r="AB1223" s="246">
        <v>13345.33203125</v>
      </c>
    </row>
    <row r="1224" spans="1:28">
      <c r="A1224" s="352">
        <v>41844</v>
      </c>
      <c r="B1224" s="181" t="s">
        <v>127</v>
      </c>
      <c r="C1224" s="181" t="s">
        <v>128</v>
      </c>
      <c r="D1224" s="241"/>
      <c r="E1224" s="388">
        <v>150</v>
      </c>
      <c r="F1224" s="388">
        <v>12</v>
      </c>
      <c r="G1224" s="388">
        <v>450</v>
      </c>
      <c r="H1224" s="388">
        <v>36</v>
      </c>
      <c r="I1224" s="388">
        <v>1424</v>
      </c>
      <c r="J1224" s="388">
        <v>122</v>
      </c>
      <c r="K1224" s="187">
        <v>4529379</v>
      </c>
      <c r="L1224" s="187">
        <v>4533861</v>
      </c>
      <c r="M1224" s="185">
        <v>99.901145935058594</v>
      </c>
      <c r="N1224" s="187">
        <v>19510074</v>
      </c>
      <c r="O1224" s="187">
        <v>19585850</v>
      </c>
      <c r="P1224" s="185">
        <v>99.613105773925781</v>
      </c>
      <c r="Q1224" s="187">
        <v>102503</v>
      </c>
      <c r="R1224" s="186">
        <v>2.2608325481414795</v>
      </c>
      <c r="S1224" s="187">
        <v>6256</v>
      </c>
      <c r="T1224" s="186">
        <v>3.1941428780555725E-2</v>
      </c>
      <c r="U1224" s="187">
        <v>46790</v>
      </c>
      <c r="V1224" s="186">
        <v>1.0330334901809692</v>
      </c>
      <c r="W1224" s="187">
        <v>16672</v>
      </c>
      <c r="X1224" s="186">
        <v>8.545328676700592E-2</v>
      </c>
      <c r="Y1224" s="186">
        <v>111.26136016845703</v>
      </c>
      <c r="Z1224" s="186">
        <v>27.149419784545898</v>
      </c>
      <c r="AA1224" s="186">
        <v>46323.33984375</v>
      </c>
      <c r="AB1224" s="185">
        <v>7891.17431640625</v>
      </c>
    </row>
    <row r="1225" spans="1:28">
      <c r="A1225" s="352">
        <v>41844</v>
      </c>
      <c r="B1225" s="181" t="s">
        <v>129</v>
      </c>
      <c r="C1225" s="181" t="s">
        <v>128</v>
      </c>
      <c r="D1225" s="241"/>
      <c r="E1225" s="388">
        <v>151</v>
      </c>
      <c r="F1225" s="388">
        <v>3</v>
      </c>
      <c r="G1225" s="388">
        <v>449</v>
      </c>
      <c r="H1225" s="388">
        <v>8</v>
      </c>
      <c r="I1225" s="388">
        <v>1258</v>
      </c>
      <c r="J1225" s="388">
        <v>26</v>
      </c>
      <c r="K1225" s="187">
        <v>2343633</v>
      </c>
      <c r="L1225" s="187">
        <v>2346976</v>
      </c>
      <c r="M1225" s="185">
        <v>99.857559204101563</v>
      </c>
      <c r="N1225" s="187">
        <v>11519454</v>
      </c>
      <c r="O1225" s="187">
        <v>11593372</v>
      </c>
      <c r="P1225" s="185">
        <v>99.362411499023438</v>
      </c>
      <c r="Q1225" s="187">
        <v>21577</v>
      </c>
      <c r="R1225" s="186">
        <v>0.91935324668884277</v>
      </c>
      <c r="S1225" s="187">
        <v>4809</v>
      </c>
      <c r="T1225" s="186">
        <v>4.1480597108602524E-2</v>
      </c>
      <c r="U1225" s="187">
        <v>29043</v>
      </c>
      <c r="V1225" s="186">
        <v>1.2392299175262451</v>
      </c>
      <c r="W1225" s="187">
        <v>14775</v>
      </c>
      <c r="X1225" s="186">
        <v>0.12826128304004669</v>
      </c>
      <c r="Y1225" s="186">
        <v>102.66816711425781</v>
      </c>
      <c r="Z1225" s="186">
        <v>27.408552169799805</v>
      </c>
      <c r="AA1225" s="186">
        <v>30994.3828125</v>
      </c>
      <c r="AB1225" s="185">
        <v>4763.93603515625</v>
      </c>
    </row>
    <row r="1226" spans="1:28">
      <c r="A1226" s="352">
        <v>41844</v>
      </c>
      <c r="B1226" s="199" t="s">
        <v>130</v>
      </c>
      <c r="C1226" s="199" t="s">
        <v>128</v>
      </c>
      <c r="D1226" s="241"/>
      <c r="E1226" s="219">
        <v>176</v>
      </c>
      <c r="F1226" s="219">
        <v>5</v>
      </c>
      <c r="G1226" s="219">
        <v>528</v>
      </c>
      <c r="H1226" s="219">
        <v>15</v>
      </c>
      <c r="I1226" s="219">
        <v>862</v>
      </c>
      <c r="J1226" s="219">
        <v>33</v>
      </c>
      <c r="K1226" s="255">
        <v>5416506</v>
      </c>
      <c r="L1226" s="255">
        <v>5417365</v>
      </c>
      <c r="M1226" s="196">
        <v>99.984146118164063</v>
      </c>
      <c r="N1226" s="255">
        <v>28382702</v>
      </c>
      <c r="O1226" s="255">
        <v>28453360</v>
      </c>
      <c r="P1226" s="196">
        <v>99.751670837402344</v>
      </c>
      <c r="Q1226" s="255">
        <v>39105</v>
      </c>
      <c r="R1226" s="214">
        <v>0.72184538841247559</v>
      </c>
      <c r="S1226" s="255">
        <v>1697</v>
      </c>
      <c r="T1226" s="214">
        <v>5.9641464613378048E-3</v>
      </c>
      <c r="U1226" s="255">
        <v>43680</v>
      </c>
      <c r="V1226" s="214">
        <v>0.80642390251159668</v>
      </c>
      <c r="W1226" s="255">
        <v>20197</v>
      </c>
      <c r="X1226" s="214">
        <v>7.1159541606903076E-2</v>
      </c>
      <c r="Y1226" s="256">
        <v>115.18197631835937</v>
      </c>
      <c r="Z1226" s="256">
        <v>26.505887985229492</v>
      </c>
      <c r="AA1226" s="256">
        <v>66121.8984375</v>
      </c>
      <c r="AB1226" s="256">
        <v>11544.9921875</v>
      </c>
    </row>
    <row r="1227" spans="1:28">
      <c r="A1227" s="352">
        <v>41844</v>
      </c>
      <c r="B1227" s="180" t="s">
        <v>132</v>
      </c>
      <c r="C1227" s="180" t="s">
        <v>128</v>
      </c>
      <c r="D1227" s="241"/>
      <c r="E1227" s="219">
        <v>178</v>
      </c>
      <c r="F1227" s="219">
        <v>5</v>
      </c>
      <c r="G1227" s="219">
        <v>527</v>
      </c>
      <c r="H1227" s="219">
        <v>15</v>
      </c>
      <c r="I1227" s="219">
        <v>1009</v>
      </c>
      <c r="J1227" s="219">
        <v>33</v>
      </c>
      <c r="K1227" s="219">
        <v>4010458</v>
      </c>
      <c r="L1227" s="219">
        <v>4011544</v>
      </c>
      <c r="M1227" s="196">
        <v>99.972930908203125</v>
      </c>
      <c r="N1227" s="219">
        <v>21164486</v>
      </c>
      <c r="O1227" s="219">
        <v>21239188</v>
      </c>
      <c r="P1227" s="196">
        <v>99.648284912109375</v>
      </c>
      <c r="Q1227" s="219">
        <v>10223</v>
      </c>
      <c r="R1227" s="196">
        <v>0.25483953952789307</v>
      </c>
      <c r="S1227" s="219">
        <v>1357</v>
      </c>
      <c r="T1227" s="196">
        <v>6.3891331665217876E-3</v>
      </c>
      <c r="U1227" s="219">
        <v>34319</v>
      </c>
      <c r="V1227" s="196">
        <v>0.85573768615722656</v>
      </c>
      <c r="W1227" s="219">
        <v>19814</v>
      </c>
      <c r="X1227" s="196">
        <v>9.3619093298912048E-2</v>
      </c>
      <c r="Y1227" s="194">
        <v>105.24654388427734</v>
      </c>
      <c r="Z1227" s="194">
        <v>25.623004913330078</v>
      </c>
      <c r="AA1227" s="194">
        <v>52174.171875</v>
      </c>
      <c r="AB1227" s="194">
        <v>8399.5537109375</v>
      </c>
    </row>
    <row r="1228" spans="1:28">
      <c r="A1228" s="352">
        <v>41843</v>
      </c>
      <c r="B1228" s="199" t="s">
        <v>6</v>
      </c>
      <c r="C1228" s="199"/>
      <c r="D1228" s="241"/>
      <c r="E1228" s="219">
        <v>1867</v>
      </c>
      <c r="F1228" s="219">
        <v>181</v>
      </c>
      <c r="G1228" s="219">
        <v>5530</v>
      </c>
      <c r="H1228" s="219">
        <v>524</v>
      </c>
      <c r="I1228" s="219">
        <v>16648</v>
      </c>
      <c r="J1228" s="219">
        <v>1927</v>
      </c>
      <c r="K1228" s="255">
        <v>33645742</v>
      </c>
      <c r="L1228" s="255">
        <v>82626967</v>
      </c>
      <c r="M1228" s="196">
        <v>40.720049666109617</v>
      </c>
      <c r="N1228" s="255">
        <v>276475190</v>
      </c>
      <c r="O1228" s="255">
        <v>278492259</v>
      </c>
      <c r="P1228" s="196">
        <v>99.275718108918781</v>
      </c>
      <c r="Q1228" s="255">
        <v>214160</v>
      </c>
      <c r="R1228" s="214" t="e">
        <v>#DIV/0!</v>
      </c>
      <c r="S1228" s="255">
        <v>73444</v>
      </c>
      <c r="T1228" s="214">
        <v>6.2426541166238102E-2</v>
      </c>
      <c r="U1228" s="255">
        <v>1110168</v>
      </c>
      <c r="V1228" s="214">
        <v>3.299579525074424</v>
      </c>
      <c r="W1228" s="255">
        <v>1317476</v>
      </c>
      <c r="X1228" s="214">
        <v>0.47652593735544685</v>
      </c>
      <c r="Y1228" s="256">
        <v>76.788462511698398</v>
      </c>
      <c r="Z1228" s="256">
        <v>27.624258136749265</v>
      </c>
      <c r="AA1228" s="256">
        <v>704938.015625</v>
      </c>
      <c r="AB1228" s="256">
        <v>124431.23974609375</v>
      </c>
    </row>
    <row r="1229" spans="1:28">
      <c r="A1229" s="352">
        <v>41843</v>
      </c>
      <c r="B1229" s="180" t="s">
        <v>134</v>
      </c>
      <c r="C1229" s="180"/>
      <c r="D1229" s="241"/>
      <c r="E1229" s="219">
        <v>608</v>
      </c>
      <c r="F1229" s="219">
        <v>83</v>
      </c>
      <c r="G1229" s="219">
        <v>1816</v>
      </c>
      <c r="H1229" s="219">
        <v>251</v>
      </c>
      <c r="I1229" s="219">
        <v>6285</v>
      </c>
      <c r="J1229" s="219">
        <v>1027</v>
      </c>
      <c r="K1229" s="219">
        <v>17277201</v>
      </c>
      <c r="L1229" s="219">
        <v>17665284</v>
      </c>
      <c r="M1229" s="196">
        <v>97.803131837563441</v>
      </c>
      <c r="N1229" s="219">
        <v>36063074</v>
      </c>
      <c r="O1229" s="219">
        <v>36776909</v>
      </c>
      <c r="P1229" s="196">
        <v>98.059013061701293</v>
      </c>
      <c r="Q1229" s="219">
        <v>40752</v>
      </c>
      <c r="R1229" s="196">
        <v>0.23068975412600468</v>
      </c>
      <c r="S1229" s="219">
        <v>59325</v>
      </c>
      <c r="T1229" s="196">
        <v>0.16131045549099146</v>
      </c>
      <c r="U1229" s="219">
        <v>647194</v>
      </c>
      <c r="V1229" s="196">
        <v>3.7459424540383477</v>
      </c>
      <c r="W1229" s="219">
        <v>406711</v>
      </c>
      <c r="X1229" s="196">
        <v>1.1277768515100697</v>
      </c>
      <c r="Y1229" s="194">
        <v>80.957109069824213</v>
      </c>
      <c r="Z1229" s="194">
        <v>30.523665237426759</v>
      </c>
      <c r="AA1229" s="194">
        <v>220415.06640625</v>
      </c>
      <c r="AB1229" s="194">
        <v>34251.31298828125</v>
      </c>
    </row>
    <row r="1230" spans="1:28">
      <c r="A1230" s="352">
        <v>41843</v>
      </c>
      <c r="B1230" s="180" t="s">
        <v>175</v>
      </c>
      <c r="C1230" s="180"/>
      <c r="D1230" s="241"/>
      <c r="E1230" s="219">
        <v>604</v>
      </c>
      <c r="F1230" s="219">
        <v>73</v>
      </c>
      <c r="G1230" s="219">
        <v>1760</v>
      </c>
      <c r="H1230" s="219">
        <v>199</v>
      </c>
      <c r="I1230" s="219">
        <v>5810</v>
      </c>
      <c r="J1230" s="219">
        <v>686</v>
      </c>
      <c r="K1230" s="219">
        <v>68565</v>
      </c>
      <c r="L1230" s="219">
        <v>48651937</v>
      </c>
      <c r="M1230" s="196">
        <v>0.14092964068419311</v>
      </c>
      <c r="N1230" s="219">
        <v>159835400</v>
      </c>
      <c r="O1230" s="219">
        <v>160843580</v>
      </c>
      <c r="P1230" s="196">
        <v>99.373192265429552</v>
      </c>
      <c r="Q1230" s="219">
        <v>0</v>
      </c>
      <c r="R1230" s="196" t="e">
        <v>#DIV/0!</v>
      </c>
      <c r="S1230" s="219">
        <v>0</v>
      </c>
      <c r="T1230" s="196" t="e">
        <v>#DIV/0!</v>
      </c>
      <c r="U1230" s="219">
        <v>309142</v>
      </c>
      <c r="V1230" s="196">
        <v>450.87435457786455</v>
      </c>
      <c r="W1230" s="219">
        <v>839307</v>
      </c>
      <c r="X1230" s="196">
        <v>0.52510707303488957</v>
      </c>
      <c r="Y1230" s="194">
        <v>40.818766593933105</v>
      </c>
      <c r="Z1230" s="194">
        <v>25.677392959594727</v>
      </c>
      <c r="AA1230" s="194">
        <v>288909.15625</v>
      </c>
      <c r="AB1230" s="194">
        <v>57580.2705078125</v>
      </c>
    </row>
    <row r="1231" spans="1:28">
      <c r="A1231" s="352">
        <v>41843</v>
      </c>
      <c r="B1231" s="218" t="s">
        <v>135</v>
      </c>
      <c r="C1231" s="126"/>
      <c r="D1231" s="241"/>
      <c r="E1231" s="219">
        <v>655</v>
      </c>
      <c r="F1231" s="219">
        <v>25</v>
      </c>
      <c r="G1231" s="219">
        <v>1954</v>
      </c>
      <c r="H1231" s="219">
        <v>74</v>
      </c>
      <c r="I1231" s="219">
        <v>4553</v>
      </c>
      <c r="J1231" s="219">
        <v>214</v>
      </c>
      <c r="K1231" s="189">
        <v>16299976</v>
      </c>
      <c r="L1231" s="189">
        <v>16309746</v>
      </c>
      <c r="M1231" s="196">
        <v>99.940097166442683</v>
      </c>
      <c r="N1231" s="189">
        <v>80576716</v>
      </c>
      <c r="O1231" s="189">
        <v>80871770</v>
      </c>
      <c r="P1231" s="196">
        <v>99.635158226412017</v>
      </c>
      <c r="Q1231" s="189">
        <v>173408</v>
      </c>
      <c r="R1231" s="192">
        <v>1.063217064978184</v>
      </c>
      <c r="S1231" s="189">
        <v>14119</v>
      </c>
      <c r="T1231" s="192">
        <v>1.7458502948249289E-2</v>
      </c>
      <c r="U1231" s="189">
        <v>153832</v>
      </c>
      <c r="V1231" s="205">
        <v>0.94375600449927277</v>
      </c>
      <c r="W1231" s="189">
        <v>71458</v>
      </c>
      <c r="X1231" s="205">
        <v>8.8683187106415776E-2</v>
      </c>
      <c r="Y1231" s="203">
        <v>108.58951187133789</v>
      </c>
      <c r="Z1231" s="203">
        <v>26.671716213226318</v>
      </c>
      <c r="AA1231" s="203">
        <v>195613.79296875</v>
      </c>
      <c r="AB1231" s="203">
        <v>32599.65625</v>
      </c>
    </row>
    <row r="1232" spans="1:28">
      <c r="A1232" s="352">
        <v>41843</v>
      </c>
      <c r="B1232" s="218" t="s">
        <v>121</v>
      </c>
      <c r="C1232" s="218" t="s">
        <v>122</v>
      </c>
      <c r="D1232" s="241"/>
      <c r="E1232" s="305">
        <v>123</v>
      </c>
      <c r="F1232" s="305">
        <v>40</v>
      </c>
      <c r="G1232" s="305">
        <v>363</v>
      </c>
      <c r="H1232" s="305">
        <v>121</v>
      </c>
      <c r="I1232" s="305">
        <v>1464</v>
      </c>
      <c r="J1232" s="305">
        <v>511</v>
      </c>
      <c r="K1232" s="215">
        <v>5016002</v>
      </c>
      <c r="L1232" s="215">
        <v>5146996</v>
      </c>
      <c r="M1232" s="216">
        <v>97.454940795898437</v>
      </c>
      <c r="N1232" s="215">
        <v>10580353</v>
      </c>
      <c r="O1232" s="215">
        <v>10784640</v>
      </c>
      <c r="P1232" s="216">
        <v>98.105758666992188</v>
      </c>
      <c r="Q1232" s="215">
        <v>18987</v>
      </c>
      <c r="R1232" s="217">
        <v>0.3688947856426239</v>
      </c>
      <c r="S1232" s="215">
        <v>14510</v>
      </c>
      <c r="T1232" s="217">
        <v>0.13454319536685944</v>
      </c>
      <c r="U1232" s="215">
        <v>245339</v>
      </c>
      <c r="V1232" s="217">
        <v>4.8911266326904297</v>
      </c>
      <c r="W1232" s="215">
        <v>163471</v>
      </c>
      <c r="X1232" s="217">
        <v>1.5450429916381836</v>
      </c>
      <c r="Y1232" s="217">
        <v>67.871635437011719</v>
      </c>
      <c r="Z1232" s="217">
        <v>24.492633819580078</v>
      </c>
      <c r="AA1232" s="217">
        <v>53194.77734375</v>
      </c>
      <c r="AB1232" s="216">
        <v>8132.11962890625</v>
      </c>
    </row>
    <row r="1233" spans="1:28">
      <c r="A1233" s="352">
        <v>41843</v>
      </c>
      <c r="B1233" s="242" t="s">
        <v>123</v>
      </c>
      <c r="C1233" s="218" t="s">
        <v>122</v>
      </c>
      <c r="D1233" s="241"/>
      <c r="E1233" s="305">
        <v>158</v>
      </c>
      <c r="F1233" s="305">
        <v>12</v>
      </c>
      <c r="G1233" s="305">
        <v>484</v>
      </c>
      <c r="H1233" s="305">
        <v>37</v>
      </c>
      <c r="I1233" s="305">
        <v>1507</v>
      </c>
      <c r="J1233" s="305">
        <v>139</v>
      </c>
      <c r="K1233" s="215">
        <v>3953056</v>
      </c>
      <c r="L1233" s="215">
        <v>4022282</v>
      </c>
      <c r="M1233" s="216">
        <v>98.278938293457031</v>
      </c>
      <c r="N1233" s="215">
        <v>7577915</v>
      </c>
      <c r="O1233" s="215">
        <v>7734319</v>
      </c>
      <c r="P1233" s="216">
        <v>97.977790832519531</v>
      </c>
      <c r="Q1233" s="215">
        <v>3512</v>
      </c>
      <c r="R1233" s="217">
        <v>8.7313622236251831E-2</v>
      </c>
      <c r="S1233" s="215">
        <v>7714</v>
      </c>
      <c r="T1233" s="217">
        <v>9.9737286567687988E-2</v>
      </c>
      <c r="U1233" s="215">
        <v>111061</v>
      </c>
      <c r="V1233" s="217">
        <v>2.8094973564147949</v>
      </c>
      <c r="W1233" s="215">
        <v>73640</v>
      </c>
      <c r="X1233" s="217">
        <v>0.971771240234375</v>
      </c>
      <c r="Y1233" s="217">
        <v>89.224807739257813</v>
      </c>
      <c r="Z1233" s="217">
        <v>32.776573181152344</v>
      </c>
      <c r="AA1233" s="217">
        <v>53096.07421875</v>
      </c>
      <c r="AB1233" s="216">
        <v>8274.126953125</v>
      </c>
    </row>
    <row r="1234" spans="1:28">
      <c r="A1234" s="352">
        <v>41843</v>
      </c>
      <c r="B1234" s="242" t="s">
        <v>183</v>
      </c>
      <c r="C1234" s="218" t="s">
        <v>122</v>
      </c>
      <c r="D1234" s="241"/>
      <c r="E1234" s="305">
        <v>129</v>
      </c>
      <c r="F1234" s="305">
        <v>10</v>
      </c>
      <c r="G1234" s="305">
        <v>385</v>
      </c>
      <c r="H1234" s="305">
        <v>30</v>
      </c>
      <c r="I1234" s="305">
        <v>1454</v>
      </c>
      <c r="J1234" s="305">
        <v>114</v>
      </c>
      <c r="K1234" s="215">
        <v>3084257</v>
      </c>
      <c r="L1234" s="215">
        <v>3145422</v>
      </c>
      <c r="M1234" s="216">
        <v>98.055427551269531</v>
      </c>
      <c r="N1234" s="215">
        <v>6376352</v>
      </c>
      <c r="O1234" s="215">
        <v>6507045</v>
      </c>
      <c r="P1234" s="216">
        <v>97.99151611328125</v>
      </c>
      <c r="Q1234" s="215">
        <v>2927</v>
      </c>
      <c r="R1234" s="217">
        <v>9.3055874109268188E-2</v>
      </c>
      <c r="S1234" s="215">
        <v>9921</v>
      </c>
      <c r="T1234" s="217">
        <v>0.15246552228927612</v>
      </c>
      <c r="U1234" s="215">
        <v>95874</v>
      </c>
      <c r="V1234" s="217">
        <v>3.1084957122802734</v>
      </c>
      <c r="W1234" s="215">
        <v>54601</v>
      </c>
      <c r="X1234" s="217">
        <v>0.85630464553833008</v>
      </c>
      <c r="Y1234" s="217">
        <v>85.004959106445313</v>
      </c>
      <c r="Z1234" s="217">
        <v>33.084156036376953</v>
      </c>
      <c r="AA1234" s="217">
        <v>39125.796875</v>
      </c>
      <c r="AB1234" s="216">
        <v>6489.0888671875</v>
      </c>
    </row>
    <row r="1235" spans="1:28">
      <c r="A1235" s="352">
        <v>41843</v>
      </c>
      <c r="B1235" s="181" t="s">
        <v>126</v>
      </c>
      <c r="C1235" s="218" t="s">
        <v>122</v>
      </c>
      <c r="D1235" s="241"/>
      <c r="E1235" s="305">
        <v>103</v>
      </c>
      <c r="F1235" s="305">
        <v>4</v>
      </c>
      <c r="G1235" s="305">
        <v>302</v>
      </c>
      <c r="H1235" s="305">
        <v>12</v>
      </c>
      <c r="I1235" s="305">
        <v>914</v>
      </c>
      <c r="J1235" s="305">
        <v>50</v>
      </c>
      <c r="K1235" s="215">
        <v>2566098</v>
      </c>
      <c r="L1235" s="215">
        <v>2622060</v>
      </c>
      <c r="M1235" s="216">
        <v>97.86572265625</v>
      </c>
      <c r="N1235" s="215">
        <v>5028478</v>
      </c>
      <c r="O1235" s="215">
        <v>5115033</v>
      </c>
      <c r="P1235" s="216">
        <v>98.307830810546875</v>
      </c>
      <c r="Q1235" s="215">
        <v>3149</v>
      </c>
      <c r="R1235" s="217">
        <v>0.12009641528129578</v>
      </c>
      <c r="S1235" s="215">
        <v>1176</v>
      </c>
      <c r="T1235" s="217">
        <v>2.2991053760051727E-2</v>
      </c>
      <c r="U1235" s="215">
        <v>80945</v>
      </c>
      <c r="V1235" s="217">
        <v>3.154400110244751</v>
      </c>
      <c r="W1235" s="215">
        <v>48058</v>
      </c>
      <c r="X1235" s="217">
        <v>0.95571660995483398</v>
      </c>
      <c r="Y1235" s="217">
        <v>89.181617736816406</v>
      </c>
      <c r="Z1235" s="217">
        <v>32.530963897705078</v>
      </c>
      <c r="AA1235" s="217">
        <v>37520.93359375</v>
      </c>
      <c r="AB1235" s="216">
        <v>5619.77734375</v>
      </c>
    </row>
    <row r="1236" spans="1:28">
      <c r="A1236" s="352">
        <v>41843</v>
      </c>
      <c r="B1236" s="181" t="s">
        <v>184</v>
      </c>
      <c r="C1236" s="218" t="s">
        <v>122</v>
      </c>
      <c r="D1236" s="241"/>
      <c r="E1236" s="305">
        <v>95</v>
      </c>
      <c r="F1236" s="305">
        <v>17</v>
      </c>
      <c r="G1236" s="305">
        <v>282</v>
      </c>
      <c r="H1236" s="305">
        <v>51</v>
      </c>
      <c r="I1236" s="305">
        <v>946</v>
      </c>
      <c r="J1236" s="305">
        <v>213</v>
      </c>
      <c r="K1236" s="215">
        <v>2657788</v>
      </c>
      <c r="L1236" s="215">
        <v>2728524</v>
      </c>
      <c r="M1236" s="216">
        <v>97.407539367675781</v>
      </c>
      <c r="N1236" s="215">
        <v>6499976</v>
      </c>
      <c r="O1236" s="215">
        <v>6635872</v>
      </c>
      <c r="P1236" s="216">
        <v>97.952102661132813</v>
      </c>
      <c r="Q1236" s="215">
        <v>12177</v>
      </c>
      <c r="R1236" s="217">
        <v>0.44628524780273438</v>
      </c>
      <c r="S1236" s="215">
        <v>26004</v>
      </c>
      <c r="T1236" s="217">
        <v>0.39187014102935791</v>
      </c>
      <c r="U1236" s="215">
        <v>113975</v>
      </c>
      <c r="V1236" s="217">
        <v>4.2883405685424805</v>
      </c>
      <c r="W1236" s="215">
        <v>66941</v>
      </c>
      <c r="X1236" s="217">
        <v>1.0298653841018677</v>
      </c>
      <c r="Y1236" s="217">
        <v>73.502525329589844</v>
      </c>
      <c r="Z1236" s="217">
        <v>29.733999252319336</v>
      </c>
      <c r="AA1236" s="217">
        <v>37477.484375</v>
      </c>
      <c r="AB1236" s="216">
        <v>5736.2001953125</v>
      </c>
    </row>
    <row r="1237" spans="1:28">
      <c r="A1237" s="352">
        <v>41843</v>
      </c>
      <c r="B1237" s="181" t="s">
        <v>131</v>
      </c>
      <c r="C1237" s="218" t="s">
        <v>176</v>
      </c>
      <c r="D1237" s="241"/>
      <c r="E1237" s="305">
        <v>164</v>
      </c>
      <c r="F1237" s="305">
        <v>20</v>
      </c>
      <c r="G1237" s="305">
        <v>478</v>
      </c>
      <c r="H1237" s="305">
        <v>50</v>
      </c>
      <c r="I1237" s="305">
        <v>1530</v>
      </c>
      <c r="J1237" s="305">
        <v>170</v>
      </c>
      <c r="K1237" s="215">
        <v>18480</v>
      </c>
      <c r="L1237" s="215">
        <v>13982664</v>
      </c>
      <c r="M1237" s="216">
        <v>0.13216365873813629</v>
      </c>
      <c r="N1237" s="215">
        <v>44028216</v>
      </c>
      <c r="O1237" s="215">
        <v>44309616</v>
      </c>
      <c r="P1237" s="216">
        <v>99.364921569824219</v>
      </c>
      <c r="Q1237" s="215">
        <v>0</v>
      </c>
      <c r="R1237" s="217">
        <v>0</v>
      </c>
      <c r="S1237" s="215">
        <v>0</v>
      </c>
      <c r="T1237" s="217">
        <v>0</v>
      </c>
      <c r="U1237" s="215">
        <v>85753</v>
      </c>
      <c r="V1237" s="217">
        <v>464.0313720703125</v>
      </c>
      <c r="W1237" s="215">
        <v>305826</v>
      </c>
      <c r="X1237" s="217">
        <v>0.69461363554000854</v>
      </c>
      <c r="Y1237" s="217">
        <v>41.718975067138672</v>
      </c>
      <c r="Z1237" s="217">
        <v>26.128387451171875</v>
      </c>
      <c r="AA1237" s="217">
        <v>75104.34375</v>
      </c>
      <c r="AB1237" s="216">
        <v>15565.71484375</v>
      </c>
    </row>
    <row r="1238" spans="1:28">
      <c r="A1238" s="352">
        <v>41843</v>
      </c>
      <c r="B1238" s="181" t="s">
        <v>124</v>
      </c>
      <c r="C1238" s="181" t="s">
        <v>176</v>
      </c>
      <c r="D1238" s="241"/>
      <c r="E1238" s="180">
        <v>113</v>
      </c>
      <c r="F1238" s="180">
        <v>36</v>
      </c>
      <c r="G1238" s="180">
        <v>332</v>
      </c>
      <c r="H1238" s="180">
        <v>98</v>
      </c>
      <c r="I1238" s="180">
        <v>1257</v>
      </c>
      <c r="J1238" s="180">
        <v>352</v>
      </c>
      <c r="K1238" s="215">
        <v>15050</v>
      </c>
      <c r="L1238" s="215">
        <v>10282212</v>
      </c>
      <c r="M1238" s="216">
        <v>0.14636927843093872</v>
      </c>
      <c r="N1238" s="215">
        <v>29017684</v>
      </c>
      <c r="O1238" s="215">
        <v>29354912</v>
      </c>
      <c r="P1238" s="216">
        <v>98.851203918457031</v>
      </c>
      <c r="Q1238" s="215">
        <v>0</v>
      </c>
      <c r="R1238" s="217">
        <v>0</v>
      </c>
      <c r="S1238" s="215">
        <v>0</v>
      </c>
      <c r="T1238" s="217">
        <v>0</v>
      </c>
      <c r="U1238" s="215">
        <v>70841</v>
      </c>
      <c r="V1238" s="217">
        <v>470.70431518554687</v>
      </c>
      <c r="W1238" s="215">
        <v>157739</v>
      </c>
      <c r="X1238" s="217">
        <v>0.54359608888626099</v>
      </c>
      <c r="Y1238" s="217">
        <v>39.988567352294922</v>
      </c>
      <c r="Z1238" s="217">
        <v>25.753866195678711</v>
      </c>
      <c r="AA1238" s="217">
        <v>51466.375</v>
      </c>
      <c r="AB1238" s="216">
        <v>9936.3642578125</v>
      </c>
    </row>
    <row r="1239" spans="1:28">
      <c r="A1239" s="352">
        <v>41843</v>
      </c>
      <c r="B1239" s="206" t="s">
        <v>133</v>
      </c>
      <c r="C1239" s="206" t="s">
        <v>176</v>
      </c>
      <c r="D1239" s="241"/>
      <c r="E1239" s="180">
        <v>163</v>
      </c>
      <c r="F1239" s="180">
        <v>8</v>
      </c>
      <c r="G1239" s="180">
        <v>482</v>
      </c>
      <c r="H1239" s="180">
        <v>24</v>
      </c>
      <c r="I1239" s="180">
        <v>1513</v>
      </c>
      <c r="J1239" s="180">
        <v>76</v>
      </c>
      <c r="K1239" s="254">
        <v>17710</v>
      </c>
      <c r="L1239" s="254">
        <v>13474577</v>
      </c>
      <c r="M1239" s="246">
        <v>0.13143269717693329</v>
      </c>
      <c r="N1239" s="254">
        <v>50344908</v>
      </c>
      <c r="O1239" s="254">
        <v>50531612</v>
      </c>
      <c r="P1239" s="246">
        <v>99.630523681640625</v>
      </c>
      <c r="Q1239" s="254">
        <v>0</v>
      </c>
      <c r="R1239" s="249">
        <v>0</v>
      </c>
      <c r="S1239" s="254">
        <v>0</v>
      </c>
      <c r="T1239" s="249">
        <v>0</v>
      </c>
      <c r="U1239" s="254">
        <v>79559</v>
      </c>
      <c r="V1239" s="249">
        <v>449.23208618164062</v>
      </c>
      <c r="W1239" s="254">
        <v>206000</v>
      </c>
      <c r="X1239" s="249">
        <v>0.40917742252349854</v>
      </c>
      <c r="Y1239" s="249">
        <v>41.439792633056641</v>
      </c>
      <c r="Z1239" s="249">
        <v>25.731626510620117</v>
      </c>
      <c r="AA1239" s="249">
        <v>92931.125</v>
      </c>
      <c r="AB1239" s="246">
        <v>18732.859375</v>
      </c>
    </row>
    <row r="1240" spans="1:28">
      <c r="A1240" s="352">
        <v>41843</v>
      </c>
      <c r="B1240" s="206" t="s">
        <v>125</v>
      </c>
      <c r="C1240" s="206" t="s">
        <v>176</v>
      </c>
      <c r="D1240" s="241"/>
      <c r="E1240" s="180">
        <v>164</v>
      </c>
      <c r="F1240" s="180">
        <v>9</v>
      </c>
      <c r="G1240" s="180">
        <v>468</v>
      </c>
      <c r="H1240" s="180">
        <v>27</v>
      </c>
      <c r="I1240" s="180">
        <v>1510</v>
      </c>
      <c r="J1240" s="180">
        <v>88</v>
      </c>
      <c r="K1240" s="254">
        <v>17325</v>
      </c>
      <c r="L1240" s="254">
        <v>10912484</v>
      </c>
      <c r="M1240" s="246">
        <v>0.15876312553882599</v>
      </c>
      <c r="N1240" s="254">
        <v>36444592</v>
      </c>
      <c r="O1240" s="254">
        <v>36647440</v>
      </c>
      <c r="P1240" s="246">
        <v>99.446487426757813</v>
      </c>
      <c r="Q1240" s="254">
        <v>0</v>
      </c>
      <c r="R1240" s="249">
        <v>0</v>
      </c>
      <c r="S1240" s="254">
        <v>0</v>
      </c>
      <c r="T1240" s="249">
        <v>0</v>
      </c>
      <c r="U1240" s="254">
        <v>72989</v>
      </c>
      <c r="V1240" s="249">
        <v>421.29293823242187</v>
      </c>
      <c r="W1240" s="254">
        <v>169742</v>
      </c>
      <c r="X1240" s="249">
        <v>0.46575361490249634</v>
      </c>
      <c r="Y1240" s="249">
        <v>40.127731323242188</v>
      </c>
      <c r="Z1240" s="249">
        <v>25.095691680908203</v>
      </c>
      <c r="AA1240" s="249">
        <v>69407.3125</v>
      </c>
      <c r="AB1240" s="246">
        <v>13345.33203125</v>
      </c>
    </row>
    <row r="1241" spans="1:28">
      <c r="A1241" s="352">
        <v>41843</v>
      </c>
      <c r="B1241" s="181" t="s">
        <v>127</v>
      </c>
      <c r="C1241" s="181" t="s">
        <v>128</v>
      </c>
      <c r="D1241" s="241"/>
      <c r="E1241" s="388">
        <v>150</v>
      </c>
      <c r="F1241" s="388">
        <v>12</v>
      </c>
      <c r="G1241" s="388">
        <v>450</v>
      </c>
      <c r="H1241" s="388">
        <v>36</v>
      </c>
      <c r="I1241" s="388">
        <v>1424</v>
      </c>
      <c r="J1241" s="388">
        <v>122</v>
      </c>
      <c r="K1241" s="187">
        <v>4529379</v>
      </c>
      <c r="L1241" s="187">
        <v>4533861</v>
      </c>
      <c r="M1241" s="185">
        <v>99.901145935058594</v>
      </c>
      <c r="N1241" s="187">
        <v>19510074</v>
      </c>
      <c r="O1241" s="187">
        <v>19585850</v>
      </c>
      <c r="P1241" s="185">
        <v>99.613105773925781</v>
      </c>
      <c r="Q1241" s="187">
        <v>102503</v>
      </c>
      <c r="R1241" s="186">
        <v>2.2608325481414795</v>
      </c>
      <c r="S1241" s="187">
        <v>6256</v>
      </c>
      <c r="T1241" s="186">
        <v>3.1941428780555725E-2</v>
      </c>
      <c r="U1241" s="187">
        <v>46790</v>
      </c>
      <c r="V1241" s="186">
        <v>1.0330334901809692</v>
      </c>
      <c r="W1241" s="187">
        <v>16672</v>
      </c>
      <c r="X1241" s="186">
        <v>8.545328676700592E-2</v>
      </c>
      <c r="Y1241" s="186">
        <v>111.26136016845703</v>
      </c>
      <c r="Z1241" s="186">
        <v>27.149419784545898</v>
      </c>
      <c r="AA1241" s="186">
        <v>46323.33984375</v>
      </c>
      <c r="AB1241" s="185">
        <v>7891.17431640625</v>
      </c>
    </row>
    <row r="1242" spans="1:28">
      <c r="A1242" s="352">
        <v>41843</v>
      </c>
      <c r="B1242" s="181" t="s">
        <v>129</v>
      </c>
      <c r="C1242" s="181" t="s">
        <v>128</v>
      </c>
      <c r="D1242" s="241"/>
      <c r="E1242" s="388">
        <v>151</v>
      </c>
      <c r="F1242" s="388">
        <v>3</v>
      </c>
      <c r="G1242" s="388">
        <v>449</v>
      </c>
      <c r="H1242" s="388">
        <v>8</v>
      </c>
      <c r="I1242" s="388">
        <v>1258</v>
      </c>
      <c r="J1242" s="388">
        <v>26</v>
      </c>
      <c r="K1242" s="187">
        <v>2343633</v>
      </c>
      <c r="L1242" s="187">
        <v>2346976</v>
      </c>
      <c r="M1242" s="185">
        <v>99.857559204101563</v>
      </c>
      <c r="N1242" s="187">
        <v>11519454</v>
      </c>
      <c r="O1242" s="187">
        <v>11593372</v>
      </c>
      <c r="P1242" s="185">
        <v>99.362411499023438</v>
      </c>
      <c r="Q1242" s="187">
        <v>21577</v>
      </c>
      <c r="R1242" s="186">
        <v>0.91935324668884277</v>
      </c>
      <c r="S1242" s="187">
        <v>4809</v>
      </c>
      <c r="T1242" s="186">
        <v>4.1480597108602524E-2</v>
      </c>
      <c r="U1242" s="187">
        <v>29043</v>
      </c>
      <c r="V1242" s="186">
        <v>1.2392299175262451</v>
      </c>
      <c r="W1242" s="187">
        <v>14775</v>
      </c>
      <c r="X1242" s="186">
        <v>0.12826128304004669</v>
      </c>
      <c r="Y1242" s="186">
        <v>102.66816711425781</v>
      </c>
      <c r="Z1242" s="186">
        <v>27.408552169799805</v>
      </c>
      <c r="AA1242" s="186">
        <v>30994.3828125</v>
      </c>
      <c r="AB1242" s="185">
        <v>4763.93603515625</v>
      </c>
    </row>
    <row r="1243" spans="1:28">
      <c r="A1243" s="352">
        <v>41843</v>
      </c>
      <c r="B1243" s="199" t="s">
        <v>130</v>
      </c>
      <c r="C1243" s="199" t="s">
        <v>128</v>
      </c>
      <c r="D1243" s="241"/>
      <c r="E1243" s="219">
        <v>176</v>
      </c>
      <c r="F1243" s="219">
        <v>5</v>
      </c>
      <c r="G1243" s="219">
        <v>528</v>
      </c>
      <c r="H1243" s="219">
        <v>15</v>
      </c>
      <c r="I1243" s="219">
        <v>862</v>
      </c>
      <c r="J1243" s="219">
        <v>33</v>
      </c>
      <c r="K1243" s="255">
        <v>5416506</v>
      </c>
      <c r="L1243" s="255">
        <v>5417365</v>
      </c>
      <c r="M1243" s="196">
        <v>99.984146118164063</v>
      </c>
      <c r="N1243" s="255">
        <v>28382702</v>
      </c>
      <c r="O1243" s="255">
        <v>28453360</v>
      </c>
      <c r="P1243" s="196">
        <v>99.751670837402344</v>
      </c>
      <c r="Q1243" s="255">
        <v>39105</v>
      </c>
      <c r="R1243" s="214">
        <v>0.72184538841247559</v>
      </c>
      <c r="S1243" s="255">
        <v>1697</v>
      </c>
      <c r="T1243" s="214">
        <v>5.9641464613378048E-3</v>
      </c>
      <c r="U1243" s="255">
        <v>43680</v>
      </c>
      <c r="V1243" s="214">
        <v>0.80642390251159668</v>
      </c>
      <c r="W1243" s="255">
        <v>20197</v>
      </c>
      <c r="X1243" s="214">
        <v>7.1159541606903076E-2</v>
      </c>
      <c r="Y1243" s="256">
        <v>115.18197631835937</v>
      </c>
      <c r="Z1243" s="256">
        <v>26.505887985229492</v>
      </c>
      <c r="AA1243" s="256">
        <v>66121.8984375</v>
      </c>
      <c r="AB1243" s="256">
        <v>11544.9921875</v>
      </c>
    </row>
    <row r="1244" spans="1:28">
      <c r="A1244" s="352">
        <v>41843</v>
      </c>
      <c r="B1244" s="180" t="s">
        <v>132</v>
      </c>
      <c r="C1244" s="180" t="s">
        <v>128</v>
      </c>
      <c r="D1244" s="241"/>
      <c r="E1244" s="219">
        <v>178</v>
      </c>
      <c r="F1244" s="219">
        <v>5</v>
      </c>
      <c r="G1244" s="219">
        <v>527</v>
      </c>
      <c r="H1244" s="219">
        <v>15</v>
      </c>
      <c r="I1244" s="219">
        <v>1009</v>
      </c>
      <c r="J1244" s="219">
        <v>33</v>
      </c>
      <c r="K1244" s="219">
        <v>4010458</v>
      </c>
      <c r="L1244" s="219">
        <v>4011544</v>
      </c>
      <c r="M1244" s="196">
        <v>99.972930908203125</v>
      </c>
      <c r="N1244" s="219">
        <v>21164486</v>
      </c>
      <c r="O1244" s="219">
        <v>21239188</v>
      </c>
      <c r="P1244" s="196">
        <v>99.648284912109375</v>
      </c>
      <c r="Q1244" s="219">
        <v>10223</v>
      </c>
      <c r="R1244" s="196">
        <v>0.25483953952789307</v>
      </c>
      <c r="S1244" s="219">
        <v>1357</v>
      </c>
      <c r="T1244" s="196">
        <v>6.3891331665217876E-3</v>
      </c>
      <c r="U1244" s="219">
        <v>34319</v>
      </c>
      <c r="V1244" s="196">
        <v>0.85573768615722656</v>
      </c>
      <c r="W1244" s="219">
        <v>19814</v>
      </c>
      <c r="X1244" s="196">
        <v>9.3619093298912048E-2</v>
      </c>
      <c r="Y1244" s="194">
        <v>105.24654388427734</v>
      </c>
      <c r="Z1244" s="194">
        <v>25.623004913330078</v>
      </c>
      <c r="AA1244" s="194">
        <v>52174.171875</v>
      </c>
      <c r="AB1244" s="194">
        <v>8399.5537109375</v>
      </c>
    </row>
    <row r="1245" spans="1:28">
      <c r="A1245" s="352">
        <v>41842</v>
      </c>
      <c r="B1245" s="199" t="s">
        <v>6</v>
      </c>
      <c r="C1245" s="199"/>
      <c r="D1245" s="241"/>
      <c r="E1245" s="219">
        <v>1867</v>
      </c>
      <c r="F1245" s="219">
        <v>181</v>
      </c>
      <c r="G1245" s="219">
        <v>5530</v>
      </c>
      <c r="H1245" s="219">
        <v>524</v>
      </c>
      <c r="I1245" s="219">
        <v>16648</v>
      </c>
      <c r="J1245" s="219">
        <v>1927</v>
      </c>
      <c r="K1245" s="255">
        <v>33645742</v>
      </c>
      <c r="L1245" s="255">
        <v>82626967</v>
      </c>
      <c r="M1245" s="196">
        <v>40.720049666109617</v>
      </c>
      <c r="N1245" s="255">
        <v>276475190</v>
      </c>
      <c r="O1245" s="255">
        <v>278492259</v>
      </c>
      <c r="P1245" s="196">
        <v>99.275718108918781</v>
      </c>
      <c r="Q1245" s="255">
        <v>214160</v>
      </c>
      <c r="R1245" s="214" t="e">
        <v>#DIV/0!</v>
      </c>
      <c r="S1245" s="255">
        <v>73444</v>
      </c>
      <c r="T1245" s="214">
        <v>6.2426541166238102E-2</v>
      </c>
      <c r="U1245" s="255">
        <v>1110168</v>
      </c>
      <c r="V1245" s="214">
        <v>3.299579525074424</v>
      </c>
      <c r="W1245" s="255">
        <v>1317476</v>
      </c>
      <c r="X1245" s="214">
        <v>0.47652593735544685</v>
      </c>
      <c r="Y1245" s="256">
        <v>76.788462511698398</v>
      </c>
      <c r="Z1245" s="256">
        <v>27.624258136749265</v>
      </c>
      <c r="AA1245" s="256">
        <v>704938.015625</v>
      </c>
      <c r="AB1245" s="256">
        <v>124431.23974609375</v>
      </c>
    </row>
    <row r="1246" spans="1:28">
      <c r="A1246" s="352">
        <v>41842</v>
      </c>
      <c r="B1246" s="180" t="s">
        <v>134</v>
      </c>
      <c r="C1246" s="180"/>
      <c r="D1246" s="241"/>
      <c r="E1246" s="219">
        <v>608</v>
      </c>
      <c r="F1246" s="219">
        <v>83</v>
      </c>
      <c r="G1246" s="219">
        <v>1816</v>
      </c>
      <c r="H1246" s="219">
        <v>251</v>
      </c>
      <c r="I1246" s="219">
        <v>6285</v>
      </c>
      <c r="J1246" s="219">
        <v>1027</v>
      </c>
      <c r="K1246" s="219">
        <v>17277201</v>
      </c>
      <c r="L1246" s="219">
        <v>17665284</v>
      </c>
      <c r="M1246" s="196">
        <v>97.803131837563441</v>
      </c>
      <c r="N1246" s="219">
        <v>36063074</v>
      </c>
      <c r="O1246" s="219">
        <v>36776909</v>
      </c>
      <c r="P1246" s="196">
        <v>98.059013061701293</v>
      </c>
      <c r="Q1246" s="219">
        <v>40752</v>
      </c>
      <c r="R1246" s="196">
        <v>0.23068975412600468</v>
      </c>
      <c r="S1246" s="219">
        <v>59325</v>
      </c>
      <c r="T1246" s="196">
        <v>0.16131045549099146</v>
      </c>
      <c r="U1246" s="219">
        <v>647194</v>
      </c>
      <c r="V1246" s="196">
        <v>3.7459424540383477</v>
      </c>
      <c r="W1246" s="219">
        <v>406711</v>
      </c>
      <c r="X1246" s="196">
        <v>1.1277768515100697</v>
      </c>
      <c r="Y1246" s="194">
        <v>80.957109069824213</v>
      </c>
      <c r="Z1246" s="194">
        <v>30.523665237426759</v>
      </c>
      <c r="AA1246" s="194">
        <v>220415.06640625</v>
      </c>
      <c r="AB1246" s="194">
        <v>34251.31298828125</v>
      </c>
    </row>
    <row r="1247" spans="1:28">
      <c r="A1247" s="352">
        <v>41842</v>
      </c>
      <c r="B1247" s="180" t="s">
        <v>175</v>
      </c>
      <c r="C1247" s="180"/>
      <c r="D1247" s="241"/>
      <c r="E1247" s="219">
        <v>604</v>
      </c>
      <c r="F1247" s="219">
        <v>73</v>
      </c>
      <c r="G1247" s="219">
        <v>1760</v>
      </c>
      <c r="H1247" s="219">
        <v>199</v>
      </c>
      <c r="I1247" s="219">
        <v>5810</v>
      </c>
      <c r="J1247" s="219">
        <v>686</v>
      </c>
      <c r="K1247" s="219">
        <v>68565</v>
      </c>
      <c r="L1247" s="219">
        <v>48651937</v>
      </c>
      <c r="M1247" s="196">
        <v>0.14092964068419311</v>
      </c>
      <c r="N1247" s="219">
        <v>159835400</v>
      </c>
      <c r="O1247" s="219">
        <v>160843580</v>
      </c>
      <c r="P1247" s="196">
        <v>99.373192265429552</v>
      </c>
      <c r="Q1247" s="219">
        <v>0</v>
      </c>
      <c r="R1247" s="196" t="e">
        <v>#DIV/0!</v>
      </c>
      <c r="S1247" s="219">
        <v>0</v>
      </c>
      <c r="T1247" s="196" t="e">
        <v>#DIV/0!</v>
      </c>
      <c r="U1247" s="219">
        <v>309142</v>
      </c>
      <c r="V1247" s="196">
        <v>450.87435457786455</v>
      </c>
      <c r="W1247" s="219">
        <v>839307</v>
      </c>
      <c r="X1247" s="196">
        <v>0.52510707303488957</v>
      </c>
      <c r="Y1247" s="194">
        <v>40.818766593933105</v>
      </c>
      <c r="Z1247" s="194">
        <v>25.677392959594727</v>
      </c>
      <c r="AA1247" s="194">
        <v>288909.15625</v>
      </c>
      <c r="AB1247" s="194">
        <v>57580.2705078125</v>
      </c>
    </row>
    <row r="1248" spans="1:28">
      <c r="A1248" s="352">
        <v>41842</v>
      </c>
      <c r="B1248" s="218" t="s">
        <v>135</v>
      </c>
      <c r="C1248" s="126"/>
      <c r="D1248" s="241"/>
      <c r="E1248" s="219">
        <v>655</v>
      </c>
      <c r="F1248" s="219">
        <v>25</v>
      </c>
      <c r="G1248" s="219">
        <v>1954</v>
      </c>
      <c r="H1248" s="219">
        <v>74</v>
      </c>
      <c r="I1248" s="219">
        <v>4553</v>
      </c>
      <c r="J1248" s="219">
        <v>214</v>
      </c>
      <c r="K1248" s="189">
        <v>16299976</v>
      </c>
      <c r="L1248" s="189">
        <v>16309746</v>
      </c>
      <c r="M1248" s="196">
        <v>99.940097166442683</v>
      </c>
      <c r="N1248" s="189">
        <v>80576716</v>
      </c>
      <c r="O1248" s="189">
        <v>80871770</v>
      </c>
      <c r="P1248" s="196">
        <v>99.635158226412017</v>
      </c>
      <c r="Q1248" s="189">
        <v>173408</v>
      </c>
      <c r="R1248" s="192">
        <v>1.063217064978184</v>
      </c>
      <c r="S1248" s="189">
        <v>14119</v>
      </c>
      <c r="T1248" s="192">
        <v>1.7458502948249289E-2</v>
      </c>
      <c r="U1248" s="189">
        <v>153832</v>
      </c>
      <c r="V1248" s="205">
        <v>0.94375600449927277</v>
      </c>
      <c r="W1248" s="189">
        <v>71458</v>
      </c>
      <c r="X1248" s="205">
        <v>8.8683187106415776E-2</v>
      </c>
      <c r="Y1248" s="203">
        <v>108.58951187133789</v>
      </c>
      <c r="Z1248" s="203">
        <v>26.671716213226318</v>
      </c>
      <c r="AA1248" s="203">
        <v>195613.79296875</v>
      </c>
      <c r="AB1248" s="203">
        <v>32599.65625</v>
      </c>
    </row>
    <row r="1249" spans="1:28">
      <c r="A1249" s="352">
        <v>41842</v>
      </c>
      <c r="B1249" s="218" t="s">
        <v>121</v>
      </c>
      <c r="C1249" s="218" t="s">
        <v>122</v>
      </c>
      <c r="D1249" s="241"/>
      <c r="E1249" s="305">
        <v>123</v>
      </c>
      <c r="F1249" s="305">
        <v>40</v>
      </c>
      <c r="G1249" s="305">
        <v>363</v>
      </c>
      <c r="H1249" s="305">
        <v>121</v>
      </c>
      <c r="I1249" s="305">
        <v>1464</v>
      </c>
      <c r="J1249" s="305">
        <v>511</v>
      </c>
      <c r="K1249" s="215">
        <v>5016002</v>
      </c>
      <c r="L1249" s="215">
        <v>5146996</v>
      </c>
      <c r="M1249" s="216">
        <v>97.454940795898437</v>
      </c>
      <c r="N1249" s="215">
        <v>10580353</v>
      </c>
      <c r="O1249" s="215">
        <v>10784640</v>
      </c>
      <c r="P1249" s="216">
        <v>98.105758666992188</v>
      </c>
      <c r="Q1249" s="215">
        <v>18987</v>
      </c>
      <c r="R1249" s="217">
        <v>0.3688947856426239</v>
      </c>
      <c r="S1249" s="215">
        <v>14510</v>
      </c>
      <c r="T1249" s="217">
        <v>0.13454319536685944</v>
      </c>
      <c r="U1249" s="215">
        <v>245339</v>
      </c>
      <c r="V1249" s="217">
        <v>4.8911266326904297</v>
      </c>
      <c r="W1249" s="215">
        <v>163471</v>
      </c>
      <c r="X1249" s="217">
        <v>1.5450429916381836</v>
      </c>
      <c r="Y1249" s="217">
        <v>67.871635437011719</v>
      </c>
      <c r="Z1249" s="217">
        <v>24.492633819580078</v>
      </c>
      <c r="AA1249" s="217">
        <v>53194.77734375</v>
      </c>
      <c r="AB1249" s="216">
        <v>8132.11962890625</v>
      </c>
    </row>
    <row r="1250" spans="1:28">
      <c r="A1250" s="352">
        <v>41842</v>
      </c>
      <c r="B1250" s="242" t="s">
        <v>123</v>
      </c>
      <c r="C1250" s="218" t="s">
        <v>122</v>
      </c>
      <c r="D1250" s="241"/>
      <c r="E1250" s="305">
        <v>158</v>
      </c>
      <c r="F1250" s="305">
        <v>12</v>
      </c>
      <c r="G1250" s="305">
        <v>484</v>
      </c>
      <c r="H1250" s="305">
        <v>37</v>
      </c>
      <c r="I1250" s="305">
        <v>1507</v>
      </c>
      <c r="J1250" s="305">
        <v>139</v>
      </c>
      <c r="K1250" s="215">
        <v>3953056</v>
      </c>
      <c r="L1250" s="215">
        <v>4022282</v>
      </c>
      <c r="M1250" s="216">
        <v>98.278938293457031</v>
      </c>
      <c r="N1250" s="215">
        <v>7577915</v>
      </c>
      <c r="O1250" s="215">
        <v>7734319</v>
      </c>
      <c r="P1250" s="216">
        <v>97.977790832519531</v>
      </c>
      <c r="Q1250" s="215">
        <v>3512</v>
      </c>
      <c r="R1250" s="217">
        <v>8.7313622236251831E-2</v>
      </c>
      <c r="S1250" s="215">
        <v>7714</v>
      </c>
      <c r="T1250" s="217">
        <v>9.9737286567687988E-2</v>
      </c>
      <c r="U1250" s="215">
        <v>111061</v>
      </c>
      <c r="V1250" s="217">
        <v>2.8094973564147949</v>
      </c>
      <c r="W1250" s="215">
        <v>73640</v>
      </c>
      <c r="X1250" s="217">
        <v>0.971771240234375</v>
      </c>
      <c r="Y1250" s="217">
        <v>89.224807739257813</v>
      </c>
      <c r="Z1250" s="217">
        <v>32.776573181152344</v>
      </c>
      <c r="AA1250" s="217">
        <v>53096.07421875</v>
      </c>
      <c r="AB1250" s="216">
        <v>8274.126953125</v>
      </c>
    </row>
    <row r="1251" spans="1:28">
      <c r="A1251" s="352">
        <v>41842</v>
      </c>
      <c r="B1251" s="242" t="s">
        <v>183</v>
      </c>
      <c r="C1251" s="218" t="s">
        <v>122</v>
      </c>
      <c r="D1251" s="241"/>
      <c r="E1251" s="305">
        <v>129</v>
      </c>
      <c r="F1251" s="305">
        <v>10</v>
      </c>
      <c r="G1251" s="305">
        <v>385</v>
      </c>
      <c r="H1251" s="305">
        <v>30</v>
      </c>
      <c r="I1251" s="305">
        <v>1454</v>
      </c>
      <c r="J1251" s="305">
        <v>114</v>
      </c>
      <c r="K1251" s="215">
        <v>3084257</v>
      </c>
      <c r="L1251" s="215">
        <v>3145422</v>
      </c>
      <c r="M1251" s="216">
        <v>98.055427551269531</v>
      </c>
      <c r="N1251" s="215">
        <v>6376352</v>
      </c>
      <c r="O1251" s="215">
        <v>6507045</v>
      </c>
      <c r="P1251" s="216">
        <v>97.99151611328125</v>
      </c>
      <c r="Q1251" s="215">
        <v>2927</v>
      </c>
      <c r="R1251" s="217">
        <v>9.3055874109268188E-2</v>
      </c>
      <c r="S1251" s="215">
        <v>9921</v>
      </c>
      <c r="T1251" s="217">
        <v>0.15246552228927612</v>
      </c>
      <c r="U1251" s="215">
        <v>95874</v>
      </c>
      <c r="V1251" s="217">
        <v>3.1084957122802734</v>
      </c>
      <c r="W1251" s="215">
        <v>54601</v>
      </c>
      <c r="X1251" s="217">
        <v>0.85630464553833008</v>
      </c>
      <c r="Y1251" s="217">
        <v>85.004959106445313</v>
      </c>
      <c r="Z1251" s="217">
        <v>33.084156036376953</v>
      </c>
      <c r="AA1251" s="217">
        <v>39125.796875</v>
      </c>
      <c r="AB1251" s="216">
        <v>6489.0888671875</v>
      </c>
    </row>
    <row r="1252" spans="1:28">
      <c r="A1252" s="352">
        <v>41842</v>
      </c>
      <c r="B1252" s="181" t="s">
        <v>126</v>
      </c>
      <c r="C1252" s="218" t="s">
        <v>122</v>
      </c>
      <c r="D1252" s="241"/>
      <c r="E1252" s="305">
        <v>103</v>
      </c>
      <c r="F1252" s="305">
        <v>4</v>
      </c>
      <c r="G1252" s="305">
        <v>302</v>
      </c>
      <c r="H1252" s="305">
        <v>12</v>
      </c>
      <c r="I1252" s="305">
        <v>914</v>
      </c>
      <c r="J1252" s="305">
        <v>50</v>
      </c>
      <c r="K1252" s="215">
        <v>2566098</v>
      </c>
      <c r="L1252" s="215">
        <v>2622060</v>
      </c>
      <c r="M1252" s="216">
        <v>97.86572265625</v>
      </c>
      <c r="N1252" s="215">
        <v>5028478</v>
      </c>
      <c r="O1252" s="215">
        <v>5115033</v>
      </c>
      <c r="P1252" s="216">
        <v>98.307830810546875</v>
      </c>
      <c r="Q1252" s="215">
        <v>3149</v>
      </c>
      <c r="R1252" s="217">
        <v>0.12009641528129578</v>
      </c>
      <c r="S1252" s="215">
        <v>1176</v>
      </c>
      <c r="T1252" s="217">
        <v>2.2991053760051727E-2</v>
      </c>
      <c r="U1252" s="215">
        <v>80945</v>
      </c>
      <c r="V1252" s="217">
        <v>3.154400110244751</v>
      </c>
      <c r="W1252" s="215">
        <v>48058</v>
      </c>
      <c r="X1252" s="217">
        <v>0.95571660995483398</v>
      </c>
      <c r="Y1252" s="217">
        <v>89.181617736816406</v>
      </c>
      <c r="Z1252" s="217">
        <v>32.530963897705078</v>
      </c>
      <c r="AA1252" s="217">
        <v>37520.93359375</v>
      </c>
      <c r="AB1252" s="216">
        <v>5619.77734375</v>
      </c>
    </row>
    <row r="1253" spans="1:28">
      <c r="A1253" s="352">
        <v>41842</v>
      </c>
      <c r="B1253" s="181" t="s">
        <v>184</v>
      </c>
      <c r="C1253" s="218" t="s">
        <v>122</v>
      </c>
      <c r="D1253" s="241"/>
      <c r="E1253" s="305">
        <v>95</v>
      </c>
      <c r="F1253" s="305">
        <v>17</v>
      </c>
      <c r="G1253" s="305">
        <v>282</v>
      </c>
      <c r="H1253" s="305">
        <v>51</v>
      </c>
      <c r="I1253" s="305">
        <v>946</v>
      </c>
      <c r="J1253" s="305">
        <v>213</v>
      </c>
      <c r="K1253" s="215">
        <v>2657788</v>
      </c>
      <c r="L1253" s="215">
        <v>2728524</v>
      </c>
      <c r="M1253" s="216">
        <v>97.407539367675781</v>
      </c>
      <c r="N1253" s="215">
        <v>6499976</v>
      </c>
      <c r="O1253" s="215">
        <v>6635872</v>
      </c>
      <c r="P1253" s="216">
        <v>97.952102661132813</v>
      </c>
      <c r="Q1253" s="215">
        <v>12177</v>
      </c>
      <c r="R1253" s="217">
        <v>0.44628524780273438</v>
      </c>
      <c r="S1253" s="215">
        <v>26004</v>
      </c>
      <c r="T1253" s="217">
        <v>0.39187014102935791</v>
      </c>
      <c r="U1253" s="215">
        <v>113975</v>
      </c>
      <c r="V1253" s="217">
        <v>4.2883405685424805</v>
      </c>
      <c r="W1253" s="215">
        <v>66941</v>
      </c>
      <c r="X1253" s="217">
        <v>1.0298653841018677</v>
      </c>
      <c r="Y1253" s="217">
        <v>73.502525329589844</v>
      </c>
      <c r="Z1253" s="217">
        <v>29.733999252319336</v>
      </c>
      <c r="AA1253" s="217">
        <v>37477.484375</v>
      </c>
      <c r="AB1253" s="216">
        <v>5736.2001953125</v>
      </c>
    </row>
    <row r="1254" spans="1:28">
      <c r="A1254" s="352">
        <v>41842</v>
      </c>
      <c r="B1254" s="181" t="s">
        <v>131</v>
      </c>
      <c r="C1254" s="218" t="s">
        <v>176</v>
      </c>
      <c r="D1254" s="241"/>
      <c r="E1254" s="305">
        <v>164</v>
      </c>
      <c r="F1254" s="305">
        <v>20</v>
      </c>
      <c r="G1254" s="305">
        <v>478</v>
      </c>
      <c r="H1254" s="305">
        <v>50</v>
      </c>
      <c r="I1254" s="305">
        <v>1530</v>
      </c>
      <c r="J1254" s="305">
        <v>170</v>
      </c>
      <c r="K1254" s="215">
        <v>18480</v>
      </c>
      <c r="L1254" s="215">
        <v>13982664</v>
      </c>
      <c r="M1254" s="216">
        <v>0.13216365873813629</v>
      </c>
      <c r="N1254" s="215">
        <v>44028216</v>
      </c>
      <c r="O1254" s="215">
        <v>44309616</v>
      </c>
      <c r="P1254" s="216">
        <v>99.364921569824219</v>
      </c>
      <c r="Q1254" s="215">
        <v>0</v>
      </c>
      <c r="R1254" s="217">
        <v>0</v>
      </c>
      <c r="S1254" s="215">
        <v>0</v>
      </c>
      <c r="T1254" s="217">
        <v>0</v>
      </c>
      <c r="U1254" s="215">
        <v>85753</v>
      </c>
      <c r="V1254" s="217">
        <v>464.0313720703125</v>
      </c>
      <c r="W1254" s="215">
        <v>305826</v>
      </c>
      <c r="X1254" s="217">
        <v>0.69461363554000854</v>
      </c>
      <c r="Y1254" s="217">
        <v>41.718975067138672</v>
      </c>
      <c r="Z1254" s="217">
        <v>26.128387451171875</v>
      </c>
      <c r="AA1254" s="217">
        <v>75104.34375</v>
      </c>
      <c r="AB1254" s="216">
        <v>15565.71484375</v>
      </c>
    </row>
    <row r="1255" spans="1:28">
      <c r="A1255" s="352">
        <v>41842</v>
      </c>
      <c r="B1255" s="181" t="s">
        <v>124</v>
      </c>
      <c r="C1255" s="181" t="s">
        <v>176</v>
      </c>
      <c r="D1255" s="241"/>
      <c r="E1255" s="180">
        <v>113</v>
      </c>
      <c r="F1255" s="180">
        <v>36</v>
      </c>
      <c r="G1255" s="180">
        <v>332</v>
      </c>
      <c r="H1255" s="180">
        <v>98</v>
      </c>
      <c r="I1255" s="180">
        <v>1257</v>
      </c>
      <c r="J1255" s="180">
        <v>352</v>
      </c>
      <c r="K1255" s="215">
        <v>15050</v>
      </c>
      <c r="L1255" s="215">
        <v>10282212</v>
      </c>
      <c r="M1255" s="216">
        <v>0.14636927843093872</v>
      </c>
      <c r="N1255" s="215">
        <v>29017684</v>
      </c>
      <c r="O1255" s="215">
        <v>29354912</v>
      </c>
      <c r="P1255" s="216">
        <v>98.851203918457031</v>
      </c>
      <c r="Q1255" s="215">
        <v>0</v>
      </c>
      <c r="R1255" s="217">
        <v>0</v>
      </c>
      <c r="S1255" s="215">
        <v>0</v>
      </c>
      <c r="T1255" s="217">
        <v>0</v>
      </c>
      <c r="U1255" s="215">
        <v>70841</v>
      </c>
      <c r="V1255" s="217">
        <v>470.70431518554687</v>
      </c>
      <c r="W1255" s="215">
        <v>157739</v>
      </c>
      <c r="X1255" s="217">
        <v>0.54359608888626099</v>
      </c>
      <c r="Y1255" s="217">
        <v>39.988567352294922</v>
      </c>
      <c r="Z1255" s="217">
        <v>25.753866195678711</v>
      </c>
      <c r="AA1255" s="217">
        <v>51466.375</v>
      </c>
      <c r="AB1255" s="216">
        <v>9936.3642578125</v>
      </c>
    </row>
    <row r="1256" spans="1:28">
      <c r="A1256" s="352">
        <v>41842</v>
      </c>
      <c r="B1256" s="206" t="s">
        <v>133</v>
      </c>
      <c r="C1256" s="206" t="s">
        <v>176</v>
      </c>
      <c r="D1256" s="241"/>
      <c r="E1256" s="180">
        <v>163</v>
      </c>
      <c r="F1256" s="180">
        <v>8</v>
      </c>
      <c r="G1256" s="180">
        <v>482</v>
      </c>
      <c r="H1256" s="180">
        <v>24</v>
      </c>
      <c r="I1256" s="180">
        <v>1513</v>
      </c>
      <c r="J1256" s="180">
        <v>76</v>
      </c>
      <c r="K1256" s="254">
        <v>17710</v>
      </c>
      <c r="L1256" s="254">
        <v>13474577</v>
      </c>
      <c r="M1256" s="246">
        <v>0.13143269717693329</v>
      </c>
      <c r="N1256" s="254">
        <v>50344908</v>
      </c>
      <c r="O1256" s="254">
        <v>50531612</v>
      </c>
      <c r="P1256" s="246">
        <v>99.630523681640625</v>
      </c>
      <c r="Q1256" s="254">
        <v>0</v>
      </c>
      <c r="R1256" s="249">
        <v>0</v>
      </c>
      <c r="S1256" s="254">
        <v>0</v>
      </c>
      <c r="T1256" s="249">
        <v>0</v>
      </c>
      <c r="U1256" s="254">
        <v>79559</v>
      </c>
      <c r="V1256" s="249">
        <v>449.23208618164062</v>
      </c>
      <c r="W1256" s="254">
        <v>206000</v>
      </c>
      <c r="X1256" s="249">
        <v>0.40917742252349854</v>
      </c>
      <c r="Y1256" s="249">
        <v>41.439792633056641</v>
      </c>
      <c r="Z1256" s="249">
        <v>25.731626510620117</v>
      </c>
      <c r="AA1256" s="249">
        <v>92931.125</v>
      </c>
      <c r="AB1256" s="246">
        <v>18732.859375</v>
      </c>
    </row>
    <row r="1257" spans="1:28">
      <c r="A1257" s="352">
        <v>41842</v>
      </c>
      <c r="B1257" s="206" t="s">
        <v>125</v>
      </c>
      <c r="C1257" s="206" t="s">
        <v>176</v>
      </c>
      <c r="D1257" s="241"/>
      <c r="E1257" s="180">
        <v>164</v>
      </c>
      <c r="F1257" s="180">
        <v>9</v>
      </c>
      <c r="G1257" s="180">
        <v>468</v>
      </c>
      <c r="H1257" s="180">
        <v>27</v>
      </c>
      <c r="I1257" s="180">
        <v>1510</v>
      </c>
      <c r="J1257" s="180">
        <v>88</v>
      </c>
      <c r="K1257" s="254">
        <v>17325</v>
      </c>
      <c r="L1257" s="254">
        <v>10912484</v>
      </c>
      <c r="M1257" s="246">
        <v>0.15876312553882599</v>
      </c>
      <c r="N1257" s="254">
        <v>36444592</v>
      </c>
      <c r="O1257" s="254">
        <v>36647440</v>
      </c>
      <c r="P1257" s="246">
        <v>99.446487426757813</v>
      </c>
      <c r="Q1257" s="254">
        <v>0</v>
      </c>
      <c r="R1257" s="249">
        <v>0</v>
      </c>
      <c r="S1257" s="254">
        <v>0</v>
      </c>
      <c r="T1257" s="249">
        <v>0</v>
      </c>
      <c r="U1257" s="254">
        <v>72989</v>
      </c>
      <c r="V1257" s="249">
        <v>421.29293823242187</v>
      </c>
      <c r="W1257" s="254">
        <v>169742</v>
      </c>
      <c r="X1257" s="249">
        <v>0.46575361490249634</v>
      </c>
      <c r="Y1257" s="249">
        <v>40.127731323242188</v>
      </c>
      <c r="Z1257" s="249">
        <v>25.095691680908203</v>
      </c>
      <c r="AA1257" s="249">
        <v>69407.3125</v>
      </c>
      <c r="AB1257" s="246">
        <v>13345.33203125</v>
      </c>
    </row>
    <row r="1258" spans="1:28">
      <c r="A1258" s="352">
        <v>41842</v>
      </c>
      <c r="B1258" s="181" t="s">
        <v>127</v>
      </c>
      <c r="C1258" s="181" t="s">
        <v>128</v>
      </c>
      <c r="D1258" s="241"/>
      <c r="E1258" s="388">
        <v>150</v>
      </c>
      <c r="F1258" s="388">
        <v>12</v>
      </c>
      <c r="G1258" s="388">
        <v>450</v>
      </c>
      <c r="H1258" s="388">
        <v>36</v>
      </c>
      <c r="I1258" s="388">
        <v>1424</v>
      </c>
      <c r="J1258" s="388">
        <v>122</v>
      </c>
      <c r="K1258" s="187">
        <v>4529379</v>
      </c>
      <c r="L1258" s="187">
        <v>4533861</v>
      </c>
      <c r="M1258" s="185">
        <v>99.901145935058594</v>
      </c>
      <c r="N1258" s="187">
        <v>19510074</v>
      </c>
      <c r="O1258" s="187">
        <v>19585850</v>
      </c>
      <c r="P1258" s="185">
        <v>99.613105773925781</v>
      </c>
      <c r="Q1258" s="187">
        <v>102503</v>
      </c>
      <c r="R1258" s="186">
        <v>2.2608325481414795</v>
      </c>
      <c r="S1258" s="187">
        <v>6256</v>
      </c>
      <c r="T1258" s="186">
        <v>3.1941428780555725E-2</v>
      </c>
      <c r="U1258" s="187">
        <v>46790</v>
      </c>
      <c r="V1258" s="186">
        <v>1.0330334901809692</v>
      </c>
      <c r="W1258" s="187">
        <v>16672</v>
      </c>
      <c r="X1258" s="186">
        <v>8.545328676700592E-2</v>
      </c>
      <c r="Y1258" s="186">
        <v>111.26136016845703</v>
      </c>
      <c r="Z1258" s="186">
        <v>27.149419784545898</v>
      </c>
      <c r="AA1258" s="186">
        <v>46323.33984375</v>
      </c>
      <c r="AB1258" s="185">
        <v>7891.17431640625</v>
      </c>
    </row>
    <row r="1259" spans="1:28">
      <c r="A1259" s="352">
        <v>41842</v>
      </c>
      <c r="B1259" s="181" t="s">
        <v>129</v>
      </c>
      <c r="C1259" s="181" t="s">
        <v>128</v>
      </c>
      <c r="D1259" s="241"/>
      <c r="E1259" s="388">
        <v>151</v>
      </c>
      <c r="F1259" s="388">
        <v>3</v>
      </c>
      <c r="G1259" s="388">
        <v>449</v>
      </c>
      <c r="H1259" s="388">
        <v>8</v>
      </c>
      <c r="I1259" s="388">
        <v>1258</v>
      </c>
      <c r="J1259" s="388">
        <v>26</v>
      </c>
      <c r="K1259" s="187">
        <v>2343633</v>
      </c>
      <c r="L1259" s="187">
        <v>2346976</v>
      </c>
      <c r="M1259" s="185">
        <v>99.857559204101563</v>
      </c>
      <c r="N1259" s="187">
        <v>11519454</v>
      </c>
      <c r="O1259" s="187">
        <v>11593372</v>
      </c>
      <c r="P1259" s="185">
        <v>99.362411499023438</v>
      </c>
      <c r="Q1259" s="187">
        <v>21577</v>
      </c>
      <c r="R1259" s="186">
        <v>0.91935324668884277</v>
      </c>
      <c r="S1259" s="187">
        <v>4809</v>
      </c>
      <c r="T1259" s="186">
        <v>4.1480597108602524E-2</v>
      </c>
      <c r="U1259" s="187">
        <v>29043</v>
      </c>
      <c r="V1259" s="186">
        <v>1.2392299175262451</v>
      </c>
      <c r="W1259" s="187">
        <v>14775</v>
      </c>
      <c r="X1259" s="186">
        <v>0.12826128304004669</v>
      </c>
      <c r="Y1259" s="186">
        <v>102.66816711425781</v>
      </c>
      <c r="Z1259" s="186">
        <v>27.408552169799805</v>
      </c>
      <c r="AA1259" s="186">
        <v>30994.3828125</v>
      </c>
      <c r="AB1259" s="185">
        <v>4763.93603515625</v>
      </c>
    </row>
    <row r="1260" spans="1:28">
      <c r="A1260" s="352">
        <v>41842</v>
      </c>
      <c r="B1260" s="199" t="s">
        <v>130</v>
      </c>
      <c r="C1260" s="199" t="s">
        <v>128</v>
      </c>
      <c r="D1260" s="241"/>
      <c r="E1260" s="219">
        <v>176</v>
      </c>
      <c r="F1260" s="219">
        <v>5</v>
      </c>
      <c r="G1260" s="219">
        <v>528</v>
      </c>
      <c r="H1260" s="219">
        <v>15</v>
      </c>
      <c r="I1260" s="219">
        <v>862</v>
      </c>
      <c r="J1260" s="219">
        <v>33</v>
      </c>
      <c r="K1260" s="255">
        <v>5416506</v>
      </c>
      <c r="L1260" s="255">
        <v>5417365</v>
      </c>
      <c r="M1260" s="196">
        <v>99.984146118164063</v>
      </c>
      <c r="N1260" s="255">
        <v>28382702</v>
      </c>
      <c r="O1260" s="255">
        <v>28453360</v>
      </c>
      <c r="P1260" s="196">
        <v>99.751670837402344</v>
      </c>
      <c r="Q1260" s="255">
        <v>39105</v>
      </c>
      <c r="R1260" s="214">
        <v>0.72184538841247559</v>
      </c>
      <c r="S1260" s="255">
        <v>1697</v>
      </c>
      <c r="T1260" s="214">
        <v>5.9641464613378048E-3</v>
      </c>
      <c r="U1260" s="255">
        <v>43680</v>
      </c>
      <c r="V1260" s="214">
        <v>0.80642390251159668</v>
      </c>
      <c r="W1260" s="255">
        <v>20197</v>
      </c>
      <c r="X1260" s="214">
        <v>7.1159541606903076E-2</v>
      </c>
      <c r="Y1260" s="256">
        <v>115.18197631835937</v>
      </c>
      <c r="Z1260" s="256">
        <v>26.505887985229492</v>
      </c>
      <c r="AA1260" s="256">
        <v>66121.8984375</v>
      </c>
      <c r="AB1260" s="256">
        <v>11544.9921875</v>
      </c>
    </row>
    <row r="1261" spans="1:28">
      <c r="A1261" s="352">
        <v>41842</v>
      </c>
      <c r="B1261" s="180" t="s">
        <v>132</v>
      </c>
      <c r="C1261" s="180" t="s">
        <v>128</v>
      </c>
      <c r="D1261" s="241"/>
      <c r="E1261" s="219">
        <v>178</v>
      </c>
      <c r="F1261" s="219">
        <v>5</v>
      </c>
      <c r="G1261" s="219">
        <v>527</v>
      </c>
      <c r="H1261" s="219">
        <v>15</v>
      </c>
      <c r="I1261" s="219">
        <v>1009</v>
      </c>
      <c r="J1261" s="219">
        <v>33</v>
      </c>
      <c r="K1261" s="219">
        <v>4010458</v>
      </c>
      <c r="L1261" s="219">
        <v>4011544</v>
      </c>
      <c r="M1261" s="196">
        <v>99.972930908203125</v>
      </c>
      <c r="N1261" s="219">
        <v>21164486</v>
      </c>
      <c r="O1261" s="219">
        <v>21239188</v>
      </c>
      <c r="P1261" s="196">
        <v>99.648284912109375</v>
      </c>
      <c r="Q1261" s="219">
        <v>10223</v>
      </c>
      <c r="R1261" s="196">
        <v>0.25483953952789307</v>
      </c>
      <c r="S1261" s="219">
        <v>1357</v>
      </c>
      <c r="T1261" s="196">
        <v>6.3891331665217876E-3</v>
      </c>
      <c r="U1261" s="219">
        <v>34319</v>
      </c>
      <c r="V1261" s="196">
        <v>0.85573768615722656</v>
      </c>
      <c r="W1261" s="219">
        <v>19814</v>
      </c>
      <c r="X1261" s="196">
        <v>9.3619093298912048E-2</v>
      </c>
      <c r="Y1261" s="194">
        <v>105.24654388427734</v>
      </c>
      <c r="Z1261" s="194">
        <v>25.623004913330078</v>
      </c>
      <c r="AA1261" s="194">
        <v>52174.171875</v>
      </c>
      <c r="AB1261" s="194">
        <v>8399.5537109375</v>
      </c>
    </row>
    <row r="1262" spans="1:28">
      <c r="A1262" s="352">
        <v>41841</v>
      </c>
      <c r="B1262" s="199" t="s">
        <v>6</v>
      </c>
      <c r="C1262" s="199"/>
      <c r="D1262" s="241"/>
      <c r="E1262" s="219">
        <v>1867</v>
      </c>
      <c r="F1262" s="219">
        <v>181</v>
      </c>
      <c r="G1262" s="219">
        <v>5530</v>
      </c>
      <c r="H1262" s="219">
        <v>524</v>
      </c>
      <c r="I1262" s="219">
        <v>16666</v>
      </c>
      <c r="J1262" s="219">
        <v>1912</v>
      </c>
      <c r="K1262" s="255">
        <v>33248284</v>
      </c>
      <c r="L1262" s="255">
        <v>80856151</v>
      </c>
      <c r="M1262" s="196">
        <v>41.120290279461855</v>
      </c>
      <c r="N1262" s="255">
        <v>273250100</v>
      </c>
      <c r="O1262" s="255">
        <v>275230784</v>
      </c>
      <c r="P1262" s="196">
        <v>99.280355209103348</v>
      </c>
      <c r="Q1262" s="255">
        <v>215526</v>
      </c>
      <c r="R1262" s="214" t="e">
        <v>#DIV/0!</v>
      </c>
      <c r="S1262" s="255">
        <v>98092</v>
      </c>
      <c r="T1262" s="214">
        <v>8.435973968217042E-2</v>
      </c>
      <c r="U1262" s="255">
        <v>1085170</v>
      </c>
      <c r="V1262" s="214">
        <v>3.2638376083800851</v>
      </c>
      <c r="W1262" s="255">
        <v>1263494</v>
      </c>
      <c r="X1262" s="214">
        <v>0.46239470606882638</v>
      </c>
      <c r="Y1262" s="256">
        <v>76.806349754333496</v>
      </c>
      <c r="Z1262" s="256">
        <v>27.699161974589032</v>
      </c>
      <c r="AA1262" s="256">
        <v>688581.15234375</v>
      </c>
      <c r="AB1262" s="256">
        <v>122853.11328125</v>
      </c>
    </row>
    <row r="1263" spans="1:28">
      <c r="A1263" s="352">
        <v>41841</v>
      </c>
      <c r="B1263" s="180" t="s">
        <v>134</v>
      </c>
      <c r="C1263" s="180"/>
      <c r="D1263" s="241"/>
      <c r="E1263" s="219">
        <v>608</v>
      </c>
      <c r="F1263" s="219">
        <v>83</v>
      </c>
      <c r="G1263" s="219">
        <v>1816</v>
      </c>
      <c r="H1263" s="219">
        <v>251</v>
      </c>
      <c r="I1263" s="219">
        <v>6273</v>
      </c>
      <c r="J1263" s="219">
        <v>1015</v>
      </c>
      <c r="K1263" s="219">
        <v>16879743</v>
      </c>
      <c r="L1263" s="219">
        <v>17259147</v>
      </c>
      <c r="M1263" s="196">
        <v>97.801722182446213</v>
      </c>
      <c r="N1263" s="219">
        <v>34652032</v>
      </c>
      <c r="O1263" s="219">
        <v>35406448</v>
      </c>
      <c r="P1263" s="196">
        <v>97.869269461878801</v>
      </c>
      <c r="Q1263" s="219">
        <v>42118</v>
      </c>
      <c r="R1263" s="196">
        <v>0.24403291637917052</v>
      </c>
      <c r="S1263" s="219">
        <v>83973</v>
      </c>
      <c r="T1263" s="196">
        <v>0.23716866742714229</v>
      </c>
      <c r="U1263" s="219">
        <v>629751</v>
      </c>
      <c r="V1263" s="196">
        <v>3.7308091012358862</v>
      </c>
      <c r="W1263" s="219">
        <v>394836</v>
      </c>
      <c r="X1263" s="196">
        <v>1.1394310081949188</v>
      </c>
      <c r="Y1263" s="194">
        <v>81.030990600585938</v>
      </c>
      <c r="Z1263" s="194">
        <v>30.698343658447264</v>
      </c>
      <c r="AA1263" s="194">
        <v>205500.234375</v>
      </c>
      <c r="AB1263" s="194">
        <v>33085.68505859375</v>
      </c>
    </row>
    <row r="1264" spans="1:28">
      <c r="A1264" s="352">
        <v>41841</v>
      </c>
      <c r="B1264" s="180" t="s">
        <v>175</v>
      </c>
      <c r="C1264" s="180"/>
      <c r="D1264" s="241"/>
      <c r="E1264" s="219">
        <v>604</v>
      </c>
      <c r="F1264" s="219">
        <v>73</v>
      </c>
      <c r="G1264" s="219">
        <v>1760</v>
      </c>
      <c r="H1264" s="219">
        <v>199</v>
      </c>
      <c r="I1264" s="219">
        <v>5794</v>
      </c>
      <c r="J1264" s="219">
        <v>686</v>
      </c>
      <c r="K1264" s="219">
        <v>68565</v>
      </c>
      <c r="L1264" s="219">
        <v>47287258</v>
      </c>
      <c r="M1264" s="196">
        <v>0.14499677693301649</v>
      </c>
      <c r="N1264" s="219">
        <v>158021352</v>
      </c>
      <c r="O1264" s="219">
        <v>158952566</v>
      </c>
      <c r="P1264" s="196">
        <v>99.41415604451457</v>
      </c>
      <c r="Q1264" s="219">
        <v>0</v>
      </c>
      <c r="R1264" s="196" t="e">
        <v>#DIV/0!</v>
      </c>
      <c r="S1264" s="219">
        <v>0</v>
      </c>
      <c r="T1264" s="196" t="e">
        <v>#DIV/0!</v>
      </c>
      <c r="U1264" s="219">
        <v>301587</v>
      </c>
      <c r="V1264" s="196">
        <v>439.85561473392812</v>
      </c>
      <c r="W1264" s="219">
        <v>797200</v>
      </c>
      <c r="X1264" s="196">
        <v>0.50448878488125848</v>
      </c>
      <c r="Y1264" s="194">
        <v>40.798535346984863</v>
      </c>
      <c r="Z1264" s="194">
        <v>25.727429866790771</v>
      </c>
      <c r="AA1264" s="194">
        <v>287467.05859375</v>
      </c>
      <c r="AB1264" s="194">
        <v>57167.783203125</v>
      </c>
    </row>
    <row r="1265" spans="1:28">
      <c r="A1265" s="352">
        <v>41841</v>
      </c>
      <c r="B1265" s="218" t="s">
        <v>135</v>
      </c>
      <c r="C1265" s="126"/>
      <c r="D1265" s="241"/>
      <c r="E1265" s="219">
        <v>655</v>
      </c>
      <c r="F1265" s="219">
        <v>25</v>
      </c>
      <c r="G1265" s="219">
        <v>1954</v>
      </c>
      <c r="H1265" s="219">
        <v>74</v>
      </c>
      <c r="I1265" s="219">
        <v>4599</v>
      </c>
      <c r="J1265" s="219">
        <v>211</v>
      </c>
      <c r="K1265" s="189">
        <v>16299976</v>
      </c>
      <c r="L1265" s="189">
        <v>16309746</v>
      </c>
      <c r="M1265" s="196">
        <v>99.940097166442683</v>
      </c>
      <c r="N1265" s="189">
        <v>80576716</v>
      </c>
      <c r="O1265" s="189">
        <v>80871770</v>
      </c>
      <c r="P1265" s="196">
        <v>99.635158226412017</v>
      </c>
      <c r="Q1265" s="189">
        <v>173408</v>
      </c>
      <c r="R1265" s="192">
        <v>1.063217064978184</v>
      </c>
      <c r="S1265" s="189">
        <v>14119</v>
      </c>
      <c r="T1265" s="192">
        <v>1.7458502948249289E-2</v>
      </c>
      <c r="U1265" s="189">
        <v>153832</v>
      </c>
      <c r="V1265" s="205">
        <v>0.94375600449927277</v>
      </c>
      <c r="W1265" s="189">
        <v>71458</v>
      </c>
      <c r="X1265" s="205">
        <v>8.8683187106415776E-2</v>
      </c>
      <c r="Y1265" s="203">
        <v>108.58952331542969</v>
      </c>
      <c r="Z1265" s="203">
        <v>26.671712398529053</v>
      </c>
      <c r="AA1265" s="203">
        <v>195613.859375</v>
      </c>
      <c r="AB1265" s="203">
        <v>32599.64501953125</v>
      </c>
    </row>
    <row r="1266" spans="1:28">
      <c r="A1266" s="352">
        <v>41841</v>
      </c>
      <c r="B1266" s="218" t="s">
        <v>121</v>
      </c>
      <c r="C1266" s="218" t="s">
        <v>122</v>
      </c>
      <c r="D1266" s="241"/>
      <c r="E1266" s="305">
        <v>123</v>
      </c>
      <c r="F1266" s="305">
        <v>40</v>
      </c>
      <c r="G1266" s="305">
        <v>363</v>
      </c>
      <c r="H1266" s="305">
        <v>121</v>
      </c>
      <c r="I1266" s="305">
        <v>1464</v>
      </c>
      <c r="J1266" s="305">
        <v>509</v>
      </c>
      <c r="K1266" s="215">
        <v>4964924</v>
      </c>
      <c r="L1266" s="215">
        <v>5100396</v>
      </c>
      <c r="M1266" s="216">
        <v>97.343894958496094</v>
      </c>
      <c r="N1266" s="215">
        <v>10222106</v>
      </c>
      <c r="O1266" s="215">
        <v>10481330</v>
      </c>
      <c r="P1266" s="216">
        <v>97.526802062988281</v>
      </c>
      <c r="Q1266" s="215">
        <v>28918</v>
      </c>
      <c r="R1266" s="217">
        <v>0.56697559356689453</v>
      </c>
      <c r="S1266" s="215">
        <v>63720</v>
      </c>
      <c r="T1266" s="217">
        <v>0.60793811082839966</v>
      </c>
      <c r="U1266" s="215">
        <v>238665</v>
      </c>
      <c r="V1266" s="217">
        <v>4.8070220947265625</v>
      </c>
      <c r="W1266" s="215">
        <v>160785</v>
      </c>
      <c r="X1266" s="217">
        <v>1.5729146003723145</v>
      </c>
      <c r="Y1266" s="217">
        <v>68.623672485351563</v>
      </c>
      <c r="Z1266" s="217">
        <v>25.90325927734375</v>
      </c>
      <c r="AA1266" s="217">
        <v>50511.58203125</v>
      </c>
      <c r="AB1266" s="216">
        <v>8330.1064453125</v>
      </c>
    </row>
    <row r="1267" spans="1:28">
      <c r="A1267" s="352">
        <v>41841</v>
      </c>
      <c r="B1267" s="242" t="s">
        <v>123</v>
      </c>
      <c r="C1267" s="218" t="s">
        <v>122</v>
      </c>
      <c r="D1267" s="241"/>
      <c r="E1267" s="305">
        <v>158</v>
      </c>
      <c r="F1267" s="305">
        <v>12</v>
      </c>
      <c r="G1267" s="305">
        <v>484</v>
      </c>
      <c r="H1267" s="305">
        <v>37</v>
      </c>
      <c r="I1267" s="305">
        <v>1501</v>
      </c>
      <c r="J1267" s="305">
        <v>133</v>
      </c>
      <c r="K1267" s="215">
        <v>3856845</v>
      </c>
      <c r="L1267" s="215">
        <v>3923841</v>
      </c>
      <c r="M1267" s="216">
        <v>98.292594909667969</v>
      </c>
      <c r="N1267" s="215">
        <v>7246875</v>
      </c>
      <c r="O1267" s="215">
        <v>7411633</v>
      </c>
      <c r="P1267" s="216">
        <v>97.77703857421875</v>
      </c>
      <c r="Q1267" s="215">
        <v>4292</v>
      </c>
      <c r="R1267" s="217">
        <v>0.10938261449337006</v>
      </c>
      <c r="S1267" s="215">
        <v>8079</v>
      </c>
      <c r="T1267" s="217">
        <v>0.10900431871414185</v>
      </c>
      <c r="U1267" s="215">
        <v>107409</v>
      </c>
      <c r="V1267" s="217">
        <v>2.7848927974700928</v>
      </c>
      <c r="W1267" s="215">
        <v>70965</v>
      </c>
      <c r="X1267" s="217">
        <v>0.97924965620040894</v>
      </c>
      <c r="Y1267" s="217">
        <v>89.193359375</v>
      </c>
      <c r="Z1267" s="217">
        <v>33.648555755615234</v>
      </c>
      <c r="AA1267" s="217">
        <v>48998.94140625</v>
      </c>
      <c r="AB1267" s="216">
        <v>8059.92431640625</v>
      </c>
    </row>
    <row r="1268" spans="1:28">
      <c r="A1268" s="352">
        <v>41841</v>
      </c>
      <c r="B1268" s="242" t="s">
        <v>183</v>
      </c>
      <c r="C1268" s="218" t="s">
        <v>122</v>
      </c>
      <c r="D1268" s="241"/>
      <c r="E1268" s="305">
        <v>129</v>
      </c>
      <c r="F1268" s="305">
        <v>10</v>
      </c>
      <c r="G1268" s="305">
        <v>385</v>
      </c>
      <c r="H1268" s="305">
        <v>30</v>
      </c>
      <c r="I1268" s="305">
        <v>1448</v>
      </c>
      <c r="J1268" s="305">
        <v>110</v>
      </c>
      <c r="K1268" s="215">
        <v>3054003</v>
      </c>
      <c r="L1268" s="215">
        <v>3114811</v>
      </c>
      <c r="M1268" s="216">
        <v>98.047775268554688</v>
      </c>
      <c r="N1268" s="215">
        <v>6113302</v>
      </c>
      <c r="O1268" s="215">
        <v>6245413</v>
      </c>
      <c r="P1268" s="216">
        <v>97.884674072265625</v>
      </c>
      <c r="Q1268" s="215">
        <v>1731</v>
      </c>
      <c r="R1268" s="217">
        <v>5.5573195219039917E-2</v>
      </c>
      <c r="S1268" s="215">
        <v>3841</v>
      </c>
      <c r="T1268" s="217">
        <v>6.1501137912273407E-2</v>
      </c>
      <c r="U1268" s="215">
        <v>96152</v>
      </c>
      <c r="V1268" s="217">
        <v>3.1483924388885498</v>
      </c>
      <c r="W1268" s="215">
        <v>54578</v>
      </c>
      <c r="X1268" s="217">
        <v>0.89277446269989014</v>
      </c>
      <c r="Y1268" s="217">
        <v>86.490737915039062</v>
      </c>
      <c r="Z1268" s="217">
        <v>31.899730682373047</v>
      </c>
      <c r="AA1268" s="217">
        <v>36127.80859375</v>
      </c>
      <c r="AB1268" s="216">
        <v>5966.8330078125</v>
      </c>
    </row>
    <row r="1269" spans="1:28">
      <c r="A1269" s="352">
        <v>41841</v>
      </c>
      <c r="B1269" s="181" t="s">
        <v>126</v>
      </c>
      <c r="C1269" s="218" t="s">
        <v>122</v>
      </c>
      <c r="D1269" s="241"/>
      <c r="E1269" s="305">
        <v>103</v>
      </c>
      <c r="F1269" s="305">
        <v>4</v>
      </c>
      <c r="G1269" s="305">
        <v>302</v>
      </c>
      <c r="H1269" s="305">
        <v>12</v>
      </c>
      <c r="I1269" s="305">
        <v>914</v>
      </c>
      <c r="J1269" s="305">
        <v>50</v>
      </c>
      <c r="K1269" s="215">
        <v>2549238</v>
      </c>
      <c r="L1269" s="215">
        <v>2605188</v>
      </c>
      <c r="M1269" s="216">
        <v>97.852363586425781</v>
      </c>
      <c r="N1269" s="215">
        <v>5159381</v>
      </c>
      <c r="O1269" s="215">
        <v>5239503</v>
      </c>
      <c r="P1269" s="216">
        <v>98.470809936523438</v>
      </c>
      <c r="Q1269" s="215">
        <v>2873</v>
      </c>
      <c r="R1269" s="217">
        <v>0.11027994751930237</v>
      </c>
      <c r="S1269" s="215">
        <v>1083</v>
      </c>
      <c r="T1269" s="217">
        <v>2.0669899880886078E-2</v>
      </c>
      <c r="U1269" s="215">
        <v>82233</v>
      </c>
      <c r="V1269" s="217">
        <v>3.2257874011993408</v>
      </c>
      <c r="W1269" s="215">
        <v>48189</v>
      </c>
      <c r="X1269" s="217">
        <v>0.93400740623474121</v>
      </c>
      <c r="Y1269" s="217">
        <v>86.476516723632813</v>
      </c>
      <c r="Z1269" s="217">
        <v>32.065227508544922</v>
      </c>
      <c r="AA1269" s="217">
        <v>37324.24609375</v>
      </c>
      <c r="AB1269" s="216">
        <v>5565.423828125</v>
      </c>
    </row>
    <row r="1270" spans="1:28">
      <c r="A1270" s="352">
        <v>41841</v>
      </c>
      <c r="B1270" s="181" t="s">
        <v>184</v>
      </c>
      <c r="C1270" s="218" t="s">
        <v>122</v>
      </c>
      <c r="D1270" s="241"/>
      <c r="E1270" s="305">
        <v>95</v>
      </c>
      <c r="F1270" s="305">
        <v>17</v>
      </c>
      <c r="G1270" s="305">
        <v>282</v>
      </c>
      <c r="H1270" s="305">
        <v>51</v>
      </c>
      <c r="I1270" s="305">
        <v>946</v>
      </c>
      <c r="J1270" s="305">
        <v>213</v>
      </c>
      <c r="K1270" s="215">
        <v>2454733</v>
      </c>
      <c r="L1270" s="215">
        <v>2514911</v>
      </c>
      <c r="M1270" s="216">
        <v>97.607154846191406</v>
      </c>
      <c r="N1270" s="215">
        <v>5910368</v>
      </c>
      <c r="O1270" s="215">
        <v>6028569</v>
      </c>
      <c r="P1270" s="216">
        <v>98.039321899414063</v>
      </c>
      <c r="Q1270" s="215">
        <v>4304</v>
      </c>
      <c r="R1270" s="217">
        <v>0.17113925516605377</v>
      </c>
      <c r="S1270" s="215">
        <v>7250</v>
      </c>
      <c r="T1270" s="217">
        <v>0.12026071548461914</v>
      </c>
      <c r="U1270" s="215">
        <v>105292</v>
      </c>
      <c r="V1270" s="217">
        <v>4.2893462181091309</v>
      </c>
      <c r="W1270" s="215">
        <v>60319</v>
      </c>
      <c r="X1270" s="217">
        <v>1.0205625295639038</v>
      </c>
      <c r="Y1270" s="217">
        <v>74.37066650390625</v>
      </c>
      <c r="Z1270" s="217">
        <v>29.974945068359375</v>
      </c>
      <c r="AA1270" s="217">
        <v>32537.65625</v>
      </c>
      <c r="AB1270" s="216">
        <v>5163.3974609375</v>
      </c>
    </row>
    <row r="1271" spans="1:28">
      <c r="A1271" s="352">
        <v>41841</v>
      </c>
      <c r="B1271" s="181" t="s">
        <v>131</v>
      </c>
      <c r="C1271" s="218" t="s">
        <v>176</v>
      </c>
      <c r="D1271" s="241"/>
      <c r="E1271" s="305">
        <v>164</v>
      </c>
      <c r="F1271" s="305">
        <v>20</v>
      </c>
      <c r="G1271" s="305">
        <v>478</v>
      </c>
      <c r="H1271" s="305">
        <v>50</v>
      </c>
      <c r="I1271" s="305">
        <v>1520</v>
      </c>
      <c r="J1271" s="305">
        <v>170</v>
      </c>
      <c r="K1271" s="215">
        <v>18480</v>
      </c>
      <c r="L1271" s="215">
        <v>13340053</v>
      </c>
      <c r="M1271" s="216">
        <v>0.1385301798582077</v>
      </c>
      <c r="N1271" s="215">
        <v>42696984</v>
      </c>
      <c r="O1271" s="215">
        <v>42957656</v>
      </c>
      <c r="P1271" s="216">
        <v>99.3931884765625</v>
      </c>
      <c r="Q1271" s="215">
        <v>0</v>
      </c>
      <c r="R1271" s="217">
        <v>0</v>
      </c>
      <c r="S1271" s="215">
        <v>0</v>
      </c>
      <c r="T1271" s="217">
        <v>0</v>
      </c>
      <c r="U1271" s="215">
        <v>83024</v>
      </c>
      <c r="V1271" s="217">
        <v>449.26406860351562</v>
      </c>
      <c r="W1271" s="215">
        <v>279886</v>
      </c>
      <c r="X1271" s="217">
        <v>0.65551704168319702</v>
      </c>
      <c r="Y1271" s="217">
        <v>41.955333709716797</v>
      </c>
      <c r="Z1271" s="217">
        <v>26.022356033325195</v>
      </c>
      <c r="AA1271" s="217">
        <v>73152.6484375</v>
      </c>
      <c r="AB1271" s="216">
        <v>15022.607421875</v>
      </c>
    </row>
    <row r="1272" spans="1:28">
      <c r="A1272" s="352">
        <v>41841</v>
      </c>
      <c r="B1272" s="181" t="s">
        <v>124</v>
      </c>
      <c r="C1272" s="181" t="s">
        <v>176</v>
      </c>
      <c r="D1272" s="241"/>
      <c r="E1272" s="180">
        <v>113</v>
      </c>
      <c r="F1272" s="180">
        <v>36</v>
      </c>
      <c r="G1272" s="180">
        <v>332</v>
      </c>
      <c r="H1272" s="180">
        <v>98</v>
      </c>
      <c r="I1272" s="180">
        <v>1255</v>
      </c>
      <c r="J1272" s="180">
        <v>352</v>
      </c>
      <c r="K1272" s="215">
        <v>15050</v>
      </c>
      <c r="L1272" s="215">
        <v>9923862</v>
      </c>
      <c r="M1272" s="216">
        <v>0.1516546756029129</v>
      </c>
      <c r="N1272" s="215">
        <v>28953544</v>
      </c>
      <c r="O1272" s="215">
        <v>29236038</v>
      </c>
      <c r="P1272" s="216">
        <v>99.033744812011719</v>
      </c>
      <c r="Q1272" s="215">
        <v>0</v>
      </c>
      <c r="R1272" s="217">
        <v>0</v>
      </c>
      <c r="S1272" s="215">
        <v>0</v>
      </c>
      <c r="T1272" s="217">
        <v>0</v>
      </c>
      <c r="U1272" s="215">
        <v>74118</v>
      </c>
      <c r="V1272" s="217">
        <v>492.4783935546875</v>
      </c>
      <c r="W1272" s="215">
        <v>165743</v>
      </c>
      <c r="X1272" s="217">
        <v>0.5724446177482605</v>
      </c>
      <c r="Y1272" s="217">
        <v>39.768699645996094</v>
      </c>
      <c r="Z1272" s="217">
        <v>25.698829650878906</v>
      </c>
      <c r="AA1272" s="217">
        <v>52375.48046875</v>
      </c>
      <c r="AB1272" s="216">
        <v>9772.341796875</v>
      </c>
    </row>
    <row r="1273" spans="1:28">
      <c r="A1273" s="352">
        <v>41841</v>
      </c>
      <c r="B1273" s="206" t="s">
        <v>133</v>
      </c>
      <c r="C1273" s="206" t="s">
        <v>176</v>
      </c>
      <c r="D1273" s="241"/>
      <c r="E1273" s="180">
        <v>163</v>
      </c>
      <c r="F1273" s="180">
        <v>8</v>
      </c>
      <c r="G1273" s="180">
        <v>482</v>
      </c>
      <c r="H1273" s="180">
        <v>24</v>
      </c>
      <c r="I1273" s="180">
        <v>1513</v>
      </c>
      <c r="J1273" s="180">
        <v>76</v>
      </c>
      <c r="K1273" s="254">
        <v>17710</v>
      </c>
      <c r="L1273" s="254">
        <v>13402341</v>
      </c>
      <c r="M1273" s="246">
        <v>0.13214109838008881</v>
      </c>
      <c r="N1273" s="254">
        <v>50345812</v>
      </c>
      <c r="O1273" s="254">
        <v>50523888</v>
      </c>
      <c r="P1273" s="246">
        <v>99.647537231445312</v>
      </c>
      <c r="Q1273" s="254">
        <v>0</v>
      </c>
      <c r="R1273" s="249">
        <v>0</v>
      </c>
      <c r="S1273" s="254">
        <v>0</v>
      </c>
      <c r="T1273" s="249">
        <v>0</v>
      </c>
      <c r="U1273" s="254">
        <v>74492</v>
      </c>
      <c r="V1273" s="249">
        <v>420.62112426757812</v>
      </c>
      <c r="W1273" s="254">
        <v>185824</v>
      </c>
      <c r="X1273" s="249">
        <v>0.36909523606300354</v>
      </c>
      <c r="Y1273" s="249">
        <v>41.502487182617187</v>
      </c>
      <c r="Z1273" s="249">
        <v>25.956809997558594</v>
      </c>
      <c r="AA1273" s="249">
        <v>93322.4921875</v>
      </c>
      <c r="AB1273" s="246">
        <v>18797.91796875</v>
      </c>
    </row>
    <row r="1274" spans="1:28">
      <c r="A1274" s="352">
        <v>41841</v>
      </c>
      <c r="B1274" s="206" t="s">
        <v>125</v>
      </c>
      <c r="C1274" s="206" t="s">
        <v>176</v>
      </c>
      <c r="D1274" s="241"/>
      <c r="E1274" s="180">
        <v>164</v>
      </c>
      <c r="F1274" s="180">
        <v>9</v>
      </c>
      <c r="G1274" s="180">
        <v>468</v>
      </c>
      <c r="H1274" s="180">
        <v>27</v>
      </c>
      <c r="I1274" s="180">
        <v>1506</v>
      </c>
      <c r="J1274" s="180">
        <v>88</v>
      </c>
      <c r="K1274" s="254">
        <v>17325</v>
      </c>
      <c r="L1274" s="254">
        <v>10621002</v>
      </c>
      <c r="M1274" s="246">
        <v>0.16312021017074585</v>
      </c>
      <c r="N1274" s="254">
        <v>36025012</v>
      </c>
      <c r="O1274" s="254">
        <v>36234984</v>
      </c>
      <c r="P1274" s="246">
        <v>99.420524597167969</v>
      </c>
      <c r="Q1274" s="254">
        <v>0</v>
      </c>
      <c r="R1274" s="249">
        <v>0</v>
      </c>
      <c r="S1274" s="254">
        <v>0</v>
      </c>
      <c r="T1274" s="249">
        <v>0</v>
      </c>
      <c r="U1274" s="254">
        <v>69953</v>
      </c>
      <c r="V1274" s="249">
        <v>403.76913452148437</v>
      </c>
      <c r="W1274" s="254">
        <v>165747</v>
      </c>
      <c r="X1274" s="249">
        <v>0.46008867025375366</v>
      </c>
      <c r="Y1274" s="249">
        <v>39.967620849609375</v>
      </c>
      <c r="Z1274" s="249">
        <v>25.231723785400391</v>
      </c>
      <c r="AA1274" s="249">
        <v>68616.4375</v>
      </c>
      <c r="AB1274" s="246">
        <v>13574.916015625</v>
      </c>
    </row>
    <row r="1275" spans="1:28">
      <c r="A1275" s="352">
        <v>41841</v>
      </c>
      <c r="B1275" s="181" t="s">
        <v>127</v>
      </c>
      <c r="C1275" s="181" t="s">
        <v>128</v>
      </c>
      <c r="D1275" s="241"/>
      <c r="E1275" s="388">
        <v>150</v>
      </c>
      <c r="F1275" s="388">
        <v>12</v>
      </c>
      <c r="G1275" s="388">
        <v>450</v>
      </c>
      <c r="H1275" s="388">
        <v>36</v>
      </c>
      <c r="I1275" s="388">
        <v>1432</v>
      </c>
      <c r="J1275" s="388">
        <v>122</v>
      </c>
      <c r="K1275" s="187">
        <v>4529379</v>
      </c>
      <c r="L1275" s="187">
        <v>4533861</v>
      </c>
      <c r="M1275" s="185">
        <v>99.901145935058594</v>
      </c>
      <c r="N1275" s="187">
        <v>19510074</v>
      </c>
      <c r="O1275" s="187">
        <v>19585850</v>
      </c>
      <c r="P1275" s="185">
        <v>99.613105773925781</v>
      </c>
      <c r="Q1275" s="187">
        <v>102503</v>
      </c>
      <c r="R1275" s="186">
        <v>2.2608325481414795</v>
      </c>
      <c r="S1275" s="187">
        <v>6256</v>
      </c>
      <c r="T1275" s="186">
        <v>3.1941428780555725E-2</v>
      </c>
      <c r="U1275" s="187">
        <v>46790</v>
      </c>
      <c r="V1275" s="186">
        <v>1.0330334901809692</v>
      </c>
      <c r="W1275" s="187">
        <v>16672</v>
      </c>
      <c r="X1275" s="186">
        <v>8.545328676700592E-2</v>
      </c>
      <c r="Y1275" s="186">
        <v>111.26139068603516</v>
      </c>
      <c r="Z1275" s="186">
        <v>27.149423599243164</v>
      </c>
      <c r="AA1275" s="186">
        <v>46323.37109375</v>
      </c>
      <c r="AB1275" s="185">
        <v>7891.1728515625</v>
      </c>
    </row>
    <row r="1276" spans="1:28">
      <c r="A1276" s="352">
        <v>41841</v>
      </c>
      <c r="B1276" s="181" t="s">
        <v>129</v>
      </c>
      <c r="C1276" s="181" t="s">
        <v>128</v>
      </c>
      <c r="D1276" s="241"/>
      <c r="E1276" s="388">
        <v>151</v>
      </c>
      <c r="F1276" s="388">
        <v>3</v>
      </c>
      <c r="G1276" s="388">
        <v>449</v>
      </c>
      <c r="H1276" s="388">
        <v>8</v>
      </c>
      <c r="I1276" s="388">
        <v>1271</v>
      </c>
      <c r="J1276" s="388">
        <v>26</v>
      </c>
      <c r="K1276" s="187">
        <v>2343633</v>
      </c>
      <c r="L1276" s="187">
        <v>2346976</v>
      </c>
      <c r="M1276" s="185">
        <v>99.857559204101563</v>
      </c>
      <c r="N1276" s="187">
        <v>11519454</v>
      </c>
      <c r="O1276" s="187">
        <v>11593372</v>
      </c>
      <c r="P1276" s="185">
        <v>99.362411499023438</v>
      </c>
      <c r="Q1276" s="187">
        <v>21577</v>
      </c>
      <c r="R1276" s="186">
        <v>0.91935324668884277</v>
      </c>
      <c r="S1276" s="187">
        <v>4809</v>
      </c>
      <c r="T1276" s="186">
        <v>4.1480597108602524E-2</v>
      </c>
      <c r="U1276" s="187">
        <v>29043</v>
      </c>
      <c r="V1276" s="186">
        <v>1.2392299175262451</v>
      </c>
      <c r="W1276" s="187">
        <v>14775</v>
      </c>
      <c r="X1276" s="186">
        <v>0.12826128304004669</v>
      </c>
      <c r="Y1276" s="186">
        <v>102.66816711425781</v>
      </c>
      <c r="Z1276" s="186">
        <v>27.408552169799805</v>
      </c>
      <c r="AA1276" s="186">
        <v>30994.3828125</v>
      </c>
      <c r="AB1276" s="185">
        <v>4763.93603515625</v>
      </c>
    </row>
    <row r="1277" spans="1:28">
      <c r="A1277" s="352">
        <v>41841</v>
      </c>
      <c r="B1277" s="199" t="s">
        <v>130</v>
      </c>
      <c r="C1277" s="199" t="s">
        <v>128</v>
      </c>
      <c r="D1277" s="241"/>
      <c r="E1277" s="219">
        <v>176</v>
      </c>
      <c r="F1277" s="219">
        <v>5</v>
      </c>
      <c r="G1277" s="219">
        <v>528</v>
      </c>
      <c r="H1277" s="219">
        <v>15</v>
      </c>
      <c r="I1277" s="219">
        <v>876</v>
      </c>
      <c r="J1277" s="219">
        <v>33</v>
      </c>
      <c r="K1277" s="255">
        <v>5416506</v>
      </c>
      <c r="L1277" s="255">
        <v>5417365</v>
      </c>
      <c r="M1277" s="196">
        <v>99.984146118164063</v>
      </c>
      <c r="N1277" s="255">
        <v>28382702</v>
      </c>
      <c r="O1277" s="255">
        <v>28453360</v>
      </c>
      <c r="P1277" s="196">
        <v>99.751670837402344</v>
      </c>
      <c r="Q1277" s="255">
        <v>39105</v>
      </c>
      <c r="R1277" s="214">
        <v>0.72184538841247559</v>
      </c>
      <c r="S1277" s="255">
        <v>1697</v>
      </c>
      <c r="T1277" s="214">
        <v>5.9641464613378048E-3</v>
      </c>
      <c r="U1277" s="255">
        <v>43680</v>
      </c>
      <c r="V1277" s="214">
        <v>0.80642390251159668</v>
      </c>
      <c r="W1277" s="255">
        <v>20197</v>
      </c>
      <c r="X1277" s="214">
        <v>7.1159541606903076E-2</v>
      </c>
      <c r="Y1277" s="256">
        <v>115.18195343017578</v>
      </c>
      <c r="Z1277" s="256">
        <v>26.505861282348633</v>
      </c>
      <c r="AA1277" s="256">
        <v>66121.9375</v>
      </c>
      <c r="AB1277" s="256">
        <v>11544.9853515625</v>
      </c>
    </row>
    <row r="1278" spans="1:28">
      <c r="A1278" s="352">
        <v>41841</v>
      </c>
      <c r="B1278" s="180" t="s">
        <v>132</v>
      </c>
      <c r="C1278" s="180" t="s">
        <v>128</v>
      </c>
      <c r="D1278" s="241"/>
      <c r="E1278" s="219">
        <v>178</v>
      </c>
      <c r="F1278" s="219">
        <v>5</v>
      </c>
      <c r="G1278" s="219">
        <v>527</v>
      </c>
      <c r="H1278" s="219">
        <v>15</v>
      </c>
      <c r="I1278" s="219">
        <v>1020</v>
      </c>
      <c r="J1278" s="219">
        <v>30</v>
      </c>
      <c r="K1278" s="219">
        <v>4010458</v>
      </c>
      <c r="L1278" s="219">
        <v>4011544</v>
      </c>
      <c r="M1278" s="196">
        <v>99.972930908203125</v>
      </c>
      <c r="N1278" s="219">
        <v>21164486</v>
      </c>
      <c r="O1278" s="219">
        <v>21239188</v>
      </c>
      <c r="P1278" s="196">
        <v>99.648284912109375</v>
      </c>
      <c r="Q1278" s="219">
        <v>10223</v>
      </c>
      <c r="R1278" s="196">
        <v>0.25483953952789307</v>
      </c>
      <c r="S1278" s="219">
        <v>1357</v>
      </c>
      <c r="T1278" s="196">
        <v>6.3891331665217876E-3</v>
      </c>
      <c r="U1278" s="219">
        <v>34319</v>
      </c>
      <c r="V1278" s="196">
        <v>0.85573768615722656</v>
      </c>
      <c r="W1278" s="219">
        <v>19814</v>
      </c>
      <c r="X1278" s="196">
        <v>9.3619093298912048E-2</v>
      </c>
      <c r="Y1278" s="194">
        <v>105.24658203125</v>
      </c>
      <c r="Z1278" s="194">
        <v>25.623012542724609</v>
      </c>
      <c r="AA1278" s="194">
        <v>52174.16796875</v>
      </c>
      <c r="AB1278" s="194">
        <v>8399.55078125</v>
      </c>
    </row>
    <row r="1279" spans="1:28">
      <c r="A1279" s="352">
        <v>41840</v>
      </c>
      <c r="B1279" s="199" t="s">
        <v>6</v>
      </c>
      <c r="C1279" s="199"/>
      <c r="D1279" s="241"/>
      <c r="E1279" s="219">
        <v>1866</v>
      </c>
      <c r="F1279" s="219">
        <v>180</v>
      </c>
      <c r="G1279" s="219">
        <v>5525</v>
      </c>
      <c r="H1279" s="219">
        <v>521</v>
      </c>
      <c r="I1279" s="219">
        <v>16610</v>
      </c>
      <c r="J1279" s="219">
        <v>1899</v>
      </c>
      <c r="K1279" s="255">
        <v>35237948</v>
      </c>
      <c r="L1279" s="255">
        <v>84006229</v>
      </c>
      <c r="M1279" s="196">
        <v>41.946827538229336</v>
      </c>
      <c r="N1279" s="255">
        <v>283119467</v>
      </c>
      <c r="O1279" s="255">
        <v>285264391</v>
      </c>
      <c r="P1279" s="196">
        <v>99.248092622959021</v>
      </c>
      <c r="Q1279" s="255">
        <v>272297</v>
      </c>
      <c r="R1279" s="214" t="e">
        <v>#DIV/0!</v>
      </c>
      <c r="S1279" s="255">
        <v>193195</v>
      </c>
      <c r="T1279" s="214">
        <v>0.15657581448349017</v>
      </c>
      <c r="U1279" s="255">
        <v>1111523</v>
      </c>
      <c r="V1279" s="214">
        <v>3.1543351871290208</v>
      </c>
      <c r="W1279" s="255">
        <v>1306377</v>
      </c>
      <c r="X1279" s="214">
        <v>0.46142252870810124</v>
      </c>
      <c r="Y1279" s="256">
        <v>76.688127772013345</v>
      </c>
      <c r="Z1279" s="256">
        <v>27.589232730865479</v>
      </c>
      <c r="AA1279" s="256">
        <v>714642.89453125</v>
      </c>
      <c r="AB1279" s="256">
        <v>125807.25634765625</v>
      </c>
    </row>
    <row r="1280" spans="1:28">
      <c r="A1280" s="352">
        <v>41840</v>
      </c>
      <c r="B1280" s="180" t="s">
        <v>134</v>
      </c>
      <c r="C1280" s="180"/>
      <c r="D1280" s="241"/>
      <c r="E1280" s="219">
        <v>607</v>
      </c>
      <c r="F1280" s="219">
        <v>82</v>
      </c>
      <c r="G1280" s="219">
        <v>1811</v>
      </c>
      <c r="H1280" s="219">
        <v>248</v>
      </c>
      <c r="I1280" s="219">
        <v>6271</v>
      </c>
      <c r="J1280" s="219">
        <v>1001</v>
      </c>
      <c r="K1280" s="219">
        <v>17081213</v>
      </c>
      <c r="L1280" s="219">
        <v>17537894</v>
      </c>
      <c r="M1280" s="196">
        <v>97.396032841799595</v>
      </c>
      <c r="N1280" s="219">
        <v>35713106</v>
      </c>
      <c r="O1280" s="219">
        <v>36568874</v>
      </c>
      <c r="P1280" s="196">
        <v>97.659845911580433</v>
      </c>
      <c r="Q1280" s="219">
        <v>111269</v>
      </c>
      <c r="R1280" s="196">
        <v>0.63444904657542811</v>
      </c>
      <c r="S1280" s="219">
        <v>178029</v>
      </c>
      <c r="T1280" s="196">
        <v>0.48683205496027621</v>
      </c>
      <c r="U1280" s="219">
        <v>648083</v>
      </c>
      <c r="V1280" s="196">
        <v>3.7941274431361642</v>
      </c>
      <c r="W1280" s="219">
        <v>410783</v>
      </c>
      <c r="X1280" s="196">
        <v>1.1502304177223497</v>
      </c>
      <c r="Y1280" s="194">
        <v>80.659252929687497</v>
      </c>
      <c r="Z1280" s="194">
        <v>30.622482681274413</v>
      </c>
      <c r="AA1280" s="194">
        <v>209771.57421875</v>
      </c>
      <c r="AB1280" s="194">
        <v>33546.603515625</v>
      </c>
    </row>
    <row r="1281" spans="1:28">
      <c r="A1281" s="352">
        <v>41840</v>
      </c>
      <c r="B1281" s="180" t="s">
        <v>175</v>
      </c>
      <c r="C1281" s="180"/>
      <c r="D1281" s="241"/>
      <c r="E1281" s="219">
        <v>604</v>
      </c>
      <c r="F1281" s="219">
        <v>73</v>
      </c>
      <c r="G1281" s="219">
        <v>1760</v>
      </c>
      <c r="H1281" s="219">
        <v>199</v>
      </c>
      <c r="I1281" s="219">
        <v>5794</v>
      </c>
      <c r="J1281" s="219">
        <v>686</v>
      </c>
      <c r="K1281" s="219">
        <v>68565</v>
      </c>
      <c r="L1281" s="219">
        <v>48370002</v>
      </c>
      <c r="M1281" s="196">
        <v>0.14175107952238664</v>
      </c>
      <c r="N1281" s="219">
        <v>160911728</v>
      </c>
      <c r="O1281" s="219">
        <v>161876880</v>
      </c>
      <c r="P1281" s="196">
        <v>99.403774028755691</v>
      </c>
      <c r="Q1281" s="219">
        <v>0</v>
      </c>
      <c r="R1281" s="196" t="e">
        <v>#DIV/0!</v>
      </c>
      <c r="S1281" s="219">
        <v>0</v>
      </c>
      <c r="T1281" s="196" t="e">
        <v>#DIV/0!</v>
      </c>
      <c r="U1281" s="219">
        <v>299748</v>
      </c>
      <c r="V1281" s="196">
        <v>437.17348043754288</v>
      </c>
      <c r="W1281" s="219">
        <v>813817</v>
      </c>
      <c r="X1281" s="196">
        <v>0.5057536880824598</v>
      </c>
      <c r="Y1281" s="194">
        <v>40.919443130493164</v>
      </c>
      <c r="Z1281" s="194">
        <v>25.6999192237854</v>
      </c>
      <c r="AA1281" s="194">
        <v>292758.75390625</v>
      </c>
      <c r="AB1281" s="194">
        <v>57829.671875</v>
      </c>
    </row>
    <row r="1282" spans="1:28">
      <c r="A1282" s="352">
        <v>41840</v>
      </c>
      <c r="B1282" s="218" t="s">
        <v>135</v>
      </c>
      <c r="C1282" s="126"/>
      <c r="D1282" s="241"/>
      <c r="E1282" s="219">
        <v>655</v>
      </c>
      <c r="F1282" s="219">
        <v>25</v>
      </c>
      <c r="G1282" s="219">
        <v>1954</v>
      </c>
      <c r="H1282" s="219">
        <v>74</v>
      </c>
      <c r="I1282" s="219">
        <v>4545</v>
      </c>
      <c r="J1282" s="219">
        <v>212</v>
      </c>
      <c r="K1282" s="189">
        <v>18088170</v>
      </c>
      <c r="L1282" s="189">
        <v>18098333</v>
      </c>
      <c r="M1282" s="196">
        <v>99.943845656945314</v>
      </c>
      <c r="N1282" s="189">
        <v>86494633</v>
      </c>
      <c r="O1282" s="189">
        <v>86818637</v>
      </c>
      <c r="P1282" s="196">
        <v>99.626803632035831</v>
      </c>
      <c r="Q1282" s="189">
        <v>161028</v>
      </c>
      <c r="R1282" s="192">
        <v>0.88973940035903465</v>
      </c>
      <c r="S1282" s="189">
        <v>15166</v>
      </c>
      <c r="T1282" s="192">
        <v>1.7468599521985786E-2</v>
      </c>
      <c r="U1282" s="189">
        <v>163692</v>
      </c>
      <c r="V1282" s="205">
        <v>0.90496717117695147</v>
      </c>
      <c r="W1282" s="189">
        <v>81777</v>
      </c>
      <c r="X1282" s="205">
        <v>9.4545750967511333E-2</v>
      </c>
      <c r="Y1282" s="203">
        <v>108.48568725585937</v>
      </c>
      <c r="Z1282" s="203">
        <v>26.445296287536621</v>
      </c>
      <c r="AA1282" s="203">
        <v>212112.56640625</v>
      </c>
      <c r="AB1282" s="203">
        <v>34430.98095703125</v>
      </c>
    </row>
    <row r="1283" spans="1:28">
      <c r="A1283" s="352">
        <v>41840</v>
      </c>
      <c r="B1283" s="218" t="s">
        <v>121</v>
      </c>
      <c r="C1283" s="218" t="s">
        <v>122</v>
      </c>
      <c r="D1283" s="241"/>
      <c r="E1283" s="305">
        <v>122</v>
      </c>
      <c r="F1283" s="305">
        <v>40</v>
      </c>
      <c r="G1283" s="305">
        <v>359</v>
      </c>
      <c r="H1283" s="305">
        <v>121</v>
      </c>
      <c r="I1283" s="305">
        <v>1464</v>
      </c>
      <c r="J1283" s="305">
        <v>501</v>
      </c>
      <c r="K1283" s="215">
        <v>5016265</v>
      </c>
      <c r="L1283" s="215">
        <v>5217133</v>
      </c>
      <c r="M1283" s="216">
        <v>96.14984130859375</v>
      </c>
      <c r="N1283" s="215">
        <v>10451465</v>
      </c>
      <c r="O1283" s="215">
        <v>10777375</v>
      </c>
      <c r="P1283" s="216">
        <v>96.975982666015625</v>
      </c>
      <c r="Q1283" s="215">
        <v>93149</v>
      </c>
      <c r="R1283" s="217">
        <v>1.7854442596435547</v>
      </c>
      <c r="S1283" s="215">
        <v>137746</v>
      </c>
      <c r="T1283" s="217">
        <v>1.2781034708023071</v>
      </c>
      <c r="U1283" s="215">
        <v>240579</v>
      </c>
      <c r="V1283" s="217">
        <v>4.7959785461425781</v>
      </c>
      <c r="W1283" s="215">
        <v>167745</v>
      </c>
      <c r="X1283" s="217">
        <v>1.6049903631210327</v>
      </c>
      <c r="Y1283" s="217">
        <v>68.939613342285156</v>
      </c>
      <c r="Z1283" s="217">
        <v>25.170305252075195</v>
      </c>
      <c r="AA1283" s="217">
        <v>50968.2109375</v>
      </c>
      <c r="AB1283" s="216">
        <v>8012.66162109375</v>
      </c>
    </row>
    <row r="1284" spans="1:28">
      <c r="A1284" s="352">
        <v>41840</v>
      </c>
      <c r="B1284" s="242" t="s">
        <v>123</v>
      </c>
      <c r="C1284" s="218" t="s">
        <v>122</v>
      </c>
      <c r="D1284" s="241"/>
      <c r="E1284" s="305">
        <v>158</v>
      </c>
      <c r="F1284" s="305">
        <v>11</v>
      </c>
      <c r="G1284" s="305">
        <v>483</v>
      </c>
      <c r="H1284" s="305">
        <v>34</v>
      </c>
      <c r="I1284" s="305">
        <v>1499</v>
      </c>
      <c r="J1284" s="305">
        <v>127</v>
      </c>
      <c r="K1284" s="215">
        <v>3859651</v>
      </c>
      <c r="L1284" s="215">
        <v>3930544</v>
      </c>
      <c r="M1284" s="216">
        <v>98.196357727050781</v>
      </c>
      <c r="N1284" s="215">
        <v>7375231</v>
      </c>
      <c r="O1284" s="215">
        <v>7538012</v>
      </c>
      <c r="P1284" s="216">
        <v>97.840530395507813</v>
      </c>
      <c r="Q1284" s="215">
        <v>3600</v>
      </c>
      <c r="R1284" s="217">
        <v>9.1590374708175659E-2</v>
      </c>
      <c r="S1284" s="215">
        <v>6412</v>
      </c>
      <c r="T1284" s="217">
        <v>8.5062213242053986E-2</v>
      </c>
      <c r="U1284" s="215">
        <v>107967</v>
      </c>
      <c r="V1284" s="217">
        <v>2.7973253726959229</v>
      </c>
      <c r="W1284" s="215">
        <v>68806</v>
      </c>
      <c r="X1284" s="217">
        <v>0.932933509349823</v>
      </c>
      <c r="Y1284" s="217">
        <v>90.012794494628906</v>
      </c>
      <c r="Z1284" s="217">
        <v>33.250373840332031</v>
      </c>
      <c r="AA1284" s="217">
        <v>51238.0390625</v>
      </c>
      <c r="AB1284" s="216">
        <v>7975.71533203125</v>
      </c>
    </row>
    <row r="1285" spans="1:28">
      <c r="A1285" s="352">
        <v>41840</v>
      </c>
      <c r="B1285" s="242" t="s">
        <v>183</v>
      </c>
      <c r="C1285" s="218" t="s">
        <v>122</v>
      </c>
      <c r="D1285" s="241"/>
      <c r="E1285" s="305">
        <v>129</v>
      </c>
      <c r="F1285" s="305">
        <v>10</v>
      </c>
      <c r="G1285" s="305">
        <v>385</v>
      </c>
      <c r="H1285" s="305">
        <v>30</v>
      </c>
      <c r="I1285" s="305">
        <v>1448</v>
      </c>
      <c r="J1285" s="305">
        <v>110</v>
      </c>
      <c r="K1285" s="215">
        <v>3047929</v>
      </c>
      <c r="L1285" s="215">
        <v>3108419</v>
      </c>
      <c r="M1285" s="216">
        <v>98.053993225097656</v>
      </c>
      <c r="N1285" s="215">
        <v>6181906</v>
      </c>
      <c r="O1285" s="215">
        <v>6323876</v>
      </c>
      <c r="P1285" s="216">
        <v>97.755012512207031</v>
      </c>
      <c r="Q1285" s="215">
        <v>3660</v>
      </c>
      <c r="R1285" s="217">
        <v>0.11774474382400513</v>
      </c>
      <c r="S1285" s="215">
        <v>15414</v>
      </c>
      <c r="T1285" s="217">
        <v>0.24374291300773621</v>
      </c>
      <c r="U1285" s="215">
        <v>100526</v>
      </c>
      <c r="V1285" s="217">
        <v>3.2981739044189453</v>
      </c>
      <c r="W1285" s="215">
        <v>58765</v>
      </c>
      <c r="X1285" s="217">
        <v>0.95059680938720703</v>
      </c>
      <c r="Y1285" s="217">
        <v>83.32135009765625</v>
      </c>
      <c r="Z1285" s="217">
        <v>32.037384033203125</v>
      </c>
      <c r="AA1285" s="217">
        <v>35198.18359375</v>
      </c>
      <c r="AB1285" s="216">
        <v>6139.24365234375</v>
      </c>
    </row>
    <row r="1286" spans="1:28">
      <c r="A1286" s="352">
        <v>41840</v>
      </c>
      <c r="B1286" s="181" t="s">
        <v>126</v>
      </c>
      <c r="C1286" s="218" t="s">
        <v>122</v>
      </c>
      <c r="D1286" s="241"/>
      <c r="E1286" s="305">
        <v>103</v>
      </c>
      <c r="F1286" s="305">
        <v>4</v>
      </c>
      <c r="G1286" s="305">
        <v>302</v>
      </c>
      <c r="H1286" s="305">
        <v>12</v>
      </c>
      <c r="I1286" s="305">
        <v>914</v>
      </c>
      <c r="J1286" s="305">
        <v>50</v>
      </c>
      <c r="K1286" s="215">
        <v>2610994</v>
      </c>
      <c r="L1286" s="215">
        <v>2666976</v>
      </c>
      <c r="M1286" s="216">
        <v>97.900917053222656</v>
      </c>
      <c r="N1286" s="215">
        <v>5179072</v>
      </c>
      <c r="O1286" s="215">
        <v>5268564</v>
      </c>
      <c r="P1286" s="216">
        <v>98.301399230957031</v>
      </c>
      <c r="Q1286" s="215">
        <v>3365</v>
      </c>
      <c r="R1286" s="217">
        <v>0.12617287039756775</v>
      </c>
      <c r="S1286" s="215">
        <v>2382</v>
      </c>
      <c r="T1286" s="217">
        <v>4.5211561024188995E-2</v>
      </c>
      <c r="U1286" s="215">
        <v>84453</v>
      </c>
      <c r="V1286" s="217">
        <v>3.2345151901245117</v>
      </c>
      <c r="W1286" s="215">
        <v>48843</v>
      </c>
      <c r="X1286" s="217">
        <v>0.9430840015411377</v>
      </c>
      <c r="Y1286" s="217">
        <v>89.432197570800781</v>
      </c>
      <c r="Z1286" s="217">
        <v>33.165550231933594</v>
      </c>
      <c r="AA1286" s="217">
        <v>38085.18359375</v>
      </c>
      <c r="AB1286" s="216">
        <v>5786.18212890625</v>
      </c>
    </row>
    <row r="1287" spans="1:28">
      <c r="A1287" s="352">
        <v>41840</v>
      </c>
      <c r="B1287" s="181" t="s">
        <v>184</v>
      </c>
      <c r="C1287" s="218" t="s">
        <v>122</v>
      </c>
      <c r="D1287" s="241"/>
      <c r="E1287" s="305">
        <v>95</v>
      </c>
      <c r="F1287" s="305">
        <v>17</v>
      </c>
      <c r="G1287" s="305">
        <v>282</v>
      </c>
      <c r="H1287" s="305">
        <v>51</v>
      </c>
      <c r="I1287" s="305">
        <v>946</v>
      </c>
      <c r="J1287" s="305">
        <v>213</v>
      </c>
      <c r="K1287" s="215">
        <v>2546374</v>
      </c>
      <c r="L1287" s="215">
        <v>2614822</v>
      </c>
      <c r="M1287" s="216">
        <v>97.382308959960938</v>
      </c>
      <c r="N1287" s="215">
        <v>6525432</v>
      </c>
      <c r="O1287" s="215">
        <v>6661047</v>
      </c>
      <c r="P1287" s="216">
        <v>97.964057922363281</v>
      </c>
      <c r="Q1287" s="215">
        <v>7495</v>
      </c>
      <c r="R1287" s="217">
        <v>0.28663519024848938</v>
      </c>
      <c r="S1287" s="215">
        <v>16075</v>
      </c>
      <c r="T1287" s="217">
        <v>0.24132843315601349</v>
      </c>
      <c r="U1287" s="215">
        <v>114558</v>
      </c>
      <c r="V1287" s="217">
        <v>4.4988679885864258</v>
      </c>
      <c r="W1287" s="215">
        <v>66624</v>
      </c>
      <c r="X1287" s="217">
        <v>1.0209898948669434</v>
      </c>
      <c r="Y1287" s="217">
        <v>71.590309143066406</v>
      </c>
      <c r="Z1287" s="217">
        <v>29.488800048828125</v>
      </c>
      <c r="AA1287" s="217">
        <v>34281.95703125</v>
      </c>
      <c r="AB1287" s="216">
        <v>5632.80078125</v>
      </c>
    </row>
    <row r="1288" spans="1:28">
      <c r="A1288" s="352">
        <v>41840</v>
      </c>
      <c r="B1288" s="181" t="s">
        <v>131</v>
      </c>
      <c r="C1288" s="218" t="s">
        <v>176</v>
      </c>
      <c r="D1288" s="241"/>
      <c r="E1288" s="305">
        <v>164</v>
      </c>
      <c r="F1288" s="305">
        <v>20</v>
      </c>
      <c r="G1288" s="305">
        <v>478</v>
      </c>
      <c r="H1288" s="305">
        <v>50</v>
      </c>
      <c r="I1288" s="305">
        <v>1520</v>
      </c>
      <c r="J1288" s="305">
        <v>170</v>
      </c>
      <c r="K1288" s="215">
        <v>18480</v>
      </c>
      <c r="L1288" s="215">
        <v>13789464</v>
      </c>
      <c r="M1288" s="216">
        <v>0.13401536643505096</v>
      </c>
      <c r="N1288" s="215">
        <v>42150052</v>
      </c>
      <c r="O1288" s="215">
        <v>42417320</v>
      </c>
      <c r="P1288" s="216">
        <v>99.369911193847656</v>
      </c>
      <c r="Q1288" s="215">
        <v>0</v>
      </c>
      <c r="R1288" s="217">
        <v>0</v>
      </c>
      <c r="S1288" s="215">
        <v>0</v>
      </c>
      <c r="T1288" s="217">
        <v>0</v>
      </c>
      <c r="U1288" s="215">
        <v>81831</v>
      </c>
      <c r="V1288" s="217">
        <v>442.80844116210937</v>
      </c>
      <c r="W1288" s="215">
        <v>286769</v>
      </c>
      <c r="X1288" s="217">
        <v>0.68035268783569336</v>
      </c>
      <c r="Y1288" s="217">
        <v>41.623641967773437</v>
      </c>
      <c r="Z1288" s="217">
        <v>26.178672790527344</v>
      </c>
      <c r="AA1288" s="217">
        <v>72937.546875</v>
      </c>
      <c r="AB1288" s="216">
        <v>14931.7021484375</v>
      </c>
    </row>
    <row r="1289" spans="1:28">
      <c r="A1289" s="352">
        <v>41840</v>
      </c>
      <c r="B1289" s="181" t="s">
        <v>124</v>
      </c>
      <c r="C1289" s="181" t="s">
        <v>176</v>
      </c>
      <c r="D1289" s="241"/>
      <c r="E1289" s="180">
        <v>113</v>
      </c>
      <c r="F1289" s="180">
        <v>36</v>
      </c>
      <c r="G1289" s="180">
        <v>332</v>
      </c>
      <c r="H1289" s="180">
        <v>98</v>
      </c>
      <c r="I1289" s="180">
        <v>1255</v>
      </c>
      <c r="J1289" s="180">
        <v>352</v>
      </c>
      <c r="K1289" s="215">
        <v>15050</v>
      </c>
      <c r="L1289" s="215">
        <v>10254234</v>
      </c>
      <c r="M1289" s="216">
        <v>0.14676864445209503</v>
      </c>
      <c r="N1289" s="215">
        <v>30336004</v>
      </c>
      <c r="O1289" s="215">
        <v>30642420</v>
      </c>
      <c r="P1289" s="216">
        <v>99.000030517578125</v>
      </c>
      <c r="Q1289" s="215">
        <v>0</v>
      </c>
      <c r="R1289" s="217">
        <v>0</v>
      </c>
      <c r="S1289" s="215">
        <v>0</v>
      </c>
      <c r="T1289" s="217">
        <v>0</v>
      </c>
      <c r="U1289" s="215">
        <v>70734</v>
      </c>
      <c r="V1289" s="217">
        <v>469.99334716796875</v>
      </c>
      <c r="W1289" s="215">
        <v>160009</v>
      </c>
      <c r="X1289" s="217">
        <v>0.52745574712753296</v>
      </c>
      <c r="Y1289" s="217">
        <v>40.231945037841797</v>
      </c>
      <c r="Z1289" s="217">
        <v>25.558710098266602</v>
      </c>
      <c r="AA1289" s="217">
        <v>53382.03515625</v>
      </c>
      <c r="AB1289" s="216">
        <v>10081.462890625</v>
      </c>
    </row>
    <row r="1290" spans="1:28">
      <c r="A1290" s="352">
        <v>41840</v>
      </c>
      <c r="B1290" s="206" t="s">
        <v>133</v>
      </c>
      <c r="C1290" s="206" t="s">
        <v>176</v>
      </c>
      <c r="D1290" s="241"/>
      <c r="E1290" s="180">
        <v>163</v>
      </c>
      <c r="F1290" s="180">
        <v>8</v>
      </c>
      <c r="G1290" s="180">
        <v>482</v>
      </c>
      <c r="H1290" s="180">
        <v>24</v>
      </c>
      <c r="I1290" s="180">
        <v>1513</v>
      </c>
      <c r="J1290" s="180">
        <v>76</v>
      </c>
      <c r="K1290" s="254">
        <v>17710</v>
      </c>
      <c r="L1290" s="254">
        <v>13527839</v>
      </c>
      <c r="M1290" s="246">
        <v>0.13091522455215454</v>
      </c>
      <c r="N1290" s="254">
        <v>51931208</v>
      </c>
      <c r="O1290" s="254">
        <v>52114596</v>
      </c>
      <c r="P1290" s="246">
        <v>99.648109436035156</v>
      </c>
      <c r="Q1290" s="254">
        <v>0</v>
      </c>
      <c r="R1290" s="249">
        <v>0</v>
      </c>
      <c r="S1290" s="254">
        <v>0</v>
      </c>
      <c r="T1290" s="249">
        <v>0</v>
      </c>
      <c r="U1290" s="254">
        <v>76993</v>
      </c>
      <c r="V1290" s="249">
        <v>434.74307250976562</v>
      </c>
      <c r="W1290" s="254">
        <v>206138</v>
      </c>
      <c r="X1290" s="249">
        <v>0.39694434404373169</v>
      </c>
      <c r="Y1290" s="249">
        <v>41.455413818359375</v>
      </c>
      <c r="Z1290" s="249">
        <v>25.854171752929687</v>
      </c>
      <c r="AA1290" s="249">
        <v>96598.5625</v>
      </c>
      <c r="AB1290" s="246">
        <v>19325.9765625</v>
      </c>
    </row>
    <row r="1291" spans="1:28">
      <c r="A1291" s="352">
        <v>41840</v>
      </c>
      <c r="B1291" s="206" t="s">
        <v>125</v>
      </c>
      <c r="C1291" s="206" t="s">
        <v>176</v>
      </c>
      <c r="D1291" s="241"/>
      <c r="E1291" s="180">
        <v>164</v>
      </c>
      <c r="F1291" s="180">
        <v>9</v>
      </c>
      <c r="G1291" s="180">
        <v>468</v>
      </c>
      <c r="H1291" s="180">
        <v>27</v>
      </c>
      <c r="I1291" s="180">
        <v>1506</v>
      </c>
      <c r="J1291" s="180">
        <v>88</v>
      </c>
      <c r="K1291" s="254">
        <v>17325</v>
      </c>
      <c r="L1291" s="254">
        <v>10798465</v>
      </c>
      <c r="M1291" s="246">
        <v>0.16043947637081146</v>
      </c>
      <c r="N1291" s="254">
        <v>36494464</v>
      </c>
      <c r="O1291" s="254">
        <v>36702544</v>
      </c>
      <c r="P1291" s="246">
        <v>99.433067321777344</v>
      </c>
      <c r="Q1291" s="254">
        <v>0</v>
      </c>
      <c r="R1291" s="249">
        <v>0</v>
      </c>
      <c r="S1291" s="254">
        <v>0</v>
      </c>
      <c r="T1291" s="249">
        <v>0</v>
      </c>
      <c r="U1291" s="254">
        <v>70190</v>
      </c>
      <c r="V1291" s="249">
        <v>405.1370849609375</v>
      </c>
      <c r="W1291" s="254">
        <v>160901</v>
      </c>
      <c r="X1291" s="249">
        <v>0.44089153409004211</v>
      </c>
      <c r="Y1291" s="249">
        <v>40.366771697998047</v>
      </c>
      <c r="Z1291" s="249">
        <v>25.208122253417969</v>
      </c>
      <c r="AA1291" s="249">
        <v>69840.609375</v>
      </c>
      <c r="AB1291" s="246">
        <v>13490.5302734375</v>
      </c>
    </row>
    <row r="1292" spans="1:28">
      <c r="A1292" s="352">
        <v>41840</v>
      </c>
      <c r="B1292" s="181" t="s">
        <v>127</v>
      </c>
      <c r="C1292" s="181" t="s">
        <v>128</v>
      </c>
      <c r="D1292" s="241"/>
      <c r="E1292" s="388">
        <v>150</v>
      </c>
      <c r="F1292" s="388">
        <v>12</v>
      </c>
      <c r="G1292" s="388">
        <v>450</v>
      </c>
      <c r="H1292" s="388">
        <v>36</v>
      </c>
      <c r="I1292" s="388">
        <v>1421</v>
      </c>
      <c r="J1292" s="388">
        <v>122</v>
      </c>
      <c r="K1292" s="187">
        <v>4871941</v>
      </c>
      <c r="L1292" s="187">
        <v>4876278</v>
      </c>
      <c r="M1292" s="185">
        <v>99.911056518554688</v>
      </c>
      <c r="N1292" s="187">
        <v>21465092</v>
      </c>
      <c r="O1292" s="187">
        <v>21545254</v>
      </c>
      <c r="P1292" s="185">
        <v>99.627937316894531</v>
      </c>
      <c r="Q1292" s="187">
        <v>99634</v>
      </c>
      <c r="R1292" s="186">
        <v>2.043238639831543</v>
      </c>
      <c r="S1292" s="187">
        <v>7337</v>
      </c>
      <c r="T1292" s="186">
        <v>3.4053903073072433E-2</v>
      </c>
      <c r="U1292" s="187">
        <v>47528</v>
      </c>
      <c r="V1292" s="186">
        <v>0.97554546594619751</v>
      </c>
      <c r="W1292" s="187">
        <v>19015</v>
      </c>
      <c r="X1292" s="186">
        <v>8.8585689663887024E-2</v>
      </c>
      <c r="Y1292" s="186">
        <v>110.95455169677734</v>
      </c>
      <c r="Z1292" s="186">
        <v>27.207983016967773</v>
      </c>
      <c r="AA1292" s="186">
        <v>54073.23828125</v>
      </c>
      <c r="AB1292" s="185">
        <v>8572.583984375</v>
      </c>
    </row>
    <row r="1293" spans="1:28">
      <c r="A1293" s="352">
        <v>41840</v>
      </c>
      <c r="B1293" s="181" t="s">
        <v>129</v>
      </c>
      <c r="C1293" s="181" t="s">
        <v>128</v>
      </c>
      <c r="D1293" s="241"/>
      <c r="E1293" s="388">
        <v>151</v>
      </c>
      <c r="F1293" s="388">
        <v>3</v>
      </c>
      <c r="G1293" s="388">
        <v>449</v>
      </c>
      <c r="H1293" s="388">
        <v>8</v>
      </c>
      <c r="I1293" s="388">
        <v>1258</v>
      </c>
      <c r="J1293" s="388">
        <v>26</v>
      </c>
      <c r="K1293" s="187">
        <v>2719355</v>
      </c>
      <c r="L1293" s="187">
        <v>2722702</v>
      </c>
      <c r="M1293" s="185">
        <v>99.877067565917969</v>
      </c>
      <c r="N1293" s="187">
        <v>13110425</v>
      </c>
      <c r="O1293" s="187">
        <v>13173003</v>
      </c>
      <c r="P1293" s="185">
        <v>99.524955749511719</v>
      </c>
      <c r="Q1293" s="187">
        <v>24077</v>
      </c>
      <c r="R1293" s="186">
        <v>0.88430535793304443</v>
      </c>
      <c r="S1293" s="187">
        <v>2963</v>
      </c>
      <c r="T1293" s="186">
        <v>2.2492973133921623E-2</v>
      </c>
      <c r="U1293" s="187">
        <v>28801</v>
      </c>
      <c r="V1293" s="186">
        <v>1.059111475944519</v>
      </c>
      <c r="W1293" s="187">
        <v>13012</v>
      </c>
      <c r="X1293" s="186">
        <v>9.9249258637428284E-2</v>
      </c>
      <c r="Y1293" s="186">
        <v>103.64984893798828</v>
      </c>
      <c r="Z1293" s="186">
        <v>27.554477691650391</v>
      </c>
      <c r="AA1293" s="186">
        <v>36397</v>
      </c>
      <c r="AB1293" s="185">
        <v>5316.38037109375</v>
      </c>
    </row>
    <row r="1294" spans="1:28">
      <c r="A1294" s="352">
        <v>41840</v>
      </c>
      <c r="B1294" s="199" t="s">
        <v>130</v>
      </c>
      <c r="C1294" s="199" t="s">
        <v>128</v>
      </c>
      <c r="D1294" s="241"/>
      <c r="E1294" s="219">
        <v>176</v>
      </c>
      <c r="F1294" s="219">
        <v>5</v>
      </c>
      <c r="G1294" s="219">
        <v>528</v>
      </c>
      <c r="H1294" s="219">
        <v>15</v>
      </c>
      <c r="I1294" s="219">
        <v>859</v>
      </c>
      <c r="J1294" s="219">
        <v>32</v>
      </c>
      <c r="K1294" s="255">
        <v>5715868</v>
      </c>
      <c r="L1294" s="255">
        <v>5716916</v>
      </c>
      <c r="M1294" s="196">
        <v>99.981666564941406</v>
      </c>
      <c r="N1294" s="255">
        <v>28443596</v>
      </c>
      <c r="O1294" s="255">
        <v>28521280</v>
      </c>
      <c r="P1294" s="196">
        <v>99.727630615234375</v>
      </c>
      <c r="Q1294" s="255">
        <v>33769</v>
      </c>
      <c r="R1294" s="214">
        <v>0.59068560600280762</v>
      </c>
      <c r="S1294" s="255">
        <v>2091</v>
      </c>
      <c r="T1294" s="214">
        <v>7.3313680477440357E-3</v>
      </c>
      <c r="U1294" s="255">
        <v>44299</v>
      </c>
      <c r="V1294" s="214">
        <v>0.77501791715621948</v>
      </c>
      <c r="W1294" s="255">
        <v>23384</v>
      </c>
      <c r="X1294" s="214">
        <v>8.2211829721927643E-2</v>
      </c>
      <c r="Y1294" s="256">
        <v>112.74814605712891</v>
      </c>
      <c r="Z1294" s="256">
        <v>26.497543334960938</v>
      </c>
      <c r="AA1294" s="256">
        <v>66976.375</v>
      </c>
      <c r="AB1294" s="256">
        <v>11787.8203125</v>
      </c>
    </row>
    <row r="1295" spans="1:28">
      <c r="A1295" s="352">
        <v>41840</v>
      </c>
      <c r="B1295" s="180" t="s">
        <v>132</v>
      </c>
      <c r="C1295" s="180" t="s">
        <v>128</v>
      </c>
      <c r="D1295" s="241"/>
      <c r="E1295" s="219">
        <v>178</v>
      </c>
      <c r="F1295" s="219">
        <v>5</v>
      </c>
      <c r="G1295" s="219">
        <v>527</v>
      </c>
      <c r="H1295" s="219">
        <v>15</v>
      </c>
      <c r="I1295" s="219">
        <v>1007</v>
      </c>
      <c r="J1295" s="219">
        <v>32</v>
      </c>
      <c r="K1295" s="219">
        <v>4781006</v>
      </c>
      <c r="L1295" s="219">
        <v>4782437</v>
      </c>
      <c r="M1295" s="196">
        <v>99.970077514648437</v>
      </c>
      <c r="N1295" s="219">
        <v>23475520</v>
      </c>
      <c r="O1295" s="219">
        <v>23579100</v>
      </c>
      <c r="P1295" s="196">
        <v>99.560714721679688</v>
      </c>
      <c r="Q1295" s="219">
        <v>3548</v>
      </c>
      <c r="R1295" s="196">
        <v>7.4188120663166046E-2</v>
      </c>
      <c r="S1295" s="219">
        <v>2775</v>
      </c>
      <c r="T1295" s="196">
        <v>1.176889706403017E-2</v>
      </c>
      <c r="U1295" s="219">
        <v>43064</v>
      </c>
      <c r="V1295" s="196">
        <v>0.90073090791702271</v>
      </c>
      <c r="W1295" s="219">
        <v>26366</v>
      </c>
      <c r="X1295" s="196">
        <v>0.11231274157762527</v>
      </c>
      <c r="Y1295" s="194">
        <v>106.59020233154297</v>
      </c>
      <c r="Z1295" s="194">
        <v>24.521181106567383</v>
      </c>
      <c r="AA1295" s="194">
        <v>54665.953125</v>
      </c>
      <c r="AB1295" s="194">
        <v>8754.1962890625</v>
      </c>
    </row>
    <row r="1296" spans="1:28">
      <c r="A1296" s="352">
        <v>41839</v>
      </c>
      <c r="B1296" s="199" t="s">
        <v>6</v>
      </c>
      <c r="C1296" s="199"/>
      <c r="D1296" s="241"/>
      <c r="E1296" s="219">
        <v>1866</v>
      </c>
      <c r="F1296" s="219">
        <v>178</v>
      </c>
      <c r="G1296" s="219">
        <v>5525</v>
      </c>
      <c r="H1296" s="219">
        <v>515</v>
      </c>
      <c r="I1296" s="219">
        <v>16617</v>
      </c>
      <c r="J1296" s="219">
        <v>1889</v>
      </c>
      <c r="K1296" s="255">
        <v>35650625</v>
      </c>
      <c r="L1296" s="255">
        <v>86149043</v>
      </c>
      <c r="M1296" s="196">
        <v>41.382496843290525</v>
      </c>
      <c r="N1296" s="255">
        <v>289612430</v>
      </c>
      <c r="O1296" s="255">
        <v>291841713</v>
      </c>
      <c r="P1296" s="196">
        <v>99.236132841640767</v>
      </c>
      <c r="Q1296" s="255">
        <v>354124</v>
      </c>
      <c r="R1296" s="214" t="e">
        <v>#DIV/0!</v>
      </c>
      <c r="S1296" s="255">
        <v>225038</v>
      </c>
      <c r="T1296" s="214">
        <v>0.17716492585012503</v>
      </c>
      <c r="U1296" s="255">
        <v>1165782</v>
      </c>
      <c r="V1296" s="214">
        <v>3.2700184014201299</v>
      </c>
      <c r="W1296" s="255">
        <v>1367352</v>
      </c>
      <c r="X1296" s="214">
        <v>0.47213167186424992</v>
      </c>
      <c r="Y1296" s="256">
        <v>76.34620939890543</v>
      </c>
      <c r="Z1296" s="256">
        <v>27.435017681121824</v>
      </c>
      <c r="AA1296" s="256">
        <v>734838.3828125</v>
      </c>
      <c r="AB1296" s="256">
        <v>126726.6171875</v>
      </c>
    </row>
    <row r="1297" spans="1:28">
      <c r="A1297" s="352">
        <v>41839</v>
      </c>
      <c r="B1297" s="180" t="s">
        <v>134</v>
      </c>
      <c r="C1297" s="180"/>
      <c r="D1297" s="241"/>
      <c r="E1297" s="219">
        <v>607</v>
      </c>
      <c r="F1297" s="219">
        <v>82</v>
      </c>
      <c r="G1297" s="219">
        <v>1811</v>
      </c>
      <c r="H1297" s="219">
        <v>248</v>
      </c>
      <c r="I1297" s="219">
        <v>6271</v>
      </c>
      <c r="J1297" s="219">
        <v>1001</v>
      </c>
      <c r="K1297" s="219">
        <v>17003294</v>
      </c>
      <c r="L1297" s="219">
        <v>17460535</v>
      </c>
      <c r="M1297" s="196">
        <v>97.381288717671026</v>
      </c>
      <c r="N1297" s="219">
        <v>36722527</v>
      </c>
      <c r="O1297" s="219">
        <v>37572252</v>
      </c>
      <c r="P1297" s="196">
        <v>97.738424090203594</v>
      </c>
      <c r="Q1297" s="219">
        <v>100205</v>
      </c>
      <c r="R1297" s="196">
        <v>0.573894216085161</v>
      </c>
      <c r="S1297" s="219">
        <v>179863</v>
      </c>
      <c r="T1297" s="196">
        <v>0.47871232907149402</v>
      </c>
      <c r="U1297" s="219">
        <v>673395</v>
      </c>
      <c r="V1297" s="196">
        <v>3.9603796838487444</v>
      </c>
      <c r="W1297" s="219">
        <v>417184</v>
      </c>
      <c r="X1297" s="196">
        <v>1.1360438115375349</v>
      </c>
      <c r="Y1297" s="194">
        <v>79.362565612792963</v>
      </c>
      <c r="Z1297" s="194">
        <v>29.923741149902344</v>
      </c>
      <c r="AA1297" s="194">
        <v>214066.9765625</v>
      </c>
      <c r="AB1297" s="194">
        <v>33088.91064453125</v>
      </c>
    </row>
    <row r="1298" spans="1:28">
      <c r="A1298" s="352">
        <v>41839</v>
      </c>
      <c r="B1298" s="180" t="s">
        <v>175</v>
      </c>
      <c r="C1298" s="180"/>
      <c r="D1298" s="241"/>
      <c r="E1298" s="219">
        <v>604</v>
      </c>
      <c r="F1298" s="219">
        <v>71</v>
      </c>
      <c r="G1298" s="219">
        <v>1760</v>
      </c>
      <c r="H1298" s="219">
        <v>193</v>
      </c>
      <c r="I1298" s="219">
        <v>5800</v>
      </c>
      <c r="J1298" s="219">
        <v>674</v>
      </c>
      <c r="K1298" s="219">
        <v>68355</v>
      </c>
      <c r="L1298" s="219">
        <v>50099757</v>
      </c>
      <c r="M1298" s="196">
        <v>0.13643778751262206</v>
      </c>
      <c r="N1298" s="219">
        <v>163767828</v>
      </c>
      <c r="O1298" s="219">
        <v>164819956</v>
      </c>
      <c r="P1298" s="196">
        <v>99.361650114747022</v>
      </c>
      <c r="Q1298" s="219">
        <v>0</v>
      </c>
      <c r="R1298" s="196" t="e">
        <v>#DIV/0!</v>
      </c>
      <c r="S1298" s="219">
        <v>0</v>
      </c>
      <c r="T1298" s="196" t="e">
        <v>#DIV/0!</v>
      </c>
      <c r="U1298" s="219">
        <v>321214</v>
      </c>
      <c r="V1298" s="196">
        <v>469.92027585258512</v>
      </c>
      <c r="W1298" s="219">
        <v>860911</v>
      </c>
      <c r="X1298" s="196">
        <v>0.52568994125655089</v>
      </c>
      <c r="Y1298" s="194">
        <v>40.982316017150879</v>
      </c>
      <c r="Z1298" s="194">
        <v>25.724489212036133</v>
      </c>
      <c r="AA1298" s="194">
        <v>294981.18359375</v>
      </c>
      <c r="AB1298" s="194">
        <v>57695.201171875</v>
      </c>
    </row>
    <row r="1299" spans="1:28">
      <c r="A1299" s="352">
        <v>41839</v>
      </c>
      <c r="B1299" s="218" t="s">
        <v>135</v>
      </c>
      <c r="C1299" s="126"/>
      <c r="D1299" s="241"/>
      <c r="E1299" s="219">
        <v>655</v>
      </c>
      <c r="F1299" s="219">
        <v>25</v>
      </c>
      <c r="G1299" s="219">
        <v>1954</v>
      </c>
      <c r="H1299" s="219">
        <v>74</v>
      </c>
      <c r="I1299" s="219">
        <v>4546</v>
      </c>
      <c r="J1299" s="219">
        <v>214</v>
      </c>
      <c r="K1299" s="189">
        <v>18578976</v>
      </c>
      <c r="L1299" s="189">
        <v>18588751</v>
      </c>
      <c r="M1299" s="196">
        <v>99.947414433600187</v>
      </c>
      <c r="N1299" s="189">
        <v>89122075</v>
      </c>
      <c r="O1299" s="189">
        <v>89449505</v>
      </c>
      <c r="P1299" s="196">
        <v>99.633949902797113</v>
      </c>
      <c r="Q1299" s="189">
        <v>253919</v>
      </c>
      <c r="R1299" s="192">
        <v>1.3659820466844581</v>
      </c>
      <c r="S1299" s="189">
        <v>45175</v>
      </c>
      <c r="T1299" s="192">
        <v>5.0503354019649581E-2</v>
      </c>
      <c r="U1299" s="189">
        <v>171173</v>
      </c>
      <c r="V1299" s="205">
        <v>0.92132633724769053</v>
      </c>
      <c r="W1299" s="189">
        <v>89257</v>
      </c>
      <c r="X1299" s="205">
        <v>0.10015139600421032</v>
      </c>
      <c r="Y1299" s="203">
        <v>108.69374656677246</v>
      </c>
      <c r="Z1299" s="203">
        <v>26.656822681427002</v>
      </c>
      <c r="AA1299" s="203">
        <v>225790.22265625</v>
      </c>
      <c r="AB1299" s="203">
        <v>35942.50537109375</v>
      </c>
    </row>
    <row r="1300" spans="1:28">
      <c r="A1300" s="352">
        <v>41839</v>
      </c>
      <c r="B1300" s="218" t="s">
        <v>121</v>
      </c>
      <c r="C1300" s="218" t="s">
        <v>122</v>
      </c>
      <c r="D1300" s="241"/>
      <c r="E1300" s="305">
        <v>122</v>
      </c>
      <c r="F1300" s="305">
        <v>40</v>
      </c>
      <c r="G1300" s="305">
        <v>359</v>
      </c>
      <c r="H1300" s="305">
        <v>121</v>
      </c>
      <c r="I1300" s="305">
        <v>1464</v>
      </c>
      <c r="J1300" s="305">
        <v>501</v>
      </c>
      <c r="K1300" s="215">
        <v>4881034</v>
      </c>
      <c r="L1300" s="215">
        <v>5072505</v>
      </c>
      <c r="M1300" s="216">
        <v>96.225318908691406</v>
      </c>
      <c r="N1300" s="215">
        <v>10511672</v>
      </c>
      <c r="O1300" s="215">
        <v>10829064</v>
      </c>
      <c r="P1300" s="216">
        <v>97.069068908691406</v>
      </c>
      <c r="Q1300" s="215">
        <v>77887</v>
      </c>
      <c r="R1300" s="217">
        <v>1.5354740619659424</v>
      </c>
      <c r="S1300" s="215">
        <v>135814</v>
      </c>
      <c r="T1300" s="217">
        <v>1.2541619539260864</v>
      </c>
      <c r="U1300" s="215">
        <v>246440</v>
      </c>
      <c r="V1300" s="217">
        <v>5.0489301681518555</v>
      </c>
      <c r="W1300" s="215">
        <v>166434</v>
      </c>
      <c r="X1300" s="217">
        <v>1.5833256244659424</v>
      </c>
      <c r="Y1300" s="217">
        <v>68.517555236816406</v>
      </c>
      <c r="Z1300" s="217">
        <v>26.107173919677734</v>
      </c>
      <c r="AA1300" s="217">
        <v>53131.12109375</v>
      </c>
      <c r="AB1300" s="216">
        <v>8685.962890625</v>
      </c>
    </row>
    <row r="1301" spans="1:28">
      <c r="A1301" s="352">
        <v>41839</v>
      </c>
      <c r="B1301" s="242" t="s">
        <v>123</v>
      </c>
      <c r="C1301" s="218" t="s">
        <v>122</v>
      </c>
      <c r="D1301" s="241"/>
      <c r="E1301" s="305">
        <v>158</v>
      </c>
      <c r="F1301" s="305">
        <v>11</v>
      </c>
      <c r="G1301" s="305">
        <v>483</v>
      </c>
      <c r="H1301" s="305">
        <v>34</v>
      </c>
      <c r="I1301" s="305">
        <v>1499</v>
      </c>
      <c r="J1301" s="305">
        <v>127</v>
      </c>
      <c r="K1301" s="215">
        <v>3836128</v>
      </c>
      <c r="L1301" s="215">
        <v>3903373</v>
      </c>
      <c r="M1301" s="216">
        <v>98.277259826660156</v>
      </c>
      <c r="N1301" s="215">
        <v>7465126</v>
      </c>
      <c r="O1301" s="215">
        <v>7620520</v>
      </c>
      <c r="P1301" s="216">
        <v>97.960845947265625</v>
      </c>
      <c r="Q1301" s="215">
        <v>3325</v>
      </c>
      <c r="R1301" s="217">
        <v>8.5182741284370422E-2</v>
      </c>
      <c r="S1301" s="215">
        <v>6988</v>
      </c>
      <c r="T1301" s="217">
        <v>9.1699779033660889E-2</v>
      </c>
      <c r="U1301" s="215">
        <v>114170</v>
      </c>
      <c r="V1301" s="217">
        <v>2.9761781692504883</v>
      </c>
      <c r="W1301" s="215">
        <v>69366</v>
      </c>
      <c r="X1301" s="217">
        <v>0.92920064926147461</v>
      </c>
      <c r="Y1301" s="217">
        <v>88.578254699707031</v>
      </c>
      <c r="Z1301" s="217">
        <v>32.154350280761719</v>
      </c>
      <c r="AA1301" s="217">
        <v>51931.90234375</v>
      </c>
      <c r="AB1301" s="216">
        <v>7684.16796875</v>
      </c>
    </row>
    <row r="1302" spans="1:28">
      <c r="A1302" s="352">
        <v>41839</v>
      </c>
      <c r="B1302" s="242" t="s">
        <v>183</v>
      </c>
      <c r="C1302" s="218" t="s">
        <v>122</v>
      </c>
      <c r="D1302" s="241"/>
      <c r="E1302" s="305">
        <v>129</v>
      </c>
      <c r="F1302" s="305">
        <v>10</v>
      </c>
      <c r="G1302" s="305">
        <v>385</v>
      </c>
      <c r="H1302" s="305">
        <v>30</v>
      </c>
      <c r="I1302" s="305">
        <v>1448</v>
      </c>
      <c r="J1302" s="305">
        <v>110</v>
      </c>
      <c r="K1302" s="215">
        <v>3083588</v>
      </c>
      <c r="L1302" s="215">
        <v>3153672</v>
      </c>
      <c r="M1302" s="216">
        <v>97.777702331542969</v>
      </c>
      <c r="N1302" s="215">
        <v>6541891</v>
      </c>
      <c r="O1302" s="215">
        <v>6675363</v>
      </c>
      <c r="P1302" s="216">
        <v>98.000526428222656</v>
      </c>
      <c r="Q1302" s="215">
        <v>4764</v>
      </c>
      <c r="R1302" s="217">
        <v>0.15106199681758881</v>
      </c>
      <c r="S1302" s="215">
        <v>6572</v>
      </c>
      <c r="T1302" s="217">
        <v>9.8451577126979828E-2</v>
      </c>
      <c r="U1302" s="215">
        <v>108235</v>
      </c>
      <c r="V1302" s="217">
        <v>3.5100343227386475</v>
      </c>
      <c r="W1302" s="215">
        <v>63284</v>
      </c>
      <c r="X1302" s="217">
        <v>0.967365562915802</v>
      </c>
      <c r="Y1302" s="217">
        <v>82.414772033691406</v>
      </c>
      <c r="Z1302" s="217">
        <v>31.687910079956055</v>
      </c>
      <c r="AA1302" s="217">
        <v>37100.11328125</v>
      </c>
      <c r="AB1302" s="216">
        <v>6043.59765625</v>
      </c>
    </row>
    <row r="1303" spans="1:28">
      <c r="A1303" s="352">
        <v>41839</v>
      </c>
      <c r="B1303" s="181" t="s">
        <v>126</v>
      </c>
      <c r="C1303" s="218" t="s">
        <v>122</v>
      </c>
      <c r="D1303" s="241"/>
      <c r="E1303" s="305">
        <v>103</v>
      </c>
      <c r="F1303" s="305">
        <v>4</v>
      </c>
      <c r="G1303" s="305">
        <v>302</v>
      </c>
      <c r="H1303" s="305">
        <v>12</v>
      </c>
      <c r="I1303" s="305">
        <v>914</v>
      </c>
      <c r="J1303" s="305">
        <v>50</v>
      </c>
      <c r="K1303" s="215">
        <v>2617422</v>
      </c>
      <c r="L1303" s="215">
        <v>2674003</v>
      </c>
      <c r="M1303" s="216">
        <v>97.884033203125</v>
      </c>
      <c r="N1303" s="215">
        <v>5515692</v>
      </c>
      <c r="O1303" s="215">
        <v>5604010</v>
      </c>
      <c r="P1303" s="216">
        <v>98.424018859863281</v>
      </c>
      <c r="Q1303" s="215">
        <v>3804</v>
      </c>
      <c r="R1303" s="217">
        <v>0.14225862920284271</v>
      </c>
      <c r="S1303" s="215">
        <v>2517</v>
      </c>
      <c r="T1303" s="217">
        <v>4.4914267957210541E-2</v>
      </c>
      <c r="U1303" s="215">
        <v>83047</v>
      </c>
      <c r="V1303" s="217">
        <v>3.1728549003601074</v>
      </c>
      <c r="W1303" s="215">
        <v>49509</v>
      </c>
      <c r="X1303" s="217">
        <v>0.89760267734527588</v>
      </c>
      <c r="Y1303" s="217">
        <v>85.453575134277344</v>
      </c>
      <c r="Z1303" s="217">
        <v>31.508913040161133</v>
      </c>
      <c r="AA1303" s="217">
        <v>35213.984375</v>
      </c>
      <c r="AB1303" s="216">
        <v>5174.73193359375</v>
      </c>
    </row>
    <row r="1304" spans="1:28">
      <c r="A1304" s="352">
        <v>41839</v>
      </c>
      <c r="B1304" s="181" t="s">
        <v>184</v>
      </c>
      <c r="C1304" s="218" t="s">
        <v>122</v>
      </c>
      <c r="D1304" s="241"/>
      <c r="E1304" s="305">
        <v>95</v>
      </c>
      <c r="F1304" s="305">
        <v>17</v>
      </c>
      <c r="G1304" s="305">
        <v>282</v>
      </c>
      <c r="H1304" s="305">
        <v>51</v>
      </c>
      <c r="I1304" s="305">
        <v>946</v>
      </c>
      <c r="J1304" s="305">
        <v>213</v>
      </c>
      <c r="K1304" s="215">
        <v>2585122</v>
      </c>
      <c r="L1304" s="215">
        <v>2656982</v>
      </c>
      <c r="M1304" s="216">
        <v>97.295425415039063</v>
      </c>
      <c r="N1304" s="215">
        <v>6688146</v>
      </c>
      <c r="O1304" s="215">
        <v>6843295</v>
      </c>
      <c r="P1304" s="216">
        <v>97.732833862304687</v>
      </c>
      <c r="Q1304" s="215">
        <v>10425</v>
      </c>
      <c r="R1304" s="217">
        <v>0.39236247539520264</v>
      </c>
      <c r="S1304" s="215">
        <v>27972</v>
      </c>
      <c r="T1304" s="217">
        <v>0.40875047445297241</v>
      </c>
      <c r="U1304" s="215">
        <v>121503</v>
      </c>
      <c r="V1304" s="217">
        <v>4.7000875473022461</v>
      </c>
      <c r="W1304" s="215">
        <v>68591</v>
      </c>
      <c r="X1304" s="217">
        <v>1.025560736656189</v>
      </c>
      <c r="Y1304" s="217">
        <v>71.848670959472656</v>
      </c>
      <c r="Z1304" s="217">
        <v>28.160358428955078</v>
      </c>
      <c r="AA1304" s="217">
        <v>36689.85546875</v>
      </c>
      <c r="AB1304" s="216">
        <v>5500.4501953125</v>
      </c>
    </row>
    <row r="1305" spans="1:28">
      <c r="A1305" s="352">
        <v>41839</v>
      </c>
      <c r="B1305" s="181" t="s">
        <v>131</v>
      </c>
      <c r="C1305" s="218" t="s">
        <v>176</v>
      </c>
      <c r="D1305" s="241"/>
      <c r="E1305" s="305">
        <v>164</v>
      </c>
      <c r="F1305" s="305">
        <v>20</v>
      </c>
      <c r="G1305" s="305">
        <v>478</v>
      </c>
      <c r="H1305" s="305">
        <v>50</v>
      </c>
      <c r="I1305" s="305">
        <v>1526</v>
      </c>
      <c r="J1305" s="305">
        <v>170</v>
      </c>
      <c r="K1305" s="215">
        <v>18480</v>
      </c>
      <c r="L1305" s="215">
        <v>14549437</v>
      </c>
      <c r="M1305" s="216">
        <v>0.12701521813869476</v>
      </c>
      <c r="N1305" s="215">
        <v>45185252</v>
      </c>
      <c r="O1305" s="215">
        <v>45480808</v>
      </c>
      <c r="P1305" s="216">
        <v>99.350151062011719</v>
      </c>
      <c r="Q1305" s="215">
        <v>0</v>
      </c>
      <c r="R1305" s="217">
        <v>0</v>
      </c>
      <c r="S1305" s="215">
        <v>0</v>
      </c>
      <c r="T1305" s="217">
        <v>0</v>
      </c>
      <c r="U1305" s="215">
        <v>90197</v>
      </c>
      <c r="V1305" s="217">
        <v>488.07901000976562</v>
      </c>
      <c r="W1305" s="215">
        <v>321027</v>
      </c>
      <c r="X1305" s="217">
        <v>0.71046853065490723</v>
      </c>
      <c r="Y1305" s="217">
        <v>41.960887908935547</v>
      </c>
      <c r="Z1305" s="217">
        <v>26.399959564208984</v>
      </c>
      <c r="AA1305" s="217">
        <v>77984.125</v>
      </c>
      <c r="AB1305" s="216">
        <v>15893.6962890625</v>
      </c>
    </row>
    <row r="1306" spans="1:28">
      <c r="A1306" s="352">
        <v>41839</v>
      </c>
      <c r="B1306" s="181" t="s">
        <v>124</v>
      </c>
      <c r="C1306" s="181" t="s">
        <v>176</v>
      </c>
      <c r="D1306" s="241"/>
      <c r="E1306" s="180">
        <v>113</v>
      </c>
      <c r="F1306" s="180">
        <v>36</v>
      </c>
      <c r="G1306" s="180">
        <v>332</v>
      </c>
      <c r="H1306" s="180">
        <v>98</v>
      </c>
      <c r="I1306" s="180">
        <v>1255</v>
      </c>
      <c r="J1306" s="180">
        <v>352</v>
      </c>
      <c r="K1306" s="215">
        <v>15050</v>
      </c>
      <c r="L1306" s="215">
        <v>10475904</v>
      </c>
      <c r="M1306" s="216">
        <v>0.14366301894187927</v>
      </c>
      <c r="N1306" s="215">
        <v>29728160</v>
      </c>
      <c r="O1306" s="215">
        <v>30064684</v>
      </c>
      <c r="P1306" s="216">
        <v>98.880668640136719</v>
      </c>
      <c r="Q1306" s="215">
        <v>0</v>
      </c>
      <c r="R1306" s="217">
        <v>0</v>
      </c>
      <c r="S1306" s="215">
        <v>0</v>
      </c>
      <c r="T1306" s="217">
        <v>0</v>
      </c>
      <c r="U1306" s="215">
        <v>71092</v>
      </c>
      <c r="V1306" s="217">
        <v>472.37210083007812</v>
      </c>
      <c r="W1306" s="215">
        <v>164010</v>
      </c>
      <c r="X1306" s="217">
        <v>0.55169910192489624</v>
      </c>
      <c r="Y1306" s="217">
        <v>39.887935638427734</v>
      </c>
      <c r="Z1306" s="217">
        <v>25.534084320068359</v>
      </c>
      <c r="AA1306" s="217">
        <v>52228.82421875</v>
      </c>
      <c r="AB1306" s="216">
        <v>9819.435546875</v>
      </c>
    </row>
    <row r="1307" spans="1:28">
      <c r="A1307" s="352">
        <v>41839</v>
      </c>
      <c r="B1307" s="206" t="s">
        <v>133</v>
      </c>
      <c r="C1307" s="206" t="s">
        <v>176</v>
      </c>
      <c r="D1307" s="241"/>
      <c r="E1307" s="180">
        <v>163</v>
      </c>
      <c r="F1307" s="180">
        <v>8</v>
      </c>
      <c r="G1307" s="180">
        <v>482</v>
      </c>
      <c r="H1307" s="180">
        <v>24</v>
      </c>
      <c r="I1307" s="180">
        <v>1513</v>
      </c>
      <c r="J1307" s="180">
        <v>76</v>
      </c>
      <c r="K1307" s="254">
        <v>17710</v>
      </c>
      <c r="L1307" s="254">
        <v>13938846</v>
      </c>
      <c r="M1307" s="246">
        <v>0.12705498933792114</v>
      </c>
      <c r="N1307" s="254">
        <v>51691500</v>
      </c>
      <c r="O1307" s="254">
        <v>51907332</v>
      </c>
      <c r="P1307" s="246">
        <v>99.584197998046875</v>
      </c>
      <c r="Q1307" s="254">
        <v>0</v>
      </c>
      <c r="R1307" s="249">
        <v>0</v>
      </c>
      <c r="S1307" s="254">
        <v>0</v>
      </c>
      <c r="T1307" s="249">
        <v>0</v>
      </c>
      <c r="U1307" s="254">
        <v>84840</v>
      </c>
      <c r="V1307" s="249">
        <v>479.0513916015625</v>
      </c>
      <c r="W1307" s="254">
        <v>215513</v>
      </c>
      <c r="X1307" s="249">
        <v>0.41692155599594116</v>
      </c>
      <c r="Y1307" s="249">
        <v>41.047019958496094</v>
      </c>
      <c r="Z1307" s="249">
        <v>25.292917251586914</v>
      </c>
      <c r="AA1307" s="249">
        <v>95436.8515625</v>
      </c>
      <c r="AB1307" s="246">
        <v>18777.48046875</v>
      </c>
    </row>
    <row r="1308" spans="1:28">
      <c r="A1308" s="352">
        <v>41839</v>
      </c>
      <c r="B1308" s="206" t="s">
        <v>125</v>
      </c>
      <c r="C1308" s="206" t="s">
        <v>176</v>
      </c>
      <c r="D1308" s="241"/>
      <c r="E1308" s="180">
        <v>164</v>
      </c>
      <c r="F1308" s="180">
        <v>7</v>
      </c>
      <c r="G1308" s="180">
        <v>468</v>
      </c>
      <c r="H1308" s="180">
        <v>21</v>
      </c>
      <c r="I1308" s="180">
        <v>1506</v>
      </c>
      <c r="J1308" s="180">
        <v>76</v>
      </c>
      <c r="K1308" s="254">
        <v>17115</v>
      </c>
      <c r="L1308" s="254">
        <v>11135570</v>
      </c>
      <c r="M1308" s="246">
        <v>0.15369667112827301</v>
      </c>
      <c r="N1308" s="254">
        <v>37162916</v>
      </c>
      <c r="O1308" s="254">
        <v>37367132</v>
      </c>
      <c r="P1308" s="246">
        <v>99.4534912109375</v>
      </c>
      <c r="Q1308" s="254">
        <v>0</v>
      </c>
      <c r="R1308" s="249">
        <v>0</v>
      </c>
      <c r="S1308" s="254">
        <v>0</v>
      </c>
      <c r="T1308" s="249">
        <v>0</v>
      </c>
      <c r="U1308" s="254">
        <v>75085</v>
      </c>
      <c r="V1308" s="249">
        <v>438.708740234375</v>
      </c>
      <c r="W1308" s="254">
        <v>160361</v>
      </c>
      <c r="X1308" s="249">
        <v>0.43150812387466431</v>
      </c>
      <c r="Y1308" s="249">
        <v>41.033420562744141</v>
      </c>
      <c r="Z1308" s="249">
        <v>25.670995712280273</v>
      </c>
      <c r="AA1308" s="249">
        <v>69331.3828125</v>
      </c>
      <c r="AB1308" s="246">
        <v>13204.5888671875</v>
      </c>
    </row>
    <row r="1309" spans="1:28">
      <c r="A1309" s="352">
        <v>41839</v>
      </c>
      <c r="B1309" s="181" t="s">
        <v>127</v>
      </c>
      <c r="C1309" s="181" t="s">
        <v>128</v>
      </c>
      <c r="D1309" s="241"/>
      <c r="E1309" s="388">
        <v>150</v>
      </c>
      <c r="F1309" s="388">
        <v>12</v>
      </c>
      <c r="G1309" s="388">
        <v>450</v>
      </c>
      <c r="H1309" s="388">
        <v>36</v>
      </c>
      <c r="I1309" s="388">
        <v>1432</v>
      </c>
      <c r="J1309" s="388">
        <v>122</v>
      </c>
      <c r="K1309" s="187">
        <v>4991346</v>
      </c>
      <c r="L1309" s="187">
        <v>4995732</v>
      </c>
      <c r="M1309" s="185">
        <v>99.912208557128906</v>
      </c>
      <c r="N1309" s="187">
        <v>21710856</v>
      </c>
      <c r="O1309" s="187">
        <v>21790866</v>
      </c>
      <c r="P1309" s="185">
        <v>99.632827758789063</v>
      </c>
      <c r="Q1309" s="187">
        <v>137771</v>
      </c>
      <c r="R1309" s="186">
        <v>2.7577741146087646</v>
      </c>
      <c r="S1309" s="187">
        <v>8116</v>
      </c>
      <c r="T1309" s="186">
        <v>3.7244964390993118E-2</v>
      </c>
      <c r="U1309" s="187">
        <v>48638</v>
      </c>
      <c r="V1309" s="186">
        <v>0.97444659471511841</v>
      </c>
      <c r="W1309" s="187">
        <v>17737</v>
      </c>
      <c r="X1309" s="186">
        <v>8.1696458160877228E-2</v>
      </c>
      <c r="Y1309" s="186">
        <v>110.43714141845703</v>
      </c>
      <c r="Z1309" s="186">
        <v>27.893251419067383</v>
      </c>
      <c r="AA1309" s="186">
        <v>55802.47265625</v>
      </c>
      <c r="AB1309" s="185">
        <v>9175.6708984375</v>
      </c>
    </row>
    <row r="1310" spans="1:28">
      <c r="A1310" s="352">
        <v>41839</v>
      </c>
      <c r="B1310" s="181" t="s">
        <v>129</v>
      </c>
      <c r="C1310" s="181" t="s">
        <v>128</v>
      </c>
      <c r="D1310" s="241"/>
      <c r="E1310" s="388">
        <v>151</v>
      </c>
      <c r="F1310" s="388">
        <v>3</v>
      </c>
      <c r="G1310" s="388">
        <v>449</v>
      </c>
      <c r="H1310" s="388">
        <v>8</v>
      </c>
      <c r="I1310" s="388">
        <v>1254</v>
      </c>
      <c r="J1310" s="388">
        <v>26</v>
      </c>
      <c r="K1310" s="187">
        <v>2844024</v>
      </c>
      <c r="L1310" s="187">
        <v>2846926</v>
      </c>
      <c r="M1310" s="185">
        <v>99.898063659667969</v>
      </c>
      <c r="N1310" s="187">
        <v>14026087</v>
      </c>
      <c r="O1310" s="187">
        <v>14088383</v>
      </c>
      <c r="P1310" s="185">
        <v>99.557823181152344</v>
      </c>
      <c r="Q1310" s="187">
        <v>28543</v>
      </c>
      <c r="R1310" s="186">
        <v>1.0025901794433594</v>
      </c>
      <c r="S1310" s="187">
        <v>4375</v>
      </c>
      <c r="T1310" s="186">
        <v>3.1053954735398293E-2</v>
      </c>
      <c r="U1310" s="187">
        <v>31151</v>
      </c>
      <c r="V1310" s="186">
        <v>1.0953142642974854</v>
      </c>
      <c r="W1310" s="187">
        <v>15937</v>
      </c>
      <c r="X1310" s="186">
        <v>0.11362399160861969</v>
      </c>
      <c r="Y1310" s="186">
        <v>105.19117736816406</v>
      </c>
      <c r="Z1310" s="186">
        <v>28.154726028442383</v>
      </c>
      <c r="AA1310" s="186">
        <v>41238.640625</v>
      </c>
      <c r="AB1310" s="185">
        <v>6020.88818359375</v>
      </c>
    </row>
    <row r="1311" spans="1:28">
      <c r="A1311" s="352">
        <v>41839</v>
      </c>
      <c r="B1311" s="199" t="s">
        <v>130</v>
      </c>
      <c r="C1311" s="199" t="s">
        <v>128</v>
      </c>
      <c r="D1311" s="241"/>
      <c r="E1311" s="219">
        <v>176</v>
      </c>
      <c r="F1311" s="219">
        <v>5</v>
      </c>
      <c r="G1311" s="219">
        <v>528</v>
      </c>
      <c r="H1311" s="219">
        <v>15</v>
      </c>
      <c r="I1311" s="219">
        <v>860</v>
      </c>
      <c r="J1311" s="219">
        <v>32</v>
      </c>
      <c r="K1311" s="255">
        <v>5904173</v>
      </c>
      <c r="L1311" s="255">
        <v>5905123</v>
      </c>
      <c r="M1311" s="196">
        <v>99.983909606933594</v>
      </c>
      <c r="N1311" s="255">
        <v>29731122</v>
      </c>
      <c r="O1311" s="255">
        <v>29807432</v>
      </c>
      <c r="P1311" s="196">
        <v>99.743988037109375</v>
      </c>
      <c r="Q1311" s="255">
        <v>40368</v>
      </c>
      <c r="R1311" s="214">
        <v>0.68360978364944458</v>
      </c>
      <c r="S1311" s="255">
        <v>2011</v>
      </c>
      <c r="T1311" s="214">
        <v>6.7466394975781441E-3</v>
      </c>
      <c r="U1311" s="255">
        <v>45939</v>
      </c>
      <c r="V1311" s="214">
        <v>0.77807676792144775</v>
      </c>
      <c r="W1311" s="255">
        <v>24390</v>
      </c>
      <c r="X1311" s="214">
        <v>8.2035250961780548E-2</v>
      </c>
      <c r="Y1311" s="256">
        <v>111.52721405029297</v>
      </c>
      <c r="Z1311" s="256">
        <v>26.106716156005859</v>
      </c>
      <c r="AA1311" s="256">
        <v>70546.890625</v>
      </c>
      <c r="AB1311" s="256">
        <v>12053.9091796875</v>
      </c>
    </row>
    <row r="1312" spans="1:28">
      <c r="A1312" s="352">
        <v>41839</v>
      </c>
      <c r="B1312" s="180" t="s">
        <v>132</v>
      </c>
      <c r="C1312" s="180" t="s">
        <v>128</v>
      </c>
      <c r="D1312" s="241"/>
      <c r="E1312" s="219">
        <v>178</v>
      </c>
      <c r="F1312" s="219">
        <v>5</v>
      </c>
      <c r="G1312" s="219">
        <v>527</v>
      </c>
      <c r="H1312" s="219">
        <v>15</v>
      </c>
      <c r="I1312" s="219">
        <v>1000</v>
      </c>
      <c r="J1312" s="219">
        <v>34</v>
      </c>
      <c r="K1312" s="219">
        <v>4839433</v>
      </c>
      <c r="L1312" s="219">
        <v>4840970</v>
      </c>
      <c r="M1312" s="196">
        <v>99.968246459960937</v>
      </c>
      <c r="N1312" s="219">
        <v>23654010</v>
      </c>
      <c r="O1312" s="219">
        <v>23762824</v>
      </c>
      <c r="P1312" s="196">
        <v>99.542083740234375</v>
      </c>
      <c r="Q1312" s="219">
        <v>47237</v>
      </c>
      <c r="R1312" s="196">
        <v>0.97577553987503052</v>
      </c>
      <c r="S1312" s="219">
        <v>30673</v>
      </c>
      <c r="T1312" s="196">
        <v>0.12907977402210236</v>
      </c>
      <c r="U1312" s="219">
        <v>45445</v>
      </c>
      <c r="V1312" s="196">
        <v>0.93905627727508545</v>
      </c>
      <c r="W1312" s="219">
        <v>31193</v>
      </c>
      <c r="X1312" s="196">
        <v>0.13187193870544434</v>
      </c>
      <c r="Y1312" s="194">
        <v>107.61945343017578</v>
      </c>
      <c r="Z1312" s="194">
        <v>24.472597122192383</v>
      </c>
      <c r="AA1312" s="194">
        <v>58202.21875</v>
      </c>
      <c r="AB1312" s="194">
        <v>8692.037109375</v>
      </c>
    </row>
    <row r="1313" spans="1:28">
      <c r="A1313" s="352">
        <v>41838</v>
      </c>
      <c r="B1313" s="199" t="s">
        <v>6</v>
      </c>
      <c r="C1313" s="199"/>
      <c r="D1313" s="241"/>
      <c r="E1313" s="219">
        <v>1867</v>
      </c>
      <c r="F1313" s="219">
        <v>173</v>
      </c>
      <c r="G1313" s="219">
        <v>5530</v>
      </c>
      <c r="H1313" s="219">
        <v>501</v>
      </c>
      <c r="I1313" s="219">
        <v>16813</v>
      </c>
      <c r="J1313" s="219">
        <v>1873</v>
      </c>
      <c r="K1313" s="255">
        <v>35825664</v>
      </c>
      <c r="L1313" s="255">
        <v>86343750</v>
      </c>
      <c r="M1313" s="196">
        <v>41.491901845819761</v>
      </c>
      <c r="N1313" s="255">
        <v>287433361</v>
      </c>
      <c r="O1313" s="255">
        <v>289581187</v>
      </c>
      <c r="P1313" s="196">
        <v>99.258299193310506</v>
      </c>
      <c r="Q1313" s="255">
        <v>276606</v>
      </c>
      <c r="R1313" s="214" t="e">
        <v>#DIV/0!</v>
      </c>
      <c r="S1313" s="255">
        <v>179254</v>
      </c>
      <c r="T1313" s="214">
        <v>0.14174516829541484</v>
      </c>
      <c r="U1313" s="255">
        <v>1146109</v>
      </c>
      <c r="V1313" s="214">
        <v>3.1991284076894586</v>
      </c>
      <c r="W1313" s="255">
        <v>1351720</v>
      </c>
      <c r="X1313" s="214">
        <v>0.47027248241294156</v>
      </c>
      <c r="Y1313" s="256">
        <v>76.612494214375815</v>
      </c>
      <c r="Z1313" s="256">
        <v>27.648740069071451</v>
      </c>
      <c r="AA1313" s="256">
        <v>728030.1328125</v>
      </c>
      <c r="AB1313" s="256">
        <v>126714.56201171875</v>
      </c>
    </row>
    <row r="1314" spans="1:28">
      <c r="A1314" s="352">
        <v>41838</v>
      </c>
      <c r="B1314" s="180" t="s">
        <v>134</v>
      </c>
      <c r="C1314" s="180"/>
      <c r="D1314" s="241"/>
      <c r="E1314" s="219">
        <v>608</v>
      </c>
      <c r="F1314" s="219">
        <v>77</v>
      </c>
      <c r="G1314" s="219">
        <v>1816</v>
      </c>
      <c r="H1314" s="219">
        <v>234</v>
      </c>
      <c r="I1314" s="219">
        <v>6428</v>
      </c>
      <c r="J1314" s="219">
        <v>990</v>
      </c>
      <c r="K1314" s="219">
        <v>16939501</v>
      </c>
      <c r="L1314" s="219">
        <v>17330807</v>
      </c>
      <c r="M1314" s="196">
        <v>97.742136300981258</v>
      </c>
      <c r="N1314" s="219">
        <v>36410423</v>
      </c>
      <c r="O1314" s="219">
        <v>37231240</v>
      </c>
      <c r="P1314" s="196">
        <v>97.795354116596712</v>
      </c>
      <c r="Q1314" s="219">
        <v>44252</v>
      </c>
      <c r="R1314" s="196">
        <v>0.25533721572474821</v>
      </c>
      <c r="S1314" s="219">
        <v>158156</v>
      </c>
      <c r="T1314" s="196">
        <v>0.42479380028019587</v>
      </c>
      <c r="U1314" s="219">
        <v>647656</v>
      </c>
      <c r="V1314" s="196">
        <v>3.8233474945598256</v>
      </c>
      <c r="W1314" s="219">
        <v>407107</v>
      </c>
      <c r="X1314" s="196">
        <v>1.1181056590775824</v>
      </c>
      <c r="Y1314" s="194">
        <v>80.187937927246097</v>
      </c>
      <c r="Z1314" s="194">
        <v>30.390642929077149</v>
      </c>
      <c r="AA1314" s="194">
        <v>217406.3125</v>
      </c>
      <c r="AB1314" s="194">
        <v>34016.3935546875</v>
      </c>
    </row>
    <row r="1315" spans="1:28">
      <c r="A1315" s="352">
        <v>41838</v>
      </c>
      <c r="B1315" s="180" t="s">
        <v>175</v>
      </c>
      <c r="C1315" s="180"/>
      <c r="D1315" s="241"/>
      <c r="E1315" s="219">
        <v>604</v>
      </c>
      <c r="F1315" s="219">
        <v>71</v>
      </c>
      <c r="G1315" s="219">
        <v>1760</v>
      </c>
      <c r="H1315" s="219">
        <v>193</v>
      </c>
      <c r="I1315" s="219">
        <v>5800</v>
      </c>
      <c r="J1315" s="219">
        <v>670</v>
      </c>
      <c r="K1315" s="219">
        <v>68355</v>
      </c>
      <c r="L1315" s="219">
        <v>50185147</v>
      </c>
      <c r="M1315" s="196">
        <v>0.13620563869226088</v>
      </c>
      <c r="N1315" s="219">
        <v>162119314</v>
      </c>
      <c r="O1315" s="219">
        <v>163119028</v>
      </c>
      <c r="P1315" s="196">
        <v>99.387126068455984</v>
      </c>
      <c r="Q1315" s="219">
        <v>0</v>
      </c>
      <c r="R1315" s="196" t="e">
        <v>#DIV/0!</v>
      </c>
      <c r="S1315" s="219">
        <v>0</v>
      </c>
      <c r="T1315" s="196" t="e">
        <v>#DIV/0!</v>
      </c>
      <c r="U1315" s="219">
        <v>323336</v>
      </c>
      <c r="V1315" s="196">
        <v>473.02464346976558</v>
      </c>
      <c r="W1315" s="219">
        <v>856943</v>
      </c>
      <c r="X1315" s="196">
        <v>0.5285878549242099</v>
      </c>
      <c r="Y1315" s="194">
        <v>40.839041709899902</v>
      </c>
      <c r="Z1315" s="194">
        <v>25.669914722442627</v>
      </c>
      <c r="AA1315" s="194">
        <v>291489.91796875</v>
      </c>
      <c r="AB1315" s="194">
        <v>57039.5927734375</v>
      </c>
    </row>
    <row r="1316" spans="1:28">
      <c r="A1316" s="352">
        <v>41838</v>
      </c>
      <c r="B1316" s="218" t="s">
        <v>135</v>
      </c>
      <c r="C1316" s="126"/>
      <c r="D1316" s="241"/>
      <c r="E1316" s="219">
        <v>655</v>
      </c>
      <c r="F1316" s="219">
        <v>25</v>
      </c>
      <c r="G1316" s="219">
        <v>1954</v>
      </c>
      <c r="H1316" s="219">
        <v>74</v>
      </c>
      <c r="I1316" s="219">
        <v>4585</v>
      </c>
      <c r="J1316" s="219">
        <v>213</v>
      </c>
      <c r="K1316" s="189">
        <v>18817808</v>
      </c>
      <c r="L1316" s="189">
        <v>18827796</v>
      </c>
      <c r="M1316" s="196">
        <v>99.946950774270121</v>
      </c>
      <c r="N1316" s="189">
        <v>88903624</v>
      </c>
      <c r="O1316" s="189">
        <v>89230919</v>
      </c>
      <c r="P1316" s="196">
        <v>99.633204494957624</v>
      </c>
      <c r="Q1316" s="189">
        <v>232354</v>
      </c>
      <c r="R1316" s="192">
        <v>1.2341008905467445</v>
      </c>
      <c r="S1316" s="189">
        <v>21098</v>
      </c>
      <c r="T1316" s="192">
        <v>2.3644270723137805E-2</v>
      </c>
      <c r="U1316" s="189">
        <v>175117</v>
      </c>
      <c r="V1316" s="205">
        <v>0.93059192382150646</v>
      </c>
      <c r="W1316" s="189">
        <v>87670</v>
      </c>
      <c r="X1316" s="205">
        <v>9.861240260129428E-2</v>
      </c>
      <c r="Y1316" s="203">
        <v>108.81050300598145</v>
      </c>
      <c r="Z1316" s="203">
        <v>26.88566255569458</v>
      </c>
      <c r="AA1316" s="203">
        <v>219133.90234375</v>
      </c>
      <c r="AB1316" s="203">
        <v>35658.57568359375</v>
      </c>
    </row>
    <row r="1317" spans="1:28">
      <c r="A1317" s="352">
        <v>41838</v>
      </c>
      <c r="B1317" s="218" t="s">
        <v>121</v>
      </c>
      <c r="C1317" s="218" t="s">
        <v>122</v>
      </c>
      <c r="D1317" s="241"/>
      <c r="E1317" s="305">
        <v>123</v>
      </c>
      <c r="F1317" s="305">
        <v>39</v>
      </c>
      <c r="G1317" s="305">
        <v>364</v>
      </c>
      <c r="H1317" s="305">
        <v>117</v>
      </c>
      <c r="I1317" s="305">
        <v>1498</v>
      </c>
      <c r="J1317" s="305">
        <v>507</v>
      </c>
      <c r="K1317" s="215">
        <v>4745002</v>
      </c>
      <c r="L1317" s="215">
        <v>4870674</v>
      </c>
      <c r="M1317" s="216">
        <v>97.419822692871094</v>
      </c>
      <c r="N1317" s="215">
        <v>10522372</v>
      </c>
      <c r="O1317" s="215">
        <v>10822566</v>
      </c>
      <c r="P1317" s="216">
        <v>97.226219177246094</v>
      </c>
      <c r="Q1317" s="215">
        <v>22267</v>
      </c>
      <c r="R1317" s="217">
        <v>0.45716464519500732</v>
      </c>
      <c r="S1317" s="215">
        <v>115663</v>
      </c>
      <c r="T1317" s="217">
        <v>1.0687206983566284</v>
      </c>
      <c r="U1317" s="215">
        <v>232514</v>
      </c>
      <c r="V1317" s="217">
        <v>4.9001874923706055</v>
      </c>
      <c r="W1317" s="215">
        <v>155286</v>
      </c>
      <c r="X1317" s="217">
        <v>1.4757698774337769</v>
      </c>
      <c r="Y1317" s="217">
        <v>66.449684143066406</v>
      </c>
      <c r="Z1317" s="217">
        <v>26.049320220947266</v>
      </c>
      <c r="AA1317" s="217">
        <v>51657.3359375</v>
      </c>
      <c r="AB1317" s="216">
        <v>8601.134765625</v>
      </c>
    </row>
    <row r="1318" spans="1:28">
      <c r="A1318" s="352">
        <v>41838</v>
      </c>
      <c r="B1318" s="242" t="s">
        <v>123</v>
      </c>
      <c r="C1318" s="218" t="s">
        <v>122</v>
      </c>
      <c r="D1318" s="241"/>
      <c r="E1318" s="305">
        <v>158</v>
      </c>
      <c r="F1318" s="305">
        <v>9</v>
      </c>
      <c r="G1318" s="305">
        <v>483</v>
      </c>
      <c r="H1318" s="305">
        <v>28</v>
      </c>
      <c r="I1318" s="305">
        <v>1566</v>
      </c>
      <c r="J1318" s="305">
        <v>115</v>
      </c>
      <c r="K1318" s="215">
        <v>3882546</v>
      </c>
      <c r="L1318" s="215">
        <v>3953773</v>
      </c>
      <c r="M1318" s="216">
        <v>98.198509216308594</v>
      </c>
      <c r="N1318" s="215">
        <v>7568090</v>
      </c>
      <c r="O1318" s="215">
        <v>7715206</v>
      </c>
      <c r="P1318" s="216">
        <v>98.093170166015625</v>
      </c>
      <c r="Q1318" s="215">
        <v>3431</v>
      </c>
      <c r="R1318" s="217">
        <v>8.6777873337268829E-2</v>
      </c>
      <c r="S1318" s="215">
        <v>6506</v>
      </c>
      <c r="T1318" s="217">
        <v>8.4326975047588348E-2</v>
      </c>
      <c r="U1318" s="215">
        <v>112018</v>
      </c>
      <c r="V1318" s="217">
        <v>2.8851685523986816</v>
      </c>
      <c r="W1318" s="215">
        <v>72355</v>
      </c>
      <c r="X1318" s="217">
        <v>0.95605361461639404</v>
      </c>
      <c r="Y1318" s="217">
        <v>88.632904052734375</v>
      </c>
      <c r="Z1318" s="217">
        <v>32.961795806884766</v>
      </c>
      <c r="AA1318" s="217">
        <v>55279.6953125</v>
      </c>
      <c r="AB1318" s="216">
        <v>8429.5048828125</v>
      </c>
    </row>
    <row r="1319" spans="1:28">
      <c r="A1319" s="352">
        <v>41838</v>
      </c>
      <c r="B1319" s="242" t="s">
        <v>183</v>
      </c>
      <c r="C1319" s="218" t="s">
        <v>122</v>
      </c>
      <c r="D1319" s="241"/>
      <c r="E1319" s="305">
        <v>129</v>
      </c>
      <c r="F1319" s="305">
        <v>8</v>
      </c>
      <c r="G1319" s="305">
        <v>385</v>
      </c>
      <c r="H1319" s="305">
        <v>26</v>
      </c>
      <c r="I1319" s="305">
        <v>1472</v>
      </c>
      <c r="J1319" s="305">
        <v>100</v>
      </c>
      <c r="K1319" s="215">
        <v>3126361</v>
      </c>
      <c r="L1319" s="215">
        <v>3195400</v>
      </c>
      <c r="M1319" s="216">
        <v>97.839424133300781</v>
      </c>
      <c r="N1319" s="215">
        <v>6522514</v>
      </c>
      <c r="O1319" s="215">
        <v>6654933</v>
      </c>
      <c r="P1319" s="216">
        <v>98.010215759277344</v>
      </c>
      <c r="Q1319" s="215">
        <v>4129</v>
      </c>
      <c r="R1319" s="217">
        <v>0.1292169988155365</v>
      </c>
      <c r="S1319" s="215">
        <v>7528</v>
      </c>
      <c r="T1319" s="217">
        <v>0.11311909556388855</v>
      </c>
      <c r="U1319" s="215">
        <v>106517</v>
      </c>
      <c r="V1319" s="217">
        <v>3.4070601463317871</v>
      </c>
      <c r="W1319" s="215">
        <v>63788</v>
      </c>
      <c r="X1319" s="217">
        <v>0.97796648740768433</v>
      </c>
      <c r="Y1319" s="217">
        <v>85.677726745605469</v>
      </c>
      <c r="Z1319" s="217">
        <v>31.754194259643555</v>
      </c>
      <c r="AA1319" s="217">
        <v>39909.28125</v>
      </c>
      <c r="AB1319" s="216">
        <v>6282.494140625</v>
      </c>
    </row>
    <row r="1320" spans="1:28">
      <c r="A1320" s="352">
        <v>41838</v>
      </c>
      <c r="B1320" s="181" t="s">
        <v>126</v>
      </c>
      <c r="C1320" s="218" t="s">
        <v>122</v>
      </c>
      <c r="D1320" s="241"/>
      <c r="E1320" s="305">
        <v>103</v>
      </c>
      <c r="F1320" s="305">
        <v>4</v>
      </c>
      <c r="G1320" s="305">
        <v>302</v>
      </c>
      <c r="H1320" s="305">
        <v>12</v>
      </c>
      <c r="I1320" s="305">
        <v>936</v>
      </c>
      <c r="J1320" s="305">
        <v>50</v>
      </c>
      <c r="K1320" s="215">
        <v>2537928</v>
      </c>
      <c r="L1320" s="215">
        <v>2592046</v>
      </c>
      <c r="M1320" s="216">
        <v>97.912147521972656</v>
      </c>
      <c r="N1320" s="215">
        <v>5406671</v>
      </c>
      <c r="O1320" s="215">
        <v>5493252</v>
      </c>
      <c r="P1320" s="216">
        <v>98.423866271972656</v>
      </c>
      <c r="Q1320" s="215">
        <v>4202</v>
      </c>
      <c r="R1320" s="217">
        <v>0.16211132705211639</v>
      </c>
      <c r="S1320" s="215">
        <v>2256</v>
      </c>
      <c r="T1320" s="217">
        <v>4.1068568825721741E-2</v>
      </c>
      <c r="U1320" s="215">
        <v>80898</v>
      </c>
      <c r="V1320" s="217">
        <v>3.1875607967376709</v>
      </c>
      <c r="W1320" s="215">
        <v>47971</v>
      </c>
      <c r="X1320" s="217">
        <v>0.88725578784942627</v>
      </c>
      <c r="Y1320" s="217">
        <v>87.312431335449219</v>
      </c>
      <c r="Z1320" s="217">
        <v>32.209522247314453</v>
      </c>
      <c r="AA1320" s="217">
        <v>36112.48828125</v>
      </c>
      <c r="AB1320" s="216">
        <v>5404.22802734375</v>
      </c>
    </row>
    <row r="1321" spans="1:28">
      <c r="A1321" s="352">
        <v>41838</v>
      </c>
      <c r="B1321" s="181" t="s">
        <v>184</v>
      </c>
      <c r="C1321" s="218" t="s">
        <v>122</v>
      </c>
      <c r="D1321" s="241"/>
      <c r="E1321" s="305">
        <v>95</v>
      </c>
      <c r="F1321" s="305">
        <v>17</v>
      </c>
      <c r="G1321" s="305">
        <v>282</v>
      </c>
      <c r="H1321" s="305">
        <v>51</v>
      </c>
      <c r="I1321" s="305">
        <v>956</v>
      </c>
      <c r="J1321" s="305">
        <v>218</v>
      </c>
      <c r="K1321" s="215">
        <v>2647664</v>
      </c>
      <c r="L1321" s="215">
        <v>2718914</v>
      </c>
      <c r="M1321" s="216">
        <v>97.379470825195313</v>
      </c>
      <c r="N1321" s="215">
        <v>6390776</v>
      </c>
      <c r="O1321" s="215">
        <v>6545283</v>
      </c>
      <c r="P1321" s="216">
        <v>97.639411926269531</v>
      </c>
      <c r="Q1321" s="215">
        <v>10223</v>
      </c>
      <c r="R1321" s="217">
        <v>0.3759956955909729</v>
      </c>
      <c r="S1321" s="215">
        <v>26203</v>
      </c>
      <c r="T1321" s="217">
        <v>0.40033408999443054</v>
      </c>
      <c r="U1321" s="215">
        <v>115709</v>
      </c>
      <c r="V1321" s="217">
        <v>4.3702297210693359</v>
      </c>
      <c r="W1321" s="215">
        <v>67707</v>
      </c>
      <c r="X1321" s="217">
        <v>1.0594488382339478</v>
      </c>
      <c r="Y1321" s="217">
        <v>72.866943359375</v>
      </c>
      <c r="Z1321" s="217">
        <v>28.978382110595703</v>
      </c>
      <c r="AA1321" s="217">
        <v>34447.51171875</v>
      </c>
      <c r="AB1321" s="216">
        <v>5299.03173828125</v>
      </c>
    </row>
    <row r="1322" spans="1:28">
      <c r="A1322" s="352">
        <v>41838</v>
      </c>
      <c r="B1322" s="181" t="s">
        <v>131</v>
      </c>
      <c r="C1322" s="218" t="s">
        <v>176</v>
      </c>
      <c r="D1322" s="241"/>
      <c r="E1322" s="305">
        <v>164</v>
      </c>
      <c r="F1322" s="305">
        <v>20</v>
      </c>
      <c r="G1322" s="305">
        <v>478</v>
      </c>
      <c r="H1322" s="305">
        <v>50</v>
      </c>
      <c r="I1322" s="305">
        <v>1532</v>
      </c>
      <c r="J1322" s="305">
        <v>170</v>
      </c>
      <c r="K1322" s="215">
        <v>18480</v>
      </c>
      <c r="L1322" s="215">
        <v>14625691</v>
      </c>
      <c r="M1322" s="216">
        <v>0.12635301053524017</v>
      </c>
      <c r="N1322" s="215">
        <v>44741784</v>
      </c>
      <c r="O1322" s="215">
        <v>45018788</v>
      </c>
      <c r="P1322" s="216">
        <v>99.384689331054688</v>
      </c>
      <c r="Q1322" s="215">
        <v>0</v>
      </c>
      <c r="R1322" s="217">
        <v>0</v>
      </c>
      <c r="S1322" s="215">
        <v>0</v>
      </c>
      <c r="T1322" s="217">
        <v>0</v>
      </c>
      <c r="U1322" s="215">
        <v>89948</v>
      </c>
      <c r="V1322" s="217">
        <v>486.73159790039062</v>
      </c>
      <c r="W1322" s="215">
        <v>317784</v>
      </c>
      <c r="X1322" s="217">
        <v>0.7102622389793396</v>
      </c>
      <c r="Y1322" s="217">
        <v>41.717445373535156</v>
      </c>
      <c r="Z1322" s="217">
        <v>25.901754379272461</v>
      </c>
      <c r="AA1322" s="217">
        <v>76571.4453125</v>
      </c>
      <c r="AB1322" s="216">
        <v>15758.125</v>
      </c>
    </row>
    <row r="1323" spans="1:28">
      <c r="A1323" s="352">
        <v>41838</v>
      </c>
      <c r="B1323" s="181" t="s">
        <v>124</v>
      </c>
      <c r="C1323" s="181" t="s">
        <v>176</v>
      </c>
      <c r="D1323" s="241"/>
      <c r="E1323" s="180">
        <v>113</v>
      </c>
      <c r="F1323" s="180">
        <v>36</v>
      </c>
      <c r="G1323" s="180">
        <v>332</v>
      </c>
      <c r="H1323" s="180">
        <v>98</v>
      </c>
      <c r="I1323" s="180">
        <v>1251</v>
      </c>
      <c r="J1323" s="180">
        <v>350</v>
      </c>
      <c r="K1323" s="215">
        <v>15050</v>
      </c>
      <c r="L1323" s="215">
        <v>10287885</v>
      </c>
      <c r="M1323" s="216">
        <v>0.14628857374191284</v>
      </c>
      <c r="N1323" s="215">
        <v>29808830</v>
      </c>
      <c r="O1323" s="215">
        <v>30138908</v>
      </c>
      <c r="P1323" s="216">
        <v>98.904808044433594</v>
      </c>
      <c r="Q1323" s="215">
        <v>0</v>
      </c>
      <c r="R1323" s="217">
        <v>0</v>
      </c>
      <c r="S1323" s="215">
        <v>0</v>
      </c>
      <c r="T1323" s="217">
        <v>0</v>
      </c>
      <c r="U1323" s="215">
        <v>71427</v>
      </c>
      <c r="V1323" s="217">
        <v>474.59799194335937</v>
      </c>
      <c r="W1323" s="215">
        <v>164716</v>
      </c>
      <c r="X1323" s="217">
        <v>0.5525745153427124</v>
      </c>
      <c r="Y1323" s="217">
        <v>40.019111633300781</v>
      </c>
      <c r="Z1323" s="217">
        <v>25.69206428527832</v>
      </c>
      <c r="AA1323" s="217">
        <v>52507.56640625</v>
      </c>
      <c r="AB1323" s="216">
        <v>9697.607421875</v>
      </c>
    </row>
    <row r="1324" spans="1:28">
      <c r="A1324" s="352">
        <v>41838</v>
      </c>
      <c r="B1324" s="206" t="s">
        <v>133</v>
      </c>
      <c r="C1324" s="206" t="s">
        <v>176</v>
      </c>
      <c r="D1324" s="241"/>
      <c r="E1324" s="180">
        <v>163</v>
      </c>
      <c r="F1324" s="180">
        <v>8</v>
      </c>
      <c r="G1324" s="180">
        <v>482</v>
      </c>
      <c r="H1324" s="180">
        <v>24</v>
      </c>
      <c r="I1324" s="180">
        <v>1511</v>
      </c>
      <c r="J1324" s="180">
        <v>76</v>
      </c>
      <c r="K1324" s="254">
        <v>17710</v>
      </c>
      <c r="L1324" s="254">
        <v>13938142</v>
      </c>
      <c r="M1324" s="246">
        <v>0.12706141173839569</v>
      </c>
      <c r="N1324" s="254">
        <v>50361688</v>
      </c>
      <c r="O1324" s="254">
        <v>50561024</v>
      </c>
      <c r="P1324" s="246">
        <v>99.605751037597656</v>
      </c>
      <c r="Q1324" s="254">
        <v>0</v>
      </c>
      <c r="R1324" s="249">
        <v>0</v>
      </c>
      <c r="S1324" s="254">
        <v>0</v>
      </c>
      <c r="T1324" s="249">
        <v>0</v>
      </c>
      <c r="U1324" s="254">
        <v>84112</v>
      </c>
      <c r="V1324" s="249">
        <v>474.94070434570312</v>
      </c>
      <c r="W1324" s="254">
        <v>205890</v>
      </c>
      <c r="X1324" s="249">
        <v>0.4088226854801178</v>
      </c>
      <c r="Y1324" s="249">
        <v>41.142082214355469</v>
      </c>
      <c r="Z1324" s="249">
        <v>25.868902206420898</v>
      </c>
      <c r="AA1324" s="249">
        <v>94367.7578125</v>
      </c>
      <c r="AB1324" s="246">
        <v>18896.30078125</v>
      </c>
    </row>
    <row r="1325" spans="1:28">
      <c r="A1325" s="352">
        <v>41838</v>
      </c>
      <c r="B1325" s="206" t="s">
        <v>125</v>
      </c>
      <c r="C1325" s="206" t="s">
        <v>176</v>
      </c>
      <c r="D1325" s="241"/>
      <c r="E1325" s="180">
        <v>164</v>
      </c>
      <c r="F1325" s="180">
        <v>7</v>
      </c>
      <c r="G1325" s="180">
        <v>468</v>
      </c>
      <c r="H1325" s="180">
        <v>21</v>
      </c>
      <c r="I1325" s="180">
        <v>1506</v>
      </c>
      <c r="J1325" s="180">
        <v>74</v>
      </c>
      <c r="K1325" s="254">
        <v>17115</v>
      </c>
      <c r="L1325" s="254">
        <v>11333429</v>
      </c>
      <c r="M1325" s="246">
        <v>0.15101343393325806</v>
      </c>
      <c r="N1325" s="254">
        <v>37207012</v>
      </c>
      <c r="O1325" s="254">
        <v>37400308</v>
      </c>
      <c r="P1325" s="246">
        <v>99.483169555664063</v>
      </c>
      <c r="Q1325" s="254">
        <v>0</v>
      </c>
      <c r="R1325" s="249">
        <v>0</v>
      </c>
      <c r="S1325" s="254">
        <v>0</v>
      </c>
      <c r="T1325" s="249">
        <v>0</v>
      </c>
      <c r="U1325" s="254">
        <v>77849</v>
      </c>
      <c r="V1325" s="249">
        <v>454.85830688476562</v>
      </c>
      <c r="W1325" s="254">
        <v>168553</v>
      </c>
      <c r="X1325" s="249">
        <v>0.453014075756073</v>
      </c>
      <c r="Y1325" s="249">
        <v>40.477527618408203</v>
      </c>
      <c r="Z1325" s="249">
        <v>25.216938018798828</v>
      </c>
      <c r="AA1325" s="249">
        <v>68043.1484375</v>
      </c>
      <c r="AB1325" s="246">
        <v>12687.5595703125</v>
      </c>
    </row>
    <row r="1326" spans="1:28">
      <c r="A1326" s="352">
        <v>41838</v>
      </c>
      <c r="B1326" s="181" t="s">
        <v>127</v>
      </c>
      <c r="C1326" s="181" t="s">
        <v>128</v>
      </c>
      <c r="D1326" s="241"/>
      <c r="E1326" s="388">
        <v>150</v>
      </c>
      <c r="F1326" s="388">
        <v>12</v>
      </c>
      <c r="G1326" s="388">
        <v>450</v>
      </c>
      <c r="H1326" s="388">
        <v>36</v>
      </c>
      <c r="I1326" s="388">
        <v>1461</v>
      </c>
      <c r="J1326" s="388">
        <v>122</v>
      </c>
      <c r="K1326" s="187">
        <v>5175570</v>
      </c>
      <c r="L1326" s="187">
        <v>5179812</v>
      </c>
      <c r="M1326" s="185">
        <v>99.918106079101563</v>
      </c>
      <c r="N1326" s="187">
        <v>22114944</v>
      </c>
      <c r="O1326" s="187">
        <v>22195276</v>
      </c>
      <c r="P1326" s="185">
        <v>99.638069152832031</v>
      </c>
      <c r="Q1326" s="187">
        <v>145209</v>
      </c>
      <c r="R1326" s="186">
        <v>2.8033642768859863</v>
      </c>
      <c r="S1326" s="187">
        <v>12789</v>
      </c>
      <c r="T1326" s="186">
        <v>5.7620368897914886E-2</v>
      </c>
      <c r="U1326" s="187">
        <v>53927</v>
      </c>
      <c r="V1326" s="186">
        <v>1.0419528484344482</v>
      </c>
      <c r="W1326" s="187">
        <v>18821</v>
      </c>
      <c r="X1326" s="186">
        <v>8.5105344653129578E-2</v>
      </c>
      <c r="Y1326" s="186">
        <v>107.52341461181641</v>
      </c>
      <c r="Z1326" s="186">
        <v>28.041938781738281</v>
      </c>
      <c r="AA1326" s="186">
        <v>53588.51171875</v>
      </c>
      <c r="AB1326" s="185">
        <v>9264.966796875</v>
      </c>
    </row>
    <row r="1327" spans="1:28">
      <c r="A1327" s="352">
        <v>41838</v>
      </c>
      <c r="B1327" s="181" t="s">
        <v>129</v>
      </c>
      <c r="C1327" s="181" t="s">
        <v>128</v>
      </c>
      <c r="D1327" s="241"/>
      <c r="E1327" s="388">
        <v>151</v>
      </c>
      <c r="F1327" s="388">
        <v>3</v>
      </c>
      <c r="G1327" s="388">
        <v>449</v>
      </c>
      <c r="H1327" s="388">
        <v>8</v>
      </c>
      <c r="I1327" s="388">
        <v>1253</v>
      </c>
      <c r="J1327" s="388">
        <v>26</v>
      </c>
      <c r="K1327" s="187">
        <v>2860861</v>
      </c>
      <c r="L1327" s="187">
        <v>2864137</v>
      </c>
      <c r="M1327" s="185">
        <v>99.8856201171875</v>
      </c>
      <c r="N1327" s="187">
        <v>13830586</v>
      </c>
      <c r="O1327" s="187">
        <v>13895435</v>
      </c>
      <c r="P1327" s="185">
        <v>99.533309936523438</v>
      </c>
      <c r="Q1327" s="187">
        <v>39339</v>
      </c>
      <c r="R1327" s="186">
        <v>1.3735027313232422</v>
      </c>
      <c r="S1327" s="187">
        <v>4337</v>
      </c>
      <c r="T1327" s="186">
        <v>3.1211689114570618E-2</v>
      </c>
      <c r="U1327" s="187">
        <v>30572</v>
      </c>
      <c r="V1327" s="186">
        <v>1.0686293840408325</v>
      </c>
      <c r="W1327" s="187">
        <v>17122</v>
      </c>
      <c r="X1327" s="186">
        <v>0.12379807978868484</v>
      </c>
      <c r="Y1327" s="186">
        <v>105.76248168945313</v>
      </c>
      <c r="Z1327" s="186">
        <v>28.750627517700195</v>
      </c>
      <c r="AA1327" s="186">
        <v>39191.06640625</v>
      </c>
      <c r="AB1327" s="185">
        <v>6183.99853515625</v>
      </c>
    </row>
    <row r="1328" spans="1:28">
      <c r="A1328" s="352">
        <v>41838</v>
      </c>
      <c r="B1328" s="199" t="s">
        <v>130</v>
      </c>
      <c r="C1328" s="199" t="s">
        <v>128</v>
      </c>
      <c r="D1328" s="241"/>
      <c r="E1328" s="219">
        <v>176</v>
      </c>
      <c r="F1328" s="219">
        <v>5</v>
      </c>
      <c r="G1328" s="219">
        <v>528</v>
      </c>
      <c r="H1328" s="219">
        <v>15</v>
      </c>
      <c r="I1328" s="219">
        <v>860</v>
      </c>
      <c r="J1328" s="219">
        <v>33</v>
      </c>
      <c r="K1328" s="255">
        <v>6004823</v>
      </c>
      <c r="L1328" s="255">
        <v>6005738</v>
      </c>
      <c r="M1328" s="196">
        <v>99.984764099121094</v>
      </c>
      <c r="N1328" s="255">
        <v>29635188</v>
      </c>
      <c r="O1328" s="255">
        <v>29715656</v>
      </c>
      <c r="P1328" s="196">
        <v>99.729209899902344</v>
      </c>
      <c r="Q1328" s="255">
        <v>43658</v>
      </c>
      <c r="R1328" s="214">
        <v>0.72693812847137451</v>
      </c>
      <c r="S1328" s="255">
        <v>2031</v>
      </c>
      <c r="T1328" s="214">
        <v>6.8347807973623276E-3</v>
      </c>
      <c r="U1328" s="255">
        <v>47154</v>
      </c>
      <c r="V1328" s="214">
        <v>0.78526878356933594</v>
      </c>
      <c r="W1328" s="255">
        <v>24910</v>
      </c>
      <c r="X1328" s="214">
        <v>8.4055483341217041E-2</v>
      </c>
      <c r="Y1328" s="256">
        <v>112.72116088867187</v>
      </c>
      <c r="Z1328" s="256">
        <v>25.879751205444336</v>
      </c>
      <c r="AA1328" s="256">
        <v>67500.5703125</v>
      </c>
      <c r="AB1328" s="256">
        <v>11449.2734375</v>
      </c>
    </row>
    <row r="1329" spans="1:28">
      <c r="A1329" s="352">
        <v>41838</v>
      </c>
      <c r="B1329" s="180" t="s">
        <v>132</v>
      </c>
      <c r="C1329" s="180" t="s">
        <v>128</v>
      </c>
      <c r="D1329" s="241"/>
      <c r="E1329" s="219">
        <v>178</v>
      </c>
      <c r="F1329" s="219">
        <v>5</v>
      </c>
      <c r="G1329" s="219">
        <v>527</v>
      </c>
      <c r="H1329" s="219">
        <v>15</v>
      </c>
      <c r="I1329" s="219">
        <v>1011</v>
      </c>
      <c r="J1329" s="219">
        <v>32</v>
      </c>
      <c r="K1329" s="219">
        <v>4776554</v>
      </c>
      <c r="L1329" s="219">
        <v>4778109</v>
      </c>
      <c r="M1329" s="196">
        <v>99.967453002929688</v>
      </c>
      <c r="N1329" s="219">
        <v>23322906</v>
      </c>
      <c r="O1329" s="219">
        <v>23424552</v>
      </c>
      <c r="P1329" s="196">
        <v>99.566070556640625</v>
      </c>
      <c r="Q1329" s="219">
        <v>4148</v>
      </c>
      <c r="R1329" s="196">
        <v>8.6812585592269897E-2</v>
      </c>
      <c r="S1329" s="219">
        <v>1941</v>
      </c>
      <c r="T1329" s="196">
        <v>8.2861781120300293E-3</v>
      </c>
      <c r="U1329" s="219">
        <v>43464</v>
      </c>
      <c r="V1329" s="196">
        <v>0.90994471311569214</v>
      </c>
      <c r="W1329" s="219">
        <v>26817</v>
      </c>
      <c r="X1329" s="196">
        <v>0.11498138308525085</v>
      </c>
      <c r="Y1329" s="194">
        <v>109.23495483398437</v>
      </c>
      <c r="Z1329" s="194">
        <v>24.870332717895508</v>
      </c>
      <c r="AA1329" s="194">
        <v>58853.75390625</v>
      </c>
      <c r="AB1329" s="194">
        <v>8760.3369140625</v>
      </c>
    </row>
    <row r="1330" spans="1:28">
      <c r="A1330" s="352">
        <v>41837</v>
      </c>
      <c r="B1330" s="199" t="s">
        <v>6</v>
      </c>
      <c r="C1330" s="199"/>
      <c r="D1330" s="241"/>
      <c r="E1330" s="219">
        <v>1867</v>
      </c>
      <c r="F1330" s="219">
        <v>171</v>
      </c>
      <c r="G1330" s="219">
        <v>5530</v>
      </c>
      <c r="H1330" s="219">
        <v>494</v>
      </c>
      <c r="I1330" s="219">
        <v>16804</v>
      </c>
      <c r="J1330" s="219">
        <v>1860</v>
      </c>
      <c r="K1330" s="255">
        <v>35684477</v>
      </c>
      <c r="L1330" s="255">
        <v>86248542</v>
      </c>
      <c r="M1330" s="196">
        <v>41.37400606725619</v>
      </c>
      <c r="N1330" s="255">
        <v>289832775</v>
      </c>
      <c r="O1330" s="255">
        <v>291991942</v>
      </c>
      <c r="P1330" s="196">
        <v>99.26053884048622</v>
      </c>
      <c r="Q1330" s="255">
        <v>303703</v>
      </c>
      <c r="R1330" s="214" t="e">
        <v>#DIV/0!</v>
      </c>
      <c r="S1330" s="255">
        <v>163968</v>
      </c>
      <c r="T1330" s="214">
        <v>0.12991055844561744</v>
      </c>
      <c r="U1330" s="255">
        <v>1160333</v>
      </c>
      <c r="V1330" s="214">
        <v>3.2516464036664043</v>
      </c>
      <c r="W1330" s="255">
        <v>1346986</v>
      </c>
      <c r="X1330" s="214">
        <v>0.46474591735364484</v>
      </c>
      <c r="Y1330" s="256">
        <v>77.237127304077148</v>
      </c>
      <c r="Z1330" s="256">
        <v>27.808455308278401</v>
      </c>
      <c r="AA1330" s="256">
        <v>746120.71484375</v>
      </c>
      <c r="AB1330" s="256">
        <v>129471.93408203125</v>
      </c>
    </row>
    <row r="1331" spans="1:28">
      <c r="A1331" s="352">
        <v>41837</v>
      </c>
      <c r="B1331" s="180" t="s">
        <v>134</v>
      </c>
      <c r="C1331" s="180"/>
      <c r="D1331" s="241"/>
      <c r="E1331" s="219">
        <v>608</v>
      </c>
      <c r="F1331" s="219">
        <v>78</v>
      </c>
      <c r="G1331" s="219">
        <v>1816</v>
      </c>
      <c r="H1331" s="219">
        <v>236</v>
      </c>
      <c r="I1331" s="219">
        <v>6416</v>
      </c>
      <c r="J1331" s="219">
        <v>996</v>
      </c>
      <c r="K1331" s="219">
        <v>16982365</v>
      </c>
      <c r="L1331" s="219">
        <v>17378422</v>
      </c>
      <c r="M1331" s="196">
        <v>97.720984103159651</v>
      </c>
      <c r="N1331" s="219">
        <v>36169307</v>
      </c>
      <c r="O1331" s="219">
        <v>36990729</v>
      </c>
      <c r="P1331" s="196">
        <v>97.779384126222553</v>
      </c>
      <c r="Q1331" s="219">
        <v>50134</v>
      </c>
      <c r="R1331" s="196">
        <v>0.28848418965329137</v>
      </c>
      <c r="S1331" s="219">
        <v>145134</v>
      </c>
      <c r="T1331" s="196">
        <v>0.39235236317742911</v>
      </c>
      <c r="U1331" s="219">
        <v>652835</v>
      </c>
      <c r="V1331" s="196">
        <v>3.8441937137061952</v>
      </c>
      <c r="W1331" s="219">
        <v>410277</v>
      </c>
      <c r="X1331" s="196">
        <v>1.1343236435455748</v>
      </c>
      <c r="Y1331" s="194">
        <v>80.696456909179688</v>
      </c>
      <c r="Z1331" s="194">
        <v>30.501026153564453</v>
      </c>
      <c r="AA1331" s="194">
        <v>225142.125</v>
      </c>
      <c r="AB1331" s="194">
        <v>34258.810546875</v>
      </c>
    </row>
    <row r="1332" spans="1:28">
      <c r="A1332" s="352">
        <v>41837</v>
      </c>
      <c r="B1332" s="180" t="s">
        <v>175</v>
      </c>
      <c r="C1332" s="180"/>
      <c r="D1332" s="241"/>
      <c r="E1332" s="219">
        <v>604</v>
      </c>
      <c r="F1332" s="219">
        <v>68</v>
      </c>
      <c r="G1332" s="219">
        <v>1760</v>
      </c>
      <c r="H1332" s="219">
        <v>184</v>
      </c>
      <c r="I1332" s="219">
        <v>5796</v>
      </c>
      <c r="J1332" s="219">
        <v>652</v>
      </c>
      <c r="K1332" s="219">
        <v>68040</v>
      </c>
      <c r="L1332" s="219">
        <v>50224945</v>
      </c>
      <c r="M1332" s="196">
        <v>0.13547053162527106</v>
      </c>
      <c r="N1332" s="219">
        <v>164804262</v>
      </c>
      <c r="O1332" s="219">
        <v>165775874</v>
      </c>
      <c r="P1332" s="196">
        <v>99.413900239790024</v>
      </c>
      <c r="Q1332" s="219">
        <v>0</v>
      </c>
      <c r="R1332" s="196" t="e">
        <v>#DIV/0!</v>
      </c>
      <c r="S1332" s="219">
        <v>0</v>
      </c>
      <c r="T1332" s="196" t="e">
        <v>#DIV/0!</v>
      </c>
      <c r="U1332" s="219">
        <v>326289</v>
      </c>
      <c r="V1332" s="196">
        <v>479.55468308302216</v>
      </c>
      <c r="W1332" s="219">
        <v>842274</v>
      </c>
      <c r="X1332" s="196">
        <v>0.51107536412150456</v>
      </c>
      <c r="Y1332" s="194">
        <v>40.913747787475586</v>
      </c>
      <c r="Z1332" s="194">
        <v>25.798497200012207</v>
      </c>
      <c r="AA1332" s="194">
        <v>295841.03125</v>
      </c>
      <c r="AB1332" s="194">
        <v>58730.71484375</v>
      </c>
    </row>
    <row r="1333" spans="1:28">
      <c r="A1333" s="352">
        <v>41837</v>
      </c>
      <c r="B1333" s="218" t="s">
        <v>135</v>
      </c>
      <c r="C1333" s="126"/>
      <c r="D1333" s="241"/>
      <c r="E1333" s="219">
        <v>655</v>
      </c>
      <c r="F1333" s="219">
        <v>25</v>
      </c>
      <c r="G1333" s="219">
        <v>1954</v>
      </c>
      <c r="H1333" s="219">
        <v>74</v>
      </c>
      <c r="I1333" s="219">
        <v>4592</v>
      </c>
      <c r="J1333" s="219">
        <v>212</v>
      </c>
      <c r="K1333" s="189">
        <v>18634072</v>
      </c>
      <c r="L1333" s="189">
        <v>18645175</v>
      </c>
      <c r="M1333" s="196">
        <v>99.940451081848252</v>
      </c>
      <c r="N1333" s="189">
        <v>88859206</v>
      </c>
      <c r="O1333" s="189">
        <v>89225339</v>
      </c>
      <c r="P1333" s="196">
        <v>99.589653562425809</v>
      </c>
      <c r="Q1333" s="189">
        <v>253569</v>
      </c>
      <c r="R1333" s="192">
        <v>1.3599711478708276</v>
      </c>
      <c r="S1333" s="189">
        <v>18834</v>
      </c>
      <c r="T1333" s="192">
        <v>2.1108353352194208E-2</v>
      </c>
      <c r="U1333" s="189">
        <v>181209</v>
      </c>
      <c r="V1333" s="205">
        <v>0.97246056536111714</v>
      </c>
      <c r="W1333" s="189">
        <v>94435</v>
      </c>
      <c r="X1333" s="205">
        <v>0.10627486487281985</v>
      </c>
      <c r="Y1333" s="203">
        <v>110.10117721557617</v>
      </c>
      <c r="Z1333" s="203">
        <v>27.125842571258545</v>
      </c>
      <c r="AA1333" s="203">
        <v>225137.55859375</v>
      </c>
      <c r="AB1333" s="203">
        <v>36482.40869140625</v>
      </c>
    </row>
    <row r="1334" spans="1:28">
      <c r="A1334" s="352">
        <v>41837</v>
      </c>
      <c r="B1334" s="218" t="s">
        <v>121</v>
      </c>
      <c r="C1334" s="218" t="s">
        <v>122</v>
      </c>
      <c r="D1334" s="241"/>
      <c r="E1334" s="305">
        <v>123</v>
      </c>
      <c r="F1334" s="305">
        <v>39</v>
      </c>
      <c r="G1334" s="305">
        <v>364</v>
      </c>
      <c r="H1334" s="305">
        <v>118</v>
      </c>
      <c r="I1334" s="305">
        <v>1488</v>
      </c>
      <c r="J1334" s="305">
        <v>511</v>
      </c>
      <c r="K1334" s="215">
        <v>4859128</v>
      </c>
      <c r="L1334" s="215">
        <v>4991298</v>
      </c>
      <c r="M1334" s="216">
        <v>97.35198974609375</v>
      </c>
      <c r="N1334" s="215">
        <v>10294045</v>
      </c>
      <c r="O1334" s="215">
        <v>10568798</v>
      </c>
      <c r="P1334" s="216">
        <v>97.400337219238281</v>
      </c>
      <c r="Q1334" s="215">
        <v>25162</v>
      </c>
      <c r="R1334" s="217">
        <v>0.50411736965179443</v>
      </c>
      <c r="S1334" s="215">
        <v>90173</v>
      </c>
      <c r="T1334" s="217">
        <v>0.85320013761520386</v>
      </c>
      <c r="U1334" s="215">
        <v>242340</v>
      </c>
      <c r="V1334" s="217">
        <v>4.9873147010803223</v>
      </c>
      <c r="W1334" s="215">
        <v>156418</v>
      </c>
      <c r="X1334" s="217">
        <v>1.5194998979568481</v>
      </c>
      <c r="Y1334" s="217">
        <v>67.733375549316406</v>
      </c>
      <c r="Z1334" s="217">
        <v>24.719133377075195</v>
      </c>
      <c r="AA1334" s="217">
        <v>52968.41015625</v>
      </c>
      <c r="AB1334" s="216">
        <v>7885.662109375</v>
      </c>
    </row>
    <row r="1335" spans="1:28">
      <c r="A1335" s="352">
        <v>41837</v>
      </c>
      <c r="B1335" s="242" t="s">
        <v>123</v>
      </c>
      <c r="C1335" s="218" t="s">
        <v>122</v>
      </c>
      <c r="D1335" s="241"/>
      <c r="E1335" s="305">
        <v>158</v>
      </c>
      <c r="F1335" s="305">
        <v>9</v>
      </c>
      <c r="G1335" s="305">
        <v>483</v>
      </c>
      <c r="H1335" s="305">
        <v>28</v>
      </c>
      <c r="I1335" s="305">
        <v>1564</v>
      </c>
      <c r="J1335" s="305">
        <v>115</v>
      </c>
      <c r="K1335" s="215">
        <v>3883403</v>
      </c>
      <c r="L1335" s="215">
        <v>3955948</v>
      </c>
      <c r="M1335" s="216">
        <v>98.166175842285156</v>
      </c>
      <c r="N1335" s="215">
        <v>7689319</v>
      </c>
      <c r="O1335" s="215">
        <v>7843279</v>
      </c>
      <c r="P1335" s="216">
        <v>98.03704833984375</v>
      </c>
      <c r="Q1335" s="215">
        <v>5653</v>
      </c>
      <c r="R1335" s="217">
        <v>0.14289873838424683</v>
      </c>
      <c r="S1335" s="215">
        <v>7587</v>
      </c>
      <c r="T1335" s="217">
        <v>9.6732504665851593E-2</v>
      </c>
      <c r="U1335" s="215">
        <v>111133</v>
      </c>
      <c r="V1335" s="217">
        <v>2.8617427349090576</v>
      </c>
      <c r="W1335" s="215">
        <v>71001</v>
      </c>
      <c r="X1335" s="217">
        <v>0.92337173223495483</v>
      </c>
      <c r="Y1335" s="217">
        <v>87.759307861328125</v>
      </c>
      <c r="Z1335" s="217">
        <v>33.082530975341797</v>
      </c>
      <c r="AA1335" s="217">
        <v>54626.77734375</v>
      </c>
      <c r="AB1335" s="216">
        <v>8430.84765625</v>
      </c>
    </row>
    <row r="1336" spans="1:28">
      <c r="A1336" s="352">
        <v>41837</v>
      </c>
      <c r="B1336" s="242" t="s">
        <v>183</v>
      </c>
      <c r="C1336" s="218" t="s">
        <v>122</v>
      </c>
      <c r="D1336" s="241"/>
      <c r="E1336" s="305">
        <v>129</v>
      </c>
      <c r="F1336" s="305">
        <v>9</v>
      </c>
      <c r="G1336" s="305">
        <v>385</v>
      </c>
      <c r="H1336" s="305">
        <v>27</v>
      </c>
      <c r="I1336" s="305">
        <v>1472</v>
      </c>
      <c r="J1336" s="305">
        <v>102</v>
      </c>
      <c r="K1336" s="215">
        <v>3126876</v>
      </c>
      <c r="L1336" s="215">
        <v>3197041</v>
      </c>
      <c r="M1336" s="216">
        <v>97.805313110351562</v>
      </c>
      <c r="N1336" s="215">
        <v>6670557</v>
      </c>
      <c r="O1336" s="215">
        <v>6832804</v>
      </c>
      <c r="P1336" s="216">
        <v>97.625473022460938</v>
      </c>
      <c r="Q1336" s="215">
        <v>6346</v>
      </c>
      <c r="R1336" s="217">
        <v>0.19849604368209839</v>
      </c>
      <c r="S1336" s="215">
        <v>18498</v>
      </c>
      <c r="T1336" s="217">
        <v>0.27072340250015259</v>
      </c>
      <c r="U1336" s="215">
        <v>106756</v>
      </c>
      <c r="V1336" s="217">
        <v>3.414142370223999</v>
      </c>
      <c r="W1336" s="215">
        <v>66030</v>
      </c>
      <c r="X1336" s="217">
        <v>0.98987233638763428</v>
      </c>
      <c r="Y1336" s="217">
        <v>85.789466857910156</v>
      </c>
      <c r="Z1336" s="217">
        <v>32.394050598144531</v>
      </c>
      <c r="AA1336" s="217">
        <v>42453.4140625</v>
      </c>
      <c r="AB1336" s="216">
        <v>6743.00537109375</v>
      </c>
    </row>
    <row r="1337" spans="1:28">
      <c r="A1337" s="352">
        <v>41837</v>
      </c>
      <c r="B1337" s="181" t="s">
        <v>126</v>
      </c>
      <c r="C1337" s="218" t="s">
        <v>122</v>
      </c>
      <c r="D1337" s="241"/>
      <c r="E1337" s="305">
        <v>103</v>
      </c>
      <c r="F1337" s="305">
        <v>4</v>
      </c>
      <c r="G1337" s="305">
        <v>302</v>
      </c>
      <c r="H1337" s="305">
        <v>12</v>
      </c>
      <c r="I1337" s="305">
        <v>936</v>
      </c>
      <c r="J1337" s="305">
        <v>50</v>
      </c>
      <c r="K1337" s="215">
        <v>2524316</v>
      </c>
      <c r="L1337" s="215">
        <v>2577483</v>
      </c>
      <c r="M1337" s="216">
        <v>97.937248229980469</v>
      </c>
      <c r="N1337" s="215">
        <v>5488365</v>
      </c>
      <c r="O1337" s="215">
        <v>5573309</v>
      </c>
      <c r="P1337" s="216">
        <v>98.475875854492188</v>
      </c>
      <c r="Q1337" s="215">
        <v>2728</v>
      </c>
      <c r="R1337" s="217">
        <v>0.10583969205617905</v>
      </c>
      <c r="S1337" s="215">
        <v>1347</v>
      </c>
      <c r="T1337" s="217">
        <v>2.4168765172362328E-2</v>
      </c>
      <c r="U1337" s="215">
        <v>82730</v>
      </c>
      <c r="V1337" s="217">
        <v>3.2773234844207764</v>
      </c>
      <c r="W1337" s="215">
        <v>52068</v>
      </c>
      <c r="X1337" s="217">
        <v>0.94869786500930786</v>
      </c>
      <c r="Y1337" s="217">
        <v>85.824073791503906</v>
      </c>
      <c r="Z1337" s="217">
        <v>31.791255950927734</v>
      </c>
      <c r="AA1337" s="217">
        <v>38723.23828125</v>
      </c>
      <c r="AB1337" s="216">
        <v>5608.2431640625</v>
      </c>
    </row>
    <row r="1338" spans="1:28">
      <c r="A1338" s="352">
        <v>41837</v>
      </c>
      <c r="B1338" s="181" t="s">
        <v>184</v>
      </c>
      <c r="C1338" s="218" t="s">
        <v>122</v>
      </c>
      <c r="D1338" s="241"/>
      <c r="E1338" s="305">
        <v>95</v>
      </c>
      <c r="F1338" s="305">
        <v>17</v>
      </c>
      <c r="G1338" s="305">
        <v>282</v>
      </c>
      <c r="H1338" s="305">
        <v>51</v>
      </c>
      <c r="I1338" s="305">
        <v>956</v>
      </c>
      <c r="J1338" s="305">
        <v>218</v>
      </c>
      <c r="K1338" s="215">
        <v>2588642</v>
      </c>
      <c r="L1338" s="215">
        <v>2656652</v>
      </c>
      <c r="M1338" s="216">
        <v>97.440010070800781</v>
      </c>
      <c r="N1338" s="215">
        <v>6027021</v>
      </c>
      <c r="O1338" s="215">
        <v>6172539</v>
      </c>
      <c r="P1338" s="216">
        <v>97.642494201660156</v>
      </c>
      <c r="Q1338" s="215">
        <v>10245</v>
      </c>
      <c r="R1338" s="217">
        <v>0.38563576340675354</v>
      </c>
      <c r="S1338" s="215">
        <v>27529</v>
      </c>
      <c r="T1338" s="217">
        <v>0.44599151611328125</v>
      </c>
      <c r="U1338" s="215">
        <v>109876</v>
      </c>
      <c r="V1338" s="217">
        <v>4.244542121887207</v>
      </c>
      <c r="W1338" s="215">
        <v>64760</v>
      </c>
      <c r="X1338" s="217">
        <v>1.0744943618774414</v>
      </c>
      <c r="Y1338" s="217">
        <v>76.376060485839844</v>
      </c>
      <c r="Z1338" s="217">
        <v>30.518159866333008</v>
      </c>
      <c r="AA1338" s="217">
        <v>36370.28515625</v>
      </c>
      <c r="AB1338" s="216">
        <v>5591.05224609375</v>
      </c>
    </row>
    <row r="1339" spans="1:28">
      <c r="A1339" s="352">
        <v>41837</v>
      </c>
      <c r="B1339" s="181" t="s">
        <v>131</v>
      </c>
      <c r="C1339" s="218" t="s">
        <v>176</v>
      </c>
      <c r="D1339" s="241"/>
      <c r="E1339" s="305">
        <v>164</v>
      </c>
      <c r="F1339" s="305">
        <v>19</v>
      </c>
      <c r="G1339" s="305">
        <v>478</v>
      </c>
      <c r="H1339" s="305">
        <v>47</v>
      </c>
      <c r="I1339" s="305">
        <v>1532</v>
      </c>
      <c r="J1339" s="305">
        <v>164</v>
      </c>
      <c r="K1339" s="215">
        <v>18375</v>
      </c>
      <c r="L1339" s="215">
        <v>14690929</v>
      </c>
      <c r="M1339" s="216">
        <v>0.12507718801498413</v>
      </c>
      <c r="N1339" s="215">
        <v>46154276</v>
      </c>
      <c r="O1339" s="215">
        <v>46422532</v>
      </c>
      <c r="P1339" s="216">
        <v>99.422142028808594</v>
      </c>
      <c r="Q1339" s="215">
        <v>0</v>
      </c>
      <c r="R1339" s="217">
        <v>0</v>
      </c>
      <c r="S1339" s="215">
        <v>0</v>
      </c>
      <c r="T1339" s="217">
        <v>0</v>
      </c>
      <c r="U1339" s="215">
        <v>95049</v>
      </c>
      <c r="V1339" s="217">
        <v>517.27349853515625</v>
      </c>
      <c r="W1339" s="215">
        <v>312313</v>
      </c>
      <c r="X1339" s="217">
        <v>0.67667186260223389</v>
      </c>
      <c r="Y1339" s="217">
        <v>41.547306060791016</v>
      </c>
      <c r="Z1339" s="217">
        <v>26.439361572265625</v>
      </c>
      <c r="AA1339" s="217">
        <v>80445.7109375</v>
      </c>
      <c r="AB1339" s="216">
        <v>16459.43359375</v>
      </c>
    </row>
    <row r="1340" spans="1:28">
      <c r="A1340" s="352">
        <v>41837</v>
      </c>
      <c r="B1340" s="181" t="s">
        <v>124</v>
      </c>
      <c r="C1340" s="181" t="s">
        <v>176</v>
      </c>
      <c r="D1340" s="241"/>
      <c r="E1340" s="180">
        <v>113</v>
      </c>
      <c r="F1340" s="180">
        <v>36</v>
      </c>
      <c r="G1340" s="180">
        <v>332</v>
      </c>
      <c r="H1340" s="180">
        <v>98</v>
      </c>
      <c r="I1340" s="180">
        <v>1249</v>
      </c>
      <c r="J1340" s="180">
        <v>350</v>
      </c>
      <c r="K1340" s="215">
        <v>15050</v>
      </c>
      <c r="L1340" s="215">
        <v>10485301</v>
      </c>
      <c r="M1340" s="216">
        <v>0.14353427290916443</v>
      </c>
      <c r="N1340" s="215">
        <v>30100054</v>
      </c>
      <c r="O1340" s="215">
        <v>30414294</v>
      </c>
      <c r="P1340" s="216">
        <v>98.966804504394531</v>
      </c>
      <c r="Q1340" s="215">
        <v>0</v>
      </c>
      <c r="R1340" s="217">
        <v>0</v>
      </c>
      <c r="S1340" s="215">
        <v>0</v>
      </c>
      <c r="T1340" s="217">
        <v>0</v>
      </c>
      <c r="U1340" s="215">
        <v>75554</v>
      </c>
      <c r="V1340" s="217">
        <v>502.01992797851563</v>
      </c>
      <c r="W1340" s="215">
        <v>156307</v>
      </c>
      <c r="X1340" s="217">
        <v>0.51929140090942383</v>
      </c>
      <c r="Y1340" s="217">
        <v>39.795524597167969</v>
      </c>
      <c r="Z1340" s="217">
        <v>25.447896957397461</v>
      </c>
      <c r="AA1340" s="217">
        <v>52708.453125</v>
      </c>
      <c r="AB1340" s="216">
        <v>9988.3701171875</v>
      </c>
    </row>
    <row r="1341" spans="1:28">
      <c r="A1341" s="352">
        <v>41837</v>
      </c>
      <c r="B1341" s="206" t="s">
        <v>133</v>
      </c>
      <c r="C1341" s="206" t="s">
        <v>176</v>
      </c>
      <c r="D1341" s="241"/>
      <c r="E1341" s="180">
        <v>163</v>
      </c>
      <c r="F1341" s="180">
        <v>6</v>
      </c>
      <c r="G1341" s="180">
        <v>482</v>
      </c>
      <c r="H1341" s="180">
        <v>18</v>
      </c>
      <c r="I1341" s="180">
        <v>1509</v>
      </c>
      <c r="J1341" s="180">
        <v>64</v>
      </c>
      <c r="K1341" s="254">
        <v>17500</v>
      </c>
      <c r="L1341" s="254">
        <v>13750800</v>
      </c>
      <c r="M1341" s="246">
        <v>0.1272653192281723</v>
      </c>
      <c r="N1341" s="254">
        <v>50485552</v>
      </c>
      <c r="O1341" s="254">
        <v>50683040</v>
      </c>
      <c r="P1341" s="246">
        <v>99.610343933105469</v>
      </c>
      <c r="Q1341" s="254">
        <v>0</v>
      </c>
      <c r="R1341" s="249">
        <v>0</v>
      </c>
      <c r="S1341" s="254">
        <v>0</v>
      </c>
      <c r="T1341" s="249">
        <v>0</v>
      </c>
      <c r="U1341" s="254">
        <v>78748</v>
      </c>
      <c r="V1341" s="249">
        <v>449.98858642578125</v>
      </c>
      <c r="W1341" s="254">
        <v>202974</v>
      </c>
      <c r="X1341" s="249">
        <v>0.40204373002052307</v>
      </c>
      <c r="Y1341" s="249">
        <v>42.002696990966797</v>
      </c>
      <c r="Z1341" s="249">
        <v>25.932971954345703</v>
      </c>
      <c r="AA1341" s="249">
        <v>92660.28125</v>
      </c>
      <c r="AB1341" s="246">
        <v>18591.138671875</v>
      </c>
    </row>
    <row r="1342" spans="1:28">
      <c r="A1342" s="352">
        <v>41837</v>
      </c>
      <c r="B1342" s="206" t="s">
        <v>125</v>
      </c>
      <c r="C1342" s="206" t="s">
        <v>176</v>
      </c>
      <c r="D1342" s="241"/>
      <c r="E1342" s="180">
        <v>164</v>
      </c>
      <c r="F1342" s="180">
        <v>7</v>
      </c>
      <c r="G1342" s="180">
        <v>468</v>
      </c>
      <c r="H1342" s="180">
        <v>21</v>
      </c>
      <c r="I1342" s="180">
        <v>1506</v>
      </c>
      <c r="J1342" s="180">
        <v>74</v>
      </c>
      <c r="K1342" s="254">
        <v>17115</v>
      </c>
      <c r="L1342" s="254">
        <v>11297915</v>
      </c>
      <c r="M1342" s="246">
        <v>0.15148812532424927</v>
      </c>
      <c r="N1342" s="254">
        <v>38064380</v>
      </c>
      <c r="O1342" s="254">
        <v>38256008</v>
      </c>
      <c r="P1342" s="246">
        <v>99.499092102050781</v>
      </c>
      <c r="Q1342" s="254">
        <v>0</v>
      </c>
      <c r="R1342" s="249">
        <v>0</v>
      </c>
      <c r="S1342" s="254">
        <v>0</v>
      </c>
      <c r="T1342" s="249">
        <v>0</v>
      </c>
      <c r="U1342" s="254">
        <v>76938</v>
      </c>
      <c r="V1342" s="249">
        <v>449.53549194335937</v>
      </c>
      <c r="W1342" s="254">
        <v>170680</v>
      </c>
      <c r="X1342" s="249">
        <v>0.44839820265769958</v>
      </c>
      <c r="Y1342" s="249">
        <v>40.309463500976563</v>
      </c>
      <c r="Z1342" s="249">
        <v>25.373758316040039</v>
      </c>
      <c r="AA1342" s="249">
        <v>70026.5859375</v>
      </c>
      <c r="AB1342" s="246">
        <v>13691.7724609375</v>
      </c>
    </row>
    <row r="1343" spans="1:28">
      <c r="A1343" s="352">
        <v>41837</v>
      </c>
      <c r="B1343" s="181" t="s">
        <v>127</v>
      </c>
      <c r="C1343" s="181" t="s">
        <v>128</v>
      </c>
      <c r="D1343" s="241"/>
      <c r="E1343" s="388">
        <v>150</v>
      </c>
      <c r="F1343" s="388">
        <v>12</v>
      </c>
      <c r="G1343" s="388">
        <v>450</v>
      </c>
      <c r="H1343" s="388">
        <v>36</v>
      </c>
      <c r="I1343" s="388">
        <v>1464</v>
      </c>
      <c r="J1343" s="388">
        <v>122</v>
      </c>
      <c r="K1343" s="187">
        <v>5033902</v>
      </c>
      <c r="L1343" s="187">
        <v>5038807</v>
      </c>
      <c r="M1343" s="185">
        <v>99.902656555175781</v>
      </c>
      <c r="N1343" s="187">
        <v>21869432</v>
      </c>
      <c r="O1343" s="187">
        <v>21965068</v>
      </c>
      <c r="P1343" s="185">
        <v>99.564598083496094</v>
      </c>
      <c r="Q1343" s="187">
        <v>126642</v>
      </c>
      <c r="R1343" s="186">
        <v>2.5133330821990967</v>
      </c>
      <c r="S1343" s="187">
        <v>6705</v>
      </c>
      <c r="T1343" s="186">
        <v>3.0525742098689079E-2</v>
      </c>
      <c r="U1343" s="187">
        <v>51509</v>
      </c>
      <c r="V1343" s="186">
        <v>1.0232419967651367</v>
      </c>
      <c r="W1343" s="187">
        <v>17584</v>
      </c>
      <c r="X1343" s="186">
        <v>8.0404467880725861E-2</v>
      </c>
      <c r="Y1343" s="186">
        <v>109.98551177978516</v>
      </c>
      <c r="Z1343" s="186">
        <v>27.602106094360352</v>
      </c>
      <c r="AA1343" s="186">
        <v>54582.2109375</v>
      </c>
      <c r="AB1343" s="185">
        <v>8743.43359375</v>
      </c>
    </row>
    <row r="1344" spans="1:28">
      <c r="A1344" s="352">
        <v>41837</v>
      </c>
      <c r="B1344" s="181" t="s">
        <v>129</v>
      </c>
      <c r="C1344" s="181" t="s">
        <v>128</v>
      </c>
      <c r="D1344" s="241"/>
      <c r="E1344" s="388">
        <v>151</v>
      </c>
      <c r="F1344" s="388">
        <v>3</v>
      </c>
      <c r="G1344" s="388">
        <v>449</v>
      </c>
      <c r="H1344" s="388">
        <v>8</v>
      </c>
      <c r="I1344" s="388">
        <v>1255</v>
      </c>
      <c r="J1344" s="388">
        <v>26</v>
      </c>
      <c r="K1344" s="187">
        <v>2798449</v>
      </c>
      <c r="L1344" s="187">
        <v>2801860</v>
      </c>
      <c r="M1344" s="185">
        <v>99.878257751464844</v>
      </c>
      <c r="N1344" s="187">
        <v>13936298</v>
      </c>
      <c r="O1344" s="187">
        <v>14018375</v>
      </c>
      <c r="P1344" s="185">
        <v>99.414505004882813</v>
      </c>
      <c r="Q1344" s="187">
        <v>44711</v>
      </c>
      <c r="R1344" s="186">
        <v>1.5957614183425903</v>
      </c>
      <c r="S1344" s="187">
        <v>7428</v>
      </c>
      <c r="T1344" s="186">
        <v>5.298759788274765E-2</v>
      </c>
      <c r="U1344" s="187">
        <v>29809</v>
      </c>
      <c r="V1344" s="186">
        <v>1.065197229385376</v>
      </c>
      <c r="W1344" s="187">
        <v>14238</v>
      </c>
      <c r="X1344" s="186">
        <v>0.1021648645401001</v>
      </c>
      <c r="Y1344" s="186">
        <v>108.93975067138672</v>
      </c>
      <c r="Z1344" s="186">
        <v>29.455150604248047</v>
      </c>
      <c r="AA1344" s="186">
        <v>42644.8359375</v>
      </c>
      <c r="AB1344" s="185">
        <v>6336.59423828125</v>
      </c>
    </row>
    <row r="1345" spans="1:28">
      <c r="A1345" s="352">
        <v>41837</v>
      </c>
      <c r="B1345" s="199" t="s">
        <v>130</v>
      </c>
      <c r="C1345" s="199" t="s">
        <v>128</v>
      </c>
      <c r="D1345" s="241"/>
      <c r="E1345" s="219">
        <v>176</v>
      </c>
      <c r="F1345" s="219">
        <v>5</v>
      </c>
      <c r="G1345" s="219">
        <v>528</v>
      </c>
      <c r="H1345" s="219">
        <v>15</v>
      </c>
      <c r="I1345" s="219">
        <v>865</v>
      </c>
      <c r="J1345" s="219">
        <v>32</v>
      </c>
      <c r="K1345" s="255">
        <v>6046187</v>
      </c>
      <c r="L1345" s="255">
        <v>6047364</v>
      </c>
      <c r="M1345" s="196">
        <v>99.980537414550781</v>
      </c>
      <c r="N1345" s="255">
        <v>29978152</v>
      </c>
      <c r="O1345" s="255">
        <v>30061104</v>
      </c>
      <c r="P1345" s="196">
        <v>99.724052429199219</v>
      </c>
      <c r="Q1345" s="255">
        <v>75029</v>
      </c>
      <c r="R1345" s="214">
        <v>1.2406892776489258</v>
      </c>
      <c r="S1345" s="255">
        <v>2980</v>
      </c>
      <c r="T1345" s="214">
        <v>9.9131418392062187E-3</v>
      </c>
      <c r="U1345" s="255">
        <v>52988</v>
      </c>
      <c r="V1345" s="214">
        <v>0.87638705968856812</v>
      </c>
      <c r="W1345" s="255">
        <v>29691</v>
      </c>
      <c r="X1345" s="214">
        <v>9.9042132496833801E-2</v>
      </c>
      <c r="Y1345" s="256">
        <v>111.99691009521484</v>
      </c>
      <c r="Z1345" s="256">
        <v>26.050813674926758</v>
      </c>
      <c r="AA1345" s="256">
        <v>69697.765625</v>
      </c>
      <c r="AB1345" s="256">
        <v>11957.7353515625</v>
      </c>
    </row>
    <row r="1346" spans="1:28">
      <c r="A1346" s="352">
        <v>41837</v>
      </c>
      <c r="B1346" s="180" t="s">
        <v>132</v>
      </c>
      <c r="C1346" s="180" t="s">
        <v>128</v>
      </c>
      <c r="D1346" s="241"/>
      <c r="E1346" s="219">
        <v>178</v>
      </c>
      <c r="F1346" s="219">
        <v>5</v>
      </c>
      <c r="G1346" s="219">
        <v>527</v>
      </c>
      <c r="H1346" s="219">
        <v>15</v>
      </c>
      <c r="I1346" s="219">
        <v>1008</v>
      </c>
      <c r="J1346" s="219">
        <v>32</v>
      </c>
      <c r="K1346" s="219">
        <v>4755534</v>
      </c>
      <c r="L1346" s="219">
        <v>4757144</v>
      </c>
      <c r="M1346" s="196">
        <v>99.966156005859375</v>
      </c>
      <c r="N1346" s="219">
        <v>23075324</v>
      </c>
      <c r="O1346" s="219">
        <v>23180792</v>
      </c>
      <c r="P1346" s="196">
        <v>99.545021057128906</v>
      </c>
      <c r="Q1346" s="219">
        <v>7187</v>
      </c>
      <c r="R1346" s="196">
        <v>0.15107804536819458</v>
      </c>
      <c r="S1346" s="219">
        <v>1721</v>
      </c>
      <c r="T1346" s="196">
        <v>7.4242502450942993E-3</v>
      </c>
      <c r="U1346" s="219">
        <v>46903</v>
      </c>
      <c r="V1346" s="196">
        <v>0.98628252744674683</v>
      </c>
      <c r="W1346" s="219">
        <v>32922</v>
      </c>
      <c r="X1346" s="196">
        <v>0.14267188310623169</v>
      </c>
      <c r="Y1346" s="194">
        <v>109.48253631591797</v>
      </c>
      <c r="Z1346" s="194">
        <v>25.395299911499023</v>
      </c>
      <c r="AA1346" s="194">
        <v>58212.74609375</v>
      </c>
      <c r="AB1346" s="194">
        <v>9444.6455078125</v>
      </c>
    </row>
    <row r="1347" spans="1:28">
      <c r="A1347" s="352">
        <v>41836</v>
      </c>
      <c r="B1347" s="199" t="s">
        <v>6</v>
      </c>
      <c r="C1347" s="199"/>
      <c r="D1347" s="241"/>
      <c r="E1347" s="219">
        <v>1864</v>
      </c>
      <c r="F1347" s="219">
        <v>169</v>
      </c>
      <c r="G1347" s="219">
        <v>5522</v>
      </c>
      <c r="H1347" s="219">
        <v>488</v>
      </c>
      <c r="I1347" s="219">
        <v>16805</v>
      </c>
      <c r="J1347" s="219">
        <v>1830</v>
      </c>
      <c r="K1347" s="255">
        <v>35181853</v>
      </c>
      <c r="L1347" s="255">
        <v>85134380</v>
      </c>
      <c r="M1347" s="196">
        <v>41.325082769146846</v>
      </c>
      <c r="N1347" s="255">
        <v>282751190</v>
      </c>
      <c r="O1347" s="255">
        <v>284832621</v>
      </c>
      <c r="P1347" s="196">
        <v>99.269244164277097</v>
      </c>
      <c r="Q1347" s="255">
        <v>242833</v>
      </c>
      <c r="R1347" s="214" t="e">
        <v>#DIV/0!</v>
      </c>
      <c r="S1347" s="255">
        <v>158782</v>
      </c>
      <c r="T1347" s="214">
        <v>0.12824784327433417</v>
      </c>
      <c r="U1347" s="255">
        <v>1137426</v>
      </c>
      <c r="V1347" s="214">
        <v>3.2329905996851336</v>
      </c>
      <c r="W1347" s="255">
        <v>1347850</v>
      </c>
      <c r="X1347" s="214">
        <v>0.47669118658293885</v>
      </c>
      <c r="Y1347" s="256">
        <v>76.993437957763675</v>
      </c>
      <c r="Z1347" s="256">
        <v>27.739923731486002</v>
      </c>
      <c r="AA1347" s="256">
        <v>723316.84765625</v>
      </c>
      <c r="AB1347" s="256">
        <v>126445.63720703125</v>
      </c>
    </row>
    <row r="1348" spans="1:28">
      <c r="A1348" s="352">
        <v>41836</v>
      </c>
      <c r="B1348" s="180" t="s">
        <v>134</v>
      </c>
      <c r="C1348" s="180"/>
      <c r="D1348" s="241"/>
      <c r="E1348" s="219">
        <v>606</v>
      </c>
      <c r="F1348" s="219">
        <v>76</v>
      </c>
      <c r="G1348" s="219">
        <v>1810</v>
      </c>
      <c r="H1348" s="219">
        <v>230</v>
      </c>
      <c r="I1348" s="219">
        <v>6409</v>
      </c>
      <c r="J1348" s="219">
        <v>962</v>
      </c>
      <c r="K1348" s="219">
        <v>16913642</v>
      </c>
      <c r="L1348" s="219">
        <v>17312333</v>
      </c>
      <c r="M1348" s="196">
        <v>97.697069482200931</v>
      </c>
      <c r="N1348" s="219">
        <v>36155996</v>
      </c>
      <c r="O1348" s="219">
        <v>36930462</v>
      </c>
      <c r="P1348" s="196">
        <v>97.90290736140804</v>
      </c>
      <c r="Q1348" s="219">
        <v>47180</v>
      </c>
      <c r="R1348" s="196">
        <v>0.27252248465198942</v>
      </c>
      <c r="S1348" s="219">
        <v>139876</v>
      </c>
      <c r="T1348" s="196">
        <v>0.37875507488766702</v>
      </c>
      <c r="U1348" s="219">
        <v>650991</v>
      </c>
      <c r="V1348" s="196">
        <v>3.8489108148564841</v>
      </c>
      <c r="W1348" s="219">
        <v>411493</v>
      </c>
      <c r="X1348" s="196">
        <v>1.1381044533843687</v>
      </c>
      <c r="Y1348" s="194">
        <v>80.960076904296869</v>
      </c>
      <c r="Z1348" s="194">
        <v>30.673653411865235</v>
      </c>
      <c r="AA1348" s="194">
        <v>222143.37890625</v>
      </c>
      <c r="AB1348" s="194">
        <v>34433.2900390625</v>
      </c>
    </row>
    <row r="1349" spans="1:28">
      <c r="A1349" s="352">
        <v>41836</v>
      </c>
      <c r="B1349" s="180" t="s">
        <v>175</v>
      </c>
      <c r="C1349" s="180"/>
      <c r="D1349" s="241"/>
      <c r="E1349" s="219">
        <v>603</v>
      </c>
      <c r="F1349" s="219">
        <v>68</v>
      </c>
      <c r="G1349" s="219">
        <v>1758</v>
      </c>
      <c r="H1349" s="219">
        <v>184</v>
      </c>
      <c r="I1349" s="219">
        <v>5788</v>
      </c>
      <c r="J1349" s="219">
        <v>652</v>
      </c>
      <c r="K1349" s="219">
        <v>67970</v>
      </c>
      <c r="L1349" s="219">
        <v>49610300</v>
      </c>
      <c r="M1349" s="196">
        <v>0.13700783909792927</v>
      </c>
      <c r="N1349" s="219">
        <v>160063320</v>
      </c>
      <c r="O1349" s="219">
        <v>161023912</v>
      </c>
      <c r="P1349" s="196">
        <v>99.40344760721004</v>
      </c>
      <c r="Q1349" s="219">
        <v>0</v>
      </c>
      <c r="R1349" s="196" t="e">
        <v>#DIV/0!</v>
      </c>
      <c r="S1349" s="219">
        <v>0</v>
      </c>
      <c r="T1349" s="196" t="e">
        <v>#DIV/0!</v>
      </c>
      <c r="U1349" s="219">
        <v>312637</v>
      </c>
      <c r="V1349" s="196">
        <v>459.96322137712792</v>
      </c>
      <c r="W1349" s="219">
        <v>844990</v>
      </c>
      <c r="X1349" s="196">
        <v>0.52790982976170897</v>
      </c>
      <c r="Y1349" s="194">
        <v>40.795131683349609</v>
      </c>
      <c r="Z1349" s="194">
        <v>25.583377838134766</v>
      </c>
      <c r="AA1349" s="194">
        <v>287546.7109375</v>
      </c>
      <c r="AB1349" s="194">
        <v>57089.9345703125</v>
      </c>
    </row>
    <row r="1350" spans="1:28">
      <c r="A1350" s="352">
        <v>41836</v>
      </c>
      <c r="B1350" s="218" t="s">
        <v>135</v>
      </c>
      <c r="C1350" s="126"/>
      <c r="D1350" s="241"/>
      <c r="E1350" s="219">
        <v>655</v>
      </c>
      <c r="F1350" s="219">
        <v>25</v>
      </c>
      <c r="G1350" s="219">
        <v>1954</v>
      </c>
      <c r="H1350" s="219">
        <v>74</v>
      </c>
      <c r="I1350" s="219">
        <v>4608</v>
      </c>
      <c r="J1350" s="219">
        <v>216</v>
      </c>
      <c r="K1350" s="189">
        <v>18200241</v>
      </c>
      <c r="L1350" s="189">
        <v>18211747</v>
      </c>
      <c r="M1350" s="196">
        <v>99.936820998007491</v>
      </c>
      <c r="N1350" s="189">
        <v>86531874</v>
      </c>
      <c r="O1350" s="189">
        <v>86878247</v>
      </c>
      <c r="P1350" s="196">
        <v>99.601312167359907</v>
      </c>
      <c r="Q1350" s="189">
        <v>195653</v>
      </c>
      <c r="R1350" s="192">
        <v>1.0743230698186139</v>
      </c>
      <c r="S1350" s="189">
        <v>18906</v>
      </c>
      <c r="T1350" s="192">
        <v>2.1761488696706188E-2</v>
      </c>
      <c r="U1350" s="189">
        <v>173798</v>
      </c>
      <c r="V1350" s="205">
        <v>0.95492142682367842</v>
      </c>
      <c r="W1350" s="189">
        <v>91367</v>
      </c>
      <c r="X1350" s="205">
        <v>0.10558768265134005</v>
      </c>
      <c r="Y1350" s="203">
        <v>109.22510528564453</v>
      </c>
      <c r="Z1350" s="203">
        <v>26.962739944458008</v>
      </c>
      <c r="AA1350" s="203">
        <v>213626.7578125</v>
      </c>
      <c r="AB1350" s="203">
        <v>34922.41259765625</v>
      </c>
    </row>
    <row r="1351" spans="1:28">
      <c r="A1351" s="352">
        <v>41836</v>
      </c>
      <c r="B1351" s="218" t="s">
        <v>121</v>
      </c>
      <c r="C1351" s="218" t="s">
        <v>122</v>
      </c>
      <c r="D1351" s="241"/>
      <c r="E1351" s="305">
        <v>122</v>
      </c>
      <c r="F1351" s="305">
        <v>37</v>
      </c>
      <c r="G1351" s="305">
        <v>361</v>
      </c>
      <c r="H1351" s="305">
        <v>112</v>
      </c>
      <c r="I1351" s="305">
        <v>1484</v>
      </c>
      <c r="J1351" s="305">
        <v>481</v>
      </c>
      <c r="K1351" s="215">
        <v>4849605</v>
      </c>
      <c r="L1351" s="215">
        <v>4989616</v>
      </c>
      <c r="M1351" s="216">
        <v>97.193954467773438</v>
      </c>
      <c r="N1351" s="215">
        <v>10408816</v>
      </c>
      <c r="O1351" s="215">
        <v>10700466</v>
      </c>
      <c r="P1351" s="216">
        <v>97.2744140625</v>
      </c>
      <c r="Q1351" s="215">
        <v>27517</v>
      </c>
      <c r="R1351" s="217">
        <v>0.55148530006408691</v>
      </c>
      <c r="S1351" s="215">
        <v>111098</v>
      </c>
      <c r="T1351" s="217">
        <v>1.0382539033889771</v>
      </c>
      <c r="U1351" s="215">
        <v>240231</v>
      </c>
      <c r="V1351" s="217">
        <v>4.9536199569702148</v>
      </c>
      <c r="W1351" s="215">
        <v>163323</v>
      </c>
      <c r="X1351" s="217">
        <v>1.5690833330154419</v>
      </c>
      <c r="Y1351" s="217">
        <v>67.693649291992188</v>
      </c>
      <c r="Z1351" s="217">
        <v>24.9095458984375</v>
      </c>
      <c r="AA1351" s="217">
        <v>51236.91015625</v>
      </c>
      <c r="AB1351" s="216">
        <v>7913.9013671875</v>
      </c>
    </row>
    <row r="1352" spans="1:28">
      <c r="A1352" s="352">
        <v>41836</v>
      </c>
      <c r="B1352" s="242" t="s">
        <v>123</v>
      </c>
      <c r="C1352" s="218" t="s">
        <v>122</v>
      </c>
      <c r="D1352" s="241"/>
      <c r="E1352" s="305">
        <v>158</v>
      </c>
      <c r="F1352" s="305">
        <v>9</v>
      </c>
      <c r="G1352" s="305">
        <v>483</v>
      </c>
      <c r="H1352" s="305">
        <v>28</v>
      </c>
      <c r="I1352" s="305">
        <v>1569</v>
      </c>
      <c r="J1352" s="305">
        <v>111</v>
      </c>
      <c r="K1352" s="215">
        <v>3886561</v>
      </c>
      <c r="L1352" s="215">
        <v>3958153</v>
      </c>
      <c r="M1352" s="216">
        <v>98.191276550292969</v>
      </c>
      <c r="N1352" s="215">
        <v>7514986</v>
      </c>
      <c r="O1352" s="215">
        <v>7668599</v>
      </c>
      <c r="P1352" s="216">
        <v>97.996856689453125</v>
      </c>
      <c r="Q1352" s="215">
        <v>5491</v>
      </c>
      <c r="R1352" s="217">
        <v>0.13872632384300232</v>
      </c>
      <c r="S1352" s="215">
        <v>6610</v>
      </c>
      <c r="T1352" s="217">
        <v>8.6195662617683411E-2</v>
      </c>
      <c r="U1352" s="215">
        <v>114915</v>
      </c>
      <c r="V1352" s="217">
        <v>2.9567270278930664</v>
      </c>
      <c r="W1352" s="215">
        <v>73941</v>
      </c>
      <c r="X1352" s="217">
        <v>0.98391401767730713</v>
      </c>
      <c r="Y1352" s="217">
        <v>86.767982482910156</v>
      </c>
      <c r="Z1352" s="217">
        <v>32.464916229248047</v>
      </c>
      <c r="AA1352" s="217">
        <v>53248</v>
      </c>
      <c r="AB1352" s="216">
        <v>8300.2138671875</v>
      </c>
    </row>
    <row r="1353" spans="1:28">
      <c r="A1353" s="352">
        <v>41836</v>
      </c>
      <c r="B1353" s="242" t="s">
        <v>183</v>
      </c>
      <c r="C1353" s="218" t="s">
        <v>122</v>
      </c>
      <c r="D1353" s="241"/>
      <c r="E1353" s="305">
        <v>128</v>
      </c>
      <c r="F1353" s="305">
        <v>9</v>
      </c>
      <c r="G1353" s="305">
        <v>382</v>
      </c>
      <c r="H1353" s="305">
        <v>27</v>
      </c>
      <c r="I1353" s="305">
        <v>1466</v>
      </c>
      <c r="J1353" s="305">
        <v>102</v>
      </c>
      <c r="K1353" s="215">
        <v>3126708</v>
      </c>
      <c r="L1353" s="215">
        <v>3194303</v>
      </c>
      <c r="M1353" s="216">
        <v>97.883888244628906</v>
      </c>
      <c r="N1353" s="215">
        <v>6792276</v>
      </c>
      <c r="O1353" s="215">
        <v>6913379</v>
      </c>
      <c r="P1353" s="216">
        <v>98.248283386230469</v>
      </c>
      <c r="Q1353" s="215">
        <v>3767</v>
      </c>
      <c r="R1353" s="217">
        <v>0.11792869865894318</v>
      </c>
      <c r="S1353" s="215">
        <v>4567</v>
      </c>
      <c r="T1353" s="217">
        <v>6.606031209230423E-2</v>
      </c>
      <c r="U1353" s="215">
        <v>107605</v>
      </c>
      <c r="V1353" s="217">
        <v>3.441478967666626</v>
      </c>
      <c r="W1353" s="215">
        <v>62150</v>
      </c>
      <c r="X1353" s="217">
        <v>0.91500991582870483</v>
      </c>
      <c r="Y1353" s="217">
        <v>86.60113525390625</v>
      </c>
      <c r="Z1353" s="217">
        <v>33.644214630126953</v>
      </c>
      <c r="AA1353" s="217">
        <v>43284.7109375</v>
      </c>
      <c r="AB1353" s="216">
        <v>7177.7607421875</v>
      </c>
    </row>
    <row r="1354" spans="1:28">
      <c r="A1354" s="352">
        <v>41836</v>
      </c>
      <c r="B1354" s="181" t="s">
        <v>126</v>
      </c>
      <c r="C1354" s="218" t="s">
        <v>122</v>
      </c>
      <c r="D1354" s="241"/>
      <c r="E1354" s="305">
        <v>103</v>
      </c>
      <c r="F1354" s="305">
        <v>4</v>
      </c>
      <c r="G1354" s="305">
        <v>302</v>
      </c>
      <c r="H1354" s="305">
        <v>12</v>
      </c>
      <c r="I1354" s="305">
        <v>936</v>
      </c>
      <c r="J1354" s="305">
        <v>50</v>
      </c>
      <c r="K1354" s="215">
        <v>2484968</v>
      </c>
      <c r="L1354" s="215">
        <v>2540499</v>
      </c>
      <c r="M1354" s="216">
        <v>97.814170837402344</v>
      </c>
      <c r="N1354" s="215">
        <v>5258007</v>
      </c>
      <c r="O1354" s="215">
        <v>5337537</v>
      </c>
      <c r="P1354" s="216">
        <v>98.509986877441406</v>
      </c>
      <c r="Q1354" s="215">
        <v>2733</v>
      </c>
      <c r="R1354" s="217">
        <v>0.10757729411125183</v>
      </c>
      <c r="S1354" s="215">
        <v>899</v>
      </c>
      <c r="T1354" s="217">
        <v>1.6842974349856377E-2</v>
      </c>
      <c r="U1354" s="215">
        <v>81737</v>
      </c>
      <c r="V1354" s="217">
        <v>3.2892577648162842</v>
      </c>
      <c r="W1354" s="215">
        <v>51269</v>
      </c>
      <c r="X1354" s="217">
        <v>0.97506529092788696</v>
      </c>
      <c r="Y1354" s="217">
        <v>87.169837951660156</v>
      </c>
      <c r="Z1354" s="217">
        <v>32.243564605712891</v>
      </c>
      <c r="AA1354" s="217">
        <v>37068.82421875</v>
      </c>
      <c r="AB1354" s="216">
        <v>5581.28173828125</v>
      </c>
    </row>
    <row r="1355" spans="1:28">
      <c r="A1355" s="352">
        <v>41836</v>
      </c>
      <c r="B1355" s="181" t="s">
        <v>184</v>
      </c>
      <c r="C1355" s="218" t="s">
        <v>122</v>
      </c>
      <c r="D1355" s="241"/>
      <c r="E1355" s="305">
        <v>95</v>
      </c>
      <c r="F1355" s="305">
        <v>17</v>
      </c>
      <c r="G1355" s="305">
        <v>282</v>
      </c>
      <c r="H1355" s="305">
        <v>51</v>
      </c>
      <c r="I1355" s="305">
        <v>954</v>
      </c>
      <c r="J1355" s="305">
        <v>218</v>
      </c>
      <c r="K1355" s="215">
        <v>2565800</v>
      </c>
      <c r="L1355" s="215">
        <v>2629762</v>
      </c>
      <c r="M1355" s="216">
        <v>97.567764282226562</v>
      </c>
      <c r="N1355" s="215">
        <v>6181911</v>
      </c>
      <c r="O1355" s="215">
        <v>6310481</v>
      </c>
      <c r="P1355" s="216">
        <v>97.962593078613281</v>
      </c>
      <c r="Q1355" s="215">
        <v>7672</v>
      </c>
      <c r="R1355" s="217">
        <v>0.29173743724822998</v>
      </c>
      <c r="S1355" s="215">
        <v>16702</v>
      </c>
      <c r="T1355" s="217">
        <v>0.26467078924179077</v>
      </c>
      <c r="U1355" s="215">
        <v>106503</v>
      </c>
      <c r="V1355" s="217">
        <v>4.1508688926696777</v>
      </c>
      <c r="W1355" s="215">
        <v>60810</v>
      </c>
      <c r="X1355" s="217">
        <v>0.98367643356323242</v>
      </c>
      <c r="Y1355" s="217">
        <v>76.567779541015625</v>
      </c>
      <c r="Z1355" s="217">
        <v>30.106025695800781</v>
      </c>
      <c r="AA1355" s="217">
        <v>37304.93359375</v>
      </c>
      <c r="AB1355" s="216">
        <v>5460.13232421875</v>
      </c>
    </row>
    <row r="1356" spans="1:28">
      <c r="A1356" s="352">
        <v>41836</v>
      </c>
      <c r="B1356" s="181" t="s">
        <v>131</v>
      </c>
      <c r="C1356" s="218" t="s">
        <v>176</v>
      </c>
      <c r="D1356" s="241"/>
      <c r="E1356" s="305">
        <v>164</v>
      </c>
      <c r="F1356" s="305">
        <v>19</v>
      </c>
      <c r="G1356" s="305">
        <v>478</v>
      </c>
      <c r="H1356" s="305">
        <v>47</v>
      </c>
      <c r="I1356" s="305">
        <v>1531</v>
      </c>
      <c r="J1356" s="305">
        <v>164</v>
      </c>
      <c r="K1356" s="215">
        <v>18375</v>
      </c>
      <c r="L1356" s="215">
        <v>14136007</v>
      </c>
      <c r="M1356" s="216">
        <v>0.1299871951341629</v>
      </c>
      <c r="N1356" s="215">
        <v>43427364</v>
      </c>
      <c r="O1356" s="215">
        <v>43687856</v>
      </c>
      <c r="P1356" s="216">
        <v>99.403739929199219</v>
      </c>
      <c r="Q1356" s="215">
        <v>0</v>
      </c>
      <c r="R1356" s="217">
        <v>0</v>
      </c>
      <c r="S1356" s="215">
        <v>0</v>
      </c>
      <c r="T1356" s="217">
        <v>0</v>
      </c>
      <c r="U1356" s="215">
        <v>89646</v>
      </c>
      <c r="V1356" s="217">
        <v>487.869384765625</v>
      </c>
      <c r="W1356" s="215">
        <v>302458</v>
      </c>
      <c r="X1356" s="217">
        <v>0.69646871089935303</v>
      </c>
      <c r="Y1356" s="217">
        <v>41.735019683837891</v>
      </c>
      <c r="Z1356" s="217">
        <v>26.361181259155273</v>
      </c>
      <c r="AA1356" s="217">
        <v>74988.78125</v>
      </c>
      <c r="AB1356" s="216">
        <v>15610.884765625</v>
      </c>
    </row>
    <row r="1357" spans="1:28">
      <c r="A1357" s="352">
        <v>41836</v>
      </c>
      <c r="B1357" s="181" t="s">
        <v>124</v>
      </c>
      <c r="C1357" s="181" t="s">
        <v>176</v>
      </c>
      <c r="D1357" s="241"/>
      <c r="E1357" s="180">
        <v>112</v>
      </c>
      <c r="F1357" s="180">
        <v>36</v>
      </c>
      <c r="G1357" s="180">
        <v>330</v>
      </c>
      <c r="H1357" s="180">
        <v>98</v>
      </c>
      <c r="I1357" s="180">
        <v>1244</v>
      </c>
      <c r="J1357" s="180">
        <v>350</v>
      </c>
      <c r="K1357" s="215">
        <v>14980</v>
      </c>
      <c r="L1357" s="215">
        <v>10518329</v>
      </c>
      <c r="M1357" s="216">
        <v>0.14241805672645569</v>
      </c>
      <c r="N1357" s="215">
        <v>29969836</v>
      </c>
      <c r="O1357" s="215">
        <v>30297596</v>
      </c>
      <c r="P1357" s="216">
        <v>98.918197631835938</v>
      </c>
      <c r="Q1357" s="215">
        <v>0</v>
      </c>
      <c r="R1357" s="217">
        <v>0</v>
      </c>
      <c r="S1357" s="215">
        <v>0</v>
      </c>
      <c r="T1357" s="217">
        <v>0</v>
      </c>
      <c r="U1357" s="215">
        <v>70735</v>
      </c>
      <c r="V1357" s="217">
        <v>472.19625854492187</v>
      </c>
      <c r="W1357" s="215">
        <v>168932</v>
      </c>
      <c r="X1357" s="217">
        <v>0.56367343664169312</v>
      </c>
      <c r="Y1357" s="217">
        <v>39.746833801269531</v>
      </c>
      <c r="Z1357" s="217">
        <v>25.048786163330078</v>
      </c>
      <c r="AA1357" s="217">
        <v>53342.359375</v>
      </c>
      <c r="AB1357" s="216">
        <v>9936.98046875</v>
      </c>
    </row>
    <row r="1358" spans="1:28">
      <c r="A1358" s="352">
        <v>41836</v>
      </c>
      <c r="B1358" s="206" t="s">
        <v>133</v>
      </c>
      <c r="C1358" s="206" t="s">
        <v>176</v>
      </c>
      <c r="D1358" s="241"/>
      <c r="E1358" s="180">
        <v>163</v>
      </c>
      <c r="F1358" s="180">
        <v>6</v>
      </c>
      <c r="G1358" s="180">
        <v>482</v>
      </c>
      <c r="H1358" s="180">
        <v>18</v>
      </c>
      <c r="I1358" s="180">
        <v>1507</v>
      </c>
      <c r="J1358" s="180">
        <v>64</v>
      </c>
      <c r="K1358" s="254">
        <v>17500</v>
      </c>
      <c r="L1358" s="254">
        <v>13896307</v>
      </c>
      <c r="M1358" s="246">
        <v>0.12593273818492889</v>
      </c>
      <c r="N1358" s="254">
        <v>49667600</v>
      </c>
      <c r="O1358" s="254">
        <v>49848460</v>
      </c>
      <c r="P1358" s="246">
        <v>99.637184143066406</v>
      </c>
      <c r="Q1358" s="254">
        <v>0</v>
      </c>
      <c r="R1358" s="249">
        <v>0</v>
      </c>
      <c r="S1358" s="254">
        <v>0</v>
      </c>
      <c r="T1358" s="249">
        <v>0</v>
      </c>
      <c r="U1358" s="254">
        <v>79002</v>
      </c>
      <c r="V1358" s="249">
        <v>451.44000244140625</v>
      </c>
      <c r="W1358" s="254">
        <v>207262</v>
      </c>
      <c r="X1358" s="249">
        <v>0.41729819774627686</v>
      </c>
      <c r="Y1358" s="249">
        <v>41.572681427001953</v>
      </c>
      <c r="Z1358" s="249">
        <v>25.770225524902344</v>
      </c>
      <c r="AA1358" s="249">
        <v>90815.234375</v>
      </c>
      <c r="AB1358" s="246">
        <v>18421.830078125</v>
      </c>
    </row>
    <row r="1359" spans="1:28">
      <c r="A1359" s="352">
        <v>41836</v>
      </c>
      <c r="B1359" s="206" t="s">
        <v>125</v>
      </c>
      <c r="C1359" s="206" t="s">
        <v>176</v>
      </c>
      <c r="D1359" s="241"/>
      <c r="E1359" s="180">
        <v>164</v>
      </c>
      <c r="F1359" s="180">
        <v>7</v>
      </c>
      <c r="G1359" s="180">
        <v>468</v>
      </c>
      <c r="H1359" s="180">
        <v>21</v>
      </c>
      <c r="I1359" s="180">
        <v>1506</v>
      </c>
      <c r="J1359" s="180">
        <v>74</v>
      </c>
      <c r="K1359" s="254">
        <v>17115</v>
      </c>
      <c r="L1359" s="254">
        <v>11059657</v>
      </c>
      <c r="M1359" s="246">
        <v>0.15475162863731384</v>
      </c>
      <c r="N1359" s="254">
        <v>36998520</v>
      </c>
      <c r="O1359" s="254">
        <v>37190000</v>
      </c>
      <c r="P1359" s="246">
        <v>99.485130310058594</v>
      </c>
      <c r="Q1359" s="254">
        <v>0</v>
      </c>
      <c r="R1359" s="249">
        <v>0</v>
      </c>
      <c r="S1359" s="254">
        <v>0</v>
      </c>
      <c r="T1359" s="249">
        <v>0</v>
      </c>
      <c r="U1359" s="254">
        <v>73254</v>
      </c>
      <c r="V1359" s="249">
        <v>428.01052856445312</v>
      </c>
      <c r="W1359" s="254">
        <v>166338</v>
      </c>
      <c r="X1359" s="249">
        <v>0.44958013296127319</v>
      </c>
      <c r="Y1359" s="249">
        <v>40.125991821289062</v>
      </c>
      <c r="Z1359" s="249">
        <v>25.153318405151367</v>
      </c>
      <c r="AA1359" s="249">
        <v>68400.3359375</v>
      </c>
      <c r="AB1359" s="246">
        <v>13120.2392578125</v>
      </c>
    </row>
    <row r="1360" spans="1:28">
      <c r="A1360" s="352">
        <v>41836</v>
      </c>
      <c r="B1360" s="181" t="s">
        <v>127</v>
      </c>
      <c r="C1360" s="181" t="s">
        <v>128</v>
      </c>
      <c r="D1360" s="241"/>
      <c r="E1360" s="388">
        <v>150</v>
      </c>
      <c r="F1360" s="388">
        <v>12</v>
      </c>
      <c r="G1360" s="388">
        <v>450</v>
      </c>
      <c r="H1360" s="388">
        <v>36</v>
      </c>
      <c r="I1360" s="388">
        <v>1467</v>
      </c>
      <c r="J1360" s="388">
        <v>122</v>
      </c>
      <c r="K1360" s="187">
        <v>4975119</v>
      </c>
      <c r="L1360" s="187">
        <v>4980213</v>
      </c>
      <c r="M1360" s="185">
        <v>99.897712707519531</v>
      </c>
      <c r="N1360" s="187">
        <v>21410440</v>
      </c>
      <c r="O1360" s="187">
        <v>21500660</v>
      </c>
      <c r="P1360" s="185">
        <v>99.58038330078125</v>
      </c>
      <c r="Q1360" s="187">
        <v>107967</v>
      </c>
      <c r="R1360" s="186">
        <v>2.167919397354126</v>
      </c>
      <c r="S1360" s="187">
        <v>5949</v>
      </c>
      <c r="T1360" s="186">
        <v>2.7668917551636696E-2</v>
      </c>
      <c r="U1360" s="187">
        <v>52154</v>
      </c>
      <c r="V1360" s="186">
        <v>1.0482965707778931</v>
      </c>
      <c r="W1360" s="187">
        <v>17515</v>
      </c>
      <c r="X1360" s="186">
        <v>8.1805884838104248E-2</v>
      </c>
      <c r="Y1360" s="186">
        <v>111.12483215332031</v>
      </c>
      <c r="Z1360" s="186">
        <v>27.696958541870117</v>
      </c>
      <c r="AA1360" s="186">
        <v>52264.26953125</v>
      </c>
      <c r="AB1360" s="185">
        <v>8709.3662109375</v>
      </c>
    </row>
    <row r="1361" spans="1:28">
      <c r="A1361" s="352">
        <v>41836</v>
      </c>
      <c r="B1361" s="181" t="s">
        <v>129</v>
      </c>
      <c r="C1361" s="181" t="s">
        <v>128</v>
      </c>
      <c r="D1361" s="241"/>
      <c r="E1361" s="388">
        <v>151</v>
      </c>
      <c r="F1361" s="388">
        <v>3</v>
      </c>
      <c r="G1361" s="388">
        <v>449</v>
      </c>
      <c r="H1361" s="388">
        <v>8</v>
      </c>
      <c r="I1361" s="388">
        <v>1252</v>
      </c>
      <c r="J1361" s="388">
        <v>26</v>
      </c>
      <c r="K1361" s="187">
        <v>2814145</v>
      </c>
      <c r="L1361" s="187">
        <v>2817703</v>
      </c>
      <c r="M1361" s="185">
        <v>99.873725891113281</v>
      </c>
      <c r="N1361" s="187">
        <v>13965180</v>
      </c>
      <c r="O1361" s="187">
        <v>14025957</v>
      </c>
      <c r="P1361" s="185">
        <v>99.566680908203125</v>
      </c>
      <c r="Q1361" s="187">
        <v>35745</v>
      </c>
      <c r="R1361" s="186">
        <v>1.2685865163803101</v>
      </c>
      <c r="S1361" s="187">
        <v>5945</v>
      </c>
      <c r="T1361" s="186">
        <v>4.2385701090097427E-2</v>
      </c>
      <c r="U1361" s="187">
        <v>32056</v>
      </c>
      <c r="V1361" s="186">
        <v>1.1391026973724365</v>
      </c>
      <c r="W1361" s="187">
        <v>12916</v>
      </c>
      <c r="X1361" s="186">
        <v>9.2487171292304993E-2</v>
      </c>
      <c r="Y1361" s="186">
        <v>105.30546569824219</v>
      </c>
      <c r="Z1361" s="186">
        <v>28.550222396850586</v>
      </c>
      <c r="AA1361" s="186">
        <v>40065.7265625</v>
      </c>
      <c r="AB1361" s="185">
        <v>5899.35009765625</v>
      </c>
    </row>
    <row r="1362" spans="1:28">
      <c r="A1362" s="352">
        <v>41836</v>
      </c>
      <c r="B1362" s="199" t="s">
        <v>130</v>
      </c>
      <c r="C1362" s="199" t="s">
        <v>128</v>
      </c>
      <c r="D1362" s="241"/>
      <c r="E1362" s="219">
        <v>176</v>
      </c>
      <c r="F1362" s="219">
        <v>5</v>
      </c>
      <c r="G1362" s="219">
        <v>528</v>
      </c>
      <c r="H1362" s="219">
        <v>15</v>
      </c>
      <c r="I1362" s="219">
        <v>882</v>
      </c>
      <c r="J1362" s="219">
        <v>34</v>
      </c>
      <c r="K1362" s="255">
        <v>5632897</v>
      </c>
      <c r="L1362" s="255">
        <v>5634049</v>
      </c>
      <c r="M1362" s="196">
        <v>99.97955322265625</v>
      </c>
      <c r="N1362" s="255">
        <v>27603626</v>
      </c>
      <c r="O1362" s="255">
        <v>27691042</v>
      </c>
      <c r="P1362" s="196">
        <v>99.684318542480469</v>
      </c>
      <c r="Q1362" s="255">
        <v>41493</v>
      </c>
      <c r="R1362" s="214">
        <v>0.73646855354309082</v>
      </c>
      <c r="S1362" s="255">
        <v>4348</v>
      </c>
      <c r="T1362" s="214">
        <v>1.5701828524470329E-2</v>
      </c>
      <c r="U1362" s="255">
        <v>43229</v>
      </c>
      <c r="V1362" s="214">
        <v>0.76743811368942261</v>
      </c>
      <c r="W1362" s="255">
        <v>27249</v>
      </c>
      <c r="X1362" s="214">
        <v>9.8715290427207947E-2</v>
      </c>
      <c r="Y1362" s="256">
        <v>111.22683715820313</v>
      </c>
      <c r="Z1362" s="256">
        <v>25.561740875244141</v>
      </c>
      <c r="AA1362" s="256">
        <v>59689.234375</v>
      </c>
      <c r="AB1362" s="256">
        <v>10422.2685546875</v>
      </c>
    </row>
    <row r="1363" spans="1:28">
      <c r="A1363" s="352">
        <v>41836</v>
      </c>
      <c r="B1363" s="180" t="s">
        <v>132</v>
      </c>
      <c r="C1363" s="180" t="s">
        <v>128</v>
      </c>
      <c r="D1363" s="241"/>
      <c r="E1363" s="219">
        <v>178</v>
      </c>
      <c r="F1363" s="219">
        <v>5</v>
      </c>
      <c r="G1363" s="219">
        <v>527</v>
      </c>
      <c r="H1363" s="219">
        <v>15</v>
      </c>
      <c r="I1363" s="219">
        <v>1007</v>
      </c>
      <c r="J1363" s="219">
        <v>34</v>
      </c>
      <c r="K1363" s="219">
        <v>4778080</v>
      </c>
      <c r="L1363" s="219">
        <v>4779782</v>
      </c>
      <c r="M1363" s="196">
        <v>99.964393615722656</v>
      </c>
      <c r="N1363" s="219">
        <v>23552628</v>
      </c>
      <c r="O1363" s="219">
        <v>23660588</v>
      </c>
      <c r="P1363" s="196">
        <v>99.543716430664063</v>
      </c>
      <c r="Q1363" s="219">
        <v>10448</v>
      </c>
      <c r="R1363" s="196">
        <v>0.21858736872673035</v>
      </c>
      <c r="S1363" s="219">
        <v>2664</v>
      </c>
      <c r="T1363" s="196">
        <v>1.1259229853749275E-2</v>
      </c>
      <c r="U1363" s="219">
        <v>46359</v>
      </c>
      <c r="V1363" s="196">
        <v>0.97024327516555786</v>
      </c>
      <c r="W1363" s="219">
        <v>33687</v>
      </c>
      <c r="X1363" s="196">
        <v>0.1430286318063736</v>
      </c>
      <c r="Y1363" s="194">
        <v>109.2432861328125</v>
      </c>
      <c r="Z1363" s="194">
        <v>26.042037963867187</v>
      </c>
      <c r="AA1363" s="194">
        <v>61607.52734375</v>
      </c>
      <c r="AB1363" s="194">
        <v>9891.427734375</v>
      </c>
    </row>
    <row r="1364" spans="1:28">
      <c r="A1364" s="352">
        <v>41835</v>
      </c>
      <c r="B1364" s="199" t="s">
        <v>6</v>
      </c>
      <c r="C1364" s="199"/>
      <c r="D1364" s="241"/>
      <c r="E1364" s="219">
        <v>1864</v>
      </c>
      <c r="F1364" s="219">
        <v>169</v>
      </c>
      <c r="G1364" s="219">
        <v>5522</v>
      </c>
      <c r="H1364" s="219">
        <v>488</v>
      </c>
      <c r="I1364" s="219">
        <v>16768</v>
      </c>
      <c r="J1364" s="219">
        <v>1831</v>
      </c>
      <c r="K1364" s="255">
        <v>35837850</v>
      </c>
      <c r="L1364" s="255">
        <v>85351459</v>
      </c>
      <c r="M1364" s="196">
        <v>41.988561671804582</v>
      </c>
      <c r="N1364" s="255">
        <v>284943801</v>
      </c>
      <c r="O1364" s="255">
        <v>287004915</v>
      </c>
      <c r="P1364" s="196">
        <v>99.281854110407835</v>
      </c>
      <c r="Q1364" s="255">
        <v>252653</v>
      </c>
      <c r="R1364" s="214" t="e">
        <v>#DIV/0!</v>
      </c>
      <c r="S1364" s="255">
        <v>140462</v>
      </c>
      <c r="T1364" s="214">
        <v>0.1102078858075123</v>
      </c>
      <c r="U1364" s="255">
        <v>1129399</v>
      </c>
      <c r="V1364" s="214">
        <v>3.1514139312375211</v>
      </c>
      <c r="W1364" s="255">
        <v>1306497</v>
      </c>
      <c r="X1364" s="214">
        <v>0.4585104129690899</v>
      </c>
      <c r="Y1364" s="256">
        <v>76.538015111287436</v>
      </c>
      <c r="Z1364" s="256">
        <v>27.644840145111086</v>
      </c>
      <c r="AA1364" s="256">
        <v>726174.58203125</v>
      </c>
      <c r="AB1364" s="256">
        <v>127211.2265625</v>
      </c>
    </row>
    <row r="1365" spans="1:28">
      <c r="A1365" s="352">
        <v>41835</v>
      </c>
      <c r="B1365" s="180" t="s">
        <v>134</v>
      </c>
      <c r="C1365" s="180"/>
      <c r="D1365" s="241"/>
      <c r="E1365" s="219">
        <v>606</v>
      </c>
      <c r="F1365" s="219">
        <v>76</v>
      </c>
      <c r="G1365" s="219">
        <v>1810</v>
      </c>
      <c r="H1365" s="219">
        <v>230</v>
      </c>
      <c r="I1365" s="219">
        <v>6401</v>
      </c>
      <c r="J1365" s="219">
        <v>966</v>
      </c>
      <c r="K1365" s="219">
        <v>16995936</v>
      </c>
      <c r="L1365" s="219">
        <v>17381323</v>
      </c>
      <c r="M1365" s="196">
        <v>97.782752210519305</v>
      </c>
      <c r="N1365" s="219">
        <v>36745337</v>
      </c>
      <c r="O1365" s="219">
        <v>37520519</v>
      </c>
      <c r="P1365" s="196">
        <v>97.933978471886277</v>
      </c>
      <c r="Q1365" s="219">
        <v>43055</v>
      </c>
      <c r="R1365" s="196">
        <v>0.24770841289701945</v>
      </c>
      <c r="S1365" s="219">
        <v>120795</v>
      </c>
      <c r="T1365" s="196">
        <v>0.32194384283315608</v>
      </c>
      <c r="U1365" s="219">
        <v>643198</v>
      </c>
      <c r="V1365" s="196">
        <v>3.7844223407239732</v>
      </c>
      <c r="W1365" s="219">
        <v>407876</v>
      </c>
      <c r="X1365" s="196">
        <v>1.1100075177833073</v>
      </c>
      <c r="Y1365" s="194">
        <v>78.86954040527344</v>
      </c>
      <c r="Z1365" s="194">
        <v>30.160063934326171</v>
      </c>
      <c r="AA1365" s="194">
        <v>215643.1171875</v>
      </c>
      <c r="AB1365" s="194">
        <v>33980.13232421875</v>
      </c>
    </row>
    <row r="1366" spans="1:28">
      <c r="A1366" s="352">
        <v>41835</v>
      </c>
      <c r="B1366" s="180" t="s">
        <v>175</v>
      </c>
      <c r="C1366" s="180"/>
      <c r="D1366" s="241"/>
      <c r="E1366" s="219">
        <v>603</v>
      </c>
      <c r="F1366" s="219">
        <v>68</v>
      </c>
      <c r="G1366" s="219">
        <v>1758</v>
      </c>
      <c r="H1366" s="219">
        <v>184</v>
      </c>
      <c r="I1366" s="219">
        <v>5776</v>
      </c>
      <c r="J1366" s="219">
        <v>652</v>
      </c>
      <c r="K1366" s="219">
        <v>67970</v>
      </c>
      <c r="L1366" s="219">
        <v>49185193</v>
      </c>
      <c r="M1366" s="196">
        <v>0.13819199611557895</v>
      </c>
      <c r="N1366" s="219">
        <v>158616416</v>
      </c>
      <c r="O1366" s="219">
        <v>159553056</v>
      </c>
      <c r="P1366" s="196">
        <v>99.412960162919092</v>
      </c>
      <c r="Q1366" s="219">
        <v>0</v>
      </c>
      <c r="R1366" s="196" t="e">
        <v>#DIV/0!</v>
      </c>
      <c r="S1366" s="219">
        <v>0</v>
      </c>
      <c r="T1366" s="196" t="e">
        <v>#DIV/0!</v>
      </c>
      <c r="U1366" s="219">
        <v>301554</v>
      </c>
      <c r="V1366" s="196">
        <v>443.6575013287773</v>
      </c>
      <c r="W1366" s="219">
        <v>809173</v>
      </c>
      <c r="X1366" s="196">
        <v>0.51014454612994331</v>
      </c>
      <c r="Y1366" s="194">
        <v>40.901168823242188</v>
      </c>
      <c r="Z1366" s="194">
        <v>25.723270893096924</v>
      </c>
      <c r="AA1366" s="194">
        <v>285399.86328125</v>
      </c>
      <c r="AB1366" s="194">
        <v>56999.37890625</v>
      </c>
    </row>
    <row r="1367" spans="1:28">
      <c r="A1367" s="352">
        <v>41835</v>
      </c>
      <c r="B1367" s="218" t="s">
        <v>135</v>
      </c>
      <c r="C1367" s="126"/>
      <c r="D1367" s="241"/>
      <c r="E1367" s="219">
        <v>655</v>
      </c>
      <c r="F1367" s="219">
        <v>25</v>
      </c>
      <c r="G1367" s="219">
        <v>1954</v>
      </c>
      <c r="H1367" s="219">
        <v>74</v>
      </c>
      <c r="I1367" s="219">
        <v>4591</v>
      </c>
      <c r="J1367" s="219">
        <v>213</v>
      </c>
      <c r="K1367" s="189">
        <v>18773944</v>
      </c>
      <c r="L1367" s="189">
        <v>18784943</v>
      </c>
      <c r="M1367" s="196">
        <v>99.941447786133821</v>
      </c>
      <c r="N1367" s="189">
        <v>89582048</v>
      </c>
      <c r="O1367" s="189">
        <v>89931340</v>
      </c>
      <c r="P1367" s="196">
        <v>99.611601472856961</v>
      </c>
      <c r="Q1367" s="189">
        <v>209598</v>
      </c>
      <c r="R1367" s="192">
        <v>1.1157766102105575</v>
      </c>
      <c r="S1367" s="189">
        <v>19667</v>
      </c>
      <c r="T1367" s="192">
        <v>2.1868905542372193E-2</v>
      </c>
      <c r="U1367" s="189">
        <v>184647</v>
      </c>
      <c r="V1367" s="205">
        <v>0.98352801888224817</v>
      </c>
      <c r="W1367" s="189">
        <v>89448</v>
      </c>
      <c r="X1367" s="205">
        <v>9.9850363229458325E-2</v>
      </c>
      <c r="Y1367" s="203">
        <v>109.84333610534668</v>
      </c>
      <c r="Z1367" s="203">
        <v>27.051185607910156</v>
      </c>
      <c r="AA1367" s="203">
        <v>225131.6015625</v>
      </c>
      <c r="AB1367" s="203">
        <v>36231.71533203125</v>
      </c>
    </row>
    <row r="1368" spans="1:28">
      <c r="A1368" s="352">
        <v>41835</v>
      </c>
      <c r="B1368" s="218" t="s">
        <v>121</v>
      </c>
      <c r="C1368" s="218" t="s">
        <v>122</v>
      </c>
      <c r="D1368" s="241"/>
      <c r="E1368" s="305">
        <v>122</v>
      </c>
      <c r="F1368" s="305">
        <v>37</v>
      </c>
      <c r="G1368" s="305">
        <v>361</v>
      </c>
      <c r="H1368" s="305">
        <v>112</v>
      </c>
      <c r="I1368" s="305">
        <v>1484</v>
      </c>
      <c r="J1368" s="305">
        <v>487</v>
      </c>
      <c r="K1368" s="215">
        <v>4742126</v>
      </c>
      <c r="L1368" s="215">
        <v>4874247</v>
      </c>
      <c r="M1368" s="216">
        <v>97.289405822753906</v>
      </c>
      <c r="N1368" s="215">
        <v>10586329</v>
      </c>
      <c r="O1368" s="215">
        <v>10846048</v>
      </c>
      <c r="P1368" s="216">
        <v>97.60540771484375</v>
      </c>
      <c r="Q1368" s="215">
        <v>23335</v>
      </c>
      <c r="R1368" s="217">
        <v>0.47874060273170471</v>
      </c>
      <c r="S1368" s="215">
        <v>84853</v>
      </c>
      <c r="T1368" s="217">
        <v>0.78234028816223145</v>
      </c>
      <c r="U1368" s="215">
        <v>239719</v>
      </c>
      <c r="V1368" s="217">
        <v>5.0550956726074219</v>
      </c>
      <c r="W1368" s="215">
        <v>165630</v>
      </c>
      <c r="X1368" s="217">
        <v>1.5645650625228882</v>
      </c>
      <c r="Y1368" s="217">
        <v>67.572921752929688</v>
      </c>
      <c r="Z1368" s="217">
        <v>24.982221603393555</v>
      </c>
      <c r="AA1368" s="217">
        <v>51882.87890625</v>
      </c>
      <c r="AB1368" s="216">
        <v>7856.1103515625</v>
      </c>
    </row>
    <row r="1369" spans="1:28">
      <c r="A1369" s="352">
        <v>41835</v>
      </c>
      <c r="B1369" s="242" t="s">
        <v>123</v>
      </c>
      <c r="C1369" s="218" t="s">
        <v>122</v>
      </c>
      <c r="D1369" s="241"/>
      <c r="E1369" s="305">
        <v>158</v>
      </c>
      <c r="F1369" s="305">
        <v>9</v>
      </c>
      <c r="G1369" s="305">
        <v>483</v>
      </c>
      <c r="H1369" s="305">
        <v>28</v>
      </c>
      <c r="I1369" s="305">
        <v>1565</v>
      </c>
      <c r="J1369" s="305">
        <v>109</v>
      </c>
      <c r="K1369" s="215">
        <v>4036734</v>
      </c>
      <c r="L1369" s="215">
        <v>4106897</v>
      </c>
      <c r="M1369" s="216">
        <v>98.291580200195313</v>
      </c>
      <c r="N1369" s="215">
        <v>7727286</v>
      </c>
      <c r="O1369" s="215">
        <v>7894737</v>
      </c>
      <c r="P1369" s="216">
        <v>97.878952026367188</v>
      </c>
      <c r="Q1369" s="215">
        <v>4246</v>
      </c>
      <c r="R1369" s="217">
        <v>0.10338705778121948</v>
      </c>
      <c r="S1369" s="215">
        <v>6111</v>
      </c>
      <c r="T1369" s="217">
        <v>7.740599662065506E-2</v>
      </c>
      <c r="U1369" s="215">
        <v>109111</v>
      </c>
      <c r="V1369" s="217">
        <v>2.7029523849487305</v>
      </c>
      <c r="W1369" s="215">
        <v>70217</v>
      </c>
      <c r="X1369" s="217">
        <v>0.90868902206420898</v>
      </c>
      <c r="Y1369" s="217">
        <v>84.531562805175781</v>
      </c>
      <c r="Z1369" s="217">
        <v>32.068229675292969</v>
      </c>
      <c r="AA1369" s="217">
        <v>51118.765625</v>
      </c>
      <c r="AB1369" s="216">
        <v>8061.77099609375</v>
      </c>
    </row>
    <row r="1370" spans="1:28">
      <c r="A1370" s="352">
        <v>41835</v>
      </c>
      <c r="B1370" s="242" t="s">
        <v>183</v>
      </c>
      <c r="C1370" s="218" t="s">
        <v>122</v>
      </c>
      <c r="D1370" s="241"/>
      <c r="E1370" s="305">
        <v>128</v>
      </c>
      <c r="F1370" s="305">
        <v>9</v>
      </c>
      <c r="G1370" s="305">
        <v>382</v>
      </c>
      <c r="H1370" s="305">
        <v>27</v>
      </c>
      <c r="I1370" s="305">
        <v>1462</v>
      </c>
      <c r="J1370" s="305">
        <v>102</v>
      </c>
      <c r="K1370" s="215">
        <v>3172121</v>
      </c>
      <c r="L1370" s="215">
        <v>3239507</v>
      </c>
      <c r="M1370" s="216">
        <v>97.919868469238281</v>
      </c>
      <c r="N1370" s="215">
        <v>6737964</v>
      </c>
      <c r="O1370" s="215">
        <v>6870772</v>
      </c>
      <c r="P1370" s="216">
        <v>98.067054748535156</v>
      </c>
      <c r="Q1370" s="215">
        <v>5533</v>
      </c>
      <c r="R1370" s="217">
        <v>0.17079758644104004</v>
      </c>
      <c r="S1370" s="215">
        <v>9385</v>
      </c>
      <c r="T1370" s="217">
        <v>0.13659308850765228</v>
      </c>
      <c r="U1370" s="215">
        <v>105889</v>
      </c>
      <c r="V1370" s="217">
        <v>3.33811354637146</v>
      </c>
      <c r="W1370" s="215">
        <v>62902</v>
      </c>
      <c r="X1370" s="217">
        <v>0.93354612588882446</v>
      </c>
      <c r="Y1370" s="217">
        <v>85.478248596191406</v>
      </c>
      <c r="Z1370" s="217">
        <v>32.515254974365234</v>
      </c>
      <c r="AA1370" s="217">
        <v>41264.1484375</v>
      </c>
      <c r="AB1370" s="216">
        <v>6809.86669921875</v>
      </c>
    </row>
    <row r="1371" spans="1:28">
      <c r="A1371" s="352">
        <v>41835</v>
      </c>
      <c r="B1371" s="181" t="s">
        <v>126</v>
      </c>
      <c r="C1371" s="218" t="s">
        <v>122</v>
      </c>
      <c r="D1371" s="241"/>
      <c r="E1371" s="305">
        <v>103</v>
      </c>
      <c r="F1371" s="305">
        <v>4</v>
      </c>
      <c r="G1371" s="305">
        <v>302</v>
      </c>
      <c r="H1371" s="305">
        <v>12</v>
      </c>
      <c r="I1371" s="305">
        <v>936</v>
      </c>
      <c r="J1371" s="305">
        <v>50</v>
      </c>
      <c r="K1371" s="215">
        <v>2465597</v>
      </c>
      <c r="L1371" s="215">
        <v>2519265</v>
      </c>
      <c r="M1371" s="216">
        <v>97.869697570800781</v>
      </c>
      <c r="N1371" s="215">
        <v>5338478</v>
      </c>
      <c r="O1371" s="215">
        <v>5419745</v>
      </c>
      <c r="P1371" s="216">
        <v>98.500541687011719</v>
      </c>
      <c r="Q1371" s="215">
        <v>1314</v>
      </c>
      <c r="R1371" s="217">
        <v>5.2158068865537643E-2</v>
      </c>
      <c r="S1371" s="215">
        <v>832</v>
      </c>
      <c r="T1371" s="217">
        <v>1.5351275913417339E-2</v>
      </c>
      <c r="U1371" s="215">
        <v>79445</v>
      </c>
      <c r="V1371" s="217">
        <v>3.2221405506134033</v>
      </c>
      <c r="W1371" s="215">
        <v>46413</v>
      </c>
      <c r="X1371" s="217">
        <v>0.86940509080886841</v>
      </c>
      <c r="Y1371" s="217">
        <v>85.103530883789063</v>
      </c>
      <c r="Z1371" s="217">
        <v>31.960088729858398</v>
      </c>
      <c r="AA1371" s="217">
        <v>36295.34765625</v>
      </c>
      <c r="AB1371" s="216">
        <v>5577.01708984375</v>
      </c>
    </row>
    <row r="1372" spans="1:28">
      <c r="A1372" s="352">
        <v>41835</v>
      </c>
      <c r="B1372" s="181" t="s">
        <v>184</v>
      </c>
      <c r="C1372" s="218" t="s">
        <v>122</v>
      </c>
      <c r="D1372" s="241"/>
      <c r="E1372" s="305">
        <v>95</v>
      </c>
      <c r="F1372" s="305">
        <v>17</v>
      </c>
      <c r="G1372" s="305">
        <v>282</v>
      </c>
      <c r="H1372" s="305">
        <v>51</v>
      </c>
      <c r="I1372" s="305">
        <v>954</v>
      </c>
      <c r="J1372" s="305">
        <v>218</v>
      </c>
      <c r="K1372" s="215">
        <v>2579358</v>
      </c>
      <c r="L1372" s="215">
        <v>2641407</v>
      </c>
      <c r="M1372" s="216">
        <v>97.650909423828125</v>
      </c>
      <c r="N1372" s="215">
        <v>6355280</v>
      </c>
      <c r="O1372" s="215">
        <v>6489217</v>
      </c>
      <c r="P1372" s="216">
        <v>97.936004638671875</v>
      </c>
      <c r="Q1372" s="215">
        <v>8627</v>
      </c>
      <c r="R1372" s="217">
        <v>0.32660624384880066</v>
      </c>
      <c r="S1372" s="215">
        <v>19614</v>
      </c>
      <c r="T1372" s="217">
        <v>0.30225527286529541</v>
      </c>
      <c r="U1372" s="215">
        <v>109034</v>
      </c>
      <c r="V1372" s="217">
        <v>4.2271757125854492</v>
      </c>
      <c r="W1372" s="215">
        <v>62714</v>
      </c>
      <c r="X1372" s="217">
        <v>0.98680150508880615</v>
      </c>
      <c r="Y1372" s="217">
        <v>71.66143798828125</v>
      </c>
      <c r="Z1372" s="217">
        <v>29.274524688720703</v>
      </c>
      <c r="AA1372" s="217">
        <v>35081.9765625</v>
      </c>
      <c r="AB1372" s="216">
        <v>5675.3671875</v>
      </c>
    </row>
    <row r="1373" spans="1:28">
      <c r="A1373" s="352">
        <v>41835</v>
      </c>
      <c r="B1373" s="181" t="s">
        <v>131</v>
      </c>
      <c r="C1373" s="218" t="s">
        <v>176</v>
      </c>
      <c r="D1373" s="241"/>
      <c r="E1373" s="305">
        <v>164</v>
      </c>
      <c r="F1373" s="305">
        <v>19</v>
      </c>
      <c r="G1373" s="305">
        <v>478</v>
      </c>
      <c r="H1373" s="305">
        <v>47</v>
      </c>
      <c r="I1373" s="305">
        <v>1530</v>
      </c>
      <c r="J1373" s="305">
        <v>164</v>
      </c>
      <c r="K1373" s="215">
        <v>18375</v>
      </c>
      <c r="L1373" s="215">
        <v>14006518</v>
      </c>
      <c r="M1373" s="216">
        <v>0.13118892908096313</v>
      </c>
      <c r="N1373" s="215">
        <v>43600340</v>
      </c>
      <c r="O1373" s="215">
        <v>43853912</v>
      </c>
      <c r="P1373" s="216">
        <v>99.421783447265625</v>
      </c>
      <c r="Q1373" s="215">
        <v>0</v>
      </c>
      <c r="R1373" s="217">
        <v>0</v>
      </c>
      <c r="S1373" s="215">
        <v>0</v>
      </c>
      <c r="T1373" s="217">
        <v>0</v>
      </c>
      <c r="U1373" s="215">
        <v>84858</v>
      </c>
      <c r="V1373" s="217">
        <v>461.812255859375</v>
      </c>
      <c r="W1373" s="215">
        <v>292578</v>
      </c>
      <c r="X1373" s="217">
        <v>0.67104524374008179</v>
      </c>
      <c r="Y1373" s="217">
        <v>41.644035339355469</v>
      </c>
      <c r="Z1373" s="217">
        <v>26.250438690185547</v>
      </c>
      <c r="AA1373" s="217">
        <v>75207.140625</v>
      </c>
      <c r="AB1373" s="216">
        <v>15723.748046875</v>
      </c>
    </row>
    <row r="1374" spans="1:28">
      <c r="A1374" s="352">
        <v>41835</v>
      </c>
      <c r="B1374" s="181" t="s">
        <v>124</v>
      </c>
      <c r="C1374" s="181" t="s">
        <v>176</v>
      </c>
      <c r="D1374" s="241"/>
      <c r="E1374" s="180">
        <v>112</v>
      </c>
      <c r="F1374" s="180">
        <v>36</v>
      </c>
      <c r="G1374" s="180">
        <v>330</v>
      </c>
      <c r="H1374" s="180">
        <v>98</v>
      </c>
      <c r="I1374" s="180">
        <v>1243</v>
      </c>
      <c r="J1374" s="180">
        <v>350</v>
      </c>
      <c r="K1374" s="215">
        <v>14980</v>
      </c>
      <c r="L1374" s="215">
        <v>10082422</v>
      </c>
      <c r="M1374" s="216">
        <v>0.14857541024684906</v>
      </c>
      <c r="N1374" s="215">
        <v>29037588</v>
      </c>
      <c r="O1374" s="215">
        <v>29339332</v>
      </c>
      <c r="P1374" s="216">
        <v>98.971534729003906</v>
      </c>
      <c r="Q1374" s="215">
        <v>0</v>
      </c>
      <c r="R1374" s="217">
        <v>0</v>
      </c>
      <c r="S1374" s="215">
        <v>0</v>
      </c>
      <c r="T1374" s="217">
        <v>0</v>
      </c>
      <c r="U1374" s="215">
        <v>67706</v>
      </c>
      <c r="V1374" s="217">
        <v>451.97598266601562</v>
      </c>
      <c r="W1374" s="215">
        <v>152600</v>
      </c>
      <c r="X1374" s="217">
        <v>0.52552574872970581</v>
      </c>
      <c r="Y1374" s="217">
        <v>39.652069091796875</v>
      </c>
      <c r="Z1374" s="217">
        <v>25.219223022460937</v>
      </c>
      <c r="AA1374" s="217">
        <v>50622.96484375</v>
      </c>
      <c r="AB1374" s="216">
        <v>9576.2578125</v>
      </c>
    </row>
    <row r="1375" spans="1:28">
      <c r="A1375" s="352">
        <v>41835</v>
      </c>
      <c r="B1375" s="206" t="s">
        <v>133</v>
      </c>
      <c r="C1375" s="206" t="s">
        <v>176</v>
      </c>
      <c r="D1375" s="241"/>
      <c r="E1375" s="180">
        <v>163</v>
      </c>
      <c r="F1375" s="180">
        <v>6</v>
      </c>
      <c r="G1375" s="180">
        <v>482</v>
      </c>
      <c r="H1375" s="180">
        <v>18</v>
      </c>
      <c r="I1375" s="180">
        <v>1499</v>
      </c>
      <c r="J1375" s="180">
        <v>64</v>
      </c>
      <c r="K1375" s="254">
        <v>17500</v>
      </c>
      <c r="L1375" s="254">
        <v>13746935</v>
      </c>
      <c r="M1375" s="246">
        <v>0.12730109691619873</v>
      </c>
      <c r="N1375" s="254">
        <v>48688416</v>
      </c>
      <c r="O1375" s="254">
        <v>48874752</v>
      </c>
      <c r="P1375" s="246">
        <v>99.618751525878906</v>
      </c>
      <c r="Q1375" s="254">
        <v>0</v>
      </c>
      <c r="R1375" s="249">
        <v>0</v>
      </c>
      <c r="S1375" s="254">
        <v>0</v>
      </c>
      <c r="T1375" s="249">
        <v>0</v>
      </c>
      <c r="U1375" s="254">
        <v>76594</v>
      </c>
      <c r="V1375" s="249">
        <v>437.67999267578125</v>
      </c>
      <c r="W1375" s="254">
        <v>196812</v>
      </c>
      <c r="X1375" s="249">
        <v>0.40422755479812622</v>
      </c>
      <c r="Y1375" s="249">
        <v>41.569282531738281</v>
      </c>
      <c r="Z1375" s="249">
        <v>26.005786895751953</v>
      </c>
      <c r="AA1375" s="249">
        <v>90276.7890625</v>
      </c>
      <c r="AB1375" s="246">
        <v>18086.482421875</v>
      </c>
    </row>
    <row r="1376" spans="1:28">
      <c r="A1376" s="352">
        <v>41835</v>
      </c>
      <c r="B1376" s="206" t="s">
        <v>125</v>
      </c>
      <c r="C1376" s="206" t="s">
        <v>176</v>
      </c>
      <c r="D1376" s="241"/>
      <c r="E1376" s="180">
        <v>164</v>
      </c>
      <c r="F1376" s="180">
        <v>7</v>
      </c>
      <c r="G1376" s="180">
        <v>468</v>
      </c>
      <c r="H1376" s="180">
        <v>21</v>
      </c>
      <c r="I1376" s="180">
        <v>1504</v>
      </c>
      <c r="J1376" s="180">
        <v>74</v>
      </c>
      <c r="K1376" s="254">
        <v>17115</v>
      </c>
      <c r="L1376" s="254">
        <v>11349318</v>
      </c>
      <c r="M1376" s="246">
        <v>0.15080201625823975</v>
      </c>
      <c r="N1376" s="254">
        <v>37290072</v>
      </c>
      <c r="O1376" s="254">
        <v>37485060</v>
      </c>
      <c r="P1376" s="246">
        <v>99.479827880859375</v>
      </c>
      <c r="Q1376" s="254">
        <v>0</v>
      </c>
      <c r="R1376" s="249">
        <v>0</v>
      </c>
      <c r="S1376" s="254">
        <v>0</v>
      </c>
      <c r="T1376" s="249">
        <v>0</v>
      </c>
      <c r="U1376" s="254">
        <v>72396</v>
      </c>
      <c r="V1376" s="249">
        <v>422.99737548828125</v>
      </c>
      <c r="W1376" s="254">
        <v>167183</v>
      </c>
      <c r="X1376" s="249">
        <v>0.44833111763000488</v>
      </c>
      <c r="Y1376" s="249">
        <v>40.739288330078125</v>
      </c>
      <c r="Z1376" s="249">
        <v>25.417634963989258</v>
      </c>
      <c r="AA1376" s="249">
        <v>69292.96875</v>
      </c>
      <c r="AB1376" s="246">
        <v>13612.890625</v>
      </c>
    </row>
    <row r="1377" spans="1:28">
      <c r="A1377" s="352">
        <v>41835</v>
      </c>
      <c r="B1377" s="181" t="s">
        <v>127</v>
      </c>
      <c r="C1377" s="181" t="s">
        <v>128</v>
      </c>
      <c r="D1377" s="241"/>
      <c r="E1377" s="388">
        <v>150</v>
      </c>
      <c r="F1377" s="388">
        <v>12</v>
      </c>
      <c r="G1377" s="388">
        <v>450</v>
      </c>
      <c r="H1377" s="388">
        <v>36</v>
      </c>
      <c r="I1377" s="388">
        <v>1465</v>
      </c>
      <c r="J1377" s="388">
        <v>122</v>
      </c>
      <c r="K1377" s="187">
        <v>4959139</v>
      </c>
      <c r="L1377" s="187">
        <v>4963152</v>
      </c>
      <c r="M1377" s="185">
        <v>99.919143676757812</v>
      </c>
      <c r="N1377" s="187">
        <v>21268192</v>
      </c>
      <c r="O1377" s="187">
        <v>21344436</v>
      </c>
      <c r="P1377" s="185">
        <v>99.642791748046875</v>
      </c>
      <c r="Q1377" s="187">
        <v>110321</v>
      </c>
      <c r="R1377" s="186">
        <v>2.2228012084960937</v>
      </c>
      <c r="S1377" s="187">
        <v>5778</v>
      </c>
      <c r="T1377" s="186">
        <v>2.7070285752415657E-2</v>
      </c>
      <c r="U1377" s="187">
        <v>50465</v>
      </c>
      <c r="V1377" s="186">
        <v>1.0176161527633667</v>
      </c>
      <c r="W1377" s="187">
        <v>15296</v>
      </c>
      <c r="X1377" s="186">
        <v>7.1919605135917664E-2</v>
      </c>
      <c r="Y1377" s="186">
        <v>111.95069885253906</v>
      </c>
      <c r="Z1377" s="186">
        <v>28.001749038696289</v>
      </c>
      <c r="AA1377" s="186">
        <v>52727.8203125</v>
      </c>
      <c r="AB1377" s="185">
        <v>8808.2216796875</v>
      </c>
    </row>
    <row r="1378" spans="1:28">
      <c r="A1378" s="352">
        <v>41835</v>
      </c>
      <c r="B1378" s="181" t="s">
        <v>129</v>
      </c>
      <c r="C1378" s="181" t="s">
        <v>128</v>
      </c>
      <c r="D1378" s="241"/>
      <c r="E1378" s="388">
        <v>151</v>
      </c>
      <c r="F1378" s="388">
        <v>3</v>
      </c>
      <c r="G1378" s="388">
        <v>449</v>
      </c>
      <c r="H1378" s="388">
        <v>8</v>
      </c>
      <c r="I1378" s="388">
        <v>1253</v>
      </c>
      <c r="J1378" s="388">
        <v>26</v>
      </c>
      <c r="K1378" s="187">
        <v>2747638</v>
      </c>
      <c r="L1378" s="187">
        <v>2751245</v>
      </c>
      <c r="M1378" s="185">
        <v>99.868896484375</v>
      </c>
      <c r="N1378" s="187">
        <v>13533226</v>
      </c>
      <c r="O1378" s="187">
        <v>13593840</v>
      </c>
      <c r="P1378" s="185">
        <v>99.554107666015625</v>
      </c>
      <c r="Q1378" s="187">
        <v>44359</v>
      </c>
      <c r="R1378" s="186">
        <v>1.612324595451355</v>
      </c>
      <c r="S1378" s="187">
        <v>8206</v>
      </c>
      <c r="T1378" s="186">
        <v>6.0365576297044754E-2</v>
      </c>
      <c r="U1378" s="187">
        <v>29984</v>
      </c>
      <c r="V1378" s="186">
        <v>1.0912646055221558</v>
      </c>
      <c r="W1378" s="187">
        <v>13768</v>
      </c>
      <c r="X1378" s="186">
        <v>0.10173479467630386</v>
      </c>
      <c r="Y1378" s="186">
        <v>105.67015075683594</v>
      </c>
      <c r="Z1378" s="186">
        <v>28.474384307861328</v>
      </c>
      <c r="AA1378" s="186">
        <v>39504.37890625</v>
      </c>
      <c r="AB1378" s="185">
        <v>5742.75537109375</v>
      </c>
    </row>
    <row r="1379" spans="1:28">
      <c r="A1379" s="352">
        <v>41835</v>
      </c>
      <c r="B1379" s="199" t="s">
        <v>130</v>
      </c>
      <c r="C1379" s="199" t="s">
        <v>128</v>
      </c>
      <c r="D1379" s="241"/>
      <c r="E1379" s="219">
        <v>176</v>
      </c>
      <c r="F1379" s="219">
        <v>5</v>
      </c>
      <c r="G1379" s="219">
        <v>528</v>
      </c>
      <c r="H1379" s="219">
        <v>15</v>
      </c>
      <c r="I1379" s="219">
        <v>865</v>
      </c>
      <c r="J1379" s="219">
        <v>31</v>
      </c>
      <c r="K1379" s="255">
        <v>6165016</v>
      </c>
      <c r="L1379" s="255">
        <v>6166461</v>
      </c>
      <c r="M1379" s="196">
        <v>99.976570129394531</v>
      </c>
      <c r="N1379" s="255">
        <v>30651292</v>
      </c>
      <c r="O1379" s="255">
        <v>30749792</v>
      </c>
      <c r="P1379" s="196">
        <v>99.679672241210937</v>
      </c>
      <c r="Q1379" s="255">
        <v>41702</v>
      </c>
      <c r="R1379" s="214">
        <v>0.67627120018005371</v>
      </c>
      <c r="S1379" s="255">
        <v>3366</v>
      </c>
      <c r="T1379" s="214">
        <v>1.0946415364742279E-2</v>
      </c>
      <c r="U1379" s="255">
        <v>53691</v>
      </c>
      <c r="V1379" s="214">
        <v>0.87089800834655762</v>
      </c>
      <c r="W1379" s="255">
        <v>29327</v>
      </c>
      <c r="X1379" s="214">
        <v>9.5679491758346558E-2</v>
      </c>
      <c r="Y1379" s="256">
        <v>113.17362213134766</v>
      </c>
      <c r="Z1379" s="256">
        <v>25.518787384033203</v>
      </c>
      <c r="AA1379" s="256">
        <v>69954.359375</v>
      </c>
      <c r="AB1379" s="256">
        <v>11611.740234375</v>
      </c>
    </row>
    <row r="1380" spans="1:28">
      <c r="A1380" s="352">
        <v>41835</v>
      </c>
      <c r="B1380" s="180" t="s">
        <v>132</v>
      </c>
      <c r="C1380" s="180" t="s">
        <v>128</v>
      </c>
      <c r="D1380" s="241"/>
      <c r="E1380" s="219">
        <v>178</v>
      </c>
      <c r="F1380" s="219">
        <v>5</v>
      </c>
      <c r="G1380" s="219">
        <v>527</v>
      </c>
      <c r="H1380" s="219">
        <v>15</v>
      </c>
      <c r="I1380" s="219">
        <v>1008</v>
      </c>
      <c r="J1380" s="219">
        <v>34</v>
      </c>
      <c r="K1380" s="219">
        <v>4902151</v>
      </c>
      <c r="L1380" s="219">
        <v>4904085</v>
      </c>
      <c r="M1380" s="196">
        <v>99.960563659667969</v>
      </c>
      <c r="N1380" s="219">
        <v>24129338</v>
      </c>
      <c r="O1380" s="219">
        <v>24243272</v>
      </c>
      <c r="P1380" s="196">
        <v>99.530036926269531</v>
      </c>
      <c r="Q1380" s="219">
        <v>13216</v>
      </c>
      <c r="R1380" s="196">
        <v>0.26948961615562439</v>
      </c>
      <c r="S1380" s="219">
        <v>2317</v>
      </c>
      <c r="T1380" s="196">
        <v>9.5572909340262413E-3</v>
      </c>
      <c r="U1380" s="219">
        <v>50507</v>
      </c>
      <c r="V1380" s="196">
        <v>1.0303027629852295</v>
      </c>
      <c r="W1380" s="219">
        <v>31057</v>
      </c>
      <c r="X1380" s="196">
        <v>0.12871053814888</v>
      </c>
      <c r="Y1380" s="194">
        <v>108.57887268066406</v>
      </c>
      <c r="Z1380" s="194">
        <v>26.209821701049805</v>
      </c>
      <c r="AA1380" s="194">
        <v>62945.04296875</v>
      </c>
      <c r="AB1380" s="194">
        <v>10068.998046875</v>
      </c>
    </row>
    <row r="1381" spans="1:28">
      <c r="A1381" s="352">
        <v>41834</v>
      </c>
      <c r="B1381" s="199" t="s">
        <v>6</v>
      </c>
      <c r="C1381" s="199"/>
      <c r="D1381" s="241"/>
      <c r="E1381" s="219">
        <v>1911</v>
      </c>
      <c r="F1381" s="219">
        <v>179</v>
      </c>
      <c r="G1381" s="219">
        <v>5655</v>
      </c>
      <c r="H1381" s="219">
        <v>518</v>
      </c>
      <c r="I1381" s="219">
        <v>16617</v>
      </c>
      <c r="J1381" s="219">
        <v>1925</v>
      </c>
      <c r="K1381" s="255">
        <v>36515404</v>
      </c>
      <c r="L1381" s="255">
        <v>85096035</v>
      </c>
      <c r="M1381" s="196">
        <v>42.910817172621499</v>
      </c>
      <c r="N1381" s="255">
        <v>283037415</v>
      </c>
      <c r="O1381" s="255">
        <v>285172328</v>
      </c>
      <c r="P1381" s="196">
        <v>99.251360391461262</v>
      </c>
      <c r="Q1381" s="255">
        <v>263852</v>
      </c>
      <c r="R1381" s="214" t="e">
        <v>#DIV/0!</v>
      </c>
      <c r="S1381" s="255">
        <v>202096</v>
      </c>
      <c r="T1381" s="214">
        <v>0.15855367808517173</v>
      </c>
      <c r="U1381" s="255">
        <v>1205879</v>
      </c>
      <c r="V1381" s="214">
        <v>3.3023844155654687</v>
      </c>
      <c r="W1381" s="255">
        <v>1364192</v>
      </c>
      <c r="X1381" s="214">
        <v>0.48198292197674941</v>
      </c>
      <c r="Y1381" s="256">
        <v>76.706035804748538</v>
      </c>
      <c r="Z1381" s="256">
        <v>27.482999897003172</v>
      </c>
      <c r="AA1381" s="256">
        <v>714252.337890625</v>
      </c>
      <c r="AB1381" s="256">
        <v>125386.9560546875</v>
      </c>
    </row>
    <row r="1382" spans="1:28">
      <c r="A1382" s="352">
        <v>41834</v>
      </c>
      <c r="B1382" s="180" t="s">
        <v>134</v>
      </c>
      <c r="C1382" s="180"/>
      <c r="D1382" s="241"/>
      <c r="E1382" s="219">
        <v>653</v>
      </c>
      <c r="F1382" s="219">
        <v>86</v>
      </c>
      <c r="G1382" s="219">
        <v>1943</v>
      </c>
      <c r="H1382" s="219">
        <v>260</v>
      </c>
      <c r="I1382" s="219">
        <v>6247</v>
      </c>
      <c r="J1382" s="219">
        <v>1060</v>
      </c>
      <c r="K1382" s="219">
        <v>17797261</v>
      </c>
      <c r="L1382" s="219">
        <v>18246746</v>
      </c>
      <c r="M1382" s="196">
        <v>97.536629270775194</v>
      </c>
      <c r="N1382" s="219">
        <v>37709414</v>
      </c>
      <c r="O1382" s="219">
        <v>38569468</v>
      </c>
      <c r="P1382" s="196">
        <v>97.770117026244691</v>
      </c>
      <c r="Q1382" s="219">
        <v>95241</v>
      </c>
      <c r="R1382" s="196">
        <v>0.52196156205720967</v>
      </c>
      <c r="S1382" s="219">
        <v>183545</v>
      </c>
      <c r="T1382" s="196">
        <v>0.47588160085982589</v>
      </c>
      <c r="U1382" s="219">
        <v>711621</v>
      </c>
      <c r="V1382" s="196">
        <v>3.998486126572419</v>
      </c>
      <c r="W1382" s="219">
        <v>456767</v>
      </c>
      <c r="X1382" s="196">
        <v>1.2112810981656121</v>
      </c>
      <c r="Y1382" s="194">
        <v>78.942292785644526</v>
      </c>
      <c r="Z1382" s="194">
        <v>29.99712257385254</v>
      </c>
      <c r="AA1382" s="194">
        <v>210997.380859375</v>
      </c>
      <c r="AB1382" s="194">
        <v>33409.22265625</v>
      </c>
    </row>
    <row r="1383" spans="1:28">
      <c r="A1383" s="352">
        <v>41834</v>
      </c>
      <c r="B1383" s="180" t="s">
        <v>175</v>
      </c>
      <c r="C1383" s="180"/>
      <c r="D1383" s="241"/>
      <c r="E1383" s="219">
        <v>603</v>
      </c>
      <c r="F1383" s="219">
        <v>68</v>
      </c>
      <c r="G1383" s="219">
        <v>1758</v>
      </c>
      <c r="H1383" s="219">
        <v>184</v>
      </c>
      <c r="I1383" s="219">
        <v>5776</v>
      </c>
      <c r="J1383" s="219">
        <v>652</v>
      </c>
      <c r="K1383" s="219">
        <v>67970</v>
      </c>
      <c r="L1383" s="219">
        <v>48188189</v>
      </c>
      <c r="M1383" s="196">
        <v>0.14105116089753861</v>
      </c>
      <c r="N1383" s="219">
        <v>156784208</v>
      </c>
      <c r="O1383" s="219">
        <v>157710132</v>
      </c>
      <c r="P1383" s="196">
        <v>99.412895044688696</v>
      </c>
      <c r="Q1383" s="219">
        <v>0</v>
      </c>
      <c r="R1383" s="196" t="e">
        <v>#DIV/0!</v>
      </c>
      <c r="S1383" s="219">
        <v>0</v>
      </c>
      <c r="T1383" s="196" t="e">
        <v>#DIV/0!</v>
      </c>
      <c r="U1383" s="219">
        <v>314648</v>
      </c>
      <c r="V1383" s="196">
        <v>462.92188337260586</v>
      </c>
      <c r="W1383" s="219">
        <v>814747</v>
      </c>
      <c r="X1383" s="196">
        <v>0.5196613965233029</v>
      </c>
      <c r="Y1383" s="194">
        <v>41.12998104095459</v>
      </c>
      <c r="Z1383" s="194">
        <v>25.770167350769043</v>
      </c>
      <c r="AA1383" s="194">
        <v>281358.06640625</v>
      </c>
      <c r="AB1383" s="194">
        <v>56824.943359375</v>
      </c>
    </row>
    <row r="1384" spans="1:28">
      <c r="A1384" s="352">
        <v>41834</v>
      </c>
      <c r="B1384" s="218" t="s">
        <v>135</v>
      </c>
      <c r="C1384" s="126"/>
      <c r="D1384" s="241"/>
      <c r="E1384" s="219">
        <v>655</v>
      </c>
      <c r="F1384" s="219">
        <v>25</v>
      </c>
      <c r="G1384" s="219">
        <v>1954</v>
      </c>
      <c r="H1384" s="219">
        <v>74</v>
      </c>
      <c r="I1384" s="219">
        <v>4594</v>
      </c>
      <c r="J1384" s="219">
        <v>213</v>
      </c>
      <c r="K1384" s="189">
        <v>18650173</v>
      </c>
      <c r="L1384" s="189">
        <v>18661100</v>
      </c>
      <c r="M1384" s="196">
        <v>99.941445038073851</v>
      </c>
      <c r="N1384" s="189">
        <v>88543793</v>
      </c>
      <c r="O1384" s="189">
        <v>88892728</v>
      </c>
      <c r="P1384" s="196">
        <v>99.60746507858326</v>
      </c>
      <c r="Q1384" s="189">
        <v>168611</v>
      </c>
      <c r="R1384" s="192">
        <v>0.90354264684188712</v>
      </c>
      <c r="S1384" s="189">
        <v>18551</v>
      </c>
      <c r="T1384" s="192">
        <v>2.0868973571188949E-2</v>
      </c>
      <c r="U1384" s="189">
        <v>179610</v>
      </c>
      <c r="V1384" s="205">
        <v>0.9630473685336508</v>
      </c>
      <c r="W1384" s="189">
        <v>92678</v>
      </c>
      <c r="X1384" s="205">
        <v>0.10466910916791212</v>
      </c>
      <c r="Y1384" s="203">
        <v>110.04583358764648</v>
      </c>
      <c r="Z1384" s="203">
        <v>26.681709766387939</v>
      </c>
      <c r="AA1384" s="203">
        <v>221896.890625</v>
      </c>
      <c r="AB1384" s="203">
        <v>35152.7900390625</v>
      </c>
    </row>
    <row r="1385" spans="1:28">
      <c r="A1385" s="352">
        <v>41834</v>
      </c>
      <c r="B1385" s="218" t="s">
        <v>121</v>
      </c>
      <c r="C1385" s="218" t="s">
        <v>122</v>
      </c>
      <c r="D1385" s="241"/>
      <c r="E1385" s="305">
        <v>168</v>
      </c>
      <c r="F1385" s="305">
        <v>51</v>
      </c>
      <c r="G1385" s="305">
        <v>492</v>
      </c>
      <c r="H1385" s="305">
        <v>154</v>
      </c>
      <c r="I1385" s="305">
        <v>1934</v>
      </c>
      <c r="J1385" s="305">
        <v>676</v>
      </c>
      <c r="K1385" s="215">
        <v>6342843</v>
      </c>
      <c r="L1385" s="215">
        <v>6560064</v>
      </c>
      <c r="M1385" s="216">
        <v>96.688735961914063</v>
      </c>
      <c r="N1385" s="215">
        <v>14161068</v>
      </c>
      <c r="O1385" s="215">
        <v>14547232</v>
      </c>
      <c r="P1385" s="216">
        <v>97.345443725585938</v>
      </c>
      <c r="Q1385" s="215">
        <v>72436</v>
      </c>
      <c r="R1385" s="217">
        <v>1.1041965484619141</v>
      </c>
      <c r="S1385" s="215">
        <v>136390</v>
      </c>
      <c r="T1385" s="217">
        <v>0.93756669759750366</v>
      </c>
      <c r="U1385" s="215">
        <v>333001</v>
      </c>
      <c r="V1385" s="217">
        <v>5.2500276565551758</v>
      </c>
      <c r="W1385" s="215">
        <v>223385</v>
      </c>
      <c r="X1385" s="217">
        <v>1.5774587392807007</v>
      </c>
      <c r="Y1385" s="217">
        <v>65.671134948730469</v>
      </c>
      <c r="Z1385" s="217">
        <v>24.390033721923828</v>
      </c>
      <c r="AA1385" s="217">
        <v>65936.7421875</v>
      </c>
      <c r="AB1385" s="216">
        <v>10227.8056640625</v>
      </c>
    </row>
    <row r="1386" spans="1:28">
      <c r="A1386" s="352">
        <v>41834</v>
      </c>
      <c r="B1386" s="242" t="s">
        <v>123</v>
      </c>
      <c r="C1386" s="218" t="s">
        <v>122</v>
      </c>
      <c r="D1386" s="241"/>
      <c r="E1386" s="305">
        <v>158</v>
      </c>
      <c r="F1386" s="305">
        <v>9</v>
      </c>
      <c r="G1386" s="305">
        <v>482</v>
      </c>
      <c r="H1386" s="305">
        <v>28</v>
      </c>
      <c r="I1386" s="305">
        <v>1313</v>
      </c>
      <c r="J1386" s="305">
        <v>74</v>
      </c>
      <c r="K1386" s="215">
        <v>3792105</v>
      </c>
      <c r="L1386" s="215">
        <v>3853714</v>
      </c>
      <c r="M1386" s="216">
        <v>98.40130615234375</v>
      </c>
      <c r="N1386" s="215">
        <v>6656514</v>
      </c>
      <c r="O1386" s="215">
        <v>6799723</v>
      </c>
      <c r="P1386" s="216">
        <v>97.893898010253906</v>
      </c>
      <c r="Q1386" s="215">
        <v>3498</v>
      </c>
      <c r="R1386" s="217">
        <v>9.0769581496715546E-2</v>
      </c>
      <c r="S1386" s="215">
        <v>5891</v>
      </c>
      <c r="T1386" s="217">
        <v>8.6635880172252655E-2</v>
      </c>
      <c r="U1386" s="215">
        <v>103404</v>
      </c>
      <c r="V1386" s="217">
        <v>2.7268233299255371</v>
      </c>
      <c r="W1386" s="215">
        <v>69292</v>
      </c>
      <c r="X1386" s="217">
        <v>1.0409653186798096</v>
      </c>
      <c r="Y1386" s="217">
        <v>87.346450805664063</v>
      </c>
      <c r="Z1386" s="217">
        <v>32.118091583251953</v>
      </c>
      <c r="AA1386" s="217">
        <v>44749.41796875</v>
      </c>
      <c r="AB1386" s="216">
        <v>7016.15673828125</v>
      </c>
    </row>
    <row r="1387" spans="1:28">
      <c r="A1387" s="352">
        <v>41834</v>
      </c>
      <c r="B1387" s="242" t="s">
        <v>183</v>
      </c>
      <c r="C1387" s="218" t="s">
        <v>122</v>
      </c>
      <c r="D1387" s="241"/>
      <c r="E1387" s="305">
        <v>129</v>
      </c>
      <c r="F1387" s="305">
        <v>7</v>
      </c>
      <c r="G1387" s="305">
        <v>385</v>
      </c>
      <c r="H1387" s="305">
        <v>21</v>
      </c>
      <c r="I1387" s="305">
        <v>1234</v>
      </c>
      <c r="J1387" s="305">
        <v>72</v>
      </c>
      <c r="K1387" s="215">
        <v>2923290</v>
      </c>
      <c r="L1387" s="215">
        <v>2983843</v>
      </c>
      <c r="M1387" s="216">
        <v>97.970634460449219</v>
      </c>
      <c r="N1387" s="215">
        <v>6122739</v>
      </c>
      <c r="O1387" s="215">
        <v>6247585</v>
      </c>
      <c r="P1387" s="216">
        <v>98.001693725585937</v>
      </c>
      <c r="Q1387" s="215">
        <v>5085</v>
      </c>
      <c r="R1387" s="217">
        <v>0.17041781544685364</v>
      </c>
      <c r="S1387" s="215">
        <v>8989</v>
      </c>
      <c r="T1387" s="217">
        <v>0.14387959241867065</v>
      </c>
      <c r="U1387" s="215">
        <v>96812</v>
      </c>
      <c r="V1387" s="217">
        <v>3.3117480278015137</v>
      </c>
      <c r="W1387" s="215">
        <v>57437</v>
      </c>
      <c r="X1387" s="217">
        <v>0.93809324502944946</v>
      </c>
      <c r="Y1387" s="217">
        <v>85.760879516601563</v>
      </c>
      <c r="Z1387" s="217">
        <v>33.083545684814453</v>
      </c>
      <c r="AA1387" s="217">
        <v>36496.19140625</v>
      </c>
      <c r="AB1387" s="216">
        <v>6319.4453125</v>
      </c>
    </row>
    <row r="1388" spans="1:28">
      <c r="A1388" s="352">
        <v>41834</v>
      </c>
      <c r="B1388" s="181" t="s">
        <v>126</v>
      </c>
      <c r="C1388" s="218" t="s">
        <v>122</v>
      </c>
      <c r="D1388" s="241"/>
      <c r="E1388" s="305">
        <v>103</v>
      </c>
      <c r="F1388" s="305">
        <v>4</v>
      </c>
      <c r="G1388" s="305">
        <v>302</v>
      </c>
      <c r="H1388" s="305">
        <v>12</v>
      </c>
      <c r="I1388" s="305">
        <v>932</v>
      </c>
      <c r="J1388" s="305">
        <v>50</v>
      </c>
      <c r="K1388" s="215">
        <v>2426988</v>
      </c>
      <c r="L1388" s="215">
        <v>2479828</v>
      </c>
      <c r="M1388" s="216">
        <v>97.869209289550781</v>
      </c>
      <c r="N1388" s="215">
        <v>5229066</v>
      </c>
      <c r="O1388" s="215">
        <v>5318679</v>
      </c>
      <c r="P1388" s="216">
        <v>98.31512451171875</v>
      </c>
      <c r="Q1388" s="215">
        <v>2160</v>
      </c>
      <c r="R1388" s="217">
        <v>8.7102815508842468E-2</v>
      </c>
      <c r="S1388" s="215">
        <v>1167</v>
      </c>
      <c r="T1388" s="217">
        <v>2.1941538900136948E-2</v>
      </c>
      <c r="U1388" s="215">
        <v>80002</v>
      </c>
      <c r="V1388" s="217">
        <v>3.2963492870330811</v>
      </c>
      <c r="W1388" s="215">
        <v>48926</v>
      </c>
      <c r="X1388" s="217">
        <v>0.93565464019775391</v>
      </c>
      <c r="Y1388" s="217">
        <v>85.90765380859375</v>
      </c>
      <c r="Z1388" s="217">
        <v>32.202171325683594</v>
      </c>
      <c r="AA1388" s="217">
        <v>34071.8984375</v>
      </c>
      <c r="AB1388" s="216">
        <v>5289.37744140625</v>
      </c>
    </row>
    <row r="1389" spans="1:28">
      <c r="A1389" s="352">
        <v>41834</v>
      </c>
      <c r="B1389" s="181" t="s">
        <v>184</v>
      </c>
      <c r="C1389" s="218" t="s">
        <v>122</v>
      </c>
      <c r="D1389" s="241"/>
      <c r="E1389" s="305">
        <v>95</v>
      </c>
      <c r="F1389" s="305">
        <v>15</v>
      </c>
      <c r="G1389" s="305">
        <v>282</v>
      </c>
      <c r="H1389" s="305">
        <v>45</v>
      </c>
      <c r="I1389" s="305">
        <v>834</v>
      </c>
      <c r="J1389" s="305">
        <v>188</v>
      </c>
      <c r="K1389" s="215">
        <v>2312035</v>
      </c>
      <c r="L1389" s="215">
        <v>2369297</v>
      </c>
      <c r="M1389" s="216">
        <v>97.583168029785156</v>
      </c>
      <c r="N1389" s="215">
        <v>5540027</v>
      </c>
      <c r="O1389" s="215">
        <v>5656249</v>
      </c>
      <c r="P1389" s="216">
        <v>97.945243835449219</v>
      </c>
      <c r="Q1389" s="215">
        <v>12062</v>
      </c>
      <c r="R1389" s="217">
        <v>0.50909614562988281</v>
      </c>
      <c r="S1389" s="215">
        <v>31108</v>
      </c>
      <c r="T1389" s="217">
        <v>0.54997581243515015</v>
      </c>
      <c r="U1389" s="215">
        <v>98402</v>
      </c>
      <c r="V1389" s="217">
        <v>4.2560772895812988</v>
      </c>
      <c r="W1389" s="215">
        <v>57727</v>
      </c>
      <c r="X1389" s="217">
        <v>1.0419985055923462</v>
      </c>
      <c r="Y1389" s="217">
        <v>70.025344848632813</v>
      </c>
      <c r="Z1389" s="217">
        <v>28.191770553588867</v>
      </c>
      <c r="AA1389" s="217">
        <v>29743.130859375</v>
      </c>
      <c r="AB1389" s="216">
        <v>4556.4375</v>
      </c>
    </row>
    <row r="1390" spans="1:28">
      <c r="A1390" s="352">
        <v>41834</v>
      </c>
      <c r="B1390" s="181" t="s">
        <v>131</v>
      </c>
      <c r="C1390" s="218" t="s">
        <v>176</v>
      </c>
      <c r="D1390" s="241"/>
      <c r="E1390" s="305">
        <v>164</v>
      </c>
      <c r="F1390" s="305">
        <v>19</v>
      </c>
      <c r="G1390" s="305">
        <v>478</v>
      </c>
      <c r="H1390" s="305">
        <v>47</v>
      </c>
      <c r="I1390" s="305">
        <v>1532</v>
      </c>
      <c r="J1390" s="305">
        <v>164</v>
      </c>
      <c r="K1390" s="215">
        <v>18375</v>
      </c>
      <c r="L1390" s="215">
        <v>14182837</v>
      </c>
      <c r="M1390" s="216">
        <v>0.12955799698829651</v>
      </c>
      <c r="N1390" s="215">
        <v>43778936</v>
      </c>
      <c r="O1390" s="215">
        <v>44044988</v>
      </c>
      <c r="P1390" s="216">
        <v>99.395950317382812</v>
      </c>
      <c r="Q1390" s="215">
        <v>0</v>
      </c>
      <c r="R1390" s="217">
        <v>0</v>
      </c>
      <c r="S1390" s="215">
        <v>0</v>
      </c>
      <c r="T1390" s="217">
        <v>0</v>
      </c>
      <c r="U1390" s="215">
        <v>92861</v>
      </c>
      <c r="V1390" s="217">
        <v>505.36599731445312</v>
      </c>
      <c r="W1390" s="215">
        <v>303636</v>
      </c>
      <c r="X1390" s="217">
        <v>0.69356644153594971</v>
      </c>
      <c r="Y1390" s="217">
        <v>42.201072692871094</v>
      </c>
      <c r="Z1390" s="217">
        <v>26.294729232788086</v>
      </c>
      <c r="AA1390" s="217">
        <v>74879.40625</v>
      </c>
      <c r="AB1390" s="216">
        <v>15763.576171875</v>
      </c>
    </row>
    <row r="1391" spans="1:28">
      <c r="A1391" s="352">
        <v>41834</v>
      </c>
      <c r="B1391" s="181" t="s">
        <v>124</v>
      </c>
      <c r="C1391" s="181" t="s">
        <v>176</v>
      </c>
      <c r="D1391" s="241"/>
      <c r="E1391" s="180">
        <v>112</v>
      </c>
      <c r="F1391" s="180">
        <v>36</v>
      </c>
      <c r="G1391" s="180">
        <v>330</v>
      </c>
      <c r="H1391" s="180">
        <v>98</v>
      </c>
      <c r="I1391" s="180">
        <v>1243</v>
      </c>
      <c r="J1391" s="180">
        <v>350</v>
      </c>
      <c r="K1391" s="215">
        <v>14980</v>
      </c>
      <c r="L1391" s="215">
        <v>9763960</v>
      </c>
      <c r="M1391" s="216">
        <v>0.15342135727405548</v>
      </c>
      <c r="N1391" s="215">
        <v>29367316</v>
      </c>
      <c r="O1391" s="215">
        <v>29653352</v>
      </c>
      <c r="P1391" s="216">
        <v>99.035400390625</v>
      </c>
      <c r="Q1391" s="215">
        <v>0</v>
      </c>
      <c r="R1391" s="217">
        <v>0</v>
      </c>
      <c r="S1391" s="215">
        <v>0</v>
      </c>
      <c r="T1391" s="217">
        <v>0</v>
      </c>
      <c r="U1391" s="215">
        <v>67376</v>
      </c>
      <c r="V1391" s="217">
        <v>449.77304077148437</v>
      </c>
      <c r="W1391" s="215">
        <v>153637</v>
      </c>
      <c r="X1391" s="217">
        <v>0.52315640449523926</v>
      </c>
      <c r="Y1391" s="217">
        <v>40.383037567138672</v>
      </c>
      <c r="Z1391" s="217">
        <v>25.570173263549805</v>
      </c>
      <c r="AA1391" s="217">
        <v>51290.30078125</v>
      </c>
      <c r="AB1391" s="216">
        <v>9734.046875</v>
      </c>
    </row>
    <row r="1392" spans="1:28">
      <c r="A1392" s="352">
        <v>41834</v>
      </c>
      <c r="B1392" s="206" t="s">
        <v>133</v>
      </c>
      <c r="C1392" s="206" t="s">
        <v>176</v>
      </c>
      <c r="D1392" s="241"/>
      <c r="E1392" s="180">
        <v>163</v>
      </c>
      <c r="F1392" s="180">
        <v>6</v>
      </c>
      <c r="G1392" s="180">
        <v>482</v>
      </c>
      <c r="H1392" s="180">
        <v>18</v>
      </c>
      <c r="I1392" s="180">
        <v>1495</v>
      </c>
      <c r="J1392" s="180">
        <v>64</v>
      </c>
      <c r="K1392" s="254">
        <v>17500</v>
      </c>
      <c r="L1392" s="254">
        <v>13274229</v>
      </c>
      <c r="M1392" s="246">
        <v>0.13183440268039703</v>
      </c>
      <c r="N1392" s="254">
        <v>47709448</v>
      </c>
      <c r="O1392" s="254">
        <v>47889000</v>
      </c>
      <c r="P1392" s="246">
        <v>99.625068664550781</v>
      </c>
      <c r="Q1392" s="254">
        <v>0</v>
      </c>
      <c r="R1392" s="249">
        <v>0</v>
      </c>
      <c r="S1392" s="254">
        <v>0</v>
      </c>
      <c r="T1392" s="249">
        <v>0</v>
      </c>
      <c r="U1392" s="254">
        <v>80427</v>
      </c>
      <c r="V1392" s="249">
        <v>459.58285522460937</v>
      </c>
      <c r="W1392" s="254">
        <v>194827</v>
      </c>
      <c r="X1392" s="249">
        <v>0.40836146473884583</v>
      </c>
      <c r="Y1392" s="249">
        <v>41.435703277587891</v>
      </c>
      <c r="Z1392" s="249">
        <v>26.177463531494141</v>
      </c>
      <c r="AA1392" s="249">
        <v>88299.5390625</v>
      </c>
      <c r="AB1392" s="246">
        <v>18273.630859375</v>
      </c>
    </row>
    <row r="1393" spans="1:28">
      <c r="A1393" s="352">
        <v>41834</v>
      </c>
      <c r="B1393" s="206" t="s">
        <v>125</v>
      </c>
      <c r="C1393" s="206" t="s">
        <v>176</v>
      </c>
      <c r="D1393" s="241"/>
      <c r="E1393" s="180">
        <v>164</v>
      </c>
      <c r="F1393" s="180">
        <v>7</v>
      </c>
      <c r="G1393" s="180">
        <v>468</v>
      </c>
      <c r="H1393" s="180">
        <v>21</v>
      </c>
      <c r="I1393" s="180">
        <v>1506</v>
      </c>
      <c r="J1393" s="180">
        <v>74</v>
      </c>
      <c r="K1393" s="254">
        <v>17115</v>
      </c>
      <c r="L1393" s="254">
        <v>10967163</v>
      </c>
      <c r="M1393" s="246">
        <v>0.15605676174163818</v>
      </c>
      <c r="N1393" s="254">
        <v>35928508</v>
      </c>
      <c r="O1393" s="254">
        <v>36122792</v>
      </c>
      <c r="P1393" s="246">
        <v>99.462158203125</v>
      </c>
      <c r="Q1393" s="254">
        <v>0</v>
      </c>
      <c r="R1393" s="249">
        <v>0</v>
      </c>
      <c r="S1393" s="254">
        <v>0</v>
      </c>
      <c r="T1393" s="249">
        <v>0</v>
      </c>
      <c r="U1393" s="254">
        <v>73984</v>
      </c>
      <c r="V1393" s="249">
        <v>432.27578735351562</v>
      </c>
      <c r="W1393" s="254">
        <v>162647</v>
      </c>
      <c r="X1393" s="249">
        <v>0.45269623398780823</v>
      </c>
      <c r="Y1393" s="249">
        <v>40.500110626220703</v>
      </c>
      <c r="Z1393" s="249">
        <v>25.038303375244141</v>
      </c>
      <c r="AA1393" s="249">
        <v>66888.8203125</v>
      </c>
      <c r="AB1393" s="246">
        <v>13053.689453125</v>
      </c>
    </row>
    <row r="1394" spans="1:28">
      <c r="A1394" s="352">
        <v>41834</v>
      </c>
      <c r="B1394" s="181" t="s">
        <v>127</v>
      </c>
      <c r="C1394" s="181" t="s">
        <v>128</v>
      </c>
      <c r="D1394" s="241"/>
      <c r="E1394" s="388">
        <v>150</v>
      </c>
      <c r="F1394" s="388">
        <v>12</v>
      </c>
      <c r="G1394" s="388">
        <v>450</v>
      </c>
      <c r="H1394" s="388">
        <v>36</v>
      </c>
      <c r="I1394" s="388">
        <v>1468</v>
      </c>
      <c r="J1394" s="388">
        <v>122</v>
      </c>
      <c r="K1394" s="187">
        <v>4880173</v>
      </c>
      <c r="L1394" s="187">
        <v>4884221</v>
      </c>
      <c r="M1394" s="185">
        <v>99.917121887207031</v>
      </c>
      <c r="N1394" s="187">
        <v>21014080</v>
      </c>
      <c r="O1394" s="187">
        <v>21098214</v>
      </c>
      <c r="P1394" s="185">
        <v>99.601226806640625</v>
      </c>
      <c r="Q1394" s="187">
        <v>86073</v>
      </c>
      <c r="R1394" s="186">
        <v>1.7622666358947754</v>
      </c>
      <c r="S1394" s="187">
        <v>6360</v>
      </c>
      <c r="T1394" s="186">
        <v>3.0144732445478439E-2</v>
      </c>
      <c r="U1394" s="187">
        <v>47911</v>
      </c>
      <c r="V1394" s="186">
        <v>0.98174798488616943</v>
      </c>
      <c r="W1394" s="187">
        <v>16525</v>
      </c>
      <c r="X1394" s="186">
        <v>7.8637748956680298E-2</v>
      </c>
      <c r="Y1394" s="186">
        <v>109.38717651367187</v>
      </c>
      <c r="Z1394" s="186">
        <v>27.488241195678711</v>
      </c>
      <c r="AA1394" s="186">
        <v>50878.19140625</v>
      </c>
      <c r="AB1394" s="185">
        <v>8298.57421875</v>
      </c>
    </row>
    <row r="1395" spans="1:28">
      <c r="A1395" s="352">
        <v>41834</v>
      </c>
      <c r="B1395" s="181" t="s">
        <v>129</v>
      </c>
      <c r="C1395" s="181" t="s">
        <v>128</v>
      </c>
      <c r="D1395" s="241"/>
      <c r="E1395" s="388">
        <v>151</v>
      </c>
      <c r="F1395" s="388">
        <v>3</v>
      </c>
      <c r="G1395" s="388">
        <v>449</v>
      </c>
      <c r="H1395" s="388">
        <v>8</v>
      </c>
      <c r="I1395" s="388">
        <v>1253</v>
      </c>
      <c r="J1395" s="388">
        <v>26</v>
      </c>
      <c r="K1395" s="187">
        <v>2734271</v>
      </c>
      <c r="L1395" s="187">
        <v>2737793</v>
      </c>
      <c r="M1395" s="185">
        <v>99.871353149414063</v>
      </c>
      <c r="N1395" s="187">
        <v>13476409</v>
      </c>
      <c r="O1395" s="187">
        <v>13537838</v>
      </c>
      <c r="P1395" s="185">
        <v>99.546241760253906</v>
      </c>
      <c r="Q1395" s="187">
        <v>29626</v>
      </c>
      <c r="R1395" s="186">
        <v>1.0821124315261841</v>
      </c>
      <c r="S1395" s="187">
        <v>6906</v>
      </c>
      <c r="T1395" s="186">
        <v>5.1012575626373291E-2</v>
      </c>
      <c r="U1395" s="187">
        <v>29703</v>
      </c>
      <c r="V1395" s="186">
        <v>1.0863224267959595</v>
      </c>
      <c r="W1395" s="187">
        <v>12810</v>
      </c>
      <c r="X1395" s="186">
        <v>9.5054998993873596E-2</v>
      </c>
      <c r="Y1395" s="186">
        <v>107.68033599853516</v>
      </c>
      <c r="Z1395" s="186">
        <v>28.703044891357422</v>
      </c>
      <c r="AA1395" s="186">
        <v>39263.71484375</v>
      </c>
      <c r="AB1395" s="185">
        <v>5818.802734375</v>
      </c>
    </row>
    <row r="1396" spans="1:28">
      <c r="A1396" s="352">
        <v>41834</v>
      </c>
      <c r="B1396" s="199" t="s">
        <v>130</v>
      </c>
      <c r="C1396" s="199" t="s">
        <v>128</v>
      </c>
      <c r="D1396" s="241"/>
      <c r="E1396" s="219">
        <v>176</v>
      </c>
      <c r="F1396" s="219">
        <v>5</v>
      </c>
      <c r="G1396" s="219">
        <v>528</v>
      </c>
      <c r="H1396" s="219">
        <v>15</v>
      </c>
      <c r="I1396" s="219">
        <v>861</v>
      </c>
      <c r="J1396" s="219">
        <v>32</v>
      </c>
      <c r="K1396" s="255">
        <v>6158762</v>
      </c>
      <c r="L1396" s="255">
        <v>6160143</v>
      </c>
      <c r="M1396" s="196">
        <v>99.977584838867188</v>
      </c>
      <c r="N1396" s="255">
        <v>29961632</v>
      </c>
      <c r="O1396" s="255">
        <v>30053716</v>
      </c>
      <c r="P1396" s="196">
        <v>99.693603515625</v>
      </c>
      <c r="Q1396" s="255">
        <v>47987</v>
      </c>
      <c r="R1396" s="214">
        <v>0.77899163961410522</v>
      </c>
      <c r="S1396" s="255">
        <v>3305</v>
      </c>
      <c r="T1396" s="214">
        <v>1.0996975935995579E-2</v>
      </c>
      <c r="U1396" s="255">
        <v>49560</v>
      </c>
      <c r="V1396" s="214">
        <v>0.80470716953277588</v>
      </c>
      <c r="W1396" s="255">
        <v>28851</v>
      </c>
      <c r="X1396" s="214">
        <v>9.6293151378631592E-2</v>
      </c>
      <c r="Y1396" s="256">
        <v>114.32384490966797</v>
      </c>
      <c r="Z1396" s="256">
        <v>25.355075836181641</v>
      </c>
      <c r="AA1396" s="256">
        <v>69334.15625</v>
      </c>
      <c r="AB1396" s="256">
        <v>11463.576171875</v>
      </c>
    </row>
    <row r="1397" spans="1:28">
      <c r="A1397" s="352">
        <v>41834</v>
      </c>
      <c r="B1397" s="180" t="s">
        <v>132</v>
      </c>
      <c r="C1397" s="180" t="s">
        <v>128</v>
      </c>
      <c r="D1397" s="241"/>
      <c r="E1397" s="219">
        <v>178</v>
      </c>
      <c r="F1397" s="219">
        <v>5</v>
      </c>
      <c r="G1397" s="219">
        <v>527</v>
      </c>
      <c r="H1397" s="219">
        <v>15</v>
      </c>
      <c r="I1397" s="219">
        <v>1012</v>
      </c>
      <c r="J1397" s="219">
        <v>33</v>
      </c>
      <c r="K1397" s="219">
        <v>4876967</v>
      </c>
      <c r="L1397" s="219">
        <v>4878943</v>
      </c>
      <c r="M1397" s="196">
        <v>99.959503173828125</v>
      </c>
      <c r="N1397" s="219">
        <v>24091672</v>
      </c>
      <c r="O1397" s="219">
        <v>24202960</v>
      </c>
      <c r="P1397" s="196">
        <v>99.540191650390625</v>
      </c>
      <c r="Q1397" s="219">
        <v>4925</v>
      </c>
      <c r="R1397" s="196">
        <v>0.10094399750232697</v>
      </c>
      <c r="S1397" s="219">
        <v>1980</v>
      </c>
      <c r="T1397" s="196">
        <v>8.1808175891637802E-3</v>
      </c>
      <c r="U1397" s="219">
        <v>52436</v>
      </c>
      <c r="V1397" s="196">
        <v>1.075176477432251</v>
      </c>
      <c r="W1397" s="219">
        <v>34492</v>
      </c>
      <c r="X1397" s="196">
        <v>0.14316980540752411</v>
      </c>
      <c r="Y1397" s="194">
        <v>108.79197692871094</v>
      </c>
      <c r="Z1397" s="194">
        <v>25.180477142333984</v>
      </c>
      <c r="AA1397" s="194">
        <v>62420.828125</v>
      </c>
      <c r="AB1397" s="194">
        <v>9571.8369140625</v>
      </c>
    </row>
    <row r="1398" spans="1:28">
      <c r="A1398" s="352">
        <v>41833</v>
      </c>
      <c r="B1398" s="199" t="s">
        <v>6</v>
      </c>
      <c r="C1398" s="199"/>
      <c r="D1398" s="241"/>
      <c r="E1398" s="219">
        <v>1867</v>
      </c>
      <c r="F1398" s="219">
        <v>173</v>
      </c>
      <c r="G1398" s="219">
        <v>5514</v>
      </c>
      <c r="H1398" s="219">
        <v>499</v>
      </c>
      <c r="I1398" s="219">
        <v>16636</v>
      </c>
      <c r="J1398" s="219">
        <v>1914</v>
      </c>
      <c r="K1398" s="255">
        <v>34382471</v>
      </c>
      <c r="L1398" s="255">
        <v>79398999</v>
      </c>
      <c r="M1398" s="196">
        <v>43.303406129843026</v>
      </c>
      <c r="N1398" s="255">
        <v>264819327</v>
      </c>
      <c r="O1398" s="255">
        <v>266847436</v>
      </c>
      <c r="P1398" s="196">
        <v>99.23997433499791</v>
      </c>
      <c r="Q1398" s="255">
        <v>219719</v>
      </c>
      <c r="R1398" s="214" t="e">
        <v>#DIV/0!</v>
      </c>
      <c r="S1398" s="255">
        <v>148096</v>
      </c>
      <c r="T1398" s="214">
        <v>0.12047478653897223</v>
      </c>
      <c r="U1398" s="255">
        <v>1099607</v>
      </c>
      <c r="V1398" s="214">
        <v>3.1981616781913247</v>
      </c>
      <c r="W1398" s="255">
        <v>1264889</v>
      </c>
      <c r="X1398" s="214">
        <v>0.47764225307153552</v>
      </c>
      <c r="Y1398" s="256">
        <v>77.122534179687491</v>
      </c>
      <c r="Z1398" s="256">
        <v>27.508336925506594</v>
      </c>
      <c r="AA1398" s="256">
        <v>653571.91015625</v>
      </c>
      <c r="AB1398" s="256">
        <v>113947.8271484375</v>
      </c>
    </row>
    <row r="1399" spans="1:28">
      <c r="A1399" s="352">
        <v>41833</v>
      </c>
      <c r="B1399" s="180" t="s">
        <v>134</v>
      </c>
      <c r="C1399" s="180"/>
      <c r="D1399" s="241"/>
      <c r="E1399" s="219">
        <v>609</v>
      </c>
      <c r="F1399" s="219">
        <v>80</v>
      </c>
      <c r="G1399" s="219">
        <v>1810</v>
      </c>
      <c r="H1399" s="219">
        <v>241</v>
      </c>
      <c r="I1399" s="219">
        <v>6301</v>
      </c>
      <c r="J1399" s="219">
        <v>1050</v>
      </c>
      <c r="K1399" s="219">
        <v>15309423</v>
      </c>
      <c r="L1399" s="219">
        <v>15691262</v>
      </c>
      <c r="M1399" s="196">
        <v>97.566550096480455</v>
      </c>
      <c r="N1399" s="219">
        <v>31793820</v>
      </c>
      <c r="O1399" s="219">
        <v>32527962</v>
      </c>
      <c r="P1399" s="196">
        <v>97.743043354514498</v>
      </c>
      <c r="Q1399" s="219">
        <v>56122</v>
      </c>
      <c r="R1399" s="196">
        <v>0.3576640223948967</v>
      </c>
      <c r="S1399" s="219">
        <v>130705</v>
      </c>
      <c r="T1399" s="196">
        <v>0.40182351187994486</v>
      </c>
      <c r="U1399" s="219">
        <v>618705</v>
      </c>
      <c r="V1399" s="196">
        <v>4.0413346555482672</v>
      </c>
      <c r="W1399" s="219">
        <v>376522</v>
      </c>
      <c r="X1399" s="196">
        <v>1.1842615823358569</v>
      </c>
      <c r="Y1399" s="194">
        <v>81.859561157226565</v>
      </c>
      <c r="Z1399" s="194">
        <v>30.933932495117187</v>
      </c>
      <c r="AA1399" s="194">
        <v>172311.2265625</v>
      </c>
      <c r="AB1399" s="194">
        <v>28119.91748046875</v>
      </c>
    </row>
    <row r="1400" spans="1:28">
      <c r="A1400" s="352">
        <v>41833</v>
      </c>
      <c r="B1400" s="180" t="s">
        <v>175</v>
      </c>
      <c r="C1400" s="180"/>
      <c r="D1400" s="241"/>
      <c r="E1400" s="219">
        <v>603</v>
      </c>
      <c r="F1400" s="219">
        <v>68</v>
      </c>
      <c r="G1400" s="219">
        <v>1750</v>
      </c>
      <c r="H1400" s="219">
        <v>184</v>
      </c>
      <c r="I1400" s="219">
        <v>5760</v>
      </c>
      <c r="J1400" s="219">
        <v>652</v>
      </c>
      <c r="K1400" s="219">
        <v>67690</v>
      </c>
      <c r="L1400" s="219">
        <v>44691519</v>
      </c>
      <c r="M1400" s="196">
        <v>0.15146050417306245</v>
      </c>
      <c r="N1400" s="219">
        <v>142986024</v>
      </c>
      <c r="O1400" s="219">
        <v>143920470</v>
      </c>
      <c r="P1400" s="196">
        <v>99.350720575050929</v>
      </c>
      <c r="Q1400" s="219">
        <v>0</v>
      </c>
      <c r="R1400" s="196" t="e">
        <v>#DIV/0!</v>
      </c>
      <c r="S1400" s="219">
        <v>0</v>
      </c>
      <c r="T1400" s="196" t="e">
        <v>#DIV/0!</v>
      </c>
      <c r="U1400" s="219">
        <v>293568</v>
      </c>
      <c r="V1400" s="196">
        <v>433.69478826981816</v>
      </c>
      <c r="W1400" s="219">
        <v>788913</v>
      </c>
      <c r="X1400" s="196">
        <v>0.55174134183785406</v>
      </c>
      <c r="Y1400" s="194">
        <v>40.881631851196289</v>
      </c>
      <c r="Z1400" s="194">
        <v>25.449896812438965</v>
      </c>
      <c r="AA1400" s="194">
        <v>251858.94921875</v>
      </c>
      <c r="AB1400" s="194">
        <v>50135.04931640625</v>
      </c>
    </row>
    <row r="1401" spans="1:28">
      <c r="A1401" s="352">
        <v>41833</v>
      </c>
      <c r="B1401" s="218" t="s">
        <v>135</v>
      </c>
      <c r="C1401" s="126"/>
      <c r="D1401" s="241"/>
      <c r="E1401" s="219">
        <v>655</v>
      </c>
      <c r="F1401" s="219">
        <v>25</v>
      </c>
      <c r="G1401" s="219">
        <v>1954</v>
      </c>
      <c r="H1401" s="219">
        <v>74</v>
      </c>
      <c r="I1401" s="219">
        <v>4575</v>
      </c>
      <c r="J1401" s="219">
        <v>212</v>
      </c>
      <c r="K1401" s="189">
        <v>19005358</v>
      </c>
      <c r="L1401" s="189">
        <v>19016218</v>
      </c>
      <c r="M1401" s="196">
        <v>99.94289085242923</v>
      </c>
      <c r="N1401" s="189">
        <v>90039483</v>
      </c>
      <c r="O1401" s="189">
        <v>90399004</v>
      </c>
      <c r="P1401" s="196">
        <v>99.602295396971414</v>
      </c>
      <c r="Q1401" s="189">
        <v>163597</v>
      </c>
      <c r="R1401" s="192">
        <v>0.86030249421257354</v>
      </c>
      <c r="S1401" s="189">
        <v>17391</v>
      </c>
      <c r="T1401" s="192">
        <v>1.9238043837132228E-2</v>
      </c>
      <c r="U1401" s="189">
        <v>187334</v>
      </c>
      <c r="V1401" s="205">
        <v>0.98569045287274237</v>
      </c>
      <c r="W1401" s="189">
        <v>99454</v>
      </c>
      <c r="X1401" s="205">
        <v>0.11045598619108238</v>
      </c>
      <c r="Y1401" s="203">
        <v>108.62640953063965</v>
      </c>
      <c r="Z1401" s="203">
        <v>26.141181468963623</v>
      </c>
      <c r="AA1401" s="203">
        <v>229401.734375</v>
      </c>
      <c r="AB1401" s="203">
        <v>35692.8603515625</v>
      </c>
    </row>
    <row r="1402" spans="1:28">
      <c r="A1402" s="352">
        <v>41833</v>
      </c>
      <c r="B1402" s="218" t="s">
        <v>121</v>
      </c>
      <c r="C1402" s="218" t="s">
        <v>122</v>
      </c>
      <c r="D1402" s="241"/>
      <c r="E1402" s="305">
        <v>168</v>
      </c>
      <c r="F1402" s="305">
        <v>50</v>
      </c>
      <c r="G1402" s="305">
        <v>492</v>
      </c>
      <c r="H1402" s="305">
        <v>151</v>
      </c>
      <c r="I1402" s="305">
        <v>1934</v>
      </c>
      <c r="J1402" s="305">
        <v>666</v>
      </c>
      <c r="K1402" s="215">
        <v>5455393</v>
      </c>
      <c r="L1402" s="215">
        <v>5586102</v>
      </c>
      <c r="M1402" s="216">
        <v>97.660102844238281</v>
      </c>
      <c r="N1402" s="215">
        <v>11915352</v>
      </c>
      <c r="O1402" s="215">
        <v>12185669</v>
      </c>
      <c r="P1402" s="216">
        <v>97.781684875488281</v>
      </c>
      <c r="Q1402" s="215">
        <v>17744</v>
      </c>
      <c r="R1402" s="217">
        <v>0.31764546036720276</v>
      </c>
      <c r="S1402" s="215">
        <v>48057</v>
      </c>
      <c r="T1402" s="217">
        <v>0.3943730890750885</v>
      </c>
      <c r="U1402" s="215">
        <v>271193</v>
      </c>
      <c r="V1402" s="217">
        <v>4.9710993766784668</v>
      </c>
      <c r="W1402" s="215">
        <v>165154</v>
      </c>
      <c r="X1402" s="217">
        <v>1.3860605955123901</v>
      </c>
      <c r="Y1402" s="217">
        <v>69.022132873535156</v>
      </c>
      <c r="Z1402" s="217">
        <v>25.238313674926758</v>
      </c>
      <c r="AA1402" s="217">
        <v>56246.58203125</v>
      </c>
      <c r="AB1402" s="216">
        <v>8454.638671875</v>
      </c>
    </row>
    <row r="1403" spans="1:28">
      <c r="A1403" s="352">
        <v>41833</v>
      </c>
      <c r="B1403" s="242" t="s">
        <v>123</v>
      </c>
      <c r="C1403" s="218" t="s">
        <v>122</v>
      </c>
      <c r="D1403" s="241"/>
      <c r="E1403" s="305">
        <v>146</v>
      </c>
      <c r="F1403" s="305">
        <v>6</v>
      </c>
      <c r="G1403" s="305">
        <v>443</v>
      </c>
      <c r="H1403" s="305">
        <v>18</v>
      </c>
      <c r="I1403" s="305">
        <v>1389</v>
      </c>
      <c r="J1403" s="305">
        <v>74</v>
      </c>
      <c r="K1403" s="215">
        <v>3103500</v>
      </c>
      <c r="L1403" s="215">
        <v>3158817</v>
      </c>
      <c r="M1403" s="216">
        <v>98.248809814453125</v>
      </c>
      <c r="N1403" s="215">
        <v>5744426</v>
      </c>
      <c r="O1403" s="215">
        <v>5875060</v>
      </c>
      <c r="P1403" s="216">
        <v>97.776466369628906</v>
      </c>
      <c r="Q1403" s="215">
        <v>2613</v>
      </c>
      <c r="R1403" s="217">
        <v>8.2720838487148285E-2</v>
      </c>
      <c r="S1403" s="215">
        <v>5262</v>
      </c>
      <c r="T1403" s="217">
        <v>8.956504613161087E-2</v>
      </c>
      <c r="U1403" s="215">
        <v>82706</v>
      </c>
      <c r="V1403" s="217">
        <v>2.6649267673492432</v>
      </c>
      <c r="W1403" s="215">
        <v>52680</v>
      </c>
      <c r="X1403" s="217">
        <v>0.91706287860870361</v>
      </c>
      <c r="Y1403" s="217">
        <v>92.563865661621094</v>
      </c>
      <c r="Z1403" s="217">
        <v>34.296844482421875</v>
      </c>
      <c r="AA1403" s="217">
        <v>37105.83203125</v>
      </c>
      <c r="AB1403" s="216">
        <v>6050.5859375</v>
      </c>
    </row>
    <row r="1404" spans="1:28">
      <c r="A1404" s="352">
        <v>41833</v>
      </c>
      <c r="B1404" s="242" t="s">
        <v>183</v>
      </c>
      <c r="C1404" s="218" t="s">
        <v>122</v>
      </c>
      <c r="D1404" s="241"/>
      <c r="E1404" s="305">
        <v>107</v>
      </c>
      <c r="F1404" s="305">
        <v>6</v>
      </c>
      <c r="G1404" s="305">
        <v>321</v>
      </c>
      <c r="H1404" s="305">
        <v>18</v>
      </c>
      <c r="I1404" s="305">
        <v>1214</v>
      </c>
      <c r="J1404" s="305">
        <v>72</v>
      </c>
      <c r="K1404" s="215">
        <v>2614769</v>
      </c>
      <c r="L1404" s="215">
        <v>2713728</v>
      </c>
      <c r="M1404" s="216">
        <v>96.3533935546875</v>
      </c>
      <c r="N1404" s="215">
        <v>5087127</v>
      </c>
      <c r="O1404" s="215">
        <v>5247562</v>
      </c>
      <c r="P1404" s="216">
        <v>96.942672729492188</v>
      </c>
      <c r="Q1404" s="215">
        <v>24558</v>
      </c>
      <c r="R1404" s="217">
        <v>0.90495437383651733</v>
      </c>
      <c r="S1404" s="215">
        <v>56522</v>
      </c>
      <c r="T1404" s="217">
        <v>1.077109694480896</v>
      </c>
      <c r="U1404" s="215">
        <v>110703</v>
      </c>
      <c r="V1404" s="217">
        <v>4.2337584495544434</v>
      </c>
      <c r="W1404" s="215">
        <v>69371</v>
      </c>
      <c r="X1404" s="217">
        <v>1.3636577129364014</v>
      </c>
      <c r="Y1404" s="217">
        <v>83.357940673828125</v>
      </c>
      <c r="Z1404" s="217">
        <v>31.092836380004883</v>
      </c>
      <c r="AA1404" s="217">
        <v>25718.1953125</v>
      </c>
      <c r="AB1404" s="216">
        <v>5108.5283203125</v>
      </c>
    </row>
    <row r="1405" spans="1:28">
      <c r="A1405" s="352">
        <v>41833</v>
      </c>
      <c r="B1405" s="181" t="s">
        <v>126</v>
      </c>
      <c r="C1405" s="218" t="s">
        <v>122</v>
      </c>
      <c r="D1405" s="241"/>
      <c r="E1405" s="305">
        <v>103</v>
      </c>
      <c r="F1405" s="305">
        <v>4</v>
      </c>
      <c r="G1405" s="305">
        <v>302</v>
      </c>
      <c r="H1405" s="305">
        <v>12</v>
      </c>
      <c r="I1405" s="305">
        <v>932</v>
      </c>
      <c r="J1405" s="305">
        <v>50</v>
      </c>
      <c r="K1405" s="215">
        <v>2088537</v>
      </c>
      <c r="L1405" s="215">
        <v>2136726</v>
      </c>
      <c r="M1405" s="216">
        <v>97.744728088378906</v>
      </c>
      <c r="N1405" s="215">
        <v>4373791</v>
      </c>
      <c r="O1405" s="215">
        <v>4443761</v>
      </c>
      <c r="P1405" s="216">
        <v>98.425430297851563</v>
      </c>
      <c r="Q1405" s="215">
        <v>3569</v>
      </c>
      <c r="R1405" s="217">
        <v>0.16703124344348907</v>
      </c>
      <c r="S1405" s="215">
        <v>1517</v>
      </c>
      <c r="T1405" s="217">
        <v>3.4137748181819916E-2</v>
      </c>
      <c r="U1405" s="215">
        <v>69273</v>
      </c>
      <c r="V1405" s="217">
        <v>3.316819429397583</v>
      </c>
      <c r="W1405" s="215">
        <v>40722</v>
      </c>
      <c r="X1405" s="217">
        <v>0.93104583024978638</v>
      </c>
      <c r="Y1405" s="217">
        <v>90.499160766601563</v>
      </c>
      <c r="Z1405" s="217">
        <v>34.283893585205078</v>
      </c>
      <c r="AA1405" s="217">
        <v>28384.095703125</v>
      </c>
      <c r="AB1405" s="216">
        <v>4497.24658203125</v>
      </c>
    </row>
    <row r="1406" spans="1:28">
      <c r="A1406" s="352">
        <v>41833</v>
      </c>
      <c r="B1406" s="181" t="s">
        <v>184</v>
      </c>
      <c r="C1406" s="218" t="s">
        <v>122</v>
      </c>
      <c r="D1406" s="241"/>
      <c r="E1406" s="305">
        <v>85</v>
      </c>
      <c r="F1406" s="305">
        <v>14</v>
      </c>
      <c r="G1406" s="305">
        <v>252</v>
      </c>
      <c r="H1406" s="305">
        <v>42</v>
      </c>
      <c r="I1406" s="305">
        <v>832</v>
      </c>
      <c r="J1406" s="305">
        <v>188</v>
      </c>
      <c r="K1406" s="215">
        <v>2047224</v>
      </c>
      <c r="L1406" s="215">
        <v>2095889</v>
      </c>
      <c r="M1406" s="216">
        <v>97.678070068359375</v>
      </c>
      <c r="N1406" s="215">
        <v>4673124</v>
      </c>
      <c r="O1406" s="215">
        <v>4775910</v>
      </c>
      <c r="P1406" s="216">
        <v>97.847824096679688</v>
      </c>
      <c r="Q1406" s="215">
        <v>7638</v>
      </c>
      <c r="R1406" s="217">
        <v>0.36442768573760986</v>
      </c>
      <c r="S1406" s="215">
        <v>19347</v>
      </c>
      <c r="T1406" s="217">
        <v>0.40509557723999023</v>
      </c>
      <c r="U1406" s="215">
        <v>84830</v>
      </c>
      <c r="V1406" s="217">
        <v>4.1436600685119629</v>
      </c>
      <c r="W1406" s="215">
        <v>48595</v>
      </c>
      <c r="X1406" s="217">
        <v>1.0398825407028198</v>
      </c>
      <c r="Y1406" s="217">
        <v>73.854705810546875</v>
      </c>
      <c r="Z1406" s="217">
        <v>29.757774353027344</v>
      </c>
      <c r="AA1406" s="217">
        <v>24856.521484375</v>
      </c>
      <c r="AB1406" s="216">
        <v>4008.91796875</v>
      </c>
    </row>
    <row r="1407" spans="1:28">
      <c r="A1407" s="352">
        <v>41833</v>
      </c>
      <c r="B1407" s="181" t="s">
        <v>131</v>
      </c>
      <c r="C1407" s="218" t="s">
        <v>176</v>
      </c>
      <c r="D1407" s="241"/>
      <c r="E1407" s="305">
        <v>164</v>
      </c>
      <c r="F1407" s="305">
        <v>19</v>
      </c>
      <c r="G1407" s="305">
        <v>478</v>
      </c>
      <c r="H1407" s="305">
        <v>47</v>
      </c>
      <c r="I1407" s="305">
        <v>1532</v>
      </c>
      <c r="J1407" s="305">
        <v>164</v>
      </c>
      <c r="K1407" s="215">
        <v>18375</v>
      </c>
      <c r="L1407" s="215">
        <v>13573495</v>
      </c>
      <c r="M1407" s="216">
        <v>0.13537412881851196</v>
      </c>
      <c r="N1407" s="215">
        <v>41168624</v>
      </c>
      <c r="O1407" s="215">
        <v>41441656</v>
      </c>
      <c r="P1407" s="216">
        <v>99.341163635253906</v>
      </c>
      <c r="Q1407" s="215">
        <v>0</v>
      </c>
      <c r="R1407" s="217">
        <v>0</v>
      </c>
      <c r="S1407" s="215">
        <v>0</v>
      </c>
      <c r="T1407" s="217">
        <v>0</v>
      </c>
      <c r="U1407" s="215">
        <v>85951</v>
      </c>
      <c r="V1407" s="217">
        <v>467.76055908203125</v>
      </c>
      <c r="W1407" s="215">
        <v>303803</v>
      </c>
      <c r="X1407" s="217">
        <v>0.73794788122177124</v>
      </c>
      <c r="Y1407" s="217">
        <v>41.641109466552734</v>
      </c>
      <c r="Z1407" s="217">
        <v>25.795076370239258</v>
      </c>
      <c r="AA1407" s="217">
        <v>68715.78125</v>
      </c>
      <c r="AB1407" s="216">
        <v>14166.408203125</v>
      </c>
    </row>
    <row r="1408" spans="1:28">
      <c r="A1408" s="352">
        <v>41833</v>
      </c>
      <c r="B1408" s="181" t="s">
        <v>124</v>
      </c>
      <c r="C1408" s="181" t="s">
        <v>176</v>
      </c>
      <c r="D1408" s="241"/>
      <c r="E1408" s="180">
        <v>112</v>
      </c>
      <c r="F1408" s="180">
        <v>36</v>
      </c>
      <c r="G1408" s="180">
        <v>330</v>
      </c>
      <c r="H1408" s="180">
        <v>98</v>
      </c>
      <c r="I1408" s="180">
        <v>1243</v>
      </c>
      <c r="J1408" s="180">
        <v>350</v>
      </c>
      <c r="K1408" s="215">
        <v>14980</v>
      </c>
      <c r="L1408" s="215">
        <v>8344836</v>
      </c>
      <c r="M1408" s="216">
        <v>0.17951221764087677</v>
      </c>
      <c r="N1408" s="215">
        <v>23486986</v>
      </c>
      <c r="O1408" s="215">
        <v>23771862</v>
      </c>
      <c r="P1408" s="216">
        <v>98.801628112792969</v>
      </c>
      <c r="Q1408" s="215">
        <v>0</v>
      </c>
      <c r="R1408" s="217">
        <v>0</v>
      </c>
      <c r="S1408" s="215">
        <v>0</v>
      </c>
      <c r="T1408" s="217">
        <v>0</v>
      </c>
      <c r="U1408" s="215">
        <v>62885</v>
      </c>
      <c r="V1408" s="217">
        <v>419.79306030273437</v>
      </c>
      <c r="W1408" s="215">
        <v>140082</v>
      </c>
      <c r="X1408" s="217">
        <v>0.5964239239692688</v>
      </c>
      <c r="Y1408" s="217">
        <v>39.792461395263672</v>
      </c>
      <c r="Z1408" s="217">
        <v>24.577602386474609</v>
      </c>
      <c r="AA1408" s="217">
        <v>39349.32421875</v>
      </c>
      <c r="AB1408" s="216">
        <v>7330.49658203125</v>
      </c>
    </row>
    <row r="1409" spans="1:28">
      <c r="A1409" s="352">
        <v>41833</v>
      </c>
      <c r="B1409" s="206" t="s">
        <v>133</v>
      </c>
      <c r="C1409" s="206" t="s">
        <v>176</v>
      </c>
      <c r="D1409" s="241"/>
      <c r="E1409" s="180">
        <v>163</v>
      </c>
      <c r="F1409" s="180">
        <v>6</v>
      </c>
      <c r="G1409" s="180">
        <v>482</v>
      </c>
      <c r="H1409" s="180">
        <v>18</v>
      </c>
      <c r="I1409" s="180">
        <v>1495</v>
      </c>
      <c r="J1409" s="180">
        <v>64</v>
      </c>
      <c r="K1409" s="254">
        <v>17500</v>
      </c>
      <c r="L1409" s="254">
        <v>12975548</v>
      </c>
      <c r="M1409" s="246">
        <v>0.13486906886100769</v>
      </c>
      <c r="N1409" s="254">
        <v>46951672</v>
      </c>
      <c r="O1409" s="254">
        <v>47142304</v>
      </c>
      <c r="P1409" s="246">
        <v>99.595626831054688</v>
      </c>
      <c r="Q1409" s="254">
        <v>0</v>
      </c>
      <c r="R1409" s="249">
        <v>0</v>
      </c>
      <c r="S1409" s="254">
        <v>0</v>
      </c>
      <c r="T1409" s="249">
        <v>0</v>
      </c>
      <c r="U1409" s="254">
        <v>76898</v>
      </c>
      <c r="V1409" s="249">
        <v>439.41714477539062</v>
      </c>
      <c r="W1409" s="254">
        <v>196325</v>
      </c>
      <c r="X1409" s="249">
        <v>0.41814273595809937</v>
      </c>
      <c r="Y1409" s="249">
        <v>41.250087738037109</v>
      </c>
      <c r="Z1409" s="249">
        <v>25.998880386352539</v>
      </c>
      <c r="AA1409" s="249">
        <v>88053.4921875</v>
      </c>
      <c r="AB1409" s="246">
        <v>17295.654296875</v>
      </c>
    </row>
    <row r="1410" spans="1:28">
      <c r="A1410" s="352">
        <v>41833</v>
      </c>
      <c r="B1410" s="206" t="s">
        <v>125</v>
      </c>
      <c r="C1410" s="206" t="s">
        <v>176</v>
      </c>
      <c r="D1410" s="241"/>
      <c r="E1410" s="180">
        <v>164</v>
      </c>
      <c r="F1410" s="180">
        <v>7</v>
      </c>
      <c r="G1410" s="180">
        <v>460</v>
      </c>
      <c r="H1410" s="180">
        <v>21</v>
      </c>
      <c r="I1410" s="180">
        <v>1490</v>
      </c>
      <c r="J1410" s="180">
        <v>74</v>
      </c>
      <c r="K1410" s="254">
        <v>16835</v>
      </c>
      <c r="L1410" s="254">
        <v>9797640</v>
      </c>
      <c r="M1410" s="246">
        <v>0.17182709276676178</v>
      </c>
      <c r="N1410" s="254">
        <v>31378742</v>
      </c>
      <c r="O1410" s="254">
        <v>31564648</v>
      </c>
      <c r="P1410" s="246">
        <v>99.411033630371094</v>
      </c>
      <c r="Q1410" s="254">
        <v>0</v>
      </c>
      <c r="R1410" s="249">
        <v>0</v>
      </c>
      <c r="S1410" s="254">
        <v>0</v>
      </c>
      <c r="T1410" s="249">
        <v>0</v>
      </c>
      <c r="U1410" s="254">
        <v>67834</v>
      </c>
      <c r="V1410" s="249">
        <v>402.93435668945312</v>
      </c>
      <c r="W1410" s="254">
        <v>148703</v>
      </c>
      <c r="X1410" s="249">
        <v>0.47389727830886841</v>
      </c>
      <c r="Y1410" s="249">
        <v>40.842868804931641</v>
      </c>
      <c r="Z1410" s="249">
        <v>25.428028106689453</v>
      </c>
      <c r="AA1410" s="249">
        <v>55740.3515625</v>
      </c>
      <c r="AB1410" s="246">
        <v>11342.490234375</v>
      </c>
    </row>
    <row r="1411" spans="1:28">
      <c r="A1411" s="352">
        <v>41833</v>
      </c>
      <c r="B1411" s="181" t="s">
        <v>127</v>
      </c>
      <c r="C1411" s="181" t="s">
        <v>128</v>
      </c>
      <c r="D1411" s="241"/>
      <c r="E1411" s="388">
        <v>150</v>
      </c>
      <c r="F1411" s="388">
        <v>12</v>
      </c>
      <c r="G1411" s="388">
        <v>450</v>
      </c>
      <c r="H1411" s="388">
        <v>36</v>
      </c>
      <c r="I1411" s="388">
        <v>1463</v>
      </c>
      <c r="J1411" s="388">
        <v>122</v>
      </c>
      <c r="K1411" s="187">
        <v>4944911</v>
      </c>
      <c r="L1411" s="187">
        <v>4948618</v>
      </c>
      <c r="M1411" s="185">
        <v>99.925086975097656</v>
      </c>
      <c r="N1411" s="187">
        <v>21258948</v>
      </c>
      <c r="O1411" s="187">
        <v>21345860</v>
      </c>
      <c r="P1411" s="185">
        <v>99.592842102050781</v>
      </c>
      <c r="Q1411" s="187">
        <v>90349</v>
      </c>
      <c r="R1411" s="186">
        <v>1.8257420063018799</v>
      </c>
      <c r="S1411" s="187">
        <v>6057</v>
      </c>
      <c r="T1411" s="186">
        <v>2.8375525027513504E-2</v>
      </c>
      <c r="U1411" s="187">
        <v>50033</v>
      </c>
      <c r="V1411" s="186">
        <v>1.011807918548584</v>
      </c>
      <c r="W1411" s="187">
        <v>16879</v>
      </c>
      <c r="X1411" s="186">
        <v>7.9397156834602356E-2</v>
      </c>
      <c r="Y1411" s="186">
        <v>108.09995269775391</v>
      </c>
      <c r="Z1411" s="186">
        <v>26.862070083618164</v>
      </c>
      <c r="AA1411" s="186">
        <v>49990.17578125</v>
      </c>
      <c r="AB1411" s="185">
        <v>8192.900390625</v>
      </c>
    </row>
    <row r="1412" spans="1:28">
      <c r="A1412" s="352">
        <v>41833</v>
      </c>
      <c r="B1412" s="181" t="s">
        <v>129</v>
      </c>
      <c r="C1412" s="181" t="s">
        <v>128</v>
      </c>
      <c r="D1412" s="241"/>
      <c r="E1412" s="388">
        <v>151</v>
      </c>
      <c r="F1412" s="388">
        <v>3</v>
      </c>
      <c r="G1412" s="388">
        <v>449</v>
      </c>
      <c r="H1412" s="388">
        <v>8</v>
      </c>
      <c r="I1412" s="388">
        <v>1257</v>
      </c>
      <c r="J1412" s="388">
        <v>26</v>
      </c>
      <c r="K1412" s="187">
        <v>2851299</v>
      </c>
      <c r="L1412" s="187">
        <v>2854929</v>
      </c>
      <c r="M1412" s="185">
        <v>99.872848510742188</v>
      </c>
      <c r="N1412" s="187">
        <v>13786313</v>
      </c>
      <c r="O1412" s="187">
        <v>13849464</v>
      </c>
      <c r="P1412" s="185">
        <v>99.544021606445313</v>
      </c>
      <c r="Q1412" s="187">
        <v>31084</v>
      </c>
      <c r="R1412" s="186">
        <v>1.0887836217880249</v>
      </c>
      <c r="S1412" s="187">
        <v>4534</v>
      </c>
      <c r="T1412" s="186">
        <v>3.2737728208303452E-2</v>
      </c>
      <c r="U1412" s="187">
        <v>32313</v>
      </c>
      <c r="V1412" s="186">
        <v>1.1332728862762451</v>
      </c>
      <c r="W1412" s="187">
        <v>14523</v>
      </c>
      <c r="X1412" s="186">
        <v>0.10534361004829407</v>
      </c>
      <c r="Y1412" s="186">
        <v>101.99635314941406</v>
      </c>
      <c r="Z1412" s="186">
        <v>26.76075553894043</v>
      </c>
      <c r="AA1412" s="186">
        <v>38305.83203125</v>
      </c>
      <c r="AB1412" s="185">
        <v>5446.8828125</v>
      </c>
    </row>
    <row r="1413" spans="1:28">
      <c r="A1413" s="352">
        <v>41833</v>
      </c>
      <c r="B1413" s="199" t="s">
        <v>130</v>
      </c>
      <c r="C1413" s="199" t="s">
        <v>128</v>
      </c>
      <c r="D1413" s="241"/>
      <c r="E1413" s="219">
        <v>176</v>
      </c>
      <c r="F1413" s="219">
        <v>5</v>
      </c>
      <c r="G1413" s="219">
        <v>528</v>
      </c>
      <c r="H1413" s="219">
        <v>15</v>
      </c>
      <c r="I1413" s="219">
        <v>856</v>
      </c>
      <c r="J1413" s="219">
        <v>32</v>
      </c>
      <c r="K1413" s="255">
        <v>6029353</v>
      </c>
      <c r="L1413" s="255">
        <v>6030776</v>
      </c>
      <c r="M1413" s="196">
        <v>99.976402282714844</v>
      </c>
      <c r="N1413" s="255">
        <v>29326994</v>
      </c>
      <c r="O1413" s="255">
        <v>29420484</v>
      </c>
      <c r="P1413" s="196">
        <v>99.682228088378906</v>
      </c>
      <c r="Q1413" s="255">
        <v>36412</v>
      </c>
      <c r="R1413" s="214">
        <v>0.60376971960067749</v>
      </c>
      <c r="S1413" s="255">
        <v>4267</v>
      </c>
      <c r="T1413" s="214">
        <v>1.4503500424325466E-2</v>
      </c>
      <c r="U1413" s="255">
        <v>49007</v>
      </c>
      <c r="V1413" s="214">
        <v>0.81280696392059326</v>
      </c>
      <c r="W1413" s="255">
        <v>26859</v>
      </c>
      <c r="X1413" s="214">
        <v>9.1584563255310059E-2</v>
      </c>
      <c r="Y1413" s="256">
        <v>115.00313568115234</v>
      </c>
      <c r="Z1413" s="256">
        <v>25.984384536743164</v>
      </c>
      <c r="AA1413" s="256">
        <v>74863.8515625</v>
      </c>
      <c r="AB1413" s="256">
        <v>12112.29296875</v>
      </c>
    </row>
    <row r="1414" spans="1:28">
      <c r="A1414" s="352">
        <v>41833</v>
      </c>
      <c r="B1414" s="180" t="s">
        <v>132</v>
      </c>
      <c r="C1414" s="180" t="s">
        <v>128</v>
      </c>
      <c r="D1414" s="241"/>
      <c r="E1414" s="219">
        <v>178</v>
      </c>
      <c r="F1414" s="219">
        <v>5</v>
      </c>
      <c r="G1414" s="219">
        <v>527</v>
      </c>
      <c r="H1414" s="219">
        <v>15</v>
      </c>
      <c r="I1414" s="219">
        <v>999</v>
      </c>
      <c r="J1414" s="219">
        <v>32</v>
      </c>
      <c r="K1414" s="219">
        <v>5179795</v>
      </c>
      <c r="L1414" s="219">
        <v>5181895</v>
      </c>
      <c r="M1414" s="196">
        <v>99.95947265625</v>
      </c>
      <c r="N1414" s="219">
        <v>25667228</v>
      </c>
      <c r="O1414" s="219">
        <v>25783196</v>
      </c>
      <c r="P1414" s="196">
        <v>99.550216674804688</v>
      </c>
      <c r="Q1414" s="219">
        <v>5752</v>
      </c>
      <c r="R1414" s="196">
        <v>0.11100186407566071</v>
      </c>
      <c r="S1414" s="219">
        <v>2533</v>
      </c>
      <c r="T1414" s="196">
        <v>9.824228473007679E-3</v>
      </c>
      <c r="U1414" s="219">
        <v>55981</v>
      </c>
      <c r="V1414" s="196">
        <v>1.0807570219039917</v>
      </c>
      <c r="W1414" s="219">
        <v>41193</v>
      </c>
      <c r="X1414" s="196">
        <v>0.16048869490623474</v>
      </c>
      <c r="Y1414" s="194">
        <v>109.40619659423828</v>
      </c>
      <c r="Z1414" s="194">
        <v>24.957515716552734</v>
      </c>
      <c r="AA1414" s="194">
        <v>66241.875</v>
      </c>
      <c r="AB1414" s="194">
        <v>9940.7841796875</v>
      </c>
    </row>
    <row r="1415" spans="1:28">
      <c r="A1415" s="352">
        <v>41832</v>
      </c>
      <c r="B1415" s="199" t="s">
        <v>6</v>
      </c>
      <c r="C1415" s="199"/>
      <c r="D1415" s="241"/>
      <c r="E1415" s="219">
        <v>1867</v>
      </c>
      <c r="F1415" s="219">
        <v>173</v>
      </c>
      <c r="G1415" s="219">
        <v>5514</v>
      </c>
      <c r="H1415" s="219">
        <v>499</v>
      </c>
      <c r="I1415" s="219">
        <v>16647</v>
      </c>
      <c r="J1415" s="219">
        <v>1913</v>
      </c>
      <c r="K1415" s="255">
        <v>37998591</v>
      </c>
      <c r="L1415" s="255">
        <v>86870801</v>
      </c>
      <c r="M1415" s="196">
        <v>43.741499517196807</v>
      </c>
      <c r="N1415" s="255">
        <v>289543601</v>
      </c>
      <c r="O1415" s="255">
        <v>291897819</v>
      </c>
      <c r="P1415" s="196">
        <v>99.193478728938373</v>
      </c>
      <c r="Q1415" s="255">
        <v>246565</v>
      </c>
      <c r="R1415" s="214" t="e">
        <v>#DIV/0!</v>
      </c>
      <c r="S1415" s="255">
        <v>296592</v>
      </c>
      <c r="T1415" s="214">
        <v>0.22277618756549655</v>
      </c>
      <c r="U1415" s="255">
        <v>1224545</v>
      </c>
      <c r="V1415" s="214">
        <v>3.2226063517912995</v>
      </c>
      <c r="W1415" s="255">
        <v>1408203</v>
      </c>
      <c r="X1415" s="214">
        <v>0.48635265242576758</v>
      </c>
      <c r="Y1415" s="256">
        <v>76.228933588663736</v>
      </c>
      <c r="Z1415" s="256">
        <v>27.19682451883952</v>
      </c>
      <c r="AA1415" s="256">
        <v>717822.994140625</v>
      </c>
      <c r="AB1415" s="256">
        <v>123548.296875</v>
      </c>
    </row>
    <row r="1416" spans="1:28">
      <c r="A1416" s="352">
        <v>41832</v>
      </c>
      <c r="B1416" s="180" t="s">
        <v>134</v>
      </c>
      <c r="C1416" s="180"/>
      <c r="D1416" s="241"/>
      <c r="E1416" s="219">
        <v>609</v>
      </c>
      <c r="F1416" s="219">
        <v>80</v>
      </c>
      <c r="G1416" s="219">
        <v>1810</v>
      </c>
      <c r="H1416" s="219">
        <v>241</v>
      </c>
      <c r="I1416" s="219">
        <v>6301</v>
      </c>
      <c r="J1416" s="219">
        <v>1050</v>
      </c>
      <c r="K1416" s="219">
        <v>18844336</v>
      </c>
      <c r="L1416" s="219">
        <v>19301314</v>
      </c>
      <c r="M1416" s="196">
        <v>97.632399535078278</v>
      </c>
      <c r="N1416" s="219">
        <v>39186751</v>
      </c>
      <c r="O1416" s="219">
        <v>40131575</v>
      </c>
      <c r="P1416" s="196">
        <v>97.645684227444349</v>
      </c>
      <c r="Q1416" s="219">
        <v>93040</v>
      </c>
      <c r="R1416" s="196">
        <v>0.48203971400806389</v>
      </c>
      <c r="S1416" s="219">
        <v>238756</v>
      </c>
      <c r="T1416" s="196">
        <v>0.59493304832249039</v>
      </c>
      <c r="U1416" s="219">
        <v>742182</v>
      </c>
      <c r="V1416" s="196">
        <v>3.9384884696696378</v>
      </c>
      <c r="W1416" s="219">
        <v>466297</v>
      </c>
      <c r="X1416" s="196">
        <v>1.1899353377404074</v>
      </c>
      <c r="Y1416" s="194">
        <v>78.259312438964841</v>
      </c>
      <c r="Z1416" s="194">
        <v>29.778404617309569</v>
      </c>
      <c r="AA1416" s="194">
        <v>209573.330078125</v>
      </c>
      <c r="AB1416" s="194">
        <v>32590.45849609375</v>
      </c>
    </row>
    <row r="1417" spans="1:28">
      <c r="A1417" s="352">
        <v>41832</v>
      </c>
      <c r="B1417" s="180" t="s">
        <v>175</v>
      </c>
      <c r="C1417" s="180"/>
      <c r="D1417" s="241"/>
      <c r="E1417" s="219">
        <v>603</v>
      </c>
      <c r="F1417" s="219">
        <v>68</v>
      </c>
      <c r="G1417" s="219">
        <v>1750</v>
      </c>
      <c r="H1417" s="219">
        <v>184</v>
      </c>
      <c r="I1417" s="219">
        <v>5757</v>
      </c>
      <c r="J1417" s="219">
        <v>651</v>
      </c>
      <c r="K1417" s="219">
        <v>67690</v>
      </c>
      <c r="L1417" s="219">
        <v>48471584</v>
      </c>
      <c r="M1417" s="196">
        <v>0.13964883012694615</v>
      </c>
      <c r="N1417" s="219">
        <v>157770840</v>
      </c>
      <c r="O1417" s="219">
        <v>158763304</v>
      </c>
      <c r="P1417" s="196">
        <v>99.374878214930575</v>
      </c>
      <c r="Q1417" s="219">
        <v>0</v>
      </c>
      <c r="R1417" s="196" t="e">
        <v>#DIV/0!</v>
      </c>
      <c r="S1417" s="219">
        <v>0</v>
      </c>
      <c r="T1417" s="196" t="e">
        <v>#DIV/0!</v>
      </c>
      <c r="U1417" s="219">
        <v>300736</v>
      </c>
      <c r="V1417" s="196">
        <v>444.2842362899612</v>
      </c>
      <c r="W1417" s="219">
        <v>838618</v>
      </c>
      <c r="X1417" s="196">
        <v>0.53154181638666276</v>
      </c>
      <c r="Y1417" s="194">
        <v>40.939901351928711</v>
      </c>
      <c r="Z1417" s="194">
        <v>25.578190326690674</v>
      </c>
      <c r="AA1417" s="194">
        <v>278498.42578125</v>
      </c>
      <c r="AB1417" s="194">
        <v>55663.8212890625</v>
      </c>
    </row>
    <row r="1418" spans="1:28">
      <c r="A1418" s="352">
        <v>41832</v>
      </c>
      <c r="B1418" s="218" t="s">
        <v>135</v>
      </c>
      <c r="C1418" s="126"/>
      <c r="D1418" s="241"/>
      <c r="E1418" s="219">
        <v>655</v>
      </c>
      <c r="F1418" s="219">
        <v>25</v>
      </c>
      <c r="G1418" s="219">
        <v>1954</v>
      </c>
      <c r="H1418" s="219">
        <v>74</v>
      </c>
      <c r="I1418" s="219">
        <v>4589</v>
      </c>
      <c r="J1418" s="219">
        <v>212</v>
      </c>
      <c r="K1418" s="189">
        <v>19086565</v>
      </c>
      <c r="L1418" s="189">
        <v>19097903</v>
      </c>
      <c r="M1418" s="196">
        <v>99.940632225433333</v>
      </c>
      <c r="N1418" s="189">
        <v>92586010</v>
      </c>
      <c r="O1418" s="189">
        <v>93002940</v>
      </c>
      <c r="P1418" s="196">
        <v>99.551702344033416</v>
      </c>
      <c r="Q1418" s="189">
        <v>153525</v>
      </c>
      <c r="R1418" s="192">
        <v>0.80388407038429621</v>
      </c>
      <c r="S1418" s="189">
        <v>57836</v>
      </c>
      <c r="T1418" s="192">
        <v>6.2187280166539675E-2</v>
      </c>
      <c r="U1418" s="189">
        <v>181627</v>
      </c>
      <c r="V1418" s="205">
        <v>0.95159606761370263</v>
      </c>
      <c r="W1418" s="189">
        <v>103288</v>
      </c>
      <c r="X1418" s="205">
        <v>0.11155896962207178</v>
      </c>
      <c r="Y1418" s="203">
        <v>109.48758697509766</v>
      </c>
      <c r="Z1418" s="203">
        <v>26.233878612518311</v>
      </c>
      <c r="AA1418" s="203">
        <v>229751.23828125</v>
      </c>
      <c r="AB1418" s="203">
        <v>35294.01708984375</v>
      </c>
    </row>
    <row r="1419" spans="1:28">
      <c r="A1419" s="352">
        <v>41832</v>
      </c>
      <c r="B1419" s="218" t="s">
        <v>121</v>
      </c>
      <c r="C1419" s="218" t="s">
        <v>122</v>
      </c>
      <c r="D1419" s="241"/>
      <c r="E1419" s="305">
        <v>168</v>
      </c>
      <c r="F1419" s="305">
        <v>50</v>
      </c>
      <c r="G1419" s="305">
        <v>492</v>
      </c>
      <c r="H1419" s="305">
        <v>151</v>
      </c>
      <c r="I1419" s="305">
        <v>1934</v>
      </c>
      <c r="J1419" s="305">
        <v>666</v>
      </c>
      <c r="K1419" s="215">
        <v>7039798</v>
      </c>
      <c r="L1419" s="215">
        <v>7263896</v>
      </c>
      <c r="M1419" s="216">
        <v>96.914909362792969</v>
      </c>
      <c r="N1419" s="215">
        <v>15064346</v>
      </c>
      <c r="O1419" s="215">
        <v>15500549</v>
      </c>
      <c r="P1419" s="216">
        <v>97.185890197753906</v>
      </c>
      <c r="Q1419" s="215">
        <v>67550</v>
      </c>
      <c r="R1419" s="217">
        <v>0.92994171380996704</v>
      </c>
      <c r="S1419" s="215">
        <v>174073</v>
      </c>
      <c r="T1419" s="217">
        <v>1.1230118274688721</v>
      </c>
      <c r="U1419" s="215">
        <v>366430</v>
      </c>
      <c r="V1419" s="217">
        <v>5.2051210403442383</v>
      </c>
      <c r="W1419" s="215">
        <v>239522</v>
      </c>
      <c r="X1419" s="217">
        <v>1.5899926424026489</v>
      </c>
      <c r="Y1419" s="217">
        <v>65.801109313964844</v>
      </c>
      <c r="Z1419" s="217">
        <v>24.327926635742187</v>
      </c>
      <c r="AA1419" s="217">
        <v>68117.2734375</v>
      </c>
      <c r="AB1419" s="216">
        <v>10445.2578125</v>
      </c>
    </row>
    <row r="1420" spans="1:28">
      <c r="A1420" s="352">
        <v>41832</v>
      </c>
      <c r="B1420" s="242" t="s">
        <v>123</v>
      </c>
      <c r="C1420" s="218" t="s">
        <v>122</v>
      </c>
      <c r="D1420" s="241"/>
      <c r="E1420" s="305">
        <v>146</v>
      </c>
      <c r="F1420" s="305">
        <v>6</v>
      </c>
      <c r="G1420" s="305">
        <v>443</v>
      </c>
      <c r="H1420" s="305">
        <v>18</v>
      </c>
      <c r="I1420" s="305">
        <v>1389</v>
      </c>
      <c r="J1420" s="305">
        <v>74</v>
      </c>
      <c r="K1420" s="215">
        <v>3810021</v>
      </c>
      <c r="L1420" s="215">
        <v>3870161</v>
      </c>
      <c r="M1420" s="216">
        <v>98.446060180664063</v>
      </c>
      <c r="N1420" s="215">
        <v>7362361</v>
      </c>
      <c r="O1420" s="215">
        <v>7514492</v>
      </c>
      <c r="P1420" s="216">
        <v>97.975502014160156</v>
      </c>
      <c r="Q1420" s="215">
        <v>3033</v>
      </c>
      <c r="R1420" s="217">
        <v>7.8368835151195526E-2</v>
      </c>
      <c r="S1420" s="215">
        <v>4693</v>
      </c>
      <c r="T1420" s="217">
        <v>6.2452659010887146E-2</v>
      </c>
      <c r="U1420" s="215">
        <v>100985</v>
      </c>
      <c r="V1420" s="217">
        <v>2.650510311126709</v>
      </c>
      <c r="W1420" s="215">
        <v>63195</v>
      </c>
      <c r="X1420" s="217">
        <v>0.85835236310958862</v>
      </c>
      <c r="Y1420" s="217">
        <v>85.378875732421875</v>
      </c>
      <c r="Z1420" s="217">
        <v>31.980813980102539</v>
      </c>
      <c r="AA1420" s="217">
        <v>47053</v>
      </c>
      <c r="AB1420" s="216">
        <v>7038.4013671875</v>
      </c>
    </row>
    <row r="1421" spans="1:28">
      <c r="A1421" s="352">
        <v>41832</v>
      </c>
      <c r="B1421" s="242" t="s">
        <v>183</v>
      </c>
      <c r="C1421" s="218" t="s">
        <v>122</v>
      </c>
      <c r="D1421" s="241"/>
      <c r="E1421" s="305">
        <v>107</v>
      </c>
      <c r="F1421" s="305">
        <v>6</v>
      </c>
      <c r="G1421" s="305">
        <v>321</v>
      </c>
      <c r="H1421" s="305">
        <v>18</v>
      </c>
      <c r="I1421" s="305">
        <v>1214</v>
      </c>
      <c r="J1421" s="305">
        <v>72</v>
      </c>
      <c r="K1421" s="215">
        <v>3037192</v>
      </c>
      <c r="L1421" s="215">
        <v>3098012</v>
      </c>
      <c r="M1421" s="216">
        <v>98.03680419921875</v>
      </c>
      <c r="N1421" s="215">
        <v>6277849</v>
      </c>
      <c r="O1421" s="215">
        <v>6421074</v>
      </c>
      <c r="P1421" s="216">
        <v>97.769454956054687</v>
      </c>
      <c r="Q1421" s="215">
        <v>5817</v>
      </c>
      <c r="R1421" s="217">
        <v>0.18776556849479675</v>
      </c>
      <c r="S1421" s="215">
        <v>18299</v>
      </c>
      <c r="T1421" s="217">
        <v>0.28498348593711853</v>
      </c>
      <c r="U1421" s="215">
        <v>98765</v>
      </c>
      <c r="V1421" s="217">
        <v>3.25185227394104</v>
      </c>
      <c r="W1421" s="215">
        <v>62823</v>
      </c>
      <c r="X1421" s="217">
        <v>1.000709056854248</v>
      </c>
      <c r="Y1421" s="217">
        <v>81.608100891113281</v>
      </c>
      <c r="Z1421" s="217">
        <v>32.229412078857422</v>
      </c>
      <c r="AA1421" s="217">
        <v>34915.0703125</v>
      </c>
      <c r="AB1421" s="216">
        <v>6069.71923828125</v>
      </c>
    </row>
    <row r="1422" spans="1:28">
      <c r="A1422" s="352">
        <v>41832</v>
      </c>
      <c r="B1422" s="181" t="s">
        <v>126</v>
      </c>
      <c r="C1422" s="218" t="s">
        <v>122</v>
      </c>
      <c r="D1422" s="241"/>
      <c r="E1422" s="305">
        <v>103</v>
      </c>
      <c r="F1422" s="305">
        <v>4</v>
      </c>
      <c r="G1422" s="305">
        <v>302</v>
      </c>
      <c r="H1422" s="305">
        <v>12</v>
      </c>
      <c r="I1422" s="305">
        <v>932</v>
      </c>
      <c r="J1422" s="305">
        <v>50</v>
      </c>
      <c r="K1422" s="215">
        <v>2358331</v>
      </c>
      <c r="L1422" s="215">
        <v>2407799</v>
      </c>
      <c r="M1422" s="216">
        <v>97.945510864257813</v>
      </c>
      <c r="N1422" s="215">
        <v>4556044</v>
      </c>
      <c r="O1422" s="215">
        <v>4637758</v>
      </c>
      <c r="P1422" s="216">
        <v>98.238067626953125</v>
      </c>
      <c r="Q1422" s="215">
        <v>3161</v>
      </c>
      <c r="R1422" s="217">
        <v>0.13128171861171722</v>
      </c>
      <c r="S1422" s="215">
        <v>2356</v>
      </c>
      <c r="T1422" s="217">
        <v>5.080040916800499E-2</v>
      </c>
      <c r="U1422" s="215">
        <v>71293</v>
      </c>
      <c r="V1422" s="217">
        <v>3.0230276584625244</v>
      </c>
      <c r="W1422" s="215">
        <v>41565</v>
      </c>
      <c r="X1422" s="217">
        <v>0.91230463981628418</v>
      </c>
      <c r="Y1422" s="217">
        <v>86.147499084472656</v>
      </c>
      <c r="Z1422" s="217">
        <v>31.31022834777832</v>
      </c>
      <c r="AA1422" s="217">
        <v>26807.248046875</v>
      </c>
      <c r="AB1422" s="216">
        <v>4038.83349609375</v>
      </c>
    </row>
    <row r="1423" spans="1:28">
      <c r="A1423" s="352">
        <v>41832</v>
      </c>
      <c r="B1423" s="181" t="s">
        <v>184</v>
      </c>
      <c r="C1423" s="218" t="s">
        <v>122</v>
      </c>
      <c r="D1423" s="241"/>
      <c r="E1423" s="305">
        <v>85</v>
      </c>
      <c r="F1423" s="305">
        <v>14</v>
      </c>
      <c r="G1423" s="305">
        <v>252</v>
      </c>
      <c r="H1423" s="305">
        <v>42</v>
      </c>
      <c r="I1423" s="305">
        <v>832</v>
      </c>
      <c r="J1423" s="305">
        <v>188</v>
      </c>
      <c r="K1423" s="215">
        <v>2598994</v>
      </c>
      <c r="L1423" s="215">
        <v>2661446</v>
      </c>
      <c r="M1423" s="216">
        <v>97.653457641601563</v>
      </c>
      <c r="N1423" s="215">
        <v>5926151</v>
      </c>
      <c r="O1423" s="215">
        <v>6057702</v>
      </c>
      <c r="P1423" s="216">
        <v>97.828369140625</v>
      </c>
      <c r="Q1423" s="215">
        <v>13479</v>
      </c>
      <c r="R1423" s="217">
        <v>0.5064539909362793</v>
      </c>
      <c r="S1423" s="215">
        <v>39335</v>
      </c>
      <c r="T1423" s="217">
        <v>0.64933866262435913</v>
      </c>
      <c r="U1423" s="215">
        <v>104709</v>
      </c>
      <c r="V1423" s="217">
        <v>4.0288281440734863</v>
      </c>
      <c r="W1423" s="215">
        <v>59192</v>
      </c>
      <c r="X1423" s="217">
        <v>0.99882704019546509</v>
      </c>
      <c r="Y1423" s="217">
        <v>72.360977172851563</v>
      </c>
      <c r="Z1423" s="217">
        <v>29.043642044067383</v>
      </c>
      <c r="AA1423" s="217">
        <v>32680.73828125</v>
      </c>
      <c r="AB1423" s="216">
        <v>4998.24658203125</v>
      </c>
    </row>
    <row r="1424" spans="1:28">
      <c r="A1424" s="352">
        <v>41832</v>
      </c>
      <c r="B1424" s="181" t="s">
        <v>131</v>
      </c>
      <c r="C1424" s="218" t="s">
        <v>176</v>
      </c>
      <c r="D1424" s="241"/>
      <c r="E1424" s="305">
        <v>164</v>
      </c>
      <c r="F1424" s="305">
        <v>19</v>
      </c>
      <c r="G1424" s="305">
        <v>478</v>
      </c>
      <c r="H1424" s="305">
        <v>47</v>
      </c>
      <c r="I1424" s="305">
        <v>1530</v>
      </c>
      <c r="J1424" s="305">
        <v>163</v>
      </c>
      <c r="K1424" s="215">
        <v>18375</v>
      </c>
      <c r="L1424" s="215">
        <v>14539975</v>
      </c>
      <c r="M1424" s="216">
        <v>0.12637573480606079</v>
      </c>
      <c r="N1424" s="215">
        <v>44638860</v>
      </c>
      <c r="O1424" s="215">
        <v>44913948</v>
      </c>
      <c r="P1424" s="216">
        <v>99.387519836425781</v>
      </c>
      <c r="Q1424" s="215">
        <v>0</v>
      </c>
      <c r="R1424" s="217">
        <v>0</v>
      </c>
      <c r="S1424" s="215">
        <v>0</v>
      </c>
      <c r="T1424" s="217">
        <v>0</v>
      </c>
      <c r="U1424" s="215">
        <v>90059</v>
      </c>
      <c r="V1424" s="217">
        <v>490.11700439453125</v>
      </c>
      <c r="W1424" s="215">
        <v>315027</v>
      </c>
      <c r="X1424" s="217">
        <v>0.70572364330291748</v>
      </c>
      <c r="Y1424" s="217">
        <v>41.271709442138672</v>
      </c>
      <c r="Z1424" s="217">
        <v>25.424455642700195</v>
      </c>
      <c r="AA1424" s="217">
        <v>73237.8984375</v>
      </c>
      <c r="AB1424" s="216">
        <v>14969.5966796875</v>
      </c>
    </row>
    <row r="1425" spans="1:28">
      <c r="A1425" s="352">
        <v>41832</v>
      </c>
      <c r="B1425" s="181" t="s">
        <v>124</v>
      </c>
      <c r="C1425" s="181" t="s">
        <v>176</v>
      </c>
      <c r="D1425" s="241"/>
      <c r="E1425" s="180">
        <v>112</v>
      </c>
      <c r="F1425" s="180">
        <v>36</v>
      </c>
      <c r="G1425" s="180">
        <v>330</v>
      </c>
      <c r="H1425" s="180">
        <v>98</v>
      </c>
      <c r="I1425" s="180">
        <v>1243</v>
      </c>
      <c r="J1425" s="180">
        <v>350</v>
      </c>
      <c r="K1425" s="215">
        <v>14980</v>
      </c>
      <c r="L1425" s="215">
        <v>9742646</v>
      </c>
      <c r="M1425" s="216">
        <v>0.15375699102878571</v>
      </c>
      <c r="N1425" s="215">
        <v>28761324</v>
      </c>
      <c r="O1425" s="215">
        <v>29054868</v>
      </c>
      <c r="P1425" s="216">
        <v>98.989692687988281</v>
      </c>
      <c r="Q1425" s="215">
        <v>0</v>
      </c>
      <c r="R1425" s="217">
        <v>0</v>
      </c>
      <c r="S1425" s="215">
        <v>0</v>
      </c>
      <c r="T1425" s="217">
        <v>0</v>
      </c>
      <c r="U1425" s="215">
        <v>64238</v>
      </c>
      <c r="V1425" s="217">
        <v>428.82510375976562</v>
      </c>
      <c r="W1425" s="215">
        <v>154749</v>
      </c>
      <c r="X1425" s="217">
        <v>0.53804546594619751</v>
      </c>
      <c r="Y1425" s="217">
        <v>40.313915252685547</v>
      </c>
      <c r="Z1425" s="217">
        <v>25.444587707519531</v>
      </c>
      <c r="AA1425" s="217">
        <v>50012.99609375</v>
      </c>
      <c r="AB1425" s="216">
        <v>9627.6728515625</v>
      </c>
    </row>
    <row r="1426" spans="1:28">
      <c r="A1426" s="352">
        <v>41832</v>
      </c>
      <c r="B1426" s="206" t="s">
        <v>133</v>
      </c>
      <c r="C1426" s="206" t="s">
        <v>176</v>
      </c>
      <c r="D1426" s="241"/>
      <c r="E1426" s="180">
        <v>163</v>
      </c>
      <c r="F1426" s="180">
        <v>6</v>
      </c>
      <c r="G1426" s="180">
        <v>482</v>
      </c>
      <c r="H1426" s="180">
        <v>18</v>
      </c>
      <c r="I1426" s="180">
        <v>1494</v>
      </c>
      <c r="J1426" s="180">
        <v>64</v>
      </c>
      <c r="K1426" s="254">
        <v>17500</v>
      </c>
      <c r="L1426" s="254">
        <v>13204312</v>
      </c>
      <c r="M1426" s="246">
        <v>0.13253246247768402</v>
      </c>
      <c r="N1426" s="254">
        <v>47907848</v>
      </c>
      <c r="O1426" s="254">
        <v>48116060</v>
      </c>
      <c r="P1426" s="246">
        <v>99.567268371582031</v>
      </c>
      <c r="Q1426" s="254">
        <v>0</v>
      </c>
      <c r="R1426" s="249">
        <v>0</v>
      </c>
      <c r="S1426" s="254">
        <v>0</v>
      </c>
      <c r="T1426" s="249">
        <v>0</v>
      </c>
      <c r="U1426" s="254">
        <v>77592</v>
      </c>
      <c r="V1426" s="249">
        <v>443.38284301757813</v>
      </c>
      <c r="W1426" s="254">
        <v>205572</v>
      </c>
      <c r="X1426" s="249">
        <v>0.42909878492355347</v>
      </c>
      <c r="Y1426" s="249">
        <v>41.35040283203125</v>
      </c>
      <c r="Z1426" s="249">
        <v>25.830385208129883</v>
      </c>
      <c r="AA1426" s="249">
        <v>88776.9765625</v>
      </c>
      <c r="AB1426" s="246">
        <v>17539.28125</v>
      </c>
    </row>
    <row r="1427" spans="1:28">
      <c r="A1427" s="352">
        <v>41832</v>
      </c>
      <c r="B1427" s="206" t="s">
        <v>125</v>
      </c>
      <c r="C1427" s="206" t="s">
        <v>176</v>
      </c>
      <c r="D1427" s="241"/>
      <c r="E1427" s="180">
        <v>164</v>
      </c>
      <c r="F1427" s="180">
        <v>7</v>
      </c>
      <c r="G1427" s="180">
        <v>460</v>
      </c>
      <c r="H1427" s="180">
        <v>21</v>
      </c>
      <c r="I1427" s="180">
        <v>1490</v>
      </c>
      <c r="J1427" s="180">
        <v>74</v>
      </c>
      <c r="K1427" s="254">
        <v>16835</v>
      </c>
      <c r="L1427" s="254">
        <v>10984651</v>
      </c>
      <c r="M1427" s="246">
        <v>0.15325930714607239</v>
      </c>
      <c r="N1427" s="254">
        <v>36462808</v>
      </c>
      <c r="O1427" s="254">
        <v>36678428</v>
      </c>
      <c r="P1427" s="246">
        <v>99.412132263183594</v>
      </c>
      <c r="Q1427" s="254">
        <v>0</v>
      </c>
      <c r="R1427" s="249">
        <v>0</v>
      </c>
      <c r="S1427" s="254">
        <v>0</v>
      </c>
      <c r="T1427" s="249">
        <v>0</v>
      </c>
      <c r="U1427" s="254">
        <v>68847</v>
      </c>
      <c r="V1427" s="249">
        <v>408.95159912109375</v>
      </c>
      <c r="W1427" s="254">
        <v>163270</v>
      </c>
      <c r="X1427" s="249">
        <v>0.4477713406085968</v>
      </c>
      <c r="Y1427" s="249">
        <v>40.823577880859375</v>
      </c>
      <c r="Z1427" s="249">
        <v>25.613332748413086</v>
      </c>
      <c r="AA1427" s="249">
        <v>66470.5546875</v>
      </c>
      <c r="AB1427" s="246">
        <v>13527.2705078125</v>
      </c>
    </row>
    <row r="1428" spans="1:28">
      <c r="A1428" s="352">
        <v>41832</v>
      </c>
      <c r="B1428" s="181" t="s">
        <v>127</v>
      </c>
      <c r="C1428" s="181" t="s">
        <v>128</v>
      </c>
      <c r="D1428" s="241"/>
      <c r="E1428" s="388">
        <v>150</v>
      </c>
      <c r="F1428" s="388">
        <v>12</v>
      </c>
      <c r="G1428" s="388">
        <v>450</v>
      </c>
      <c r="H1428" s="388">
        <v>36</v>
      </c>
      <c r="I1428" s="388">
        <v>1467</v>
      </c>
      <c r="J1428" s="388">
        <v>122</v>
      </c>
      <c r="K1428" s="187">
        <v>5012267</v>
      </c>
      <c r="L1428" s="187">
        <v>5016390</v>
      </c>
      <c r="M1428" s="185">
        <v>99.917808532714844</v>
      </c>
      <c r="N1428" s="187">
        <v>22585904</v>
      </c>
      <c r="O1428" s="187">
        <v>22670740</v>
      </c>
      <c r="P1428" s="185">
        <v>99.62579345703125</v>
      </c>
      <c r="Q1428" s="187">
        <v>90559</v>
      </c>
      <c r="R1428" s="186">
        <v>1.8052623271942139</v>
      </c>
      <c r="S1428" s="187">
        <v>30393</v>
      </c>
      <c r="T1428" s="186">
        <v>0.13406267762184143</v>
      </c>
      <c r="U1428" s="187">
        <v>46679</v>
      </c>
      <c r="V1428" s="186">
        <v>0.93129515647888184</v>
      </c>
      <c r="W1428" s="187">
        <v>17407</v>
      </c>
      <c r="X1428" s="186">
        <v>7.7070191502571106E-2</v>
      </c>
      <c r="Y1428" s="186">
        <v>110.84121704101562</v>
      </c>
      <c r="Z1428" s="186">
        <v>26.983936309814453</v>
      </c>
      <c r="AA1428" s="186">
        <v>53116.48828125</v>
      </c>
      <c r="AB1428" s="185">
        <v>8384.2509765625</v>
      </c>
    </row>
    <row r="1429" spans="1:28">
      <c r="A1429" s="352">
        <v>41832</v>
      </c>
      <c r="B1429" s="181" t="s">
        <v>129</v>
      </c>
      <c r="C1429" s="181" t="s">
        <v>128</v>
      </c>
      <c r="D1429" s="241"/>
      <c r="E1429" s="388">
        <v>151</v>
      </c>
      <c r="F1429" s="388">
        <v>3</v>
      </c>
      <c r="G1429" s="388">
        <v>449</v>
      </c>
      <c r="H1429" s="388">
        <v>8</v>
      </c>
      <c r="I1429" s="388">
        <v>1250</v>
      </c>
      <c r="J1429" s="388">
        <v>26</v>
      </c>
      <c r="K1429" s="187">
        <v>2908359</v>
      </c>
      <c r="L1429" s="187">
        <v>2912066</v>
      </c>
      <c r="M1429" s="185">
        <v>99.872703552246094</v>
      </c>
      <c r="N1429" s="187">
        <v>14487788</v>
      </c>
      <c r="O1429" s="187">
        <v>14553252</v>
      </c>
      <c r="P1429" s="185">
        <v>99.550178527832031</v>
      </c>
      <c r="Q1429" s="187">
        <v>16181</v>
      </c>
      <c r="R1429" s="186">
        <v>0.55565363168716431</v>
      </c>
      <c r="S1429" s="187">
        <v>2179</v>
      </c>
      <c r="T1429" s="186">
        <v>1.4972598291933537E-2</v>
      </c>
      <c r="U1429" s="187">
        <v>31157</v>
      </c>
      <c r="V1429" s="186">
        <v>1.071291446685791</v>
      </c>
      <c r="W1429" s="187">
        <v>15002</v>
      </c>
      <c r="X1429" s="186">
        <v>0.1035492792725563</v>
      </c>
      <c r="Y1429" s="186">
        <v>103.13192749023437</v>
      </c>
      <c r="Z1429" s="186">
        <v>27.101428985595703</v>
      </c>
      <c r="AA1429" s="186">
        <v>38867.7734375</v>
      </c>
      <c r="AB1429" s="185">
        <v>5625.33447265625</v>
      </c>
    </row>
    <row r="1430" spans="1:28">
      <c r="A1430" s="352">
        <v>41832</v>
      </c>
      <c r="B1430" s="199" t="s">
        <v>130</v>
      </c>
      <c r="C1430" s="199" t="s">
        <v>128</v>
      </c>
      <c r="D1430" s="241"/>
      <c r="E1430" s="219">
        <v>176</v>
      </c>
      <c r="F1430" s="219">
        <v>5</v>
      </c>
      <c r="G1430" s="219">
        <v>528</v>
      </c>
      <c r="H1430" s="219">
        <v>15</v>
      </c>
      <c r="I1430" s="219">
        <v>867</v>
      </c>
      <c r="J1430" s="219">
        <v>33</v>
      </c>
      <c r="K1430" s="255">
        <v>5923490</v>
      </c>
      <c r="L1430" s="255">
        <v>5925156</v>
      </c>
      <c r="M1430" s="196">
        <v>99.971885681152344</v>
      </c>
      <c r="N1430" s="255">
        <v>29578902</v>
      </c>
      <c r="O1430" s="255">
        <v>29724604</v>
      </c>
      <c r="P1430" s="196">
        <v>99.50982666015625</v>
      </c>
      <c r="Q1430" s="255">
        <v>29555</v>
      </c>
      <c r="R1430" s="214">
        <v>0.49880543351173401</v>
      </c>
      <c r="S1430" s="255">
        <v>19890</v>
      </c>
      <c r="T1430" s="214">
        <v>6.6914260387420654E-2</v>
      </c>
      <c r="U1430" s="255">
        <v>49159</v>
      </c>
      <c r="V1430" s="214">
        <v>0.82989925146102905</v>
      </c>
      <c r="W1430" s="255">
        <v>30952</v>
      </c>
      <c r="X1430" s="214">
        <v>0.10464215278625488</v>
      </c>
      <c r="Y1430" s="256">
        <v>111.66710662841797</v>
      </c>
      <c r="Z1430" s="256">
        <v>25.63383674621582</v>
      </c>
      <c r="AA1430" s="256">
        <v>68051.75</v>
      </c>
      <c r="AB1430" s="256">
        <v>11426.818359375</v>
      </c>
    </row>
    <row r="1431" spans="1:28">
      <c r="A1431" s="352">
        <v>41832</v>
      </c>
      <c r="B1431" s="180" t="s">
        <v>132</v>
      </c>
      <c r="C1431" s="180" t="s">
        <v>128</v>
      </c>
      <c r="D1431" s="241"/>
      <c r="E1431" s="219">
        <v>178</v>
      </c>
      <c r="F1431" s="219">
        <v>5</v>
      </c>
      <c r="G1431" s="219">
        <v>527</v>
      </c>
      <c r="H1431" s="219">
        <v>15</v>
      </c>
      <c r="I1431" s="219">
        <v>1005</v>
      </c>
      <c r="J1431" s="219">
        <v>31</v>
      </c>
      <c r="K1431" s="219">
        <v>5242449</v>
      </c>
      <c r="L1431" s="219">
        <v>5244291</v>
      </c>
      <c r="M1431" s="196">
        <v>99.964874267578125</v>
      </c>
      <c r="N1431" s="219">
        <v>25933416</v>
      </c>
      <c r="O1431" s="219">
        <v>26054344</v>
      </c>
      <c r="P1431" s="196">
        <v>99.535865783691406</v>
      </c>
      <c r="Q1431" s="219">
        <v>17230</v>
      </c>
      <c r="R1431" s="196">
        <v>0.32854774594306946</v>
      </c>
      <c r="S1431" s="219">
        <v>5374</v>
      </c>
      <c r="T1431" s="196">
        <v>2.0626118406653404E-2</v>
      </c>
      <c r="U1431" s="219">
        <v>54632</v>
      </c>
      <c r="V1431" s="196">
        <v>1.042108416557312</v>
      </c>
      <c r="W1431" s="219">
        <v>39927</v>
      </c>
      <c r="X1431" s="196">
        <v>0.15395966172218323</v>
      </c>
      <c r="Y1431" s="194">
        <v>112.31009674072266</v>
      </c>
      <c r="Z1431" s="194">
        <v>25.216312408447266</v>
      </c>
      <c r="AA1431" s="194">
        <v>69715.2265625</v>
      </c>
      <c r="AB1431" s="194">
        <v>9857.61328125</v>
      </c>
    </row>
    <row r="1432" spans="1:28">
      <c r="A1432" s="352">
        <v>41831</v>
      </c>
      <c r="B1432" s="199" t="s">
        <v>6</v>
      </c>
      <c r="C1432" s="199"/>
      <c r="D1432" s="241"/>
      <c r="E1432" s="219">
        <v>1877</v>
      </c>
      <c r="F1432" s="219">
        <v>173</v>
      </c>
      <c r="G1432" s="219">
        <v>5544</v>
      </c>
      <c r="H1432" s="219">
        <v>499</v>
      </c>
      <c r="I1432" s="219">
        <v>16653</v>
      </c>
      <c r="J1432" s="219">
        <v>1903</v>
      </c>
      <c r="K1432" s="255">
        <v>36592524</v>
      </c>
      <c r="L1432" s="255">
        <v>85456758</v>
      </c>
      <c r="M1432" s="196">
        <v>42.819930051640853</v>
      </c>
      <c r="N1432" s="255">
        <v>281053082</v>
      </c>
      <c r="O1432" s="255">
        <v>283312478</v>
      </c>
      <c r="P1432" s="196">
        <v>99.202507416563563</v>
      </c>
      <c r="Q1432" s="255">
        <v>261506</v>
      </c>
      <c r="R1432" s="214" t="e">
        <v>#DIV/0!</v>
      </c>
      <c r="S1432" s="255">
        <v>209098</v>
      </c>
      <c r="T1432" s="214">
        <v>0.16405924688980711</v>
      </c>
      <c r="U1432" s="255">
        <v>1173700</v>
      </c>
      <c r="V1432" s="214">
        <v>3.2074857507185563</v>
      </c>
      <c r="W1432" s="255">
        <v>1346531</v>
      </c>
      <c r="X1432" s="214">
        <v>0.47910202476053959</v>
      </c>
      <c r="Y1432" s="256">
        <v>76.4637451171875</v>
      </c>
      <c r="Z1432" s="256">
        <v>27.468428389231363</v>
      </c>
      <c r="AA1432" s="256">
        <v>713854.49609375</v>
      </c>
      <c r="AB1432" s="256">
        <v>124026.72705078125</v>
      </c>
    </row>
    <row r="1433" spans="1:28">
      <c r="A1433" s="352">
        <v>41831</v>
      </c>
      <c r="B1433" s="180" t="s">
        <v>134</v>
      </c>
      <c r="C1433" s="180"/>
      <c r="D1433" s="241"/>
      <c r="E1433" s="219">
        <v>619</v>
      </c>
      <c r="F1433" s="219">
        <v>80</v>
      </c>
      <c r="G1433" s="219">
        <v>1840</v>
      </c>
      <c r="H1433" s="219">
        <v>241</v>
      </c>
      <c r="I1433" s="219">
        <v>6299</v>
      </c>
      <c r="J1433" s="219">
        <v>1044</v>
      </c>
      <c r="K1433" s="219">
        <v>17715373</v>
      </c>
      <c r="L1433" s="219">
        <v>18157990</v>
      </c>
      <c r="M1433" s="196">
        <v>97.56241191894037</v>
      </c>
      <c r="N1433" s="219">
        <v>38041431</v>
      </c>
      <c r="O1433" s="219">
        <v>38946168</v>
      </c>
      <c r="P1433" s="196">
        <v>97.676955021608293</v>
      </c>
      <c r="Q1433" s="219">
        <v>83591</v>
      </c>
      <c r="R1433" s="196">
        <v>0.46035381106682038</v>
      </c>
      <c r="S1433" s="219">
        <v>166391</v>
      </c>
      <c r="T1433" s="196">
        <v>0.42723329507506469</v>
      </c>
      <c r="U1433" s="219">
        <v>698176</v>
      </c>
      <c r="V1433" s="196">
        <v>3.9410741507788671</v>
      </c>
      <c r="W1433" s="219">
        <v>446381</v>
      </c>
      <c r="X1433" s="196">
        <v>1.1734075045282353</v>
      </c>
      <c r="Y1433" s="194">
        <v>79.149627685546875</v>
      </c>
      <c r="Z1433" s="194">
        <v>29.950274276733399</v>
      </c>
      <c r="AA1433" s="194">
        <v>219445.0625</v>
      </c>
      <c r="AB1433" s="194">
        <v>33537.56396484375</v>
      </c>
    </row>
    <row r="1434" spans="1:28">
      <c r="A1434" s="352">
        <v>41831</v>
      </c>
      <c r="B1434" s="180" t="s">
        <v>175</v>
      </c>
      <c r="C1434" s="180"/>
      <c r="D1434" s="241"/>
      <c r="E1434" s="219">
        <v>603</v>
      </c>
      <c r="F1434" s="219">
        <v>68</v>
      </c>
      <c r="G1434" s="219">
        <v>1750</v>
      </c>
      <c r="H1434" s="219">
        <v>184</v>
      </c>
      <c r="I1434" s="219">
        <v>5752</v>
      </c>
      <c r="J1434" s="219">
        <v>649</v>
      </c>
      <c r="K1434" s="219">
        <v>67690</v>
      </c>
      <c r="L1434" s="219">
        <v>48478308</v>
      </c>
      <c r="M1434" s="196">
        <v>0.1396294606651701</v>
      </c>
      <c r="N1434" s="219">
        <v>154928708</v>
      </c>
      <c r="O1434" s="219">
        <v>155859744</v>
      </c>
      <c r="P1434" s="196">
        <v>99.402644983171541</v>
      </c>
      <c r="Q1434" s="219">
        <v>0</v>
      </c>
      <c r="R1434" s="196" t="e">
        <v>#DIV/0!</v>
      </c>
      <c r="S1434" s="219">
        <v>0</v>
      </c>
      <c r="T1434" s="196" t="e">
        <v>#DIV/0!</v>
      </c>
      <c r="U1434" s="219">
        <v>295688</v>
      </c>
      <c r="V1434" s="196">
        <v>436.82671044544924</v>
      </c>
      <c r="W1434" s="219">
        <v>805770</v>
      </c>
      <c r="X1434" s="196">
        <v>0.52009083138278078</v>
      </c>
      <c r="Y1434" s="194">
        <v>40.997814178466797</v>
      </c>
      <c r="Z1434" s="194">
        <v>25.714638233184814</v>
      </c>
      <c r="AA1434" s="194">
        <v>276930.890625</v>
      </c>
      <c r="AB1434" s="194">
        <v>54943.5947265625</v>
      </c>
    </row>
    <row r="1435" spans="1:28">
      <c r="A1435" s="352">
        <v>41831</v>
      </c>
      <c r="B1435" s="218" t="s">
        <v>135</v>
      </c>
      <c r="C1435" s="126"/>
      <c r="D1435" s="241"/>
      <c r="E1435" s="219">
        <v>655</v>
      </c>
      <c r="F1435" s="219">
        <v>25</v>
      </c>
      <c r="G1435" s="219">
        <v>1954</v>
      </c>
      <c r="H1435" s="219">
        <v>74</v>
      </c>
      <c r="I1435" s="219">
        <v>4602</v>
      </c>
      <c r="J1435" s="219">
        <v>210</v>
      </c>
      <c r="K1435" s="189">
        <v>18809461</v>
      </c>
      <c r="L1435" s="189">
        <v>18820460</v>
      </c>
      <c r="M1435" s="196">
        <v>99.941558282847495</v>
      </c>
      <c r="N1435" s="189">
        <v>88082943</v>
      </c>
      <c r="O1435" s="189">
        <v>88506566</v>
      </c>
      <c r="P1435" s="196">
        <v>99.521365454400296</v>
      </c>
      <c r="Q1435" s="189">
        <v>177915</v>
      </c>
      <c r="R1435" s="192">
        <v>0.94532757812727852</v>
      </c>
      <c r="S1435" s="189">
        <v>42707</v>
      </c>
      <c r="T1435" s="192">
        <v>4.8252916110251169E-2</v>
      </c>
      <c r="U1435" s="189">
        <v>179836</v>
      </c>
      <c r="V1435" s="205">
        <v>0.95609332634903865</v>
      </c>
      <c r="W1435" s="189">
        <v>94380</v>
      </c>
      <c r="X1435" s="205">
        <v>0.10714900813603236</v>
      </c>
      <c r="Y1435" s="203">
        <v>109.24379348754883</v>
      </c>
      <c r="Z1435" s="203">
        <v>26.740372657775879</v>
      </c>
      <c r="AA1435" s="203">
        <v>217478.54296875</v>
      </c>
      <c r="AB1435" s="203">
        <v>35545.568359375</v>
      </c>
    </row>
    <row r="1436" spans="1:28">
      <c r="A1436" s="352">
        <v>41831</v>
      </c>
      <c r="B1436" s="218" t="s">
        <v>121</v>
      </c>
      <c r="C1436" s="218" t="s">
        <v>122</v>
      </c>
      <c r="D1436" s="241"/>
      <c r="E1436" s="305">
        <v>168</v>
      </c>
      <c r="F1436" s="305">
        <v>49</v>
      </c>
      <c r="G1436" s="305">
        <v>492</v>
      </c>
      <c r="H1436" s="305">
        <v>148</v>
      </c>
      <c r="I1436" s="305">
        <v>1934</v>
      </c>
      <c r="J1436" s="305">
        <v>660</v>
      </c>
      <c r="K1436" s="215">
        <v>6434936</v>
      </c>
      <c r="L1436" s="215">
        <v>6639610</v>
      </c>
      <c r="M1436" s="216">
        <v>96.917381286621094</v>
      </c>
      <c r="N1436" s="215">
        <v>14313317</v>
      </c>
      <c r="O1436" s="215">
        <v>14675386</v>
      </c>
      <c r="P1436" s="216">
        <v>97.532814025878906</v>
      </c>
      <c r="Q1436" s="215">
        <v>57035</v>
      </c>
      <c r="R1436" s="217">
        <v>0.85901129245758057</v>
      </c>
      <c r="S1436" s="215">
        <v>103203</v>
      </c>
      <c r="T1436" s="217">
        <v>0.70323872566223145</v>
      </c>
      <c r="U1436" s="215">
        <v>322733</v>
      </c>
      <c r="V1436" s="217">
        <v>5.0153255462646484</v>
      </c>
      <c r="W1436" s="215">
        <v>220132</v>
      </c>
      <c r="X1436" s="217">
        <v>1.5379524230957031</v>
      </c>
      <c r="Y1436" s="217">
        <v>66.547378540039063</v>
      </c>
      <c r="Z1436" s="217">
        <v>24.5577392578125</v>
      </c>
      <c r="AA1436" s="217">
        <v>70406.2109375</v>
      </c>
      <c r="AB1436" s="216">
        <v>10397.12890625</v>
      </c>
    </row>
    <row r="1437" spans="1:28">
      <c r="A1437" s="352">
        <v>41831</v>
      </c>
      <c r="B1437" s="242" t="s">
        <v>123</v>
      </c>
      <c r="C1437" s="218" t="s">
        <v>122</v>
      </c>
      <c r="D1437" s="241"/>
      <c r="E1437" s="305">
        <v>146</v>
      </c>
      <c r="F1437" s="305">
        <v>6</v>
      </c>
      <c r="G1437" s="305">
        <v>443</v>
      </c>
      <c r="H1437" s="305">
        <v>18</v>
      </c>
      <c r="I1437" s="305">
        <v>1389</v>
      </c>
      <c r="J1437" s="305">
        <v>74</v>
      </c>
      <c r="K1437" s="215">
        <v>3684476</v>
      </c>
      <c r="L1437" s="215">
        <v>3748740</v>
      </c>
      <c r="M1437" s="216">
        <v>98.285720825195313</v>
      </c>
      <c r="N1437" s="215">
        <v>7283440</v>
      </c>
      <c r="O1437" s="215">
        <v>7443836</v>
      </c>
      <c r="P1437" s="216">
        <v>97.845252990722656</v>
      </c>
      <c r="Q1437" s="215">
        <v>5224</v>
      </c>
      <c r="R1437" s="217">
        <v>0.13935348391532898</v>
      </c>
      <c r="S1437" s="215">
        <v>5916</v>
      </c>
      <c r="T1437" s="217">
        <v>7.9475149512290955E-2</v>
      </c>
      <c r="U1437" s="215">
        <v>104889</v>
      </c>
      <c r="V1437" s="217">
        <v>2.8467819690704346</v>
      </c>
      <c r="W1437" s="215">
        <v>65973</v>
      </c>
      <c r="X1437" s="217">
        <v>0.90579450130462646</v>
      </c>
      <c r="Y1437" s="217">
        <v>86.829292297363281</v>
      </c>
      <c r="Z1437" s="217">
        <v>33.031124114990234</v>
      </c>
      <c r="AA1437" s="217">
        <v>46609.02734375</v>
      </c>
      <c r="AB1437" s="216">
        <v>7370.93798828125</v>
      </c>
    </row>
    <row r="1438" spans="1:28">
      <c r="A1438" s="352">
        <v>41831</v>
      </c>
      <c r="B1438" s="242" t="s">
        <v>183</v>
      </c>
      <c r="C1438" s="218" t="s">
        <v>122</v>
      </c>
      <c r="D1438" s="241"/>
      <c r="E1438" s="305">
        <v>107</v>
      </c>
      <c r="F1438" s="305">
        <v>6</v>
      </c>
      <c r="G1438" s="305">
        <v>321</v>
      </c>
      <c r="H1438" s="305">
        <v>18</v>
      </c>
      <c r="I1438" s="305">
        <v>1214</v>
      </c>
      <c r="J1438" s="305">
        <v>72</v>
      </c>
      <c r="K1438" s="215">
        <v>2853641</v>
      </c>
      <c r="L1438" s="215">
        <v>2916202</v>
      </c>
      <c r="M1438" s="216">
        <v>97.854713439941406</v>
      </c>
      <c r="N1438" s="215">
        <v>6033971</v>
      </c>
      <c r="O1438" s="215">
        <v>6205096</v>
      </c>
      <c r="P1438" s="216">
        <v>97.2421875</v>
      </c>
      <c r="Q1438" s="215">
        <v>5811</v>
      </c>
      <c r="R1438" s="217">
        <v>0.19926603138446808</v>
      </c>
      <c r="S1438" s="215">
        <v>21213</v>
      </c>
      <c r="T1438" s="217">
        <v>0.34186416864395142</v>
      </c>
      <c r="U1438" s="215">
        <v>100096</v>
      </c>
      <c r="V1438" s="217">
        <v>3.5076591968536377</v>
      </c>
      <c r="W1438" s="215">
        <v>60324</v>
      </c>
      <c r="X1438" s="217">
        <v>0.99973964691162109</v>
      </c>
      <c r="Y1438" s="217">
        <v>83.46978759765625</v>
      </c>
      <c r="Z1438" s="217">
        <v>31.68768310546875</v>
      </c>
      <c r="AA1438" s="217">
        <v>36075.39453125</v>
      </c>
      <c r="AB1438" s="216">
        <v>5843.01611328125</v>
      </c>
    </row>
    <row r="1439" spans="1:28">
      <c r="A1439" s="352">
        <v>41831</v>
      </c>
      <c r="B1439" s="181" t="s">
        <v>126</v>
      </c>
      <c r="C1439" s="218" t="s">
        <v>122</v>
      </c>
      <c r="D1439" s="241"/>
      <c r="E1439" s="305">
        <v>103</v>
      </c>
      <c r="F1439" s="305">
        <v>4</v>
      </c>
      <c r="G1439" s="305">
        <v>302</v>
      </c>
      <c r="H1439" s="305">
        <v>12</v>
      </c>
      <c r="I1439" s="305">
        <v>930</v>
      </c>
      <c r="J1439" s="305">
        <v>50</v>
      </c>
      <c r="K1439" s="215">
        <v>2417637</v>
      </c>
      <c r="L1439" s="215">
        <v>2470192</v>
      </c>
      <c r="M1439" s="216">
        <v>97.872428894042969</v>
      </c>
      <c r="N1439" s="215">
        <v>4937853</v>
      </c>
      <c r="O1439" s="215">
        <v>5031895</v>
      </c>
      <c r="P1439" s="216">
        <v>98.131080627441406</v>
      </c>
      <c r="Q1439" s="215">
        <v>2011</v>
      </c>
      <c r="R1439" s="217">
        <v>8.1410676240921021E-2</v>
      </c>
      <c r="S1439" s="215">
        <v>1578</v>
      </c>
      <c r="T1439" s="217">
        <v>3.1359955668449402E-2</v>
      </c>
      <c r="U1439" s="215">
        <v>74820</v>
      </c>
      <c r="V1439" s="217">
        <v>3.0947573184967041</v>
      </c>
      <c r="W1439" s="215">
        <v>44656</v>
      </c>
      <c r="X1439" s="217">
        <v>0.90436065196990967</v>
      </c>
      <c r="Y1439" s="217">
        <v>87.701301574707031</v>
      </c>
      <c r="Z1439" s="217">
        <v>32.017951965332031</v>
      </c>
      <c r="AA1439" s="217">
        <v>35134.4140625</v>
      </c>
      <c r="AB1439" s="216">
        <v>5043.8095703125</v>
      </c>
    </row>
    <row r="1440" spans="1:28">
      <c r="A1440" s="352">
        <v>41831</v>
      </c>
      <c r="B1440" s="181" t="s">
        <v>184</v>
      </c>
      <c r="C1440" s="218" t="s">
        <v>122</v>
      </c>
      <c r="D1440" s="241"/>
      <c r="E1440" s="305">
        <v>95</v>
      </c>
      <c r="F1440" s="305">
        <v>15</v>
      </c>
      <c r="G1440" s="305">
        <v>282</v>
      </c>
      <c r="H1440" s="305">
        <v>45</v>
      </c>
      <c r="I1440" s="305">
        <v>832</v>
      </c>
      <c r="J1440" s="305">
        <v>188</v>
      </c>
      <c r="K1440" s="215">
        <v>2324683</v>
      </c>
      <c r="L1440" s="215">
        <v>2383246</v>
      </c>
      <c r="M1440" s="216">
        <v>97.542724609375</v>
      </c>
      <c r="N1440" s="215">
        <v>5472850</v>
      </c>
      <c r="O1440" s="215">
        <v>5589955</v>
      </c>
      <c r="P1440" s="216">
        <v>97.905082702636719</v>
      </c>
      <c r="Q1440" s="215">
        <v>13510</v>
      </c>
      <c r="R1440" s="217">
        <v>0.56687390804290771</v>
      </c>
      <c r="S1440" s="215">
        <v>34481</v>
      </c>
      <c r="T1440" s="217">
        <v>0.61683857440948486</v>
      </c>
      <c r="U1440" s="215">
        <v>95638</v>
      </c>
      <c r="V1440" s="217">
        <v>4.1140232086181641</v>
      </c>
      <c r="W1440" s="215">
        <v>55296</v>
      </c>
      <c r="X1440" s="217">
        <v>1.0103694200515747</v>
      </c>
      <c r="Y1440" s="217">
        <v>71.20037841796875</v>
      </c>
      <c r="Z1440" s="217">
        <v>28.456872940063477</v>
      </c>
      <c r="AA1440" s="217">
        <v>31220.015625</v>
      </c>
      <c r="AB1440" s="216">
        <v>4882.67138671875</v>
      </c>
    </row>
    <row r="1441" spans="1:28">
      <c r="A1441" s="352">
        <v>41831</v>
      </c>
      <c r="B1441" s="181" t="s">
        <v>131</v>
      </c>
      <c r="C1441" s="218" t="s">
        <v>176</v>
      </c>
      <c r="D1441" s="241"/>
      <c r="E1441" s="305">
        <v>164</v>
      </c>
      <c r="F1441" s="305">
        <v>19</v>
      </c>
      <c r="G1441" s="305">
        <v>478</v>
      </c>
      <c r="H1441" s="305">
        <v>47</v>
      </c>
      <c r="I1441" s="305">
        <v>1528</v>
      </c>
      <c r="J1441" s="305">
        <v>162</v>
      </c>
      <c r="K1441" s="215">
        <v>18375</v>
      </c>
      <c r="L1441" s="215">
        <v>14227571</v>
      </c>
      <c r="M1441" s="216">
        <v>0.1291506439447403</v>
      </c>
      <c r="N1441" s="215">
        <v>42626436</v>
      </c>
      <c r="O1441" s="215">
        <v>42879988</v>
      </c>
      <c r="P1441" s="216">
        <v>99.40869140625</v>
      </c>
      <c r="Q1441" s="215">
        <v>0</v>
      </c>
      <c r="R1441" s="217">
        <v>0</v>
      </c>
      <c r="S1441" s="215">
        <v>0</v>
      </c>
      <c r="T1441" s="217">
        <v>0</v>
      </c>
      <c r="U1441" s="215">
        <v>87174</v>
      </c>
      <c r="V1441" s="217">
        <v>474.41632080078125</v>
      </c>
      <c r="W1441" s="215">
        <v>292240</v>
      </c>
      <c r="X1441" s="217">
        <v>0.68558394908905029</v>
      </c>
      <c r="Y1441" s="217">
        <v>41.761837005615234</v>
      </c>
      <c r="Z1441" s="217">
        <v>25.991460800170898</v>
      </c>
      <c r="AA1441" s="217">
        <v>71774.0546875</v>
      </c>
      <c r="AB1441" s="216">
        <v>14893.3935546875</v>
      </c>
    </row>
    <row r="1442" spans="1:28">
      <c r="A1442" s="352">
        <v>41831</v>
      </c>
      <c r="B1442" s="181" t="s">
        <v>124</v>
      </c>
      <c r="C1442" s="181" t="s">
        <v>176</v>
      </c>
      <c r="D1442" s="241"/>
      <c r="E1442" s="180">
        <v>112</v>
      </c>
      <c r="F1442" s="180">
        <v>36</v>
      </c>
      <c r="G1442" s="180">
        <v>330</v>
      </c>
      <c r="H1442" s="180">
        <v>98</v>
      </c>
      <c r="I1442" s="180">
        <v>1242</v>
      </c>
      <c r="J1442" s="180">
        <v>349</v>
      </c>
      <c r="K1442" s="215">
        <v>14980</v>
      </c>
      <c r="L1442" s="215">
        <v>9942298</v>
      </c>
      <c r="M1442" s="216">
        <v>0.1506693959236145</v>
      </c>
      <c r="N1442" s="215">
        <v>28819492</v>
      </c>
      <c r="O1442" s="215">
        <v>29108092</v>
      </c>
      <c r="P1442" s="216">
        <v>99.008522033691406</v>
      </c>
      <c r="Q1442" s="215">
        <v>0</v>
      </c>
      <c r="R1442" s="217">
        <v>0</v>
      </c>
      <c r="S1442" s="215">
        <v>0</v>
      </c>
      <c r="T1442" s="217">
        <v>0</v>
      </c>
      <c r="U1442" s="215">
        <v>66246</v>
      </c>
      <c r="V1442" s="217">
        <v>442.22964477539062</v>
      </c>
      <c r="W1442" s="215">
        <v>156119</v>
      </c>
      <c r="X1442" s="217">
        <v>0.54171323776245117</v>
      </c>
      <c r="Y1442" s="217">
        <v>40.099361419677734</v>
      </c>
      <c r="Z1442" s="217">
        <v>25.654067993164063</v>
      </c>
      <c r="AA1442" s="217">
        <v>50453.828125</v>
      </c>
      <c r="AB1442" s="216">
        <v>9742.978515625</v>
      </c>
    </row>
    <row r="1443" spans="1:28">
      <c r="A1443" s="352">
        <v>41831</v>
      </c>
      <c r="B1443" s="206" t="s">
        <v>133</v>
      </c>
      <c r="C1443" s="206" t="s">
        <v>176</v>
      </c>
      <c r="D1443" s="241"/>
      <c r="E1443" s="180">
        <v>163</v>
      </c>
      <c r="F1443" s="180">
        <v>6</v>
      </c>
      <c r="G1443" s="180">
        <v>482</v>
      </c>
      <c r="H1443" s="180">
        <v>18</v>
      </c>
      <c r="I1443" s="180">
        <v>1492</v>
      </c>
      <c r="J1443" s="180">
        <v>64</v>
      </c>
      <c r="K1443" s="254">
        <v>17500</v>
      </c>
      <c r="L1443" s="254">
        <v>13494885</v>
      </c>
      <c r="M1443" s="246">
        <v>0.12967877089977264</v>
      </c>
      <c r="N1443" s="254">
        <v>48241176</v>
      </c>
      <c r="O1443" s="254">
        <v>48420108</v>
      </c>
      <c r="P1443" s="246">
        <v>99.630462646484375</v>
      </c>
      <c r="Q1443" s="254">
        <v>0</v>
      </c>
      <c r="R1443" s="249">
        <v>0</v>
      </c>
      <c r="S1443" s="254">
        <v>0</v>
      </c>
      <c r="T1443" s="249">
        <v>0</v>
      </c>
      <c r="U1443" s="254">
        <v>73992</v>
      </c>
      <c r="V1443" s="249">
        <v>422.81143188476562</v>
      </c>
      <c r="W1443" s="254">
        <v>198369</v>
      </c>
      <c r="X1443" s="249">
        <v>0.41120266914367676</v>
      </c>
      <c r="Y1443" s="249">
        <v>41.014701843261719</v>
      </c>
      <c r="Z1443" s="249">
        <v>25.601003646850586</v>
      </c>
      <c r="AA1443" s="249">
        <v>89688.75</v>
      </c>
      <c r="AB1443" s="246">
        <v>17637.53125</v>
      </c>
    </row>
    <row r="1444" spans="1:28">
      <c r="A1444" s="352">
        <v>41831</v>
      </c>
      <c r="B1444" s="206" t="s">
        <v>125</v>
      </c>
      <c r="C1444" s="206" t="s">
        <v>176</v>
      </c>
      <c r="D1444" s="241"/>
      <c r="E1444" s="180">
        <v>164</v>
      </c>
      <c r="F1444" s="180">
        <v>7</v>
      </c>
      <c r="G1444" s="180">
        <v>460</v>
      </c>
      <c r="H1444" s="180">
        <v>21</v>
      </c>
      <c r="I1444" s="180">
        <v>1490</v>
      </c>
      <c r="J1444" s="180">
        <v>74</v>
      </c>
      <c r="K1444" s="254">
        <v>16835</v>
      </c>
      <c r="L1444" s="254">
        <v>10813554</v>
      </c>
      <c r="M1444" s="246">
        <v>0.15568424761295319</v>
      </c>
      <c r="N1444" s="254">
        <v>35241604</v>
      </c>
      <c r="O1444" s="254">
        <v>35451556</v>
      </c>
      <c r="P1444" s="246">
        <v>99.40777587890625</v>
      </c>
      <c r="Q1444" s="254">
        <v>0</v>
      </c>
      <c r="R1444" s="249">
        <v>0</v>
      </c>
      <c r="S1444" s="254">
        <v>0</v>
      </c>
      <c r="T1444" s="249">
        <v>0</v>
      </c>
      <c r="U1444" s="254">
        <v>68276</v>
      </c>
      <c r="V1444" s="249">
        <v>405.55984497070312</v>
      </c>
      <c r="W1444" s="254">
        <v>159042</v>
      </c>
      <c r="X1444" s="249">
        <v>0.45129045844078064</v>
      </c>
      <c r="Y1444" s="249">
        <v>41.1153564453125</v>
      </c>
      <c r="Z1444" s="249">
        <v>25.612020492553711</v>
      </c>
      <c r="AA1444" s="249">
        <v>65014.2578125</v>
      </c>
      <c r="AB1444" s="246">
        <v>12669.69140625</v>
      </c>
    </row>
    <row r="1445" spans="1:28">
      <c r="A1445" s="352">
        <v>41831</v>
      </c>
      <c r="B1445" s="181" t="s">
        <v>127</v>
      </c>
      <c r="C1445" s="181" t="s">
        <v>128</v>
      </c>
      <c r="D1445" s="241"/>
      <c r="E1445" s="388">
        <v>150</v>
      </c>
      <c r="F1445" s="388">
        <v>12</v>
      </c>
      <c r="G1445" s="388">
        <v>450</v>
      </c>
      <c r="H1445" s="388">
        <v>36</v>
      </c>
      <c r="I1445" s="388">
        <v>1465</v>
      </c>
      <c r="J1445" s="388">
        <v>122</v>
      </c>
      <c r="K1445" s="187">
        <v>4966210</v>
      </c>
      <c r="L1445" s="187">
        <v>4970819</v>
      </c>
      <c r="M1445" s="185">
        <v>99.907279968261719</v>
      </c>
      <c r="N1445" s="187">
        <v>21332976</v>
      </c>
      <c r="O1445" s="187">
        <v>21428008</v>
      </c>
      <c r="P1445" s="185">
        <v>99.556503295898438</v>
      </c>
      <c r="Q1445" s="187">
        <v>104110</v>
      </c>
      <c r="R1445" s="186">
        <v>2.0944235324859619</v>
      </c>
      <c r="S1445" s="187">
        <v>7465</v>
      </c>
      <c r="T1445" s="186">
        <v>3.4837581217288971E-2</v>
      </c>
      <c r="U1445" s="187">
        <v>52412</v>
      </c>
      <c r="V1445" s="186">
        <v>1.0553722381591797</v>
      </c>
      <c r="W1445" s="187">
        <v>17262</v>
      </c>
      <c r="X1445" s="186">
        <v>8.0916978418827057E-2</v>
      </c>
      <c r="Y1445" s="186">
        <v>110.53755187988281</v>
      </c>
      <c r="Z1445" s="186">
        <v>27.774883270263672</v>
      </c>
      <c r="AA1445" s="186">
        <v>53954.74609375</v>
      </c>
      <c r="AB1445" s="185">
        <v>8867.3974609375</v>
      </c>
    </row>
    <row r="1446" spans="1:28">
      <c r="A1446" s="352">
        <v>41831</v>
      </c>
      <c r="B1446" s="181" t="s">
        <v>129</v>
      </c>
      <c r="C1446" s="181" t="s">
        <v>128</v>
      </c>
      <c r="D1446" s="241"/>
      <c r="E1446" s="388">
        <v>151</v>
      </c>
      <c r="F1446" s="388">
        <v>3</v>
      </c>
      <c r="G1446" s="388">
        <v>449</v>
      </c>
      <c r="H1446" s="388">
        <v>8</v>
      </c>
      <c r="I1446" s="388">
        <v>1250</v>
      </c>
      <c r="J1446" s="388">
        <v>26</v>
      </c>
      <c r="K1446" s="187">
        <v>2838521</v>
      </c>
      <c r="L1446" s="187">
        <v>2841622</v>
      </c>
      <c r="M1446" s="185">
        <v>99.890869140625</v>
      </c>
      <c r="N1446" s="187">
        <v>13532075</v>
      </c>
      <c r="O1446" s="187">
        <v>13587614</v>
      </c>
      <c r="P1446" s="185">
        <v>99.591255187988281</v>
      </c>
      <c r="Q1446" s="187">
        <v>31564</v>
      </c>
      <c r="R1446" s="186">
        <v>1.110774040222168</v>
      </c>
      <c r="S1446" s="187">
        <v>5269</v>
      </c>
      <c r="T1446" s="186">
        <v>3.8777962327003479E-2</v>
      </c>
      <c r="U1446" s="187">
        <v>31017</v>
      </c>
      <c r="V1446" s="186">
        <v>1.0927169322967529</v>
      </c>
      <c r="W1446" s="187">
        <v>11529</v>
      </c>
      <c r="X1446" s="186">
        <v>8.5197575390338898E-2</v>
      </c>
      <c r="Y1446" s="186">
        <v>104.32235717773437</v>
      </c>
      <c r="Z1446" s="186">
        <v>28.470075607299805</v>
      </c>
      <c r="AA1446" s="186">
        <v>37490.984375</v>
      </c>
      <c r="AB1446" s="185">
        <v>5932.9697265625</v>
      </c>
    </row>
    <row r="1447" spans="1:28">
      <c r="A1447" s="352">
        <v>41831</v>
      </c>
      <c r="B1447" s="199" t="s">
        <v>130</v>
      </c>
      <c r="C1447" s="199" t="s">
        <v>128</v>
      </c>
      <c r="D1447" s="241"/>
      <c r="E1447" s="219">
        <v>176</v>
      </c>
      <c r="F1447" s="219">
        <v>5</v>
      </c>
      <c r="G1447" s="219">
        <v>528</v>
      </c>
      <c r="H1447" s="219">
        <v>15</v>
      </c>
      <c r="I1447" s="219">
        <v>877</v>
      </c>
      <c r="J1447" s="219">
        <v>33</v>
      </c>
      <c r="K1447" s="255">
        <v>5940469</v>
      </c>
      <c r="L1447" s="255">
        <v>5941794</v>
      </c>
      <c r="M1447" s="196">
        <v>99.977699279785156</v>
      </c>
      <c r="N1447" s="255">
        <v>29085728</v>
      </c>
      <c r="O1447" s="255">
        <v>29248904</v>
      </c>
      <c r="P1447" s="196">
        <v>99.442115783691406</v>
      </c>
      <c r="Q1447" s="255">
        <v>30276</v>
      </c>
      <c r="R1447" s="214">
        <v>0.50954306125640869</v>
      </c>
      <c r="S1447" s="255">
        <v>27520</v>
      </c>
      <c r="T1447" s="214">
        <v>9.4088993966579437E-2</v>
      </c>
      <c r="U1447" s="255">
        <v>48519</v>
      </c>
      <c r="V1447" s="214">
        <v>0.81675368547439575</v>
      </c>
      <c r="W1447" s="255">
        <v>30139</v>
      </c>
      <c r="X1447" s="214">
        <v>0.10362126678228378</v>
      </c>
      <c r="Y1447" s="256">
        <v>112.26792144775391</v>
      </c>
      <c r="Z1447" s="256">
        <v>25.541208267211914</v>
      </c>
      <c r="AA1447" s="256">
        <v>64742.18359375</v>
      </c>
      <c r="AB1447" s="256">
        <v>11391.4697265625</v>
      </c>
    </row>
    <row r="1448" spans="1:28">
      <c r="A1448" s="352">
        <v>41831</v>
      </c>
      <c r="B1448" s="180" t="s">
        <v>132</v>
      </c>
      <c r="C1448" s="180" t="s">
        <v>128</v>
      </c>
      <c r="D1448" s="241"/>
      <c r="E1448" s="219">
        <v>178</v>
      </c>
      <c r="F1448" s="219">
        <v>5</v>
      </c>
      <c r="G1448" s="219">
        <v>527</v>
      </c>
      <c r="H1448" s="219">
        <v>15</v>
      </c>
      <c r="I1448" s="219">
        <v>1010</v>
      </c>
      <c r="J1448" s="219">
        <v>29</v>
      </c>
      <c r="K1448" s="219">
        <v>5064261</v>
      </c>
      <c r="L1448" s="219">
        <v>5066225</v>
      </c>
      <c r="M1448" s="196">
        <v>99.961235046386719</v>
      </c>
      <c r="N1448" s="219">
        <v>24132164</v>
      </c>
      <c r="O1448" s="219">
        <v>24242040</v>
      </c>
      <c r="P1448" s="196">
        <v>99.5467529296875</v>
      </c>
      <c r="Q1448" s="219">
        <v>11965</v>
      </c>
      <c r="R1448" s="196">
        <v>0.2361719012260437</v>
      </c>
      <c r="S1448" s="219">
        <v>2453</v>
      </c>
      <c r="T1448" s="196">
        <v>1.0118785314261913E-2</v>
      </c>
      <c r="U1448" s="219">
        <v>47888</v>
      </c>
      <c r="V1448" s="196">
        <v>0.94560688734054565</v>
      </c>
      <c r="W1448" s="219">
        <v>35450</v>
      </c>
      <c r="X1448" s="196">
        <v>0.14689938724040985</v>
      </c>
      <c r="Y1448" s="194">
        <v>109.84734344482422</v>
      </c>
      <c r="Z1448" s="194">
        <v>25.175323486328125</v>
      </c>
      <c r="AA1448" s="194">
        <v>61290.62890625</v>
      </c>
      <c r="AB1448" s="194">
        <v>9353.7314453125</v>
      </c>
    </row>
    <row r="1449" spans="1:28">
      <c r="A1449" s="352">
        <v>41830</v>
      </c>
      <c r="B1449" s="199" t="s">
        <v>6</v>
      </c>
      <c r="C1449" s="199"/>
      <c r="D1449" s="241"/>
      <c r="E1449" s="219">
        <v>1888</v>
      </c>
      <c r="F1449" s="219">
        <v>174</v>
      </c>
      <c r="G1449" s="219">
        <v>5574</v>
      </c>
      <c r="H1449" s="219">
        <v>502</v>
      </c>
      <c r="I1449" s="219">
        <v>16865</v>
      </c>
      <c r="J1449" s="219">
        <v>1921</v>
      </c>
      <c r="K1449" s="255">
        <v>37485280</v>
      </c>
      <c r="L1449" s="255">
        <v>87397293</v>
      </c>
      <c r="M1449" s="196">
        <v>42.890664817272999</v>
      </c>
      <c r="N1449" s="255">
        <v>291851780</v>
      </c>
      <c r="O1449" s="255">
        <v>294266700</v>
      </c>
      <c r="P1449" s="196">
        <v>99.17934309250758</v>
      </c>
      <c r="Q1449" s="255">
        <v>316071</v>
      </c>
      <c r="R1449" s="214" t="e">
        <v>#DIV/0!</v>
      </c>
      <c r="S1449" s="255">
        <v>256053</v>
      </c>
      <c r="T1449" s="214">
        <v>0.19318759454254425</v>
      </c>
      <c r="U1449" s="255">
        <v>1226250</v>
      </c>
      <c r="V1449" s="214">
        <v>3.2712840977137732</v>
      </c>
      <c r="W1449" s="255">
        <v>1411201</v>
      </c>
      <c r="X1449" s="214">
        <v>0.4835334579481454</v>
      </c>
      <c r="Y1449" s="256">
        <v>76.333388201395664</v>
      </c>
      <c r="Z1449" s="256">
        <v>27.684147771199545</v>
      </c>
      <c r="AA1449" s="256">
        <v>763452.609375</v>
      </c>
      <c r="AB1449" s="256">
        <v>133717.6513671875</v>
      </c>
    </row>
    <row r="1450" spans="1:28">
      <c r="A1450" s="352">
        <v>41830</v>
      </c>
      <c r="B1450" s="180" t="s">
        <v>134</v>
      </c>
      <c r="C1450" s="180"/>
      <c r="D1450" s="241"/>
      <c r="E1450" s="219">
        <v>630</v>
      </c>
      <c r="F1450" s="219">
        <v>81</v>
      </c>
      <c r="G1450" s="219">
        <v>1870</v>
      </c>
      <c r="H1450" s="219">
        <v>244</v>
      </c>
      <c r="I1450" s="219">
        <v>6515</v>
      </c>
      <c r="J1450" s="219">
        <v>1065</v>
      </c>
      <c r="K1450" s="219">
        <v>18208620</v>
      </c>
      <c r="L1450" s="219">
        <v>18693532</v>
      </c>
      <c r="M1450" s="196">
        <v>97.405990478417877</v>
      </c>
      <c r="N1450" s="219">
        <v>39284813</v>
      </c>
      <c r="O1450" s="219">
        <v>40302011</v>
      </c>
      <c r="P1450" s="196">
        <v>97.47606143028446</v>
      </c>
      <c r="Q1450" s="219">
        <v>99533</v>
      </c>
      <c r="R1450" s="196">
        <v>0.53244619471329291</v>
      </c>
      <c r="S1450" s="219">
        <v>209983</v>
      </c>
      <c r="T1450" s="196">
        <v>0.52102362992521478</v>
      </c>
      <c r="U1450" s="219">
        <v>734828</v>
      </c>
      <c r="V1450" s="196">
        <v>4.0356050622507791</v>
      </c>
      <c r="W1450" s="219">
        <v>475876</v>
      </c>
      <c r="X1450" s="196">
        <v>1.2113485104918362</v>
      </c>
      <c r="Y1450" s="194">
        <v>78.839585876464838</v>
      </c>
      <c r="Z1450" s="194">
        <v>30.258341598510743</v>
      </c>
      <c r="AA1450" s="194">
        <v>231649.60546875</v>
      </c>
      <c r="AB1450" s="194">
        <v>35957.76123046875</v>
      </c>
    </row>
    <row r="1451" spans="1:28">
      <c r="A1451" s="352">
        <v>41830</v>
      </c>
      <c r="B1451" s="180" t="s">
        <v>175</v>
      </c>
      <c r="C1451" s="180"/>
      <c r="D1451" s="241"/>
      <c r="E1451" s="219">
        <v>603</v>
      </c>
      <c r="F1451" s="219">
        <v>68</v>
      </c>
      <c r="G1451" s="219">
        <v>1750</v>
      </c>
      <c r="H1451" s="219">
        <v>184</v>
      </c>
      <c r="I1451" s="219">
        <v>5750</v>
      </c>
      <c r="J1451" s="219">
        <v>648</v>
      </c>
      <c r="K1451" s="219">
        <v>67690</v>
      </c>
      <c r="L1451" s="219">
        <v>49484151</v>
      </c>
      <c r="M1451" s="196">
        <v>0.13679127282591955</v>
      </c>
      <c r="N1451" s="219">
        <v>160735064</v>
      </c>
      <c r="O1451" s="219">
        <v>161725580</v>
      </c>
      <c r="P1451" s="196">
        <v>99.387532881316616</v>
      </c>
      <c r="Q1451" s="219">
        <v>0</v>
      </c>
      <c r="R1451" s="196" t="e">
        <v>#DIV/0!</v>
      </c>
      <c r="S1451" s="219">
        <v>0</v>
      </c>
      <c r="T1451" s="196" t="e">
        <v>#DIV/0!</v>
      </c>
      <c r="U1451" s="219">
        <v>307323</v>
      </c>
      <c r="V1451" s="196">
        <v>454.01535808265459</v>
      </c>
      <c r="W1451" s="219">
        <v>837351</v>
      </c>
      <c r="X1451" s="196">
        <v>0.52095104799232594</v>
      </c>
      <c r="Y1451" s="194">
        <v>40.815083503723145</v>
      </c>
      <c r="Z1451" s="194">
        <v>25.830842971801758</v>
      </c>
      <c r="AA1451" s="194">
        <v>293803.26953125</v>
      </c>
      <c r="AB1451" s="194">
        <v>59378.1171875</v>
      </c>
    </row>
    <row r="1452" spans="1:28">
      <c r="A1452" s="352">
        <v>41830</v>
      </c>
      <c r="B1452" s="218" t="s">
        <v>135</v>
      </c>
      <c r="C1452" s="126"/>
      <c r="D1452" s="241"/>
      <c r="E1452" s="219">
        <v>655</v>
      </c>
      <c r="F1452" s="219">
        <v>25</v>
      </c>
      <c r="G1452" s="219">
        <v>1954</v>
      </c>
      <c r="H1452" s="219">
        <v>74</v>
      </c>
      <c r="I1452" s="219">
        <v>4600</v>
      </c>
      <c r="J1452" s="219">
        <v>208</v>
      </c>
      <c r="K1452" s="189">
        <v>19208970</v>
      </c>
      <c r="L1452" s="189">
        <v>19219610</v>
      </c>
      <c r="M1452" s="196">
        <v>99.944639875627033</v>
      </c>
      <c r="N1452" s="189">
        <v>91831903</v>
      </c>
      <c r="O1452" s="189">
        <v>92239109</v>
      </c>
      <c r="P1452" s="196">
        <v>99.558532162317391</v>
      </c>
      <c r="Q1452" s="189">
        <v>216538</v>
      </c>
      <c r="R1452" s="192">
        <v>1.1266513665872109</v>
      </c>
      <c r="S1452" s="189">
        <v>46070</v>
      </c>
      <c r="T1452" s="192">
        <v>4.9946276397761905E-2</v>
      </c>
      <c r="U1452" s="189">
        <v>184099</v>
      </c>
      <c r="V1452" s="205">
        <v>0.95840122260440574</v>
      </c>
      <c r="W1452" s="189">
        <v>97974</v>
      </c>
      <c r="X1452" s="205">
        <v>0.10668841419498677</v>
      </c>
      <c r="Y1452" s="203">
        <v>109.34549522399902</v>
      </c>
      <c r="Z1452" s="203">
        <v>26.963258743286133</v>
      </c>
      <c r="AA1452" s="203">
        <v>237999.734375</v>
      </c>
      <c r="AB1452" s="203">
        <v>38381.77294921875</v>
      </c>
    </row>
    <row r="1453" spans="1:28">
      <c r="A1453" s="352">
        <v>41830</v>
      </c>
      <c r="B1453" s="218" t="s">
        <v>121</v>
      </c>
      <c r="C1453" s="218" t="s">
        <v>122</v>
      </c>
      <c r="D1453" s="241"/>
      <c r="E1453" s="305">
        <v>168</v>
      </c>
      <c r="F1453" s="305">
        <v>50</v>
      </c>
      <c r="G1453" s="305">
        <v>492</v>
      </c>
      <c r="H1453" s="305">
        <v>151</v>
      </c>
      <c r="I1453" s="305">
        <v>1932</v>
      </c>
      <c r="J1453" s="305">
        <v>669</v>
      </c>
      <c r="K1453" s="215">
        <v>6576817</v>
      </c>
      <c r="L1453" s="215">
        <v>6806532</v>
      </c>
      <c r="M1453" s="216">
        <v>96.625083923339844</v>
      </c>
      <c r="N1453" s="215">
        <v>14221728</v>
      </c>
      <c r="O1453" s="215">
        <v>14627669</v>
      </c>
      <c r="P1453" s="216">
        <v>97.224838256835938</v>
      </c>
      <c r="Q1453" s="215">
        <v>71433</v>
      </c>
      <c r="R1453" s="217">
        <v>1.049477219581604</v>
      </c>
      <c r="S1453" s="215">
        <v>156539</v>
      </c>
      <c r="T1453" s="217">
        <v>1.0701568126678467</v>
      </c>
      <c r="U1453" s="215">
        <v>333857</v>
      </c>
      <c r="V1453" s="217">
        <v>5.0762701034545898</v>
      </c>
      <c r="W1453" s="215">
        <v>234900</v>
      </c>
      <c r="X1453" s="217">
        <v>1.6516979932785034</v>
      </c>
      <c r="Y1453" s="217">
        <v>67.411102294921875</v>
      </c>
      <c r="Z1453" s="217">
        <v>25.092311859130859</v>
      </c>
      <c r="AA1453" s="217">
        <v>71464.734375</v>
      </c>
      <c r="AB1453" s="216">
        <v>11217.7822265625</v>
      </c>
    </row>
    <row r="1454" spans="1:28">
      <c r="A1454" s="352">
        <v>41830</v>
      </c>
      <c r="B1454" s="242" t="s">
        <v>123</v>
      </c>
      <c r="C1454" s="218" t="s">
        <v>122</v>
      </c>
      <c r="D1454" s="241"/>
      <c r="E1454" s="305">
        <v>146</v>
      </c>
      <c r="F1454" s="305">
        <v>6</v>
      </c>
      <c r="G1454" s="305">
        <v>442</v>
      </c>
      <c r="H1454" s="305">
        <v>18</v>
      </c>
      <c r="I1454" s="305">
        <v>1387</v>
      </c>
      <c r="J1454" s="305">
        <v>74</v>
      </c>
      <c r="K1454" s="215">
        <v>3688768</v>
      </c>
      <c r="L1454" s="215">
        <v>3752729</v>
      </c>
      <c r="M1454" s="216">
        <v>98.295616149902344</v>
      </c>
      <c r="N1454" s="215">
        <v>7469898</v>
      </c>
      <c r="O1454" s="215">
        <v>7636076</v>
      </c>
      <c r="P1454" s="216">
        <v>97.823776245117188</v>
      </c>
      <c r="Q1454" s="215">
        <v>5081</v>
      </c>
      <c r="R1454" s="217">
        <v>0.13539479672908783</v>
      </c>
      <c r="S1454" s="215">
        <v>5287</v>
      </c>
      <c r="T1454" s="217">
        <v>6.9237135350704193E-2</v>
      </c>
      <c r="U1454" s="215">
        <v>107985</v>
      </c>
      <c r="V1454" s="217">
        <v>2.9274001121520996</v>
      </c>
      <c r="W1454" s="215">
        <v>67392</v>
      </c>
      <c r="X1454" s="217">
        <v>0.90218096971511841</v>
      </c>
      <c r="Y1454" s="217">
        <v>85.869651794433594</v>
      </c>
      <c r="Z1454" s="217">
        <v>32.458919525146484</v>
      </c>
      <c r="AA1454" s="217">
        <v>50295.828125</v>
      </c>
      <c r="AB1454" s="216">
        <v>7601.66650390625</v>
      </c>
    </row>
    <row r="1455" spans="1:28">
      <c r="A1455" s="352">
        <v>41830</v>
      </c>
      <c r="B1455" s="242" t="s">
        <v>183</v>
      </c>
      <c r="C1455" s="218" t="s">
        <v>122</v>
      </c>
      <c r="D1455" s="241"/>
      <c r="E1455" s="305">
        <v>118</v>
      </c>
      <c r="F1455" s="305">
        <v>6</v>
      </c>
      <c r="G1455" s="305">
        <v>352</v>
      </c>
      <c r="H1455" s="305">
        <v>18</v>
      </c>
      <c r="I1455" s="305">
        <v>1314</v>
      </c>
      <c r="J1455" s="305">
        <v>72</v>
      </c>
      <c r="K1455" s="215">
        <v>2921179</v>
      </c>
      <c r="L1455" s="215">
        <v>2988814</v>
      </c>
      <c r="M1455" s="216">
        <v>97.737060546875</v>
      </c>
      <c r="N1455" s="215">
        <v>6163962</v>
      </c>
      <c r="O1455" s="215">
        <v>6382698</v>
      </c>
      <c r="P1455" s="216">
        <v>96.572982788085937</v>
      </c>
      <c r="Q1455" s="215">
        <v>3691</v>
      </c>
      <c r="R1455" s="217">
        <v>0.12349379807710648</v>
      </c>
      <c r="S1455" s="215">
        <v>7423</v>
      </c>
      <c r="T1455" s="217">
        <v>0.11629877984523773</v>
      </c>
      <c r="U1455" s="215">
        <v>106252</v>
      </c>
      <c r="V1455" s="217">
        <v>3.637298583984375</v>
      </c>
      <c r="W1455" s="215">
        <v>65482</v>
      </c>
      <c r="X1455" s="217">
        <v>1.0623362064361572</v>
      </c>
      <c r="Y1455" s="217">
        <v>82.622947692871094</v>
      </c>
      <c r="Z1455" s="217">
        <v>32.851150512695313</v>
      </c>
      <c r="AA1455" s="217">
        <v>38185.98828125</v>
      </c>
      <c r="AB1455" s="216">
        <v>6593.51708984375</v>
      </c>
    </row>
    <row r="1456" spans="1:28">
      <c r="A1456" s="352">
        <v>41830</v>
      </c>
      <c r="B1456" s="181" t="s">
        <v>126</v>
      </c>
      <c r="C1456" s="218" t="s">
        <v>122</v>
      </c>
      <c r="D1456" s="241"/>
      <c r="E1456" s="305">
        <v>103</v>
      </c>
      <c r="F1456" s="305">
        <v>4</v>
      </c>
      <c r="G1456" s="305">
        <v>302</v>
      </c>
      <c r="H1456" s="305">
        <v>12</v>
      </c>
      <c r="I1456" s="305">
        <v>930</v>
      </c>
      <c r="J1456" s="305">
        <v>50</v>
      </c>
      <c r="K1456" s="215">
        <v>2432470</v>
      </c>
      <c r="L1456" s="215">
        <v>2484884</v>
      </c>
      <c r="M1456" s="216">
        <v>97.89068603515625</v>
      </c>
      <c r="N1456" s="215">
        <v>5332565</v>
      </c>
      <c r="O1456" s="215">
        <v>5422994</v>
      </c>
      <c r="P1456" s="216">
        <v>98.332489013671875</v>
      </c>
      <c r="Q1456" s="215">
        <v>2666</v>
      </c>
      <c r="R1456" s="217">
        <v>0.10728871077299118</v>
      </c>
      <c r="S1456" s="215">
        <v>1449</v>
      </c>
      <c r="T1456" s="217">
        <v>2.6719557121396065E-2</v>
      </c>
      <c r="U1456" s="215">
        <v>76444</v>
      </c>
      <c r="V1456" s="217">
        <v>3.1426491737365723</v>
      </c>
      <c r="W1456" s="215">
        <v>46546</v>
      </c>
      <c r="X1456" s="217">
        <v>0.87286323308944702</v>
      </c>
      <c r="Y1456" s="217">
        <v>84.075225830078125</v>
      </c>
      <c r="Z1456" s="217">
        <v>31.366455078125</v>
      </c>
      <c r="AA1456" s="217">
        <v>35826.4453125</v>
      </c>
      <c r="AB1456" s="216">
        <v>5100.15283203125</v>
      </c>
    </row>
    <row r="1457" spans="1:28">
      <c r="A1457" s="352">
        <v>41830</v>
      </c>
      <c r="B1457" s="181" t="s">
        <v>184</v>
      </c>
      <c r="C1457" s="218" t="s">
        <v>122</v>
      </c>
      <c r="D1457" s="241"/>
      <c r="E1457" s="305">
        <v>95</v>
      </c>
      <c r="F1457" s="305">
        <v>15</v>
      </c>
      <c r="G1457" s="305">
        <v>282</v>
      </c>
      <c r="H1457" s="305">
        <v>45</v>
      </c>
      <c r="I1457" s="305">
        <v>952</v>
      </c>
      <c r="J1457" s="305">
        <v>200</v>
      </c>
      <c r="K1457" s="215">
        <v>2589386</v>
      </c>
      <c r="L1457" s="215">
        <v>2660573</v>
      </c>
      <c r="M1457" s="216">
        <v>97.324371337890625</v>
      </c>
      <c r="N1457" s="215">
        <v>6096660</v>
      </c>
      <c r="O1457" s="215">
        <v>6232574</v>
      </c>
      <c r="P1457" s="216">
        <v>97.819297790527344</v>
      </c>
      <c r="Q1457" s="215">
        <v>16662</v>
      </c>
      <c r="R1457" s="217">
        <v>0.62625604867935181</v>
      </c>
      <c r="S1457" s="215">
        <v>39285</v>
      </c>
      <c r="T1457" s="217">
        <v>0.63031744956970215</v>
      </c>
      <c r="U1457" s="215">
        <v>110290</v>
      </c>
      <c r="V1457" s="217">
        <v>4.2593107223510742</v>
      </c>
      <c r="W1457" s="215">
        <v>61556</v>
      </c>
      <c r="X1457" s="217">
        <v>1.0096676349639893</v>
      </c>
      <c r="Y1457" s="217">
        <v>74.219001770019531</v>
      </c>
      <c r="Z1457" s="217">
        <v>29.522871017456055</v>
      </c>
      <c r="AA1457" s="217">
        <v>35876.609375</v>
      </c>
      <c r="AB1457" s="216">
        <v>5444.642578125</v>
      </c>
    </row>
    <row r="1458" spans="1:28">
      <c r="A1458" s="352">
        <v>41830</v>
      </c>
      <c r="B1458" s="181" t="s">
        <v>131</v>
      </c>
      <c r="C1458" s="218" t="s">
        <v>176</v>
      </c>
      <c r="D1458" s="241"/>
      <c r="E1458" s="305">
        <v>164</v>
      </c>
      <c r="F1458" s="305">
        <v>19</v>
      </c>
      <c r="G1458" s="305">
        <v>478</v>
      </c>
      <c r="H1458" s="305">
        <v>47</v>
      </c>
      <c r="I1458" s="305">
        <v>1528</v>
      </c>
      <c r="J1458" s="305">
        <v>162</v>
      </c>
      <c r="K1458" s="215">
        <v>18375</v>
      </c>
      <c r="L1458" s="215">
        <v>14486787</v>
      </c>
      <c r="M1458" s="216">
        <v>0.12683971226215363</v>
      </c>
      <c r="N1458" s="215">
        <v>45001916</v>
      </c>
      <c r="O1458" s="215">
        <v>45281272</v>
      </c>
      <c r="P1458" s="216">
        <v>99.383064270019531</v>
      </c>
      <c r="Q1458" s="215">
        <v>0</v>
      </c>
      <c r="R1458" s="217">
        <v>0</v>
      </c>
      <c r="S1458" s="215">
        <v>0</v>
      </c>
      <c r="T1458" s="217">
        <v>0</v>
      </c>
      <c r="U1458" s="215">
        <v>93064</v>
      </c>
      <c r="V1458" s="217">
        <v>506.47073364257812</v>
      </c>
      <c r="W1458" s="215">
        <v>312448</v>
      </c>
      <c r="X1458" s="217">
        <v>0.69429934024810791</v>
      </c>
      <c r="Y1458" s="217">
        <v>41.416717529296875</v>
      </c>
      <c r="Z1458" s="217">
        <v>25.995901107788086</v>
      </c>
      <c r="AA1458" s="217">
        <v>77557.4453125</v>
      </c>
      <c r="AB1458" s="216">
        <v>16221.189453125</v>
      </c>
    </row>
    <row r="1459" spans="1:28">
      <c r="A1459" s="352">
        <v>41830</v>
      </c>
      <c r="B1459" s="181" t="s">
        <v>124</v>
      </c>
      <c r="C1459" s="181" t="s">
        <v>176</v>
      </c>
      <c r="D1459" s="241"/>
      <c r="E1459" s="180">
        <v>112</v>
      </c>
      <c r="F1459" s="180">
        <v>36</v>
      </c>
      <c r="G1459" s="180">
        <v>330</v>
      </c>
      <c r="H1459" s="180">
        <v>98</v>
      </c>
      <c r="I1459" s="180">
        <v>1241</v>
      </c>
      <c r="J1459" s="180">
        <v>348</v>
      </c>
      <c r="K1459" s="215">
        <v>14980</v>
      </c>
      <c r="L1459" s="215">
        <v>10389851</v>
      </c>
      <c r="M1459" s="216">
        <v>0.14417916536331177</v>
      </c>
      <c r="N1459" s="215">
        <v>29937500</v>
      </c>
      <c r="O1459" s="215">
        <v>30263056</v>
      </c>
      <c r="P1459" s="216">
        <v>98.924247741699219</v>
      </c>
      <c r="Q1459" s="215">
        <v>0</v>
      </c>
      <c r="R1459" s="217">
        <v>0</v>
      </c>
      <c r="S1459" s="215">
        <v>0</v>
      </c>
      <c r="T1459" s="217">
        <v>0</v>
      </c>
      <c r="U1459" s="215">
        <v>70006</v>
      </c>
      <c r="V1459" s="217">
        <v>467.32977294921875</v>
      </c>
      <c r="W1459" s="215">
        <v>163472</v>
      </c>
      <c r="X1459" s="217">
        <v>0.54604423046112061</v>
      </c>
      <c r="Y1459" s="217">
        <v>39.977275848388672</v>
      </c>
      <c r="Z1459" s="217">
        <v>25.691768646240234</v>
      </c>
      <c r="AA1459" s="217">
        <v>52164.72265625</v>
      </c>
      <c r="AB1459" s="216">
        <v>10409.5888671875</v>
      </c>
    </row>
    <row r="1460" spans="1:28">
      <c r="A1460" s="352">
        <v>41830</v>
      </c>
      <c r="B1460" s="206" t="s">
        <v>133</v>
      </c>
      <c r="C1460" s="206" t="s">
        <v>176</v>
      </c>
      <c r="D1460" s="241"/>
      <c r="E1460" s="180">
        <v>163</v>
      </c>
      <c r="F1460" s="180">
        <v>6</v>
      </c>
      <c r="G1460" s="180">
        <v>482</v>
      </c>
      <c r="H1460" s="180">
        <v>18</v>
      </c>
      <c r="I1460" s="180">
        <v>1491</v>
      </c>
      <c r="J1460" s="180">
        <v>64</v>
      </c>
      <c r="K1460" s="254">
        <v>17500</v>
      </c>
      <c r="L1460" s="254">
        <v>13962908</v>
      </c>
      <c r="M1460" s="246">
        <v>0.1253320574760437</v>
      </c>
      <c r="N1460" s="254">
        <v>49956256</v>
      </c>
      <c r="O1460" s="254">
        <v>50142248</v>
      </c>
      <c r="P1460" s="246">
        <v>99.629074096679688</v>
      </c>
      <c r="Q1460" s="254">
        <v>0</v>
      </c>
      <c r="R1460" s="249">
        <v>0</v>
      </c>
      <c r="S1460" s="254">
        <v>0</v>
      </c>
      <c r="T1460" s="249">
        <v>0</v>
      </c>
      <c r="U1460" s="254">
        <v>77103</v>
      </c>
      <c r="V1460" s="249">
        <v>440.58856201171875</v>
      </c>
      <c r="W1460" s="254">
        <v>206091</v>
      </c>
      <c r="X1460" s="249">
        <v>0.41254293918609619</v>
      </c>
      <c r="Y1460" s="249">
        <v>41.450141906738281</v>
      </c>
      <c r="Z1460" s="249">
        <v>26.057449340820312</v>
      </c>
      <c r="AA1460" s="249">
        <v>96318.3359375</v>
      </c>
      <c r="AB1460" s="246">
        <v>18937.849609375</v>
      </c>
    </row>
    <row r="1461" spans="1:28">
      <c r="A1461" s="352">
        <v>41830</v>
      </c>
      <c r="B1461" s="206" t="s">
        <v>125</v>
      </c>
      <c r="C1461" s="206" t="s">
        <v>176</v>
      </c>
      <c r="D1461" s="241"/>
      <c r="E1461" s="180">
        <v>164</v>
      </c>
      <c r="F1461" s="180">
        <v>7</v>
      </c>
      <c r="G1461" s="180">
        <v>460</v>
      </c>
      <c r="H1461" s="180">
        <v>21</v>
      </c>
      <c r="I1461" s="180">
        <v>1490</v>
      </c>
      <c r="J1461" s="180">
        <v>74</v>
      </c>
      <c r="K1461" s="254">
        <v>16835</v>
      </c>
      <c r="L1461" s="254">
        <v>10644605</v>
      </c>
      <c r="M1461" s="246">
        <v>0.15815523266792297</v>
      </c>
      <c r="N1461" s="254">
        <v>35839392</v>
      </c>
      <c r="O1461" s="254">
        <v>36039004</v>
      </c>
      <c r="P1461" s="246">
        <v>99.446121215820313</v>
      </c>
      <c r="Q1461" s="254">
        <v>0</v>
      </c>
      <c r="R1461" s="249">
        <v>0</v>
      </c>
      <c r="S1461" s="254">
        <v>0</v>
      </c>
      <c r="T1461" s="249">
        <v>0</v>
      </c>
      <c r="U1461" s="254">
        <v>67150</v>
      </c>
      <c r="V1461" s="249">
        <v>398.87139892578125</v>
      </c>
      <c r="W1461" s="254">
        <v>155340</v>
      </c>
      <c r="X1461" s="249">
        <v>0.43343368172645569</v>
      </c>
      <c r="Y1461" s="249">
        <v>40.41619873046875</v>
      </c>
      <c r="Z1461" s="249">
        <v>25.578252792358398</v>
      </c>
      <c r="AA1461" s="249">
        <v>67762.765625</v>
      </c>
      <c r="AB1461" s="246">
        <v>13809.4892578125</v>
      </c>
    </row>
    <row r="1462" spans="1:28">
      <c r="A1462" s="352">
        <v>41830</v>
      </c>
      <c r="B1462" s="181" t="s">
        <v>127</v>
      </c>
      <c r="C1462" s="181" t="s">
        <v>128</v>
      </c>
      <c r="D1462" s="241"/>
      <c r="E1462" s="388">
        <v>150</v>
      </c>
      <c r="F1462" s="388">
        <v>12</v>
      </c>
      <c r="G1462" s="388">
        <v>450</v>
      </c>
      <c r="H1462" s="388">
        <v>36</v>
      </c>
      <c r="I1462" s="388">
        <v>1461</v>
      </c>
      <c r="J1462" s="388">
        <v>122</v>
      </c>
      <c r="K1462" s="187">
        <v>5098208</v>
      </c>
      <c r="L1462" s="187">
        <v>5102861</v>
      </c>
      <c r="M1462" s="185">
        <v>99.9088134765625</v>
      </c>
      <c r="N1462" s="187">
        <v>22051380</v>
      </c>
      <c r="O1462" s="187">
        <v>22143486</v>
      </c>
      <c r="P1462" s="185">
        <v>99.584053039550781</v>
      </c>
      <c r="Q1462" s="187">
        <v>102634</v>
      </c>
      <c r="R1462" s="186">
        <v>2.011303186416626</v>
      </c>
      <c r="S1462" s="187">
        <v>6844</v>
      </c>
      <c r="T1462" s="186">
        <v>3.0907509848475456E-2</v>
      </c>
      <c r="U1462" s="187">
        <v>52576</v>
      </c>
      <c r="V1462" s="186">
        <v>1.0312643051147461</v>
      </c>
      <c r="W1462" s="187">
        <v>20892</v>
      </c>
      <c r="X1462" s="186">
        <v>9.4742372632026672E-2</v>
      </c>
      <c r="Y1462" s="186">
        <v>110.49665832519531</v>
      </c>
      <c r="Z1462" s="186">
        <v>27.252613067626953</v>
      </c>
      <c r="AA1462" s="186">
        <v>55636.44921875</v>
      </c>
      <c r="AB1462" s="185">
        <v>8637.6708984375</v>
      </c>
    </row>
    <row r="1463" spans="1:28">
      <c r="A1463" s="352">
        <v>41830</v>
      </c>
      <c r="B1463" s="181" t="s">
        <v>129</v>
      </c>
      <c r="C1463" s="181" t="s">
        <v>128</v>
      </c>
      <c r="D1463" s="241"/>
      <c r="E1463" s="388">
        <v>151</v>
      </c>
      <c r="F1463" s="388">
        <v>3</v>
      </c>
      <c r="G1463" s="388">
        <v>449</v>
      </c>
      <c r="H1463" s="388">
        <v>8</v>
      </c>
      <c r="I1463" s="388">
        <v>1251</v>
      </c>
      <c r="J1463" s="388">
        <v>26</v>
      </c>
      <c r="K1463" s="187">
        <v>2792550</v>
      </c>
      <c r="L1463" s="187">
        <v>2795450</v>
      </c>
      <c r="M1463" s="185">
        <v>99.896263122558594</v>
      </c>
      <c r="N1463" s="187">
        <v>13935355</v>
      </c>
      <c r="O1463" s="187">
        <v>13990731</v>
      </c>
      <c r="P1463" s="185">
        <v>99.604194641113281</v>
      </c>
      <c r="Q1463" s="187">
        <v>34025</v>
      </c>
      <c r="R1463" s="186">
        <v>1.2171564102172852</v>
      </c>
      <c r="S1463" s="187">
        <v>3491</v>
      </c>
      <c r="T1463" s="186">
        <v>2.4952234700322151E-2</v>
      </c>
      <c r="U1463" s="187">
        <v>28485</v>
      </c>
      <c r="V1463" s="186">
        <v>1.0200355052947998</v>
      </c>
      <c r="W1463" s="187">
        <v>12764</v>
      </c>
      <c r="X1463" s="186">
        <v>9.159436821937561E-2</v>
      </c>
      <c r="Y1463" s="186">
        <v>104.59911346435547</v>
      </c>
      <c r="Z1463" s="186">
        <v>28.451255798339844</v>
      </c>
      <c r="AA1463" s="186">
        <v>41852.6015625</v>
      </c>
      <c r="AB1463" s="185">
        <v>6315.60302734375</v>
      </c>
    </row>
    <row r="1464" spans="1:28">
      <c r="A1464" s="352">
        <v>41830</v>
      </c>
      <c r="B1464" s="199" t="s">
        <v>130</v>
      </c>
      <c r="C1464" s="199" t="s">
        <v>128</v>
      </c>
      <c r="D1464" s="241"/>
      <c r="E1464" s="219">
        <v>176</v>
      </c>
      <c r="F1464" s="219">
        <v>5</v>
      </c>
      <c r="G1464" s="219">
        <v>528</v>
      </c>
      <c r="H1464" s="219">
        <v>15</v>
      </c>
      <c r="I1464" s="219">
        <v>866</v>
      </c>
      <c r="J1464" s="219">
        <v>33</v>
      </c>
      <c r="K1464" s="255">
        <v>6053914</v>
      </c>
      <c r="L1464" s="255">
        <v>6055272</v>
      </c>
      <c r="M1464" s="196">
        <v>99.977569580078125</v>
      </c>
      <c r="N1464" s="255">
        <v>30672080</v>
      </c>
      <c r="O1464" s="255">
        <v>30828808</v>
      </c>
      <c r="P1464" s="196">
        <v>99.491615295410156</v>
      </c>
      <c r="Q1464" s="255">
        <v>47679</v>
      </c>
      <c r="R1464" s="214">
        <v>0.78739649057388306</v>
      </c>
      <c r="S1464" s="255">
        <v>24498</v>
      </c>
      <c r="T1464" s="214">
        <v>7.9464636743068695E-2</v>
      </c>
      <c r="U1464" s="255">
        <v>54923</v>
      </c>
      <c r="V1464" s="214">
        <v>0.90723127126693726</v>
      </c>
      <c r="W1464" s="255">
        <v>31739</v>
      </c>
      <c r="X1464" s="214">
        <v>0.10347847640514374</v>
      </c>
      <c r="Y1464" s="256">
        <v>114.83038330078125</v>
      </c>
      <c r="Z1464" s="256">
        <v>26.684337615966797</v>
      </c>
      <c r="AA1464" s="256">
        <v>75741.8671875</v>
      </c>
      <c r="AB1464" s="256">
        <v>13299.162109375</v>
      </c>
    </row>
    <row r="1465" spans="1:28">
      <c r="A1465" s="352">
        <v>41830</v>
      </c>
      <c r="B1465" s="180" t="s">
        <v>132</v>
      </c>
      <c r="C1465" s="180" t="s">
        <v>128</v>
      </c>
      <c r="D1465" s="241"/>
      <c r="E1465" s="219">
        <v>178</v>
      </c>
      <c r="F1465" s="219">
        <v>5</v>
      </c>
      <c r="G1465" s="219">
        <v>527</v>
      </c>
      <c r="H1465" s="219">
        <v>15</v>
      </c>
      <c r="I1465" s="219">
        <v>1022</v>
      </c>
      <c r="J1465" s="219">
        <v>27</v>
      </c>
      <c r="K1465" s="219">
        <v>5264298</v>
      </c>
      <c r="L1465" s="219">
        <v>5266027</v>
      </c>
      <c r="M1465" s="196">
        <v>99.9671630859375</v>
      </c>
      <c r="N1465" s="219">
        <v>25173088</v>
      </c>
      <c r="O1465" s="219">
        <v>25276084</v>
      </c>
      <c r="P1465" s="196">
        <v>99.592514038085938</v>
      </c>
      <c r="Q1465" s="219">
        <v>32200</v>
      </c>
      <c r="R1465" s="196">
        <v>0.61146664619445801</v>
      </c>
      <c r="S1465" s="219">
        <v>11237</v>
      </c>
      <c r="T1465" s="196">
        <v>4.4457044452428818E-2</v>
      </c>
      <c r="U1465" s="219">
        <v>48115</v>
      </c>
      <c r="V1465" s="196">
        <v>0.91398704051971436</v>
      </c>
      <c r="W1465" s="219">
        <v>32579</v>
      </c>
      <c r="X1465" s="196">
        <v>0.1294199526309967</v>
      </c>
      <c r="Y1465" s="194">
        <v>107.45582580566406</v>
      </c>
      <c r="Z1465" s="194">
        <v>25.464828491210937</v>
      </c>
      <c r="AA1465" s="194">
        <v>64768.81640625</v>
      </c>
      <c r="AB1465" s="194">
        <v>10129.3369140625</v>
      </c>
    </row>
    <row r="1466" spans="1:28">
      <c r="A1466" s="352">
        <v>41829</v>
      </c>
      <c r="B1466" s="199" t="s">
        <v>6</v>
      </c>
      <c r="C1466" s="199"/>
      <c r="D1466" s="241"/>
      <c r="E1466" s="219">
        <v>1888</v>
      </c>
      <c r="F1466" s="219">
        <v>176</v>
      </c>
      <c r="G1466" s="219">
        <v>5574</v>
      </c>
      <c r="H1466" s="219">
        <v>508</v>
      </c>
      <c r="I1466" s="219">
        <v>16868</v>
      </c>
      <c r="J1466" s="219">
        <v>1946</v>
      </c>
      <c r="K1466" s="255">
        <v>37793078</v>
      </c>
      <c r="L1466" s="255">
        <v>85965836</v>
      </c>
      <c r="M1466" s="196">
        <v>43.962904054117494</v>
      </c>
      <c r="N1466" s="255">
        <v>288241374</v>
      </c>
      <c r="O1466" s="255">
        <v>290634864</v>
      </c>
      <c r="P1466" s="196">
        <v>99.176461499815105</v>
      </c>
      <c r="Q1466" s="255">
        <v>445171</v>
      </c>
      <c r="R1466" s="214" t="e">
        <v>#DIV/0!</v>
      </c>
      <c r="S1466" s="255">
        <v>312506</v>
      </c>
      <c r="T1466" s="214">
        <v>0.23571743053714661</v>
      </c>
      <c r="U1466" s="255">
        <v>1229553</v>
      </c>
      <c r="V1466" s="214">
        <v>3.2533815319817014</v>
      </c>
      <c r="W1466" s="255">
        <v>1362533</v>
      </c>
      <c r="X1466" s="214">
        <v>0.47270556563032762</v>
      </c>
      <c r="Y1466" s="256">
        <v>76.205404917399093</v>
      </c>
      <c r="Z1466" s="256">
        <v>27.533470757802331</v>
      </c>
      <c r="AA1466" s="256">
        <v>753228.5078125</v>
      </c>
      <c r="AB1466" s="256">
        <v>130838.28466796875</v>
      </c>
    </row>
    <row r="1467" spans="1:28">
      <c r="A1467" s="352">
        <v>41829</v>
      </c>
      <c r="B1467" s="180" t="s">
        <v>134</v>
      </c>
      <c r="C1467" s="180"/>
      <c r="D1467" s="241"/>
      <c r="E1467" s="219">
        <v>630</v>
      </c>
      <c r="F1467" s="219">
        <v>83</v>
      </c>
      <c r="G1467" s="219">
        <v>1870</v>
      </c>
      <c r="H1467" s="219">
        <v>250</v>
      </c>
      <c r="I1467" s="219">
        <v>6515</v>
      </c>
      <c r="J1467" s="219">
        <v>1089</v>
      </c>
      <c r="K1467" s="219">
        <v>18417944</v>
      </c>
      <c r="L1467" s="219">
        <v>18938437</v>
      </c>
      <c r="M1467" s="196">
        <v>97.251658096177636</v>
      </c>
      <c r="N1467" s="219">
        <v>39832798</v>
      </c>
      <c r="O1467" s="219">
        <v>40879202</v>
      </c>
      <c r="P1467" s="196">
        <v>97.440253359153147</v>
      </c>
      <c r="Q1467" s="219">
        <v>135059</v>
      </c>
      <c r="R1467" s="196">
        <v>0.71314756831860171</v>
      </c>
      <c r="S1467" s="219">
        <v>221164</v>
      </c>
      <c r="T1467" s="196">
        <v>0.54101839268969976</v>
      </c>
      <c r="U1467" s="219">
        <v>746947</v>
      </c>
      <c r="V1467" s="196">
        <v>4.0555396336669478</v>
      </c>
      <c r="W1467" s="219">
        <v>479527</v>
      </c>
      <c r="X1467" s="196">
        <v>1.2038496618882659</v>
      </c>
      <c r="Y1467" s="194">
        <v>78.680206298828125</v>
      </c>
      <c r="Z1467" s="194">
        <v>30.328342819213866</v>
      </c>
      <c r="AA1467" s="194">
        <v>231395.92578125</v>
      </c>
      <c r="AB1467" s="194">
        <v>36758.943359375</v>
      </c>
    </row>
    <row r="1468" spans="1:28">
      <c r="A1468" s="352">
        <v>41829</v>
      </c>
      <c r="B1468" s="180" t="s">
        <v>175</v>
      </c>
      <c r="C1468" s="180"/>
      <c r="D1468" s="241"/>
      <c r="E1468" s="219">
        <v>603</v>
      </c>
      <c r="F1468" s="219">
        <v>68</v>
      </c>
      <c r="G1468" s="219">
        <v>1750</v>
      </c>
      <c r="H1468" s="219">
        <v>184</v>
      </c>
      <c r="I1468" s="219">
        <v>5750</v>
      </c>
      <c r="J1468" s="219">
        <v>648</v>
      </c>
      <c r="K1468" s="219">
        <v>67690</v>
      </c>
      <c r="L1468" s="219">
        <v>47710451</v>
      </c>
      <c r="M1468" s="196">
        <v>0.14187667184282118</v>
      </c>
      <c r="N1468" s="219">
        <v>157126012</v>
      </c>
      <c r="O1468" s="219">
        <v>158058328</v>
      </c>
      <c r="P1468" s="196">
        <v>99.41014433608332</v>
      </c>
      <c r="Q1468" s="219">
        <v>0</v>
      </c>
      <c r="R1468" s="196" t="e">
        <v>#DIV/0!</v>
      </c>
      <c r="S1468" s="219">
        <v>0</v>
      </c>
      <c r="T1468" s="196" t="e">
        <v>#DIV/0!</v>
      </c>
      <c r="U1468" s="219">
        <v>298279</v>
      </c>
      <c r="V1468" s="196">
        <v>440.65444795871821</v>
      </c>
      <c r="W1468" s="219">
        <v>783491</v>
      </c>
      <c r="X1468" s="196">
        <v>0.49863863797110491</v>
      </c>
      <c r="Y1468" s="194">
        <v>40.860057830810547</v>
      </c>
      <c r="Z1468" s="194">
        <v>25.884151458740234</v>
      </c>
      <c r="AA1468" s="194">
        <v>290662.05078125</v>
      </c>
      <c r="AB1468" s="194">
        <v>57321.048828125</v>
      </c>
    </row>
    <row r="1469" spans="1:28">
      <c r="A1469" s="352">
        <v>41829</v>
      </c>
      <c r="B1469" s="218" t="s">
        <v>135</v>
      </c>
      <c r="C1469" s="126"/>
      <c r="D1469" s="241"/>
      <c r="E1469" s="219">
        <v>655</v>
      </c>
      <c r="F1469" s="219">
        <v>25</v>
      </c>
      <c r="G1469" s="219">
        <v>1954</v>
      </c>
      <c r="H1469" s="219">
        <v>74</v>
      </c>
      <c r="I1469" s="219">
        <v>4603</v>
      </c>
      <c r="J1469" s="219">
        <v>209</v>
      </c>
      <c r="K1469" s="189">
        <v>19307444</v>
      </c>
      <c r="L1469" s="189">
        <v>19316948</v>
      </c>
      <c r="M1469" s="196">
        <v>99.950799681191867</v>
      </c>
      <c r="N1469" s="189">
        <v>91282564</v>
      </c>
      <c r="O1469" s="189">
        <v>91697334</v>
      </c>
      <c r="P1469" s="196">
        <v>99.547674962938402</v>
      </c>
      <c r="Q1469" s="189">
        <v>310112</v>
      </c>
      <c r="R1469" s="192">
        <v>1.6053882005216362</v>
      </c>
      <c r="S1469" s="189">
        <v>91342</v>
      </c>
      <c r="T1469" s="192">
        <v>9.9612494143099986E-2</v>
      </c>
      <c r="U1469" s="189">
        <v>184327</v>
      </c>
      <c r="V1469" s="205">
        <v>0.95469395896679787</v>
      </c>
      <c r="W1469" s="189">
        <v>99515</v>
      </c>
      <c r="X1469" s="205">
        <v>0.10901863174356084</v>
      </c>
      <c r="Y1469" s="203">
        <v>109.07595062255859</v>
      </c>
      <c r="Z1469" s="203">
        <v>26.387917995452881</v>
      </c>
      <c r="AA1469" s="203">
        <v>231170.53125</v>
      </c>
      <c r="AB1469" s="203">
        <v>36758.29248046875</v>
      </c>
    </row>
    <row r="1470" spans="1:28">
      <c r="A1470" s="352">
        <v>41829</v>
      </c>
      <c r="B1470" s="218" t="s">
        <v>121</v>
      </c>
      <c r="C1470" s="218" t="s">
        <v>122</v>
      </c>
      <c r="D1470" s="241"/>
      <c r="E1470" s="305">
        <v>168</v>
      </c>
      <c r="F1470" s="305">
        <v>49</v>
      </c>
      <c r="G1470" s="305">
        <v>492</v>
      </c>
      <c r="H1470" s="305">
        <v>148</v>
      </c>
      <c r="I1470" s="305">
        <v>1932</v>
      </c>
      <c r="J1470" s="305">
        <v>657</v>
      </c>
      <c r="K1470" s="215">
        <v>6535421</v>
      </c>
      <c r="L1470" s="215">
        <v>6805270</v>
      </c>
      <c r="M1470" s="216">
        <v>96.034706115722656</v>
      </c>
      <c r="N1470" s="215">
        <v>14710406</v>
      </c>
      <c r="O1470" s="215">
        <v>15137285</v>
      </c>
      <c r="P1470" s="216">
        <v>97.179946899414063</v>
      </c>
      <c r="Q1470" s="215">
        <v>107692</v>
      </c>
      <c r="R1470" s="217">
        <v>1.5824794769287109</v>
      </c>
      <c r="S1470" s="215">
        <v>167903</v>
      </c>
      <c r="T1470" s="217">
        <v>1.1092015504837036</v>
      </c>
      <c r="U1470" s="215">
        <v>342446</v>
      </c>
      <c r="V1470" s="217">
        <v>5.2398462295532227</v>
      </c>
      <c r="W1470" s="215">
        <v>242334</v>
      </c>
      <c r="X1470" s="217">
        <v>1.6473644971847534</v>
      </c>
      <c r="Y1470" s="217">
        <v>66.214614868164063</v>
      </c>
      <c r="Z1470" s="217">
        <v>24.999471664428711</v>
      </c>
      <c r="AA1470" s="217">
        <v>72806.6875</v>
      </c>
      <c r="AB1470" s="216">
        <v>11413.5322265625</v>
      </c>
    </row>
    <row r="1471" spans="1:28">
      <c r="A1471" s="352">
        <v>41829</v>
      </c>
      <c r="B1471" s="242" t="s">
        <v>123</v>
      </c>
      <c r="C1471" s="218" t="s">
        <v>122</v>
      </c>
      <c r="D1471" s="241"/>
      <c r="E1471" s="305">
        <v>146</v>
      </c>
      <c r="F1471" s="305">
        <v>8</v>
      </c>
      <c r="G1471" s="305">
        <v>442</v>
      </c>
      <c r="H1471" s="305">
        <v>24</v>
      </c>
      <c r="I1471" s="305">
        <v>1387</v>
      </c>
      <c r="J1471" s="305">
        <v>98</v>
      </c>
      <c r="K1471" s="215">
        <v>3708307</v>
      </c>
      <c r="L1471" s="215">
        <v>3772577</v>
      </c>
      <c r="M1471" s="216">
        <v>98.29638671875</v>
      </c>
      <c r="N1471" s="215">
        <v>7168901</v>
      </c>
      <c r="O1471" s="215">
        <v>7337284</v>
      </c>
      <c r="P1471" s="216">
        <v>97.705101013183594</v>
      </c>
      <c r="Q1471" s="215">
        <v>5154</v>
      </c>
      <c r="R1471" s="217">
        <v>0.13661749660968781</v>
      </c>
      <c r="S1471" s="215">
        <v>6422</v>
      </c>
      <c r="T1471" s="217">
        <v>8.752557635307312E-2</v>
      </c>
      <c r="U1471" s="215">
        <v>106871</v>
      </c>
      <c r="V1471" s="217">
        <v>2.8819351196289062</v>
      </c>
      <c r="W1471" s="215">
        <v>65930</v>
      </c>
      <c r="X1471" s="217">
        <v>0.91966676712036133</v>
      </c>
      <c r="Y1471" s="217">
        <v>87.439834594726563</v>
      </c>
      <c r="Z1471" s="217">
        <v>32.526210784912109</v>
      </c>
      <c r="AA1471" s="217">
        <v>49341.09765625</v>
      </c>
      <c r="AB1471" s="216">
        <v>7511.30419921875</v>
      </c>
    </row>
    <row r="1472" spans="1:28">
      <c r="A1472" s="352">
        <v>41829</v>
      </c>
      <c r="B1472" s="242" t="s">
        <v>183</v>
      </c>
      <c r="C1472" s="218" t="s">
        <v>122</v>
      </c>
      <c r="D1472" s="241"/>
      <c r="E1472" s="305">
        <v>118</v>
      </c>
      <c r="F1472" s="305">
        <v>7</v>
      </c>
      <c r="G1472" s="305">
        <v>352</v>
      </c>
      <c r="H1472" s="305">
        <v>21</v>
      </c>
      <c r="I1472" s="305">
        <v>1314</v>
      </c>
      <c r="J1472" s="305">
        <v>84</v>
      </c>
      <c r="K1472" s="215">
        <v>2964437</v>
      </c>
      <c r="L1472" s="215">
        <v>3028201</v>
      </c>
      <c r="M1472" s="216">
        <v>97.894325256347656</v>
      </c>
      <c r="N1472" s="215">
        <v>6138612</v>
      </c>
      <c r="O1472" s="215">
        <v>6347950</v>
      </c>
      <c r="P1472" s="216">
        <v>96.7022705078125</v>
      </c>
      <c r="Q1472" s="215">
        <v>3770</v>
      </c>
      <c r="R1472" s="217">
        <v>0.12449636310338974</v>
      </c>
      <c r="S1472" s="215">
        <v>2934</v>
      </c>
      <c r="T1472" s="217">
        <v>4.621964693069458E-2</v>
      </c>
      <c r="U1472" s="215">
        <v>105034</v>
      </c>
      <c r="V1472" s="217">
        <v>3.5431349277496338</v>
      </c>
      <c r="W1472" s="215">
        <v>60864</v>
      </c>
      <c r="X1472" s="217">
        <v>0.99149447679519653</v>
      </c>
      <c r="Y1472" s="217">
        <v>82.9444580078125</v>
      </c>
      <c r="Z1472" s="217">
        <v>33.280128479003906</v>
      </c>
      <c r="AA1472" s="217">
        <v>36973.890625</v>
      </c>
      <c r="AB1472" s="216">
        <v>6808.0283203125</v>
      </c>
    </row>
    <row r="1473" spans="1:28">
      <c r="A1473" s="352">
        <v>41829</v>
      </c>
      <c r="B1473" s="181" t="s">
        <v>126</v>
      </c>
      <c r="C1473" s="218" t="s">
        <v>122</v>
      </c>
      <c r="D1473" s="241"/>
      <c r="E1473" s="305">
        <v>103</v>
      </c>
      <c r="F1473" s="305">
        <v>4</v>
      </c>
      <c r="G1473" s="305">
        <v>302</v>
      </c>
      <c r="H1473" s="305">
        <v>12</v>
      </c>
      <c r="I1473" s="305">
        <v>930</v>
      </c>
      <c r="J1473" s="305">
        <v>50</v>
      </c>
      <c r="K1473" s="215">
        <v>2470531</v>
      </c>
      <c r="L1473" s="215">
        <v>2523164</v>
      </c>
      <c r="M1473" s="216">
        <v>97.914009094238281</v>
      </c>
      <c r="N1473" s="215">
        <v>5365996</v>
      </c>
      <c r="O1473" s="215">
        <v>5462442</v>
      </c>
      <c r="P1473" s="216">
        <v>98.234382629394531</v>
      </c>
      <c r="Q1473" s="215">
        <v>2406</v>
      </c>
      <c r="R1473" s="217">
        <v>9.5356464385986328E-2</v>
      </c>
      <c r="S1473" s="215">
        <v>1727</v>
      </c>
      <c r="T1473" s="217">
        <v>3.1615898013114929E-2</v>
      </c>
      <c r="U1473" s="215">
        <v>77875</v>
      </c>
      <c r="V1473" s="217">
        <v>3.1521563529968262</v>
      </c>
      <c r="W1473" s="215">
        <v>47412</v>
      </c>
      <c r="X1473" s="217">
        <v>0.8835638165473938</v>
      </c>
      <c r="Y1473" s="217">
        <v>83.828323364257813</v>
      </c>
      <c r="Z1473" s="217">
        <v>31.725109100341797</v>
      </c>
      <c r="AA1473" s="217">
        <v>34760.453125</v>
      </c>
      <c r="AB1473" s="216">
        <v>5247.71044921875</v>
      </c>
    </row>
    <row r="1474" spans="1:28">
      <c r="A1474" s="352">
        <v>41829</v>
      </c>
      <c r="B1474" s="181" t="s">
        <v>184</v>
      </c>
      <c r="C1474" s="218" t="s">
        <v>122</v>
      </c>
      <c r="D1474" s="241"/>
      <c r="E1474" s="305">
        <v>95</v>
      </c>
      <c r="F1474" s="305">
        <v>15</v>
      </c>
      <c r="G1474" s="305">
        <v>282</v>
      </c>
      <c r="H1474" s="305">
        <v>45</v>
      </c>
      <c r="I1474" s="305">
        <v>952</v>
      </c>
      <c r="J1474" s="305">
        <v>200</v>
      </c>
      <c r="K1474" s="215">
        <v>2739248</v>
      </c>
      <c r="L1474" s="215">
        <v>2809225</v>
      </c>
      <c r="M1474" s="216">
        <v>97.509025573730469</v>
      </c>
      <c r="N1474" s="215">
        <v>6448883</v>
      </c>
      <c r="O1474" s="215">
        <v>6594241</v>
      </c>
      <c r="P1474" s="216">
        <v>97.795684814453125</v>
      </c>
      <c r="Q1474" s="215">
        <v>16037</v>
      </c>
      <c r="R1474" s="217">
        <v>0.57086920738220215</v>
      </c>
      <c r="S1474" s="215">
        <v>42178</v>
      </c>
      <c r="T1474" s="217">
        <v>0.63961869478225708</v>
      </c>
      <c r="U1474" s="215">
        <v>114721</v>
      </c>
      <c r="V1474" s="217">
        <v>4.1880474090576172</v>
      </c>
      <c r="W1474" s="215">
        <v>62987</v>
      </c>
      <c r="X1474" s="217">
        <v>0.97671180963516235</v>
      </c>
      <c r="Y1474" s="217">
        <v>72.973800659179688</v>
      </c>
      <c r="Z1474" s="217">
        <v>29.110794067382813</v>
      </c>
      <c r="AA1474" s="217">
        <v>37513.796875</v>
      </c>
      <c r="AB1474" s="216">
        <v>5778.3681640625</v>
      </c>
    </row>
    <row r="1475" spans="1:28">
      <c r="A1475" s="352">
        <v>41829</v>
      </c>
      <c r="B1475" s="181" t="s">
        <v>131</v>
      </c>
      <c r="C1475" s="218" t="s">
        <v>176</v>
      </c>
      <c r="D1475" s="241"/>
      <c r="E1475" s="305">
        <v>164</v>
      </c>
      <c r="F1475" s="305">
        <v>19</v>
      </c>
      <c r="G1475" s="305">
        <v>478</v>
      </c>
      <c r="H1475" s="305">
        <v>47</v>
      </c>
      <c r="I1475" s="305">
        <v>1528</v>
      </c>
      <c r="J1475" s="305">
        <v>162</v>
      </c>
      <c r="K1475" s="215">
        <v>18375</v>
      </c>
      <c r="L1475" s="215">
        <v>14488145</v>
      </c>
      <c r="M1475" s="216">
        <v>0.12682783603668213</v>
      </c>
      <c r="N1475" s="215">
        <v>45040956</v>
      </c>
      <c r="O1475" s="215">
        <v>45298256</v>
      </c>
      <c r="P1475" s="216">
        <v>99.431983947753906</v>
      </c>
      <c r="Q1475" s="215">
        <v>0</v>
      </c>
      <c r="R1475" s="217">
        <v>0</v>
      </c>
      <c r="S1475" s="215">
        <v>0</v>
      </c>
      <c r="T1475" s="217">
        <v>0</v>
      </c>
      <c r="U1475" s="215">
        <v>88740</v>
      </c>
      <c r="V1475" s="217">
        <v>482.93878173828125</v>
      </c>
      <c r="W1475" s="215">
        <v>296346</v>
      </c>
      <c r="X1475" s="217">
        <v>0.657947838306427</v>
      </c>
      <c r="Y1475" s="217">
        <v>41.289813995361328</v>
      </c>
      <c r="Z1475" s="217">
        <v>25.757135391235352</v>
      </c>
      <c r="AA1475" s="217">
        <v>79103.5859375</v>
      </c>
      <c r="AB1475" s="216">
        <v>16441.84765625</v>
      </c>
    </row>
    <row r="1476" spans="1:28">
      <c r="A1476" s="352">
        <v>41829</v>
      </c>
      <c r="B1476" s="181" t="s">
        <v>124</v>
      </c>
      <c r="C1476" s="181" t="s">
        <v>176</v>
      </c>
      <c r="D1476" s="241"/>
      <c r="E1476" s="180">
        <v>112</v>
      </c>
      <c r="F1476" s="180">
        <v>36</v>
      </c>
      <c r="G1476" s="180">
        <v>330</v>
      </c>
      <c r="H1476" s="180">
        <v>98</v>
      </c>
      <c r="I1476" s="180">
        <v>1241</v>
      </c>
      <c r="J1476" s="180">
        <v>348</v>
      </c>
      <c r="K1476" s="215">
        <v>14980</v>
      </c>
      <c r="L1476" s="215">
        <v>9681010</v>
      </c>
      <c r="M1476" s="216">
        <v>0.15473592281341553</v>
      </c>
      <c r="N1476" s="215">
        <v>28758348</v>
      </c>
      <c r="O1476" s="215">
        <v>29045928</v>
      </c>
      <c r="P1476" s="216">
        <v>99.009910583496094</v>
      </c>
      <c r="Q1476" s="215">
        <v>0</v>
      </c>
      <c r="R1476" s="217">
        <v>0</v>
      </c>
      <c r="S1476" s="215">
        <v>0</v>
      </c>
      <c r="T1476" s="217">
        <v>0</v>
      </c>
      <c r="U1476" s="215">
        <v>67714</v>
      </c>
      <c r="V1476" s="217">
        <v>452.02935791015625</v>
      </c>
      <c r="W1476" s="215">
        <v>143328</v>
      </c>
      <c r="X1476" s="217">
        <v>0.49838745594024658</v>
      </c>
      <c r="Y1476" s="217">
        <v>40.305595397949219</v>
      </c>
      <c r="Z1476" s="217">
        <v>26.212228775024414</v>
      </c>
      <c r="AA1476" s="217">
        <v>51819.109375</v>
      </c>
      <c r="AB1476" s="216">
        <v>9942.2158203125</v>
      </c>
    </row>
    <row r="1477" spans="1:28">
      <c r="A1477" s="352">
        <v>41829</v>
      </c>
      <c r="B1477" s="206" t="s">
        <v>133</v>
      </c>
      <c r="C1477" s="206" t="s">
        <v>176</v>
      </c>
      <c r="D1477" s="241"/>
      <c r="E1477" s="180">
        <v>163</v>
      </c>
      <c r="F1477" s="180">
        <v>6</v>
      </c>
      <c r="G1477" s="180">
        <v>482</v>
      </c>
      <c r="H1477" s="180">
        <v>18</v>
      </c>
      <c r="I1477" s="180">
        <v>1491</v>
      </c>
      <c r="J1477" s="180">
        <v>64</v>
      </c>
      <c r="K1477" s="254">
        <v>17500</v>
      </c>
      <c r="L1477" s="254">
        <v>13558896</v>
      </c>
      <c r="M1477" s="246">
        <v>0.12906655669212341</v>
      </c>
      <c r="N1477" s="254">
        <v>49465892</v>
      </c>
      <c r="O1477" s="254">
        <v>49665584</v>
      </c>
      <c r="P1477" s="246">
        <v>99.597923278808594</v>
      </c>
      <c r="Q1477" s="254">
        <v>0</v>
      </c>
      <c r="R1477" s="249">
        <v>0</v>
      </c>
      <c r="S1477" s="254">
        <v>0</v>
      </c>
      <c r="T1477" s="249">
        <v>0</v>
      </c>
      <c r="U1477" s="254">
        <v>77680</v>
      </c>
      <c r="V1477" s="249">
        <v>443.88571166992187</v>
      </c>
      <c r="W1477" s="254">
        <v>195669</v>
      </c>
      <c r="X1477" s="249">
        <v>0.39556348323822021</v>
      </c>
      <c r="Y1477" s="249">
        <v>41.596736907958984</v>
      </c>
      <c r="Z1477" s="249">
        <v>25.807939529418945</v>
      </c>
      <c r="AA1477" s="249">
        <v>94369.5703125</v>
      </c>
      <c r="AB1477" s="246">
        <v>18347.556640625</v>
      </c>
    </row>
    <row r="1478" spans="1:28">
      <c r="A1478" s="352">
        <v>41829</v>
      </c>
      <c r="B1478" s="206" t="s">
        <v>125</v>
      </c>
      <c r="C1478" s="206" t="s">
        <v>176</v>
      </c>
      <c r="D1478" s="241"/>
      <c r="E1478" s="180">
        <v>164</v>
      </c>
      <c r="F1478" s="180">
        <v>7</v>
      </c>
      <c r="G1478" s="180">
        <v>460</v>
      </c>
      <c r="H1478" s="180">
        <v>21</v>
      </c>
      <c r="I1478" s="180">
        <v>1490</v>
      </c>
      <c r="J1478" s="180">
        <v>74</v>
      </c>
      <c r="K1478" s="254">
        <v>16835</v>
      </c>
      <c r="L1478" s="254">
        <v>9982400</v>
      </c>
      <c r="M1478" s="246">
        <v>0.16864681243896484</v>
      </c>
      <c r="N1478" s="254">
        <v>33860816</v>
      </c>
      <c r="O1478" s="254">
        <v>34048560</v>
      </c>
      <c r="P1478" s="246">
        <v>99.448600769042969</v>
      </c>
      <c r="Q1478" s="254">
        <v>0</v>
      </c>
      <c r="R1478" s="249">
        <v>0</v>
      </c>
      <c r="S1478" s="254">
        <v>0</v>
      </c>
      <c r="T1478" s="249">
        <v>0</v>
      </c>
      <c r="U1478" s="254">
        <v>64145</v>
      </c>
      <c r="V1478" s="249">
        <v>381.02166748046875</v>
      </c>
      <c r="W1478" s="254">
        <v>148148</v>
      </c>
      <c r="X1478" s="249">
        <v>0.43752047419548035</v>
      </c>
      <c r="Y1478" s="249">
        <v>40.248085021972656</v>
      </c>
      <c r="Z1478" s="249">
        <v>25.759302139282227</v>
      </c>
      <c r="AA1478" s="249">
        <v>65369.78515625</v>
      </c>
      <c r="AB1478" s="246">
        <v>12589.4287109375</v>
      </c>
    </row>
    <row r="1479" spans="1:28">
      <c r="A1479" s="352">
        <v>41829</v>
      </c>
      <c r="B1479" s="181" t="s">
        <v>127</v>
      </c>
      <c r="C1479" s="181" t="s">
        <v>128</v>
      </c>
      <c r="D1479" s="241"/>
      <c r="E1479" s="388">
        <v>150</v>
      </c>
      <c r="F1479" s="388">
        <v>12</v>
      </c>
      <c r="G1479" s="388">
        <v>450</v>
      </c>
      <c r="H1479" s="388">
        <v>36</v>
      </c>
      <c r="I1479" s="388">
        <v>1466</v>
      </c>
      <c r="J1479" s="388">
        <v>122</v>
      </c>
      <c r="K1479" s="187">
        <v>5221217</v>
      </c>
      <c r="L1479" s="187">
        <v>5224982</v>
      </c>
      <c r="M1479" s="185">
        <v>99.927940368652344</v>
      </c>
      <c r="N1479" s="187">
        <v>22025450</v>
      </c>
      <c r="O1479" s="187">
        <v>22110532</v>
      </c>
      <c r="P1479" s="185">
        <v>99.615196228027344</v>
      </c>
      <c r="Q1479" s="187">
        <v>107437</v>
      </c>
      <c r="R1479" s="186">
        <v>2.0562176704406738</v>
      </c>
      <c r="S1479" s="187">
        <v>7313</v>
      </c>
      <c r="T1479" s="186">
        <v>3.3074736595153809E-2</v>
      </c>
      <c r="U1479" s="187">
        <v>48389</v>
      </c>
      <c r="V1479" s="186">
        <v>0.92677628993988037</v>
      </c>
      <c r="W1479" s="187">
        <v>18823</v>
      </c>
      <c r="X1479" s="186">
        <v>8.5460230708122253E-2</v>
      </c>
      <c r="Y1479" s="186">
        <v>108.33061981201172</v>
      </c>
      <c r="Z1479" s="186">
        <v>26.609434127807617</v>
      </c>
      <c r="AA1479" s="186">
        <v>51698.81640625</v>
      </c>
      <c r="AB1479" s="185">
        <v>8468.1162109375</v>
      </c>
    </row>
    <row r="1480" spans="1:28">
      <c r="A1480" s="352">
        <v>41829</v>
      </c>
      <c r="B1480" s="181" t="s">
        <v>129</v>
      </c>
      <c r="C1480" s="181" t="s">
        <v>128</v>
      </c>
      <c r="D1480" s="241"/>
      <c r="E1480" s="388">
        <v>151</v>
      </c>
      <c r="F1480" s="388">
        <v>3</v>
      </c>
      <c r="G1480" s="388">
        <v>449</v>
      </c>
      <c r="H1480" s="388">
        <v>8</v>
      </c>
      <c r="I1480" s="388">
        <v>1251</v>
      </c>
      <c r="J1480" s="388">
        <v>26</v>
      </c>
      <c r="K1480" s="187">
        <v>2797076</v>
      </c>
      <c r="L1480" s="187">
        <v>2799650</v>
      </c>
      <c r="M1480" s="185">
        <v>99.908058166503906</v>
      </c>
      <c r="N1480" s="187">
        <v>13859122</v>
      </c>
      <c r="O1480" s="187">
        <v>13918944</v>
      </c>
      <c r="P1480" s="185">
        <v>99.570213317871094</v>
      </c>
      <c r="Q1480" s="187">
        <v>21830</v>
      </c>
      <c r="R1480" s="186">
        <v>0.77974033355712891</v>
      </c>
      <c r="S1480" s="187">
        <v>3212</v>
      </c>
      <c r="T1480" s="186">
        <v>2.3076463490724564E-2</v>
      </c>
      <c r="U1480" s="187">
        <v>30285</v>
      </c>
      <c r="V1480" s="186">
        <v>1.0827378034591675</v>
      </c>
      <c r="W1480" s="187">
        <v>14565</v>
      </c>
      <c r="X1480" s="186">
        <v>0.10509324073791504</v>
      </c>
      <c r="Y1480" s="186">
        <v>103.41532897949219</v>
      </c>
      <c r="Z1480" s="186">
        <v>27.575462341308594</v>
      </c>
      <c r="AA1480" s="186">
        <v>41111.73046875</v>
      </c>
      <c r="AB1480" s="185">
        <v>6044.02294921875</v>
      </c>
    </row>
    <row r="1481" spans="1:28">
      <c r="A1481" s="352">
        <v>41829</v>
      </c>
      <c r="B1481" s="199" t="s">
        <v>130</v>
      </c>
      <c r="C1481" s="199" t="s">
        <v>128</v>
      </c>
      <c r="D1481" s="241"/>
      <c r="E1481" s="219">
        <v>176</v>
      </c>
      <c r="F1481" s="219">
        <v>5</v>
      </c>
      <c r="G1481" s="219">
        <v>528</v>
      </c>
      <c r="H1481" s="219">
        <v>15</v>
      </c>
      <c r="I1481" s="219">
        <v>870</v>
      </c>
      <c r="J1481" s="219">
        <v>33</v>
      </c>
      <c r="K1481" s="255">
        <v>5937778</v>
      </c>
      <c r="L1481" s="255">
        <v>5939089</v>
      </c>
      <c r="M1481" s="196">
        <v>99.977928161621094</v>
      </c>
      <c r="N1481" s="255">
        <v>29960108</v>
      </c>
      <c r="O1481" s="255">
        <v>30118884</v>
      </c>
      <c r="P1481" s="196">
        <v>99.47283935546875</v>
      </c>
      <c r="Q1481" s="255">
        <v>42986</v>
      </c>
      <c r="R1481" s="214">
        <v>0.7237810492515564</v>
      </c>
      <c r="S1481" s="255">
        <v>30905</v>
      </c>
      <c r="T1481" s="214">
        <v>0.10261004418134689</v>
      </c>
      <c r="U1481" s="255">
        <v>54723</v>
      </c>
      <c r="V1481" s="214">
        <v>0.9216073751449585</v>
      </c>
      <c r="W1481" s="255">
        <v>33204</v>
      </c>
      <c r="X1481" s="214">
        <v>0.11082737147808075</v>
      </c>
      <c r="Y1481" s="256">
        <v>113.73172760009766</v>
      </c>
      <c r="Z1481" s="256">
        <v>25.815427780151367</v>
      </c>
      <c r="AA1481" s="256">
        <v>73218.0703125</v>
      </c>
      <c r="AB1481" s="256">
        <v>12298.642578125</v>
      </c>
    </row>
    <row r="1482" spans="1:28">
      <c r="A1482" s="352">
        <v>41829</v>
      </c>
      <c r="B1482" s="180" t="s">
        <v>132</v>
      </c>
      <c r="C1482" s="180" t="s">
        <v>128</v>
      </c>
      <c r="D1482" s="241"/>
      <c r="E1482" s="219">
        <v>178</v>
      </c>
      <c r="F1482" s="219">
        <v>5</v>
      </c>
      <c r="G1482" s="219">
        <v>527</v>
      </c>
      <c r="H1482" s="219">
        <v>15</v>
      </c>
      <c r="I1482" s="219">
        <v>1016</v>
      </c>
      <c r="J1482" s="219">
        <v>28</v>
      </c>
      <c r="K1482" s="219">
        <v>5351373</v>
      </c>
      <c r="L1482" s="219">
        <v>5353227</v>
      </c>
      <c r="M1482" s="196">
        <v>99.965370178222656</v>
      </c>
      <c r="N1482" s="219">
        <v>25437884</v>
      </c>
      <c r="O1482" s="219">
        <v>25548974</v>
      </c>
      <c r="P1482" s="196">
        <v>99.565185546875</v>
      </c>
      <c r="Q1482" s="219">
        <v>137859</v>
      </c>
      <c r="R1482" s="196">
        <v>2.5752503871917725</v>
      </c>
      <c r="S1482" s="219">
        <v>49912</v>
      </c>
      <c r="T1482" s="196">
        <v>0.19535814225673676</v>
      </c>
      <c r="U1482" s="219">
        <v>50930</v>
      </c>
      <c r="V1482" s="196">
        <v>0.95171838998794556</v>
      </c>
      <c r="W1482" s="219">
        <v>32923</v>
      </c>
      <c r="X1482" s="196">
        <v>0.12942507863044739</v>
      </c>
      <c r="Y1482" s="194">
        <v>110.82612609863281</v>
      </c>
      <c r="Z1482" s="194">
        <v>25.551347732543945</v>
      </c>
      <c r="AA1482" s="194">
        <v>65141.9140625</v>
      </c>
      <c r="AB1482" s="194">
        <v>9947.5107421875</v>
      </c>
    </row>
    <row r="1483" spans="1:28">
      <c r="A1483" s="352">
        <v>41828</v>
      </c>
      <c r="B1483" s="199" t="s">
        <v>6</v>
      </c>
      <c r="C1483" s="199"/>
      <c r="D1483" s="241"/>
      <c r="E1483" s="219">
        <v>1911</v>
      </c>
      <c r="F1483" s="219">
        <v>174</v>
      </c>
      <c r="G1483" s="219">
        <v>5647</v>
      </c>
      <c r="H1483" s="219">
        <v>502</v>
      </c>
      <c r="I1483" s="219">
        <v>16830</v>
      </c>
      <c r="J1483" s="219">
        <v>1915</v>
      </c>
      <c r="K1483" s="255">
        <v>38179830</v>
      </c>
      <c r="L1483" s="255">
        <v>78802798</v>
      </c>
      <c r="M1483" s="196">
        <v>48.449840575457742</v>
      </c>
      <c r="N1483" s="255">
        <v>264307729</v>
      </c>
      <c r="O1483" s="255">
        <v>266431629</v>
      </c>
      <c r="P1483" s="196">
        <v>99.202834885643398</v>
      </c>
      <c r="Q1483" s="255">
        <v>507383</v>
      </c>
      <c r="R1483" s="214" t="e">
        <v>#DIV/0!</v>
      </c>
      <c r="S1483" s="255">
        <v>306944</v>
      </c>
      <c r="T1483" s="214">
        <v>0.2289039583913339</v>
      </c>
      <c r="U1483" s="255">
        <v>1199291</v>
      </c>
      <c r="V1483" s="214">
        <v>3.1411637978666791</v>
      </c>
      <c r="W1483" s="255">
        <v>1267990</v>
      </c>
      <c r="X1483" s="214">
        <v>0.47974003271435495</v>
      </c>
      <c r="Y1483" s="256">
        <v>75.291604137420663</v>
      </c>
      <c r="Z1483" s="256">
        <v>26.964451694488528</v>
      </c>
      <c r="AA1483" s="256">
        <v>703593.87548828125</v>
      </c>
      <c r="AB1483" s="256">
        <v>122678.35287475586</v>
      </c>
    </row>
    <row r="1484" spans="1:28">
      <c r="A1484" s="352">
        <v>41828</v>
      </c>
      <c r="B1484" s="180" t="s">
        <v>134</v>
      </c>
      <c r="C1484" s="180"/>
      <c r="D1484" s="241"/>
      <c r="E1484" s="219">
        <v>652</v>
      </c>
      <c r="F1484" s="219">
        <v>82</v>
      </c>
      <c r="G1484" s="219">
        <v>1940</v>
      </c>
      <c r="H1484" s="219">
        <v>247</v>
      </c>
      <c r="I1484" s="219">
        <v>6515</v>
      </c>
      <c r="J1484" s="219">
        <v>1071</v>
      </c>
      <c r="K1484" s="219">
        <v>18120427</v>
      </c>
      <c r="L1484" s="219">
        <v>18587113</v>
      </c>
      <c r="M1484" s="196">
        <v>97.489195874582563</v>
      </c>
      <c r="N1484" s="219">
        <v>39987920</v>
      </c>
      <c r="O1484" s="219">
        <v>40998257</v>
      </c>
      <c r="P1484" s="196">
        <v>97.535658650073827</v>
      </c>
      <c r="Q1484" s="219">
        <v>88845</v>
      </c>
      <c r="R1484" s="196">
        <v>0.47799247369903958</v>
      </c>
      <c r="S1484" s="219">
        <v>189526</v>
      </c>
      <c r="T1484" s="196">
        <v>0.46227819290379146</v>
      </c>
      <c r="U1484" s="219">
        <v>765755</v>
      </c>
      <c r="V1484" s="196">
        <v>4.2259214239957839</v>
      </c>
      <c r="W1484" s="219">
        <v>494539</v>
      </c>
      <c r="X1484" s="196">
        <v>1.236720984562458</v>
      </c>
      <c r="Y1484" s="194">
        <v>79.107846069335935</v>
      </c>
      <c r="Z1484" s="194">
        <v>30.211573791503906</v>
      </c>
      <c r="AA1484" s="194">
        <v>228668.9296875</v>
      </c>
      <c r="AB1484" s="194">
        <v>35635.75732421875</v>
      </c>
    </row>
    <row r="1485" spans="1:28">
      <c r="A1485" s="352">
        <v>41828</v>
      </c>
      <c r="B1485" s="180" t="s">
        <v>175</v>
      </c>
      <c r="C1485" s="180"/>
      <c r="D1485" s="241"/>
      <c r="E1485" s="219">
        <v>604</v>
      </c>
      <c r="F1485" s="219">
        <v>67</v>
      </c>
      <c r="G1485" s="219">
        <v>1753</v>
      </c>
      <c r="H1485" s="219">
        <v>181</v>
      </c>
      <c r="I1485" s="219">
        <v>5756</v>
      </c>
      <c r="J1485" s="219">
        <v>634</v>
      </c>
      <c r="K1485" s="219">
        <v>67690</v>
      </c>
      <c r="L1485" s="219">
        <v>40214201</v>
      </c>
      <c r="M1485" s="196">
        <v>0.16832362279185903</v>
      </c>
      <c r="N1485" s="219">
        <v>131636795</v>
      </c>
      <c r="O1485" s="219">
        <v>132338709</v>
      </c>
      <c r="P1485" s="196">
        <v>99.469607943659184</v>
      </c>
      <c r="Q1485" s="219">
        <v>0</v>
      </c>
      <c r="R1485" s="196" t="e">
        <v>#DIV/0!</v>
      </c>
      <c r="S1485" s="219">
        <v>0</v>
      </c>
      <c r="T1485" s="196" t="e">
        <v>#DIV/0!</v>
      </c>
      <c r="U1485" s="219">
        <v>243136</v>
      </c>
      <c r="V1485" s="196">
        <v>359.1904345971181</v>
      </c>
      <c r="W1485" s="219">
        <v>667014</v>
      </c>
      <c r="X1485" s="196">
        <v>0.50670786086335229</v>
      </c>
      <c r="Y1485" s="194">
        <v>38.124868869781494</v>
      </c>
      <c r="Z1485" s="194">
        <v>24.254177093505859</v>
      </c>
      <c r="AA1485" s="194">
        <v>239432.55517578125</v>
      </c>
      <c r="AB1485" s="194">
        <v>48299.528167724609</v>
      </c>
    </row>
    <row r="1486" spans="1:28">
      <c r="A1486" s="352">
        <v>41828</v>
      </c>
      <c r="B1486" s="218" t="s">
        <v>135</v>
      </c>
      <c r="C1486" s="126"/>
      <c r="D1486" s="241"/>
      <c r="E1486" s="219">
        <v>655</v>
      </c>
      <c r="F1486" s="219">
        <v>25</v>
      </c>
      <c r="G1486" s="219">
        <v>1954</v>
      </c>
      <c r="H1486" s="219">
        <v>74</v>
      </c>
      <c r="I1486" s="219">
        <v>4559</v>
      </c>
      <c r="J1486" s="219">
        <v>210</v>
      </c>
      <c r="K1486" s="189">
        <v>19991713</v>
      </c>
      <c r="L1486" s="189">
        <v>20001484</v>
      </c>
      <c r="M1486" s="196">
        <v>99.951148624772046</v>
      </c>
      <c r="N1486" s="189">
        <v>92683014</v>
      </c>
      <c r="O1486" s="189">
        <v>93094663</v>
      </c>
      <c r="P1486" s="196">
        <v>99.557816756906888</v>
      </c>
      <c r="Q1486" s="189">
        <v>418538</v>
      </c>
      <c r="R1486" s="192">
        <v>2.0925347368000047</v>
      </c>
      <c r="S1486" s="189">
        <v>117418</v>
      </c>
      <c r="T1486" s="192">
        <v>0.12612753167350321</v>
      </c>
      <c r="U1486" s="189">
        <v>190400</v>
      </c>
      <c r="V1486" s="205">
        <v>0.95239461411504645</v>
      </c>
      <c r="W1486" s="189">
        <v>106437</v>
      </c>
      <c r="X1486" s="205">
        <v>0.11483981244478736</v>
      </c>
      <c r="Y1486" s="203">
        <v>108.64209747314453</v>
      </c>
      <c r="Z1486" s="203">
        <v>26.427604198455811</v>
      </c>
      <c r="AA1486" s="203">
        <v>235492.390625</v>
      </c>
      <c r="AB1486" s="203">
        <v>38743.0673828125</v>
      </c>
    </row>
    <row r="1487" spans="1:28">
      <c r="A1487" s="352">
        <v>41828</v>
      </c>
      <c r="B1487" s="218" t="s">
        <v>121</v>
      </c>
      <c r="C1487" s="218" t="s">
        <v>122</v>
      </c>
      <c r="D1487" s="241"/>
      <c r="E1487" s="305">
        <v>168</v>
      </c>
      <c r="F1487" s="305">
        <v>48</v>
      </c>
      <c r="G1487" s="305">
        <v>492</v>
      </c>
      <c r="H1487" s="305">
        <v>145</v>
      </c>
      <c r="I1487" s="305">
        <v>1932</v>
      </c>
      <c r="J1487" s="305">
        <v>651</v>
      </c>
      <c r="K1487" s="215">
        <v>6418391</v>
      </c>
      <c r="L1487" s="215">
        <v>6632570</v>
      </c>
      <c r="M1487" s="216">
        <v>96.770797729492188</v>
      </c>
      <c r="N1487" s="215">
        <v>14881846</v>
      </c>
      <c r="O1487" s="215">
        <v>15288303</v>
      </c>
      <c r="P1487" s="216">
        <v>97.341384887695313</v>
      </c>
      <c r="Q1487" s="215">
        <v>62354</v>
      </c>
      <c r="R1487" s="217">
        <v>0.94011825323104858</v>
      </c>
      <c r="S1487" s="215">
        <v>139798</v>
      </c>
      <c r="T1487" s="217">
        <v>0.91441148519515991</v>
      </c>
      <c r="U1487" s="215">
        <v>348413</v>
      </c>
      <c r="V1487" s="217">
        <v>5.4283542633056641</v>
      </c>
      <c r="W1487" s="215">
        <v>243637</v>
      </c>
      <c r="X1487" s="217">
        <v>1.6371423006057739</v>
      </c>
      <c r="Y1487" s="217">
        <v>66.275665283203125</v>
      </c>
      <c r="Z1487" s="217">
        <v>25.370487213134766</v>
      </c>
      <c r="AA1487" s="217">
        <v>72094.8828125</v>
      </c>
      <c r="AB1487" s="216">
        <v>11634.7109375</v>
      </c>
    </row>
    <row r="1488" spans="1:28">
      <c r="A1488" s="352">
        <v>41828</v>
      </c>
      <c r="B1488" s="242" t="s">
        <v>123</v>
      </c>
      <c r="C1488" s="218" t="s">
        <v>122</v>
      </c>
      <c r="D1488" s="241"/>
      <c r="E1488" s="305">
        <v>158</v>
      </c>
      <c r="F1488" s="305">
        <v>9</v>
      </c>
      <c r="G1488" s="305">
        <v>482</v>
      </c>
      <c r="H1488" s="305">
        <v>27</v>
      </c>
      <c r="I1488" s="305">
        <v>1387</v>
      </c>
      <c r="J1488" s="305">
        <v>98</v>
      </c>
      <c r="K1488" s="215">
        <v>3622175</v>
      </c>
      <c r="L1488" s="215">
        <v>3689475</v>
      </c>
      <c r="M1488" s="216">
        <v>98.175895690917969</v>
      </c>
      <c r="N1488" s="215">
        <v>7200645</v>
      </c>
      <c r="O1488" s="215">
        <v>7369221</v>
      </c>
      <c r="P1488" s="216">
        <v>97.712432861328125</v>
      </c>
      <c r="Q1488" s="215">
        <v>5828</v>
      </c>
      <c r="R1488" s="217">
        <v>0.1579628586769104</v>
      </c>
      <c r="S1488" s="215">
        <v>8779</v>
      </c>
      <c r="T1488" s="217">
        <v>0.11913064122200012</v>
      </c>
      <c r="U1488" s="215">
        <v>112261</v>
      </c>
      <c r="V1488" s="217">
        <v>3.0992705821990967</v>
      </c>
      <c r="W1488" s="215">
        <v>70063</v>
      </c>
      <c r="X1488" s="217">
        <v>0.97301006317138672</v>
      </c>
      <c r="Y1488" s="217">
        <v>85.576904296875</v>
      </c>
      <c r="Z1488" s="217">
        <v>31.557126998901367</v>
      </c>
      <c r="AA1488" s="217">
        <v>46506.046875</v>
      </c>
      <c r="AB1488" s="216">
        <v>6817.533203125</v>
      </c>
    </row>
    <row r="1489" spans="1:28">
      <c r="A1489" s="352">
        <v>41828</v>
      </c>
      <c r="B1489" s="242" t="s">
        <v>183</v>
      </c>
      <c r="C1489" s="218" t="s">
        <v>122</v>
      </c>
      <c r="D1489" s="241"/>
      <c r="E1489" s="305">
        <v>128</v>
      </c>
      <c r="F1489" s="305">
        <v>6</v>
      </c>
      <c r="G1489" s="305">
        <v>382</v>
      </c>
      <c r="H1489" s="305">
        <v>18</v>
      </c>
      <c r="I1489" s="305">
        <v>1314</v>
      </c>
      <c r="J1489" s="305">
        <v>72</v>
      </c>
      <c r="K1489" s="215">
        <v>2985003</v>
      </c>
      <c r="L1489" s="215">
        <v>3045650</v>
      </c>
      <c r="M1489" s="216">
        <v>98.008735656738281</v>
      </c>
      <c r="N1489" s="215">
        <v>6256832</v>
      </c>
      <c r="O1489" s="215">
        <v>6439462</v>
      </c>
      <c r="P1489" s="216">
        <v>97.163894653320312</v>
      </c>
      <c r="Q1489" s="215">
        <v>3215</v>
      </c>
      <c r="R1489" s="217">
        <v>0.10556039214134216</v>
      </c>
      <c r="S1489" s="215">
        <v>3740</v>
      </c>
      <c r="T1489" s="217">
        <v>5.8079387992620468E-2</v>
      </c>
      <c r="U1489" s="215">
        <v>103818</v>
      </c>
      <c r="V1489" s="217">
        <v>3.4779863357543945</v>
      </c>
      <c r="W1489" s="215">
        <v>61346</v>
      </c>
      <c r="X1489" s="217">
        <v>0.98046422004699707</v>
      </c>
      <c r="Y1489" s="217">
        <v>84.785362243652344</v>
      </c>
      <c r="Z1489" s="217">
        <v>32.879768371582031</v>
      </c>
      <c r="AA1489" s="217">
        <v>39248.8359375</v>
      </c>
      <c r="AB1489" s="216">
        <v>6484.35595703125</v>
      </c>
    </row>
    <row r="1490" spans="1:28">
      <c r="A1490" s="352">
        <v>41828</v>
      </c>
      <c r="B1490" s="181" t="s">
        <v>126</v>
      </c>
      <c r="C1490" s="218" t="s">
        <v>122</v>
      </c>
      <c r="D1490" s="241"/>
      <c r="E1490" s="305">
        <v>103</v>
      </c>
      <c r="F1490" s="305">
        <v>4</v>
      </c>
      <c r="G1490" s="305">
        <v>302</v>
      </c>
      <c r="H1490" s="305">
        <v>12</v>
      </c>
      <c r="I1490" s="305">
        <v>930</v>
      </c>
      <c r="J1490" s="305">
        <v>50</v>
      </c>
      <c r="K1490" s="215">
        <v>2474363</v>
      </c>
      <c r="L1490" s="215">
        <v>2529222</v>
      </c>
      <c r="M1490" s="216">
        <v>97.83099365234375</v>
      </c>
      <c r="N1490" s="215">
        <v>5250614</v>
      </c>
      <c r="O1490" s="215">
        <v>5351742</v>
      </c>
      <c r="P1490" s="216">
        <v>98.110374450683594</v>
      </c>
      <c r="Q1490" s="215">
        <v>2139</v>
      </c>
      <c r="R1490" s="217">
        <v>8.4571458399295807E-2</v>
      </c>
      <c r="S1490" s="215">
        <v>1333</v>
      </c>
      <c r="T1490" s="217">
        <v>2.4907777085900307E-2</v>
      </c>
      <c r="U1490" s="215">
        <v>82211</v>
      </c>
      <c r="V1490" s="217">
        <v>3.3225116729736328</v>
      </c>
      <c r="W1490" s="215">
        <v>52305</v>
      </c>
      <c r="X1490" s="217">
        <v>0.99616920948028564</v>
      </c>
      <c r="Y1490" s="217">
        <v>86.348289489746094</v>
      </c>
      <c r="Z1490" s="217">
        <v>32.160781860351563</v>
      </c>
      <c r="AA1490" s="217">
        <v>36292.1015625</v>
      </c>
      <c r="AB1490" s="216">
        <v>5345.61376953125</v>
      </c>
    </row>
    <row r="1491" spans="1:28">
      <c r="A1491" s="352">
        <v>41828</v>
      </c>
      <c r="B1491" s="181" t="s">
        <v>184</v>
      </c>
      <c r="C1491" s="218" t="s">
        <v>122</v>
      </c>
      <c r="D1491" s="241"/>
      <c r="E1491" s="305">
        <v>95</v>
      </c>
      <c r="F1491" s="305">
        <v>15</v>
      </c>
      <c r="G1491" s="305">
        <v>282</v>
      </c>
      <c r="H1491" s="305">
        <v>45</v>
      </c>
      <c r="I1491" s="305">
        <v>952</v>
      </c>
      <c r="J1491" s="305">
        <v>200</v>
      </c>
      <c r="K1491" s="215">
        <v>2620495</v>
      </c>
      <c r="L1491" s="215">
        <v>2690196</v>
      </c>
      <c r="M1491" s="216">
        <v>97.409072875976562</v>
      </c>
      <c r="N1491" s="215">
        <v>6397983</v>
      </c>
      <c r="O1491" s="215">
        <v>6549529</v>
      </c>
      <c r="P1491" s="216">
        <v>97.6861572265625</v>
      </c>
      <c r="Q1491" s="215">
        <v>15309</v>
      </c>
      <c r="R1491" s="217">
        <v>0.56906634569168091</v>
      </c>
      <c r="S1491" s="215">
        <v>35876</v>
      </c>
      <c r="T1491" s="217">
        <v>0.54776459932327271</v>
      </c>
      <c r="U1491" s="215">
        <v>119052</v>
      </c>
      <c r="V1491" s="217">
        <v>4.5431113243103027</v>
      </c>
      <c r="W1491" s="215">
        <v>67188</v>
      </c>
      <c r="X1491" s="217">
        <v>1.0501434803009033</v>
      </c>
      <c r="Y1491" s="217">
        <v>72.553009033203125</v>
      </c>
      <c r="Z1491" s="217">
        <v>29.089704513549805</v>
      </c>
      <c r="AA1491" s="217">
        <v>34527.0625</v>
      </c>
      <c r="AB1491" s="216">
        <v>5353.54345703125</v>
      </c>
    </row>
    <row r="1492" spans="1:28">
      <c r="A1492" s="352">
        <v>41828</v>
      </c>
      <c r="B1492" s="181" t="s">
        <v>131</v>
      </c>
      <c r="C1492" s="218" t="s">
        <v>176</v>
      </c>
      <c r="D1492" s="241"/>
      <c r="E1492" s="305">
        <v>164</v>
      </c>
      <c r="F1492" s="305">
        <v>19</v>
      </c>
      <c r="G1492" s="305">
        <v>478</v>
      </c>
      <c r="H1492" s="305">
        <v>47</v>
      </c>
      <c r="I1492" s="305">
        <v>1528</v>
      </c>
      <c r="J1492" s="305">
        <v>162</v>
      </c>
      <c r="K1492" s="215">
        <v>18375</v>
      </c>
      <c r="L1492" s="215">
        <v>14567836</v>
      </c>
      <c r="M1492" s="216">
        <v>0.12613403797149658</v>
      </c>
      <c r="N1492" s="215">
        <v>45205548</v>
      </c>
      <c r="O1492" s="215">
        <v>45471140</v>
      </c>
      <c r="P1492" s="216">
        <v>99.415908813476562</v>
      </c>
      <c r="Q1492" s="215">
        <v>0</v>
      </c>
      <c r="R1492" s="217">
        <v>0</v>
      </c>
      <c r="S1492" s="215">
        <v>0</v>
      </c>
      <c r="T1492" s="217">
        <v>0</v>
      </c>
      <c r="U1492" s="215">
        <v>85775</v>
      </c>
      <c r="V1492" s="217">
        <v>466.802734375</v>
      </c>
      <c r="W1492" s="215">
        <v>286497</v>
      </c>
      <c r="X1492" s="217">
        <v>0.63376510143280029</v>
      </c>
      <c r="Y1492" s="217">
        <v>41.151905059814453</v>
      </c>
      <c r="Z1492" s="217">
        <v>25.599639892578125</v>
      </c>
      <c r="AA1492" s="217">
        <v>78826.5546875</v>
      </c>
      <c r="AB1492" s="216">
        <v>16319.439453125</v>
      </c>
    </row>
    <row r="1493" spans="1:28">
      <c r="A1493" s="352">
        <v>41828</v>
      </c>
      <c r="B1493" s="181" t="s">
        <v>124</v>
      </c>
      <c r="C1493" s="181" t="s">
        <v>176</v>
      </c>
      <c r="D1493" s="241"/>
      <c r="E1493" s="180">
        <v>112</v>
      </c>
      <c r="F1493" s="180">
        <v>36</v>
      </c>
      <c r="G1493" s="180">
        <v>330</v>
      </c>
      <c r="H1493" s="180">
        <v>98</v>
      </c>
      <c r="I1493" s="180">
        <v>1241</v>
      </c>
      <c r="J1493" s="180">
        <v>344</v>
      </c>
      <c r="K1493" s="215">
        <v>14980</v>
      </c>
      <c r="L1493" s="215">
        <v>304304</v>
      </c>
      <c r="M1493" s="216">
        <v>4.9227089881896973</v>
      </c>
      <c r="N1493" s="215">
        <v>883807</v>
      </c>
      <c r="O1493" s="215">
        <v>910569</v>
      </c>
      <c r="P1493" s="216">
        <v>97.060958862304688</v>
      </c>
      <c r="Q1493" s="215">
        <v>0</v>
      </c>
      <c r="R1493" s="217">
        <v>0</v>
      </c>
      <c r="S1493" s="215">
        <v>0</v>
      </c>
      <c r="T1493" s="217">
        <v>0</v>
      </c>
      <c r="U1493" s="215">
        <v>3147</v>
      </c>
      <c r="V1493" s="217">
        <v>21.008010864257813</v>
      </c>
      <c r="W1493" s="215">
        <v>10228</v>
      </c>
      <c r="X1493" s="217">
        <v>1.1572662591934204</v>
      </c>
      <c r="Y1493" s="217">
        <v>30.150938034057617</v>
      </c>
      <c r="Z1493" s="217">
        <v>20.141704559326172</v>
      </c>
      <c r="AA1493" s="217">
        <v>1121.79736328125</v>
      </c>
      <c r="AB1493" s="216">
        <v>262.39437866210937</v>
      </c>
    </row>
    <row r="1494" spans="1:28">
      <c r="A1494" s="352">
        <v>41828</v>
      </c>
      <c r="B1494" s="206" t="s">
        <v>133</v>
      </c>
      <c r="C1494" s="206" t="s">
        <v>176</v>
      </c>
      <c r="D1494" s="241"/>
      <c r="E1494" s="180">
        <v>163</v>
      </c>
      <c r="F1494" s="180">
        <v>6</v>
      </c>
      <c r="G1494" s="180">
        <v>482</v>
      </c>
      <c r="H1494" s="180">
        <v>18</v>
      </c>
      <c r="I1494" s="180">
        <v>1491</v>
      </c>
      <c r="J1494" s="180">
        <v>64</v>
      </c>
      <c r="K1494" s="254">
        <v>17500</v>
      </c>
      <c r="L1494" s="254">
        <v>14054388</v>
      </c>
      <c r="M1494" s="246">
        <v>0.12451627105474472</v>
      </c>
      <c r="N1494" s="254">
        <v>48708020</v>
      </c>
      <c r="O1494" s="254">
        <v>48902096</v>
      </c>
      <c r="P1494" s="246">
        <v>99.603134155273438</v>
      </c>
      <c r="Q1494" s="254">
        <v>0</v>
      </c>
      <c r="R1494" s="249">
        <v>0</v>
      </c>
      <c r="S1494" s="254">
        <v>0</v>
      </c>
      <c r="T1494" s="249">
        <v>0</v>
      </c>
      <c r="U1494" s="254">
        <v>76803</v>
      </c>
      <c r="V1494" s="249">
        <v>438.87429809570312</v>
      </c>
      <c r="W1494" s="254">
        <v>197914</v>
      </c>
      <c r="X1494" s="249">
        <v>0.40632733702659607</v>
      </c>
      <c r="Y1494" s="249">
        <v>40.763900756835938</v>
      </c>
      <c r="Z1494" s="249">
        <v>25.642471313476563</v>
      </c>
      <c r="AA1494" s="249">
        <v>91625.453125</v>
      </c>
      <c r="AB1494" s="246">
        <v>18180.7109375</v>
      </c>
    </row>
    <row r="1495" spans="1:28">
      <c r="A1495" s="352">
        <v>41828</v>
      </c>
      <c r="B1495" s="206" t="s">
        <v>125</v>
      </c>
      <c r="C1495" s="206" t="s">
        <v>176</v>
      </c>
      <c r="D1495" s="241"/>
      <c r="E1495" s="180">
        <v>165</v>
      </c>
      <c r="F1495" s="180">
        <v>6</v>
      </c>
      <c r="G1495" s="180">
        <v>463</v>
      </c>
      <c r="H1495" s="180">
        <v>18</v>
      </c>
      <c r="I1495" s="180">
        <v>1496</v>
      </c>
      <c r="J1495" s="180">
        <v>64</v>
      </c>
      <c r="K1495" s="254">
        <v>16835</v>
      </c>
      <c r="L1495" s="254">
        <v>11287673</v>
      </c>
      <c r="M1495" s="246">
        <v>0.14914500713348389</v>
      </c>
      <c r="N1495" s="254">
        <v>36839420</v>
      </c>
      <c r="O1495" s="254">
        <v>37054904</v>
      </c>
      <c r="P1495" s="246">
        <v>99.418472290039063</v>
      </c>
      <c r="Q1495" s="254">
        <v>0</v>
      </c>
      <c r="R1495" s="249">
        <v>0</v>
      </c>
      <c r="S1495" s="254">
        <v>0</v>
      </c>
      <c r="T1495" s="249">
        <v>0</v>
      </c>
      <c r="U1495" s="254">
        <v>77411</v>
      </c>
      <c r="V1495" s="249">
        <v>459.82180786132812</v>
      </c>
      <c r="W1495" s="254">
        <v>172375</v>
      </c>
      <c r="X1495" s="249">
        <v>0.46790909767150879</v>
      </c>
      <c r="Y1495" s="249">
        <v>40.432731628417969</v>
      </c>
      <c r="Z1495" s="249">
        <v>25.632892608642578</v>
      </c>
      <c r="AA1495" s="249">
        <v>67858.75</v>
      </c>
      <c r="AB1495" s="246">
        <v>13536.9833984375</v>
      </c>
    </row>
    <row r="1496" spans="1:28">
      <c r="A1496" s="352">
        <v>41828</v>
      </c>
      <c r="B1496" s="181" t="s">
        <v>127</v>
      </c>
      <c r="C1496" s="181" t="s">
        <v>128</v>
      </c>
      <c r="D1496" s="241"/>
      <c r="E1496" s="388">
        <v>150</v>
      </c>
      <c r="F1496" s="388">
        <v>12</v>
      </c>
      <c r="G1496" s="388">
        <v>450</v>
      </c>
      <c r="H1496" s="388">
        <v>36</v>
      </c>
      <c r="I1496" s="388">
        <v>1462</v>
      </c>
      <c r="J1496" s="388">
        <v>122</v>
      </c>
      <c r="K1496" s="187">
        <v>5439161</v>
      </c>
      <c r="L1496" s="187">
        <v>5443124</v>
      </c>
      <c r="M1496" s="185">
        <v>99.927192687988281</v>
      </c>
      <c r="N1496" s="187">
        <v>22365252</v>
      </c>
      <c r="O1496" s="187">
        <v>22444552</v>
      </c>
      <c r="P1496" s="185">
        <v>99.646682739257813</v>
      </c>
      <c r="Q1496" s="187">
        <v>141061</v>
      </c>
      <c r="R1496" s="186">
        <v>2.5915448665618896</v>
      </c>
      <c r="S1496" s="187">
        <v>5734</v>
      </c>
      <c r="T1496" s="186">
        <v>2.554740197956562E-2</v>
      </c>
      <c r="U1496" s="187">
        <v>49490</v>
      </c>
      <c r="V1496" s="186">
        <v>0.90988296270370483</v>
      </c>
      <c r="W1496" s="187">
        <v>19934</v>
      </c>
      <c r="X1496" s="186">
        <v>8.9129336178302765E-2</v>
      </c>
      <c r="Y1496" s="186">
        <v>109.22703552246094</v>
      </c>
      <c r="Z1496" s="186">
        <v>26.88355827331543</v>
      </c>
      <c r="AA1496" s="186">
        <v>53333.875</v>
      </c>
      <c r="AB1496" s="185">
        <v>8933.98828125</v>
      </c>
    </row>
    <row r="1497" spans="1:28">
      <c r="A1497" s="352">
        <v>41828</v>
      </c>
      <c r="B1497" s="181" t="s">
        <v>129</v>
      </c>
      <c r="C1497" s="181" t="s">
        <v>128</v>
      </c>
      <c r="D1497" s="241"/>
      <c r="E1497" s="388">
        <v>151</v>
      </c>
      <c r="F1497" s="388">
        <v>3</v>
      </c>
      <c r="G1497" s="388">
        <v>449</v>
      </c>
      <c r="H1497" s="388">
        <v>8</v>
      </c>
      <c r="I1497" s="388">
        <v>1245</v>
      </c>
      <c r="J1497" s="388">
        <v>26</v>
      </c>
      <c r="K1497" s="187">
        <v>2946820</v>
      </c>
      <c r="L1497" s="187">
        <v>2949563</v>
      </c>
      <c r="M1497" s="185">
        <v>99.907005310058594</v>
      </c>
      <c r="N1497" s="187">
        <v>14127736</v>
      </c>
      <c r="O1497" s="187">
        <v>14187721</v>
      </c>
      <c r="P1497" s="185">
        <v>99.577201843261719</v>
      </c>
      <c r="Q1497" s="187">
        <v>25685</v>
      </c>
      <c r="R1497" s="186">
        <v>0.8708069920539856</v>
      </c>
      <c r="S1497" s="187">
        <v>2418</v>
      </c>
      <c r="T1497" s="186">
        <v>1.7042906954884529E-2</v>
      </c>
      <c r="U1497" s="187">
        <v>33808</v>
      </c>
      <c r="V1497" s="186">
        <v>1.1472705602645874</v>
      </c>
      <c r="W1497" s="187">
        <v>15181</v>
      </c>
      <c r="X1497" s="186">
        <v>0.1074552908539772</v>
      </c>
      <c r="Y1497" s="186">
        <v>101.36548614501953</v>
      </c>
      <c r="Z1497" s="186">
        <v>26.949836730957031</v>
      </c>
      <c r="AA1497" s="186">
        <v>38909.1640625</v>
      </c>
      <c r="AB1497" s="185">
        <v>5895.2734375</v>
      </c>
    </row>
    <row r="1498" spans="1:28">
      <c r="A1498" s="352">
        <v>41828</v>
      </c>
      <c r="B1498" s="199" t="s">
        <v>130</v>
      </c>
      <c r="C1498" s="199" t="s">
        <v>128</v>
      </c>
      <c r="D1498" s="241"/>
      <c r="E1498" s="219">
        <v>176</v>
      </c>
      <c r="F1498" s="219">
        <v>5</v>
      </c>
      <c r="G1498" s="219">
        <v>528</v>
      </c>
      <c r="H1498" s="219">
        <v>15</v>
      </c>
      <c r="I1498" s="219">
        <v>851</v>
      </c>
      <c r="J1498" s="219">
        <v>33</v>
      </c>
      <c r="K1498" s="255">
        <v>6145096</v>
      </c>
      <c r="L1498" s="255">
        <v>6146298</v>
      </c>
      <c r="M1498" s="196">
        <v>99.980445861816406</v>
      </c>
      <c r="N1498" s="255">
        <v>30699866</v>
      </c>
      <c r="O1498" s="255">
        <v>30863590</v>
      </c>
      <c r="P1498" s="196">
        <v>99.469520568847656</v>
      </c>
      <c r="Q1498" s="255">
        <v>44033</v>
      </c>
      <c r="R1498" s="214">
        <v>0.71641498804092407</v>
      </c>
      <c r="S1498" s="255">
        <v>32725</v>
      </c>
      <c r="T1498" s="214">
        <v>0.10603109002113342</v>
      </c>
      <c r="U1498" s="255">
        <v>53678</v>
      </c>
      <c r="V1498" s="214">
        <v>0.87350952625274658</v>
      </c>
      <c r="W1498" s="255">
        <v>34188</v>
      </c>
      <c r="X1498" s="214">
        <v>0.11136204749345779</v>
      </c>
      <c r="Y1498" s="256">
        <v>114.58444213867187</v>
      </c>
      <c r="Z1498" s="256">
        <v>26.167331695556641</v>
      </c>
      <c r="AA1498" s="256">
        <v>77087</v>
      </c>
      <c r="AB1498" s="256">
        <v>13425.84375</v>
      </c>
    </row>
    <row r="1499" spans="1:28">
      <c r="A1499" s="352">
        <v>41828</v>
      </c>
      <c r="B1499" s="180" t="s">
        <v>132</v>
      </c>
      <c r="C1499" s="180" t="s">
        <v>128</v>
      </c>
      <c r="D1499" s="241"/>
      <c r="E1499" s="219">
        <v>178</v>
      </c>
      <c r="F1499" s="219">
        <v>5</v>
      </c>
      <c r="G1499" s="219">
        <v>527</v>
      </c>
      <c r="H1499" s="219">
        <v>15</v>
      </c>
      <c r="I1499" s="219">
        <v>1001</v>
      </c>
      <c r="J1499" s="219">
        <v>29</v>
      </c>
      <c r="K1499" s="219">
        <v>5460636</v>
      </c>
      <c r="L1499" s="219">
        <v>5462499</v>
      </c>
      <c r="M1499" s="196">
        <v>99.965896606445313</v>
      </c>
      <c r="N1499" s="219">
        <v>25490160</v>
      </c>
      <c r="O1499" s="219">
        <v>25598800</v>
      </c>
      <c r="P1499" s="196">
        <v>99.575607299804688</v>
      </c>
      <c r="Q1499" s="219">
        <v>207759</v>
      </c>
      <c r="R1499" s="196">
        <v>3.8033690452575684</v>
      </c>
      <c r="S1499" s="219">
        <v>76541</v>
      </c>
      <c r="T1499" s="196">
        <v>0.29900228977203369</v>
      </c>
      <c r="U1499" s="219">
        <v>53424</v>
      </c>
      <c r="V1499" s="196">
        <v>0.97834759950637817</v>
      </c>
      <c r="W1499" s="219">
        <v>37134</v>
      </c>
      <c r="X1499" s="196">
        <v>0.14567974209785461</v>
      </c>
      <c r="Y1499" s="194">
        <v>109.39142608642578</v>
      </c>
      <c r="Z1499" s="194">
        <v>25.709690093994141</v>
      </c>
      <c r="AA1499" s="194">
        <v>66162.3515625</v>
      </c>
      <c r="AB1499" s="194">
        <v>10487.9619140625</v>
      </c>
    </row>
    <row r="1500" spans="1:28">
      <c r="A1500" s="352">
        <v>41827</v>
      </c>
      <c r="B1500" s="199" t="s">
        <v>6</v>
      </c>
      <c r="C1500" s="199"/>
      <c r="D1500" s="241"/>
      <c r="E1500" s="219">
        <v>1910</v>
      </c>
      <c r="F1500" s="219">
        <v>175</v>
      </c>
      <c r="G1500" s="219">
        <v>5642</v>
      </c>
      <c r="H1500" s="219">
        <v>504</v>
      </c>
      <c r="I1500" s="219">
        <v>17154</v>
      </c>
      <c r="J1500" s="219">
        <v>1853</v>
      </c>
      <c r="K1500" s="255">
        <v>38393429</v>
      </c>
      <c r="L1500" s="255">
        <v>89680172</v>
      </c>
      <c r="M1500" s="196">
        <v>42.811502413264776</v>
      </c>
      <c r="N1500" s="255">
        <v>295962355</v>
      </c>
      <c r="O1500" s="255">
        <v>298544333</v>
      </c>
      <c r="P1500" s="196">
        <v>99.135144193140661</v>
      </c>
      <c r="Q1500" s="255">
        <v>532507</v>
      </c>
      <c r="R1500" s="214" t="e">
        <v>#DIV/0!</v>
      </c>
      <c r="S1500" s="255">
        <v>537309</v>
      </c>
      <c r="T1500" s="214">
        <v>0.39301208142865063</v>
      </c>
      <c r="U1500" s="255">
        <v>1269609</v>
      </c>
      <c r="V1500" s="214">
        <v>3.3068392798548043</v>
      </c>
      <c r="W1500" s="255">
        <v>1438446</v>
      </c>
      <c r="X1500" s="214">
        <v>0.48602329778145831</v>
      </c>
      <c r="Y1500" s="256">
        <v>75.649397532145187</v>
      </c>
      <c r="Z1500" s="256">
        <v>27.165833091735838</v>
      </c>
      <c r="AA1500" s="256">
        <v>757550.73046875</v>
      </c>
      <c r="AB1500" s="256">
        <v>131103.07666015625</v>
      </c>
    </row>
    <row r="1501" spans="1:28">
      <c r="A1501" s="352">
        <v>41827</v>
      </c>
      <c r="B1501" s="180" t="s">
        <v>134</v>
      </c>
      <c r="C1501" s="180"/>
      <c r="D1501" s="241"/>
      <c r="E1501" s="219">
        <v>652</v>
      </c>
      <c r="F1501" s="219">
        <v>83</v>
      </c>
      <c r="G1501" s="219">
        <v>1938</v>
      </c>
      <c r="H1501" s="219">
        <v>249</v>
      </c>
      <c r="I1501" s="219">
        <v>6827</v>
      </c>
      <c r="J1501" s="219">
        <v>1008</v>
      </c>
      <c r="K1501" s="219">
        <v>18347539</v>
      </c>
      <c r="L1501" s="219">
        <v>18886238</v>
      </c>
      <c r="M1501" s="196">
        <v>97.147663817431507</v>
      </c>
      <c r="N1501" s="219">
        <v>40976210</v>
      </c>
      <c r="O1501" s="219">
        <v>42139321</v>
      </c>
      <c r="P1501" s="196">
        <v>97.239843992740177</v>
      </c>
      <c r="Q1501" s="219">
        <v>143891</v>
      </c>
      <c r="R1501" s="196">
        <v>0.76188279581039198</v>
      </c>
      <c r="S1501" s="219">
        <v>431712</v>
      </c>
      <c r="T1501" s="196">
        <v>1.0244873093068312</v>
      </c>
      <c r="U1501" s="219">
        <v>773196</v>
      </c>
      <c r="V1501" s="196">
        <v>4.214167389807054</v>
      </c>
      <c r="W1501" s="219">
        <v>496289</v>
      </c>
      <c r="X1501" s="196">
        <v>1.2111637603785674</v>
      </c>
      <c r="Y1501" s="194">
        <v>77.225730895996094</v>
      </c>
      <c r="Z1501" s="194">
        <v>29.679762649536134</v>
      </c>
      <c r="AA1501" s="194">
        <v>228520.66796875</v>
      </c>
      <c r="AB1501" s="194">
        <v>35299.33349609375</v>
      </c>
    </row>
    <row r="1502" spans="1:28">
      <c r="A1502" s="352">
        <v>41827</v>
      </c>
      <c r="B1502" s="180" t="s">
        <v>175</v>
      </c>
      <c r="C1502" s="180"/>
      <c r="D1502" s="241"/>
      <c r="E1502" s="219">
        <v>603</v>
      </c>
      <c r="F1502" s="219">
        <v>67</v>
      </c>
      <c r="G1502" s="219">
        <v>1750</v>
      </c>
      <c r="H1502" s="219">
        <v>181</v>
      </c>
      <c r="I1502" s="219">
        <v>5749</v>
      </c>
      <c r="J1502" s="219">
        <v>634</v>
      </c>
      <c r="K1502" s="219">
        <v>67585</v>
      </c>
      <c r="L1502" s="219">
        <v>50804006</v>
      </c>
      <c r="M1502" s="196">
        <v>0.13303084800045101</v>
      </c>
      <c r="N1502" s="219">
        <v>160817028</v>
      </c>
      <c r="O1502" s="219">
        <v>161828688</v>
      </c>
      <c r="P1502" s="196">
        <v>99.374857441839978</v>
      </c>
      <c r="Q1502" s="219">
        <v>0</v>
      </c>
      <c r="R1502" s="196" t="e">
        <v>#DIV/0!</v>
      </c>
      <c r="S1502" s="219">
        <v>0</v>
      </c>
      <c r="T1502" s="196" t="e">
        <v>#DIV/0!</v>
      </c>
      <c r="U1502" s="219">
        <v>311053</v>
      </c>
      <c r="V1502" s="196">
        <v>460.23970242373616</v>
      </c>
      <c r="W1502" s="219">
        <v>831930</v>
      </c>
      <c r="X1502" s="196">
        <v>0.51731461662780009</v>
      </c>
      <c r="Y1502" s="194">
        <v>40.826032638549805</v>
      </c>
      <c r="Z1502" s="194">
        <v>25.712646961212158</v>
      </c>
      <c r="AA1502" s="194">
        <v>289514.77734375</v>
      </c>
      <c r="AB1502" s="194">
        <v>57638.0380859375</v>
      </c>
    </row>
    <row r="1503" spans="1:28">
      <c r="A1503" s="352">
        <v>41827</v>
      </c>
      <c r="B1503" s="218" t="s">
        <v>135</v>
      </c>
      <c r="C1503" s="126"/>
      <c r="D1503" s="241"/>
      <c r="E1503" s="219">
        <v>655</v>
      </c>
      <c r="F1503" s="219">
        <v>25</v>
      </c>
      <c r="G1503" s="219">
        <v>1954</v>
      </c>
      <c r="H1503" s="219">
        <v>74</v>
      </c>
      <c r="I1503" s="219">
        <v>4578</v>
      </c>
      <c r="J1503" s="219">
        <v>211</v>
      </c>
      <c r="K1503" s="189">
        <v>19978305</v>
      </c>
      <c r="L1503" s="189">
        <v>19989928</v>
      </c>
      <c r="M1503" s="196">
        <v>99.941855718539856</v>
      </c>
      <c r="N1503" s="189">
        <v>94169117</v>
      </c>
      <c r="O1503" s="189">
        <v>94576324</v>
      </c>
      <c r="P1503" s="196">
        <v>99.569440867674246</v>
      </c>
      <c r="Q1503" s="189">
        <v>388616</v>
      </c>
      <c r="R1503" s="192">
        <v>1.9440590526777584</v>
      </c>
      <c r="S1503" s="189">
        <v>105597</v>
      </c>
      <c r="T1503" s="192">
        <v>0.11165268067835425</v>
      </c>
      <c r="U1503" s="189">
        <v>185360</v>
      </c>
      <c r="V1503" s="205">
        <v>0.9278064195246315</v>
      </c>
      <c r="W1503" s="189">
        <v>110227</v>
      </c>
      <c r="X1503" s="205">
        <v>0.11705217622347544</v>
      </c>
      <c r="Y1503" s="203">
        <v>108.89642906188965</v>
      </c>
      <c r="Z1503" s="203">
        <v>26.105089664459229</v>
      </c>
      <c r="AA1503" s="203">
        <v>239515.28515625</v>
      </c>
      <c r="AB1503" s="203">
        <v>38165.705078125</v>
      </c>
    </row>
    <row r="1504" spans="1:28">
      <c r="A1504" s="352">
        <v>41827</v>
      </c>
      <c r="B1504" s="218" t="s">
        <v>121</v>
      </c>
      <c r="C1504" s="218" t="s">
        <v>122</v>
      </c>
      <c r="D1504" s="241"/>
      <c r="E1504" s="305">
        <v>168</v>
      </c>
      <c r="F1504" s="305">
        <v>48</v>
      </c>
      <c r="G1504" s="305">
        <v>492</v>
      </c>
      <c r="H1504" s="305">
        <v>145</v>
      </c>
      <c r="I1504" s="305">
        <v>1932</v>
      </c>
      <c r="J1504" s="305">
        <v>609</v>
      </c>
      <c r="K1504" s="215">
        <v>6259085</v>
      </c>
      <c r="L1504" s="215">
        <v>6533295</v>
      </c>
      <c r="M1504" s="216">
        <v>95.802886962890625</v>
      </c>
      <c r="N1504" s="215">
        <v>14395647</v>
      </c>
      <c r="O1504" s="215">
        <v>15013944</v>
      </c>
      <c r="P1504" s="216">
        <v>95.881851196289062</v>
      </c>
      <c r="Q1504" s="215">
        <v>109527</v>
      </c>
      <c r="R1504" s="217">
        <v>1.6764434576034546</v>
      </c>
      <c r="S1504" s="215">
        <v>370097</v>
      </c>
      <c r="T1504" s="217">
        <v>2.4650218486785889</v>
      </c>
      <c r="U1504" s="215">
        <v>348082</v>
      </c>
      <c r="V1504" s="217">
        <v>5.5612282752990723</v>
      </c>
      <c r="W1504" s="215">
        <v>238356</v>
      </c>
      <c r="X1504" s="217">
        <v>1.6557505130767822</v>
      </c>
      <c r="Y1504" s="217">
        <v>66.138931274414063</v>
      </c>
      <c r="Z1504" s="217">
        <v>25.044368743896484</v>
      </c>
      <c r="AA1504" s="217">
        <v>70386.5390625</v>
      </c>
      <c r="AB1504" s="216">
        <v>10767.8349609375</v>
      </c>
    </row>
    <row r="1505" spans="1:28">
      <c r="A1505" s="352">
        <v>41827</v>
      </c>
      <c r="B1505" s="242" t="s">
        <v>123</v>
      </c>
      <c r="C1505" s="218" t="s">
        <v>122</v>
      </c>
      <c r="D1505" s="241"/>
      <c r="E1505" s="305">
        <v>158</v>
      </c>
      <c r="F1505" s="305">
        <v>10</v>
      </c>
      <c r="G1505" s="305">
        <v>480</v>
      </c>
      <c r="H1505" s="305">
        <v>29</v>
      </c>
      <c r="I1505" s="305">
        <v>1567</v>
      </c>
      <c r="J1505" s="305">
        <v>111</v>
      </c>
      <c r="K1505" s="215">
        <v>3840973</v>
      </c>
      <c r="L1505" s="215">
        <v>3922506</v>
      </c>
      <c r="M1505" s="216">
        <v>97.921401977539063</v>
      </c>
      <c r="N1505" s="215">
        <v>7676847</v>
      </c>
      <c r="O1505" s="215">
        <v>7860512</v>
      </c>
      <c r="P1505" s="216">
        <v>97.663444519042969</v>
      </c>
      <c r="Q1505" s="215">
        <v>13706</v>
      </c>
      <c r="R1505" s="217">
        <v>0.34941947460174561</v>
      </c>
      <c r="S1505" s="215">
        <v>17189</v>
      </c>
      <c r="T1505" s="217">
        <v>0.21867533028125763</v>
      </c>
      <c r="U1505" s="215">
        <v>118699</v>
      </c>
      <c r="V1505" s="217">
        <v>3.090336799621582</v>
      </c>
      <c r="W1505" s="215">
        <v>79641</v>
      </c>
      <c r="X1505" s="217">
        <v>1.0374181270599365</v>
      </c>
      <c r="Y1505" s="217">
        <v>83.170722961425781</v>
      </c>
      <c r="Z1505" s="217">
        <v>31.671268463134766</v>
      </c>
      <c r="AA1505" s="217">
        <v>49650.50390625</v>
      </c>
      <c r="AB1505" s="216">
        <v>7669.29833984375</v>
      </c>
    </row>
    <row r="1506" spans="1:28">
      <c r="A1506" s="352">
        <v>41827</v>
      </c>
      <c r="B1506" s="242" t="s">
        <v>183</v>
      </c>
      <c r="C1506" s="218" t="s">
        <v>122</v>
      </c>
      <c r="D1506" s="241"/>
      <c r="E1506" s="305">
        <v>128</v>
      </c>
      <c r="F1506" s="305">
        <v>6</v>
      </c>
      <c r="G1506" s="305">
        <v>382</v>
      </c>
      <c r="H1506" s="305">
        <v>18</v>
      </c>
      <c r="I1506" s="305">
        <v>1450</v>
      </c>
      <c r="J1506" s="305">
        <v>72</v>
      </c>
      <c r="K1506" s="215">
        <v>3117764</v>
      </c>
      <c r="L1506" s="215">
        <v>3180223</v>
      </c>
      <c r="M1506" s="216">
        <v>98.036018371582031</v>
      </c>
      <c r="N1506" s="215">
        <v>6803782</v>
      </c>
      <c r="O1506" s="215">
        <v>6918520</v>
      </c>
      <c r="P1506" s="216">
        <v>98.341583251953125</v>
      </c>
      <c r="Q1506" s="215">
        <v>3384</v>
      </c>
      <c r="R1506" s="217">
        <v>0.10640763491392136</v>
      </c>
      <c r="S1506" s="215">
        <v>4031</v>
      </c>
      <c r="T1506" s="217">
        <v>5.8263905346393585E-2</v>
      </c>
      <c r="U1506" s="215">
        <v>105086</v>
      </c>
      <c r="V1506" s="217">
        <v>3.3705565929412842</v>
      </c>
      <c r="W1506" s="215">
        <v>59465</v>
      </c>
      <c r="X1506" s="217">
        <v>0.87399917840957642</v>
      </c>
      <c r="Y1506" s="217">
        <v>81.114959716796875</v>
      </c>
      <c r="Z1506" s="217">
        <v>31.573843002319336</v>
      </c>
      <c r="AA1506" s="217">
        <v>38198.78125</v>
      </c>
      <c r="AB1506" s="216">
        <v>6461.521484375</v>
      </c>
    </row>
    <row r="1507" spans="1:28">
      <c r="A1507" s="352">
        <v>41827</v>
      </c>
      <c r="B1507" s="181" t="s">
        <v>126</v>
      </c>
      <c r="C1507" s="218" t="s">
        <v>122</v>
      </c>
      <c r="D1507" s="241"/>
      <c r="E1507" s="305">
        <v>103</v>
      </c>
      <c r="F1507" s="305">
        <v>4</v>
      </c>
      <c r="G1507" s="305">
        <v>302</v>
      </c>
      <c r="H1507" s="305">
        <v>12</v>
      </c>
      <c r="I1507" s="305">
        <v>930</v>
      </c>
      <c r="J1507" s="305">
        <v>32</v>
      </c>
      <c r="K1507" s="215">
        <v>2491506</v>
      </c>
      <c r="L1507" s="215">
        <v>2542656</v>
      </c>
      <c r="M1507" s="216">
        <v>97.988327026367188</v>
      </c>
      <c r="N1507" s="215">
        <v>5715316</v>
      </c>
      <c r="O1507" s="215">
        <v>5815769</v>
      </c>
      <c r="P1507" s="216">
        <v>98.272750854492188</v>
      </c>
      <c r="Q1507" s="215">
        <v>2065</v>
      </c>
      <c r="R1507" s="217">
        <v>8.1214286386966705E-2</v>
      </c>
      <c r="S1507" s="215">
        <v>2218</v>
      </c>
      <c r="T1507" s="217">
        <v>3.8137689232826233E-2</v>
      </c>
      <c r="U1507" s="215">
        <v>83002</v>
      </c>
      <c r="V1507" s="217">
        <v>3.3313987255096436</v>
      </c>
      <c r="W1507" s="215">
        <v>51231</v>
      </c>
      <c r="X1507" s="217">
        <v>0.89638090133666992</v>
      </c>
      <c r="Y1507" s="217">
        <v>82.719032287597656</v>
      </c>
      <c r="Z1507" s="217">
        <v>31.460868835449219</v>
      </c>
      <c r="AA1507" s="217">
        <v>35217.85546875</v>
      </c>
      <c r="AB1507" s="216">
        <v>5206.82177734375</v>
      </c>
    </row>
    <row r="1508" spans="1:28">
      <c r="A1508" s="352">
        <v>41827</v>
      </c>
      <c r="B1508" s="181" t="s">
        <v>184</v>
      </c>
      <c r="C1508" s="218" t="s">
        <v>122</v>
      </c>
      <c r="D1508" s="241"/>
      <c r="E1508" s="305">
        <v>95</v>
      </c>
      <c r="F1508" s="305">
        <v>15</v>
      </c>
      <c r="G1508" s="305">
        <v>282</v>
      </c>
      <c r="H1508" s="305">
        <v>45</v>
      </c>
      <c r="I1508" s="305">
        <v>948</v>
      </c>
      <c r="J1508" s="305">
        <v>184</v>
      </c>
      <c r="K1508" s="215">
        <v>2638211</v>
      </c>
      <c r="L1508" s="215">
        <v>2707558</v>
      </c>
      <c r="M1508" s="216">
        <v>97.438758850097656</v>
      </c>
      <c r="N1508" s="215">
        <v>6384618</v>
      </c>
      <c r="O1508" s="215">
        <v>6530576</v>
      </c>
      <c r="P1508" s="216">
        <v>97.765007019042969</v>
      </c>
      <c r="Q1508" s="215">
        <v>15209</v>
      </c>
      <c r="R1508" s="217">
        <v>0.56172388792037964</v>
      </c>
      <c r="S1508" s="215">
        <v>38177</v>
      </c>
      <c r="T1508" s="217">
        <v>0.58458852767944336</v>
      </c>
      <c r="U1508" s="215">
        <v>118327</v>
      </c>
      <c r="V1508" s="217">
        <v>4.4851226806640625</v>
      </c>
      <c r="W1508" s="215">
        <v>67596</v>
      </c>
      <c r="X1508" s="217">
        <v>1.0587321519851685</v>
      </c>
      <c r="Y1508" s="217">
        <v>72.985008239746094</v>
      </c>
      <c r="Z1508" s="217">
        <v>28.648464202880859</v>
      </c>
      <c r="AA1508" s="217">
        <v>35066.98828125</v>
      </c>
      <c r="AB1508" s="216">
        <v>5193.85693359375</v>
      </c>
    </row>
    <row r="1509" spans="1:28">
      <c r="A1509" s="352">
        <v>41827</v>
      </c>
      <c r="B1509" s="181" t="s">
        <v>131</v>
      </c>
      <c r="C1509" s="218" t="s">
        <v>176</v>
      </c>
      <c r="D1509" s="241"/>
      <c r="E1509" s="305">
        <v>164</v>
      </c>
      <c r="F1509" s="305">
        <v>19</v>
      </c>
      <c r="G1509" s="305">
        <v>478</v>
      </c>
      <c r="H1509" s="305">
        <v>47</v>
      </c>
      <c r="I1509" s="305">
        <v>1528</v>
      </c>
      <c r="J1509" s="305">
        <v>162</v>
      </c>
      <c r="K1509" s="215">
        <v>18375</v>
      </c>
      <c r="L1509" s="215">
        <v>14724800</v>
      </c>
      <c r="M1509" s="216">
        <v>0.12478946894407272</v>
      </c>
      <c r="N1509" s="215">
        <v>44726568</v>
      </c>
      <c r="O1509" s="215">
        <v>45000040</v>
      </c>
      <c r="P1509" s="216">
        <v>99.392288208007813</v>
      </c>
      <c r="Q1509" s="215">
        <v>0</v>
      </c>
      <c r="R1509" s="217">
        <v>0</v>
      </c>
      <c r="S1509" s="215">
        <v>0</v>
      </c>
      <c r="T1509" s="217">
        <v>0</v>
      </c>
      <c r="U1509" s="215">
        <v>90273</v>
      </c>
      <c r="V1509" s="217">
        <v>491.28164672851562</v>
      </c>
      <c r="W1509" s="215">
        <v>305921</v>
      </c>
      <c r="X1509" s="217">
        <v>0.68398046493530273</v>
      </c>
      <c r="Y1509" s="217">
        <v>41.377250671386719</v>
      </c>
      <c r="Z1509" s="217">
        <v>25.874990463256836</v>
      </c>
      <c r="AA1509" s="217">
        <v>76623.0859375</v>
      </c>
      <c r="AB1509" s="216">
        <v>15784.8115234375</v>
      </c>
    </row>
    <row r="1510" spans="1:28">
      <c r="A1510" s="352">
        <v>41827</v>
      </c>
      <c r="B1510" s="181" t="s">
        <v>124</v>
      </c>
      <c r="C1510" s="181" t="s">
        <v>176</v>
      </c>
      <c r="D1510" s="241"/>
      <c r="E1510" s="180">
        <v>112</v>
      </c>
      <c r="F1510" s="180">
        <v>36</v>
      </c>
      <c r="G1510" s="180">
        <v>330</v>
      </c>
      <c r="H1510" s="180">
        <v>98</v>
      </c>
      <c r="I1510" s="180">
        <v>1241</v>
      </c>
      <c r="J1510" s="180">
        <v>344</v>
      </c>
      <c r="K1510" s="215">
        <v>14980</v>
      </c>
      <c r="L1510" s="215">
        <v>10560229</v>
      </c>
      <c r="M1510" s="216">
        <v>0.14185298979282379</v>
      </c>
      <c r="N1510" s="215">
        <v>29623332</v>
      </c>
      <c r="O1510" s="215">
        <v>29958560</v>
      </c>
      <c r="P1510" s="216">
        <v>98.881027221679688</v>
      </c>
      <c r="Q1510" s="215">
        <v>0</v>
      </c>
      <c r="R1510" s="217">
        <v>0</v>
      </c>
      <c r="S1510" s="215">
        <v>0</v>
      </c>
      <c r="T1510" s="217">
        <v>0</v>
      </c>
      <c r="U1510" s="215">
        <v>70081</v>
      </c>
      <c r="V1510" s="217">
        <v>467.8304443359375</v>
      </c>
      <c r="W1510" s="215">
        <v>167166</v>
      </c>
      <c r="X1510" s="217">
        <v>0.56430518627166748</v>
      </c>
      <c r="Y1510" s="217">
        <v>39.758064270019531</v>
      </c>
      <c r="Z1510" s="217">
        <v>25.702211380004883</v>
      </c>
      <c r="AA1510" s="217">
        <v>50417.48828125</v>
      </c>
      <c r="AB1510" s="216">
        <v>10006.3369140625</v>
      </c>
    </row>
    <row r="1511" spans="1:28">
      <c r="A1511" s="352">
        <v>41827</v>
      </c>
      <c r="B1511" s="206" t="s">
        <v>133</v>
      </c>
      <c r="C1511" s="206" t="s">
        <v>176</v>
      </c>
      <c r="D1511" s="241"/>
      <c r="E1511" s="180">
        <v>163</v>
      </c>
      <c r="F1511" s="180">
        <v>6</v>
      </c>
      <c r="G1511" s="180">
        <v>482</v>
      </c>
      <c r="H1511" s="180">
        <v>18</v>
      </c>
      <c r="I1511" s="180">
        <v>1490</v>
      </c>
      <c r="J1511" s="180">
        <v>64</v>
      </c>
      <c r="K1511" s="254">
        <v>17500</v>
      </c>
      <c r="L1511" s="254">
        <v>14354080</v>
      </c>
      <c r="M1511" s="246">
        <v>0.12191655486822128</v>
      </c>
      <c r="N1511" s="254">
        <v>50635544</v>
      </c>
      <c r="O1511" s="254">
        <v>50836504</v>
      </c>
      <c r="P1511" s="246">
        <v>99.604690551757813</v>
      </c>
      <c r="Q1511" s="254">
        <v>0</v>
      </c>
      <c r="R1511" s="249">
        <v>0</v>
      </c>
      <c r="S1511" s="254">
        <v>0</v>
      </c>
      <c r="T1511" s="249">
        <v>0</v>
      </c>
      <c r="U1511" s="254">
        <v>79751</v>
      </c>
      <c r="V1511" s="249">
        <v>455.72000122070312</v>
      </c>
      <c r="W1511" s="254">
        <v>189284</v>
      </c>
      <c r="X1511" s="249">
        <v>0.37381646037101746</v>
      </c>
      <c r="Y1511" s="249">
        <v>40.927680969238281</v>
      </c>
      <c r="Z1511" s="249">
        <v>25.503389358520508</v>
      </c>
      <c r="AA1511" s="249">
        <v>95857.9765625</v>
      </c>
      <c r="AB1511" s="246">
        <v>18929.263671875</v>
      </c>
    </row>
    <row r="1512" spans="1:28">
      <c r="A1512" s="352">
        <v>41827</v>
      </c>
      <c r="B1512" s="206" t="s">
        <v>125</v>
      </c>
      <c r="C1512" s="206" t="s">
        <v>176</v>
      </c>
      <c r="D1512" s="241"/>
      <c r="E1512" s="180">
        <v>164</v>
      </c>
      <c r="F1512" s="180">
        <v>6</v>
      </c>
      <c r="G1512" s="180">
        <v>460</v>
      </c>
      <c r="H1512" s="180">
        <v>18</v>
      </c>
      <c r="I1512" s="180">
        <v>1490</v>
      </c>
      <c r="J1512" s="180">
        <v>64</v>
      </c>
      <c r="K1512" s="254">
        <v>16730</v>
      </c>
      <c r="L1512" s="254">
        <v>11164897</v>
      </c>
      <c r="M1512" s="246">
        <v>0.14984464645385742</v>
      </c>
      <c r="N1512" s="254">
        <v>35831584</v>
      </c>
      <c r="O1512" s="254">
        <v>36033584</v>
      </c>
      <c r="P1512" s="246">
        <v>99.439414978027344</v>
      </c>
      <c r="Q1512" s="254">
        <v>0</v>
      </c>
      <c r="R1512" s="249">
        <v>0</v>
      </c>
      <c r="S1512" s="254">
        <v>0</v>
      </c>
      <c r="T1512" s="249">
        <v>0</v>
      </c>
      <c r="U1512" s="254">
        <v>70948</v>
      </c>
      <c r="V1512" s="249">
        <v>424.07650756835937</v>
      </c>
      <c r="W1512" s="254">
        <v>169559</v>
      </c>
      <c r="X1512" s="249">
        <v>0.47321102023124695</v>
      </c>
      <c r="Y1512" s="249">
        <v>41.241134643554687</v>
      </c>
      <c r="Z1512" s="249">
        <v>25.769996643066406</v>
      </c>
      <c r="AA1512" s="249">
        <v>66616.2265625</v>
      </c>
      <c r="AB1512" s="246">
        <v>12917.6259765625</v>
      </c>
    </row>
    <row r="1513" spans="1:28">
      <c r="A1513" s="352">
        <v>41827</v>
      </c>
      <c r="B1513" s="181" t="s">
        <v>127</v>
      </c>
      <c r="C1513" s="181" t="s">
        <v>128</v>
      </c>
      <c r="D1513" s="241"/>
      <c r="E1513" s="388">
        <v>150</v>
      </c>
      <c r="F1513" s="388">
        <v>12</v>
      </c>
      <c r="G1513" s="388">
        <v>450</v>
      </c>
      <c r="H1513" s="388">
        <v>36</v>
      </c>
      <c r="I1513" s="388">
        <v>1469</v>
      </c>
      <c r="J1513" s="388">
        <v>122</v>
      </c>
      <c r="K1513" s="187">
        <v>5211657</v>
      </c>
      <c r="L1513" s="187">
        <v>5216313</v>
      </c>
      <c r="M1513" s="185">
        <v>99.910743713378906</v>
      </c>
      <c r="N1513" s="187">
        <v>21857388</v>
      </c>
      <c r="O1513" s="187">
        <v>21941488</v>
      </c>
      <c r="P1513" s="185">
        <v>99.616706848144531</v>
      </c>
      <c r="Q1513" s="187">
        <v>131787</v>
      </c>
      <c r="R1513" s="186">
        <v>2.5264396667480469</v>
      </c>
      <c r="S1513" s="187">
        <v>6450</v>
      </c>
      <c r="T1513" s="186">
        <v>2.9396366328001022E-2</v>
      </c>
      <c r="U1513" s="187">
        <v>48093</v>
      </c>
      <c r="V1513" s="186">
        <v>0.92279672622680664</v>
      </c>
      <c r="W1513" s="187">
        <v>18034</v>
      </c>
      <c r="X1513" s="186">
        <v>8.2507573068141937E-2</v>
      </c>
      <c r="Y1513" s="186">
        <v>111.85469055175781</v>
      </c>
      <c r="Z1513" s="186">
        <v>26.790876388549805</v>
      </c>
      <c r="AA1513" s="186">
        <v>52287.734375</v>
      </c>
      <c r="AB1513" s="185">
        <v>8381.654296875</v>
      </c>
    </row>
    <row r="1514" spans="1:28">
      <c r="A1514" s="352">
        <v>41827</v>
      </c>
      <c r="B1514" s="181" t="s">
        <v>129</v>
      </c>
      <c r="C1514" s="181" t="s">
        <v>128</v>
      </c>
      <c r="D1514" s="241"/>
      <c r="E1514" s="388">
        <v>151</v>
      </c>
      <c r="F1514" s="388">
        <v>3</v>
      </c>
      <c r="G1514" s="388">
        <v>449</v>
      </c>
      <c r="H1514" s="388">
        <v>8</v>
      </c>
      <c r="I1514" s="388">
        <v>1254</v>
      </c>
      <c r="J1514" s="388">
        <v>26</v>
      </c>
      <c r="K1514" s="187">
        <v>2837043</v>
      </c>
      <c r="L1514" s="187">
        <v>2840734</v>
      </c>
      <c r="M1514" s="185">
        <v>99.870071411132813</v>
      </c>
      <c r="N1514" s="187">
        <v>13823507</v>
      </c>
      <c r="O1514" s="187">
        <v>13882234</v>
      </c>
      <c r="P1514" s="185">
        <v>99.57696533203125</v>
      </c>
      <c r="Q1514" s="187">
        <v>23271</v>
      </c>
      <c r="R1514" s="186">
        <v>0.81918966770172119</v>
      </c>
      <c r="S1514" s="187">
        <v>3852</v>
      </c>
      <c r="T1514" s="186">
        <v>2.774769626557827E-2</v>
      </c>
      <c r="U1514" s="187">
        <v>29677</v>
      </c>
      <c r="V1514" s="186">
        <v>1.0460538864135742</v>
      </c>
      <c r="W1514" s="187">
        <v>14526</v>
      </c>
      <c r="X1514" s="186">
        <v>0.10508187115192413</v>
      </c>
      <c r="Y1514" s="186">
        <v>101.68287658691406</v>
      </c>
      <c r="Z1514" s="186">
        <v>26.889070510864258</v>
      </c>
      <c r="AA1514" s="186">
        <v>37929.24609375</v>
      </c>
      <c r="AB1514" s="185">
        <v>5799.458984375</v>
      </c>
    </row>
    <row r="1515" spans="1:28">
      <c r="A1515" s="352">
        <v>41827</v>
      </c>
      <c r="B1515" s="199" t="s">
        <v>130</v>
      </c>
      <c r="C1515" s="199" t="s">
        <v>128</v>
      </c>
      <c r="D1515" s="241"/>
      <c r="E1515" s="219">
        <v>176</v>
      </c>
      <c r="F1515" s="219">
        <v>5</v>
      </c>
      <c r="G1515" s="219">
        <v>528</v>
      </c>
      <c r="H1515" s="219">
        <v>15</v>
      </c>
      <c r="I1515" s="219">
        <v>853</v>
      </c>
      <c r="J1515" s="219">
        <v>33</v>
      </c>
      <c r="K1515" s="255">
        <v>6335339</v>
      </c>
      <c r="L1515" s="255">
        <v>6336647</v>
      </c>
      <c r="M1515" s="196">
        <v>99.979354858398438</v>
      </c>
      <c r="N1515" s="255">
        <v>31959324</v>
      </c>
      <c r="O1515" s="255">
        <v>32116902</v>
      </c>
      <c r="P1515" s="196">
        <v>99.509361267089844</v>
      </c>
      <c r="Q1515" s="255">
        <v>53494</v>
      </c>
      <c r="R1515" s="214">
        <v>0.84420043230056763</v>
      </c>
      <c r="S1515" s="255">
        <v>26357</v>
      </c>
      <c r="T1515" s="214">
        <v>8.2065820693969727E-2</v>
      </c>
      <c r="U1515" s="255">
        <v>53474</v>
      </c>
      <c r="V1515" s="214">
        <v>0.84405899047851563</v>
      </c>
      <c r="W1515" s="255">
        <v>37990</v>
      </c>
      <c r="X1515" s="214">
        <v>0.118869848549366</v>
      </c>
      <c r="Y1515" s="256">
        <v>113.47958374023437</v>
      </c>
      <c r="Z1515" s="256">
        <v>26.081760406494141</v>
      </c>
      <c r="AA1515" s="256">
        <v>81593.9375</v>
      </c>
      <c r="AB1515" s="256">
        <v>13892.384765625</v>
      </c>
    </row>
    <row r="1516" spans="1:28">
      <c r="A1516" s="352">
        <v>41827</v>
      </c>
      <c r="B1516" s="180" t="s">
        <v>132</v>
      </c>
      <c r="C1516" s="180" t="s">
        <v>128</v>
      </c>
      <c r="D1516" s="241"/>
      <c r="E1516" s="219">
        <v>178</v>
      </c>
      <c r="F1516" s="219">
        <v>5</v>
      </c>
      <c r="G1516" s="219">
        <v>527</v>
      </c>
      <c r="H1516" s="219">
        <v>15</v>
      </c>
      <c r="I1516" s="219">
        <v>1002</v>
      </c>
      <c r="J1516" s="219">
        <v>30</v>
      </c>
      <c r="K1516" s="219">
        <v>5594266</v>
      </c>
      <c r="L1516" s="219">
        <v>5596234</v>
      </c>
      <c r="M1516" s="196">
        <v>99.964836120605469</v>
      </c>
      <c r="N1516" s="219">
        <v>26528898</v>
      </c>
      <c r="O1516" s="219">
        <v>26635700</v>
      </c>
      <c r="P1516" s="196">
        <v>99.599029541015625</v>
      </c>
      <c r="Q1516" s="219">
        <v>180064</v>
      </c>
      <c r="R1516" s="196">
        <v>3.2175924777984619</v>
      </c>
      <c r="S1516" s="219">
        <v>68938</v>
      </c>
      <c r="T1516" s="196">
        <v>0.25881806015968323</v>
      </c>
      <c r="U1516" s="219">
        <v>54116</v>
      </c>
      <c r="V1516" s="196">
        <v>0.96734762191772461</v>
      </c>
      <c r="W1516" s="219">
        <v>39677</v>
      </c>
      <c r="X1516" s="196">
        <v>0.14956143498420715</v>
      </c>
      <c r="Y1516" s="194">
        <v>108.56856536865234</v>
      </c>
      <c r="Z1516" s="194">
        <v>24.658651351928711</v>
      </c>
      <c r="AA1516" s="194">
        <v>67704.3671875</v>
      </c>
      <c r="AB1516" s="194">
        <v>10092.20703125</v>
      </c>
    </row>
    <row r="1517" spans="1:28">
      <c r="A1517" s="352">
        <v>41826</v>
      </c>
      <c r="B1517" s="199" t="s">
        <v>6</v>
      </c>
      <c r="C1517" s="199"/>
      <c r="D1517" s="241"/>
      <c r="E1517" s="219">
        <v>1910</v>
      </c>
      <c r="F1517" s="219">
        <v>175</v>
      </c>
      <c r="G1517" s="219">
        <v>5642</v>
      </c>
      <c r="H1517" s="219">
        <v>504</v>
      </c>
      <c r="I1517" s="219">
        <v>17113</v>
      </c>
      <c r="J1517" s="219">
        <v>1853</v>
      </c>
      <c r="K1517" s="255">
        <v>37961901</v>
      </c>
      <c r="L1517" s="255">
        <v>88655105</v>
      </c>
      <c r="M1517" s="196">
        <v>42.819757531165294</v>
      </c>
      <c r="N1517" s="255">
        <v>299325625</v>
      </c>
      <c r="O1517" s="255">
        <v>301614336</v>
      </c>
      <c r="P1517" s="196">
        <v>99.241179636766347</v>
      </c>
      <c r="Q1517" s="255">
        <v>450822</v>
      </c>
      <c r="R1517" s="214" t="e">
        <v>#DIV/0!</v>
      </c>
      <c r="S1517" s="255">
        <v>303778</v>
      </c>
      <c r="T1517" s="214">
        <v>0.2189471182684381</v>
      </c>
      <c r="U1517" s="255">
        <v>1227695</v>
      </c>
      <c r="V1517" s="214">
        <v>3.2340187756044707</v>
      </c>
      <c r="W1517" s="255">
        <v>1399991</v>
      </c>
      <c r="X1517" s="214">
        <v>0.46771504888825227</v>
      </c>
      <c r="Y1517" s="256">
        <v>75.210528564453128</v>
      </c>
      <c r="Z1517" s="256">
        <v>26.837023353576658</v>
      </c>
      <c r="AA1517" s="256">
        <v>779993.46875</v>
      </c>
      <c r="AB1517" s="256">
        <v>130863.1806640625</v>
      </c>
    </row>
    <row r="1518" spans="1:28">
      <c r="A1518" s="352">
        <v>41826</v>
      </c>
      <c r="B1518" s="180" t="s">
        <v>134</v>
      </c>
      <c r="C1518" s="180"/>
      <c r="D1518" s="241"/>
      <c r="E1518" s="219">
        <v>652</v>
      </c>
      <c r="F1518" s="219">
        <v>83</v>
      </c>
      <c r="G1518" s="219">
        <v>1938</v>
      </c>
      <c r="H1518" s="219">
        <v>249</v>
      </c>
      <c r="I1518" s="219">
        <v>6827</v>
      </c>
      <c r="J1518" s="219">
        <v>1008</v>
      </c>
      <c r="K1518" s="219">
        <v>17860514</v>
      </c>
      <c r="L1518" s="219">
        <v>18342634</v>
      </c>
      <c r="M1518" s="196">
        <v>97.371587962775692</v>
      </c>
      <c r="N1518" s="219">
        <v>41725315</v>
      </c>
      <c r="O1518" s="219">
        <v>42668537</v>
      </c>
      <c r="P1518" s="196">
        <v>97.789420340331802</v>
      </c>
      <c r="Q1518" s="219">
        <v>115651</v>
      </c>
      <c r="R1518" s="196">
        <v>0.63050377992575624</v>
      </c>
      <c r="S1518" s="219">
        <v>223577</v>
      </c>
      <c r="T1518" s="196">
        <v>0.52398561802851951</v>
      </c>
      <c r="U1518" s="219">
        <v>736794</v>
      </c>
      <c r="V1518" s="196">
        <v>4.125267662123175</v>
      </c>
      <c r="W1518" s="219">
        <v>457972</v>
      </c>
      <c r="X1518" s="196">
        <v>1.0975878762583742</v>
      </c>
      <c r="Y1518" s="194">
        <v>76.312097167968744</v>
      </c>
      <c r="Z1518" s="194">
        <v>29.151045608520509</v>
      </c>
      <c r="AA1518" s="194">
        <v>233835.046875</v>
      </c>
      <c r="AB1518" s="194">
        <v>35042.69287109375</v>
      </c>
    </row>
    <row r="1519" spans="1:28">
      <c r="A1519" s="352">
        <v>41826</v>
      </c>
      <c r="B1519" s="180" t="s">
        <v>175</v>
      </c>
      <c r="C1519" s="180"/>
      <c r="D1519" s="241"/>
      <c r="E1519" s="219">
        <v>603</v>
      </c>
      <c r="F1519" s="219">
        <v>67</v>
      </c>
      <c r="G1519" s="219">
        <v>1750</v>
      </c>
      <c r="H1519" s="219">
        <v>181</v>
      </c>
      <c r="I1519" s="219">
        <v>5750</v>
      </c>
      <c r="J1519" s="219">
        <v>634</v>
      </c>
      <c r="K1519" s="219">
        <v>67585</v>
      </c>
      <c r="L1519" s="219">
        <v>50266953</v>
      </c>
      <c r="M1519" s="196">
        <v>0.1344521518939093</v>
      </c>
      <c r="N1519" s="219">
        <v>161918032</v>
      </c>
      <c r="O1519" s="219">
        <v>162869418</v>
      </c>
      <c r="P1519" s="196">
        <v>99.415859642845902</v>
      </c>
      <c r="Q1519" s="219">
        <v>0</v>
      </c>
      <c r="R1519" s="196" t="e">
        <v>#DIV/0!</v>
      </c>
      <c r="S1519" s="219">
        <v>0</v>
      </c>
      <c r="T1519" s="196" t="e">
        <v>#DIV/0!</v>
      </c>
      <c r="U1519" s="219">
        <v>310929</v>
      </c>
      <c r="V1519" s="196">
        <v>460.05622270151559</v>
      </c>
      <c r="W1519" s="219">
        <v>834005</v>
      </c>
      <c r="X1519" s="196">
        <v>0.51507851199391441</v>
      </c>
      <c r="Y1519" s="194">
        <v>40.851615905761719</v>
      </c>
      <c r="Z1519" s="194">
        <v>25.48653507232666</v>
      </c>
      <c r="AA1519" s="194">
        <v>293358.76953125</v>
      </c>
      <c r="AB1519" s="194">
        <v>57940.685546875</v>
      </c>
    </row>
    <row r="1520" spans="1:28">
      <c r="A1520" s="352">
        <v>41826</v>
      </c>
      <c r="B1520" s="218" t="s">
        <v>135</v>
      </c>
      <c r="C1520" s="126"/>
      <c r="D1520" s="241"/>
      <c r="E1520" s="219">
        <v>655</v>
      </c>
      <c r="F1520" s="219">
        <v>25</v>
      </c>
      <c r="G1520" s="219">
        <v>1954</v>
      </c>
      <c r="H1520" s="219">
        <v>74</v>
      </c>
      <c r="I1520" s="219">
        <v>4536</v>
      </c>
      <c r="J1520" s="219">
        <v>211</v>
      </c>
      <c r="K1520" s="189">
        <v>20033802</v>
      </c>
      <c r="L1520" s="189">
        <v>20045518</v>
      </c>
      <c r="M1520" s="196">
        <v>99.941553019482953</v>
      </c>
      <c r="N1520" s="189">
        <v>95682278</v>
      </c>
      <c r="O1520" s="189">
        <v>96076381</v>
      </c>
      <c r="P1520" s="196">
        <v>99.589802409397578</v>
      </c>
      <c r="Q1520" s="189">
        <v>335171</v>
      </c>
      <c r="R1520" s="192">
        <v>1.6720495974117693</v>
      </c>
      <c r="S1520" s="189">
        <v>80201</v>
      </c>
      <c r="T1520" s="192">
        <v>8.347629196932789E-2</v>
      </c>
      <c r="U1520" s="189">
        <v>179972</v>
      </c>
      <c r="V1520" s="205">
        <v>0.89834171183746403</v>
      </c>
      <c r="W1520" s="189">
        <v>108014</v>
      </c>
      <c r="X1520" s="205">
        <v>0.11288819934786354</v>
      </c>
      <c r="Y1520" s="203">
        <v>108.46787261962891</v>
      </c>
      <c r="Z1520" s="203">
        <v>25.873489379882812</v>
      </c>
      <c r="AA1520" s="203">
        <v>252799.65234375</v>
      </c>
      <c r="AB1520" s="203">
        <v>37879.80224609375</v>
      </c>
    </row>
    <row r="1521" spans="1:28">
      <c r="A1521" s="352">
        <v>41826</v>
      </c>
      <c r="B1521" s="218" t="s">
        <v>121</v>
      </c>
      <c r="C1521" s="218" t="s">
        <v>122</v>
      </c>
      <c r="D1521" s="241"/>
      <c r="E1521" s="305">
        <v>168</v>
      </c>
      <c r="F1521" s="305">
        <v>48</v>
      </c>
      <c r="G1521" s="305">
        <v>492</v>
      </c>
      <c r="H1521" s="305">
        <v>145</v>
      </c>
      <c r="I1521" s="305">
        <v>1932</v>
      </c>
      <c r="J1521" s="305">
        <v>609</v>
      </c>
      <c r="K1521" s="215">
        <v>6234537</v>
      </c>
      <c r="L1521" s="215">
        <v>6467111</v>
      </c>
      <c r="M1521" s="216">
        <v>96.403739929199219</v>
      </c>
      <c r="N1521" s="215">
        <v>15005461</v>
      </c>
      <c r="O1521" s="215">
        <v>15390584</v>
      </c>
      <c r="P1521" s="216">
        <v>97.497673034667969</v>
      </c>
      <c r="Q1521" s="215">
        <v>88241</v>
      </c>
      <c r="R1521" s="217">
        <v>1.3644578456878662</v>
      </c>
      <c r="S1521" s="215">
        <v>141526</v>
      </c>
      <c r="T1521" s="217">
        <v>0.91956222057342529</v>
      </c>
      <c r="U1521" s="215">
        <v>321658</v>
      </c>
      <c r="V1521" s="217">
        <v>5.1592926979064941</v>
      </c>
      <c r="W1521" s="215">
        <v>213926</v>
      </c>
      <c r="X1521" s="217">
        <v>1.4256542921066284</v>
      </c>
      <c r="Y1521" s="217">
        <v>66.302253723144531</v>
      </c>
      <c r="Z1521" s="217">
        <v>24.393363952636719</v>
      </c>
      <c r="AA1521" s="217">
        <v>75277.8046875</v>
      </c>
      <c r="AB1521" s="216">
        <v>10818.0830078125</v>
      </c>
    </row>
    <row r="1522" spans="1:28">
      <c r="A1522" s="352">
        <v>41826</v>
      </c>
      <c r="B1522" s="242" t="s">
        <v>123</v>
      </c>
      <c r="C1522" s="218" t="s">
        <v>122</v>
      </c>
      <c r="D1522" s="241"/>
      <c r="E1522" s="305">
        <v>158</v>
      </c>
      <c r="F1522" s="305">
        <v>10</v>
      </c>
      <c r="G1522" s="305">
        <v>480</v>
      </c>
      <c r="H1522" s="305">
        <v>29</v>
      </c>
      <c r="I1522" s="305">
        <v>1567</v>
      </c>
      <c r="J1522" s="305">
        <v>111</v>
      </c>
      <c r="K1522" s="215">
        <v>3639303</v>
      </c>
      <c r="L1522" s="215">
        <v>3706759</v>
      </c>
      <c r="M1522" s="216">
        <v>98.180191040039063</v>
      </c>
      <c r="N1522" s="215">
        <v>7678375</v>
      </c>
      <c r="O1522" s="215">
        <v>7841574</v>
      </c>
      <c r="P1522" s="216">
        <v>97.918800354003906</v>
      </c>
      <c r="Q1522" s="215">
        <v>5836</v>
      </c>
      <c r="R1522" s="217">
        <v>0.1574421226978302</v>
      </c>
      <c r="S1522" s="215">
        <v>8861</v>
      </c>
      <c r="T1522" s="217">
        <v>0.11300027370452881</v>
      </c>
      <c r="U1522" s="215">
        <v>108309</v>
      </c>
      <c r="V1522" s="217">
        <v>2.9760918617248535</v>
      </c>
      <c r="W1522" s="215">
        <v>68179</v>
      </c>
      <c r="X1522" s="217">
        <v>0.88793528079986572</v>
      </c>
      <c r="Y1522" s="217">
        <v>82.426261901855469</v>
      </c>
      <c r="Z1522" s="217">
        <v>31.919033050537109</v>
      </c>
      <c r="AA1522" s="217">
        <v>49283.41796875</v>
      </c>
      <c r="AB1522" s="216">
        <v>7570.7705078125</v>
      </c>
    </row>
    <row r="1523" spans="1:28">
      <c r="A1523" s="352">
        <v>41826</v>
      </c>
      <c r="B1523" s="242" t="s">
        <v>183</v>
      </c>
      <c r="C1523" s="218" t="s">
        <v>122</v>
      </c>
      <c r="D1523" s="241"/>
      <c r="E1523" s="305">
        <v>128</v>
      </c>
      <c r="F1523" s="305">
        <v>6</v>
      </c>
      <c r="G1523" s="305">
        <v>382</v>
      </c>
      <c r="H1523" s="305">
        <v>18</v>
      </c>
      <c r="I1523" s="305">
        <v>1450</v>
      </c>
      <c r="J1523" s="305">
        <v>72</v>
      </c>
      <c r="K1523" s="215">
        <v>2982048</v>
      </c>
      <c r="L1523" s="215">
        <v>3045201</v>
      </c>
      <c r="M1523" s="216">
        <v>97.9261474609375</v>
      </c>
      <c r="N1523" s="215">
        <v>6664035</v>
      </c>
      <c r="O1523" s="215">
        <v>6800535</v>
      </c>
      <c r="P1523" s="216">
        <v>97.992805480957031</v>
      </c>
      <c r="Q1523" s="215">
        <v>5262</v>
      </c>
      <c r="R1523" s="217">
        <v>0.17279647290706635</v>
      </c>
      <c r="S1523" s="215">
        <v>30184</v>
      </c>
      <c r="T1523" s="217">
        <v>0.4438474178314209</v>
      </c>
      <c r="U1523" s="215">
        <v>100148</v>
      </c>
      <c r="V1523" s="217">
        <v>3.358363151550293</v>
      </c>
      <c r="W1523" s="215">
        <v>57187</v>
      </c>
      <c r="X1523" s="217">
        <v>0.85814374685287476</v>
      </c>
      <c r="Y1523" s="217">
        <v>80.331947326660156</v>
      </c>
      <c r="Z1523" s="217">
        <v>30.644990921020508</v>
      </c>
      <c r="AA1523" s="217">
        <v>38307.5</v>
      </c>
      <c r="AB1523" s="216">
        <v>6126.14208984375</v>
      </c>
    </row>
    <row r="1524" spans="1:28">
      <c r="A1524" s="352">
        <v>41826</v>
      </c>
      <c r="B1524" s="181" t="s">
        <v>126</v>
      </c>
      <c r="C1524" s="218" t="s">
        <v>122</v>
      </c>
      <c r="D1524" s="241"/>
      <c r="E1524" s="305">
        <v>103</v>
      </c>
      <c r="F1524" s="305">
        <v>4</v>
      </c>
      <c r="G1524" s="305">
        <v>302</v>
      </c>
      <c r="H1524" s="305">
        <v>12</v>
      </c>
      <c r="I1524" s="305">
        <v>930</v>
      </c>
      <c r="J1524" s="305">
        <v>32</v>
      </c>
      <c r="K1524" s="215">
        <v>2439593</v>
      </c>
      <c r="L1524" s="215">
        <v>2489143</v>
      </c>
      <c r="M1524" s="216">
        <v>98.009353637695313</v>
      </c>
      <c r="N1524" s="215">
        <v>5549615</v>
      </c>
      <c r="O1524" s="215">
        <v>5644956</v>
      </c>
      <c r="P1524" s="216">
        <v>98.311042785644531</v>
      </c>
      <c r="Q1524" s="215">
        <v>1484</v>
      </c>
      <c r="R1524" s="217">
        <v>5.9618912637233734E-2</v>
      </c>
      <c r="S1524" s="215">
        <v>831</v>
      </c>
      <c r="T1524" s="217">
        <v>1.4721106737852097E-2</v>
      </c>
      <c r="U1524" s="215">
        <v>82965</v>
      </c>
      <c r="V1524" s="217">
        <v>3.4007720947265625</v>
      </c>
      <c r="W1524" s="215">
        <v>49896</v>
      </c>
      <c r="X1524" s="217">
        <v>0.89908939599990845</v>
      </c>
      <c r="Y1524" s="217">
        <v>83.198883056640625</v>
      </c>
      <c r="Z1524" s="217">
        <v>31.079347610473633</v>
      </c>
      <c r="AA1524" s="217">
        <v>35655.53515625</v>
      </c>
      <c r="AB1524" s="216">
        <v>5197.826171875</v>
      </c>
    </row>
    <row r="1525" spans="1:28">
      <c r="A1525" s="352">
        <v>41826</v>
      </c>
      <c r="B1525" s="181" t="s">
        <v>184</v>
      </c>
      <c r="C1525" s="218" t="s">
        <v>122</v>
      </c>
      <c r="D1525" s="241"/>
      <c r="E1525" s="305">
        <v>95</v>
      </c>
      <c r="F1525" s="305">
        <v>15</v>
      </c>
      <c r="G1525" s="305">
        <v>282</v>
      </c>
      <c r="H1525" s="305">
        <v>45</v>
      </c>
      <c r="I1525" s="305">
        <v>948</v>
      </c>
      <c r="J1525" s="305">
        <v>184</v>
      </c>
      <c r="K1525" s="215">
        <v>2565033</v>
      </c>
      <c r="L1525" s="215">
        <v>2634420</v>
      </c>
      <c r="M1525" s="216">
        <v>97.366134643554688</v>
      </c>
      <c r="N1525" s="215">
        <v>6827829</v>
      </c>
      <c r="O1525" s="215">
        <v>6990888</v>
      </c>
      <c r="P1525" s="216">
        <v>97.667549133300781</v>
      </c>
      <c r="Q1525" s="215">
        <v>14828</v>
      </c>
      <c r="R1525" s="217">
        <v>0.56285631656646729</v>
      </c>
      <c r="S1525" s="215">
        <v>42175</v>
      </c>
      <c r="T1525" s="217">
        <v>0.60328531265258789</v>
      </c>
      <c r="U1525" s="215">
        <v>123714</v>
      </c>
      <c r="V1525" s="217">
        <v>4.8230957984924316</v>
      </c>
      <c r="W1525" s="215">
        <v>68784</v>
      </c>
      <c r="X1525" s="217">
        <v>1.0074065923690796</v>
      </c>
      <c r="Y1525" s="217">
        <v>69.301139831542969</v>
      </c>
      <c r="Z1525" s="217">
        <v>27.71849250793457</v>
      </c>
      <c r="AA1525" s="217">
        <v>35310.7890625</v>
      </c>
      <c r="AB1525" s="216">
        <v>5329.87109375</v>
      </c>
    </row>
    <row r="1526" spans="1:28">
      <c r="A1526" s="352">
        <v>41826</v>
      </c>
      <c r="B1526" s="181" t="s">
        <v>131</v>
      </c>
      <c r="C1526" s="218" t="s">
        <v>176</v>
      </c>
      <c r="D1526" s="241"/>
      <c r="E1526" s="305">
        <v>164</v>
      </c>
      <c r="F1526" s="305">
        <v>19</v>
      </c>
      <c r="G1526" s="305">
        <v>478</v>
      </c>
      <c r="H1526" s="305">
        <v>47</v>
      </c>
      <c r="I1526" s="305">
        <v>1528</v>
      </c>
      <c r="J1526" s="305">
        <v>162</v>
      </c>
      <c r="K1526" s="215">
        <v>18375</v>
      </c>
      <c r="L1526" s="215">
        <v>14616706</v>
      </c>
      <c r="M1526" s="216">
        <v>0.1257123202085495</v>
      </c>
      <c r="N1526" s="215">
        <v>44806896</v>
      </c>
      <c r="O1526" s="215">
        <v>45066996</v>
      </c>
      <c r="P1526" s="216">
        <v>99.422859191894531</v>
      </c>
      <c r="Q1526" s="215">
        <v>0</v>
      </c>
      <c r="R1526" s="217">
        <v>0</v>
      </c>
      <c r="S1526" s="215">
        <v>0</v>
      </c>
      <c r="T1526" s="217">
        <v>0</v>
      </c>
      <c r="U1526" s="215">
        <v>87858</v>
      </c>
      <c r="V1526" s="217">
        <v>478.13876342773437</v>
      </c>
      <c r="W1526" s="215">
        <v>308951</v>
      </c>
      <c r="X1526" s="217">
        <v>0.68951660394668579</v>
      </c>
      <c r="Y1526" s="217">
        <v>41.1064453125</v>
      </c>
      <c r="Z1526" s="217">
        <v>25.483192443847656</v>
      </c>
      <c r="AA1526" s="217">
        <v>78203.3515625</v>
      </c>
      <c r="AB1526" s="216">
        <v>15684.0634765625</v>
      </c>
    </row>
    <row r="1527" spans="1:28">
      <c r="A1527" s="352">
        <v>41826</v>
      </c>
      <c r="B1527" s="181" t="s">
        <v>124</v>
      </c>
      <c r="C1527" s="181" t="s">
        <v>176</v>
      </c>
      <c r="D1527" s="241"/>
      <c r="E1527" s="180">
        <v>112</v>
      </c>
      <c r="F1527" s="180">
        <v>36</v>
      </c>
      <c r="G1527" s="180">
        <v>330</v>
      </c>
      <c r="H1527" s="180">
        <v>98</v>
      </c>
      <c r="I1527" s="180">
        <v>1241</v>
      </c>
      <c r="J1527" s="180">
        <v>344</v>
      </c>
      <c r="K1527" s="215">
        <v>14980</v>
      </c>
      <c r="L1527" s="215">
        <v>10110240</v>
      </c>
      <c r="M1527" s="216">
        <v>0.14816661179065704</v>
      </c>
      <c r="N1527" s="215">
        <v>28538004</v>
      </c>
      <c r="O1527" s="215">
        <v>28832814</v>
      </c>
      <c r="P1527" s="216">
        <v>98.977516174316406</v>
      </c>
      <c r="Q1527" s="215">
        <v>0</v>
      </c>
      <c r="R1527" s="217">
        <v>0</v>
      </c>
      <c r="S1527" s="215">
        <v>0</v>
      </c>
      <c r="T1527" s="217">
        <v>0</v>
      </c>
      <c r="U1527" s="215">
        <v>68905</v>
      </c>
      <c r="V1527" s="217">
        <v>459.97998046875</v>
      </c>
      <c r="W1527" s="215">
        <v>154590</v>
      </c>
      <c r="X1527" s="217">
        <v>0.54169869422912598</v>
      </c>
      <c r="Y1527" s="217">
        <v>39.826316833496094</v>
      </c>
      <c r="Z1527" s="217">
        <v>25.384729385375977</v>
      </c>
      <c r="AA1527" s="217">
        <v>48756.24609375</v>
      </c>
      <c r="AB1527" s="216">
        <v>9572.48046875</v>
      </c>
    </row>
    <row r="1528" spans="1:28">
      <c r="A1528" s="352">
        <v>41826</v>
      </c>
      <c r="B1528" s="206" t="s">
        <v>133</v>
      </c>
      <c r="C1528" s="206" t="s">
        <v>176</v>
      </c>
      <c r="D1528" s="241"/>
      <c r="E1528" s="180">
        <v>163</v>
      </c>
      <c r="F1528" s="180">
        <v>6</v>
      </c>
      <c r="G1528" s="180">
        <v>482</v>
      </c>
      <c r="H1528" s="180">
        <v>18</v>
      </c>
      <c r="I1528" s="180">
        <v>1491</v>
      </c>
      <c r="J1528" s="180">
        <v>64</v>
      </c>
      <c r="K1528" s="254">
        <v>17500</v>
      </c>
      <c r="L1528" s="254">
        <v>14482439</v>
      </c>
      <c r="M1528" s="246">
        <v>0.12083599716424942</v>
      </c>
      <c r="N1528" s="254">
        <v>50774160</v>
      </c>
      <c r="O1528" s="254">
        <v>50959824</v>
      </c>
      <c r="P1528" s="246">
        <v>99.635665893554688</v>
      </c>
      <c r="Q1528" s="254">
        <v>0</v>
      </c>
      <c r="R1528" s="249">
        <v>0</v>
      </c>
      <c r="S1528" s="254">
        <v>0</v>
      </c>
      <c r="T1528" s="249">
        <v>0</v>
      </c>
      <c r="U1528" s="254">
        <v>80949</v>
      </c>
      <c r="V1528" s="249">
        <v>462.56570434570312</v>
      </c>
      <c r="W1528" s="254">
        <v>211540</v>
      </c>
      <c r="X1528" s="249">
        <v>0.41662925481796265</v>
      </c>
      <c r="Y1528" s="249">
        <v>41.340110778808594</v>
      </c>
      <c r="Z1528" s="249">
        <v>25.840461730957031</v>
      </c>
      <c r="AA1528" s="249">
        <v>97313.9921875</v>
      </c>
      <c r="AB1528" s="246">
        <v>19139.1875</v>
      </c>
    </row>
    <row r="1529" spans="1:28">
      <c r="A1529" s="352">
        <v>41826</v>
      </c>
      <c r="B1529" s="206" t="s">
        <v>125</v>
      </c>
      <c r="C1529" s="206" t="s">
        <v>176</v>
      </c>
      <c r="D1529" s="241"/>
      <c r="E1529" s="180">
        <v>164</v>
      </c>
      <c r="F1529" s="180">
        <v>6</v>
      </c>
      <c r="G1529" s="180">
        <v>460</v>
      </c>
      <c r="H1529" s="180">
        <v>18</v>
      </c>
      <c r="I1529" s="180">
        <v>1490</v>
      </c>
      <c r="J1529" s="180">
        <v>64</v>
      </c>
      <c r="K1529" s="254">
        <v>16730</v>
      </c>
      <c r="L1529" s="254">
        <v>11057568</v>
      </c>
      <c r="M1529" s="246">
        <v>0.15129908919334412</v>
      </c>
      <c r="N1529" s="254">
        <v>37798972</v>
      </c>
      <c r="O1529" s="254">
        <v>38009784</v>
      </c>
      <c r="P1529" s="246">
        <v>99.44537353515625</v>
      </c>
      <c r="Q1529" s="254">
        <v>0</v>
      </c>
      <c r="R1529" s="249">
        <v>0</v>
      </c>
      <c r="S1529" s="254">
        <v>0</v>
      </c>
      <c r="T1529" s="249">
        <v>0</v>
      </c>
      <c r="U1529" s="254">
        <v>73217</v>
      </c>
      <c r="V1529" s="249">
        <v>437.63897705078125</v>
      </c>
      <c r="W1529" s="254">
        <v>158924</v>
      </c>
      <c r="X1529" s="249">
        <v>0.42044529318809509</v>
      </c>
      <c r="Y1529" s="249">
        <v>41.133590698242188</v>
      </c>
      <c r="Z1529" s="249">
        <v>25.237756729125977</v>
      </c>
      <c r="AA1529" s="249">
        <v>69085.1796875</v>
      </c>
      <c r="AB1529" s="246">
        <v>13544.9541015625</v>
      </c>
    </row>
    <row r="1530" spans="1:28">
      <c r="A1530" s="352">
        <v>41826</v>
      </c>
      <c r="B1530" s="181" t="s">
        <v>127</v>
      </c>
      <c r="C1530" s="181" t="s">
        <v>128</v>
      </c>
      <c r="D1530" s="241"/>
      <c r="E1530" s="388">
        <v>150</v>
      </c>
      <c r="F1530" s="388">
        <v>12</v>
      </c>
      <c r="G1530" s="388">
        <v>450</v>
      </c>
      <c r="H1530" s="388">
        <v>36</v>
      </c>
      <c r="I1530" s="388">
        <v>1455</v>
      </c>
      <c r="J1530" s="388">
        <v>122</v>
      </c>
      <c r="K1530" s="187">
        <v>5397813</v>
      </c>
      <c r="L1530" s="187">
        <v>5403023</v>
      </c>
      <c r="M1530" s="185">
        <v>99.903572082519531</v>
      </c>
      <c r="N1530" s="187">
        <v>22773768</v>
      </c>
      <c r="O1530" s="187">
        <v>22858872</v>
      </c>
      <c r="P1530" s="185">
        <v>99.627700805664063</v>
      </c>
      <c r="Q1530" s="187">
        <v>111886</v>
      </c>
      <c r="R1530" s="186">
        <v>2.0708036422729492</v>
      </c>
      <c r="S1530" s="187">
        <v>5627</v>
      </c>
      <c r="T1530" s="186">
        <v>2.4616261944174767E-2</v>
      </c>
      <c r="U1530" s="187">
        <v>48925</v>
      </c>
      <c r="V1530" s="186">
        <v>0.90638560056686401</v>
      </c>
      <c r="W1530" s="187">
        <v>18675</v>
      </c>
      <c r="X1530" s="186">
        <v>8.2002237439155579E-2</v>
      </c>
      <c r="Y1530" s="186">
        <v>112.66342163085937</v>
      </c>
      <c r="Z1530" s="186">
        <v>26.655029296875</v>
      </c>
      <c r="AA1530" s="186">
        <v>58638.3359375</v>
      </c>
      <c r="AB1530" s="185">
        <v>8594.4482421875</v>
      </c>
    </row>
    <row r="1531" spans="1:28">
      <c r="A1531" s="352">
        <v>41826</v>
      </c>
      <c r="B1531" s="181" t="s">
        <v>129</v>
      </c>
      <c r="C1531" s="181" t="s">
        <v>128</v>
      </c>
      <c r="D1531" s="241"/>
      <c r="E1531" s="388">
        <v>151</v>
      </c>
      <c r="F1531" s="388">
        <v>3</v>
      </c>
      <c r="G1531" s="388">
        <v>449</v>
      </c>
      <c r="H1531" s="388">
        <v>8</v>
      </c>
      <c r="I1531" s="388">
        <v>1253</v>
      </c>
      <c r="J1531" s="388">
        <v>26</v>
      </c>
      <c r="K1531" s="187">
        <v>2948650</v>
      </c>
      <c r="L1531" s="187">
        <v>2952016</v>
      </c>
      <c r="M1531" s="185">
        <v>99.885978698730469</v>
      </c>
      <c r="N1531" s="187">
        <v>14222538</v>
      </c>
      <c r="O1531" s="187">
        <v>14287125</v>
      </c>
      <c r="P1531" s="185">
        <v>99.547935485839844</v>
      </c>
      <c r="Q1531" s="187">
        <v>19308</v>
      </c>
      <c r="R1531" s="186">
        <v>0.65406149625778198</v>
      </c>
      <c r="S1531" s="187">
        <v>1915</v>
      </c>
      <c r="T1531" s="186">
        <v>1.3403676450252533E-2</v>
      </c>
      <c r="U1531" s="187">
        <v>30324</v>
      </c>
      <c r="V1531" s="186">
        <v>1.0284028053283691</v>
      </c>
      <c r="W1531" s="187">
        <v>12830</v>
      </c>
      <c r="X1531" s="186">
        <v>9.0208932757377625E-2</v>
      </c>
      <c r="Y1531" s="186">
        <v>100.52397155761719</v>
      </c>
      <c r="Z1531" s="186">
        <v>25.835994720458984</v>
      </c>
      <c r="AA1531" s="186">
        <v>37986.53515625</v>
      </c>
      <c r="AB1531" s="185">
        <v>5443.77685546875</v>
      </c>
    </row>
    <row r="1532" spans="1:28">
      <c r="A1532" s="352">
        <v>41826</v>
      </c>
      <c r="B1532" s="199" t="s">
        <v>130</v>
      </c>
      <c r="C1532" s="199" t="s">
        <v>128</v>
      </c>
      <c r="D1532" s="241"/>
      <c r="E1532" s="219">
        <v>176</v>
      </c>
      <c r="F1532" s="219">
        <v>5</v>
      </c>
      <c r="G1532" s="219">
        <v>528</v>
      </c>
      <c r="H1532" s="219">
        <v>15</v>
      </c>
      <c r="I1532" s="219">
        <v>849</v>
      </c>
      <c r="J1532" s="219">
        <v>32</v>
      </c>
      <c r="K1532" s="255">
        <v>5988909</v>
      </c>
      <c r="L1532" s="255">
        <v>5989997</v>
      </c>
      <c r="M1532" s="196">
        <v>99.981834411621094</v>
      </c>
      <c r="N1532" s="255">
        <v>30694348</v>
      </c>
      <c r="O1532" s="255">
        <v>30822252</v>
      </c>
      <c r="P1532" s="196">
        <v>99.585029602050781</v>
      </c>
      <c r="Q1532" s="255">
        <v>37086</v>
      </c>
      <c r="R1532" s="214">
        <v>0.61913222074508667</v>
      </c>
      <c r="S1532" s="255">
        <v>10179</v>
      </c>
      <c r="T1532" s="214">
        <v>3.3024843782186508E-2</v>
      </c>
      <c r="U1532" s="255">
        <v>47667</v>
      </c>
      <c r="V1532" s="214">
        <v>0.79592126607894897</v>
      </c>
      <c r="W1532" s="255">
        <v>37460</v>
      </c>
      <c r="X1532" s="214">
        <v>0.12204201519489288</v>
      </c>
      <c r="Y1532" s="256">
        <v>112.92446899414062</v>
      </c>
      <c r="Z1532" s="256">
        <v>26.113742828369141</v>
      </c>
      <c r="AA1532" s="256">
        <v>82667.875</v>
      </c>
      <c r="AB1532" s="256">
        <v>13174.876953125</v>
      </c>
    </row>
    <row r="1533" spans="1:28">
      <c r="A1533" s="352">
        <v>41826</v>
      </c>
      <c r="B1533" s="180" t="s">
        <v>132</v>
      </c>
      <c r="C1533" s="180" t="s">
        <v>128</v>
      </c>
      <c r="D1533" s="241"/>
      <c r="E1533" s="219">
        <v>178</v>
      </c>
      <c r="F1533" s="219">
        <v>5</v>
      </c>
      <c r="G1533" s="219">
        <v>527</v>
      </c>
      <c r="H1533" s="219">
        <v>15</v>
      </c>
      <c r="I1533" s="219">
        <v>979</v>
      </c>
      <c r="J1533" s="219">
        <v>31</v>
      </c>
      <c r="K1533" s="219">
        <v>5698430</v>
      </c>
      <c r="L1533" s="219">
        <v>5700482</v>
      </c>
      <c r="M1533" s="196">
        <v>99.964004516601563</v>
      </c>
      <c r="N1533" s="219">
        <v>27991624</v>
      </c>
      <c r="O1533" s="219">
        <v>28108132</v>
      </c>
      <c r="P1533" s="196">
        <v>99.585502624511719</v>
      </c>
      <c r="Q1533" s="219">
        <v>166891</v>
      </c>
      <c r="R1533" s="196">
        <v>2.9276647567749023</v>
      </c>
      <c r="S1533" s="219">
        <v>62480</v>
      </c>
      <c r="T1533" s="196">
        <v>0.22228442132472992</v>
      </c>
      <c r="U1533" s="219">
        <v>53056</v>
      </c>
      <c r="V1533" s="196">
        <v>0.93106347322463989</v>
      </c>
      <c r="W1533" s="219">
        <v>39049</v>
      </c>
      <c r="X1533" s="196">
        <v>0.13950245082378387</v>
      </c>
      <c r="Y1533" s="194">
        <v>107.75962829589844</v>
      </c>
      <c r="Z1533" s="194">
        <v>24.889190673828125</v>
      </c>
      <c r="AA1533" s="194">
        <v>73506.90625</v>
      </c>
      <c r="AB1533" s="194">
        <v>10666.7001953125</v>
      </c>
    </row>
    <row r="1534" spans="1:28">
      <c r="A1534" s="352">
        <v>41825</v>
      </c>
      <c r="B1534" s="199" t="s">
        <v>6</v>
      </c>
      <c r="C1534" s="199"/>
      <c r="D1534" s="241"/>
      <c r="E1534" s="219">
        <v>1910</v>
      </c>
      <c r="F1534" s="219">
        <v>175</v>
      </c>
      <c r="G1534" s="219">
        <v>5642</v>
      </c>
      <c r="H1534" s="219">
        <v>504</v>
      </c>
      <c r="I1534" s="219">
        <v>17129</v>
      </c>
      <c r="J1534" s="219">
        <v>1855</v>
      </c>
      <c r="K1534" s="255">
        <v>37870687</v>
      </c>
      <c r="L1534" s="255">
        <v>88125712</v>
      </c>
      <c r="M1534" s="196">
        <v>42.973482018505564</v>
      </c>
      <c r="N1534" s="255">
        <v>301335382</v>
      </c>
      <c r="O1534" s="255">
        <v>303646630</v>
      </c>
      <c r="P1534" s="196">
        <v>99.238836274916011</v>
      </c>
      <c r="Q1534" s="255">
        <v>440596</v>
      </c>
      <c r="R1534" s="214" t="e">
        <v>#DIV/0!</v>
      </c>
      <c r="S1534" s="255">
        <v>302475</v>
      </c>
      <c r="T1534" s="214">
        <v>0.21859018044133738</v>
      </c>
      <c r="U1534" s="255">
        <v>1262288</v>
      </c>
      <c r="V1534" s="214">
        <v>3.3331531993947618</v>
      </c>
      <c r="W1534" s="255">
        <v>1378641</v>
      </c>
      <c r="X1534" s="214">
        <v>0.45751049406687977</v>
      </c>
      <c r="Y1534" s="256">
        <v>74.997485224405921</v>
      </c>
      <c r="Z1534" s="256">
        <v>26.718997573852537</v>
      </c>
      <c r="AA1534" s="256">
        <v>792544.546875</v>
      </c>
      <c r="AB1534" s="256">
        <v>130019.25341796875</v>
      </c>
    </row>
    <row r="1535" spans="1:28">
      <c r="A1535" s="352">
        <v>41825</v>
      </c>
      <c r="B1535" s="180" t="s">
        <v>134</v>
      </c>
      <c r="C1535" s="180"/>
      <c r="D1535" s="241"/>
      <c r="E1535" s="219">
        <v>652</v>
      </c>
      <c r="F1535" s="219">
        <v>83</v>
      </c>
      <c r="G1535" s="219">
        <v>1938</v>
      </c>
      <c r="H1535" s="219">
        <v>249</v>
      </c>
      <c r="I1535" s="219">
        <v>6827</v>
      </c>
      <c r="J1535" s="219">
        <v>1008</v>
      </c>
      <c r="K1535" s="219">
        <v>17978844</v>
      </c>
      <c r="L1535" s="219">
        <v>18448421</v>
      </c>
      <c r="M1535" s="196">
        <v>97.454649370805242</v>
      </c>
      <c r="N1535" s="219">
        <v>42137534</v>
      </c>
      <c r="O1535" s="219">
        <v>43095798</v>
      </c>
      <c r="P1535" s="196">
        <v>97.776432867074419</v>
      </c>
      <c r="Q1535" s="219">
        <v>95835</v>
      </c>
      <c r="R1535" s="196">
        <v>0.51947534362148418</v>
      </c>
      <c r="S1535" s="219">
        <v>220663</v>
      </c>
      <c r="T1535" s="196">
        <v>0.512029026163765</v>
      </c>
      <c r="U1535" s="219">
        <v>759184</v>
      </c>
      <c r="V1535" s="196">
        <v>4.2226520001879004</v>
      </c>
      <c r="W1535" s="219">
        <v>469991</v>
      </c>
      <c r="X1535" s="196">
        <v>1.1153737554559149</v>
      </c>
      <c r="Y1535" s="194">
        <v>77.19351501464844</v>
      </c>
      <c r="Z1535" s="194">
        <v>28.994101333618165</v>
      </c>
      <c r="AA1535" s="194">
        <v>240842.171875</v>
      </c>
      <c r="AB1535" s="194">
        <v>34919.59619140625</v>
      </c>
    </row>
    <row r="1536" spans="1:28">
      <c r="A1536" s="352">
        <v>41825</v>
      </c>
      <c r="B1536" s="180" t="s">
        <v>175</v>
      </c>
      <c r="C1536" s="180"/>
      <c r="D1536" s="241"/>
      <c r="E1536" s="219">
        <v>603</v>
      </c>
      <c r="F1536" s="219">
        <v>67</v>
      </c>
      <c r="G1536" s="219">
        <v>1750</v>
      </c>
      <c r="H1536" s="219">
        <v>181</v>
      </c>
      <c r="I1536" s="219">
        <v>5750</v>
      </c>
      <c r="J1536" s="219">
        <v>634</v>
      </c>
      <c r="K1536" s="219">
        <v>67585</v>
      </c>
      <c r="L1536" s="219">
        <v>49841962</v>
      </c>
      <c r="M1536" s="196">
        <v>0.13559859461391188</v>
      </c>
      <c r="N1536" s="219">
        <v>164305132</v>
      </c>
      <c r="O1536" s="219">
        <v>165271248</v>
      </c>
      <c r="P1536" s="196">
        <v>99.415436132000409</v>
      </c>
      <c r="Q1536" s="219">
        <v>0</v>
      </c>
      <c r="R1536" s="196" t="e">
        <v>#DIV/0!</v>
      </c>
      <c r="S1536" s="219">
        <v>0</v>
      </c>
      <c r="T1536" s="196" t="e">
        <v>#DIV/0!</v>
      </c>
      <c r="U1536" s="219">
        <v>308984</v>
      </c>
      <c r="V1536" s="196">
        <v>457.17836354496052</v>
      </c>
      <c r="W1536" s="219">
        <v>795600</v>
      </c>
      <c r="X1536" s="196">
        <v>0.48422102700223796</v>
      </c>
      <c r="Y1536" s="194">
        <v>41.055583953857422</v>
      </c>
      <c r="Z1536" s="194">
        <v>25.644477844238281</v>
      </c>
      <c r="AA1536" s="194">
        <v>303967.62890625</v>
      </c>
      <c r="AB1536" s="194">
        <v>58785.74609375</v>
      </c>
    </row>
    <row r="1537" spans="1:28">
      <c r="A1537" s="352">
        <v>41825</v>
      </c>
      <c r="B1537" s="218" t="s">
        <v>135</v>
      </c>
      <c r="C1537" s="126"/>
      <c r="D1537" s="241"/>
      <c r="E1537" s="219">
        <v>655</v>
      </c>
      <c r="F1537" s="219">
        <v>25</v>
      </c>
      <c r="G1537" s="219">
        <v>1954</v>
      </c>
      <c r="H1537" s="219">
        <v>74</v>
      </c>
      <c r="I1537" s="219">
        <v>4552</v>
      </c>
      <c r="J1537" s="219">
        <v>213</v>
      </c>
      <c r="K1537" s="189">
        <v>19824258</v>
      </c>
      <c r="L1537" s="189">
        <v>19835329</v>
      </c>
      <c r="M1537" s="196">
        <v>99.944185448096164</v>
      </c>
      <c r="N1537" s="189">
        <v>94892716</v>
      </c>
      <c r="O1537" s="189">
        <v>95279584</v>
      </c>
      <c r="P1537" s="196">
        <v>99.593965481629311</v>
      </c>
      <c r="Q1537" s="189">
        <v>344761</v>
      </c>
      <c r="R1537" s="192">
        <v>1.7381158936165111</v>
      </c>
      <c r="S1537" s="189">
        <v>81812</v>
      </c>
      <c r="T1537" s="192">
        <v>8.5865194131599959E-2</v>
      </c>
      <c r="U1537" s="189">
        <v>194120</v>
      </c>
      <c r="V1537" s="205">
        <v>0.97920437105004565</v>
      </c>
      <c r="W1537" s="189">
        <v>113050</v>
      </c>
      <c r="X1537" s="205">
        <v>0.11913453902601903</v>
      </c>
      <c r="Y1537" s="203">
        <v>106.74335670471191</v>
      </c>
      <c r="Z1537" s="203">
        <v>25.518413543701172</v>
      </c>
      <c r="AA1537" s="203">
        <v>247734.74609375</v>
      </c>
      <c r="AB1537" s="203">
        <v>36313.9111328125</v>
      </c>
    </row>
    <row r="1538" spans="1:28">
      <c r="A1538" s="352">
        <v>41825</v>
      </c>
      <c r="B1538" s="218" t="s">
        <v>121</v>
      </c>
      <c r="C1538" s="218" t="s">
        <v>122</v>
      </c>
      <c r="D1538" s="241"/>
      <c r="E1538" s="305">
        <v>168</v>
      </c>
      <c r="F1538" s="305">
        <v>48</v>
      </c>
      <c r="G1538" s="305">
        <v>492</v>
      </c>
      <c r="H1538" s="305">
        <v>145</v>
      </c>
      <c r="I1538" s="305">
        <v>1932</v>
      </c>
      <c r="J1538" s="305">
        <v>609</v>
      </c>
      <c r="K1538" s="215">
        <v>6336603</v>
      </c>
      <c r="L1538" s="215">
        <v>6554996</v>
      </c>
      <c r="M1538" s="216">
        <v>96.668296813964844</v>
      </c>
      <c r="N1538" s="215">
        <v>15215885</v>
      </c>
      <c r="O1538" s="215">
        <v>15610008</v>
      </c>
      <c r="P1538" s="216">
        <v>97.475189208984375</v>
      </c>
      <c r="Q1538" s="215">
        <v>67789</v>
      </c>
      <c r="R1538" s="217">
        <v>1.0341577529907227</v>
      </c>
      <c r="S1538" s="215">
        <v>141086</v>
      </c>
      <c r="T1538" s="217">
        <v>0.90381759405136108</v>
      </c>
      <c r="U1538" s="215">
        <v>331997</v>
      </c>
      <c r="V1538" s="217">
        <v>5.2393531799316406</v>
      </c>
      <c r="W1538" s="215">
        <v>220989</v>
      </c>
      <c r="X1538" s="217">
        <v>1.4523571729660034</v>
      </c>
      <c r="Y1538" s="217">
        <v>66.46441650390625</v>
      </c>
      <c r="Z1538" s="217">
        <v>24.520334243774414</v>
      </c>
      <c r="AA1538" s="217">
        <v>76011.65625</v>
      </c>
      <c r="AB1538" s="216">
        <v>10869.712890625</v>
      </c>
    </row>
    <row r="1539" spans="1:28">
      <c r="A1539" s="352">
        <v>41825</v>
      </c>
      <c r="B1539" s="242" t="s">
        <v>123</v>
      </c>
      <c r="C1539" s="218" t="s">
        <v>122</v>
      </c>
      <c r="D1539" s="241"/>
      <c r="E1539" s="305">
        <v>158</v>
      </c>
      <c r="F1539" s="305">
        <v>10</v>
      </c>
      <c r="G1539" s="305">
        <v>480</v>
      </c>
      <c r="H1539" s="305">
        <v>29</v>
      </c>
      <c r="I1539" s="305">
        <v>1567</v>
      </c>
      <c r="J1539" s="305">
        <v>111</v>
      </c>
      <c r="K1539" s="215">
        <v>3684265</v>
      </c>
      <c r="L1539" s="215">
        <v>3752392</v>
      </c>
      <c r="M1539" s="216">
        <v>98.184440612792969</v>
      </c>
      <c r="N1539" s="215">
        <v>7925885</v>
      </c>
      <c r="O1539" s="215">
        <v>8095983</v>
      </c>
      <c r="P1539" s="216">
        <v>97.898979187011719</v>
      </c>
      <c r="Q1539" s="215">
        <v>5020</v>
      </c>
      <c r="R1539" s="217">
        <v>0.13378132879734039</v>
      </c>
      <c r="S1539" s="215">
        <v>6275</v>
      </c>
      <c r="T1539" s="217">
        <v>7.7507570385932922E-2</v>
      </c>
      <c r="U1539" s="215">
        <v>113743</v>
      </c>
      <c r="V1539" s="217">
        <v>3.0872642993927002</v>
      </c>
      <c r="W1539" s="215">
        <v>69432</v>
      </c>
      <c r="X1539" s="217">
        <v>0.87601572275161743</v>
      </c>
      <c r="Y1539" s="217">
        <v>84.680809020996094</v>
      </c>
      <c r="Z1539" s="217">
        <v>32.245044708251953</v>
      </c>
      <c r="AA1539" s="217">
        <v>55112.6171875</v>
      </c>
      <c r="AB1539" s="216">
        <v>8047.59912109375</v>
      </c>
    </row>
    <row r="1540" spans="1:28">
      <c r="A1540" s="352">
        <v>41825</v>
      </c>
      <c r="B1540" s="242" t="s">
        <v>183</v>
      </c>
      <c r="C1540" s="218" t="s">
        <v>122</v>
      </c>
      <c r="D1540" s="241"/>
      <c r="E1540" s="305">
        <v>128</v>
      </c>
      <c r="F1540" s="305">
        <v>6</v>
      </c>
      <c r="G1540" s="305">
        <v>382</v>
      </c>
      <c r="H1540" s="305">
        <v>18</v>
      </c>
      <c r="I1540" s="305">
        <v>1450</v>
      </c>
      <c r="J1540" s="305">
        <v>72</v>
      </c>
      <c r="K1540" s="215">
        <v>2901514</v>
      </c>
      <c r="L1540" s="215">
        <v>2965068</v>
      </c>
      <c r="M1540" s="216">
        <v>97.856575012207031</v>
      </c>
      <c r="N1540" s="215">
        <v>6510792</v>
      </c>
      <c r="O1540" s="215">
        <v>6651514</v>
      </c>
      <c r="P1540" s="216">
        <v>97.884361267089844</v>
      </c>
      <c r="Q1540" s="215">
        <v>6462</v>
      </c>
      <c r="R1540" s="217">
        <v>0.2179376631975174</v>
      </c>
      <c r="S1540" s="215">
        <v>33784</v>
      </c>
      <c r="T1540" s="217">
        <v>0.50791442394256592</v>
      </c>
      <c r="U1540" s="215">
        <v>101721</v>
      </c>
      <c r="V1540" s="217">
        <v>3.5057904720306396</v>
      </c>
      <c r="W1540" s="215">
        <v>58357</v>
      </c>
      <c r="X1540" s="217">
        <v>0.89631181955337524</v>
      </c>
      <c r="Y1540" s="217">
        <v>79.550537109375</v>
      </c>
      <c r="Z1540" s="217">
        <v>29.665761947631836</v>
      </c>
      <c r="AA1540" s="217">
        <v>37211.61328125</v>
      </c>
      <c r="AB1540" s="216">
        <v>5840.52783203125</v>
      </c>
    </row>
    <row r="1541" spans="1:28">
      <c r="A1541" s="352">
        <v>41825</v>
      </c>
      <c r="B1541" s="181" t="s">
        <v>126</v>
      </c>
      <c r="C1541" s="218" t="s">
        <v>122</v>
      </c>
      <c r="D1541" s="241"/>
      <c r="E1541" s="305">
        <v>103</v>
      </c>
      <c r="F1541" s="305">
        <v>4</v>
      </c>
      <c r="G1541" s="305">
        <v>302</v>
      </c>
      <c r="H1541" s="305">
        <v>12</v>
      </c>
      <c r="I1541" s="305">
        <v>930</v>
      </c>
      <c r="J1541" s="305">
        <v>32</v>
      </c>
      <c r="K1541" s="215">
        <v>2485248</v>
      </c>
      <c r="L1541" s="215">
        <v>2535589</v>
      </c>
      <c r="M1541" s="216">
        <v>98.014625549316406</v>
      </c>
      <c r="N1541" s="215">
        <v>5548006</v>
      </c>
      <c r="O1541" s="215">
        <v>5631164</v>
      </c>
      <c r="P1541" s="216">
        <v>98.52325439453125</v>
      </c>
      <c r="Q1541" s="215">
        <v>1718</v>
      </c>
      <c r="R1541" s="217">
        <v>6.7755460739135742E-2</v>
      </c>
      <c r="S1541" s="215">
        <v>1239</v>
      </c>
      <c r="T1541" s="217">
        <v>2.2002555429935455E-2</v>
      </c>
      <c r="U1541" s="215">
        <v>83878</v>
      </c>
      <c r="V1541" s="217">
        <v>3.3750355243682861</v>
      </c>
      <c r="W1541" s="215">
        <v>52573</v>
      </c>
      <c r="X1541" s="217">
        <v>0.94760173559188843</v>
      </c>
      <c r="Y1541" s="217">
        <v>84.814643859863281</v>
      </c>
      <c r="Z1541" s="217">
        <v>30.915500640869141</v>
      </c>
      <c r="AA1541" s="217">
        <v>35430.0234375</v>
      </c>
      <c r="AB1541" s="216">
        <v>4944.2158203125</v>
      </c>
    </row>
    <row r="1542" spans="1:28">
      <c r="A1542" s="352">
        <v>41825</v>
      </c>
      <c r="B1542" s="181" t="s">
        <v>184</v>
      </c>
      <c r="C1542" s="218" t="s">
        <v>122</v>
      </c>
      <c r="D1542" s="241"/>
      <c r="E1542" s="305">
        <v>95</v>
      </c>
      <c r="F1542" s="305">
        <v>15</v>
      </c>
      <c r="G1542" s="305">
        <v>282</v>
      </c>
      <c r="H1542" s="305">
        <v>45</v>
      </c>
      <c r="I1542" s="305">
        <v>948</v>
      </c>
      <c r="J1542" s="305">
        <v>184</v>
      </c>
      <c r="K1542" s="215">
        <v>2571214</v>
      </c>
      <c r="L1542" s="215">
        <v>2640376</v>
      </c>
      <c r="M1542" s="216">
        <v>97.380599975585938</v>
      </c>
      <c r="N1542" s="215">
        <v>6936966</v>
      </c>
      <c r="O1542" s="215">
        <v>7107129</v>
      </c>
      <c r="P1542" s="216">
        <v>97.605743408203125</v>
      </c>
      <c r="Q1542" s="215">
        <v>14846</v>
      </c>
      <c r="R1542" s="217">
        <v>0.56226837635040283</v>
      </c>
      <c r="S1542" s="215">
        <v>38279</v>
      </c>
      <c r="T1542" s="217">
        <v>0.53860002756118774</v>
      </c>
      <c r="U1542" s="215">
        <v>127845</v>
      </c>
      <c r="V1542" s="217">
        <v>4.9721651077270508</v>
      </c>
      <c r="W1542" s="215">
        <v>68640</v>
      </c>
      <c r="X1542" s="217">
        <v>0.98948156833648682</v>
      </c>
      <c r="Y1542" s="217">
        <v>70.457168579101563</v>
      </c>
      <c r="Z1542" s="217">
        <v>27.623865127563477</v>
      </c>
      <c r="AA1542" s="217">
        <v>37076.26171875</v>
      </c>
      <c r="AB1542" s="216">
        <v>5217.54052734375</v>
      </c>
    </row>
    <row r="1543" spans="1:28">
      <c r="A1543" s="352">
        <v>41825</v>
      </c>
      <c r="B1543" s="181" t="s">
        <v>131</v>
      </c>
      <c r="C1543" s="218" t="s">
        <v>176</v>
      </c>
      <c r="D1543" s="241"/>
      <c r="E1543" s="305">
        <v>164</v>
      </c>
      <c r="F1543" s="305">
        <v>19</v>
      </c>
      <c r="G1543" s="305">
        <v>478</v>
      </c>
      <c r="H1543" s="305">
        <v>47</v>
      </c>
      <c r="I1543" s="305">
        <v>1528</v>
      </c>
      <c r="J1543" s="305">
        <v>162</v>
      </c>
      <c r="K1543" s="215">
        <v>18375</v>
      </c>
      <c r="L1543" s="215">
        <v>14423725</v>
      </c>
      <c r="M1543" s="216">
        <v>0.12739427387714386</v>
      </c>
      <c r="N1543" s="215">
        <v>46730388</v>
      </c>
      <c r="O1543" s="215">
        <v>46992820</v>
      </c>
      <c r="P1543" s="216">
        <v>99.441551208496094</v>
      </c>
      <c r="Q1543" s="215">
        <v>0</v>
      </c>
      <c r="R1543" s="217">
        <v>0</v>
      </c>
      <c r="S1543" s="215">
        <v>0</v>
      </c>
      <c r="T1543" s="217">
        <v>0</v>
      </c>
      <c r="U1543" s="215">
        <v>88013</v>
      </c>
      <c r="V1543" s="217">
        <v>478.9822998046875</v>
      </c>
      <c r="W1543" s="215">
        <v>284985</v>
      </c>
      <c r="X1543" s="217">
        <v>0.60984939336776733</v>
      </c>
      <c r="Y1543" s="217">
        <v>41.177871704101563</v>
      </c>
      <c r="Z1543" s="217">
        <v>25.751823425292969</v>
      </c>
      <c r="AA1543" s="217">
        <v>82256.734375</v>
      </c>
      <c r="AB1543" s="216">
        <v>16412.912109375</v>
      </c>
    </row>
    <row r="1544" spans="1:28">
      <c r="A1544" s="352">
        <v>41825</v>
      </c>
      <c r="B1544" s="181" t="s">
        <v>124</v>
      </c>
      <c r="C1544" s="181" t="s">
        <v>176</v>
      </c>
      <c r="D1544" s="241"/>
      <c r="E1544" s="180">
        <v>112</v>
      </c>
      <c r="F1544" s="180">
        <v>36</v>
      </c>
      <c r="G1544" s="180">
        <v>330</v>
      </c>
      <c r="H1544" s="180">
        <v>98</v>
      </c>
      <c r="I1544" s="180">
        <v>1241</v>
      </c>
      <c r="J1544" s="180">
        <v>344</v>
      </c>
      <c r="K1544" s="215">
        <v>14980</v>
      </c>
      <c r="L1544" s="215">
        <v>10046415</v>
      </c>
      <c r="M1544" s="216">
        <v>0.1491079181432724</v>
      </c>
      <c r="N1544" s="215">
        <v>29132760</v>
      </c>
      <c r="O1544" s="215">
        <v>29440548</v>
      </c>
      <c r="P1544" s="216">
        <v>98.954544067382813</v>
      </c>
      <c r="Q1544" s="215">
        <v>0</v>
      </c>
      <c r="R1544" s="217">
        <v>0</v>
      </c>
      <c r="S1544" s="215">
        <v>0</v>
      </c>
      <c r="T1544" s="217">
        <v>0</v>
      </c>
      <c r="U1544" s="215">
        <v>71375</v>
      </c>
      <c r="V1544" s="217">
        <v>476.4686279296875</v>
      </c>
      <c r="W1544" s="215">
        <v>151403</v>
      </c>
      <c r="X1544" s="217">
        <v>0.51970016956329346</v>
      </c>
      <c r="Y1544" s="217">
        <v>40.254627227783203</v>
      </c>
      <c r="Z1544" s="217">
        <v>25.490575790405273</v>
      </c>
      <c r="AA1544" s="217">
        <v>52731.19921875</v>
      </c>
      <c r="AB1544" s="216">
        <v>10072.8310546875</v>
      </c>
    </row>
    <row r="1545" spans="1:28">
      <c r="A1545" s="352">
        <v>41825</v>
      </c>
      <c r="B1545" s="206" t="s">
        <v>133</v>
      </c>
      <c r="C1545" s="206" t="s">
        <v>176</v>
      </c>
      <c r="D1545" s="241"/>
      <c r="E1545" s="180">
        <v>163</v>
      </c>
      <c r="F1545" s="180">
        <v>6</v>
      </c>
      <c r="G1545" s="180">
        <v>482</v>
      </c>
      <c r="H1545" s="180">
        <v>18</v>
      </c>
      <c r="I1545" s="180">
        <v>1491</v>
      </c>
      <c r="J1545" s="180">
        <v>64</v>
      </c>
      <c r="K1545" s="254">
        <v>17500</v>
      </c>
      <c r="L1545" s="254">
        <v>14285792</v>
      </c>
      <c r="M1545" s="246">
        <v>0.12249933183193207</v>
      </c>
      <c r="N1545" s="254">
        <v>51125824</v>
      </c>
      <c r="O1545" s="254">
        <v>51317528</v>
      </c>
      <c r="P1545" s="246">
        <v>99.626434326171875</v>
      </c>
      <c r="Q1545" s="254">
        <v>0</v>
      </c>
      <c r="R1545" s="249">
        <v>0</v>
      </c>
      <c r="S1545" s="254">
        <v>0</v>
      </c>
      <c r="T1545" s="249">
        <v>0</v>
      </c>
      <c r="U1545" s="254">
        <v>78125</v>
      </c>
      <c r="V1545" s="249">
        <v>446.42855834960937</v>
      </c>
      <c r="W1545" s="254">
        <v>196275</v>
      </c>
      <c r="X1545" s="249">
        <v>0.3839057981967926</v>
      </c>
      <c r="Y1545" s="249">
        <v>41.370380401611328</v>
      </c>
      <c r="Z1545" s="249">
        <v>25.675643920898437</v>
      </c>
      <c r="AA1545" s="249">
        <v>99608.5</v>
      </c>
      <c r="AB1545" s="246">
        <v>18792.6171875</v>
      </c>
    </row>
    <row r="1546" spans="1:28">
      <c r="A1546" s="352">
        <v>41825</v>
      </c>
      <c r="B1546" s="206" t="s">
        <v>125</v>
      </c>
      <c r="C1546" s="206" t="s">
        <v>176</v>
      </c>
      <c r="D1546" s="241"/>
      <c r="E1546" s="180">
        <v>164</v>
      </c>
      <c r="F1546" s="180">
        <v>6</v>
      </c>
      <c r="G1546" s="180">
        <v>460</v>
      </c>
      <c r="H1546" s="180">
        <v>18</v>
      </c>
      <c r="I1546" s="180">
        <v>1490</v>
      </c>
      <c r="J1546" s="180">
        <v>64</v>
      </c>
      <c r="K1546" s="254">
        <v>16730</v>
      </c>
      <c r="L1546" s="254">
        <v>11086030</v>
      </c>
      <c r="M1546" s="246">
        <v>0.1509106457233429</v>
      </c>
      <c r="N1546" s="254">
        <v>37316160</v>
      </c>
      <c r="O1546" s="254">
        <v>37520352</v>
      </c>
      <c r="P1546" s="246">
        <v>99.455780029296875</v>
      </c>
      <c r="Q1546" s="254">
        <v>0</v>
      </c>
      <c r="R1546" s="249">
        <v>0</v>
      </c>
      <c r="S1546" s="254">
        <v>0</v>
      </c>
      <c r="T1546" s="249">
        <v>0</v>
      </c>
      <c r="U1546" s="254">
        <v>71471</v>
      </c>
      <c r="V1546" s="249">
        <v>427.20263671875</v>
      </c>
      <c r="W1546" s="254">
        <v>162937</v>
      </c>
      <c r="X1546" s="249">
        <v>0.43663924932479858</v>
      </c>
      <c r="Y1546" s="249">
        <v>41.419456481933594</v>
      </c>
      <c r="Z1546" s="249">
        <v>25.659868240356445</v>
      </c>
      <c r="AA1546" s="249">
        <v>69371.1953125</v>
      </c>
      <c r="AB1546" s="246">
        <v>13507.3857421875</v>
      </c>
    </row>
    <row r="1547" spans="1:28">
      <c r="A1547" s="352">
        <v>41825</v>
      </c>
      <c r="B1547" s="181" t="s">
        <v>127</v>
      </c>
      <c r="C1547" s="181" t="s">
        <v>128</v>
      </c>
      <c r="D1547" s="241"/>
      <c r="E1547" s="388">
        <v>150</v>
      </c>
      <c r="F1547" s="388">
        <v>12</v>
      </c>
      <c r="G1547" s="388">
        <v>450</v>
      </c>
      <c r="H1547" s="388">
        <v>36</v>
      </c>
      <c r="I1547" s="388">
        <v>1457</v>
      </c>
      <c r="J1547" s="388">
        <v>122</v>
      </c>
      <c r="K1547" s="187">
        <v>5361239</v>
      </c>
      <c r="L1547" s="187">
        <v>5365872</v>
      </c>
      <c r="M1547" s="185">
        <v>99.913658142089844</v>
      </c>
      <c r="N1547" s="187">
        <v>22572914</v>
      </c>
      <c r="O1547" s="187">
        <v>22658440</v>
      </c>
      <c r="P1547" s="185">
        <v>99.622543334960937</v>
      </c>
      <c r="Q1547" s="187">
        <v>91840</v>
      </c>
      <c r="R1547" s="186">
        <v>1.7115577459335327</v>
      </c>
      <c r="S1547" s="187">
        <v>4696</v>
      </c>
      <c r="T1547" s="186">
        <v>2.0725168287754059E-2</v>
      </c>
      <c r="U1547" s="187">
        <v>49994</v>
      </c>
      <c r="V1547" s="186">
        <v>0.93250834941864014</v>
      </c>
      <c r="W1547" s="187">
        <v>22539</v>
      </c>
      <c r="X1547" s="186">
        <v>9.984976053237915E-2</v>
      </c>
      <c r="Y1547" s="186">
        <v>110.36106872558594</v>
      </c>
      <c r="Z1547" s="186">
        <v>26.198455810546875</v>
      </c>
      <c r="AA1547" s="186">
        <v>57010.6171875</v>
      </c>
      <c r="AB1547" s="185">
        <v>8391.267578125</v>
      </c>
    </row>
    <row r="1548" spans="1:28">
      <c r="A1548" s="352">
        <v>41825</v>
      </c>
      <c r="B1548" s="181" t="s">
        <v>129</v>
      </c>
      <c r="C1548" s="181" t="s">
        <v>128</v>
      </c>
      <c r="D1548" s="241"/>
      <c r="E1548" s="388">
        <v>151</v>
      </c>
      <c r="F1548" s="388">
        <v>3</v>
      </c>
      <c r="G1548" s="388">
        <v>449</v>
      </c>
      <c r="H1548" s="388">
        <v>8</v>
      </c>
      <c r="I1548" s="388">
        <v>1248</v>
      </c>
      <c r="J1548" s="388">
        <v>26</v>
      </c>
      <c r="K1548" s="187">
        <v>2984395</v>
      </c>
      <c r="L1548" s="187">
        <v>2988206</v>
      </c>
      <c r="M1548" s="185">
        <v>99.872467041015625</v>
      </c>
      <c r="N1548" s="187">
        <v>14595978</v>
      </c>
      <c r="O1548" s="187">
        <v>14662240</v>
      </c>
      <c r="P1548" s="185">
        <v>99.548080444335938</v>
      </c>
      <c r="Q1548" s="187">
        <v>27737</v>
      </c>
      <c r="R1548" s="186">
        <v>0.92821580171585083</v>
      </c>
      <c r="S1548" s="187">
        <v>3015</v>
      </c>
      <c r="T1548" s="186">
        <v>2.0563025027513504E-2</v>
      </c>
      <c r="U1548" s="187">
        <v>47411</v>
      </c>
      <c r="V1548" s="186">
        <v>1.588630199432373</v>
      </c>
      <c r="W1548" s="187">
        <v>16469</v>
      </c>
      <c r="X1548" s="186">
        <v>0.1128324493765831</v>
      </c>
      <c r="Y1548" s="186">
        <v>99.889442443847656</v>
      </c>
      <c r="Z1548" s="186">
        <v>26.467538833618164</v>
      </c>
      <c r="AA1548" s="186">
        <v>40813.69921875</v>
      </c>
      <c r="AB1548" s="185">
        <v>5869.2216796875</v>
      </c>
    </row>
    <row r="1549" spans="1:28">
      <c r="A1549" s="352">
        <v>41825</v>
      </c>
      <c r="B1549" s="199" t="s">
        <v>130</v>
      </c>
      <c r="C1549" s="199" t="s">
        <v>128</v>
      </c>
      <c r="D1549" s="241"/>
      <c r="E1549" s="219">
        <v>176</v>
      </c>
      <c r="F1549" s="219">
        <v>5</v>
      </c>
      <c r="G1549" s="219">
        <v>528</v>
      </c>
      <c r="H1549" s="219">
        <v>15</v>
      </c>
      <c r="I1549" s="219">
        <v>850</v>
      </c>
      <c r="J1549" s="219">
        <v>34</v>
      </c>
      <c r="K1549" s="255">
        <v>5892251</v>
      </c>
      <c r="L1549" s="255">
        <v>5893195</v>
      </c>
      <c r="M1549" s="196">
        <v>99.983978271484375</v>
      </c>
      <c r="N1549" s="255">
        <v>30399196</v>
      </c>
      <c r="O1549" s="255">
        <v>30525208</v>
      </c>
      <c r="P1549" s="196">
        <v>99.587188720703125</v>
      </c>
      <c r="Q1549" s="255">
        <v>29849</v>
      </c>
      <c r="R1549" s="214">
        <v>0.50649946928024292</v>
      </c>
      <c r="S1549" s="255">
        <v>15229</v>
      </c>
      <c r="T1549" s="214">
        <v>4.9889914691448212E-2</v>
      </c>
      <c r="U1549" s="255">
        <v>46416</v>
      </c>
      <c r="V1549" s="214">
        <v>0.78774648904800415</v>
      </c>
      <c r="W1549" s="255">
        <v>34325</v>
      </c>
      <c r="X1549" s="214">
        <v>0.11291416734457016</v>
      </c>
      <c r="Y1549" s="256">
        <v>111.83731842041016</v>
      </c>
      <c r="Z1549" s="256">
        <v>25.090995788574219</v>
      </c>
      <c r="AA1549" s="256">
        <v>79771.328125</v>
      </c>
      <c r="AB1549" s="256">
        <v>11906.44921875</v>
      </c>
    </row>
    <row r="1550" spans="1:28">
      <c r="A1550" s="352">
        <v>41825</v>
      </c>
      <c r="B1550" s="180" t="s">
        <v>132</v>
      </c>
      <c r="C1550" s="180" t="s">
        <v>128</v>
      </c>
      <c r="D1550" s="241"/>
      <c r="E1550" s="219">
        <v>178</v>
      </c>
      <c r="F1550" s="219">
        <v>5</v>
      </c>
      <c r="G1550" s="219">
        <v>527</v>
      </c>
      <c r="H1550" s="219">
        <v>15</v>
      </c>
      <c r="I1550" s="219">
        <v>997</v>
      </c>
      <c r="J1550" s="219">
        <v>31</v>
      </c>
      <c r="K1550" s="219">
        <v>5586373</v>
      </c>
      <c r="L1550" s="219">
        <v>5588056</v>
      </c>
      <c r="M1550" s="196">
        <v>99.969879150390625</v>
      </c>
      <c r="N1550" s="219">
        <v>27324628</v>
      </c>
      <c r="O1550" s="219">
        <v>27433696</v>
      </c>
      <c r="P1550" s="196">
        <v>99.602432250976563</v>
      </c>
      <c r="Q1550" s="219">
        <v>195335</v>
      </c>
      <c r="R1550" s="196">
        <v>3.4955806732177734</v>
      </c>
      <c r="S1550" s="219">
        <v>58872</v>
      </c>
      <c r="T1550" s="196">
        <v>0.21459740400314331</v>
      </c>
      <c r="U1550" s="219">
        <v>50299</v>
      </c>
      <c r="V1550" s="196">
        <v>0.90038740634918213</v>
      </c>
      <c r="W1550" s="219">
        <v>39717</v>
      </c>
      <c r="X1550" s="196">
        <v>0.14535239338874817</v>
      </c>
      <c r="Y1550" s="194">
        <v>104.88559722900391</v>
      </c>
      <c r="Z1550" s="194">
        <v>24.31666374206543</v>
      </c>
      <c r="AA1550" s="194">
        <v>70139.1015625</v>
      </c>
      <c r="AB1550" s="194">
        <v>10146.97265625</v>
      </c>
    </row>
    <row r="1551" spans="1:28">
      <c r="A1551" s="352">
        <v>41824</v>
      </c>
      <c r="B1551" s="199" t="s">
        <v>6</v>
      </c>
      <c r="C1551" s="199"/>
      <c r="D1551" s="241"/>
      <c r="E1551" s="219">
        <v>1909</v>
      </c>
      <c r="F1551" s="219">
        <v>175</v>
      </c>
      <c r="G1551" s="219">
        <v>5639</v>
      </c>
      <c r="H1551" s="219">
        <v>507</v>
      </c>
      <c r="I1551" s="219">
        <v>17162</v>
      </c>
      <c r="J1551" s="219">
        <v>1858</v>
      </c>
      <c r="K1551" s="255">
        <v>36567109</v>
      </c>
      <c r="L1551" s="255">
        <v>84884138</v>
      </c>
      <c r="M1551" s="196">
        <v>43.078848253132996</v>
      </c>
      <c r="N1551" s="255">
        <v>287465893</v>
      </c>
      <c r="O1551" s="255">
        <v>289731540</v>
      </c>
      <c r="P1551" s="196">
        <v>99.218018514656706</v>
      </c>
      <c r="Q1551" s="255">
        <v>394215</v>
      </c>
      <c r="R1551" s="214" t="e">
        <v>#DIV/0!</v>
      </c>
      <c r="S1551" s="255">
        <v>335390</v>
      </c>
      <c r="T1551" s="214">
        <v>0.25343777198399975</v>
      </c>
      <c r="U1551" s="255">
        <v>1247480</v>
      </c>
      <c r="V1551" s="214">
        <v>3.4114810728000298</v>
      </c>
      <c r="W1551" s="255">
        <v>1365757</v>
      </c>
      <c r="X1551" s="214">
        <v>0.47510227861359339</v>
      </c>
      <c r="Y1551" s="256">
        <v>75.67330188751221</v>
      </c>
      <c r="Z1551" s="256">
        <v>27.159359010060626</v>
      </c>
      <c r="AA1551" s="256">
        <v>753538.82421875</v>
      </c>
      <c r="AB1551" s="256">
        <v>127449.11376953125</v>
      </c>
    </row>
    <row r="1552" spans="1:28">
      <c r="A1552" s="352">
        <v>41824</v>
      </c>
      <c r="B1552" s="180" t="s">
        <v>134</v>
      </c>
      <c r="C1552" s="180"/>
      <c r="D1552" s="241"/>
      <c r="E1552" s="219">
        <v>651</v>
      </c>
      <c r="F1552" s="219">
        <v>83</v>
      </c>
      <c r="G1552" s="219">
        <v>1935</v>
      </c>
      <c r="H1552" s="219">
        <v>252</v>
      </c>
      <c r="I1552" s="219">
        <v>6821</v>
      </c>
      <c r="J1552" s="219">
        <v>1010</v>
      </c>
      <c r="K1552" s="219">
        <v>18100959</v>
      </c>
      <c r="L1552" s="219">
        <v>18621971</v>
      </c>
      <c r="M1552" s="196">
        <v>97.20216511990057</v>
      </c>
      <c r="N1552" s="219">
        <v>41013211</v>
      </c>
      <c r="O1552" s="219">
        <v>41959903</v>
      </c>
      <c r="P1552" s="196">
        <v>97.743817472599972</v>
      </c>
      <c r="Q1552" s="219">
        <v>130979</v>
      </c>
      <c r="R1552" s="196">
        <v>0.70335732618450075</v>
      </c>
      <c r="S1552" s="219">
        <v>271475</v>
      </c>
      <c r="T1552" s="196">
        <v>0.64698671530514273</v>
      </c>
      <c r="U1552" s="219">
        <v>756831</v>
      </c>
      <c r="V1552" s="196">
        <v>4.1811652120483114</v>
      </c>
      <c r="W1552" s="219">
        <v>481501</v>
      </c>
      <c r="X1552" s="196">
        <v>1.1740144220177173</v>
      </c>
      <c r="Y1552" s="194">
        <v>78.390534973144526</v>
      </c>
      <c r="Z1552" s="194">
        <v>29.794644927978517</v>
      </c>
      <c r="AA1552" s="194">
        <v>228825.74609375</v>
      </c>
      <c r="AB1552" s="194">
        <v>34357.611328125</v>
      </c>
    </row>
    <row r="1553" spans="1:28">
      <c r="A1553" s="352">
        <v>41824</v>
      </c>
      <c r="B1553" s="180" t="s">
        <v>175</v>
      </c>
      <c r="C1553" s="180"/>
      <c r="D1553" s="241"/>
      <c r="E1553" s="219">
        <v>603</v>
      </c>
      <c r="F1553" s="219">
        <v>67</v>
      </c>
      <c r="G1553" s="219">
        <v>1750</v>
      </c>
      <c r="H1553" s="219">
        <v>181</v>
      </c>
      <c r="I1553" s="219">
        <v>5750</v>
      </c>
      <c r="J1553" s="219">
        <v>634</v>
      </c>
      <c r="K1553" s="219">
        <v>67585</v>
      </c>
      <c r="L1553" s="219">
        <v>47852518</v>
      </c>
      <c r="M1553" s="196">
        <v>0.1412360369416715</v>
      </c>
      <c r="N1553" s="219">
        <v>156468424</v>
      </c>
      <c r="O1553" s="219">
        <v>157395306</v>
      </c>
      <c r="P1553" s="196">
        <v>99.411112044218143</v>
      </c>
      <c r="Q1553" s="219">
        <v>0</v>
      </c>
      <c r="R1553" s="196" t="e">
        <v>#DIV/0!</v>
      </c>
      <c r="S1553" s="219">
        <v>0</v>
      </c>
      <c r="T1553" s="196" t="e">
        <v>#DIV/0!</v>
      </c>
      <c r="U1553" s="219">
        <v>298571</v>
      </c>
      <c r="V1553" s="196">
        <v>441.7710980007995</v>
      </c>
      <c r="W1553" s="219">
        <v>781006</v>
      </c>
      <c r="X1553" s="196">
        <v>0.4991460796292474</v>
      </c>
      <c r="Y1553" s="194">
        <v>40.939835548400879</v>
      </c>
      <c r="Z1553" s="194">
        <v>25.511845588684082</v>
      </c>
      <c r="AA1553" s="194">
        <v>288307.2734375</v>
      </c>
      <c r="AB1553" s="194">
        <v>57063.3154296875</v>
      </c>
    </row>
    <row r="1554" spans="1:28">
      <c r="A1554" s="352">
        <v>41824</v>
      </c>
      <c r="B1554" s="218" t="s">
        <v>135</v>
      </c>
      <c r="C1554" s="126"/>
      <c r="D1554" s="241"/>
      <c r="E1554" s="219">
        <v>655</v>
      </c>
      <c r="F1554" s="219">
        <v>25</v>
      </c>
      <c r="G1554" s="219">
        <v>1954</v>
      </c>
      <c r="H1554" s="219">
        <v>74</v>
      </c>
      <c r="I1554" s="219">
        <v>4591</v>
      </c>
      <c r="J1554" s="219">
        <v>214</v>
      </c>
      <c r="K1554" s="189">
        <v>18398565</v>
      </c>
      <c r="L1554" s="189">
        <v>18409649</v>
      </c>
      <c r="M1554" s="196">
        <v>99.939792442539229</v>
      </c>
      <c r="N1554" s="189">
        <v>89984258</v>
      </c>
      <c r="O1554" s="189">
        <v>90376331</v>
      </c>
      <c r="P1554" s="196">
        <v>99.566177343490523</v>
      </c>
      <c r="Q1554" s="189">
        <v>263236</v>
      </c>
      <c r="R1554" s="192">
        <v>1.4298806258234416</v>
      </c>
      <c r="S1554" s="189">
        <v>63915</v>
      </c>
      <c r="T1554" s="192">
        <v>7.0720951297909562E-2</v>
      </c>
      <c r="U1554" s="189">
        <v>192078</v>
      </c>
      <c r="V1554" s="205">
        <v>1.0439835963052264</v>
      </c>
      <c r="W1554" s="189">
        <v>103250</v>
      </c>
      <c r="X1554" s="205">
        <v>0.11474229164100147</v>
      </c>
      <c r="Y1554" s="203">
        <v>107.68953514099121</v>
      </c>
      <c r="Z1554" s="203">
        <v>26.171586513519287</v>
      </c>
      <c r="AA1554" s="203">
        <v>236405.8046875</v>
      </c>
      <c r="AB1554" s="203">
        <v>36028.18701171875</v>
      </c>
    </row>
    <row r="1555" spans="1:28">
      <c r="A1555" s="352">
        <v>41824</v>
      </c>
      <c r="B1555" s="218" t="s">
        <v>121</v>
      </c>
      <c r="C1555" s="218" t="s">
        <v>122</v>
      </c>
      <c r="D1555" s="241"/>
      <c r="E1555" s="305">
        <v>168</v>
      </c>
      <c r="F1555" s="305">
        <v>49</v>
      </c>
      <c r="G1555" s="305">
        <v>492</v>
      </c>
      <c r="H1555" s="305">
        <v>149</v>
      </c>
      <c r="I1555" s="305">
        <v>1932</v>
      </c>
      <c r="J1555" s="305">
        <v>613</v>
      </c>
      <c r="K1555" s="215">
        <v>6445388</v>
      </c>
      <c r="L1555" s="215">
        <v>6705878</v>
      </c>
      <c r="M1555" s="216">
        <v>96.115493774414063</v>
      </c>
      <c r="N1555" s="215">
        <v>14830152</v>
      </c>
      <c r="O1555" s="215">
        <v>15270311</v>
      </c>
      <c r="P1555" s="216">
        <v>97.1175537109375</v>
      </c>
      <c r="Q1555" s="215">
        <v>95024</v>
      </c>
      <c r="R1555" s="217">
        <v>1.4170254468917847</v>
      </c>
      <c r="S1555" s="215">
        <v>194127</v>
      </c>
      <c r="T1555" s="217">
        <v>1.271270751953125</v>
      </c>
      <c r="U1555" s="215">
        <v>340281</v>
      </c>
      <c r="V1555" s="217">
        <v>5.279449462890625</v>
      </c>
      <c r="W1555" s="215">
        <v>233306</v>
      </c>
      <c r="X1555" s="217">
        <v>1.5731868743896484</v>
      </c>
      <c r="Y1555" s="217">
        <v>67.678634643554688</v>
      </c>
      <c r="Z1555" s="217">
        <v>24.917346954345703</v>
      </c>
      <c r="AA1555" s="217">
        <v>72747.0859375</v>
      </c>
      <c r="AB1555" s="216">
        <v>10785.6201171875</v>
      </c>
    </row>
    <row r="1556" spans="1:28">
      <c r="A1556" s="352">
        <v>41824</v>
      </c>
      <c r="B1556" s="242" t="s">
        <v>123</v>
      </c>
      <c r="C1556" s="218" t="s">
        <v>122</v>
      </c>
      <c r="D1556" s="241"/>
      <c r="E1556" s="305">
        <v>157</v>
      </c>
      <c r="F1556" s="305">
        <v>9</v>
      </c>
      <c r="G1556" s="305">
        <v>477</v>
      </c>
      <c r="H1556" s="305">
        <v>28</v>
      </c>
      <c r="I1556" s="305">
        <v>1561</v>
      </c>
      <c r="J1556" s="305">
        <v>109</v>
      </c>
      <c r="K1556" s="215">
        <v>3759681</v>
      </c>
      <c r="L1556" s="215">
        <v>3833751</v>
      </c>
      <c r="M1556" s="216">
        <v>98.067947387695313</v>
      </c>
      <c r="N1556" s="215">
        <v>7586956</v>
      </c>
      <c r="O1556" s="215">
        <v>7728247</v>
      </c>
      <c r="P1556" s="216">
        <v>98.171760559082031</v>
      </c>
      <c r="Q1556" s="215">
        <v>10028</v>
      </c>
      <c r="R1556" s="217">
        <v>0.2615714967250824</v>
      </c>
      <c r="S1556" s="215">
        <v>9633</v>
      </c>
      <c r="T1556" s="217">
        <v>0.1246466338634491</v>
      </c>
      <c r="U1556" s="215">
        <v>111451</v>
      </c>
      <c r="V1556" s="217">
        <v>2.9643738269805908</v>
      </c>
      <c r="W1556" s="215">
        <v>69217</v>
      </c>
      <c r="X1556" s="217">
        <v>0.91231584548950195</v>
      </c>
      <c r="Y1556" s="217">
        <v>85.4503173828125</v>
      </c>
      <c r="Z1556" s="217">
        <v>31.587072372436523</v>
      </c>
      <c r="AA1556" s="217">
        <v>49557.5390625</v>
      </c>
      <c r="AB1556" s="216">
        <v>7239.14208984375</v>
      </c>
    </row>
    <row r="1557" spans="1:28">
      <c r="A1557" s="352">
        <v>41824</v>
      </c>
      <c r="B1557" s="242" t="s">
        <v>183</v>
      </c>
      <c r="C1557" s="218" t="s">
        <v>122</v>
      </c>
      <c r="D1557" s="241"/>
      <c r="E1557" s="305">
        <v>128</v>
      </c>
      <c r="F1557" s="305">
        <v>6</v>
      </c>
      <c r="G1557" s="305">
        <v>382</v>
      </c>
      <c r="H1557" s="305">
        <v>18</v>
      </c>
      <c r="I1557" s="305">
        <v>1450</v>
      </c>
      <c r="J1557" s="305">
        <v>72</v>
      </c>
      <c r="K1557" s="215">
        <v>2926847</v>
      </c>
      <c r="L1557" s="215">
        <v>2989205</v>
      </c>
      <c r="M1557" s="216">
        <v>97.913894653320313</v>
      </c>
      <c r="N1557" s="215">
        <v>6528541</v>
      </c>
      <c r="O1557" s="215">
        <v>6648255</v>
      </c>
      <c r="P1557" s="216">
        <v>98.199317932128906</v>
      </c>
      <c r="Q1557" s="215">
        <v>4600</v>
      </c>
      <c r="R1557" s="217">
        <v>0.1538870632648468</v>
      </c>
      <c r="S1557" s="215">
        <v>14108</v>
      </c>
      <c r="T1557" s="217">
        <v>0.21220606565475464</v>
      </c>
      <c r="U1557" s="215">
        <v>101967</v>
      </c>
      <c r="V1557" s="217">
        <v>3.483851432800293</v>
      </c>
      <c r="W1557" s="215">
        <v>59241</v>
      </c>
      <c r="X1557" s="217">
        <v>0.90741562843322754</v>
      </c>
      <c r="Y1557" s="217">
        <v>84.426231384277344</v>
      </c>
      <c r="Z1557" s="217">
        <v>32.486072540283203</v>
      </c>
      <c r="AA1557" s="217">
        <v>39574.42578125</v>
      </c>
      <c r="AB1557" s="216">
        <v>6502.05517578125</v>
      </c>
    </row>
    <row r="1558" spans="1:28">
      <c r="A1558" s="352">
        <v>41824</v>
      </c>
      <c r="B1558" s="181" t="s">
        <v>126</v>
      </c>
      <c r="C1558" s="218" t="s">
        <v>122</v>
      </c>
      <c r="D1558" s="241"/>
      <c r="E1558" s="305">
        <v>103</v>
      </c>
      <c r="F1558" s="305">
        <v>4</v>
      </c>
      <c r="G1558" s="305">
        <v>302</v>
      </c>
      <c r="H1558" s="305">
        <v>12</v>
      </c>
      <c r="I1558" s="305">
        <v>930</v>
      </c>
      <c r="J1558" s="305">
        <v>32</v>
      </c>
      <c r="K1558" s="215">
        <v>2411513</v>
      </c>
      <c r="L1558" s="215">
        <v>2460902</v>
      </c>
      <c r="M1558" s="216">
        <v>97.993049621582031</v>
      </c>
      <c r="N1558" s="215">
        <v>5552711</v>
      </c>
      <c r="O1558" s="215">
        <v>5638552</v>
      </c>
      <c r="P1558" s="216">
        <v>98.477607727050781</v>
      </c>
      <c r="Q1558" s="215">
        <v>2271</v>
      </c>
      <c r="R1558" s="217">
        <v>9.2283234000205994E-2</v>
      </c>
      <c r="S1558" s="215">
        <v>2175</v>
      </c>
      <c r="T1558" s="217">
        <v>3.85737344622612E-2</v>
      </c>
      <c r="U1558" s="215">
        <v>78593</v>
      </c>
      <c r="V1558" s="217">
        <v>3.2590742111206055</v>
      </c>
      <c r="W1558" s="215">
        <v>49248</v>
      </c>
      <c r="X1558" s="217">
        <v>0.88691812753677368</v>
      </c>
      <c r="Y1558" s="217">
        <v>84.00372314453125</v>
      </c>
      <c r="Z1558" s="217">
        <v>31.459747314453125</v>
      </c>
      <c r="AA1558" s="217">
        <v>34135.578125</v>
      </c>
      <c r="AB1558" s="216">
        <v>4781.1259765625</v>
      </c>
    </row>
    <row r="1559" spans="1:28">
      <c r="A1559" s="352">
        <v>41824</v>
      </c>
      <c r="B1559" s="181" t="s">
        <v>184</v>
      </c>
      <c r="C1559" s="218" t="s">
        <v>122</v>
      </c>
      <c r="D1559" s="241"/>
      <c r="E1559" s="305">
        <v>95</v>
      </c>
      <c r="F1559" s="305">
        <v>15</v>
      </c>
      <c r="G1559" s="305">
        <v>282</v>
      </c>
      <c r="H1559" s="305">
        <v>45</v>
      </c>
      <c r="I1559" s="305">
        <v>948</v>
      </c>
      <c r="J1559" s="305">
        <v>184</v>
      </c>
      <c r="K1559" s="215">
        <v>2557530</v>
      </c>
      <c r="L1559" s="215">
        <v>2632235</v>
      </c>
      <c r="M1559" s="216">
        <v>97.161918640136719</v>
      </c>
      <c r="N1559" s="215">
        <v>6514851</v>
      </c>
      <c r="O1559" s="215">
        <v>6674538</v>
      </c>
      <c r="P1559" s="216">
        <v>97.607521057128906</v>
      </c>
      <c r="Q1559" s="215">
        <v>19056</v>
      </c>
      <c r="R1559" s="217">
        <v>0.72394752502441406</v>
      </c>
      <c r="S1559" s="215">
        <v>51432</v>
      </c>
      <c r="T1559" s="217">
        <v>0.77057015895843506</v>
      </c>
      <c r="U1559" s="215">
        <v>124539</v>
      </c>
      <c r="V1559" s="217">
        <v>4.8695030212402344</v>
      </c>
      <c r="W1559" s="215">
        <v>70489</v>
      </c>
      <c r="X1559" s="217">
        <v>1.0819741487503052</v>
      </c>
      <c r="Y1559" s="217">
        <v>70.393768310546875</v>
      </c>
      <c r="Z1559" s="217">
        <v>28.522985458374023</v>
      </c>
      <c r="AA1559" s="217">
        <v>32811.1171875</v>
      </c>
      <c r="AB1559" s="216">
        <v>5049.66796875</v>
      </c>
    </row>
    <row r="1560" spans="1:28">
      <c r="A1560" s="352">
        <v>41824</v>
      </c>
      <c r="B1560" s="181" t="s">
        <v>131</v>
      </c>
      <c r="C1560" s="218" t="s">
        <v>176</v>
      </c>
      <c r="D1560" s="241"/>
      <c r="E1560" s="305">
        <v>164</v>
      </c>
      <c r="F1560" s="305">
        <v>19</v>
      </c>
      <c r="G1560" s="305">
        <v>478</v>
      </c>
      <c r="H1560" s="305">
        <v>47</v>
      </c>
      <c r="I1560" s="305">
        <v>1528</v>
      </c>
      <c r="J1560" s="305">
        <v>162</v>
      </c>
      <c r="K1560" s="215">
        <v>18375</v>
      </c>
      <c r="L1560" s="215">
        <v>13327591</v>
      </c>
      <c r="M1560" s="216">
        <v>0.1378718763589859</v>
      </c>
      <c r="N1560" s="215">
        <v>42993136</v>
      </c>
      <c r="O1560" s="215">
        <v>43240032</v>
      </c>
      <c r="P1560" s="216">
        <v>99.429008483886719</v>
      </c>
      <c r="Q1560" s="215">
        <v>0</v>
      </c>
      <c r="R1560" s="217">
        <v>0</v>
      </c>
      <c r="S1560" s="215">
        <v>0</v>
      </c>
      <c r="T1560" s="217">
        <v>0</v>
      </c>
      <c r="U1560" s="215">
        <v>84731</v>
      </c>
      <c r="V1560" s="217">
        <v>461.12109375</v>
      </c>
      <c r="W1560" s="215">
        <v>282274</v>
      </c>
      <c r="X1560" s="217">
        <v>0.65655595064163208</v>
      </c>
      <c r="Y1560" s="217">
        <v>41.214591979980469</v>
      </c>
      <c r="Z1560" s="217">
        <v>25.897991180419922</v>
      </c>
      <c r="AA1560" s="217">
        <v>76070.5546875</v>
      </c>
      <c r="AB1560" s="216">
        <v>15616.990234375</v>
      </c>
    </row>
    <row r="1561" spans="1:28">
      <c r="A1561" s="352">
        <v>41824</v>
      </c>
      <c r="B1561" s="181" t="s">
        <v>124</v>
      </c>
      <c r="C1561" s="181" t="s">
        <v>176</v>
      </c>
      <c r="D1561" s="241"/>
      <c r="E1561" s="180">
        <v>112</v>
      </c>
      <c r="F1561" s="180">
        <v>36</v>
      </c>
      <c r="G1561" s="180">
        <v>330</v>
      </c>
      <c r="H1561" s="180">
        <v>98</v>
      </c>
      <c r="I1561" s="180">
        <v>1241</v>
      </c>
      <c r="J1561" s="180">
        <v>344</v>
      </c>
      <c r="K1561" s="215">
        <v>14980</v>
      </c>
      <c r="L1561" s="215">
        <v>9968744</v>
      </c>
      <c r="M1561" s="216">
        <v>0.15026968717575073</v>
      </c>
      <c r="N1561" s="215">
        <v>28719312</v>
      </c>
      <c r="O1561" s="215">
        <v>29019370</v>
      </c>
      <c r="P1561" s="216">
        <v>98.966011047363281</v>
      </c>
      <c r="Q1561" s="215">
        <v>0</v>
      </c>
      <c r="R1561" s="217">
        <v>0</v>
      </c>
      <c r="S1561" s="215">
        <v>0</v>
      </c>
      <c r="T1561" s="217">
        <v>0</v>
      </c>
      <c r="U1561" s="215">
        <v>66589</v>
      </c>
      <c r="V1561" s="217">
        <v>444.51934814453125</v>
      </c>
      <c r="W1561" s="215">
        <v>149211</v>
      </c>
      <c r="X1561" s="217">
        <v>0.51954936981201172</v>
      </c>
      <c r="Y1561" s="217">
        <v>39.645870208740234</v>
      </c>
      <c r="Z1561" s="217">
        <v>24.754152297973633</v>
      </c>
      <c r="AA1561" s="217">
        <v>50415.8359375</v>
      </c>
      <c r="AB1561" s="216">
        <v>9438.828125</v>
      </c>
    </row>
    <row r="1562" spans="1:28">
      <c r="A1562" s="352">
        <v>41824</v>
      </c>
      <c r="B1562" s="206" t="s">
        <v>133</v>
      </c>
      <c r="C1562" s="206" t="s">
        <v>176</v>
      </c>
      <c r="D1562" s="241"/>
      <c r="E1562" s="180">
        <v>163</v>
      </c>
      <c r="F1562" s="180">
        <v>6</v>
      </c>
      <c r="G1562" s="180">
        <v>482</v>
      </c>
      <c r="H1562" s="180">
        <v>18</v>
      </c>
      <c r="I1562" s="180">
        <v>1491</v>
      </c>
      <c r="J1562" s="180">
        <v>64</v>
      </c>
      <c r="K1562" s="254">
        <v>17500</v>
      </c>
      <c r="L1562" s="254">
        <v>13603134</v>
      </c>
      <c r="M1562" s="246">
        <v>0.12864682078361511</v>
      </c>
      <c r="N1562" s="254">
        <v>48546460</v>
      </c>
      <c r="O1562" s="254">
        <v>48723576</v>
      </c>
      <c r="P1562" s="246">
        <v>99.636489868164062</v>
      </c>
      <c r="Q1562" s="254">
        <v>0</v>
      </c>
      <c r="R1562" s="249">
        <v>0</v>
      </c>
      <c r="S1562" s="254">
        <v>0</v>
      </c>
      <c r="T1562" s="249">
        <v>0</v>
      </c>
      <c r="U1562" s="254">
        <v>76208</v>
      </c>
      <c r="V1562" s="249">
        <v>435.47427368164062</v>
      </c>
      <c r="W1562" s="254">
        <v>192994</v>
      </c>
      <c r="X1562" s="249">
        <v>0.39754495024681091</v>
      </c>
      <c r="Y1562" s="249">
        <v>41.756278991699219</v>
      </c>
      <c r="Z1562" s="249">
        <v>25.774826049804687</v>
      </c>
      <c r="AA1562" s="249">
        <v>94460.8984375</v>
      </c>
      <c r="AB1562" s="246">
        <v>18359.5234375</v>
      </c>
    </row>
    <row r="1563" spans="1:28">
      <c r="A1563" s="352">
        <v>41824</v>
      </c>
      <c r="B1563" s="206" t="s">
        <v>125</v>
      </c>
      <c r="C1563" s="206" t="s">
        <v>176</v>
      </c>
      <c r="D1563" s="241"/>
      <c r="E1563" s="180">
        <v>164</v>
      </c>
      <c r="F1563" s="180">
        <v>6</v>
      </c>
      <c r="G1563" s="180">
        <v>460</v>
      </c>
      <c r="H1563" s="180">
        <v>18</v>
      </c>
      <c r="I1563" s="180">
        <v>1490</v>
      </c>
      <c r="J1563" s="180">
        <v>64</v>
      </c>
      <c r="K1563" s="254">
        <v>16730</v>
      </c>
      <c r="L1563" s="254">
        <v>10953049</v>
      </c>
      <c r="M1563" s="246">
        <v>0.15274286270141602</v>
      </c>
      <c r="N1563" s="254">
        <v>36209516</v>
      </c>
      <c r="O1563" s="254">
        <v>36412328</v>
      </c>
      <c r="P1563" s="246">
        <v>99.443016052246094</v>
      </c>
      <c r="Q1563" s="254">
        <v>0</v>
      </c>
      <c r="R1563" s="249">
        <v>0</v>
      </c>
      <c r="S1563" s="254">
        <v>0</v>
      </c>
      <c r="T1563" s="249">
        <v>0</v>
      </c>
      <c r="U1563" s="254">
        <v>71043</v>
      </c>
      <c r="V1563" s="249">
        <v>424.64434814453125</v>
      </c>
      <c r="W1563" s="254">
        <v>156527</v>
      </c>
      <c r="X1563" s="249">
        <v>0.43228140473365784</v>
      </c>
      <c r="Y1563" s="249">
        <v>41.142601013183594</v>
      </c>
      <c r="Z1563" s="249">
        <v>25.620412826538086</v>
      </c>
      <c r="AA1563" s="249">
        <v>67359.984375</v>
      </c>
      <c r="AB1563" s="246">
        <v>13647.9736328125</v>
      </c>
    </row>
    <row r="1564" spans="1:28">
      <c r="A1564" s="352">
        <v>41824</v>
      </c>
      <c r="B1564" s="181" t="s">
        <v>127</v>
      </c>
      <c r="C1564" s="181" t="s">
        <v>128</v>
      </c>
      <c r="D1564" s="241"/>
      <c r="E1564" s="388">
        <v>150</v>
      </c>
      <c r="F1564" s="388">
        <v>12</v>
      </c>
      <c r="G1564" s="388">
        <v>450</v>
      </c>
      <c r="H1564" s="388">
        <v>36</v>
      </c>
      <c r="I1564" s="388">
        <v>1462</v>
      </c>
      <c r="J1564" s="388">
        <v>122</v>
      </c>
      <c r="K1564" s="187">
        <v>5002605</v>
      </c>
      <c r="L1564" s="187">
        <v>5007615</v>
      </c>
      <c r="M1564" s="185">
        <v>99.899955749511719</v>
      </c>
      <c r="N1564" s="187">
        <v>21828112</v>
      </c>
      <c r="O1564" s="187">
        <v>21906594</v>
      </c>
      <c r="P1564" s="185">
        <v>99.641738891601563</v>
      </c>
      <c r="Q1564" s="187">
        <v>109805</v>
      </c>
      <c r="R1564" s="186">
        <v>2.1927604675292969</v>
      </c>
      <c r="S1564" s="187">
        <v>4613</v>
      </c>
      <c r="T1564" s="186">
        <v>2.1057587116956711E-2</v>
      </c>
      <c r="U1564" s="187">
        <v>55625</v>
      </c>
      <c r="V1564" s="186">
        <v>1.1119207143783569</v>
      </c>
      <c r="W1564" s="187">
        <v>19262</v>
      </c>
      <c r="X1564" s="186">
        <v>8.8244006037712097E-2</v>
      </c>
      <c r="Y1564" s="186">
        <v>110.78919982910156</v>
      </c>
      <c r="Z1564" s="186">
        <v>27.467996597290039</v>
      </c>
      <c r="AA1564" s="186">
        <v>57870.63671875</v>
      </c>
      <c r="AB1564" s="185">
        <v>8861.693359375</v>
      </c>
    </row>
    <row r="1565" spans="1:28">
      <c r="A1565" s="352">
        <v>41824</v>
      </c>
      <c r="B1565" s="181" t="s">
        <v>129</v>
      </c>
      <c r="C1565" s="181" t="s">
        <v>128</v>
      </c>
      <c r="D1565" s="241"/>
      <c r="E1565" s="388">
        <v>151</v>
      </c>
      <c r="F1565" s="388">
        <v>3</v>
      </c>
      <c r="G1565" s="388">
        <v>449</v>
      </c>
      <c r="H1565" s="388">
        <v>8</v>
      </c>
      <c r="I1565" s="388">
        <v>1254</v>
      </c>
      <c r="J1565" s="388">
        <v>26</v>
      </c>
      <c r="K1565" s="187">
        <v>2840750</v>
      </c>
      <c r="L1565" s="187">
        <v>2844074</v>
      </c>
      <c r="M1565" s="185">
        <v>99.883125305175781</v>
      </c>
      <c r="N1565" s="187">
        <v>13923954</v>
      </c>
      <c r="O1565" s="187">
        <v>13984981</v>
      </c>
      <c r="P1565" s="185">
        <v>99.563621520996094</v>
      </c>
      <c r="Q1565" s="187">
        <v>20174</v>
      </c>
      <c r="R1565" s="186">
        <v>0.70933455228805542</v>
      </c>
      <c r="S1565" s="187">
        <v>4250</v>
      </c>
      <c r="T1565" s="186">
        <v>3.0389744788408279E-2</v>
      </c>
      <c r="U1565" s="187">
        <v>39949</v>
      </c>
      <c r="V1565" s="186">
        <v>1.4062834978103638</v>
      </c>
      <c r="W1565" s="187">
        <v>15395</v>
      </c>
      <c r="X1565" s="186">
        <v>0.11056485772132874</v>
      </c>
      <c r="Y1565" s="186">
        <v>100.39164733886719</v>
      </c>
      <c r="Z1565" s="186">
        <v>26.758417129516602</v>
      </c>
      <c r="AA1565" s="186">
        <v>38297.87890625</v>
      </c>
      <c r="AB1565" s="185">
        <v>5580.15185546875</v>
      </c>
    </row>
    <row r="1566" spans="1:28">
      <c r="A1566" s="352">
        <v>41824</v>
      </c>
      <c r="B1566" s="199" t="s">
        <v>130</v>
      </c>
      <c r="C1566" s="199" t="s">
        <v>128</v>
      </c>
      <c r="D1566" s="241"/>
      <c r="E1566" s="219">
        <v>176</v>
      </c>
      <c r="F1566" s="219">
        <v>5</v>
      </c>
      <c r="G1566" s="219">
        <v>528</v>
      </c>
      <c r="H1566" s="219">
        <v>15</v>
      </c>
      <c r="I1566" s="219">
        <v>858</v>
      </c>
      <c r="J1566" s="219">
        <v>33</v>
      </c>
      <c r="K1566" s="255">
        <v>5898368</v>
      </c>
      <c r="L1566" s="255">
        <v>5899466</v>
      </c>
      <c r="M1566" s="196">
        <v>99.981391906738281</v>
      </c>
      <c r="N1566" s="255">
        <v>30164724</v>
      </c>
      <c r="O1566" s="255">
        <v>30313528</v>
      </c>
      <c r="P1566" s="196">
        <v>99.509117126464844</v>
      </c>
      <c r="Q1566" s="255">
        <v>38431</v>
      </c>
      <c r="R1566" s="214">
        <v>0.6514318585395813</v>
      </c>
      <c r="S1566" s="255">
        <v>27296</v>
      </c>
      <c r="T1566" s="214">
        <v>9.0045608580112457E-2</v>
      </c>
      <c r="U1566" s="255">
        <v>51874</v>
      </c>
      <c r="V1566" s="214">
        <v>0.87946361303329468</v>
      </c>
      <c r="W1566" s="255">
        <v>36074</v>
      </c>
      <c r="X1566" s="214">
        <v>0.11959002166986465</v>
      </c>
      <c r="Y1566" s="256">
        <v>113.79953002929687</v>
      </c>
      <c r="Z1566" s="256">
        <v>25.463800430297852</v>
      </c>
      <c r="AA1566" s="256">
        <v>74357.828125</v>
      </c>
      <c r="AB1566" s="256">
        <v>11952.767578125</v>
      </c>
    </row>
    <row r="1567" spans="1:28">
      <c r="A1567" s="352">
        <v>41824</v>
      </c>
      <c r="B1567" s="180" t="s">
        <v>132</v>
      </c>
      <c r="C1567" s="180" t="s">
        <v>128</v>
      </c>
      <c r="D1567" s="241"/>
      <c r="E1567" s="219">
        <v>178</v>
      </c>
      <c r="F1567" s="219">
        <v>5</v>
      </c>
      <c r="G1567" s="219">
        <v>527</v>
      </c>
      <c r="H1567" s="219">
        <v>15</v>
      </c>
      <c r="I1567" s="219">
        <v>1017</v>
      </c>
      <c r="J1567" s="219">
        <v>33</v>
      </c>
      <c r="K1567" s="219">
        <v>4656842</v>
      </c>
      <c r="L1567" s="219">
        <v>4658494</v>
      </c>
      <c r="M1567" s="196">
        <v>99.96453857421875</v>
      </c>
      <c r="N1567" s="219">
        <v>24067468</v>
      </c>
      <c r="O1567" s="219">
        <v>24171228</v>
      </c>
      <c r="P1567" s="196">
        <v>99.570732116699219</v>
      </c>
      <c r="Q1567" s="219">
        <v>94826</v>
      </c>
      <c r="R1567" s="196">
        <v>2.035550594329834</v>
      </c>
      <c r="S1567" s="219">
        <v>27756</v>
      </c>
      <c r="T1567" s="196">
        <v>0.11483073979616165</v>
      </c>
      <c r="U1567" s="219">
        <v>44630</v>
      </c>
      <c r="V1567" s="196">
        <v>0.95837479829788208</v>
      </c>
      <c r="W1567" s="219">
        <v>32519</v>
      </c>
      <c r="X1567" s="196">
        <v>0.13511599600315094</v>
      </c>
      <c r="Y1567" s="194">
        <v>105.77776336669922</v>
      </c>
      <c r="Z1567" s="194">
        <v>24.996131896972656</v>
      </c>
      <c r="AA1567" s="194">
        <v>65879.4609375</v>
      </c>
      <c r="AB1567" s="194">
        <v>9633.57421875</v>
      </c>
    </row>
    <row r="1568" spans="1:28">
      <c r="A1568" s="352">
        <v>41823</v>
      </c>
      <c r="B1568" s="199" t="s">
        <v>6</v>
      </c>
      <c r="C1568" s="199"/>
      <c r="D1568" s="241"/>
      <c r="E1568" s="219">
        <v>1908</v>
      </c>
      <c r="F1568" s="219">
        <v>173</v>
      </c>
      <c r="G1568" s="219">
        <v>5638</v>
      </c>
      <c r="H1568" s="219">
        <v>501</v>
      </c>
      <c r="I1568" s="219">
        <v>17138</v>
      </c>
      <c r="J1568" s="219">
        <v>1845</v>
      </c>
      <c r="K1568" s="255">
        <v>36056018</v>
      </c>
      <c r="L1568" s="255">
        <v>83313661</v>
      </c>
      <c r="M1568" s="196">
        <v>43.277438018238087</v>
      </c>
      <c r="N1568" s="255">
        <v>292636925</v>
      </c>
      <c r="O1568" s="255">
        <v>294863181</v>
      </c>
      <c r="P1568" s="196">
        <v>99.244986779139438</v>
      </c>
      <c r="Q1568" s="255">
        <v>333676</v>
      </c>
      <c r="R1568" s="214" t="e">
        <v>#DIV/0!</v>
      </c>
      <c r="S1568" s="255">
        <v>271285</v>
      </c>
      <c r="T1568" s="214">
        <v>0.20165710302552839</v>
      </c>
      <c r="U1568" s="255">
        <v>1196093</v>
      </c>
      <c r="V1568" s="214">
        <v>3.3173186312415726</v>
      </c>
      <c r="W1568" s="255">
        <v>1335286</v>
      </c>
      <c r="X1568" s="214">
        <v>0.45629443785389612</v>
      </c>
      <c r="Y1568" s="256">
        <v>76.80933666229248</v>
      </c>
      <c r="Z1568" s="256">
        <v>27.549371973673502</v>
      </c>
      <c r="AA1568" s="256">
        <v>786224.9921875</v>
      </c>
      <c r="AB1568" s="256">
        <v>131031.11083984375</v>
      </c>
    </row>
    <row r="1569" spans="1:28">
      <c r="A1569" s="352">
        <v>41823</v>
      </c>
      <c r="B1569" s="180" t="s">
        <v>134</v>
      </c>
      <c r="C1569" s="180"/>
      <c r="D1569" s="241"/>
      <c r="E1569" s="219">
        <v>650</v>
      </c>
      <c r="F1569" s="219">
        <v>81</v>
      </c>
      <c r="G1569" s="219">
        <v>1934</v>
      </c>
      <c r="H1569" s="219">
        <v>246</v>
      </c>
      <c r="I1569" s="219">
        <v>6811</v>
      </c>
      <c r="J1569" s="219">
        <v>998</v>
      </c>
      <c r="K1569" s="219">
        <v>17915596</v>
      </c>
      <c r="L1569" s="219">
        <v>18397662</v>
      </c>
      <c r="M1569" s="196">
        <v>97.379743143449431</v>
      </c>
      <c r="N1569" s="219">
        <v>40421140</v>
      </c>
      <c r="O1569" s="219">
        <v>41333948</v>
      </c>
      <c r="P1569" s="196">
        <v>97.791626389039834</v>
      </c>
      <c r="Q1569" s="219">
        <v>103388</v>
      </c>
      <c r="R1569" s="196">
        <v>0.561962717203636</v>
      </c>
      <c r="S1569" s="219">
        <v>224465</v>
      </c>
      <c r="T1569" s="196">
        <v>0.54305240137406685</v>
      </c>
      <c r="U1569" s="219">
        <v>731359</v>
      </c>
      <c r="V1569" s="196">
        <v>4.0822476277804576</v>
      </c>
      <c r="W1569" s="219">
        <v>455242</v>
      </c>
      <c r="X1569" s="196">
        <v>1.126247323314487</v>
      </c>
      <c r="Y1569" s="194">
        <v>79.075103759765625</v>
      </c>
      <c r="Z1569" s="194">
        <v>30.079304504394532</v>
      </c>
      <c r="AA1569" s="194">
        <v>231620.84375</v>
      </c>
      <c r="AB1569" s="194">
        <v>34452.1318359375</v>
      </c>
    </row>
    <row r="1570" spans="1:28">
      <c r="A1570" s="352">
        <v>41823</v>
      </c>
      <c r="B1570" s="180" t="s">
        <v>175</v>
      </c>
      <c r="C1570" s="180"/>
      <c r="D1570" s="241"/>
      <c r="E1570" s="219">
        <v>603</v>
      </c>
      <c r="F1570" s="219">
        <v>67</v>
      </c>
      <c r="G1570" s="219">
        <v>1750</v>
      </c>
      <c r="H1570" s="219">
        <v>181</v>
      </c>
      <c r="I1570" s="219">
        <v>5739</v>
      </c>
      <c r="J1570" s="219">
        <v>634</v>
      </c>
      <c r="K1570" s="219">
        <v>67585</v>
      </c>
      <c r="L1570" s="219">
        <v>46832793</v>
      </c>
      <c r="M1570" s="196">
        <v>0.14431127351298478</v>
      </c>
      <c r="N1570" s="219">
        <v>159415712</v>
      </c>
      <c r="O1570" s="219">
        <v>160335316</v>
      </c>
      <c r="P1570" s="196">
        <v>99.426449504112995</v>
      </c>
      <c r="Q1570" s="219">
        <v>0</v>
      </c>
      <c r="R1570" s="196" t="e">
        <v>#DIV/0!</v>
      </c>
      <c r="S1570" s="219">
        <v>0</v>
      </c>
      <c r="T1570" s="196" t="e">
        <v>#DIV/0!</v>
      </c>
      <c r="U1570" s="219">
        <v>295005</v>
      </c>
      <c r="V1570" s="196">
        <v>436.49478184703395</v>
      </c>
      <c r="W1570" s="219">
        <v>776716</v>
      </c>
      <c r="X1570" s="196">
        <v>0.48722675679536653</v>
      </c>
      <c r="Y1570" s="194">
        <v>41.20445728302002</v>
      </c>
      <c r="Z1570" s="194">
        <v>25.89755392074585</v>
      </c>
      <c r="AA1570" s="194">
        <v>294810.10546875</v>
      </c>
      <c r="AB1570" s="194">
        <v>58146.115234375</v>
      </c>
    </row>
    <row r="1571" spans="1:28">
      <c r="A1571" s="352">
        <v>41823</v>
      </c>
      <c r="B1571" s="218" t="s">
        <v>135</v>
      </c>
      <c r="C1571" s="126"/>
      <c r="D1571" s="241"/>
      <c r="E1571" s="219">
        <v>655</v>
      </c>
      <c r="F1571" s="219">
        <v>25</v>
      </c>
      <c r="G1571" s="219">
        <v>1954</v>
      </c>
      <c r="H1571" s="219">
        <v>74</v>
      </c>
      <c r="I1571" s="219">
        <v>4588</v>
      </c>
      <c r="J1571" s="219">
        <v>213</v>
      </c>
      <c r="K1571" s="189">
        <v>18072837</v>
      </c>
      <c r="L1571" s="189">
        <v>18083206</v>
      </c>
      <c r="M1571" s="196">
        <v>99.942659504072452</v>
      </c>
      <c r="N1571" s="189">
        <v>92800073</v>
      </c>
      <c r="O1571" s="189">
        <v>93193917</v>
      </c>
      <c r="P1571" s="196">
        <v>99.577393018044305</v>
      </c>
      <c r="Q1571" s="189">
        <v>230288</v>
      </c>
      <c r="R1571" s="192">
        <v>1.27349098674137</v>
      </c>
      <c r="S1571" s="189">
        <v>46820</v>
      </c>
      <c r="T1571" s="192">
        <v>5.0239329562328773E-2</v>
      </c>
      <c r="U1571" s="189">
        <v>169729</v>
      </c>
      <c r="V1571" s="205">
        <v>0.93913867796277584</v>
      </c>
      <c r="W1571" s="189">
        <v>103328</v>
      </c>
      <c r="X1571" s="205">
        <v>0.1113447415072437</v>
      </c>
      <c r="Y1571" s="203">
        <v>110.1484489440918</v>
      </c>
      <c r="Z1571" s="203">
        <v>26.671257495880127</v>
      </c>
      <c r="AA1571" s="203">
        <v>259794.04296875</v>
      </c>
      <c r="AB1571" s="203">
        <v>38432.86376953125</v>
      </c>
    </row>
    <row r="1572" spans="1:28">
      <c r="A1572" s="352">
        <v>41823</v>
      </c>
      <c r="B1572" s="218" t="s">
        <v>121</v>
      </c>
      <c r="C1572" s="218" t="s">
        <v>122</v>
      </c>
      <c r="D1572" s="241"/>
      <c r="E1572" s="305">
        <v>168</v>
      </c>
      <c r="F1572" s="305">
        <v>48</v>
      </c>
      <c r="G1572" s="305">
        <v>492</v>
      </c>
      <c r="H1572" s="305">
        <v>146</v>
      </c>
      <c r="I1572" s="305">
        <v>1932</v>
      </c>
      <c r="J1572" s="305">
        <v>613</v>
      </c>
      <c r="K1572" s="215">
        <v>6283774</v>
      </c>
      <c r="L1572" s="215">
        <v>6523640</v>
      </c>
      <c r="M1572" s="216">
        <v>96.323127746582031</v>
      </c>
      <c r="N1572" s="215">
        <v>14848684</v>
      </c>
      <c r="O1572" s="215">
        <v>15281859</v>
      </c>
      <c r="P1572" s="216">
        <v>97.165428161621094</v>
      </c>
      <c r="Q1572" s="215">
        <v>78840</v>
      </c>
      <c r="R1572" s="217">
        <v>1.2085278034210205</v>
      </c>
      <c r="S1572" s="215">
        <v>189692</v>
      </c>
      <c r="T1572" s="217">
        <v>1.2412887811660767</v>
      </c>
      <c r="U1572" s="215">
        <v>323688</v>
      </c>
      <c r="V1572" s="217">
        <v>5.1511716842651367</v>
      </c>
      <c r="W1572" s="215">
        <v>212335</v>
      </c>
      <c r="X1572" s="217">
        <v>1.4299920797348022</v>
      </c>
      <c r="Y1572" s="217">
        <v>67.978675842285156</v>
      </c>
      <c r="Z1572" s="217">
        <v>25.178531646728516</v>
      </c>
      <c r="AA1572" s="217">
        <v>74035.2421875</v>
      </c>
      <c r="AB1572" s="216">
        <v>10600.6171875</v>
      </c>
    </row>
    <row r="1573" spans="1:28">
      <c r="A1573" s="352">
        <v>41823</v>
      </c>
      <c r="B1573" s="242" t="s">
        <v>123</v>
      </c>
      <c r="C1573" s="218" t="s">
        <v>122</v>
      </c>
      <c r="D1573" s="241"/>
      <c r="E1573" s="305">
        <v>156</v>
      </c>
      <c r="F1573" s="305">
        <v>9</v>
      </c>
      <c r="G1573" s="305">
        <v>476</v>
      </c>
      <c r="H1573" s="305">
        <v>28</v>
      </c>
      <c r="I1573" s="305">
        <v>1557</v>
      </c>
      <c r="J1573" s="305">
        <v>109</v>
      </c>
      <c r="K1573" s="215">
        <v>3802161</v>
      </c>
      <c r="L1573" s="215">
        <v>3876877</v>
      </c>
      <c r="M1573" s="216">
        <v>98.072776794433594</v>
      </c>
      <c r="N1573" s="215">
        <v>7588876</v>
      </c>
      <c r="O1573" s="215">
        <v>7733152</v>
      </c>
      <c r="P1573" s="216">
        <v>98.134315490722656</v>
      </c>
      <c r="Q1573" s="215">
        <v>13492</v>
      </c>
      <c r="R1573" s="217">
        <v>0.34801205992698669</v>
      </c>
      <c r="S1573" s="215">
        <v>13782</v>
      </c>
      <c r="T1573" s="217">
        <v>0.17821969091892242</v>
      </c>
      <c r="U1573" s="215">
        <v>110902</v>
      </c>
      <c r="V1573" s="217">
        <v>2.9168150424957275</v>
      </c>
      <c r="W1573" s="215">
        <v>70100</v>
      </c>
      <c r="X1573" s="217">
        <v>0.92372047901153564</v>
      </c>
      <c r="Y1573" s="217">
        <v>85.47369384765625</v>
      </c>
      <c r="Z1573" s="217">
        <v>31.499895095825195</v>
      </c>
      <c r="AA1573" s="217">
        <v>49842.48046875</v>
      </c>
      <c r="AB1573" s="216">
        <v>7278.6416015625</v>
      </c>
    </row>
    <row r="1574" spans="1:28">
      <c r="A1574" s="352">
        <v>41823</v>
      </c>
      <c r="B1574" s="242" t="s">
        <v>183</v>
      </c>
      <c r="C1574" s="218" t="s">
        <v>122</v>
      </c>
      <c r="D1574" s="241"/>
      <c r="E1574" s="305">
        <v>128</v>
      </c>
      <c r="F1574" s="305">
        <v>5</v>
      </c>
      <c r="G1574" s="305">
        <v>382</v>
      </c>
      <c r="H1574" s="305">
        <v>15</v>
      </c>
      <c r="I1574" s="305">
        <v>1448</v>
      </c>
      <c r="J1574" s="305">
        <v>60</v>
      </c>
      <c r="K1574" s="215">
        <v>2828694</v>
      </c>
      <c r="L1574" s="215">
        <v>2885639</v>
      </c>
      <c r="M1574" s="216">
        <v>98.026603698730469</v>
      </c>
      <c r="N1574" s="215">
        <v>6468940</v>
      </c>
      <c r="O1574" s="215">
        <v>6580650</v>
      </c>
      <c r="P1574" s="216">
        <v>98.302444458007813</v>
      </c>
      <c r="Q1574" s="215">
        <v>2059</v>
      </c>
      <c r="R1574" s="217">
        <v>7.1353346109390259E-2</v>
      </c>
      <c r="S1574" s="215">
        <v>2452</v>
      </c>
      <c r="T1574" s="217">
        <v>3.7260755896568298E-2</v>
      </c>
      <c r="U1574" s="215">
        <v>99428</v>
      </c>
      <c r="V1574" s="217">
        <v>3.5149788856506348</v>
      </c>
      <c r="W1574" s="215">
        <v>56657</v>
      </c>
      <c r="X1574" s="217">
        <v>0.87583130598068237</v>
      </c>
      <c r="Y1574" s="217">
        <v>82.282882690429688</v>
      </c>
      <c r="Z1574" s="217">
        <v>32.186614990234375</v>
      </c>
      <c r="AA1574" s="217">
        <v>37686.328125</v>
      </c>
      <c r="AB1574" s="216">
        <v>6245.11865234375</v>
      </c>
    </row>
    <row r="1575" spans="1:28">
      <c r="A1575" s="352">
        <v>41823</v>
      </c>
      <c r="B1575" s="181" t="s">
        <v>126</v>
      </c>
      <c r="C1575" s="218" t="s">
        <v>122</v>
      </c>
      <c r="D1575" s="241"/>
      <c r="E1575" s="305">
        <v>103</v>
      </c>
      <c r="F1575" s="305">
        <v>4</v>
      </c>
      <c r="G1575" s="305">
        <v>302</v>
      </c>
      <c r="H1575" s="305">
        <v>12</v>
      </c>
      <c r="I1575" s="305">
        <v>928</v>
      </c>
      <c r="J1575" s="305">
        <v>32</v>
      </c>
      <c r="K1575" s="215">
        <v>2362970</v>
      </c>
      <c r="L1575" s="215">
        <v>2413020</v>
      </c>
      <c r="M1575" s="216">
        <v>97.925834655761719</v>
      </c>
      <c r="N1575" s="215">
        <v>5322299</v>
      </c>
      <c r="O1575" s="215">
        <v>5412158</v>
      </c>
      <c r="P1575" s="216">
        <v>98.339683532714844</v>
      </c>
      <c r="Q1575" s="215">
        <v>1542</v>
      </c>
      <c r="R1575" s="217">
        <v>6.39033243060112E-2</v>
      </c>
      <c r="S1575" s="215">
        <v>1124</v>
      </c>
      <c r="T1575" s="217">
        <v>2.0768055692315102E-2</v>
      </c>
      <c r="U1575" s="215">
        <v>78727</v>
      </c>
      <c r="V1575" s="217">
        <v>3.3316969871520996</v>
      </c>
      <c r="W1575" s="215">
        <v>46215</v>
      </c>
      <c r="X1575" s="217">
        <v>0.86832773685455322</v>
      </c>
      <c r="Y1575" s="217">
        <v>85.284324645996094</v>
      </c>
      <c r="Z1575" s="217">
        <v>32.448150634765625</v>
      </c>
      <c r="AA1575" s="217">
        <v>34005.99609375</v>
      </c>
      <c r="AB1575" s="216">
        <v>4977.5390625</v>
      </c>
    </row>
    <row r="1576" spans="1:28">
      <c r="A1576" s="352">
        <v>41823</v>
      </c>
      <c r="B1576" s="181" t="s">
        <v>184</v>
      </c>
      <c r="C1576" s="218" t="s">
        <v>122</v>
      </c>
      <c r="D1576" s="241"/>
      <c r="E1576" s="305">
        <v>95</v>
      </c>
      <c r="F1576" s="305">
        <v>15</v>
      </c>
      <c r="G1576" s="305">
        <v>282</v>
      </c>
      <c r="H1576" s="305">
        <v>45</v>
      </c>
      <c r="I1576" s="305">
        <v>946</v>
      </c>
      <c r="J1576" s="305">
        <v>184</v>
      </c>
      <c r="K1576" s="215">
        <v>2637997</v>
      </c>
      <c r="L1576" s="215">
        <v>2698486</v>
      </c>
      <c r="M1576" s="216">
        <v>97.758407592773438</v>
      </c>
      <c r="N1576" s="215">
        <v>6192341</v>
      </c>
      <c r="O1576" s="215">
        <v>6326129</v>
      </c>
      <c r="P1576" s="216">
        <v>97.885154724121094</v>
      </c>
      <c r="Q1576" s="215">
        <v>7455</v>
      </c>
      <c r="R1576" s="217">
        <v>0.27626603841781616</v>
      </c>
      <c r="S1576" s="215">
        <v>17415</v>
      </c>
      <c r="T1576" s="217">
        <v>0.27528682351112366</v>
      </c>
      <c r="U1576" s="215">
        <v>118614</v>
      </c>
      <c r="V1576" s="217">
        <v>4.496366024017334</v>
      </c>
      <c r="W1576" s="215">
        <v>69935</v>
      </c>
      <c r="X1576" s="217">
        <v>1.1293790340423584</v>
      </c>
      <c r="Y1576" s="217">
        <v>74.355941772460938</v>
      </c>
      <c r="Z1576" s="217">
        <v>29.083330154418945</v>
      </c>
      <c r="AA1576" s="217">
        <v>36050.796875</v>
      </c>
      <c r="AB1576" s="216">
        <v>5350.21533203125</v>
      </c>
    </row>
    <row r="1577" spans="1:28">
      <c r="A1577" s="352">
        <v>41823</v>
      </c>
      <c r="B1577" s="181" t="s">
        <v>131</v>
      </c>
      <c r="C1577" s="218" t="s">
        <v>176</v>
      </c>
      <c r="D1577" s="241"/>
      <c r="E1577" s="305">
        <v>164</v>
      </c>
      <c r="F1577" s="305">
        <v>19</v>
      </c>
      <c r="G1577" s="305">
        <v>478</v>
      </c>
      <c r="H1577" s="305">
        <v>47</v>
      </c>
      <c r="I1577" s="305">
        <v>1528</v>
      </c>
      <c r="J1577" s="305">
        <v>162</v>
      </c>
      <c r="K1577" s="215">
        <v>18375</v>
      </c>
      <c r="L1577" s="215">
        <v>13214777</v>
      </c>
      <c r="M1577" s="216">
        <v>0.13904888927936554</v>
      </c>
      <c r="N1577" s="215">
        <v>44854640</v>
      </c>
      <c r="O1577" s="215">
        <v>45090964</v>
      </c>
      <c r="P1577" s="216">
        <v>99.475898742675781</v>
      </c>
      <c r="Q1577" s="215">
        <v>0</v>
      </c>
      <c r="R1577" s="217">
        <v>0</v>
      </c>
      <c r="S1577" s="215">
        <v>0</v>
      </c>
      <c r="T1577" s="217">
        <v>0</v>
      </c>
      <c r="U1577" s="215">
        <v>83589</v>
      </c>
      <c r="V1577" s="217">
        <v>454.9061279296875</v>
      </c>
      <c r="W1577" s="215">
        <v>280002</v>
      </c>
      <c r="X1577" s="217">
        <v>0.62424314022064209</v>
      </c>
      <c r="Y1577" s="217">
        <v>41.800823211669922</v>
      </c>
      <c r="Z1577" s="217">
        <v>26.153234481811523</v>
      </c>
      <c r="AA1577" s="217">
        <v>79918.1015625</v>
      </c>
      <c r="AB1577" s="216">
        <v>15604.0126953125</v>
      </c>
    </row>
    <row r="1578" spans="1:28">
      <c r="A1578" s="352">
        <v>41823</v>
      </c>
      <c r="B1578" s="181" t="s">
        <v>124</v>
      </c>
      <c r="C1578" s="181" t="s">
        <v>176</v>
      </c>
      <c r="D1578" s="241"/>
      <c r="E1578" s="180">
        <v>112</v>
      </c>
      <c r="F1578" s="180">
        <v>36</v>
      </c>
      <c r="G1578" s="180">
        <v>330</v>
      </c>
      <c r="H1578" s="180">
        <v>98</v>
      </c>
      <c r="I1578" s="180">
        <v>1241</v>
      </c>
      <c r="J1578" s="180">
        <v>344</v>
      </c>
      <c r="K1578" s="215">
        <v>14980</v>
      </c>
      <c r="L1578" s="215">
        <v>9612572</v>
      </c>
      <c r="M1578" s="216">
        <v>0.15583758056163788</v>
      </c>
      <c r="N1578" s="215">
        <v>28569068</v>
      </c>
      <c r="O1578" s="215">
        <v>28872580</v>
      </c>
      <c r="P1578" s="216">
        <v>98.94879150390625</v>
      </c>
      <c r="Q1578" s="215">
        <v>0</v>
      </c>
      <c r="R1578" s="217">
        <v>0</v>
      </c>
      <c r="S1578" s="215">
        <v>0</v>
      </c>
      <c r="T1578" s="217">
        <v>0</v>
      </c>
      <c r="U1578" s="215">
        <v>67895</v>
      </c>
      <c r="V1578" s="217">
        <v>453.23764038085937</v>
      </c>
      <c r="W1578" s="215">
        <v>148964</v>
      </c>
      <c r="X1578" s="217">
        <v>0.52141708135604858</v>
      </c>
      <c r="Y1578" s="217">
        <v>40.382640838623047</v>
      </c>
      <c r="Z1578" s="217">
        <v>25.458724975585937</v>
      </c>
      <c r="AA1578" s="217">
        <v>50920.43359375</v>
      </c>
      <c r="AB1578" s="216">
        <v>9536.8642578125</v>
      </c>
    </row>
    <row r="1579" spans="1:28">
      <c r="A1579" s="352">
        <v>41823</v>
      </c>
      <c r="B1579" s="206" t="s">
        <v>133</v>
      </c>
      <c r="C1579" s="206" t="s">
        <v>176</v>
      </c>
      <c r="D1579" s="241"/>
      <c r="E1579" s="180">
        <v>163</v>
      </c>
      <c r="F1579" s="180">
        <v>6</v>
      </c>
      <c r="G1579" s="180">
        <v>482</v>
      </c>
      <c r="H1579" s="180">
        <v>18</v>
      </c>
      <c r="I1579" s="180">
        <v>1486</v>
      </c>
      <c r="J1579" s="180">
        <v>64</v>
      </c>
      <c r="K1579" s="254">
        <v>17500</v>
      </c>
      <c r="L1579" s="254">
        <v>13403292</v>
      </c>
      <c r="M1579" s="246">
        <v>0.13056494295597076</v>
      </c>
      <c r="N1579" s="254">
        <v>49924836</v>
      </c>
      <c r="O1579" s="254">
        <v>50098924</v>
      </c>
      <c r="P1579" s="246">
        <v>99.652511596679688</v>
      </c>
      <c r="Q1579" s="254">
        <v>0</v>
      </c>
      <c r="R1579" s="249">
        <v>0</v>
      </c>
      <c r="S1579" s="254">
        <v>0</v>
      </c>
      <c r="T1579" s="249">
        <v>0</v>
      </c>
      <c r="U1579" s="254">
        <v>73099</v>
      </c>
      <c r="V1579" s="249">
        <v>417.70855712890625</v>
      </c>
      <c r="W1579" s="254">
        <v>187324</v>
      </c>
      <c r="X1579" s="249">
        <v>0.37521204352378845</v>
      </c>
      <c r="Y1579" s="249">
        <v>41.358074188232422</v>
      </c>
      <c r="Z1579" s="249">
        <v>26.114004135131836</v>
      </c>
      <c r="AA1579" s="249">
        <v>96870.5390625</v>
      </c>
      <c r="AB1579" s="246">
        <v>18951.5234375</v>
      </c>
    </row>
    <row r="1580" spans="1:28">
      <c r="A1580" s="352">
        <v>41823</v>
      </c>
      <c r="B1580" s="206" t="s">
        <v>125</v>
      </c>
      <c r="C1580" s="206" t="s">
        <v>176</v>
      </c>
      <c r="D1580" s="241"/>
      <c r="E1580" s="180">
        <v>164</v>
      </c>
      <c r="F1580" s="180">
        <v>6</v>
      </c>
      <c r="G1580" s="180">
        <v>460</v>
      </c>
      <c r="H1580" s="180">
        <v>18</v>
      </c>
      <c r="I1580" s="180">
        <v>1484</v>
      </c>
      <c r="J1580" s="180">
        <v>64</v>
      </c>
      <c r="K1580" s="254">
        <v>16730</v>
      </c>
      <c r="L1580" s="254">
        <v>10602152</v>
      </c>
      <c r="M1580" s="246">
        <v>0.1577981561422348</v>
      </c>
      <c r="N1580" s="254">
        <v>36067168</v>
      </c>
      <c r="O1580" s="254">
        <v>36272848</v>
      </c>
      <c r="P1580" s="246">
        <v>99.432960510253906</v>
      </c>
      <c r="Q1580" s="254">
        <v>0</v>
      </c>
      <c r="R1580" s="249">
        <v>0</v>
      </c>
      <c r="S1580" s="254">
        <v>0</v>
      </c>
      <c r="T1580" s="249">
        <v>0</v>
      </c>
      <c r="U1580" s="254">
        <v>70422</v>
      </c>
      <c r="V1580" s="249">
        <v>420.93246459960937</v>
      </c>
      <c r="W1580" s="254">
        <v>160426</v>
      </c>
      <c r="X1580" s="249">
        <v>0.44479787349700928</v>
      </c>
      <c r="Y1580" s="249">
        <v>41.276290893554688</v>
      </c>
      <c r="Z1580" s="249">
        <v>25.864252090454102</v>
      </c>
      <c r="AA1580" s="249">
        <v>67101.03125</v>
      </c>
      <c r="AB1580" s="246">
        <v>14053.71484375</v>
      </c>
    </row>
    <row r="1581" spans="1:28">
      <c r="A1581" s="352">
        <v>41823</v>
      </c>
      <c r="B1581" s="181" t="s">
        <v>127</v>
      </c>
      <c r="C1581" s="181" t="s">
        <v>128</v>
      </c>
      <c r="D1581" s="241"/>
      <c r="E1581" s="388">
        <v>150</v>
      </c>
      <c r="F1581" s="388">
        <v>12</v>
      </c>
      <c r="G1581" s="388">
        <v>450</v>
      </c>
      <c r="H1581" s="388">
        <v>36</v>
      </c>
      <c r="I1581" s="388">
        <v>1462</v>
      </c>
      <c r="J1581" s="388">
        <v>122</v>
      </c>
      <c r="K1581" s="187">
        <v>4869637</v>
      </c>
      <c r="L1581" s="187">
        <v>4874045</v>
      </c>
      <c r="M1581" s="185">
        <v>99.909561157226563</v>
      </c>
      <c r="N1581" s="187">
        <v>21699508</v>
      </c>
      <c r="O1581" s="187">
        <v>21776668</v>
      </c>
      <c r="P1581" s="185">
        <v>99.645675659179688</v>
      </c>
      <c r="Q1581" s="187">
        <v>113070</v>
      </c>
      <c r="R1581" s="186">
        <v>2.3198390007019043</v>
      </c>
      <c r="S1581" s="187">
        <v>6409</v>
      </c>
      <c r="T1581" s="186">
        <v>2.9430581256747246E-2</v>
      </c>
      <c r="U1581" s="187">
        <v>46430</v>
      </c>
      <c r="V1581" s="186">
        <v>0.95345914363861084</v>
      </c>
      <c r="W1581" s="187">
        <v>23467</v>
      </c>
      <c r="X1581" s="186">
        <v>0.10814531147480011</v>
      </c>
      <c r="Y1581" s="186">
        <v>111.27499389648437</v>
      </c>
      <c r="Z1581" s="186">
        <v>27.895139694213867</v>
      </c>
      <c r="AA1581" s="186">
        <v>57954.03125</v>
      </c>
      <c r="AB1581" s="185">
        <v>9196.234375</v>
      </c>
    </row>
    <row r="1582" spans="1:28">
      <c r="A1582" s="352">
        <v>41823</v>
      </c>
      <c r="B1582" s="181" t="s">
        <v>129</v>
      </c>
      <c r="C1582" s="181" t="s">
        <v>128</v>
      </c>
      <c r="D1582" s="241"/>
      <c r="E1582" s="388">
        <v>151</v>
      </c>
      <c r="F1582" s="388">
        <v>3</v>
      </c>
      <c r="G1582" s="388">
        <v>449</v>
      </c>
      <c r="H1582" s="388">
        <v>8</v>
      </c>
      <c r="I1582" s="388">
        <v>1253</v>
      </c>
      <c r="J1582" s="388">
        <v>26</v>
      </c>
      <c r="K1582" s="187">
        <v>2692167</v>
      </c>
      <c r="L1582" s="187">
        <v>2695594</v>
      </c>
      <c r="M1582" s="185">
        <v>99.87286376953125</v>
      </c>
      <c r="N1582" s="187">
        <v>13707303</v>
      </c>
      <c r="O1582" s="187">
        <v>13770665</v>
      </c>
      <c r="P1582" s="185">
        <v>99.539878845214844</v>
      </c>
      <c r="Q1582" s="187">
        <v>23835</v>
      </c>
      <c r="R1582" s="186">
        <v>0.88422071933746338</v>
      </c>
      <c r="S1582" s="187">
        <v>3881</v>
      </c>
      <c r="T1582" s="186">
        <v>2.8183097019791603E-2</v>
      </c>
      <c r="U1582" s="187">
        <v>28368</v>
      </c>
      <c r="V1582" s="186">
        <v>1.0537236928939819</v>
      </c>
      <c r="W1582" s="187">
        <v>14035</v>
      </c>
      <c r="X1582" s="186">
        <v>0.10239067673683167</v>
      </c>
      <c r="Y1582" s="186">
        <v>104.10950469970703</v>
      </c>
      <c r="Z1582" s="186">
        <v>27.079170227050781</v>
      </c>
      <c r="AA1582" s="186">
        <v>40249.32421875</v>
      </c>
      <c r="AB1582" s="185">
        <v>5521.28271484375</v>
      </c>
    </row>
    <row r="1583" spans="1:28">
      <c r="A1583" s="352">
        <v>41823</v>
      </c>
      <c r="B1583" s="199" t="s">
        <v>130</v>
      </c>
      <c r="C1583" s="199" t="s">
        <v>128</v>
      </c>
      <c r="D1583" s="241"/>
      <c r="E1583" s="219">
        <v>176</v>
      </c>
      <c r="F1583" s="219">
        <v>5</v>
      </c>
      <c r="G1583" s="219">
        <v>528</v>
      </c>
      <c r="H1583" s="219">
        <v>15</v>
      </c>
      <c r="I1583" s="219">
        <v>854</v>
      </c>
      <c r="J1583" s="219">
        <v>33</v>
      </c>
      <c r="K1583" s="255">
        <v>6091779</v>
      </c>
      <c r="L1583" s="255">
        <v>6092924</v>
      </c>
      <c r="M1583" s="196">
        <v>99.981208801269531</v>
      </c>
      <c r="N1583" s="255">
        <v>33357214</v>
      </c>
      <c r="O1583" s="255">
        <v>33515286</v>
      </c>
      <c r="P1583" s="196">
        <v>99.528358459472656</v>
      </c>
      <c r="Q1583" s="255">
        <v>88811</v>
      </c>
      <c r="R1583" s="214">
        <v>1.4576088190078735</v>
      </c>
      <c r="S1583" s="255">
        <v>34525</v>
      </c>
      <c r="T1583" s="214">
        <v>0.10301269590854645</v>
      </c>
      <c r="U1583" s="255">
        <v>51838</v>
      </c>
      <c r="V1583" s="214">
        <v>0.85095012187957764</v>
      </c>
      <c r="W1583" s="255">
        <v>34838</v>
      </c>
      <c r="X1583" s="214">
        <v>0.10443917661905289</v>
      </c>
      <c r="Y1583" s="256">
        <v>116.42942047119141</v>
      </c>
      <c r="Z1583" s="256">
        <v>26.476448059082031</v>
      </c>
      <c r="AA1583" s="256">
        <v>89544</v>
      </c>
      <c r="AB1583" s="256">
        <v>13746.9775390625</v>
      </c>
    </row>
    <row r="1584" spans="1:28">
      <c r="A1584" s="352">
        <v>41823</v>
      </c>
      <c r="B1584" s="180" t="s">
        <v>132</v>
      </c>
      <c r="C1584" s="180" t="s">
        <v>128</v>
      </c>
      <c r="D1584" s="241"/>
      <c r="E1584" s="219">
        <v>178</v>
      </c>
      <c r="F1584" s="219">
        <v>5</v>
      </c>
      <c r="G1584" s="219">
        <v>527</v>
      </c>
      <c r="H1584" s="219">
        <v>15</v>
      </c>
      <c r="I1584" s="219">
        <v>1019</v>
      </c>
      <c r="J1584" s="219">
        <v>32</v>
      </c>
      <c r="K1584" s="219">
        <v>4419254</v>
      </c>
      <c r="L1584" s="219">
        <v>4420643</v>
      </c>
      <c r="M1584" s="196">
        <v>99.968582153320313</v>
      </c>
      <c r="N1584" s="219">
        <v>24036048</v>
      </c>
      <c r="O1584" s="219">
        <v>24131298</v>
      </c>
      <c r="P1584" s="196">
        <v>99.60528564453125</v>
      </c>
      <c r="Q1584" s="219">
        <v>4572</v>
      </c>
      <c r="R1584" s="196">
        <v>0.10342387109994888</v>
      </c>
      <c r="S1584" s="219">
        <v>2005</v>
      </c>
      <c r="T1584" s="196">
        <v>8.3087114617228508E-3</v>
      </c>
      <c r="U1584" s="219">
        <v>43093</v>
      </c>
      <c r="V1584" s="196">
        <v>0.97511935234069824</v>
      </c>
      <c r="W1584" s="219">
        <v>30988</v>
      </c>
      <c r="X1584" s="196">
        <v>0.12892302870750427</v>
      </c>
      <c r="Y1584" s="194">
        <v>108.77987670898437</v>
      </c>
      <c r="Z1584" s="194">
        <v>25.234272003173828</v>
      </c>
      <c r="AA1584" s="194">
        <v>72046.6875</v>
      </c>
      <c r="AB1584" s="194">
        <v>9968.369140625</v>
      </c>
    </row>
    <row r="1585" spans="1:28">
      <c r="A1585" s="352">
        <v>41822</v>
      </c>
      <c r="B1585" s="199" t="s">
        <v>6</v>
      </c>
      <c r="C1585" s="199"/>
      <c r="D1585" s="241"/>
      <c r="E1585" s="219">
        <v>1909</v>
      </c>
      <c r="F1585" s="219">
        <v>170</v>
      </c>
      <c r="G1585" s="219">
        <v>5639</v>
      </c>
      <c r="H1585" s="219">
        <v>492</v>
      </c>
      <c r="I1585" s="219">
        <v>17092</v>
      </c>
      <c r="J1585" s="219">
        <v>1805</v>
      </c>
      <c r="K1585" s="255">
        <v>36089543</v>
      </c>
      <c r="L1585" s="255">
        <v>84192859</v>
      </c>
      <c r="M1585" s="196">
        <v>42.865325430984591</v>
      </c>
      <c r="N1585" s="255">
        <v>296888014</v>
      </c>
      <c r="O1585" s="255">
        <v>299172003</v>
      </c>
      <c r="P1585" s="196">
        <v>99.236563255553023</v>
      </c>
      <c r="Q1585" s="255">
        <v>328138</v>
      </c>
      <c r="R1585" s="214" t="e">
        <v>#DIV/0!</v>
      </c>
      <c r="S1585" s="255">
        <v>364143</v>
      </c>
      <c r="T1585" s="214">
        <v>0.26660394358270872</v>
      </c>
      <c r="U1585" s="255">
        <v>1211371</v>
      </c>
      <c r="V1585" s="214">
        <v>3.3565706007235425</v>
      </c>
      <c r="W1585" s="255">
        <v>1365291</v>
      </c>
      <c r="X1585" s="214">
        <v>0.45986733666400093</v>
      </c>
      <c r="Y1585" s="256">
        <v>77.428905677795413</v>
      </c>
      <c r="Z1585" s="256">
        <v>27.544953854878742</v>
      </c>
      <c r="AA1585" s="256">
        <v>810640.5546875</v>
      </c>
      <c r="AB1585" s="256">
        <v>133035.8095703125</v>
      </c>
    </row>
    <row r="1586" spans="1:28">
      <c r="A1586" s="352">
        <v>41822</v>
      </c>
      <c r="B1586" s="180" t="s">
        <v>134</v>
      </c>
      <c r="C1586" s="180"/>
      <c r="D1586" s="241"/>
      <c r="E1586" s="219">
        <v>651</v>
      </c>
      <c r="F1586" s="219">
        <v>78</v>
      </c>
      <c r="G1586" s="219">
        <v>1935</v>
      </c>
      <c r="H1586" s="219">
        <v>237</v>
      </c>
      <c r="I1586" s="219">
        <v>6817</v>
      </c>
      <c r="J1586" s="219">
        <v>958</v>
      </c>
      <c r="K1586" s="219">
        <v>17701117</v>
      </c>
      <c r="L1586" s="219">
        <v>18189139</v>
      </c>
      <c r="M1586" s="196">
        <v>97.316959312917447</v>
      </c>
      <c r="N1586" s="219">
        <v>39570126</v>
      </c>
      <c r="O1586" s="219">
        <v>40509479</v>
      </c>
      <c r="P1586" s="196">
        <v>97.681152601345474</v>
      </c>
      <c r="Q1586" s="219">
        <v>115672</v>
      </c>
      <c r="R1586" s="196">
        <v>0.63593993642949231</v>
      </c>
      <c r="S1586" s="219">
        <v>240782</v>
      </c>
      <c r="T1586" s="196">
        <v>0.59438434171220322</v>
      </c>
      <c r="U1586" s="219">
        <v>734579</v>
      </c>
      <c r="V1586" s="196">
        <v>4.1499019006604785</v>
      </c>
      <c r="W1586" s="219">
        <v>471519</v>
      </c>
      <c r="X1586" s="196">
        <v>1.1916034895616541</v>
      </c>
      <c r="Y1586" s="194">
        <v>79.485520935058588</v>
      </c>
      <c r="Z1586" s="194">
        <v>30.00281105041504</v>
      </c>
      <c r="AA1586" s="194">
        <v>236101.59765625</v>
      </c>
      <c r="AB1586" s="194">
        <v>34918.80029296875</v>
      </c>
    </row>
    <row r="1587" spans="1:28">
      <c r="A1587" s="352">
        <v>41822</v>
      </c>
      <c r="B1587" s="180" t="s">
        <v>175</v>
      </c>
      <c r="C1587" s="180"/>
      <c r="D1587" s="241"/>
      <c r="E1587" s="219">
        <v>603</v>
      </c>
      <c r="F1587" s="219">
        <v>67</v>
      </c>
      <c r="G1587" s="219">
        <v>1750</v>
      </c>
      <c r="H1587" s="219">
        <v>181</v>
      </c>
      <c r="I1587" s="219">
        <v>5730</v>
      </c>
      <c r="J1587" s="219">
        <v>634</v>
      </c>
      <c r="K1587" s="219">
        <v>67585</v>
      </c>
      <c r="L1587" s="219">
        <v>47672890</v>
      </c>
      <c r="M1587" s="196">
        <v>0.14176820410929566</v>
      </c>
      <c r="N1587" s="219">
        <v>161673156</v>
      </c>
      <c r="O1587" s="219">
        <v>162586252</v>
      </c>
      <c r="P1587" s="196">
        <v>99.438392859932591</v>
      </c>
      <c r="Q1587" s="219">
        <v>0</v>
      </c>
      <c r="R1587" s="196" t="e">
        <v>#DIV/0!</v>
      </c>
      <c r="S1587" s="219">
        <v>0</v>
      </c>
      <c r="T1587" s="196" t="e">
        <v>#DIV/0!</v>
      </c>
      <c r="U1587" s="219">
        <v>303396</v>
      </c>
      <c r="V1587" s="196">
        <v>448.91025441586959</v>
      </c>
      <c r="W1587" s="219">
        <v>793941</v>
      </c>
      <c r="X1587" s="196">
        <v>0.49107781358803831</v>
      </c>
      <c r="Y1587" s="194">
        <v>40.71237850189209</v>
      </c>
      <c r="Z1587" s="194">
        <v>25.524031639099121</v>
      </c>
      <c r="AA1587" s="194">
        <v>296787.08203125</v>
      </c>
      <c r="AB1587" s="194">
        <v>57932.833984375</v>
      </c>
    </row>
    <row r="1588" spans="1:28">
      <c r="A1588" s="352">
        <v>41822</v>
      </c>
      <c r="B1588" s="218" t="s">
        <v>135</v>
      </c>
      <c r="C1588" s="126"/>
      <c r="D1588" s="241"/>
      <c r="E1588" s="219">
        <v>655</v>
      </c>
      <c r="F1588" s="219">
        <v>25</v>
      </c>
      <c r="G1588" s="219">
        <v>1954</v>
      </c>
      <c r="H1588" s="219">
        <v>74</v>
      </c>
      <c r="I1588" s="219">
        <v>4545</v>
      </c>
      <c r="J1588" s="219">
        <v>213</v>
      </c>
      <c r="K1588" s="189">
        <v>18320841</v>
      </c>
      <c r="L1588" s="189">
        <v>18330830</v>
      </c>
      <c r="M1588" s="196">
        <v>99.945507104697384</v>
      </c>
      <c r="N1588" s="189">
        <v>95644732</v>
      </c>
      <c r="O1588" s="189">
        <v>96076272</v>
      </c>
      <c r="P1588" s="196">
        <v>99.55083602744287</v>
      </c>
      <c r="Q1588" s="189">
        <v>212466</v>
      </c>
      <c r="R1588" s="192">
        <v>1.159063730377236</v>
      </c>
      <c r="S1588" s="189">
        <v>123361</v>
      </c>
      <c r="T1588" s="192">
        <v>0.12839902788641894</v>
      </c>
      <c r="U1588" s="189">
        <v>173396</v>
      </c>
      <c r="V1588" s="205">
        <v>0.94644126522580874</v>
      </c>
      <c r="W1588" s="189">
        <v>99831</v>
      </c>
      <c r="X1588" s="205">
        <v>0.10437689399128011</v>
      </c>
      <c r="Y1588" s="203">
        <v>112.08881759643555</v>
      </c>
      <c r="Z1588" s="203">
        <v>27.10801887512207</v>
      </c>
      <c r="AA1588" s="203">
        <v>277751.875</v>
      </c>
      <c r="AB1588" s="203">
        <v>40184.17529296875</v>
      </c>
    </row>
    <row r="1589" spans="1:28">
      <c r="A1589" s="352">
        <v>41822</v>
      </c>
      <c r="B1589" s="218" t="s">
        <v>121</v>
      </c>
      <c r="C1589" s="218" t="s">
        <v>122</v>
      </c>
      <c r="D1589" s="241"/>
      <c r="E1589" s="305">
        <v>168</v>
      </c>
      <c r="F1589" s="305">
        <v>45</v>
      </c>
      <c r="G1589" s="305">
        <v>492</v>
      </c>
      <c r="H1589" s="305">
        <v>137</v>
      </c>
      <c r="I1589" s="305">
        <v>1930</v>
      </c>
      <c r="J1589" s="305">
        <v>573</v>
      </c>
      <c r="K1589" s="215">
        <v>6209726</v>
      </c>
      <c r="L1589" s="215">
        <v>6462171</v>
      </c>
      <c r="M1589" s="216">
        <v>96.093498229980469</v>
      </c>
      <c r="N1589" s="215">
        <v>14525296</v>
      </c>
      <c r="O1589" s="215">
        <v>15000283</v>
      </c>
      <c r="P1589" s="216">
        <v>96.833480834960938</v>
      </c>
      <c r="Q1589" s="215">
        <v>93591</v>
      </c>
      <c r="R1589" s="217">
        <v>1.4482903480529785</v>
      </c>
      <c r="S1589" s="215">
        <v>204708</v>
      </c>
      <c r="T1589" s="217">
        <v>1.3646942377090454</v>
      </c>
      <c r="U1589" s="215">
        <v>334647</v>
      </c>
      <c r="V1589" s="217">
        <v>5.3890781402587891</v>
      </c>
      <c r="W1589" s="215">
        <v>233831</v>
      </c>
      <c r="X1589" s="217">
        <v>1.6098191738128662</v>
      </c>
      <c r="Y1589" s="217">
        <v>67.699501037597656</v>
      </c>
      <c r="Z1589" s="217">
        <v>24.894067764282227</v>
      </c>
      <c r="AA1589" s="217">
        <v>72571.4140625</v>
      </c>
      <c r="AB1589" s="216">
        <v>10583.2470703125</v>
      </c>
    </row>
    <row r="1590" spans="1:28">
      <c r="A1590" s="352">
        <v>41822</v>
      </c>
      <c r="B1590" s="242" t="s">
        <v>123</v>
      </c>
      <c r="C1590" s="218" t="s">
        <v>122</v>
      </c>
      <c r="D1590" s="241"/>
      <c r="E1590" s="305">
        <v>157</v>
      </c>
      <c r="F1590" s="305">
        <v>9</v>
      </c>
      <c r="G1590" s="305">
        <v>477</v>
      </c>
      <c r="H1590" s="305">
        <v>28</v>
      </c>
      <c r="I1590" s="305">
        <v>1559</v>
      </c>
      <c r="J1590" s="305">
        <v>109</v>
      </c>
      <c r="K1590" s="215">
        <v>3757225</v>
      </c>
      <c r="L1590" s="215">
        <v>3830478</v>
      </c>
      <c r="M1590" s="216">
        <v>98.087631225585937</v>
      </c>
      <c r="N1590" s="215">
        <v>7400314</v>
      </c>
      <c r="O1590" s="215">
        <v>7539415</v>
      </c>
      <c r="P1590" s="216">
        <v>98.155014038085938</v>
      </c>
      <c r="Q1590" s="215">
        <v>12138</v>
      </c>
      <c r="R1590" s="217">
        <v>0.3168795108795166</v>
      </c>
      <c r="S1590" s="215">
        <v>14322</v>
      </c>
      <c r="T1590" s="217">
        <v>0.18996168673038483</v>
      </c>
      <c r="U1590" s="215">
        <v>110866</v>
      </c>
      <c r="V1590" s="217">
        <v>2.9507415294647217</v>
      </c>
      <c r="W1590" s="215">
        <v>68787</v>
      </c>
      <c r="X1590" s="217">
        <v>0.92951458692550659</v>
      </c>
      <c r="Y1590" s="217">
        <v>86.690864562988281</v>
      </c>
      <c r="Z1590" s="217">
        <v>32.303890228271484</v>
      </c>
      <c r="AA1590" s="217">
        <v>51613.34375</v>
      </c>
      <c r="AB1590" s="216">
        <v>7663.4892578125</v>
      </c>
    </row>
    <row r="1591" spans="1:28">
      <c r="A1591" s="352">
        <v>41822</v>
      </c>
      <c r="B1591" s="242" t="s">
        <v>183</v>
      </c>
      <c r="C1591" s="218" t="s">
        <v>122</v>
      </c>
      <c r="D1591" s="241"/>
      <c r="E1591" s="305">
        <v>128</v>
      </c>
      <c r="F1591" s="305">
        <v>5</v>
      </c>
      <c r="G1591" s="305">
        <v>382</v>
      </c>
      <c r="H1591" s="305">
        <v>15</v>
      </c>
      <c r="I1591" s="305">
        <v>1448</v>
      </c>
      <c r="J1591" s="305">
        <v>60</v>
      </c>
      <c r="K1591" s="215">
        <v>2825421</v>
      </c>
      <c r="L1591" s="215">
        <v>2880827</v>
      </c>
      <c r="M1591" s="216">
        <v>98.076736450195313</v>
      </c>
      <c r="N1591" s="215">
        <v>6156148</v>
      </c>
      <c r="O1591" s="215">
        <v>6279666</v>
      </c>
      <c r="P1591" s="216">
        <v>98.033050537109375</v>
      </c>
      <c r="Q1591" s="215">
        <v>2035</v>
      </c>
      <c r="R1591" s="217">
        <v>7.0639438927173615E-2</v>
      </c>
      <c r="S1591" s="215">
        <v>3924</v>
      </c>
      <c r="T1591" s="217">
        <v>6.2487401068210602E-2</v>
      </c>
      <c r="U1591" s="215">
        <v>99159</v>
      </c>
      <c r="V1591" s="217">
        <v>3.5095300674438477</v>
      </c>
      <c r="W1591" s="215">
        <v>57023</v>
      </c>
      <c r="X1591" s="217">
        <v>0.9262772798538208</v>
      </c>
      <c r="Y1591" s="217">
        <v>83.503929138183594</v>
      </c>
      <c r="Z1591" s="217">
        <v>32.23681640625</v>
      </c>
      <c r="AA1591" s="217">
        <v>38873.84375</v>
      </c>
      <c r="AB1591" s="216">
        <v>6296.12353515625</v>
      </c>
    </row>
    <row r="1592" spans="1:28">
      <c r="A1592" s="352">
        <v>41822</v>
      </c>
      <c r="B1592" s="181" t="s">
        <v>126</v>
      </c>
      <c r="C1592" s="218" t="s">
        <v>122</v>
      </c>
      <c r="D1592" s="241"/>
      <c r="E1592" s="305">
        <v>103</v>
      </c>
      <c r="F1592" s="305">
        <v>4</v>
      </c>
      <c r="G1592" s="305">
        <v>302</v>
      </c>
      <c r="H1592" s="305">
        <v>12</v>
      </c>
      <c r="I1592" s="305">
        <v>928</v>
      </c>
      <c r="J1592" s="305">
        <v>32</v>
      </c>
      <c r="K1592" s="215">
        <v>2364641</v>
      </c>
      <c r="L1592" s="215">
        <v>2411729</v>
      </c>
      <c r="M1592" s="216">
        <v>98.047538757324219</v>
      </c>
      <c r="N1592" s="215">
        <v>5210593</v>
      </c>
      <c r="O1592" s="215">
        <v>5289412</v>
      </c>
      <c r="P1592" s="216">
        <v>98.509872436523438</v>
      </c>
      <c r="Q1592" s="215">
        <v>1250</v>
      </c>
      <c r="R1592" s="217">
        <v>5.1830034703016281E-2</v>
      </c>
      <c r="S1592" s="215">
        <v>730</v>
      </c>
      <c r="T1592" s="217">
        <v>1.3801155611872673E-2</v>
      </c>
      <c r="U1592" s="215">
        <v>78288</v>
      </c>
      <c r="V1592" s="217">
        <v>3.3107774257659912</v>
      </c>
      <c r="W1592" s="215">
        <v>46737</v>
      </c>
      <c r="X1592" s="217">
        <v>0.8969612717628479</v>
      </c>
      <c r="Y1592" s="217">
        <v>88.428733825683594</v>
      </c>
      <c r="Z1592" s="217">
        <v>32.010353088378906</v>
      </c>
      <c r="AA1592" s="217">
        <v>37143.25390625</v>
      </c>
      <c r="AB1592" s="216">
        <v>5035.76708984375</v>
      </c>
    </row>
    <row r="1593" spans="1:28">
      <c r="A1593" s="352">
        <v>41822</v>
      </c>
      <c r="B1593" s="181" t="s">
        <v>184</v>
      </c>
      <c r="C1593" s="218" t="s">
        <v>122</v>
      </c>
      <c r="D1593" s="241"/>
      <c r="E1593" s="305">
        <v>95</v>
      </c>
      <c r="F1593" s="305">
        <v>15</v>
      </c>
      <c r="G1593" s="305">
        <v>282</v>
      </c>
      <c r="H1593" s="305">
        <v>45</v>
      </c>
      <c r="I1593" s="305">
        <v>952</v>
      </c>
      <c r="J1593" s="305">
        <v>184</v>
      </c>
      <c r="K1593" s="215">
        <v>2544104</v>
      </c>
      <c r="L1593" s="215">
        <v>2603934</v>
      </c>
      <c r="M1593" s="216">
        <v>97.702323913574219</v>
      </c>
      <c r="N1593" s="215">
        <v>6277775</v>
      </c>
      <c r="O1593" s="215">
        <v>6400703</v>
      </c>
      <c r="P1593" s="216">
        <v>98.079460144042969</v>
      </c>
      <c r="Q1593" s="215">
        <v>6658</v>
      </c>
      <c r="R1593" s="217">
        <v>0.25569003820419312</v>
      </c>
      <c r="S1593" s="215">
        <v>17098</v>
      </c>
      <c r="T1593" s="217">
        <v>0.26712691783905029</v>
      </c>
      <c r="U1593" s="215">
        <v>111619</v>
      </c>
      <c r="V1593" s="217">
        <v>4.3873600959777832</v>
      </c>
      <c r="W1593" s="215">
        <v>65141</v>
      </c>
      <c r="X1593" s="217">
        <v>1.0376447439193726</v>
      </c>
      <c r="Y1593" s="217">
        <v>71.104576110839844</v>
      </c>
      <c r="Z1593" s="217">
        <v>28.568927764892578</v>
      </c>
      <c r="AA1593" s="217">
        <v>35899.7421875</v>
      </c>
      <c r="AB1593" s="216">
        <v>5340.17333984375</v>
      </c>
    </row>
    <row r="1594" spans="1:28">
      <c r="A1594" s="352">
        <v>41822</v>
      </c>
      <c r="B1594" s="181" t="s">
        <v>131</v>
      </c>
      <c r="C1594" s="218" t="s">
        <v>176</v>
      </c>
      <c r="D1594" s="241"/>
      <c r="E1594" s="305">
        <v>164</v>
      </c>
      <c r="F1594" s="305">
        <v>19</v>
      </c>
      <c r="G1594" s="305">
        <v>478</v>
      </c>
      <c r="H1594" s="305">
        <v>47</v>
      </c>
      <c r="I1594" s="305">
        <v>1528</v>
      </c>
      <c r="J1594" s="305">
        <v>162</v>
      </c>
      <c r="K1594" s="215">
        <v>18375</v>
      </c>
      <c r="L1594" s="215">
        <v>13544233</v>
      </c>
      <c r="M1594" s="216">
        <v>0.13566659390926361</v>
      </c>
      <c r="N1594" s="215">
        <v>44910100</v>
      </c>
      <c r="O1594" s="215">
        <v>45160728</v>
      </c>
      <c r="P1594" s="216">
        <v>99.445030212402344</v>
      </c>
      <c r="Q1594" s="215">
        <v>0</v>
      </c>
      <c r="R1594" s="217">
        <v>0</v>
      </c>
      <c r="S1594" s="215">
        <v>0</v>
      </c>
      <c r="T1594" s="217">
        <v>0</v>
      </c>
      <c r="U1594" s="215">
        <v>88739</v>
      </c>
      <c r="V1594" s="217">
        <v>482.93331909179687</v>
      </c>
      <c r="W1594" s="215">
        <v>291340</v>
      </c>
      <c r="X1594" s="217">
        <v>0.64871823787689209</v>
      </c>
      <c r="Y1594" s="217">
        <v>41.089839935302734</v>
      </c>
      <c r="Z1594" s="217">
        <v>25.735263824462891</v>
      </c>
      <c r="AA1594" s="217">
        <v>77466.1015625</v>
      </c>
      <c r="AB1594" s="216">
        <v>15543.4248046875</v>
      </c>
    </row>
    <row r="1595" spans="1:28">
      <c r="A1595" s="352">
        <v>41822</v>
      </c>
      <c r="B1595" s="181" t="s">
        <v>124</v>
      </c>
      <c r="C1595" s="181" t="s">
        <v>176</v>
      </c>
      <c r="D1595" s="241"/>
      <c r="E1595" s="180">
        <v>112</v>
      </c>
      <c r="F1595" s="180">
        <v>36</v>
      </c>
      <c r="G1595" s="180">
        <v>330</v>
      </c>
      <c r="H1595" s="180">
        <v>98</v>
      </c>
      <c r="I1595" s="180">
        <v>1240</v>
      </c>
      <c r="J1595" s="180">
        <v>344</v>
      </c>
      <c r="K1595" s="215">
        <v>14980</v>
      </c>
      <c r="L1595" s="215">
        <v>9924878</v>
      </c>
      <c r="M1595" s="216">
        <v>0.15093384683132172</v>
      </c>
      <c r="N1595" s="215">
        <v>29338268</v>
      </c>
      <c r="O1595" s="215">
        <v>29637856</v>
      </c>
      <c r="P1595" s="216">
        <v>98.989173889160156</v>
      </c>
      <c r="Q1595" s="215">
        <v>0</v>
      </c>
      <c r="R1595" s="217">
        <v>0</v>
      </c>
      <c r="S1595" s="215">
        <v>0</v>
      </c>
      <c r="T1595" s="217">
        <v>0</v>
      </c>
      <c r="U1595" s="215">
        <v>69201</v>
      </c>
      <c r="V1595" s="217">
        <v>461.9559326171875</v>
      </c>
      <c r="W1595" s="215">
        <v>154042</v>
      </c>
      <c r="X1595" s="217">
        <v>0.52505487203598022</v>
      </c>
      <c r="Y1595" s="217">
        <v>39.390785217285156</v>
      </c>
      <c r="Z1595" s="217">
        <v>24.878131866455078</v>
      </c>
      <c r="AA1595" s="217">
        <v>51425.89453125</v>
      </c>
      <c r="AB1595" s="216">
        <v>9957.29296875</v>
      </c>
    </row>
    <row r="1596" spans="1:28">
      <c r="A1596" s="352">
        <v>41822</v>
      </c>
      <c r="B1596" s="206" t="s">
        <v>133</v>
      </c>
      <c r="C1596" s="206" t="s">
        <v>176</v>
      </c>
      <c r="D1596" s="241"/>
      <c r="E1596" s="180">
        <v>163</v>
      </c>
      <c r="F1596" s="180">
        <v>6</v>
      </c>
      <c r="G1596" s="180">
        <v>482</v>
      </c>
      <c r="H1596" s="180">
        <v>18</v>
      </c>
      <c r="I1596" s="180">
        <v>1480</v>
      </c>
      <c r="J1596" s="180">
        <v>64</v>
      </c>
      <c r="K1596" s="254">
        <v>17500</v>
      </c>
      <c r="L1596" s="254">
        <v>13519182</v>
      </c>
      <c r="M1596" s="246">
        <v>0.12944570183753967</v>
      </c>
      <c r="N1596" s="254">
        <v>51252800</v>
      </c>
      <c r="O1596" s="254">
        <v>51423952</v>
      </c>
      <c r="P1596" s="246">
        <v>99.66717529296875</v>
      </c>
      <c r="Q1596" s="254">
        <v>0</v>
      </c>
      <c r="R1596" s="249">
        <v>0</v>
      </c>
      <c r="S1596" s="254">
        <v>0</v>
      </c>
      <c r="T1596" s="249">
        <v>0</v>
      </c>
      <c r="U1596" s="254">
        <v>75551</v>
      </c>
      <c r="V1596" s="249">
        <v>431.72000122070313</v>
      </c>
      <c r="W1596" s="254">
        <v>186440</v>
      </c>
      <c r="X1596" s="249">
        <v>0.36376547813415527</v>
      </c>
      <c r="Y1596" s="249">
        <v>41.464508056640625</v>
      </c>
      <c r="Z1596" s="249">
        <v>25.876239776611328</v>
      </c>
      <c r="AA1596" s="249">
        <v>100521.359375</v>
      </c>
      <c r="AB1596" s="246">
        <v>19422.107421875</v>
      </c>
    </row>
    <row r="1597" spans="1:28">
      <c r="A1597" s="352">
        <v>41822</v>
      </c>
      <c r="B1597" s="206" t="s">
        <v>125</v>
      </c>
      <c r="C1597" s="206" t="s">
        <v>176</v>
      </c>
      <c r="D1597" s="241"/>
      <c r="E1597" s="180">
        <v>164</v>
      </c>
      <c r="F1597" s="180">
        <v>6</v>
      </c>
      <c r="G1597" s="180">
        <v>460</v>
      </c>
      <c r="H1597" s="180">
        <v>18</v>
      </c>
      <c r="I1597" s="180">
        <v>1482</v>
      </c>
      <c r="J1597" s="180">
        <v>64</v>
      </c>
      <c r="K1597" s="254">
        <v>16730</v>
      </c>
      <c r="L1597" s="254">
        <v>10684597</v>
      </c>
      <c r="M1597" s="246">
        <v>0.15658053755760193</v>
      </c>
      <c r="N1597" s="254">
        <v>36171988</v>
      </c>
      <c r="O1597" s="254">
        <v>36363716</v>
      </c>
      <c r="P1597" s="246">
        <v>99.472747802734375</v>
      </c>
      <c r="Q1597" s="254">
        <v>0</v>
      </c>
      <c r="R1597" s="249">
        <v>0</v>
      </c>
      <c r="S1597" s="254">
        <v>0</v>
      </c>
      <c r="T1597" s="249">
        <v>0</v>
      </c>
      <c r="U1597" s="254">
        <v>69905</v>
      </c>
      <c r="V1597" s="249">
        <v>417.84219360351562</v>
      </c>
      <c r="W1597" s="254">
        <v>162119</v>
      </c>
      <c r="X1597" s="249">
        <v>0.44818934798240662</v>
      </c>
      <c r="Y1597" s="249">
        <v>40.904380798339844</v>
      </c>
      <c r="Z1597" s="249">
        <v>25.606491088867187</v>
      </c>
      <c r="AA1597" s="249">
        <v>67373.7265625</v>
      </c>
      <c r="AB1597" s="246">
        <v>13010.0087890625</v>
      </c>
    </row>
    <row r="1598" spans="1:28">
      <c r="A1598" s="352">
        <v>41822</v>
      </c>
      <c r="B1598" s="181" t="s">
        <v>127</v>
      </c>
      <c r="C1598" s="181" t="s">
        <v>128</v>
      </c>
      <c r="D1598" s="241"/>
      <c r="E1598" s="388">
        <v>150</v>
      </c>
      <c r="F1598" s="388">
        <v>12</v>
      </c>
      <c r="G1598" s="388">
        <v>450</v>
      </c>
      <c r="H1598" s="388">
        <v>36</v>
      </c>
      <c r="I1598" s="388">
        <v>1460</v>
      </c>
      <c r="J1598" s="388">
        <v>122</v>
      </c>
      <c r="K1598" s="187">
        <v>4911543</v>
      </c>
      <c r="L1598" s="187">
        <v>4915575</v>
      </c>
      <c r="M1598" s="185">
        <v>99.917976379394531</v>
      </c>
      <c r="N1598" s="187">
        <v>22296146</v>
      </c>
      <c r="O1598" s="187">
        <v>22391256</v>
      </c>
      <c r="P1598" s="185">
        <v>99.575233459472656</v>
      </c>
      <c r="Q1598" s="187">
        <v>120541</v>
      </c>
      <c r="R1598" s="186">
        <v>2.452225923538208</v>
      </c>
      <c r="S1598" s="187">
        <v>41562</v>
      </c>
      <c r="T1598" s="186">
        <v>0.1856171041727066</v>
      </c>
      <c r="U1598" s="187">
        <v>49019</v>
      </c>
      <c r="V1598" s="186">
        <v>0.99803668260574341</v>
      </c>
      <c r="W1598" s="187">
        <v>22610</v>
      </c>
      <c r="X1598" s="186">
        <v>0.10140766203403473</v>
      </c>
      <c r="Y1598" s="186">
        <v>113.33852386474609</v>
      </c>
      <c r="Z1598" s="186">
        <v>27.623210906982422</v>
      </c>
      <c r="AA1598" s="186">
        <v>61218.26171875</v>
      </c>
      <c r="AB1598" s="185">
        <v>9023.634765625</v>
      </c>
    </row>
    <row r="1599" spans="1:28">
      <c r="A1599" s="352">
        <v>41822</v>
      </c>
      <c r="B1599" s="181" t="s">
        <v>129</v>
      </c>
      <c r="C1599" s="181" t="s">
        <v>128</v>
      </c>
      <c r="D1599" s="241"/>
      <c r="E1599" s="388">
        <v>151</v>
      </c>
      <c r="F1599" s="388">
        <v>3</v>
      </c>
      <c r="G1599" s="388">
        <v>449</v>
      </c>
      <c r="H1599" s="388">
        <v>8</v>
      </c>
      <c r="I1599" s="388">
        <v>1248</v>
      </c>
      <c r="J1599" s="388">
        <v>26</v>
      </c>
      <c r="K1599" s="187">
        <v>2763043</v>
      </c>
      <c r="L1599" s="187">
        <v>2766045</v>
      </c>
      <c r="M1599" s="185">
        <v>99.891471862792969</v>
      </c>
      <c r="N1599" s="187">
        <v>14044082</v>
      </c>
      <c r="O1599" s="187">
        <v>14104270</v>
      </c>
      <c r="P1599" s="185">
        <v>99.573265075683594</v>
      </c>
      <c r="Q1599" s="187">
        <v>22784</v>
      </c>
      <c r="R1599" s="186">
        <v>0.82370316982269287</v>
      </c>
      <c r="S1599" s="187">
        <v>1913</v>
      </c>
      <c r="T1599" s="186">
        <v>1.3563268817961216E-2</v>
      </c>
      <c r="U1599" s="187">
        <v>26411</v>
      </c>
      <c r="V1599" s="186">
        <v>0.95586639642715454</v>
      </c>
      <c r="W1599" s="187">
        <v>13488</v>
      </c>
      <c r="X1599" s="186">
        <v>9.6040450036525726E-2</v>
      </c>
      <c r="Y1599" s="186">
        <v>106.00740814208984</v>
      </c>
      <c r="Z1599" s="186">
        <v>27.752964019775391</v>
      </c>
      <c r="AA1599" s="186">
        <v>42054.49609375</v>
      </c>
      <c r="AB1599" s="185">
        <v>6060.90869140625</v>
      </c>
    </row>
    <row r="1600" spans="1:28">
      <c r="A1600" s="352">
        <v>41822</v>
      </c>
      <c r="B1600" s="199" t="s">
        <v>130</v>
      </c>
      <c r="C1600" s="199" t="s">
        <v>128</v>
      </c>
      <c r="D1600" s="241"/>
      <c r="E1600" s="219">
        <v>176</v>
      </c>
      <c r="F1600" s="219">
        <v>5</v>
      </c>
      <c r="G1600" s="219">
        <v>528</v>
      </c>
      <c r="H1600" s="219">
        <v>15</v>
      </c>
      <c r="I1600" s="219">
        <v>845</v>
      </c>
      <c r="J1600" s="219">
        <v>33</v>
      </c>
      <c r="K1600" s="255">
        <v>6165110</v>
      </c>
      <c r="L1600" s="255">
        <v>6166430</v>
      </c>
      <c r="M1600" s="196">
        <v>99.978591918945313</v>
      </c>
      <c r="N1600" s="255">
        <v>34317496</v>
      </c>
      <c r="O1600" s="255">
        <v>34490220</v>
      </c>
      <c r="P1600" s="196">
        <v>99.49920654296875</v>
      </c>
      <c r="Q1600" s="255">
        <v>61746</v>
      </c>
      <c r="R1600" s="214">
        <v>1.0013248920440674</v>
      </c>
      <c r="S1600" s="255">
        <v>78593</v>
      </c>
      <c r="T1600" s="214">
        <v>0.2278703898191452</v>
      </c>
      <c r="U1600" s="255">
        <v>53846</v>
      </c>
      <c r="V1600" s="214">
        <v>0.87339884042739868</v>
      </c>
      <c r="W1600" s="255">
        <v>32107</v>
      </c>
      <c r="X1600" s="214">
        <v>9.3558691442012787E-2</v>
      </c>
      <c r="Y1600" s="256">
        <v>118.505859375</v>
      </c>
      <c r="Z1600" s="256">
        <v>27.342042922973633</v>
      </c>
      <c r="AA1600" s="256">
        <v>96818.328125</v>
      </c>
      <c r="AB1600" s="256">
        <v>14515.140625</v>
      </c>
    </row>
    <row r="1601" spans="1:28">
      <c r="A1601" s="352">
        <v>41822</v>
      </c>
      <c r="B1601" s="180" t="s">
        <v>132</v>
      </c>
      <c r="C1601" s="180" t="s">
        <v>128</v>
      </c>
      <c r="D1601" s="241"/>
      <c r="E1601" s="219">
        <v>178</v>
      </c>
      <c r="F1601" s="219">
        <v>5</v>
      </c>
      <c r="G1601" s="219">
        <v>527</v>
      </c>
      <c r="H1601" s="219">
        <v>15</v>
      </c>
      <c r="I1601" s="219">
        <v>992</v>
      </c>
      <c r="J1601" s="219">
        <v>32</v>
      </c>
      <c r="K1601" s="219">
        <v>4481145</v>
      </c>
      <c r="L1601" s="219">
        <v>4482780</v>
      </c>
      <c r="M1601" s="196">
        <v>99.963523864746094</v>
      </c>
      <c r="N1601" s="219">
        <v>24987008</v>
      </c>
      <c r="O1601" s="219">
        <v>25090526</v>
      </c>
      <c r="P1601" s="196">
        <v>99.587425231933594</v>
      </c>
      <c r="Q1601" s="219">
        <v>7395</v>
      </c>
      <c r="R1601" s="196">
        <v>0.16496460139751434</v>
      </c>
      <c r="S1601" s="219">
        <v>1293</v>
      </c>
      <c r="T1601" s="196">
        <v>5.1533393561840057E-3</v>
      </c>
      <c r="U1601" s="219">
        <v>44120</v>
      </c>
      <c r="V1601" s="196">
        <v>0.98456978797912598</v>
      </c>
      <c r="W1601" s="219">
        <v>31626</v>
      </c>
      <c r="X1601" s="196">
        <v>0.12656977772712708</v>
      </c>
      <c r="Y1601" s="194">
        <v>110.50347900390625</v>
      </c>
      <c r="Z1601" s="194">
        <v>25.713857650756836</v>
      </c>
      <c r="AA1601" s="194">
        <v>77660.7890625</v>
      </c>
      <c r="AB1601" s="194">
        <v>10584.4912109375</v>
      </c>
    </row>
    <row r="1602" spans="1:28">
      <c r="A1602" s="352">
        <v>41821</v>
      </c>
      <c r="B1602" s="199" t="s">
        <v>6</v>
      </c>
      <c r="C1602" s="199"/>
      <c r="D1602" s="241"/>
      <c r="E1602" s="219">
        <v>1908</v>
      </c>
      <c r="F1602" s="219">
        <v>167</v>
      </c>
      <c r="G1602" s="219">
        <v>5636</v>
      </c>
      <c r="H1602" s="219">
        <v>483</v>
      </c>
      <c r="I1602" s="219">
        <v>17087</v>
      </c>
      <c r="J1602" s="219">
        <v>1774</v>
      </c>
      <c r="K1602" s="255">
        <v>35978201</v>
      </c>
      <c r="L1602" s="255">
        <v>84069846</v>
      </c>
      <c r="M1602" s="196">
        <v>42.795607119346926</v>
      </c>
      <c r="N1602" s="255">
        <v>293877792</v>
      </c>
      <c r="O1602" s="255">
        <v>296223757</v>
      </c>
      <c r="P1602" s="196">
        <v>99.208042925470025</v>
      </c>
      <c r="Q1602" s="255">
        <v>353016</v>
      </c>
      <c r="R1602" s="214" t="e">
        <v>#DIV/0!</v>
      </c>
      <c r="S1602" s="255">
        <v>403220</v>
      </c>
      <c r="T1602" s="214">
        <v>0.29826018261619885</v>
      </c>
      <c r="U1602" s="255">
        <v>1176628</v>
      </c>
      <c r="V1602" s="214">
        <v>3.2703914839732113</v>
      </c>
      <c r="W1602" s="255">
        <v>1336271</v>
      </c>
      <c r="X1602" s="214">
        <v>0.45470294908629699</v>
      </c>
      <c r="Y1602" s="256">
        <v>77.198827807108557</v>
      </c>
      <c r="Z1602" s="256">
        <v>27.623289330800375</v>
      </c>
      <c r="AA1602" s="256">
        <v>802533.16015625</v>
      </c>
      <c r="AB1602" s="256">
        <v>133575.84130859375</v>
      </c>
    </row>
    <row r="1603" spans="1:28">
      <c r="A1603" s="352">
        <v>41821</v>
      </c>
      <c r="B1603" s="180" t="s">
        <v>134</v>
      </c>
      <c r="C1603" s="180"/>
      <c r="D1603" s="241"/>
      <c r="E1603" s="219">
        <v>651</v>
      </c>
      <c r="F1603" s="219">
        <v>75</v>
      </c>
      <c r="G1603" s="219">
        <v>1935</v>
      </c>
      <c r="H1603" s="219">
        <v>228</v>
      </c>
      <c r="I1603" s="219">
        <v>6817</v>
      </c>
      <c r="J1603" s="219">
        <v>928</v>
      </c>
      <c r="K1603" s="219">
        <v>17470826</v>
      </c>
      <c r="L1603" s="219">
        <v>17926359</v>
      </c>
      <c r="M1603" s="196">
        <v>97.458864903910495</v>
      </c>
      <c r="N1603" s="219">
        <v>39341481</v>
      </c>
      <c r="O1603" s="219">
        <v>40230930</v>
      </c>
      <c r="P1603" s="196">
        <v>97.789141339760235</v>
      </c>
      <c r="Q1603" s="219">
        <v>93081</v>
      </c>
      <c r="R1603" s="196">
        <v>0.51924097087389154</v>
      </c>
      <c r="S1603" s="219">
        <v>189053</v>
      </c>
      <c r="T1603" s="196">
        <v>0.46991952467896775</v>
      </c>
      <c r="U1603" s="219">
        <v>705786</v>
      </c>
      <c r="V1603" s="196">
        <v>4.0397975897919416</v>
      </c>
      <c r="W1603" s="219">
        <v>452332</v>
      </c>
      <c r="X1603" s="196">
        <v>1.1497584243747374</v>
      </c>
      <c r="Y1603" s="194">
        <v>79.43374938964844</v>
      </c>
      <c r="Z1603" s="194">
        <v>30.140176010131835</v>
      </c>
      <c r="AA1603" s="194">
        <v>232506.453125</v>
      </c>
      <c r="AB1603" s="194">
        <v>34698.80322265625</v>
      </c>
    </row>
    <row r="1604" spans="1:28">
      <c r="A1604" s="352">
        <v>41821</v>
      </c>
      <c r="B1604" s="180" t="s">
        <v>175</v>
      </c>
      <c r="C1604" s="180"/>
      <c r="D1604" s="241"/>
      <c r="E1604" s="219">
        <v>602</v>
      </c>
      <c r="F1604" s="219">
        <v>67</v>
      </c>
      <c r="G1604" s="219">
        <v>1747</v>
      </c>
      <c r="H1604" s="219">
        <v>181</v>
      </c>
      <c r="I1604" s="219">
        <v>5717</v>
      </c>
      <c r="J1604" s="219">
        <v>634</v>
      </c>
      <c r="K1604" s="219">
        <v>67480</v>
      </c>
      <c r="L1604" s="219">
        <v>47691783</v>
      </c>
      <c r="M1604" s="196">
        <v>0.1414918792195293</v>
      </c>
      <c r="N1604" s="219">
        <v>160111304</v>
      </c>
      <c r="O1604" s="219">
        <v>161033068</v>
      </c>
      <c r="P1604" s="196">
        <v>99.427593343747262</v>
      </c>
      <c r="Q1604" s="219">
        <v>0</v>
      </c>
      <c r="R1604" s="196" t="e">
        <v>#DIV/0!</v>
      </c>
      <c r="S1604" s="219">
        <v>0</v>
      </c>
      <c r="T1604" s="196" t="e">
        <v>#DIV/0!</v>
      </c>
      <c r="U1604" s="219">
        <v>289159</v>
      </c>
      <c r="V1604" s="196">
        <v>428.5106667211661</v>
      </c>
      <c r="W1604" s="219">
        <v>774530</v>
      </c>
      <c r="X1604" s="196">
        <v>0.48374472809890701</v>
      </c>
      <c r="Y1604" s="194">
        <v>40.914151191711426</v>
      </c>
      <c r="Z1604" s="194">
        <v>25.718024253845215</v>
      </c>
      <c r="AA1604" s="194">
        <v>300030.625</v>
      </c>
      <c r="AB1604" s="194">
        <v>58316.37109375</v>
      </c>
    </row>
    <row r="1605" spans="1:28">
      <c r="A1605" s="352">
        <v>41821</v>
      </c>
      <c r="B1605" s="218" t="s">
        <v>135</v>
      </c>
      <c r="C1605" s="126"/>
      <c r="D1605" s="241"/>
      <c r="E1605" s="219">
        <v>655</v>
      </c>
      <c r="F1605" s="219">
        <v>25</v>
      </c>
      <c r="G1605" s="219">
        <v>1954</v>
      </c>
      <c r="H1605" s="219">
        <v>74</v>
      </c>
      <c r="I1605" s="219">
        <v>4553</v>
      </c>
      <c r="J1605" s="219">
        <v>212</v>
      </c>
      <c r="K1605" s="189">
        <v>18439895</v>
      </c>
      <c r="L1605" s="189">
        <v>18451704</v>
      </c>
      <c r="M1605" s="196">
        <v>99.936000490794783</v>
      </c>
      <c r="N1605" s="189">
        <v>94425007</v>
      </c>
      <c r="O1605" s="189">
        <v>94959759</v>
      </c>
      <c r="P1605" s="196">
        <v>99.436864619675376</v>
      </c>
      <c r="Q1605" s="189">
        <v>259935</v>
      </c>
      <c r="R1605" s="192">
        <v>1.4087316740813765</v>
      </c>
      <c r="S1605" s="189">
        <v>214167</v>
      </c>
      <c r="T1605" s="192">
        <v>0.22553448064104326</v>
      </c>
      <c r="U1605" s="189">
        <v>181683</v>
      </c>
      <c r="V1605" s="205">
        <v>0.98527136212060618</v>
      </c>
      <c r="W1605" s="189">
        <v>109409</v>
      </c>
      <c r="X1605" s="205">
        <v>0.11586866955701913</v>
      </c>
      <c r="Y1605" s="203">
        <v>111.24858283996582</v>
      </c>
      <c r="Z1605" s="203">
        <v>27.011667728424072</v>
      </c>
      <c r="AA1605" s="203">
        <v>269996.08203125</v>
      </c>
      <c r="AB1605" s="203">
        <v>40560.6669921875</v>
      </c>
    </row>
    <row r="1606" spans="1:28">
      <c r="A1606" s="352">
        <v>41821</v>
      </c>
      <c r="B1606" s="218" t="s">
        <v>121</v>
      </c>
      <c r="C1606" s="218" t="s">
        <v>122</v>
      </c>
      <c r="D1606" s="241"/>
      <c r="E1606" s="305">
        <v>168</v>
      </c>
      <c r="F1606" s="305">
        <v>44</v>
      </c>
      <c r="G1606" s="305">
        <v>492</v>
      </c>
      <c r="H1606" s="305">
        <v>134</v>
      </c>
      <c r="I1606" s="305">
        <v>1930</v>
      </c>
      <c r="J1606" s="305">
        <v>561</v>
      </c>
      <c r="K1606" s="215">
        <v>6131004</v>
      </c>
      <c r="L1606" s="215">
        <v>6356295</v>
      </c>
      <c r="M1606" s="216">
        <v>96.45562744140625</v>
      </c>
      <c r="N1606" s="215">
        <v>14075553</v>
      </c>
      <c r="O1606" s="215">
        <v>14499551</v>
      </c>
      <c r="P1606" s="216">
        <v>97.075782775878906</v>
      </c>
      <c r="Q1606" s="215">
        <v>74319</v>
      </c>
      <c r="R1606" s="217">
        <v>1.169218897819519</v>
      </c>
      <c r="S1606" s="215">
        <v>159626</v>
      </c>
      <c r="T1606" s="217">
        <v>1.1009030342102051</v>
      </c>
      <c r="U1606" s="215">
        <v>319582</v>
      </c>
      <c r="V1606" s="217">
        <v>5.2125558853149414</v>
      </c>
      <c r="W1606" s="215">
        <v>223205</v>
      </c>
      <c r="X1606" s="217">
        <v>1.5857635736465454</v>
      </c>
      <c r="Y1606" s="217">
        <v>68.048439025878906</v>
      </c>
      <c r="Z1606" s="217">
        <v>25.30546760559082</v>
      </c>
      <c r="AA1606" s="217">
        <v>70529.171875</v>
      </c>
      <c r="AB1606" s="216">
        <v>10558.173828125</v>
      </c>
    </row>
    <row r="1607" spans="1:28">
      <c r="A1607" s="352">
        <v>41821</v>
      </c>
      <c r="B1607" s="242" t="s">
        <v>123</v>
      </c>
      <c r="C1607" s="218" t="s">
        <v>122</v>
      </c>
      <c r="D1607" s="241"/>
      <c r="E1607" s="305">
        <v>157</v>
      </c>
      <c r="F1607" s="305">
        <v>8</v>
      </c>
      <c r="G1607" s="305">
        <v>477</v>
      </c>
      <c r="H1607" s="305">
        <v>25</v>
      </c>
      <c r="I1607" s="305">
        <v>1559</v>
      </c>
      <c r="J1607" s="305">
        <v>103</v>
      </c>
      <c r="K1607" s="215">
        <v>3703685</v>
      </c>
      <c r="L1607" s="215">
        <v>3774040</v>
      </c>
      <c r="M1607" s="216">
        <v>98.135818481445313</v>
      </c>
      <c r="N1607" s="215">
        <v>7272152</v>
      </c>
      <c r="O1607" s="215">
        <v>7442869</v>
      </c>
      <c r="P1607" s="216">
        <v>97.706298828125</v>
      </c>
      <c r="Q1607" s="215">
        <v>8431</v>
      </c>
      <c r="R1607" s="217">
        <v>0.22339455783367157</v>
      </c>
      <c r="S1607" s="215">
        <v>10344</v>
      </c>
      <c r="T1607" s="217">
        <v>0.13897866010665894</v>
      </c>
      <c r="U1607" s="215">
        <v>108246</v>
      </c>
      <c r="V1607" s="217">
        <v>2.922656774520874</v>
      </c>
      <c r="W1607" s="215">
        <v>70427</v>
      </c>
      <c r="X1607" s="217">
        <v>0.96844786405563354</v>
      </c>
      <c r="Y1607" s="217">
        <v>87.985359191894531</v>
      </c>
      <c r="Z1607" s="217">
        <v>32.283309936523437</v>
      </c>
      <c r="AA1607" s="217">
        <v>51839.2109375</v>
      </c>
      <c r="AB1607" s="216">
        <v>7327.79833984375</v>
      </c>
    </row>
    <row r="1608" spans="1:28">
      <c r="A1608" s="352">
        <v>41821</v>
      </c>
      <c r="B1608" s="242" t="s">
        <v>183</v>
      </c>
      <c r="C1608" s="218" t="s">
        <v>122</v>
      </c>
      <c r="D1608" s="241"/>
      <c r="E1608" s="305">
        <v>128</v>
      </c>
      <c r="F1608" s="305">
        <v>5</v>
      </c>
      <c r="G1608" s="305">
        <v>382</v>
      </c>
      <c r="H1608" s="305">
        <v>15</v>
      </c>
      <c r="I1608" s="305">
        <v>1448</v>
      </c>
      <c r="J1608" s="305">
        <v>60</v>
      </c>
      <c r="K1608" s="215">
        <v>2777464</v>
      </c>
      <c r="L1608" s="215">
        <v>2831499</v>
      </c>
      <c r="M1608" s="216">
        <v>98.091644287109375</v>
      </c>
      <c r="N1608" s="215">
        <v>6210339</v>
      </c>
      <c r="O1608" s="215">
        <v>6318804</v>
      </c>
      <c r="P1608" s="216">
        <v>98.283454895019531</v>
      </c>
      <c r="Q1608" s="215">
        <v>2137</v>
      </c>
      <c r="R1608" s="217">
        <v>7.5472392141819E-2</v>
      </c>
      <c r="S1608" s="215">
        <v>2222</v>
      </c>
      <c r="T1608" s="217">
        <v>3.5164881497621536E-2</v>
      </c>
      <c r="U1608" s="215">
        <v>94206</v>
      </c>
      <c r="V1608" s="217">
        <v>3.3917992115020752</v>
      </c>
      <c r="W1608" s="215">
        <v>53681</v>
      </c>
      <c r="X1608" s="217">
        <v>0.86438113451004028</v>
      </c>
      <c r="Y1608" s="217">
        <v>85.091590881347656</v>
      </c>
      <c r="Z1608" s="217">
        <v>33.673099517822266</v>
      </c>
      <c r="AA1608" s="217">
        <v>39696.76171875</v>
      </c>
      <c r="AB1608" s="216">
        <v>6608.74365234375</v>
      </c>
    </row>
    <row r="1609" spans="1:28">
      <c r="A1609" s="352">
        <v>41821</v>
      </c>
      <c r="B1609" s="181" t="s">
        <v>126</v>
      </c>
      <c r="C1609" s="218" t="s">
        <v>122</v>
      </c>
      <c r="D1609" s="241"/>
      <c r="E1609" s="305">
        <v>103</v>
      </c>
      <c r="F1609" s="305">
        <v>4</v>
      </c>
      <c r="G1609" s="305">
        <v>302</v>
      </c>
      <c r="H1609" s="305">
        <v>12</v>
      </c>
      <c r="I1609" s="305">
        <v>928</v>
      </c>
      <c r="J1609" s="305">
        <v>32</v>
      </c>
      <c r="K1609" s="215">
        <v>2331057</v>
      </c>
      <c r="L1609" s="215">
        <v>2378231</v>
      </c>
      <c r="M1609" s="216">
        <v>98.016426086425781</v>
      </c>
      <c r="N1609" s="215">
        <v>5305853</v>
      </c>
      <c r="O1609" s="215">
        <v>5377979</v>
      </c>
      <c r="P1609" s="216">
        <v>98.658866882324219</v>
      </c>
      <c r="Q1609" s="215">
        <v>1321</v>
      </c>
      <c r="R1609" s="217">
        <v>5.5545486509799957E-2</v>
      </c>
      <c r="S1609" s="215">
        <v>1050</v>
      </c>
      <c r="T1609" s="217">
        <v>1.9524062052369118E-2</v>
      </c>
      <c r="U1609" s="215">
        <v>78681</v>
      </c>
      <c r="V1609" s="217">
        <v>3.375335693359375</v>
      </c>
      <c r="W1609" s="215">
        <v>45984</v>
      </c>
      <c r="X1609" s="217">
        <v>0.8666655421257019</v>
      </c>
      <c r="Y1609" s="217">
        <v>86.392112731933594</v>
      </c>
      <c r="Z1609" s="217">
        <v>31.092514038085938</v>
      </c>
      <c r="AA1609" s="217">
        <v>35001.70703125</v>
      </c>
      <c r="AB1609" s="216">
        <v>4862.482421875</v>
      </c>
    </row>
    <row r="1610" spans="1:28">
      <c r="A1610" s="352">
        <v>41821</v>
      </c>
      <c r="B1610" s="181" t="s">
        <v>184</v>
      </c>
      <c r="C1610" s="218" t="s">
        <v>122</v>
      </c>
      <c r="D1610" s="241"/>
      <c r="E1610" s="305">
        <v>95</v>
      </c>
      <c r="F1610" s="305">
        <v>14</v>
      </c>
      <c r="G1610" s="305">
        <v>282</v>
      </c>
      <c r="H1610" s="305">
        <v>42</v>
      </c>
      <c r="I1610" s="305">
        <v>952</v>
      </c>
      <c r="J1610" s="305">
        <v>172</v>
      </c>
      <c r="K1610" s="215">
        <v>2527616</v>
      </c>
      <c r="L1610" s="215">
        <v>2586294</v>
      </c>
      <c r="M1610" s="216">
        <v>97.731193542480469</v>
      </c>
      <c r="N1610" s="215">
        <v>6477584</v>
      </c>
      <c r="O1610" s="215">
        <v>6591727</v>
      </c>
      <c r="P1610" s="216">
        <v>98.268386840820313</v>
      </c>
      <c r="Q1610" s="215">
        <v>6873</v>
      </c>
      <c r="R1610" s="217">
        <v>0.26574704051017761</v>
      </c>
      <c r="S1610" s="215">
        <v>15811</v>
      </c>
      <c r="T1610" s="217">
        <v>0.23986126482486725</v>
      </c>
      <c r="U1610" s="215">
        <v>105071</v>
      </c>
      <c r="V1610" s="217">
        <v>4.1569209098815918</v>
      </c>
      <c r="W1610" s="215">
        <v>59035</v>
      </c>
      <c r="X1610" s="217">
        <v>0.91137373447418213</v>
      </c>
      <c r="Y1610" s="217">
        <v>69.6512451171875</v>
      </c>
      <c r="Z1610" s="217">
        <v>28.346488952636719</v>
      </c>
      <c r="AA1610" s="217">
        <v>35439.6015625</v>
      </c>
      <c r="AB1610" s="216">
        <v>5341.60498046875</v>
      </c>
    </row>
    <row r="1611" spans="1:28">
      <c r="A1611" s="352">
        <v>41821</v>
      </c>
      <c r="B1611" s="181" t="s">
        <v>131</v>
      </c>
      <c r="C1611" s="218" t="s">
        <v>176</v>
      </c>
      <c r="D1611" s="241"/>
      <c r="E1611" s="305">
        <v>164</v>
      </c>
      <c r="F1611" s="305">
        <v>19</v>
      </c>
      <c r="G1611" s="305">
        <v>478</v>
      </c>
      <c r="H1611" s="305">
        <v>47</v>
      </c>
      <c r="I1611" s="305">
        <v>1528</v>
      </c>
      <c r="J1611" s="305">
        <v>162</v>
      </c>
      <c r="K1611" s="215">
        <v>18375</v>
      </c>
      <c r="L1611" s="215">
        <v>13110298</v>
      </c>
      <c r="M1611" s="216">
        <v>0.14015699923038483</v>
      </c>
      <c r="N1611" s="215">
        <v>42678416</v>
      </c>
      <c r="O1611" s="215">
        <v>42916788</v>
      </c>
      <c r="P1611" s="216">
        <v>99.444572448730469</v>
      </c>
      <c r="Q1611" s="215">
        <v>0</v>
      </c>
      <c r="R1611" s="217">
        <v>0</v>
      </c>
      <c r="S1611" s="215">
        <v>0</v>
      </c>
      <c r="T1611" s="217">
        <v>0</v>
      </c>
      <c r="U1611" s="215">
        <v>80510</v>
      </c>
      <c r="V1611" s="217">
        <v>438.149658203125</v>
      </c>
      <c r="W1611" s="215">
        <v>279035</v>
      </c>
      <c r="X1611" s="217">
        <v>0.65380823612213135</v>
      </c>
      <c r="Y1611" s="217">
        <v>41.347385406494141</v>
      </c>
      <c r="Z1611" s="217">
        <v>26.080329895019531</v>
      </c>
      <c r="AA1611" s="217">
        <v>74820.890625</v>
      </c>
      <c r="AB1611" s="216">
        <v>14746.9306640625</v>
      </c>
    </row>
    <row r="1612" spans="1:28">
      <c r="A1612" s="352">
        <v>41821</v>
      </c>
      <c r="B1612" s="181" t="s">
        <v>124</v>
      </c>
      <c r="C1612" s="181" t="s">
        <v>176</v>
      </c>
      <c r="D1612" s="241"/>
      <c r="E1612" s="180">
        <v>112</v>
      </c>
      <c r="F1612" s="180">
        <v>36</v>
      </c>
      <c r="G1612" s="180">
        <v>330</v>
      </c>
      <c r="H1612" s="180">
        <v>98</v>
      </c>
      <c r="I1612" s="180">
        <v>1239</v>
      </c>
      <c r="J1612" s="180">
        <v>344</v>
      </c>
      <c r="K1612" s="215">
        <v>14980</v>
      </c>
      <c r="L1612" s="215">
        <v>9957404</v>
      </c>
      <c r="M1612" s="216">
        <v>0.15044081211090088</v>
      </c>
      <c r="N1612" s="215">
        <v>29225772</v>
      </c>
      <c r="O1612" s="215">
        <v>29536748</v>
      </c>
      <c r="P1612" s="216">
        <v>98.947158813476562</v>
      </c>
      <c r="Q1612" s="215">
        <v>0</v>
      </c>
      <c r="R1612" s="217">
        <v>0</v>
      </c>
      <c r="S1612" s="215">
        <v>0</v>
      </c>
      <c r="T1612" s="217">
        <v>0</v>
      </c>
      <c r="U1612" s="215">
        <v>67851</v>
      </c>
      <c r="V1612" s="217">
        <v>452.94393920898437</v>
      </c>
      <c r="W1612" s="215">
        <v>156434</v>
      </c>
      <c r="X1612" s="217">
        <v>0.53526043891906738</v>
      </c>
      <c r="Y1612" s="217">
        <v>39.631950378417969</v>
      </c>
      <c r="Z1612" s="217">
        <v>25.197023391723633</v>
      </c>
      <c r="AA1612" s="217">
        <v>54006.6328125</v>
      </c>
      <c r="AB1612" s="216">
        <v>10212.3203125</v>
      </c>
    </row>
    <row r="1613" spans="1:28">
      <c r="A1613" s="352">
        <v>41821</v>
      </c>
      <c r="B1613" s="206" t="s">
        <v>133</v>
      </c>
      <c r="C1613" s="206" t="s">
        <v>176</v>
      </c>
      <c r="D1613" s="241"/>
      <c r="E1613" s="180">
        <v>163</v>
      </c>
      <c r="F1613" s="180">
        <v>6</v>
      </c>
      <c r="G1613" s="180">
        <v>482</v>
      </c>
      <c r="H1613" s="180">
        <v>18</v>
      </c>
      <c r="I1613" s="180">
        <v>1476</v>
      </c>
      <c r="J1613" s="180">
        <v>64</v>
      </c>
      <c r="K1613" s="254">
        <v>17500</v>
      </c>
      <c r="L1613" s="254">
        <v>13653297</v>
      </c>
      <c r="M1613" s="246">
        <v>0.12817417085170746</v>
      </c>
      <c r="N1613" s="254">
        <v>51829816</v>
      </c>
      <c r="O1613" s="254">
        <v>52004524</v>
      </c>
      <c r="P1613" s="246">
        <v>99.664054870605469</v>
      </c>
      <c r="Q1613" s="254">
        <v>0</v>
      </c>
      <c r="R1613" s="249">
        <v>0</v>
      </c>
      <c r="S1613" s="254">
        <v>0</v>
      </c>
      <c r="T1613" s="249">
        <v>0</v>
      </c>
      <c r="U1613" s="254">
        <v>72626</v>
      </c>
      <c r="V1613" s="249">
        <v>415.00570678710937</v>
      </c>
      <c r="W1613" s="254">
        <v>188505</v>
      </c>
      <c r="X1613" s="249">
        <v>0.36369991302490234</v>
      </c>
      <c r="Y1613" s="249">
        <v>41.441474914550781</v>
      </c>
      <c r="Z1613" s="249">
        <v>25.853893280029297</v>
      </c>
      <c r="AA1613" s="249">
        <v>103066.2421875</v>
      </c>
      <c r="AB1613" s="246">
        <v>20057.638671875</v>
      </c>
    </row>
    <row r="1614" spans="1:28">
      <c r="A1614" s="352">
        <v>41821</v>
      </c>
      <c r="B1614" s="206" t="s">
        <v>125</v>
      </c>
      <c r="C1614" s="206" t="s">
        <v>176</v>
      </c>
      <c r="D1614" s="241"/>
      <c r="E1614" s="180">
        <v>163</v>
      </c>
      <c r="F1614" s="180">
        <v>6</v>
      </c>
      <c r="G1614" s="180">
        <v>457</v>
      </c>
      <c r="H1614" s="180">
        <v>18</v>
      </c>
      <c r="I1614" s="180">
        <v>1474</v>
      </c>
      <c r="J1614" s="180">
        <v>64</v>
      </c>
      <c r="K1614" s="254">
        <v>16625</v>
      </c>
      <c r="L1614" s="254">
        <v>10970784</v>
      </c>
      <c r="M1614" s="246">
        <v>0.15153884887695313</v>
      </c>
      <c r="N1614" s="254">
        <v>36377300</v>
      </c>
      <c r="O1614" s="254">
        <v>36575008</v>
      </c>
      <c r="P1614" s="246">
        <v>99.459442138671875</v>
      </c>
      <c r="Q1614" s="254">
        <v>0</v>
      </c>
      <c r="R1614" s="249">
        <v>0</v>
      </c>
      <c r="S1614" s="254">
        <v>0</v>
      </c>
      <c r="T1614" s="249">
        <v>0</v>
      </c>
      <c r="U1614" s="254">
        <v>68172</v>
      </c>
      <c r="V1614" s="249">
        <v>410.05712890625</v>
      </c>
      <c r="W1614" s="254">
        <v>150556</v>
      </c>
      <c r="X1614" s="249">
        <v>0.41387349367141724</v>
      </c>
      <c r="Y1614" s="249">
        <v>41.235794067382813</v>
      </c>
      <c r="Z1614" s="249">
        <v>25.740850448608398</v>
      </c>
      <c r="AA1614" s="249">
        <v>68136.859375</v>
      </c>
      <c r="AB1614" s="246">
        <v>13299.4814453125</v>
      </c>
    </row>
    <row r="1615" spans="1:28">
      <c r="A1615" s="352">
        <v>41821</v>
      </c>
      <c r="B1615" s="181" t="s">
        <v>127</v>
      </c>
      <c r="C1615" s="181" t="s">
        <v>128</v>
      </c>
      <c r="D1615" s="241"/>
      <c r="E1615" s="388">
        <v>150</v>
      </c>
      <c r="F1615" s="388">
        <v>12</v>
      </c>
      <c r="G1615" s="388">
        <v>450</v>
      </c>
      <c r="H1615" s="388">
        <v>36</v>
      </c>
      <c r="I1615" s="388">
        <v>1459</v>
      </c>
      <c r="J1615" s="388">
        <v>122</v>
      </c>
      <c r="K1615" s="187">
        <v>4827030</v>
      </c>
      <c r="L1615" s="187">
        <v>4831625</v>
      </c>
      <c r="M1615" s="185">
        <v>99.904899597167969</v>
      </c>
      <c r="N1615" s="187">
        <v>21735300</v>
      </c>
      <c r="O1615" s="187">
        <v>21916880</v>
      </c>
      <c r="P1615" s="185">
        <v>99.1715087890625</v>
      </c>
      <c r="Q1615" s="187">
        <v>62238</v>
      </c>
      <c r="R1615" s="186">
        <v>1.2881380319595337</v>
      </c>
      <c r="S1615" s="187">
        <v>100047</v>
      </c>
      <c r="T1615" s="186">
        <v>0.45648378133773804</v>
      </c>
      <c r="U1615" s="187">
        <v>44288</v>
      </c>
      <c r="V1615" s="186">
        <v>0.91750001907348633</v>
      </c>
      <c r="W1615" s="187">
        <v>21819</v>
      </c>
      <c r="X1615" s="186">
        <v>0.10038508474826813</v>
      </c>
      <c r="Y1615" s="186">
        <v>110.89378356933594</v>
      </c>
      <c r="Z1615" s="186">
        <v>27.719217300415039</v>
      </c>
      <c r="AA1615" s="186">
        <v>58742.7734375</v>
      </c>
      <c r="AB1615" s="185">
        <v>9262.8037109375</v>
      </c>
    </row>
    <row r="1616" spans="1:28">
      <c r="A1616" s="352">
        <v>41821</v>
      </c>
      <c r="B1616" s="181" t="s">
        <v>129</v>
      </c>
      <c r="C1616" s="181" t="s">
        <v>128</v>
      </c>
      <c r="D1616" s="241"/>
      <c r="E1616" s="388">
        <v>151</v>
      </c>
      <c r="F1616" s="388">
        <v>3</v>
      </c>
      <c r="G1616" s="388">
        <v>449</v>
      </c>
      <c r="H1616" s="388">
        <v>8</v>
      </c>
      <c r="I1616" s="388">
        <v>1249</v>
      </c>
      <c r="J1616" s="388">
        <v>26</v>
      </c>
      <c r="K1616" s="187">
        <v>2772246</v>
      </c>
      <c r="L1616" s="187">
        <v>2776368</v>
      </c>
      <c r="M1616" s="185">
        <v>99.851531982421875</v>
      </c>
      <c r="N1616" s="187">
        <v>13595779</v>
      </c>
      <c r="O1616" s="187">
        <v>13658613</v>
      </c>
      <c r="P1616" s="185">
        <v>99.539970397949219</v>
      </c>
      <c r="Q1616" s="187">
        <v>21120</v>
      </c>
      <c r="R1616" s="186">
        <v>0.76070606708526611</v>
      </c>
      <c r="S1616" s="187">
        <v>4985</v>
      </c>
      <c r="T1616" s="186">
        <v>3.6497116088867188E-2</v>
      </c>
      <c r="U1616" s="187">
        <v>29185</v>
      </c>
      <c r="V1616" s="186">
        <v>1.0527565479278564</v>
      </c>
      <c r="W1616" s="187">
        <v>16292</v>
      </c>
      <c r="X1616" s="186">
        <v>0.11983130872249603</v>
      </c>
      <c r="Y1616" s="186">
        <v>102.63932800292969</v>
      </c>
      <c r="Z1616" s="186">
        <v>27.677068710327148</v>
      </c>
      <c r="AA1616" s="186">
        <v>38609.15234375</v>
      </c>
      <c r="AB1616" s="185">
        <v>5820.3876953125</v>
      </c>
    </row>
    <row r="1617" spans="1:28">
      <c r="A1617" s="352">
        <v>41821</v>
      </c>
      <c r="B1617" s="199" t="s">
        <v>130</v>
      </c>
      <c r="C1617" s="199" t="s">
        <v>128</v>
      </c>
      <c r="D1617" s="241"/>
      <c r="E1617" s="219">
        <v>176</v>
      </c>
      <c r="F1617" s="219">
        <v>5</v>
      </c>
      <c r="G1617" s="219">
        <v>528</v>
      </c>
      <c r="H1617" s="219">
        <v>15</v>
      </c>
      <c r="I1617" s="219">
        <v>843</v>
      </c>
      <c r="J1617" s="219">
        <v>33</v>
      </c>
      <c r="K1617" s="255">
        <v>6113615</v>
      </c>
      <c r="L1617" s="255">
        <v>6115020</v>
      </c>
      <c r="M1617" s="196">
        <v>99.977020263671875</v>
      </c>
      <c r="N1617" s="255">
        <v>33993920</v>
      </c>
      <c r="O1617" s="255">
        <v>34177212</v>
      </c>
      <c r="P1617" s="196">
        <v>99.463699340820313</v>
      </c>
      <c r="Q1617" s="255">
        <v>99264</v>
      </c>
      <c r="R1617" s="214">
        <v>1.623281717300415</v>
      </c>
      <c r="S1617" s="255">
        <v>89244</v>
      </c>
      <c r="T1617" s="214">
        <v>0.26112136244773865</v>
      </c>
      <c r="U1617" s="255">
        <v>61676</v>
      </c>
      <c r="V1617" s="214">
        <v>1.0088303089141846</v>
      </c>
      <c r="W1617" s="255">
        <v>37073</v>
      </c>
      <c r="X1617" s="214">
        <v>0.10905773937702179</v>
      </c>
      <c r="Y1617" s="256">
        <v>119.52153778076172</v>
      </c>
      <c r="Z1617" s="256">
        <v>26.962181091308594</v>
      </c>
      <c r="AA1617" s="256">
        <v>97493.5390625</v>
      </c>
      <c r="AB1617" s="256">
        <v>14845.98046875</v>
      </c>
    </row>
    <row r="1618" spans="1:28">
      <c r="A1618" s="352">
        <v>41821</v>
      </c>
      <c r="B1618" s="180" t="s">
        <v>132</v>
      </c>
      <c r="C1618" s="180" t="s">
        <v>128</v>
      </c>
      <c r="D1618" s="241"/>
      <c r="E1618" s="219">
        <v>178</v>
      </c>
      <c r="F1618" s="219">
        <v>5</v>
      </c>
      <c r="G1618" s="219">
        <v>527</v>
      </c>
      <c r="H1618" s="219">
        <v>15</v>
      </c>
      <c r="I1618" s="219">
        <v>1002</v>
      </c>
      <c r="J1618" s="219">
        <v>31</v>
      </c>
      <c r="K1618" s="219">
        <v>4727004</v>
      </c>
      <c r="L1618" s="219">
        <v>4728691</v>
      </c>
      <c r="M1618" s="196">
        <v>99.964324951171875</v>
      </c>
      <c r="N1618" s="219">
        <v>25100008</v>
      </c>
      <c r="O1618" s="219">
        <v>25207054</v>
      </c>
      <c r="P1618" s="196">
        <v>99.575332641601562</v>
      </c>
      <c r="Q1618" s="219">
        <v>77313</v>
      </c>
      <c r="R1618" s="196">
        <v>1.6349767446517944</v>
      </c>
      <c r="S1618" s="219">
        <v>19891</v>
      </c>
      <c r="T1618" s="196">
        <v>7.8910447657108307E-2</v>
      </c>
      <c r="U1618" s="219">
        <v>46534</v>
      </c>
      <c r="V1618" s="196">
        <v>0.98442906141281128</v>
      </c>
      <c r="W1618" s="219">
        <v>34225</v>
      </c>
      <c r="X1618" s="196">
        <v>0.13635453581809998</v>
      </c>
      <c r="Y1618" s="194">
        <v>111.93968200683594</v>
      </c>
      <c r="Z1618" s="194">
        <v>25.688203811645508</v>
      </c>
      <c r="AA1618" s="194">
        <v>75150.6171875</v>
      </c>
      <c r="AB1618" s="194">
        <v>10631.4951171875</v>
      </c>
    </row>
  </sheetData>
  <mergeCells count="3">
    <mergeCell ref="E1:F1"/>
    <mergeCell ref="G1:H1"/>
    <mergeCell ref="I1:J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92D050"/>
  </sheetPr>
  <dimension ref="A1:R37"/>
  <sheetViews>
    <sheetView zoomScale="90" zoomScaleNormal="90" workbookViewId="0">
      <selection activeCell="C33" sqref="C33:Q37"/>
    </sheetView>
  </sheetViews>
  <sheetFormatPr defaultRowHeight="12.75"/>
  <cols>
    <col min="1" max="1" width="11.140625" customWidth="1"/>
    <col min="2" max="2" width="12" bestFit="1" customWidth="1"/>
    <col min="3" max="3" width="11.5703125" bestFit="1" customWidth="1"/>
    <col min="7" max="7" width="11" bestFit="1" customWidth="1"/>
  </cols>
  <sheetData>
    <row r="1" spans="1:18" ht="18">
      <c r="A1" s="66" t="s">
        <v>170</v>
      </c>
      <c r="B1" s="130"/>
      <c r="C1" s="64"/>
      <c r="D1" s="64"/>
      <c r="E1" s="64"/>
      <c r="F1" s="64"/>
      <c r="G1" s="64"/>
      <c r="H1" s="131"/>
      <c r="I1" s="64"/>
      <c r="J1" s="64"/>
      <c r="K1" s="64"/>
      <c r="L1" s="64"/>
      <c r="M1" s="64"/>
      <c r="N1" s="132"/>
      <c r="O1" s="132"/>
      <c r="P1" s="132"/>
      <c r="Q1" s="65"/>
      <c r="R1" s="64"/>
    </row>
    <row r="2" spans="1:18" ht="15.75">
      <c r="A2" s="66" t="s">
        <v>169</v>
      </c>
      <c r="B2" s="66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132"/>
      <c r="O2" s="132"/>
      <c r="P2" s="132"/>
      <c r="Q2" s="65"/>
      <c r="R2" s="64"/>
    </row>
    <row r="3" spans="1:18" ht="15">
      <c r="A3" s="133" t="s">
        <v>137</v>
      </c>
      <c r="B3" s="134"/>
      <c r="C3" s="64"/>
      <c r="D3" s="64"/>
      <c r="E3" s="64"/>
      <c r="F3" s="64"/>
      <c r="G3" s="135">
        <f>'Daily Overview'!E3</f>
        <v>41915</v>
      </c>
      <c r="H3" s="1"/>
      <c r="J3" s="136"/>
      <c r="K3" s="136"/>
      <c r="L3" s="136"/>
      <c r="M3" s="136"/>
      <c r="N3" s="64"/>
      <c r="O3" s="64"/>
      <c r="P3" s="64"/>
      <c r="Q3" s="65"/>
      <c r="R3" s="64"/>
    </row>
    <row r="4" spans="1:18" ht="15">
      <c r="A4" s="134"/>
      <c r="B4" s="134"/>
      <c r="C4" s="64"/>
      <c r="D4" s="64"/>
      <c r="E4" s="64"/>
      <c r="F4" s="64"/>
      <c r="G4" s="64"/>
      <c r="H4" s="64"/>
      <c r="I4" s="64"/>
      <c r="J4" s="136"/>
      <c r="K4" s="137"/>
      <c r="L4" s="136"/>
      <c r="M4" s="136"/>
      <c r="N4" s="64"/>
      <c r="O4" s="64"/>
      <c r="P4" s="64"/>
      <c r="Q4" s="65"/>
      <c r="R4" s="64"/>
    </row>
    <row r="5" spans="1:18" ht="18">
      <c r="A5" s="63" t="s">
        <v>138</v>
      </c>
      <c r="B5" s="138"/>
      <c r="C5" s="67"/>
      <c r="D5" s="68"/>
      <c r="E5" s="68"/>
      <c r="F5" s="67"/>
      <c r="G5" s="132"/>
      <c r="H5" s="139"/>
      <c r="I5" s="67"/>
      <c r="J5" s="67"/>
      <c r="K5" s="67"/>
      <c r="L5" s="67"/>
      <c r="M5" s="67"/>
      <c r="N5" s="68"/>
      <c r="O5" s="67"/>
      <c r="P5" s="67"/>
      <c r="Q5" s="69"/>
      <c r="R5" s="132"/>
    </row>
    <row r="6" spans="1:18">
      <c r="A6" s="140"/>
      <c r="B6" s="138"/>
      <c r="C6" s="67"/>
      <c r="D6" s="68"/>
      <c r="E6" s="68"/>
      <c r="F6" s="67"/>
      <c r="G6" s="141"/>
      <c r="H6" s="68"/>
      <c r="I6" s="67"/>
      <c r="J6" s="67"/>
      <c r="K6" s="67"/>
      <c r="L6" s="67"/>
      <c r="M6" s="67"/>
      <c r="N6" s="68"/>
      <c r="O6" s="67"/>
      <c r="P6" s="67"/>
      <c r="Q6" s="69"/>
      <c r="R6" s="132"/>
    </row>
    <row r="7" spans="1:18" ht="33.75">
      <c r="A7" s="142" t="s">
        <v>35</v>
      </c>
      <c r="B7" s="142" t="s">
        <v>139</v>
      </c>
      <c r="C7" s="142" t="s">
        <v>140</v>
      </c>
      <c r="D7" s="142" t="s">
        <v>141</v>
      </c>
      <c r="E7" s="142" t="s">
        <v>142</v>
      </c>
      <c r="F7" s="142" t="s">
        <v>143</v>
      </c>
      <c r="G7" s="142" t="s">
        <v>144</v>
      </c>
      <c r="H7" s="142" t="s">
        <v>145</v>
      </c>
      <c r="I7" s="142" t="s">
        <v>146</v>
      </c>
      <c r="J7" s="143" t="s">
        <v>147</v>
      </c>
      <c r="K7" s="143" t="s">
        <v>148</v>
      </c>
      <c r="L7" s="143" t="s">
        <v>149</v>
      </c>
      <c r="M7" s="142" t="s">
        <v>150</v>
      </c>
      <c r="N7" s="144"/>
      <c r="O7" s="145"/>
      <c r="P7" s="132"/>
      <c r="Q7" s="132"/>
      <c r="R7" s="132"/>
    </row>
    <row r="8" spans="1:18" s="129" customFormat="1">
      <c r="A8" s="142"/>
      <c r="B8" s="173" t="s">
        <v>12</v>
      </c>
      <c r="C8" s="173" t="s">
        <v>168</v>
      </c>
      <c r="D8" s="173" t="s">
        <v>14</v>
      </c>
      <c r="E8" s="173"/>
      <c r="F8" s="173" t="s">
        <v>177</v>
      </c>
      <c r="G8" s="173" t="s">
        <v>14</v>
      </c>
      <c r="H8" s="173" t="s">
        <v>178</v>
      </c>
      <c r="I8" s="173" t="s">
        <v>179</v>
      </c>
      <c r="J8" s="173" t="s">
        <v>14</v>
      </c>
      <c r="K8" s="173" t="s">
        <v>14</v>
      </c>
      <c r="L8" s="173" t="s">
        <v>14</v>
      </c>
      <c r="M8" s="173" t="s">
        <v>14</v>
      </c>
      <c r="N8" s="144"/>
      <c r="O8" s="145"/>
      <c r="P8" s="132"/>
      <c r="Q8" s="132"/>
      <c r="R8" s="132"/>
    </row>
    <row r="9" spans="1:18">
      <c r="A9" s="146"/>
      <c r="B9" s="147" t="s">
        <v>13</v>
      </c>
      <c r="C9" s="148"/>
      <c r="D9" s="148"/>
      <c r="E9" s="149"/>
      <c r="F9" s="72"/>
      <c r="G9" s="150"/>
      <c r="H9" s="150"/>
      <c r="I9" s="150"/>
      <c r="J9" s="150" t="s">
        <v>151</v>
      </c>
      <c r="K9" s="150" t="s">
        <v>151</v>
      </c>
      <c r="L9" s="150" t="s">
        <v>151</v>
      </c>
      <c r="M9" s="150"/>
      <c r="N9" s="151"/>
      <c r="O9" s="145"/>
      <c r="P9" s="132"/>
      <c r="Q9" s="132"/>
      <c r="R9" s="132"/>
    </row>
    <row r="10" spans="1:18">
      <c r="A10" s="152">
        <f>$G$3</f>
        <v>41915</v>
      </c>
      <c r="B10" s="153" t="s">
        <v>6</v>
      </c>
      <c r="C10" s="128">
        <f>VLOOKUP(B10,'Daily Peak Overview'!$B$10:$D$26,3,0)</f>
        <v>2182</v>
      </c>
      <c r="D10" s="74">
        <f>C10/$C$10*100</f>
        <v>100</v>
      </c>
      <c r="E10" s="74">
        <f>VLOOKUP(B10,'Daily Overview'!$B$10:$F$26,5,0)/'HM overview'!C10*100</f>
        <v>8.1118240146654443</v>
      </c>
      <c r="F10" s="128">
        <f>VLOOKUP(B10,'Daily Peak Overview'!B10:J26,9,0)</f>
        <v>19741</v>
      </c>
      <c r="G10" s="74">
        <f>F10/$F$10*100</f>
        <v>100</v>
      </c>
      <c r="H10" s="74">
        <f>F10/C10*100</f>
        <v>904.72043996333639</v>
      </c>
      <c r="I10" s="74">
        <f>VLOOKUP(B10,'Daily Peak Overview'!$B$10:$AQ$26,42,0)</f>
        <v>2.9746428220553827</v>
      </c>
      <c r="J10" s="74">
        <f>VLOOKUP(B10,'Daily Peak Overview'!$B$10:$AN$26,39,0)</f>
        <v>80.640478512246602</v>
      </c>
      <c r="K10" s="74">
        <f>VLOOKUP(B10,'Daily Peak Overview'!$B$10:$AO$26,40,0)</f>
        <v>77.570694820069392</v>
      </c>
      <c r="L10" s="74">
        <f>VLOOKUP(B10,'Daily Peak Overview'!$B$10:$AP$26,41,0)</f>
        <v>103.10094990635571</v>
      </c>
      <c r="M10" s="74">
        <f>N22/$N$22*100</f>
        <v>100</v>
      </c>
      <c r="N10" s="154"/>
      <c r="O10" s="145"/>
      <c r="P10" s="132"/>
      <c r="Q10" s="132"/>
      <c r="R10" s="132"/>
    </row>
    <row r="11" spans="1:18">
      <c r="A11" s="152">
        <f>$G$3</f>
        <v>41915</v>
      </c>
      <c r="B11" s="153" t="s">
        <v>134</v>
      </c>
      <c r="C11" s="128">
        <f>VLOOKUP(B11,'Daily Peak Overview'!$B$10:$D$26,3,0)</f>
        <v>783</v>
      </c>
      <c r="D11" s="74">
        <f>C11/$C$10*100</f>
        <v>35.884509624197989</v>
      </c>
      <c r="E11" s="74">
        <f>VLOOKUP(B11,'Daily Overview'!$B$10:$F$26,5,0)/'HM overview'!C11*100</f>
        <v>13.793103448275861</v>
      </c>
      <c r="F11" s="128">
        <f>VLOOKUP(B11,'Daily Peak Overview'!B11:J26,9,0)</f>
        <v>8249</v>
      </c>
      <c r="G11" s="74">
        <f>F11/$F$10*100</f>
        <v>41.786130388531483</v>
      </c>
      <c r="H11" s="74">
        <f>F11/C11*100</f>
        <v>1053.5121328224777</v>
      </c>
      <c r="I11" s="74">
        <f>VLOOKUP(B11,'Daily Peak Overview'!$B$10:$AQ$26,42,0)</f>
        <v>3.8979861254489179</v>
      </c>
      <c r="J11" s="74">
        <f>VLOOKUP(B11,'Daily Peak Overview'!$B$10:$AN$26,39,0)</f>
        <v>101.21567435827028</v>
      </c>
      <c r="K11" s="74">
        <f>VLOOKUP(B11,'Daily Peak Overview'!$B$10:$AO$26,40,0)</f>
        <v>96.620209178865892</v>
      </c>
      <c r="L11" s="74">
        <f>VLOOKUP(B11,'Daily Peak Overview'!$B$10:$AP$26,41,0)</f>
        <v>123.72945765426395</v>
      </c>
      <c r="M11" s="74">
        <f>N23/$N$22*100</f>
        <v>55.69219250408154</v>
      </c>
      <c r="N11" s="154"/>
      <c r="O11" s="145"/>
      <c r="P11" s="132"/>
      <c r="Q11" s="132"/>
      <c r="R11" s="132"/>
    </row>
    <row r="12" spans="1:18" s="129" customFormat="1">
      <c r="A12" s="152">
        <f>$G$3</f>
        <v>41915</v>
      </c>
      <c r="B12" s="153" t="s">
        <v>175</v>
      </c>
      <c r="C12" s="128">
        <f>VLOOKUP(B12,'Daily Peak Overview'!$B$10:$D$26,3,0)</f>
        <v>714</v>
      </c>
      <c r="D12" s="74">
        <f>C12/$C$10*100</f>
        <v>32.722273143904673</v>
      </c>
      <c r="E12" s="74">
        <f>VLOOKUP(B12,'Daily Overview'!$B$10:$F$26,5,0)/'HM overview'!C12*100</f>
        <v>5.6022408963585439</v>
      </c>
      <c r="F12" s="128">
        <f>VLOOKUP(B12,'Daily Peak Overview'!B12:J27,9,0)</f>
        <v>6573</v>
      </c>
      <c r="G12" s="74">
        <f>F12/$F$10*100</f>
        <v>33.29618560356618</v>
      </c>
      <c r="H12" s="74">
        <f>F12/C12*100</f>
        <v>920.58823529411757</v>
      </c>
      <c r="I12" s="74">
        <f>VLOOKUP(B12,'Daily Peak Overview'!$B$10:$AQ$26,42,0)</f>
        <v>2.7322087115971589</v>
      </c>
      <c r="J12" s="74">
        <f>VLOOKUP(B12,'Daily Peak Overview'!$B$10:$AN$26,39,0)</f>
        <v>71.901517007360653</v>
      </c>
      <c r="K12" s="74">
        <f>VLOOKUP(B12,'Daily Peak Overview'!$B$10:$AO$26,40,0)</f>
        <v>70.704575912340673</v>
      </c>
      <c r="L12" s="74">
        <f>VLOOKUP(B12,'Daily Peak Overview'!$B$10:$AP$26,41,0)</f>
        <v>86.184923191522458</v>
      </c>
      <c r="M12" s="74">
        <f>N25/$N$22*100</f>
        <v>14.972702883096922</v>
      </c>
      <c r="N12" s="154"/>
      <c r="O12" s="145"/>
      <c r="P12" s="132"/>
      <c r="Q12" s="132"/>
      <c r="R12" s="132"/>
    </row>
    <row r="13" spans="1:18">
      <c r="A13" s="152">
        <f>$G$3</f>
        <v>41915</v>
      </c>
      <c r="B13" s="153" t="s">
        <v>135</v>
      </c>
      <c r="C13" s="128">
        <f>VLOOKUP(B13,'Daily Peak Overview'!$B$10:$D$26,3,0)</f>
        <v>685</v>
      </c>
      <c r="D13" s="74">
        <f>C13/$C$10*100</f>
        <v>31.393217231897342</v>
      </c>
      <c r="E13" s="74">
        <f>VLOOKUP(B13,'Daily Overview'!$B$10:$F$26,5,0)/'HM overview'!C13*100</f>
        <v>4.2335766423357661</v>
      </c>
      <c r="F13" s="128">
        <f>VLOOKUP(B13,'Daily Peak Overview'!B13:J28,9,0)</f>
        <v>4919</v>
      </c>
      <c r="G13" s="74">
        <f>F13/$F$10*100</f>
        <v>24.917684007902334</v>
      </c>
      <c r="H13" s="74">
        <f>F13/C13*100</f>
        <v>718.10218978102193</v>
      </c>
      <c r="I13" s="74">
        <f>VLOOKUP(B13,'Daily Peak Overview'!$B$10:$AQ$26,42,0)</f>
        <v>1.7501786013496772</v>
      </c>
      <c r="J13" s="74">
        <f>VLOOKUP(B13,'Daily Peak Overview'!$B$10:$AN$26,39,0)</f>
        <v>53.556699791756728</v>
      </c>
      <c r="K13" s="74">
        <f>VLOOKUP(B13,'Daily Peak Overview'!$B$10:$AO$26,40,0)</f>
        <v>54.010934531032831</v>
      </c>
      <c r="L13" s="74">
        <f>VLOOKUP(B13,'Daily Peak Overview'!$B$10:$AP$26,41,0)</f>
        <v>47.513352643949929</v>
      </c>
      <c r="M13" s="74">
        <f>N25/$N$22*100</f>
        <v>14.972702883096922</v>
      </c>
      <c r="N13" s="154"/>
      <c r="O13" s="145"/>
      <c r="P13" s="132"/>
      <c r="Q13" s="132"/>
      <c r="R13" s="132"/>
    </row>
    <row r="14" spans="1:18">
      <c r="A14" s="152">
        <f>$G$3</f>
        <v>41915</v>
      </c>
      <c r="B14" s="153" t="s">
        <v>130</v>
      </c>
      <c r="C14" s="128">
        <f>VLOOKUP(B14,'Daily Peak Overview'!$B$10:$D$26,3,0)</f>
        <v>181</v>
      </c>
      <c r="D14" s="74">
        <f>C14/$C$10*100</f>
        <v>8.2951420714940429</v>
      </c>
      <c r="E14" s="74">
        <f>VLOOKUP(B14,'Daily Overview'!$B$10:$F$26,5,0)/'HM overview'!C14*100</f>
        <v>2.7624309392265194</v>
      </c>
      <c r="F14" s="128">
        <f>VLOOKUP(B14,'Daily Peak Overview'!B18:J28,9,0)</f>
        <v>971</v>
      </c>
      <c r="G14" s="74">
        <f>F14/$F$10*100</f>
        <v>4.9186971278050757</v>
      </c>
      <c r="H14" s="74">
        <f>F14/C14*100</f>
        <v>536.46408839779008</v>
      </c>
      <c r="I14" s="74">
        <f>VLOOKUP(B14,'Daily Peak Overview'!$B$10:$AQ$26,42,0)</f>
        <v>1.074602435472451</v>
      </c>
      <c r="J14" s="74">
        <f>VLOOKUP(B14,'Daily Peak Overview'!$B$10:$AN$26,39,0)</f>
        <v>39.377845764160156</v>
      </c>
      <c r="K14" s="74">
        <f>VLOOKUP(B14,'Daily Peak Overview'!$B$10:$AO$26,40,0)</f>
        <v>38.805618286132813</v>
      </c>
      <c r="L14" s="74">
        <f>VLOOKUP(B14,'Daily Peak Overview'!$B$10:$AP$26,41,0)</f>
        <v>58.391529083251953</v>
      </c>
      <c r="M14" s="74">
        <f>N26/$N$22*100</f>
        <v>1.8443358936761918</v>
      </c>
      <c r="N14" s="154"/>
      <c r="O14" s="145"/>
      <c r="P14" s="132"/>
      <c r="Q14" s="132"/>
      <c r="R14" s="132"/>
    </row>
    <row r="15" spans="1:18">
      <c r="A15" s="140"/>
      <c r="B15" s="138"/>
      <c r="C15" s="67"/>
      <c r="D15" s="67"/>
      <c r="E15" s="67"/>
      <c r="F15" s="155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</row>
    <row r="16" spans="1:18" ht="18">
      <c r="A16" s="63" t="s">
        <v>152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5"/>
      <c r="R16" s="64"/>
    </row>
    <row r="17" spans="1:18" ht="15.75">
      <c r="A17" s="156" t="s">
        <v>153</v>
      </c>
      <c r="B17" s="156"/>
      <c r="C17" s="157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5"/>
      <c r="R17" s="64"/>
    </row>
    <row r="18" spans="1:18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132"/>
      <c r="N18" s="132"/>
      <c r="O18" s="132"/>
      <c r="P18" s="132"/>
      <c r="Q18" s="65"/>
      <c r="R18" s="64"/>
    </row>
    <row r="19" spans="1:18" ht="33.75">
      <c r="A19" s="142" t="s">
        <v>154</v>
      </c>
      <c r="B19" s="142" t="s">
        <v>139</v>
      </c>
      <c r="C19" s="142" t="s">
        <v>113</v>
      </c>
      <c r="D19" s="142" t="s">
        <v>155</v>
      </c>
      <c r="E19" s="142" t="s">
        <v>156</v>
      </c>
      <c r="F19" s="142" t="s">
        <v>157</v>
      </c>
      <c r="G19" s="142" t="s">
        <v>158</v>
      </c>
      <c r="H19" s="142" t="s">
        <v>159</v>
      </c>
      <c r="I19" s="142" t="s">
        <v>160</v>
      </c>
      <c r="J19" s="142" t="s">
        <v>161</v>
      </c>
      <c r="K19" s="142" t="s">
        <v>162</v>
      </c>
      <c r="L19" s="158" t="s">
        <v>68</v>
      </c>
      <c r="M19" s="159" t="s">
        <v>70</v>
      </c>
      <c r="N19" s="160" t="s">
        <v>31</v>
      </c>
      <c r="O19" s="158" t="s">
        <v>163</v>
      </c>
      <c r="P19" s="71"/>
      <c r="Q19" s="71"/>
      <c r="R19" s="71"/>
    </row>
    <row r="20" spans="1:18">
      <c r="A20" s="161"/>
      <c r="B20" s="162" t="s">
        <v>12</v>
      </c>
      <c r="C20" s="162" t="s">
        <v>14</v>
      </c>
      <c r="D20" s="162" t="s">
        <v>14</v>
      </c>
      <c r="E20" s="162" t="s">
        <v>14</v>
      </c>
      <c r="F20" s="162" t="s">
        <v>14</v>
      </c>
      <c r="G20" s="162" t="s">
        <v>14</v>
      </c>
      <c r="H20" s="162" t="s">
        <v>14</v>
      </c>
      <c r="I20" s="162" t="s">
        <v>14</v>
      </c>
      <c r="J20" s="162" t="s">
        <v>14</v>
      </c>
      <c r="K20" s="162"/>
      <c r="L20" s="162" t="s">
        <v>14</v>
      </c>
      <c r="M20" s="163" t="s">
        <v>14</v>
      </c>
      <c r="N20" s="163" t="s">
        <v>29</v>
      </c>
      <c r="O20" s="162" t="s">
        <v>29</v>
      </c>
      <c r="P20" s="71"/>
      <c r="Q20" s="71"/>
      <c r="R20" s="71"/>
    </row>
    <row r="21" spans="1:18">
      <c r="A21" s="146"/>
      <c r="B21" s="147" t="s">
        <v>13</v>
      </c>
      <c r="C21" s="150"/>
      <c r="D21" s="150"/>
      <c r="E21" s="150"/>
      <c r="F21" s="150"/>
      <c r="G21" s="150"/>
      <c r="H21" s="150"/>
      <c r="I21" s="150"/>
      <c r="J21" s="150"/>
      <c r="K21" s="150"/>
      <c r="L21" s="150"/>
      <c r="M21" s="164"/>
      <c r="N21" s="165"/>
      <c r="O21" s="150"/>
      <c r="P21" s="166"/>
      <c r="Q21" s="166"/>
      <c r="R21" s="166"/>
    </row>
    <row r="22" spans="1:18">
      <c r="A22" s="152">
        <f>$G$3</f>
        <v>41915</v>
      </c>
      <c r="B22" s="167" t="s">
        <v>6</v>
      </c>
      <c r="C22" s="74">
        <f>VLOOKUP(B22,'Daily Overview'!$B$10:$L$26,11,0)</f>
        <v>91.250544284368289</v>
      </c>
      <c r="D22" s="74">
        <f>VLOOKUP(B22,'Daily Overview'!$B$10:$N$26,13,0)</f>
        <v>95.789215551257428</v>
      </c>
      <c r="E22" s="74">
        <f>VLOOKUP(B22,'Daily Overview'!$B$10:$P$26,15,0)</f>
        <v>99.979068852121586</v>
      </c>
      <c r="F22" s="74">
        <f>VLOOKUP(B22,'Daily Overview'!$B$10:$T$26,19,0)</f>
        <v>4.2743440380661726</v>
      </c>
      <c r="G22" s="74">
        <f>VLOOKUP(B22,'Daily Overview'!$B$10:$V$26,21,0)</f>
        <v>0.12228300465811444</v>
      </c>
      <c r="H22" s="74">
        <f>VLOOKUP(B22,'Daily Overview'!$B$10:$Y$26,24,0)</f>
        <v>99.604640822675876</v>
      </c>
      <c r="I22" s="74">
        <f>VLOOKUP(B22,'Daily Overview'!$B$10:$AA$26,26,0)</f>
        <v>0.3108051870707465</v>
      </c>
      <c r="J22" s="74">
        <f>VLOOKUP(B22,'Daily Overview'!$B$10:$AE$26,30,0)</f>
        <v>98.49403937709944</v>
      </c>
      <c r="K22" s="74">
        <f>VLOOKUP(B22,'Daily Overview'!$B$10:$AF$26,31,0)</f>
        <v>39.364658760867371</v>
      </c>
      <c r="L22" s="74">
        <f>VLOOKUP(B22,'Daily Overview'!$B$10:$AI$26,34,0)</f>
        <v>0</v>
      </c>
      <c r="M22" s="74">
        <f>VLOOKUP(B22,'Daily Overview'!$B$10:$AK$26,36,0)</f>
        <v>0</v>
      </c>
      <c r="N22" s="168">
        <f>VLOOKUP(B22,'Daily Overview'!$B$10:$AO$26,40,0)</f>
        <v>534133.07421875</v>
      </c>
      <c r="O22" s="74">
        <f>VLOOKUP(B22,'Daily Overview'!$B:$AQ,42,0)</f>
        <v>49.833730907883812</v>
      </c>
      <c r="P22" s="132"/>
      <c r="Q22" s="132"/>
      <c r="R22" s="132"/>
    </row>
    <row r="23" spans="1:18">
      <c r="A23" s="152">
        <f>$G$3</f>
        <v>41915</v>
      </c>
      <c r="B23" s="153" t="s">
        <v>134</v>
      </c>
      <c r="C23" s="74">
        <f>VLOOKUP(B23,'Daily Overview'!$B$10:$L$26,11,0)</f>
        <v>91.854993441833628</v>
      </c>
      <c r="D23" s="74">
        <f>VLOOKUP(B23,'Daily Overview'!$B$10:$N$26,13,0)</f>
        <v>96.525369887599581</v>
      </c>
      <c r="E23" s="74">
        <f>VLOOKUP(B23,'Daily Overview'!$B$10:$P$26,15,0)</f>
        <v>99.9733623638068</v>
      </c>
      <c r="F23" s="74">
        <f>VLOOKUP(B23,'Daily Overview'!$B$10:$T$26,19,0)</f>
        <v>1.2260123695128725E-2</v>
      </c>
      <c r="G23" s="74">
        <f>VLOOKUP(B23,'Daily Overview'!$B$10:$V$26,21,0)</f>
        <v>0.10695030594202022</v>
      </c>
      <c r="H23" s="74">
        <f>VLOOKUP(B23,'Daily Overview'!$B$10:$Y$26,24,0)</f>
        <v>99.604405118374075</v>
      </c>
      <c r="I23" s="74">
        <f>VLOOKUP(B23,'Daily Overview'!$B$10:$AA$26,26,0)</f>
        <v>0.25782842548029994</v>
      </c>
      <c r="J23" s="74">
        <f>VLOOKUP(B23,'Daily Overview'!$B$10:$AE$26,30,0)</f>
        <v>98.919640731325032</v>
      </c>
      <c r="K23" s="74">
        <f>VLOOKUP(B23,'Daily Overview'!$B$10:$AF$26,31,0)</f>
        <v>66.180809596022613</v>
      </c>
      <c r="L23" s="74">
        <f>VLOOKUP(B23,'Daily Overview'!$B$10:$AI$26,34,0)</f>
        <v>0</v>
      </c>
      <c r="M23" s="74">
        <f>VLOOKUP(B23,'Daily Overview'!$B$10:$AK$26,36,0)</f>
        <v>0</v>
      </c>
      <c r="N23" s="168">
        <f>VLOOKUP(B23,'Daily Overview'!$B$10:$AO$26,40,0)</f>
        <v>297470.419921875</v>
      </c>
      <c r="O23" s="74">
        <f>VLOOKUP(B23,'Daily Overview'!$B:$AQ,42,0)</f>
        <v>62.786240136599716</v>
      </c>
      <c r="P23" s="64"/>
      <c r="Q23" s="64"/>
      <c r="R23" s="64"/>
    </row>
    <row r="24" spans="1:18" s="129" customFormat="1">
      <c r="A24" s="152">
        <f>$G$3</f>
        <v>41915</v>
      </c>
      <c r="B24" s="153" t="s">
        <v>175</v>
      </c>
      <c r="C24" s="74">
        <f>VLOOKUP(B24,'Daily Overview'!$B$10:$L$26,11,0)</f>
        <v>91.728068289145241</v>
      </c>
      <c r="D24" s="74">
        <f>VLOOKUP(B24,'Daily Overview'!$B$10:$N$26,13,0)</f>
        <v>95.02964787268553</v>
      </c>
      <c r="E24" s="74">
        <f>VLOOKUP(B24,'Daily Overview'!$B$10:$P$26,15,0)</f>
        <v>99.991098237079541</v>
      </c>
      <c r="F24" s="74">
        <f>VLOOKUP(B24,'Daily Overview'!$B$10:$T$26,19,0)</f>
        <v>4.5681838904683616</v>
      </c>
      <c r="G24" s="74">
        <f>VLOOKUP(B24,'Daily Overview'!$B$10:$V$26,21,0)</f>
        <v>6.1510376838652785E-3</v>
      </c>
      <c r="H24" s="74">
        <f>VLOOKUP(B24,'Daily Overview'!$B$10:$Y$26,24,0)</f>
        <v>99.797150782545245</v>
      </c>
      <c r="I24" s="74">
        <f>VLOOKUP(B24,'Daily Overview'!$B$10:$AA$26,26,0)</f>
        <v>0.25344685103321035</v>
      </c>
      <c r="J24" s="74">
        <f>VLOOKUP(B24,'Daily Overview'!$B$10:$AE$26,30,0)</f>
        <v>96.243204936747716</v>
      </c>
      <c r="K24" s="74">
        <f>VLOOKUP(B24,'Daily Overview'!$B$10:$AF$26,31,0)</f>
        <v>0</v>
      </c>
      <c r="L24" s="74">
        <f>VLOOKUP(B24,'Daily Overview'!$B$10:$AI$26,34,0)</f>
        <v>0</v>
      </c>
      <c r="M24" s="74">
        <f>VLOOKUP(B24,'Daily Overview'!$B$10:$AK$26,36,0)</f>
        <v>0</v>
      </c>
      <c r="N24" s="168">
        <f>VLOOKUP(B24,'Daily Overview'!$B$10:$AO$26,40,0)</f>
        <v>156688.49609375</v>
      </c>
      <c r="O24" s="74">
        <f>VLOOKUP(B24,'Daily Overview'!$B:$AQ,42,0)</f>
        <v>49.839304721213004</v>
      </c>
      <c r="P24" s="64"/>
      <c r="Q24" s="64"/>
      <c r="R24" s="64"/>
    </row>
    <row r="25" spans="1:18">
      <c r="A25" s="152">
        <f>$G$3</f>
        <v>41915</v>
      </c>
      <c r="B25" s="153" t="s">
        <v>135</v>
      </c>
      <c r="C25" s="74">
        <f>VLOOKUP(B25,'Daily Overview'!$B$10:$L$26,11,0)</f>
        <v>88.468064606080191</v>
      </c>
      <c r="D25" s="74">
        <f>VLOOKUP(B25,'Daily Overview'!$B$10:$N$26,13,0)</f>
        <v>95.611294908939399</v>
      </c>
      <c r="E25" s="74">
        <f>VLOOKUP(B25,'Daily Overview'!$B$10:$P$26,15,0)</f>
        <v>99.970660397785593</v>
      </c>
      <c r="F25" s="74">
        <f>VLOOKUP(B25,'Daily Overview'!$B$10:$T$26,19,0)</f>
        <v>3.6494968401512891</v>
      </c>
      <c r="G25" s="74">
        <f>VLOOKUP(B25,'Daily Overview'!$B$10:$V$26,21,0)</f>
        <v>0.35383232538618181</v>
      </c>
      <c r="H25" s="74">
        <f>VLOOKUP(B25,'Daily Overview'!$B$10:$Y$26,24,0)</f>
        <v>99.272646703128075</v>
      </c>
      <c r="I25" s="74">
        <f>VLOOKUP(B25,'Daily Overview'!$B$10:$AA$26,26,0)</f>
        <v>0.62544121289095078</v>
      </c>
      <c r="J25" s="74">
        <f>VLOOKUP(B25,'Daily Overview'!$B$10:$AE$26,30,0)</f>
        <v>98.643857828305656</v>
      </c>
      <c r="K25" s="74">
        <f>VLOOKUP(B25,'Daily Overview'!$B$10:$AF$26,31,0)</f>
        <v>16.744571100259535</v>
      </c>
      <c r="L25" s="74">
        <f>VLOOKUP(B25,'Daily Overview'!$B$10:$AI$26,34,0)</f>
        <v>0</v>
      </c>
      <c r="M25" s="74">
        <f>VLOOKUP(B25,'Daily Overview'!$B$10:$AK$26,36,0)</f>
        <v>0</v>
      </c>
      <c r="N25" s="168">
        <f>VLOOKUP(B25,'Daily Overview'!$B$10:$AO$26,40,0)</f>
        <v>79974.158203125</v>
      </c>
      <c r="O25" s="74">
        <f>VLOOKUP(B25,'Daily Overview'!$B:$AQ,42,0)</f>
        <v>1.6448934343116304</v>
      </c>
      <c r="P25" s="132"/>
      <c r="Q25" s="132"/>
      <c r="R25" s="132"/>
    </row>
    <row r="26" spans="1:18">
      <c r="A26" s="152">
        <f>$G$3</f>
        <v>41915</v>
      </c>
      <c r="B26" s="153" t="s">
        <v>130</v>
      </c>
      <c r="C26" s="74">
        <f>VLOOKUP(B26,'Daily Overview'!$B$10:$L$26,11,0)</f>
        <v>93.331922211932792</v>
      </c>
      <c r="D26" s="74">
        <f>VLOOKUP(B26,'Daily Overview'!$B$10:$N$26,13,0)</f>
        <v>96.789894104003906</v>
      </c>
      <c r="E26" s="74">
        <f>VLOOKUP(B26,'Daily Overview'!$B$10:$P$26,15,0)</f>
        <v>99.995437622070312</v>
      </c>
      <c r="F26" s="74">
        <f>VLOOKUP(B26,'Daily Overview'!$B$10:$T$26,19,0)</f>
        <v>3.5758397579193115</v>
      </c>
      <c r="G26" s="74">
        <f>VLOOKUP(B26,'Daily Overview'!$B$10:$V$26,21,0)</f>
        <v>0.23541676998138428</v>
      </c>
      <c r="H26" s="74">
        <f>VLOOKUP(B26,'Daily Overview'!$B$10:$Y$26,24,0)</f>
        <v>99.53790283203125</v>
      </c>
      <c r="I26" s="74">
        <f>VLOOKUP(B26,'Daily Overview'!$B$10:$AA$26,26,0)</f>
        <v>0.4313284158706665</v>
      </c>
      <c r="J26" s="74">
        <f>VLOOKUP(B26,'Daily Overview'!$B$10:$AE$26,30,0)</f>
        <v>98.8443603515625</v>
      </c>
      <c r="K26" s="74">
        <f>VLOOKUP(B26,'Daily Overview'!$B$10:$AF$26,31,0)</f>
        <v>35.201316833496094</v>
      </c>
      <c r="L26" s="74">
        <f>VLOOKUP(B26,'Daily Overview'!$B$10:$AI$26,34,0)</f>
        <v>49.14263916015625</v>
      </c>
      <c r="M26" s="74">
        <f>VLOOKUP(B26,'Daily Overview'!$B$10:$AK$26,36,0)</f>
        <v>0.60500264167785645</v>
      </c>
      <c r="N26" s="168">
        <f>VLOOKUP(B26,'Daily Overview'!$B$10:$AO$26,40,0)</f>
        <v>9851.2080078125</v>
      </c>
      <c r="O26" s="74">
        <f>VLOOKUP(B26,'Daily Overview'!$B:$AQ,42,0)</f>
        <v>1.6430126428604126</v>
      </c>
      <c r="P26" s="132"/>
      <c r="Q26" s="132"/>
      <c r="R26" s="132"/>
    </row>
    <row r="27" spans="1:18">
      <c r="A27" s="140"/>
      <c r="B27" s="138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9"/>
      <c r="R27" s="155"/>
    </row>
    <row r="28" spans="1:18" ht="15.75">
      <c r="A28" s="156" t="s">
        <v>164</v>
      </c>
      <c r="B28" s="156"/>
      <c r="C28" s="157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5"/>
      <c r="R28" s="64"/>
    </row>
    <row r="29" spans="1:18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132"/>
      <c r="N29" s="132"/>
      <c r="O29" s="132"/>
      <c r="P29" s="132"/>
      <c r="Q29" s="65"/>
      <c r="R29" s="64"/>
    </row>
    <row r="30" spans="1:18" ht="56.25">
      <c r="A30" s="142" t="s">
        <v>35</v>
      </c>
      <c r="B30" s="142" t="s">
        <v>139</v>
      </c>
      <c r="C30" s="142" t="s">
        <v>165</v>
      </c>
      <c r="D30" s="142" t="s">
        <v>158</v>
      </c>
      <c r="E30" s="142" t="s">
        <v>166</v>
      </c>
      <c r="F30" s="142" t="s">
        <v>159</v>
      </c>
      <c r="G30" s="142" t="s">
        <v>160</v>
      </c>
      <c r="H30" s="142" t="s">
        <v>161</v>
      </c>
      <c r="I30" s="143" t="s">
        <v>30</v>
      </c>
      <c r="J30" s="143" t="s">
        <v>66</v>
      </c>
      <c r="K30" s="158" t="s">
        <v>104</v>
      </c>
      <c r="L30" s="158" t="s">
        <v>103</v>
      </c>
      <c r="M30" s="158" t="s">
        <v>106</v>
      </c>
      <c r="N30" s="158" t="s">
        <v>112</v>
      </c>
      <c r="O30" s="169" t="s">
        <v>108</v>
      </c>
      <c r="P30" s="170" t="s">
        <v>109</v>
      </c>
      <c r="Q30" s="170" t="s">
        <v>110</v>
      </c>
      <c r="R30" s="71"/>
    </row>
    <row r="31" spans="1:18">
      <c r="A31" s="161"/>
      <c r="B31" s="162" t="s">
        <v>12</v>
      </c>
      <c r="C31" s="162" t="s">
        <v>14</v>
      </c>
      <c r="D31" s="162" t="s">
        <v>14</v>
      </c>
      <c r="E31" s="162" t="s">
        <v>14</v>
      </c>
      <c r="F31" s="162" t="s">
        <v>14</v>
      </c>
      <c r="G31" s="162" t="s">
        <v>14</v>
      </c>
      <c r="H31" s="162" t="s">
        <v>14</v>
      </c>
      <c r="I31" s="162" t="s">
        <v>14</v>
      </c>
      <c r="J31" s="162" t="s">
        <v>14</v>
      </c>
      <c r="K31" s="162" t="s">
        <v>14</v>
      </c>
      <c r="L31" s="162" t="s">
        <v>14</v>
      </c>
      <c r="M31" s="162"/>
      <c r="N31" s="162"/>
      <c r="O31" s="162"/>
      <c r="P31" s="163"/>
      <c r="Q31" s="163"/>
      <c r="R31" s="71"/>
    </row>
    <row r="32" spans="1:18">
      <c r="A32" s="146"/>
      <c r="B32" s="147" t="s">
        <v>13</v>
      </c>
      <c r="C32" s="148"/>
      <c r="D32" s="148"/>
      <c r="E32" s="148"/>
      <c r="F32" s="148"/>
      <c r="G32" s="150"/>
      <c r="H32" s="148"/>
      <c r="I32" s="150"/>
      <c r="J32" s="150"/>
      <c r="K32" s="148"/>
      <c r="L32" s="148"/>
      <c r="M32" s="148"/>
      <c r="N32" s="148"/>
      <c r="O32" s="148"/>
      <c r="P32" s="171"/>
      <c r="Q32" s="171"/>
      <c r="R32" s="64"/>
    </row>
    <row r="33" spans="1:18">
      <c r="A33" s="152">
        <f>$G$3</f>
        <v>41915</v>
      </c>
      <c r="B33" s="153" t="s">
        <v>6</v>
      </c>
      <c r="C33" s="74">
        <f>VLOOKUP(B33,'Daily Peak Overview'!$B:$N,13,0)</f>
        <v>1.6874385400403473E-2</v>
      </c>
      <c r="D33" s="74">
        <f>VLOOKUP(B33,'Daily Peak Overview'!$B:$P,15,0)</f>
        <v>0.1305057820973681</v>
      </c>
      <c r="E33" s="74">
        <f>VLOOKUP(B33,'Daily Peak Overview'!$B:$V,21,0)</f>
        <v>6.0209538588719344E-2</v>
      </c>
      <c r="F33" s="74">
        <f>VLOOKUP(B33,'Daily Peak Overview'!$B:$T,19,0)</f>
        <v>99.503036317736246</v>
      </c>
      <c r="G33" s="74">
        <f>VLOOKUP(B33,'Daily Peak Overview'!$B:$X,23,0)</f>
        <v>0.33912103691804074</v>
      </c>
      <c r="H33" s="74">
        <f>VLOOKUP(B33,'Daily Peak Overview'!$B:$AC,28,0)</f>
        <v>98.366906473485272</v>
      </c>
      <c r="I33" s="128">
        <f>VLOOKUP(B33,'Daily Peak Overview'!$B:$AG,32,0)</f>
        <v>58722.423950195313</v>
      </c>
      <c r="J33" s="74">
        <f>VLOOKUP(B33,'Daily Peak Overview'!$B:$AI,34,0)</f>
        <v>65.967897421316422</v>
      </c>
      <c r="K33" s="128">
        <f>VLOOKUP(B33,'Daily Peak Overview'!$B$7:$AW$26,48,0)</f>
        <v>3</v>
      </c>
      <c r="L33" s="128">
        <f>VLOOKUP(B33,'Daily Peak Overview'!$B$7:$AY$26,50,0)</f>
        <v>0</v>
      </c>
      <c r="M33" s="128">
        <f>VLOOKUP(B33,'Daily Peak Overview'!B7:BA26,52,0)</f>
        <v>13</v>
      </c>
      <c r="N33" s="128">
        <f>VLOOKUP(B33,'Daily Peak Overview'!$B$7:$BC$26,54,0)</f>
        <v>286</v>
      </c>
      <c r="O33" s="74">
        <f>VLOOKUP(B33,'Daily Peak Overview'!B:AQ,42,0)</f>
        <v>2.9746428220553827</v>
      </c>
      <c r="P33" s="128">
        <f>VLOOKUP(B33,'Daily Peak Overview'!$B$7:$AR$26,43,0)</f>
        <v>3999</v>
      </c>
      <c r="Q33" s="128">
        <f>VLOOKUP(B33,'Daily Peak Overview'!$B$7:$AS$26,44,0)</f>
        <v>83</v>
      </c>
      <c r="R33" s="132"/>
    </row>
    <row r="34" spans="1:18">
      <c r="A34" s="152">
        <f>$G$3</f>
        <v>41915</v>
      </c>
      <c r="B34" s="153" t="s">
        <v>134</v>
      </c>
      <c r="C34" s="74">
        <f>VLOOKUP(B34,'Daily Peak Overview'!$B:$N,13,0)</f>
        <v>2.9062790669227491E-2</v>
      </c>
      <c r="D34" s="74">
        <f>VLOOKUP(B34,'Daily Peak Overview'!$B:$P,15,0)</f>
        <v>0.12188835657956643</v>
      </c>
      <c r="E34" s="74">
        <f>VLOOKUP(B34,'Daily Peak Overview'!$B:$V,21,0)</f>
        <v>3.6485959214880369E-2</v>
      </c>
      <c r="F34" s="74">
        <f>VLOOKUP(B34,'Daily Peak Overview'!$B:$T,19,0)</f>
        <v>99.515172386301046</v>
      </c>
      <c r="G34" s="74">
        <f>VLOOKUP(B34,'Daily Peak Overview'!$B:$X,23,0)</f>
        <v>0.27717051327758857</v>
      </c>
      <c r="H34" s="74">
        <f>VLOOKUP(B34,'Daily Peak Overview'!$B:$AC,28,0)</f>
        <v>98.691475831233262</v>
      </c>
      <c r="I34" s="128">
        <f>VLOOKUP(B34,'Daily Peak Overview'!$B:$AG,32,0)</f>
        <v>32154.487548828125</v>
      </c>
      <c r="J34" s="74">
        <f>VLOOKUP(B34,'Daily Peak Overview'!$B:$AI,34,0)</f>
        <v>73.424767700726065</v>
      </c>
      <c r="K34" s="128">
        <f>VLOOKUP(B34,'Daily Peak Overview'!$B$7:$AW$26,48,0)</f>
        <v>0</v>
      </c>
      <c r="L34" s="128">
        <f>VLOOKUP(B34,'Daily Peak Overview'!$B$7:$AY$26,50,0)</f>
        <v>1</v>
      </c>
      <c r="M34" s="128">
        <f>VLOOKUP(B34,'Daily Peak Overview'!B8:BA26,52,0)</f>
        <v>9</v>
      </c>
      <c r="N34" s="128">
        <f>VLOOKUP(B34,'Daily Peak Overview'!$B$7:$BC$26,54,0)</f>
        <v>53</v>
      </c>
      <c r="O34" s="74">
        <f>VLOOKUP(B34,'Daily Peak Overview'!B:AQ,42,0)</f>
        <v>3.8979861254489179</v>
      </c>
      <c r="P34" s="128">
        <f>VLOOKUP(B34,'Daily Peak Overview'!$B$7:$AR$26,43,0)</f>
        <v>1076</v>
      </c>
      <c r="Q34" s="128">
        <f>VLOOKUP(B34,'Daily Peak Overview'!$B$7:$AS$26,44,0)</f>
        <v>71</v>
      </c>
      <c r="R34" s="132"/>
    </row>
    <row r="35" spans="1:18" s="129" customFormat="1">
      <c r="A35" s="152">
        <f>$G$3</f>
        <v>41915</v>
      </c>
      <c r="B35" s="153" t="s">
        <v>175</v>
      </c>
      <c r="C35" s="74">
        <f>VLOOKUP(B35,'Daily Peak Overview'!$B:$N,13,0)</f>
        <v>5.6204702905554285E-3</v>
      </c>
      <c r="D35" s="74">
        <f>VLOOKUP(B35,'Daily Peak Overview'!$B:$P,15,0)</f>
        <v>6.9476459386530499E-3</v>
      </c>
      <c r="E35" s="74">
        <f>VLOOKUP(B35,'Daily Peak Overview'!$B:$V,21,0)</f>
        <v>0.11658967143015149</v>
      </c>
      <c r="F35" s="74">
        <f>VLOOKUP(B35,'Daily Peak Overview'!$B:$T,19,0)</f>
        <v>99.62578234443076</v>
      </c>
      <c r="G35" s="74">
        <f>VLOOKUP(B35,'Daily Peak Overview'!$B:$X,23,0)</f>
        <v>0.27858594237815515</v>
      </c>
      <c r="H35" s="74">
        <f>VLOOKUP(B35,'Daily Peak Overview'!$B:$AC,28,0)</f>
        <v>95.955187814799501</v>
      </c>
      <c r="I35" s="128">
        <f>VLOOKUP(B35,'Daily Peak Overview'!$B:$AG,32,0)</f>
        <v>17958.807861328125</v>
      </c>
      <c r="J35" s="74">
        <f>VLOOKUP(B35,'Daily Peak Overview'!$B:$AI,34,0)</f>
        <v>60.192710295398911</v>
      </c>
      <c r="K35" s="128">
        <f>VLOOKUP(B35,'Daily Peak Overview'!$B$7:$AW$26,48,0)</f>
        <v>3</v>
      </c>
      <c r="L35" s="128">
        <f>VLOOKUP(B35,'Daily Peak Overview'!$B$7:$AY$26,50,0)</f>
        <v>0</v>
      </c>
      <c r="M35" s="128">
        <f>VLOOKUP(B35,'Daily Peak Overview'!B9:BA27,52,0)</f>
        <v>3</v>
      </c>
      <c r="N35" s="128">
        <f>VLOOKUP(B35,'Daily Peak Overview'!$B$7:$BC$26,54,0)</f>
        <v>193</v>
      </c>
      <c r="O35" s="74">
        <f>VLOOKUP(B35,'Daily Peak Overview'!B:AQ,42,0)</f>
        <v>2.7322087115971589</v>
      </c>
      <c r="P35" s="128">
        <f>VLOOKUP(B35,'Daily Peak Overview'!$B$7:$AR$26,43,0)</f>
        <v>1265</v>
      </c>
      <c r="Q35" s="128">
        <f>VLOOKUP(B35,'Daily Peak Overview'!$B$7:$AS$26,44,0)</f>
        <v>8</v>
      </c>
      <c r="R35" s="132"/>
    </row>
    <row r="36" spans="1:18">
      <c r="A36" s="152">
        <f>$G$3</f>
        <v>41915</v>
      </c>
      <c r="B36" s="153" t="s">
        <v>135</v>
      </c>
      <c r="C36" s="74">
        <f>VLOOKUP(B36,'Daily Peak Overview'!$B:$N,13,0)</f>
        <v>2.3552180690577891E-3</v>
      </c>
      <c r="D36" s="74">
        <f>VLOOKUP(B36,'Daily Peak Overview'!$B:$P,15,0)</f>
        <v>0.39149846113399023</v>
      </c>
      <c r="E36" s="74">
        <f>VLOOKUP(B36,'Daily Peak Overview'!$B:$V,21,0)</f>
        <v>2.53715467367907E-2</v>
      </c>
      <c r="F36" s="74">
        <f>VLOOKUP(B36,'Daily Peak Overview'!$B:$T,19,0)</f>
        <v>99.230631387146587</v>
      </c>
      <c r="G36" s="74">
        <f>VLOOKUP(B36,'Daily Peak Overview'!$B:$X,23,0)</f>
        <v>0.70119129053481555</v>
      </c>
      <c r="H36" s="74">
        <f>VLOOKUP(B36,'Daily Peak Overview'!$B:$AC,28,0)</f>
        <v>98.754718155658708</v>
      </c>
      <c r="I36" s="128">
        <f>VLOOKUP(B36,'Daily Peak Overview'!$B:$AG,32,0)</f>
        <v>8609.1285400390625</v>
      </c>
      <c r="J36" s="74">
        <f>VLOOKUP(B36,'Daily Peak Overview'!$B:$AI,34,0)</f>
        <v>50.164164678545909</v>
      </c>
      <c r="K36" s="128">
        <f>VLOOKUP(B36,'Daily Peak Overview'!$B$7:$AW$26,48,0)</f>
        <v>0</v>
      </c>
      <c r="L36" s="128">
        <f>VLOOKUP(B36,'Daily Peak Overview'!$B$7:$AY$26,50,0)</f>
        <v>-1</v>
      </c>
      <c r="M36" s="128">
        <f>VLOOKUP(B36,'Daily Peak Overview'!B9:BA27,52,0)</f>
        <v>1</v>
      </c>
      <c r="N36" s="128">
        <f>VLOOKUP(B36,'Daily Peak Overview'!$B$7:$BC$26,54,0)</f>
        <v>40</v>
      </c>
      <c r="O36" s="74">
        <f>VLOOKUP(B36,'Daily Peak Overview'!B:AQ,42,0)</f>
        <v>1.7501786013496772</v>
      </c>
      <c r="P36" s="128">
        <f>VLOOKUP(B36,'Daily Peak Overview'!$B$7:$AR$26,43,0)</f>
        <v>1658</v>
      </c>
      <c r="Q36" s="128">
        <f>VLOOKUP(B36,'Daily Peak Overview'!$B$7:$AS$26,44,0)</f>
        <v>4</v>
      </c>
      <c r="R36" s="132"/>
    </row>
    <row r="37" spans="1:18">
      <c r="A37" s="152">
        <f>$G$3</f>
        <v>41915</v>
      </c>
      <c r="B37" s="153" t="s">
        <v>130</v>
      </c>
      <c r="C37" s="74">
        <f>VLOOKUP(B37,'Daily Peak Overview'!$B:$N,13,0)</f>
        <v>1.4650404918938875E-3</v>
      </c>
      <c r="D37" s="74">
        <f>VLOOKUP(B37,'Daily Peak Overview'!$B:$P,15,0)</f>
        <v>0.25308945775032043</v>
      </c>
      <c r="E37" s="74">
        <f>VLOOKUP(B37,'Daily Peak Overview'!$B:$V,21,0)</f>
        <v>0</v>
      </c>
      <c r="F37" s="74">
        <f>VLOOKUP(B37,'Daily Peak Overview'!$B:$T,19,0)</f>
        <v>99.550422668457031</v>
      </c>
      <c r="G37" s="74">
        <f>VLOOKUP(B37,'Daily Peak Overview'!$B:$X,23,0)</f>
        <v>0.52190083265304565</v>
      </c>
      <c r="H37" s="74">
        <f>VLOOKUP(B37,'Daily Peak Overview'!$B:$AC,28,0)</f>
        <v>98.500320434570313</v>
      </c>
      <c r="I37" s="128">
        <f>VLOOKUP(B37,'Daily Peak Overview'!$B:$AG,32,0)</f>
        <v>1043.43896484375</v>
      </c>
      <c r="J37" s="74">
        <f>VLOOKUP(B37,'Daily Peak Overview'!$B:$AI,34,0)</f>
        <v>47.786949157714844</v>
      </c>
      <c r="K37" s="128">
        <f>VLOOKUP(B37,'Daily Peak Overview'!$B$7:$AW$26,48,0)</f>
        <v>0</v>
      </c>
      <c r="L37" s="128">
        <f>VLOOKUP(B37,'Daily Peak Overview'!$B$7:$AY$26,50,0)</f>
        <v>0</v>
      </c>
      <c r="M37" s="128">
        <f>VLOOKUP(B37,'Daily Peak Overview'!B10:BA28,52,0)</f>
        <v>0</v>
      </c>
      <c r="N37" s="128">
        <f>VLOOKUP(B37,'Daily Peak Overview'!$B$7:$BC$26,54,0)</f>
        <v>12</v>
      </c>
      <c r="O37" s="74">
        <f>VLOOKUP(B37,'Daily Peak Overview'!B:AQ,42,0)</f>
        <v>1.074602435472451</v>
      </c>
      <c r="P37" s="128">
        <f>VLOOKUP(B37,'Daily Peak Overview'!$B$7:$AR$26,43,0)</f>
        <v>465</v>
      </c>
      <c r="Q37" s="128">
        <f>VLOOKUP(B37,'Daily Peak Overview'!$B$7:$AS$26,44,0)</f>
        <v>1</v>
      </c>
      <c r="R37" s="132"/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00B0F0"/>
  </sheetPr>
  <dimension ref="A1:AB15"/>
  <sheetViews>
    <sheetView workbookViewId="0">
      <selection activeCell="M15" sqref="M15"/>
    </sheetView>
  </sheetViews>
  <sheetFormatPr defaultRowHeight="12.75"/>
  <cols>
    <col min="1" max="1" width="10.140625" customWidth="1"/>
    <col min="2" max="2" width="11" bestFit="1" customWidth="1"/>
    <col min="7" max="7" width="10.42578125" customWidth="1"/>
  </cols>
  <sheetData>
    <row r="1" spans="1:28" s="17" customFormat="1" ht="23.25" customHeight="1">
      <c r="A1" s="66" t="s">
        <v>170</v>
      </c>
      <c r="B1" s="130"/>
      <c r="C1" s="64"/>
      <c r="D1" s="64"/>
      <c r="E1" s="64"/>
      <c r="F1" s="64"/>
      <c r="G1" s="64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6"/>
    </row>
    <row r="2" spans="1:28" s="17" customFormat="1" ht="15.95" customHeight="1">
      <c r="A2" s="66" t="s">
        <v>169</v>
      </c>
      <c r="B2" s="66"/>
      <c r="C2" s="64"/>
      <c r="D2" s="64"/>
      <c r="E2" s="64"/>
      <c r="F2" s="64"/>
      <c r="G2" s="64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20"/>
      <c r="AB2" s="16"/>
    </row>
    <row r="3" spans="1:28" s="17" customFormat="1" ht="15.75" customHeight="1">
      <c r="A3" s="133" t="s">
        <v>137</v>
      </c>
      <c r="B3" s="134"/>
      <c r="C3" s="64"/>
      <c r="D3" s="64"/>
      <c r="E3" s="64"/>
      <c r="F3" s="64"/>
      <c r="G3" s="135">
        <f>'Daily Overview'!E3</f>
        <v>41915</v>
      </c>
      <c r="H3" s="16"/>
      <c r="J3" s="16"/>
      <c r="K3" s="16"/>
      <c r="L3" s="16"/>
      <c r="M3" s="16"/>
      <c r="N3" s="16"/>
      <c r="O3" s="16"/>
      <c r="P3" s="16"/>
      <c r="Q3" s="16"/>
      <c r="R3" s="22"/>
      <c r="S3" s="22"/>
      <c r="T3" s="16"/>
      <c r="U3" s="16"/>
      <c r="V3" s="23"/>
      <c r="W3" s="23"/>
      <c r="X3" s="22"/>
      <c r="Y3" s="16"/>
      <c r="Z3" s="16"/>
      <c r="AA3" s="20"/>
      <c r="AB3" s="16"/>
    </row>
    <row r="4" spans="1:28" ht="15">
      <c r="A4" s="134"/>
      <c r="B4" s="134"/>
      <c r="C4" s="64"/>
      <c r="D4" s="64"/>
      <c r="E4" s="64"/>
      <c r="F4" s="64"/>
      <c r="G4" s="64"/>
      <c r="H4" s="64"/>
      <c r="I4" s="64"/>
      <c r="J4" s="136"/>
      <c r="K4" s="137"/>
      <c r="L4" s="136"/>
    </row>
    <row r="5" spans="1:28" ht="18">
      <c r="A5" s="63" t="s">
        <v>167</v>
      </c>
      <c r="B5" s="138"/>
      <c r="C5" s="67"/>
      <c r="D5" s="68"/>
      <c r="E5" s="68"/>
      <c r="F5" s="67"/>
      <c r="G5" s="132"/>
      <c r="H5" s="139"/>
      <c r="I5" s="67"/>
      <c r="J5" s="67"/>
      <c r="K5" s="67"/>
      <c r="L5" s="67"/>
    </row>
    <row r="6" spans="1:28">
      <c r="A6" s="140"/>
      <c r="B6" s="138"/>
      <c r="C6" s="67"/>
      <c r="D6" s="68"/>
      <c r="E6" s="68"/>
      <c r="F6" s="67"/>
      <c r="G6" s="141"/>
      <c r="H6" s="68"/>
      <c r="I6" s="67"/>
      <c r="J6" s="67"/>
      <c r="K6" s="67"/>
      <c r="L6" s="67"/>
    </row>
    <row r="7" spans="1:28" ht="67.5">
      <c r="A7" s="142" t="s">
        <v>35</v>
      </c>
      <c r="B7" s="142" t="s">
        <v>139</v>
      </c>
      <c r="C7" s="142" t="s">
        <v>140</v>
      </c>
      <c r="D7" s="142" t="s">
        <v>84</v>
      </c>
      <c r="E7" s="142" t="s">
        <v>87</v>
      </c>
      <c r="F7" s="142" t="s">
        <v>89</v>
      </c>
      <c r="G7" s="142" t="s">
        <v>102</v>
      </c>
      <c r="H7" s="142" t="s">
        <v>92</v>
      </c>
      <c r="I7" s="142" t="s">
        <v>94</v>
      </c>
      <c r="J7" s="143" t="s">
        <v>97</v>
      </c>
      <c r="K7" s="143" t="s">
        <v>98</v>
      </c>
      <c r="L7" s="172"/>
    </row>
    <row r="8" spans="1:28">
      <c r="A8" s="161"/>
      <c r="B8" s="173" t="s">
        <v>12</v>
      </c>
      <c r="C8" s="173" t="s">
        <v>168</v>
      </c>
      <c r="D8" s="173" t="s">
        <v>14</v>
      </c>
      <c r="E8" s="173" t="s">
        <v>14</v>
      </c>
      <c r="F8" s="173" t="s">
        <v>14</v>
      </c>
      <c r="G8" s="173" t="s">
        <v>14</v>
      </c>
      <c r="H8" s="173" t="s">
        <v>14</v>
      </c>
      <c r="I8" s="173" t="s">
        <v>14</v>
      </c>
      <c r="J8" s="173" t="s">
        <v>100</v>
      </c>
      <c r="K8" s="173" t="s">
        <v>100</v>
      </c>
      <c r="L8" s="174"/>
    </row>
    <row r="9" spans="1:28">
      <c r="A9" s="175"/>
      <c r="B9" s="176" t="s">
        <v>13</v>
      </c>
      <c r="C9" s="177"/>
      <c r="D9" s="177"/>
      <c r="E9" s="177"/>
      <c r="F9" s="178"/>
      <c r="G9" s="178"/>
      <c r="H9" s="178"/>
      <c r="I9" s="178"/>
      <c r="J9" s="178"/>
      <c r="K9" s="178"/>
      <c r="L9" s="174"/>
    </row>
    <row r="10" spans="1:28">
      <c r="A10" s="152">
        <f>$G$3</f>
        <v>41915</v>
      </c>
      <c r="B10" s="153" t="s">
        <v>6</v>
      </c>
      <c r="C10" s="128">
        <f>VLOOKUP(B10,'Daily Peak Overview'!$B$8:$D$26,3,0)</f>
        <v>2182</v>
      </c>
      <c r="D10" s="74">
        <f>VLOOKUP(B10,'GPRS Overview'!$B$10:$M$26,12,0)</f>
        <v>42.688652264637291</v>
      </c>
      <c r="E10" s="74">
        <f>VLOOKUP(B10,'GPRS Overview'!$B$10:$P$26,15,0)</f>
        <v>99.187580294673225</v>
      </c>
      <c r="F10" s="74" t="e">
        <f>VLOOKUP(B10,'GPRS Overview'!$B$10:$R$26,17,0)</f>
        <v>#DIV/0!</v>
      </c>
      <c r="G10" s="74">
        <f>VLOOKUP(B10,'GPRS Overview'!$B$10:$T$26,19,0)</f>
        <v>0.23031377127433111</v>
      </c>
      <c r="H10" s="74">
        <f>VLOOKUP(B10,'GPRS Overview'!$B$7:$V$26,21,0)</f>
        <v>3.4149504475251278</v>
      </c>
      <c r="I10" s="74">
        <f>VLOOKUP(B10,'GPRS Overview'!$B$10:$X$26,23,0)</f>
        <v>0.45969266562209138</v>
      </c>
      <c r="J10" s="179">
        <f>VLOOKUP(B10,'GPRS Overview'!$B$10:$AA$26,26,0)</f>
        <v>900712.84765625</v>
      </c>
      <c r="K10" s="179">
        <f>VLOOKUP(B10,'GPRS Overview'!$B$10:$AB$26,27,0)</f>
        <v>155889.45263671875</v>
      </c>
      <c r="L10" s="70"/>
    </row>
    <row r="11" spans="1:28">
      <c r="A11" s="152">
        <f>$G$3</f>
        <v>41915</v>
      </c>
      <c r="B11" s="153" t="s">
        <v>134</v>
      </c>
      <c r="C11" s="128">
        <f>VLOOKUP(B11,'Daily Peak Overview'!$B$8:$D$26,3,0)</f>
        <v>783</v>
      </c>
      <c r="D11" s="74">
        <f>VLOOKUP(B11,'GPRS Overview'!$B$10:$M$26,12,0)</f>
        <v>97.930003136033832</v>
      </c>
      <c r="E11" s="74">
        <f>VLOOKUP(B11,'GPRS Overview'!$B$10:$P$26,15,0)</f>
        <v>97.42055559077221</v>
      </c>
      <c r="F11" s="74">
        <f>VLOOKUP(B11,'GPRS Overview'!$B$10:$R$26,17,0)</f>
        <v>0.42529329236057511</v>
      </c>
      <c r="G11" s="74">
        <f>VLOOKUP(B11,'GPRS Overview'!$B$10:$T$26,19,0)</f>
        <v>0.6935808557484584</v>
      </c>
      <c r="H11" s="74">
        <f>VLOOKUP(B11,'GPRS Overview'!$B$7:$V$26,21,0)</f>
        <v>3.7522706448301149</v>
      </c>
      <c r="I11" s="74">
        <f>VLOOKUP(B11,'GPRS Overview'!$B$10:$X$26,23,0)</f>
        <v>1.2263315781004454</v>
      </c>
      <c r="J11" s="179">
        <f>VLOOKUP(B11,'GPRS Overview'!$B$10:$AA$26,26,0)</f>
        <v>267201.05078125</v>
      </c>
      <c r="K11" s="179">
        <f>VLOOKUP(B11,'GPRS Overview'!$B$10:$AB$26,27,0)</f>
        <v>41038.169921875</v>
      </c>
      <c r="L11" s="70"/>
    </row>
    <row r="12" spans="1:28" s="129" customFormat="1">
      <c r="A12" s="152">
        <f>$G$3</f>
        <v>41915</v>
      </c>
      <c r="B12" s="153" t="s">
        <v>175</v>
      </c>
      <c r="C12" s="128">
        <f>VLOOKUP(B12,'Daily Peak Overview'!$B$8:$D$26,3,0)</f>
        <v>714</v>
      </c>
      <c r="D12" s="74">
        <f>VLOOKUP(B12,'GPRS Overview'!$B$10:$M$26,12,0)</f>
        <v>0.12992393550679435</v>
      </c>
      <c r="E12" s="74">
        <f>VLOOKUP(B12,'GPRS Overview'!$B$10:$P$26,15,0)</f>
        <v>99.327790081208434</v>
      </c>
      <c r="F12" s="74" t="e">
        <f>VLOOKUP(B12,'GPRS Overview'!$B$10:$R$26,17,0)</f>
        <v>#DIV/0!</v>
      </c>
      <c r="G12" s="74" t="e">
        <f>VLOOKUP(B12,'GPRS Overview'!$B$10:$T$26,19,0)</f>
        <v>#DIV/0!</v>
      </c>
      <c r="H12" s="74">
        <f>VLOOKUP(B12,'GPRS Overview'!$B$7:$V$26,21,0)</f>
        <v>516.72203813326701</v>
      </c>
      <c r="I12" s="74">
        <f>VLOOKUP(B12,'GPRS Overview'!$B$10:$X$26,23,0)</f>
        <v>0.48487672898916384</v>
      </c>
      <c r="J12" s="179">
        <f>VLOOKUP(B12,'GPRS Overview'!$B$10:$AA$26,26,0)</f>
        <v>340494.5</v>
      </c>
      <c r="K12" s="179">
        <f>VLOOKUP(B12,'GPRS Overview'!$B$10:$AB$26,27,0)</f>
        <v>69078.154296875</v>
      </c>
      <c r="L12" s="70"/>
    </row>
    <row r="13" spans="1:28">
      <c r="A13" s="152">
        <f>$G$3</f>
        <v>41915</v>
      </c>
      <c r="B13" s="153" t="s">
        <v>135</v>
      </c>
      <c r="C13" s="128">
        <f>VLOOKUP(B13,'Daily Peak Overview'!$B$8:$D$26,3,0)</f>
        <v>685</v>
      </c>
      <c r="D13" s="74">
        <f>VLOOKUP(B13,'GPRS Overview'!$B$10:$M$26,12,0)</f>
        <v>99.955079264896455</v>
      </c>
      <c r="E13" s="74">
        <f>VLOOKUP(B13,'GPRS Overview'!$B$10:$P$26,15,0)</f>
        <v>99.706113223405623</v>
      </c>
      <c r="F13" s="74">
        <f>VLOOKUP(B13,'GPRS Overview'!$B$10:$R$26,17,0)</f>
        <v>0.72202699954151406</v>
      </c>
      <c r="G13" s="74">
        <f>VLOOKUP(B13,'GPRS Overview'!$B$10:$T$26,19,0)</f>
        <v>1.6300457020153591E-2</v>
      </c>
      <c r="H13" s="74">
        <f>VLOOKUP(B13,'GPRS Overview'!$B$7:$V$26,21,0)</f>
        <v>0.97047585000066872</v>
      </c>
      <c r="I13" s="74">
        <f>VLOOKUP(B13,'GPRS Overview'!$B$10:$X$26,23,0)</f>
        <v>6.0368697410074702E-2</v>
      </c>
      <c r="J13" s="179">
        <f>VLOOKUP(B13,'GPRS Overview'!$B$10:$AA$26,26,0)</f>
        <v>293017.296875</v>
      </c>
      <c r="K13" s="179">
        <f>VLOOKUP(B13,'GPRS Overview'!$B$10:$AB$26,27,0)</f>
        <v>45773.12841796875</v>
      </c>
      <c r="L13" s="70"/>
    </row>
    <row r="14" spans="1:28">
      <c r="A14" s="152">
        <f>$G$3</f>
        <v>41915</v>
      </c>
      <c r="B14" s="153" t="s">
        <v>130</v>
      </c>
      <c r="C14" s="128">
        <f>VLOOKUP(B14,'Daily Peak Overview'!$B$8:$D$26,3,0)</f>
        <v>181</v>
      </c>
      <c r="D14" s="74">
        <f>VLOOKUP(B14,'GPRS Overview'!$B$10:$M$26,12,0)</f>
        <v>99.985633850097656</v>
      </c>
      <c r="E14" s="74">
        <f>VLOOKUP(B14,'GPRS Overview'!$B$10:$P$26,15,0)</f>
        <v>99.813133239746094</v>
      </c>
      <c r="F14" s="74">
        <f>VLOOKUP(B14,'GPRS Overview'!$B$10:$R$26,17,0)</f>
        <v>0.10454127937555313</v>
      </c>
      <c r="G14" s="74">
        <f>VLOOKUP(B14,'GPRS Overview'!$B$10:$T$26,19,0)</f>
        <v>2.4557139258831739E-3</v>
      </c>
      <c r="H14" s="74">
        <f>VLOOKUP(B14,'GPRS Overview'!$B$7:$V$26,21,0)</f>
        <v>0.72915524244308472</v>
      </c>
      <c r="I14" s="74">
        <f>VLOOKUP(B14,'GPRS Overview'!$B$10:$X$26,23,0)</f>
        <v>4.7034978866577148E-2</v>
      </c>
      <c r="J14" s="179">
        <f>VLOOKUP(B14,'GPRS Overview'!$B$10:$AA$26,26,0)</f>
        <v>109569.0859375</v>
      </c>
      <c r="K14" s="179">
        <f>VLOOKUP(B14,'GPRS Overview'!$B$10:$AB$26,27,0)</f>
        <v>19088.814453125</v>
      </c>
      <c r="L14" s="70"/>
    </row>
    <row r="15" spans="1:28">
      <c r="A15" s="129"/>
      <c r="B15" s="129"/>
      <c r="C15" s="129"/>
      <c r="D15" s="129"/>
      <c r="E15" s="129"/>
      <c r="F15" s="129"/>
      <c r="G15" s="129"/>
      <c r="H15" s="129"/>
      <c r="I15" s="129"/>
      <c r="J15" s="129"/>
      <c r="K15" s="129"/>
      <c r="L15" s="12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N254"/>
  <sheetViews>
    <sheetView topLeftCell="B1" zoomScale="115" zoomScaleNormal="115" workbookViewId="0">
      <pane xSplit="1" topLeftCell="G1" activePane="topRight" state="frozen"/>
      <selection activeCell="B1" sqref="B1"/>
      <selection pane="topRight" activeCell="AA184" sqref="AA184"/>
    </sheetView>
  </sheetViews>
  <sheetFormatPr defaultRowHeight="12.75"/>
  <cols>
    <col min="1" max="2" width="9.140625" style="462"/>
    <col min="3" max="7" width="9.7109375" style="462" bestFit="1" customWidth="1"/>
    <col min="8" max="10" width="9.5703125" style="462" bestFit="1" customWidth="1"/>
    <col min="11" max="12" width="9.28515625" style="462" bestFit="1" customWidth="1"/>
    <col min="13" max="16384" width="9.140625" style="462"/>
  </cols>
  <sheetData>
    <row r="2" spans="2:13" ht="38.25">
      <c r="B2" s="451" t="s">
        <v>186</v>
      </c>
      <c r="C2" s="452">
        <f>'8 days Overview'!$A$127</f>
        <v>41908</v>
      </c>
      <c r="D2" s="452">
        <f>'8 days Overview'!$A$110</f>
        <v>41909</v>
      </c>
      <c r="E2" s="452">
        <f>'8 days Overview'!$A$93</f>
        <v>41910</v>
      </c>
      <c r="F2" s="452">
        <f>'8 days Overview'!$A$76</f>
        <v>41911</v>
      </c>
      <c r="G2" s="452">
        <f>'8 days Overview'!$A$59</f>
        <v>41912</v>
      </c>
      <c r="H2" s="452">
        <f>'8 days Overview'!$A$42</f>
        <v>41913</v>
      </c>
      <c r="I2" s="453">
        <f>'8 days Overview'!$A$25</f>
        <v>41914</v>
      </c>
      <c r="J2" s="453">
        <f>'8 days Overview'!$A$8</f>
        <v>41915</v>
      </c>
      <c r="K2" s="454" t="s">
        <v>187</v>
      </c>
      <c r="L2" s="454" t="s">
        <v>188</v>
      </c>
      <c r="M2" s="455" t="s">
        <v>189</v>
      </c>
    </row>
    <row r="3" spans="2:13">
      <c r="B3" s="451" t="s">
        <v>6</v>
      </c>
      <c r="C3" s="456">
        <f>'8 days Overview'!AO123</f>
        <v>567789.58544921875</v>
      </c>
      <c r="D3" s="456">
        <f>'8 days Overview'!AO106</f>
        <v>570584.5009765625</v>
      </c>
      <c r="E3" s="456">
        <f>'8 days Overview'!AO89</f>
        <v>558179.7421875</v>
      </c>
      <c r="F3" s="456">
        <f>'8 days Overview'!AO72</f>
        <v>551429.673828125</v>
      </c>
      <c r="G3" s="456">
        <f>'8 days Overview'!AO55</f>
        <v>552015.755859375</v>
      </c>
      <c r="H3" s="456">
        <f>'8 days Overview'!AO38</f>
        <v>563167.5244140625</v>
      </c>
      <c r="I3" s="456">
        <f>'8 days Overview'!AO21</f>
        <v>543090.916015625</v>
      </c>
      <c r="J3" s="456">
        <f>'8 days Overview'!AO4</f>
        <v>534133.07421875</v>
      </c>
      <c r="K3" s="457">
        <f>(J3-I3)/I3*100</f>
        <v>-1.6494184551260802</v>
      </c>
      <c r="L3" s="457">
        <f>(J3-C3)/C3*100</f>
        <v>-5.9276380005879616</v>
      </c>
      <c r="M3" s="458"/>
    </row>
    <row r="4" spans="2:13">
      <c r="B4" s="459" t="s">
        <v>121</v>
      </c>
      <c r="C4" s="456">
        <f>'8 days Overview'!AO127</f>
        <v>127714.53125</v>
      </c>
      <c r="D4" s="456">
        <f>'8 days Overview'!AO110</f>
        <v>125089.78125</v>
      </c>
      <c r="E4" s="456">
        <f>'8 days Overview'!AO93</f>
        <v>126008.359375</v>
      </c>
      <c r="F4" s="456">
        <f>'8 days Overview'!AO76</f>
        <v>123755.5</v>
      </c>
      <c r="G4" s="456">
        <f>'8 days Overview'!AO59</f>
        <v>126240.328125</v>
      </c>
      <c r="H4" s="456">
        <f>'8 days Overview'!AO42</f>
        <v>126707.5546875</v>
      </c>
      <c r="I4" s="456">
        <f>'8 days Overview'!AO25</f>
        <v>126350.46875</v>
      </c>
      <c r="J4" s="456">
        <f>'8 days Overview'!AO8</f>
        <v>123036.71875</v>
      </c>
      <c r="K4" s="457">
        <f t="shared" ref="K4:K16" si="0">(J4-I4)/I4*100</f>
        <v>-2.6226653789125733</v>
      </c>
      <c r="L4" s="457">
        <f t="shared" ref="L4:L16" si="1">(J4-C4)/C4*100</f>
        <v>-3.6627096808923216</v>
      </c>
      <c r="M4" s="458"/>
    </row>
    <row r="5" spans="2:13">
      <c r="B5" s="459" t="s">
        <v>123</v>
      </c>
      <c r="C5" s="456">
        <f>'8 days Overview'!AO128</f>
        <v>53414.94140625</v>
      </c>
      <c r="D5" s="456">
        <f>'8 days Overview'!AO111</f>
        <v>53204.03125</v>
      </c>
      <c r="E5" s="456">
        <f>'8 days Overview'!AO94</f>
        <v>54118.734375</v>
      </c>
      <c r="F5" s="456">
        <f>'8 days Overview'!AO77</f>
        <v>53380.625</v>
      </c>
      <c r="G5" s="456">
        <f>'8 days Overview'!AO60</f>
        <v>54599.1015625</v>
      </c>
      <c r="H5" s="456">
        <f>'8 days Overview'!AO43</f>
        <v>54599.1015625</v>
      </c>
      <c r="I5" s="456">
        <f>'8 days Overview'!AO26</f>
        <v>52024.4296875</v>
      </c>
      <c r="J5" s="456">
        <f>'8 days Overview'!AO9</f>
        <v>50185.234375</v>
      </c>
      <c r="K5" s="457">
        <f t="shared" si="0"/>
        <v>-3.5352531946004335</v>
      </c>
      <c r="L5" s="457">
        <f t="shared" si="1"/>
        <v>-6.0464487018459909</v>
      </c>
      <c r="M5" s="458"/>
    </row>
    <row r="6" spans="2:13">
      <c r="B6" s="459" t="s">
        <v>183</v>
      </c>
      <c r="C6" s="456">
        <f>'8 days Overview'!AO129</f>
        <v>54781.6953125</v>
      </c>
      <c r="D6" s="456">
        <f>'8 days Overview'!AO112</f>
        <v>53187.859375</v>
      </c>
      <c r="E6" s="456">
        <f>'8 days Overview'!AO95</f>
        <v>52275.515625</v>
      </c>
      <c r="F6" s="456">
        <f>'8 days Overview'!AO78</f>
        <v>51820.90625</v>
      </c>
      <c r="G6" s="456">
        <f>'8 days Overview'!AO61</f>
        <v>52562.2734375</v>
      </c>
      <c r="H6" s="456">
        <f>'8 days Overview'!AO44</f>
        <v>52562.2734375</v>
      </c>
      <c r="I6" s="456">
        <f>'8 days Overview'!AO27</f>
        <v>52432.1953125</v>
      </c>
      <c r="J6" s="456">
        <f>'8 days Overview'!AO10</f>
        <v>49112.3828125</v>
      </c>
      <c r="K6" s="457">
        <f t="shared" si="0"/>
        <v>-6.3316297938960151</v>
      </c>
      <c r="L6" s="457">
        <f t="shared" si="1"/>
        <v>-10.348917585809698</v>
      </c>
      <c r="M6" s="458"/>
    </row>
    <row r="7" spans="2:13">
      <c r="B7" s="459" t="s">
        <v>126</v>
      </c>
      <c r="C7" s="456">
        <f>'8 days Overview'!AO130</f>
        <v>33616.16796875</v>
      </c>
      <c r="D7" s="456">
        <f>'8 days Overview'!AO113</f>
        <v>33844.54296875</v>
      </c>
      <c r="E7" s="456">
        <f>'8 days Overview'!AO96</f>
        <v>34168.6796875</v>
      </c>
      <c r="F7" s="456">
        <f>'8 days Overview'!AO79</f>
        <v>32577.380859375</v>
      </c>
      <c r="G7" s="456">
        <f>'8 days Overview'!AO62</f>
        <v>33909.0546875</v>
      </c>
      <c r="H7" s="456">
        <f>'8 days Overview'!AO45</f>
        <v>33909.0546875</v>
      </c>
      <c r="I7" s="456">
        <f>'8 days Overview'!AO28</f>
        <v>30737.390625</v>
      </c>
      <c r="J7" s="456">
        <f>'8 days Overview'!AO11</f>
        <v>31190.302734375</v>
      </c>
      <c r="K7" s="457">
        <f t="shared" si="0"/>
        <v>1.4734891289263432</v>
      </c>
      <c r="L7" s="457">
        <f t="shared" si="1"/>
        <v>-7.2163645678773207</v>
      </c>
      <c r="M7" s="458"/>
    </row>
    <row r="8" spans="2:13">
      <c r="B8" s="459" t="s">
        <v>184</v>
      </c>
      <c r="C8" s="456">
        <f>'8 days Overview'!AO131</f>
        <v>50145.84375</v>
      </c>
      <c r="D8" s="456">
        <f>'8 days Overview'!AO114</f>
        <v>50869.0234375</v>
      </c>
      <c r="E8" s="456">
        <f>'8 days Overview'!AO97</f>
        <v>51184.5</v>
      </c>
      <c r="F8" s="456">
        <f>'8 days Overview'!AO80</f>
        <v>48709.7734375</v>
      </c>
      <c r="G8" s="456">
        <f>'8 days Overview'!AO63</f>
        <v>50336.609375</v>
      </c>
      <c r="H8" s="456">
        <f>'8 days Overview'!AO46</f>
        <v>50336.609375</v>
      </c>
      <c r="I8" s="456">
        <f>'8 days Overview'!AO29</f>
        <v>45020.80078125</v>
      </c>
      <c r="J8" s="456">
        <f>'8 days Overview'!AO12</f>
        <v>43945.78125</v>
      </c>
      <c r="K8" s="457">
        <f t="shared" si="0"/>
        <v>-2.3878285427959733</v>
      </c>
      <c r="L8" s="457">
        <f t="shared" si="1"/>
        <v>-12.364060580793398</v>
      </c>
      <c r="M8" s="458"/>
    </row>
    <row r="9" spans="2:13">
      <c r="B9" s="460" t="s">
        <v>131</v>
      </c>
      <c r="C9" s="456">
        <f>'8 days Overview'!AO132</f>
        <v>45145.4375</v>
      </c>
      <c r="D9" s="456">
        <f>'8 days Overview'!AO115</f>
        <v>44790.82421875</v>
      </c>
      <c r="E9" s="456">
        <f>'8 days Overview'!AO98</f>
        <v>41859.80078125</v>
      </c>
      <c r="F9" s="456">
        <f>'8 days Overview'!AO81</f>
        <v>42500.2734375</v>
      </c>
      <c r="G9" s="456">
        <f>'8 days Overview'!AO64</f>
        <v>44659.4296875</v>
      </c>
      <c r="H9" s="456">
        <f>'8 days Overview'!AO47</f>
        <v>43830.71875</v>
      </c>
      <c r="I9" s="456">
        <f>'8 days Overview'!AO30</f>
        <v>40588.54296875</v>
      </c>
      <c r="J9" s="456">
        <f>'8 days Overview'!AO13</f>
        <v>42010.02734375</v>
      </c>
      <c r="K9" s="457">
        <f t="shared" si="0"/>
        <v>3.5021813325362077</v>
      </c>
      <c r="L9" s="457">
        <f t="shared" si="1"/>
        <v>-6.9451318447185271</v>
      </c>
      <c r="M9" s="458"/>
    </row>
    <row r="10" spans="2:13">
      <c r="B10" s="460" t="s">
        <v>124</v>
      </c>
      <c r="C10" s="456">
        <f>'8 days Overview'!AO133</f>
        <v>47516.71484375</v>
      </c>
      <c r="D10" s="456">
        <f>'8 days Overview'!AO116</f>
        <v>48061.48828125</v>
      </c>
      <c r="E10" s="456">
        <f>'8 days Overview'!AO99</f>
        <v>47665.86328125</v>
      </c>
      <c r="F10" s="456">
        <f>'8 days Overview'!AO82</f>
        <v>46534.26171875</v>
      </c>
      <c r="G10" s="456">
        <f>'8 days Overview'!AO65</f>
        <v>49091.75390625</v>
      </c>
      <c r="H10" s="456">
        <f>'8 days Overview'!AO48</f>
        <v>48358.8515625</v>
      </c>
      <c r="I10" s="456">
        <f>'8 days Overview'!AO31</f>
        <v>45975.8046875</v>
      </c>
      <c r="J10" s="456">
        <f>'8 days Overview'!AO14</f>
        <v>45634.171875</v>
      </c>
      <c r="K10" s="457">
        <f t="shared" si="0"/>
        <v>-0.74307087134656258</v>
      </c>
      <c r="L10" s="457">
        <f t="shared" si="1"/>
        <v>-3.9618542126500058</v>
      </c>
      <c r="M10" s="458"/>
    </row>
    <row r="11" spans="2:13">
      <c r="B11" s="460" t="s">
        <v>133</v>
      </c>
      <c r="C11" s="456">
        <f>'8 days Overview'!AO134</f>
        <v>38880.29296875</v>
      </c>
      <c r="D11" s="456">
        <f>'8 days Overview'!AO117</f>
        <v>38462.72265625</v>
      </c>
      <c r="E11" s="456">
        <f>'8 days Overview'!AO100</f>
        <v>36864.734375</v>
      </c>
      <c r="F11" s="456">
        <f>'8 days Overview'!AO83</f>
        <v>36513.91015625</v>
      </c>
      <c r="G11" s="456">
        <f>'8 days Overview'!AO66</f>
        <v>38262.6640625</v>
      </c>
      <c r="H11" s="456">
        <f>'8 days Overview'!AO49</f>
        <v>37148.3125</v>
      </c>
      <c r="I11" s="456">
        <f>'8 days Overview'!AO32</f>
        <v>35158.46484375</v>
      </c>
      <c r="J11" s="456">
        <f>'8 days Overview'!AO15</f>
        <v>35619.66796875</v>
      </c>
      <c r="K11" s="457">
        <f t="shared" si="0"/>
        <v>1.3117840242731376</v>
      </c>
      <c r="L11" s="457">
        <f t="shared" si="1"/>
        <v>-8.3863179802187293</v>
      </c>
      <c r="M11" s="458"/>
    </row>
    <row r="12" spans="2:13">
      <c r="B12" s="460" t="s">
        <v>125</v>
      </c>
      <c r="C12" s="456">
        <f>'8 days Overview'!AO135</f>
        <v>36082.36328125</v>
      </c>
      <c r="D12" s="456">
        <f>'8 days Overview'!AO118</f>
        <v>36558</v>
      </c>
      <c r="E12" s="456">
        <f>'8 days Overview'!AO101</f>
        <v>34705.734375</v>
      </c>
      <c r="F12" s="456">
        <f>'8 days Overview'!AO84</f>
        <v>34955.9296875</v>
      </c>
      <c r="G12" s="456">
        <f>'8 days Overview'!AO67</f>
        <v>35035.328125</v>
      </c>
      <c r="H12" s="456">
        <f>'8 days Overview'!AO50</f>
        <v>38075.59765625</v>
      </c>
      <c r="I12" s="456">
        <f>'8 days Overview'!AO33</f>
        <v>34125.2265625</v>
      </c>
      <c r="J12" s="456">
        <f>'8 days Overview'!AO16</f>
        <v>33424.62890625</v>
      </c>
      <c r="K12" s="457">
        <f t="shared" si="0"/>
        <v>-2.0530197945114375</v>
      </c>
      <c r="L12" s="457">
        <f t="shared" si="1"/>
        <v>-7.36574363016038</v>
      </c>
      <c r="M12" s="458"/>
    </row>
    <row r="13" spans="2:13">
      <c r="B13" s="461" t="s">
        <v>127</v>
      </c>
      <c r="C13" s="456">
        <f>'8 days Overview'!AO136</f>
        <v>39725.37109375</v>
      </c>
      <c r="D13" s="456">
        <f>'8 days Overview'!AO119</f>
        <v>40180.55078125</v>
      </c>
      <c r="E13" s="456">
        <f>'8 days Overview'!AO102</f>
        <v>35896.1796875</v>
      </c>
      <c r="F13" s="456">
        <f>'8 days Overview'!AO85</f>
        <v>36844.7421875</v>
      </c>
      <c r="G13" s="456">
        <f>'8 days Overview'!AO68</f>
        <v>27218.05859375</v>
      </c>
      <c r="H13" s="456">
        <f>'8 days Overview'!AO51</f>
        <v>34932.15625</v>
      </c>
      <c r="I13" s="456">
        <f>'8 days Overview'!AO34</f>
        <v>36822.2734375</v>
      </c>
      <c r="J13" s="456">
        <f>'8 days Overview'!AO17</f>
        <v>36140.65234375</v>
      </c>
      <c r="K13" s="457">
        <f t="shared" si="0"/>
        <v>-1.8511108362359654</v>
      </c>
      <c r="L13" s="457">
        <f t="shared" si="1"/>
        <v>-9.0237514497730764</v>
      </c>
      <c r="M13" s="458"/>
    </row>
    <row r="14" spans="2:13">
      <c r="B14" s="461" t="s">
        <v>129</v>
      </c>
      <c r="C14" s="456">
        <f>'8 days Overview'!AO137</f>
        <v>23161.548828125</v>
      </c>
      <c r="D14" s="456">
        <f>'8 days Overview'!AO120</f>
        <v>23205.484375</v>
      </c>
      <c r="E14" s="456">
        <f>'8 days Overview'!AO103</f>
        <v>21823.02734375</v>
      </c>
      <c r="F14" s="456">
        <f>'8 days Overview'!AO86</f>
        <v>22037.4765625</v>
      </c>
      <c r="G14" s="456">
        <f>'8 days Overview'!AO69</f>
        <v>22401.673828125</v>
      </c>
      <c r="H14" s="456">
        <f>'8 days Overview'!AO52</f>
        <v>21425.541015625</v>
      </c>
      <c r="I14" s="456">
        <f>'8 days Overview'!AO35</f>
        <v>21760.634765625</v>
      </c>
      <c r="J14" s="456">
        <f>'8 days Overview'!AO18</f>
        <v>21802.30078125</v>
      </c>
      <c r="K14" s="457">
        <f t="shared" si="0"/>
        <v>0.19147426568097764</v>
      </c>
      <c r="L14" s="457">
        <f t="shared" si="1"/>
        <v>-5.8685542014550816</v>
      </c>
      <c r="M14" s="458"/>
    </row>
    <row r="15" spans="2:13">
      <c r="B15" s="461" t="s">
        <v>130</v>
      </c>
      <c r="C15" s="456">
        <f>'8 days Overview'!AO138</f>
        <v>7806.06787109375</v>
      </c>
      <c r="D15" s="456">
        <f>'8 days Overview'!AO121</f>
        <v>9932.5830078125</v>
      </c>
      <c r="E15" s="456">
        <f>'8 days Overview'!AO104</f>
        <v>9299.6357421875</v>
      </c>
      <c r="F15" s="456">
        <f>'8 days Overview'!AO87</f>
        <v>9719.1923828125</v>
      </c>
      <c r="G15" s="456">
        <f>'8 days Overview'!AO70</f>
        <v>7907.2158203125</v>
      </c>
      <c r="H15" s="456">
        <f>'8 days Overview'!AO53</f>
        <v>9560.6103515625</v>
      </c>
      <c r="I15" s="456">
        <f>'8 days Overview'!AO36</f>
        <v>9814.423828125</v>
      </c>
      <c r="J15" s="456">
        <f>'8 days Overview'!AO19</f>
        <v>9851.2080078125</v>
      </c>
      <c r="K15" s="457">
        <f t="shared" si="0"/>
        <v>0.37479713869792647</v>
      </c>
      <c r="L15" s="457">
        <f t="shared" si="1"/>
        <v>26.199364013884679</v>
      </c>
      <c r="M15" s="458"/>
    </row>
    <row r="16" spans="2:13">
      <c r="B16" s="461" t="s">
        <v>132</v>
      </c>
      <c r="C16" s="456">
        <f>'8 days Overview'!AO139</f>
        <v>9798.609375</v>
      </c>
      <c r="D16" s="456">
        <f>'8 days Overview'!AO122</f>
        <v>13197.609375</v>
      </c>
      <c r="E16" s="456">
        <f>'8 days Overview'!AO105</f>
        <v>12308.9775390625</v>
      </c>
      <c r="F16" s="456">
        <f>'8 days Overview'!AO88</f>
        <v>12079.7021484375</v>
      </c>
      <c r="G16" s="456">
        <f>'8 days Overview'!AO71</f>
        <v>9792.2646484375</v>
      </c>
      <c r="H16" s="456">
        <f>'8 days Overview'!AO54</f>
        <v>11721.142578125</v>
      </c>
      <c r="I16" s="456">
        <f>'8 days Overview'!AO37</f>
        <v>12280.259765625</v>
      </c>
      <c r="J16" s="456">
        <f>'8 days Overview'!AO20</f>
        <v>12179.9970703125</v>
      </c>
      <c r="K16" s="457">
        <f t="shared" si="0"/>
        <v>-0.81645418929293445</v>
      </c>
      <c r="L16" s="457">
        <f t="shared" si="1"/>
        <v>24.303323095911249</v>
      </c>
      <c r="M16" s="458"/>
    </row>
    <row r="19" spans="2:13" ht="38.25">
      <c r="B19" s="463" t="s">
        <v>190</v>
      </c>
      <c r="C19" s="452">
        <f>'8 days Overview'!$A$127</f>
        <v>41908</v>
      </c>
      <c r="D19" s="452">
        <f>'8 days Overview'!$A$110</f>
        <v>41909</v>
      </c>
      <c r="E19" s="452">
        <f>'8 days Overview'!$A$93</f>
        <v>41910</v>
      </c>
      <c r="F19" s="452">
        <f>'8 days Overview'!$A$76</f>
        <v>41911</v>
      </c>
      <c r="G19" s="452">
        <f>'8 days Overview'!$A$59</f>
        <v>41912</v>
      </c>
      <c r="H19" s="452">
        <f>'8 days Overview'!$A$42</f>
        <v>41913</v>
      </c>
      <c r="I19" s="453">
        <f>'8 days Overview'!$A$25</f>
        <v>41914</v>
      </c>
      <c r="J19" s="453">
        <f>'8 days Overview'!$A$8</f>
        <v>41915</v>
      </c>
      <c r="K19" s="454" t="s">
        <v>187</v>
      </c>
      <c r="L19" s="454" t="s">
        <v>188</v>
      </c>
      <c r="M19" s="455" t="s">
        <v>189</v>
      </c>
    </row>
    <row r="20" spans="2:13">
      <c r="B20" s="451" t="s">
        <v>6</v>
      </c>
    </row>
    <row r="21" spans="2:13">
      <c r="B21" s="459" t="s">
        <v>121</v>
      </c>
    </row>
    <row r="22" spans="2:13">
      <c r="B22" s="459" t="s">
        <v>123</v>
      </c>
    </row>
    <row r="23" spans="2:13">
      <c r="B23" s="459" t="s">
        <v>183</v>
      </c>
    </row>
    <row r="24" spans="2:13">
      <c r="B24" s="459" t="s">
        <v>126</v>
      </c>
    </row>
    <row r="25" spans="2:13">
      <c r="B25" s="459" t="s">
        <v>184</v>
      </c>
    </row>
    <row r="26" spans="2:13">
      <c r="B26" s="459" t="s">
        <v>131</v>
      </c>
    </row>
    <row r="27" spans="2:13">
      <c r="B27" s="459" t="s">
        <v>124</v>
      </c>
    </row>
    <row r="28" spans="2:13">
      <c r="B28" s="464" t="s">
        <v>133</v>
      </c>
    </row>
    <row r="29" spans="2:13">
      <c r="B29" s="464" t="s">
        <v>125</v>
      </c>
    </row>
    <row r="30" spans="2:13">
      <c r="B30" s="465" t="s">
        <v>127</v>
      </c>
    </row>
    <row r="31" spans="2:13">
      <c r="B31" s="465" t="s">
        <v>129</v>
      </c>
    </row>
    <row r="32" spans="2:13">
      <c r="B32" s="451" t="s">
        <v>130</v>
      </c>
    </row>
    <row r="33" spans="2:13">
      <c r="B33" s="466" t="s">
        <v>132</v>
      </c>
    </row>
    <row r="36" spans="2:13" ht="38.25">
      <c r="B36" s="451" t="s">
        <v>179</v>
      </c>
      <c r="C36" s="452">
        <f>'8 days Overview'!$A$127</f>
        <v>41908</v>
      </c>
      <c r="D36" s="452">
        <f>'8 days Overview'!$A$110</f>
        <v>41909</v>
      </c>
      <c r="E36" s="452">
        <f>'8 days Overview'!$A$93</f>
        <v>41910</v>
      </c>
      <c r="F36" s="452">
        <f>'8 days Overview'!$A$76</f>
        <v>41911</v>
      </c>
      <c r="G36" s="452">
        <f>'8 days Overview'!$A$59</f>
        <v>41912</v>
      </c>
      <c r="H36" s="452">
        <f>'8 days Overview'!$A$42</f>
        <v>41913</v>
      </c>
      <c r="I36" s="453">
        <f>'8 days Overview'!$A$25</f>
        <v>41914</v>
      </c>
      <c r="J36" s="453">
        <f>'8 days Overview'!$A$8</f>
        <v>41915</v>
      </c>
      <c r="K36" s="454" t="s">
        <v>187</v>
      </c>
      <c r="L36" s="454" t="s">
        <v>188</v>
      </c>
      <c r="M36" s="455" t="s">
        <v>189</v>
      </c>
    </row>
    <row r="37" spans="2:13">
      <c r="B37" s="451" t="s">
        <v>6</v>
      </c>
    </row>
    <row r="38" spans="2:13">
      <c r="B38" s="459" t="s">
        <v>121</v>
      </c>
    </row>
    <row r="39" spans="2:13">
      <c r="B39" s="459" t="s">
        <v>123</v>
      </c>
    </row>
    <row r="40" spans="2:13">
      <c r="B40" s="459" t="s">
        <v>183</v>
      </c>
    </row>
    <row r="41" spans="2:13">
      <c r="B41" s="459" t="s">
        <v>126</v>
      </c>
    </row>
    <row r="42" spans="2:13">
      <c r="B42" s="459" t="s">
        <v>184</v>
      </c>
    </row>
    <row r="43" spans="2:13">
      <c r="B43" s="459" t="s">
        <v>131</v>
      </c>
    </row>
    <row r="44" spans="2:13">
      <c r="B44" s="459" t="s">
        <v>124</v>
      </c>
    </row>
    <row r="45" spans="2:13">
      <c r="B45" s="464" t="s">
        <v>133</v>
      </c>
    </row>
    <row r="46" spans="2:13">
      <c r="B46" s="464" t="s">
        <v>125</v>
      </c>
    </row>
    <row r="47" spans="2:13">
      <c r="B47" s="465" t="s">
        <v>127</v>
      </c>
    </row>
    <row r="48" spans="2:13">
      <c r="B48" s="465" t="s">
        <v>129</v>
      </c>
    </row>
    <row r="49" spans="2:13">
      <c r="B49" s="451" t="s">
        <v>130</v>
      </c>
    </row>
    <row r="50" spans="2:13">
      <c r="B50" s="466" t="s">
        <v>132</v>
      </c>
    </row>
    <row r="53" spans="2:13" ht="38.25">
      <c r="B53" s="463" t="s">
        <v>191</v>
      </c>
      <c r="C53" s="452">
        <f>'8 days Overview'!$A$127</f>
        <v>41908</v>
      </c>
      <c r="D53" s="452">
        <f>'8 days Overview'!$A$110</f>
        <v>41909</v>
      </c>
      <c r="E53" s="452">
        <f>'8 days Overview'!$A$93</f>
        <v>41910</v>
      </c>
      <c r="F53" s="452">
        <f>'8 days Overview'!$A$76</f>
        <v>41911</v>
      </c>
      <c r="G53" s="452">
        <f>'8 days Overview'!$A$59</f>
        <v>41912</v>
      </c>
      <c r="H53" s="452">
        <f>'8 days Overview'!$A$42</f>
        <v>41913</v>
      </c>
      <c r="I53" s="453">
        <f>'8 days Overview'!$A$25</f>
        <v>41914</v>
      </c>
      <c r="J53" s="453">
        <f>'8 days Overview'!$A$8</f>
        <v>41915</v>
      </c>
      <c r="K53" s="454" t="s">
        <v>187</v>
      </c>
      <c r="L53" s="454" t="s">
        <v>188</v>
      </c>
      <c r="M53" s="455" t="s">
        <v>189</v>
      </c>
    </row>
    <row r="54" spans="2:13">
      <c r="B54" s="451" t="s">
        <v>6</v>
      </c>
    </row>
    <row r="55" spans="2:13">
      <c r="B55" s="459" t="s">
        <v>121</v>
      </c>
    </row>
    <row r="56" spans="2:13">
      <c r="B56" s="459" t="s">
        <v>123</v>
      </c>
    </row>
    <row r="57" spans="2:13">
      <c r="B57" s="459" t="s">
        <v>183</v>
      </c>
    </row>
    <row r="58" spans="2:13">
      <c r="B58" s="459" t="s">
        <v>126</v>
      </c>
    </row>
    <row r="59" spans="2:13">
      <c r="B59" s="459" t="s">
        <v>184</v>
      </c>
    </row>
    <row r="60" spans="2:13">
      <c r="B60" s="459" t="s">
        <v>131</v>
      </c>
    </row>
    <row r="61" spans="2:13">
      <c r="B61" s="459" t="s">
        <v>124</v>
      </c>
    </row>
    <row r="62" spans="2:13">
      <c r="B62" s="464" t="s">
        <v>133</v>
      </c>
    </row>
    <row r="63" spans="2:13">
      <c r="B63" s="464" t="s">
        <v>125</v>
      </c>
    </row>
    <row r="64" spans="2:13">
      <c r="B64" s="465" t="s">
        <v>127</v>
      </c>
    </row>
    <row r="65" spans="2:13">
      <c r="B65" s="465" t="s">
        <v>129</v>
      </c>
    </row>
    <row r="66" spans="2:13">
      <c r="B66" s="451" t="s">
        <v>130</v>
      </c>
    </row>
    <row r="67" spans="2:13">
      <c r="B67" s="466" t="s">
        <v>132</v>
      </c>
    </row>
    <row r="70" spans="2:13" ht="38.25">
      <c r="B70" s="463" t="s">
        <v>192</v>
      </c>
      <c r="C70" s="452">
        <f>'8 days Overview'!$A$127</f>
        <v>41908</v>
      </c>
      <c r="D70" s="452">
        <f>'8 days Overview'!$A$110</f>
        <v>41909</v>
      </c>
      <c r="E70" s="452">
        <f>'8 days Overview'!$A$93</f>
        <v>41910</v>
      </c>
      <c r="F70" s="452">
        <f>'8 days Overview'!$A$76</f>
        <v>41911</v>
      </c>
      <c r="G70" s="452">
        <f>'8 days Overview'!$A$59</f>
        <v>41912</v>
      </c>
      <c r="H70" s="452">
        <f>'8 days Overview'!$A$42</f>
        <v>41913</v>
      </c>
      <c r="I70" s="453">
        <f>'8 days Overview'!$A$25</f>
        <v>41914</v>
      </c>
      <c r="J70" s="453">
        <f>'8 days Overview'!$A$8</f>
        <v>41915</v>
      </c>
      <c r="K70" s="454" t="s">
        <v>187</v>
      </c>
      <c r="L70" s="454" t="s">
        <v>188</v>
      </c>
      <c r="M70" s="455" t="s">
        <v>189</v>
      </c>
    </row>
    <row r="71" spans="2:13">
      <c r="B71" s="451" t="s">
        <v>6</v>
      </c>
    </row>
    <row r="72" spans="2:13">
      <c r="B72" s="459" t="s">
        <v>121</v>
      </c>
    </row>
    <row r="73" spans="2:13">
      <c r="B73" s="459" t="s">
        <v>123</v>
      </c>
    </row>
    <row r="74" spans="2:13">
      <c r="B74" s="459" t="s">
        <v>183</v>
      </c>
    </row>
    <row r="75" spans="2:13">
      <c r="B75" s="459" t="s">
        <v>126</v>
      </c>
    </row>
    <row r="76" spans="2:13">
      <c r="B76" s="459" t="s">
        <v>184</v>
      </c>
    </row>
    <row r="77" spans="2:13">
      <c r="B77" s="459" t="s">
        <v>131</v>
      </c>
    </row>
    <row r="78" spans="2:13">
      <c r="B78" s="459" t="s">
        <v>124</v>
      </c>
    </row>
    <row r="79" spans="2:13">
      <c r="B79" s="464" t="s">
        <v>133</v>
      </c>
    </row>
    <row r="80" spans="2:13">
      <c r="B80" s="464" t="s">
        <v>125</v>
      </c>
    </row>
    <row r="81" spans="2:14">
      <c r="B81" s="465" t="s">
        <v>127</v>
      </c>
    </row>
    <row r="82" spans="2:14">
      <c r="B82" s="465" t="s">
        <v>129</v>
      </c>
    </row>
    <row r="83" spans="2:14">
      <c r="B83" s="451" t="s">
        <v>130</v>
      </c>
    </row>
    <row r="84" spans="2:14">
      <c r="B84" s="466" t="s">
        <v>132</v>
      </c>
    </row>
    <row r="86" spans="2:14">
      <c r="C86" s="462">
        <v>122</v>
      </c>
      <c r="D86" s="462">
        <v>105</v>
      </c>
      <c r="E86" s="462">
        <v>88</v>
      </c>
      <c r="F86" s="462">
        <v>71</v>
      </c>
      <c r="G86" s="462">
        <v>54</v>
      </c>
      <c r="H86" s="462">
        <v>37</v>
      </c>
      <c r="I86" s="462">
        <v>20</v>
      </c>
      <c r="J86" s="462">
        <v>3</v>
      </c>
    </row>
    <row r="87" spans="2:14" ht="38.25">
      <c r="B87" s="451" t="s">
        <v>165</v>
      </c>
      <c r="C87" s="452">
        <f>'8 days Overview'!$A$127</f>
        <v>41908</v>
      </c>
      <c r="D87" s="452">
        <f>'8 days Overview'!$A$110</f>
        <v>41909</v>
      </c>
      <c r="E87" s="452">
        <f>'8 days Overview'!$A$93</f>
        <v>41910</v>
      </c>
      <c r="F87" s="452">
        <f>'8 days Overview'!$A$76</f>
        <v>41911</v>
      </c>
      <c r="G87" s="452">
        <f>'8 days Overview'!$A$59</f>
        <v>41912</v>
      </c>
      <c r="H87" s="452">
        <f>'8 days Overview'!$A$42</f>
        <v>41913</v>
      </c>
      <c r="I87" s="453">
        <f>'8 days Overview'!$A$25</f>
        <v>41914</v>
      </c>
      <c r="J87" s="453">
        <f>'8 days Overview'!$A$8</f>
        <v>41915</v>
      </c>
      <c r="K87" s="454" t="s">
        <v>187</v>
      </c>
      <c r="L87" s="454" t="s">
        <v>188</v>
      </c>
      <c r="M87" s="455" t="s">
        <v>189</v>
      </c>
      <c r="N87" s="454" t="s">
        <v>13</v>
      </c>
    </row>
    <row r="88" spans="2:14">
      <c r="B88" s="451" t="s">
        <v>6</v>
      </c>
      <c r="C88" s="457">
        <f>'8 days Peak Overview'!N122</f>
        <v>0.15265933910505075</v>
      </c>
      <c r="D88" s="457">
        <f>'8 days Peak Overview'!N105</f>
        <v>4.5854813255023302E-2</v>
      </c>
      <c r="E88" s="457">
        <f>'8 days Peak Overview'!N88</f>
        <v>4.1352189097202022E-2</v>
      </c>
      <c r="F88" s="457">
        <f>'8 days Peak Overview'!N71</f>
        <v>3.7666561827197909E-2</v>
      </c>
      <c r="G88" s="457">
        <f>'8 days Peak Overview'!N54</f>
        <v>1.1147656788954754</v>
      </c>
      <c r="H88" s="457">
        <f>'8 days Peak Overview'!N37</f>
        <v>8.1033962771981896E-2</v>
      </c>
      <c r="I88" s="457">
        <f>'8 days Peak Overview'!N20</f>
        <v>7.1497887014780118E-2</v>
      </c>
      <c r="J88" s="457">
        <f>'8 days Peak Overview'!N3</f>
        <v>1.6874385400403473E-2</v>
      </c>
      <c r="K88" s="467">
        <f>(J88-I88)/I88*100</f>
        <v>-76.398763509031838</v>
      </c>
      <c r="L88" s="467">
        <f>(J88-C88)/C88*100</f>
        <v>-88.94637858428591</v>
      </c>
      <c r="M88" s="467">
        <f>(J88-N88)/N88*100</f>
        <v>-88.750409733064345</v>
      </c>
      <c r="N88" s="468">
        <v>0.15</v>
      </c>
    </row>
    <row r="89" spans="2:14">
      <c r="B89" s="459" t="s">
        <v>121</v>
      </c>
      <c r="C89" s="457">
        <f>'8 days Peak Overview'!N126</f>
        <v>0.28794857859611511</v>
      </c>
      <c r="D89" s="457">
        <f>'8 days Peak Overview'!N109</f>
        <v>9.5182619988918304E-2</v>
      </c>
      <c r="E89" s="457">
        <f>'8 days Peak Overview'!N92</f>
        <v>6.5596193075180054E-2</v>
      </c>
      <c r="F89" s="457">
        <f>'8 days Peak Overview'!N75</f>
        <v>0.11651314049959183</v>
      </c>
      <c r="G89" s="457">
        <f>'8 days Peak Overview'!N58</f>
        <v>6.5007999539375305E-2</v>
      </c>
      <c r="H89" s="457">
        <f>'8 days Peak Overview'!N41</f>
        <v>3.7405233830213547E-2</v>
      </c>
      <c r="I89" s="457">
        <f>'8 days Peak Overview'!N24</f>
        <v>0.12131742388010025</v>
      </c>
      <c r="J89" s="457">
        <f>'8 days Peak Overview'!N7</f>
        <v>4.3479874730110168E-2</v>
      </c>
      <c r="K89" s="467">
        <f t="shared" ref="K89:K101" si="2">(J89-I89)/I89*100</f>
        <v>-64.160239032868063</v>
      </c>
      <c r="L89" s="467">
        <f t="shared" ref="L89:L101" si="3">(J89-C89)/C89*100</f>
        <v>-84.900125243856024</v>
      </c>
      <c r="M89" s="467">
        <f t="shared" ref="M89:M101" si="4">(J89-N89)/N89*100</f>
        <v>-71.013416846593231</v>
      </c>
      <c r="N89" s="468">
        <v>0.15</v>
      </c>
    </row>
    <row r="90" spans="2:14">
      <c r="B90" s="459" t="s">
        <v>123</v>
      </c>
      <c r="C90" s="457">
        <f>'8 days Peak Overview'!N127</f>
        <v>5.3604375571012497E-2</v>
      </c>
      <c r="D90" s="457">
        <f>'8 days Peak Overview'!N110</f>
        <v>8.2155419513583183E-3</v>
      </c>
      <c r="E90" s="457">
        <f>'8 days Peak Overview'!N93</f>
        <v>1.4549918472766876E-2</v>
      </c>
      <c r="F90" s="457">
        <f>'8 days Peak Overview'!N76</f>
        <v>2.1299956366419792E-2</v>
      </c>
      <c r="G90" s="457">
        <f>'8 days Peak Overview'!N59</f>
        <v>0.25009500980377197</v>
      </c>
      <c r="H90" s="457">
        <f>'8 days Peak Overview'!N42</f>
        <v>4.8465166240930557E-2</v>
      </c>
      <c r="I90" s="457">
        <f>'8 days Peak Overview'!N25</f>
        <v>0.15666669607162476</v>
      </c>
      <c r="J90" s="457">
        <f>'8 days Peak Overview'!N8</f>
        <v>3.980652242898941E-2</v>
      </c>
      <c r="K90" s="467">
        <f t="shared" si="2"/>
        <v>-74.591586197240872</v>
      </c>
      <c r="L90" s="467">
        <f t="shared" si="3"/>
        <v>-25.740162057749099</v>
      </c>
      <c r="M90" s="467">
        <f t="shared" si="4"/>
        <v>-73.462318380673736</v>
      </c>
      <c r="N90" s="468">
        <v>0.15</v>
      </c>
    </row>
    <row r="91" spans="2:14">
      <c r="B91" s="459" t="s">
        <v>183</v>
      </c>
      <c r="C91" s="457">
        <f>'8 days Peak Overview'!N128</f>
        <v>0.18194648623466492</v>
      </c>
      <c r="D91" s="457">
        <f>'8 days Peak Overview'!N111</f>
        <v>2.0569986663758755E-3</v>
      </c>
      <c r="E91" s="457">
        <f>'8 days Peak Overview'!N94</f>
        <v>2.5074023753404617E-2</v>
      </c>
      <c r="F91" s="457">
        <f>'8 days Peak Overview'!N77</f>
        <v>1.0359702631831169E-2</v>
      </c>
      <c r="G91" s="457">
        <f>'8 days Peak Overview'!N60</f>
        <v>3.2309528440237045E-2</v>
      </c>
      <c r="H91" s="457">
        <f>'8 days Peak Overview'!N43</f>
        <v>2.3989971727132797E-2</v>
      </c>
      <c r="I91" s="457">
        <f>'8 days Peak Overview'!N26</f>
        <v>9.9323419854044914E-3</v>
      </c>
      <c r="J91" s="457">
        <f>'8 days Peak Overview'!N9</f>
        <v>3.3711213618516922E-2</v>
      </c>
      <c r="K91" s="467">
        <f t="shared" si="2"/>
        <v>239.40850675555998</v>
      </c>
      <c r="L91" s="467">
        <f t="shared" si="3"/>
        <v>-81.471907308483011</v>
      </c>
      <c r="M91" s="467">
        <f t="shared" si="4"/>
        <v>-77.525857587655395</v>
      </c>
      <c r="N91" s="468">
        <v>0.15</v>
      </c>
    </row>
    <row r="92" spans="2:14">
      <c r="B92" s="459" t="s">
        <v>126</v>
      </c>
      <c r="C92" s="457">
        <f>'8 days Peak Overview'!N129</f>
        <v>3.1757992692291737E-3</v>
      </c>
      <c r="D92" s="457">
        <f>'8 days Peak Overview'!N112</f>
        <v>1.4257890870794654E-4</v>
      </c>
      <c r="E92" s="457">
        <f>'8 days Peak Overview'!N95</f>
        <v>8.5463508730754256E-4</v>
      </c>
      <c r="F92" s="457">
        <f>'8 days Peak Overview'!N78</f>
        <v>3.6410081665962934E-3</v>
      </c>
      <c r="G92" s="457">
        <f>'8 days Peak Overview'!N61</f>
        <v>1.4268816448748112E-4</v>
      </c>
      <c r="H92" s="457">
        <f>'8 days Peak Overview'!N44</f>
        <v>9.4046466052532196E-2</v>
      </c>
      <c r="I92" s="457">
        <f>'8 days Peak Overview'!N27</f>
        <v>1.6147001588251442E-4</v>
      </c>
      <c r="J92" s="457">
        <f>'8 days Peak Overview'!N10</f>
        <v>9.1595639241859317E-4</v>
      </c>
      <c r="K92" s="467">
        <f t="shared" si="2"/>
        <v>467.26097871015446</v>
      </c>
      <c r="L92" s="467">
        <f t="shared" si="3"/>
        <v>-71.158240343039282</v>
      </c>
      <c r="M92" s="467">
        <f t="shared" si="4"/>
        <v>-99.389362405054271</v>
      </c>
      <c r="N92" s="468">
        <v>0.15</v>
      </c>
    </row>
    <row r="93" spans="2:14">
      <c r="B93" s="459" t="s">
        <v>184</v>
      </c>
      <c r="C93" s="457">
        <f>'8 days Peak Overview'!N130</f>
        <v>2.7873970568180084E-2</v>
      </c>
      <c r="D93" s="457">
        <f>'8 days Peak Overview'!N113</f>
        <v>9.3990210443735123E-3</v>
      </c>
      <c r="E93" s="457">
        <f>'8 days Peak Overview'!N96</f>
        <v>3.7681654095649719E-2</v>
      </c>
      <c r="F93" s="457">
        <f>'8 days Peak Overview'!N79</f>
        <v>1.1905449442565441E-2</v>
      </c>
      <c r="G93" s="457">
        <f>'8 days Peak Overview'!N62</f>
        <v>3.6474235355854034E-2</v>
      </c>
      <c r="H93" s="457">
        <f>'8 days Peak Overview'!N45</f>
        <v>0.25642713904380798</v>
      </c>
      <c r="I93" s="457">
        <f>'8 days Peak Overview'!N28</f>
        <v>0.20785728096961975</v>
      </c>
      <c r="J93" s="457">
        <f>'8 days Peak Overview'!N11</f>
        <v>2.240099711343646E-3</v>
      </c>
      <c r="K93" s="467">
        <f t="shared" si="2"/>
        <v>-98.922289514760337</v>
      </c>
      <c r="L93" s="467">
        <f t="shared" si="3"/>
        <v>-91.963471060341647</v>
      </c>
      <c r="M93" s="467">
        <f t="shared" si="4"/>
        <v>-98.50660019243756</v>
      </c>
      <c r="N93" s="468">
        <v>0.15</v>
      </c>
    </row>
    <row r="94" spans="2:14">
      <c r="B94" s="460" t="s">
        <v>131</v>
      </c>
      <c r="C94" s="457">
        <f>'8 days Peak Overview'!N131</f>
        <v>0.70497477054595947</v>
      </c>
      <c r="D94" s="457">
        <f>'8 days Peak Overview'!N114</f>
        <v>5.8443278074264526E-2</v>
      </c>
      <c r="E94" s="457">
        <f>'8 days Peak Overview'!N97</f>
        <v>1.4942226000130177E-2</v>
      </c>
      <c r="F94" s="457">
        <f>'8 days Peak Overview'!N80</f>
        <v>1.0901588015258312E-2</v>
      </c>
      <c r="G94" s="457">
        <f>'8 days Peak Overview'!N63</f>
        <v>4.482621792703867E-3</v>
      </c>
      <c r="H94" s="457">
        <f>'8 days Peak Overview'!N46</f>
        <v>2.7536893263459206E-2</v>
      </c>
      <c r="I94" s="457">
        <f>'8 days Peak Overview'!N29</f>
        <v>2.1530520170927048E-3</v>
      </c>
      <c r="J94" s="457">
        <f>'8 days Peak Overview'!N12</f>
        <v>1.3732328079640865E-3</v>
      </c>
      <c r="K94" s="467">
        <f t="shared" si="2"/>
        <v>-36.219246118429531</v>
      </c>
      <c r="L94" s="467">
        <f t="shared" si="3"/>
        <v>-99.805208233636421</v>
      </c>
      <c r="M94" s="467">
        <f t="shared" si="4"/>
        <v>-99.084511461357266</v>
      </c>
      <c r="N94" s="468">
        <v>0.15</v>
      </c>
    </row>
    <row r="95" spans="2:14">
      <c r="B95" s="460" t="s">
        <v>124</v>
      </c>
      <c r="C95" s="457">
        <f>'8 days Peak Overview'!N132</f>
        <v>6.866830587387085E-2</v>
      </c>
      <c r="D95" s="457">
        <f>'8 days Peak Overview'!N115</f>
        <v>0.18636214733123779</v>
      </c>
      <c r="E95" s="457">
        <f>'8 days Peak Overview'!N98</f>
        <v>0.19068266451358795</v>
      </c>
      <c r="F95" s="457">
        <f>'8 days Peak Overview'!N81</f>
        <v>2.8862957842648029E-3</v>
      </c>
      <c r="G95" s="457">
        <f>'8 days Peak Overview'!N64</f>
        <v>3.6501584108918905E-3</v>
      </c>
      <c r="H95" s="457">
        <f>'8 days Peak Overview'!N47</f>
        <v>4.633516538888216E-3</v>
      </c>
      <c r="I95" s="457">
        <f>'8 days Peak Overview'!N30</f>
        <v>2.9101013205945492E-3</v>
      </c>
      <c r="J95" s="457">
        <f>'8 days Peak Overview'!N13</f>
        <v>2.2423116024583578E-3</v>
      </c>
      <c r="K95" s="467">
        <f t="shared" si="2"/>
        <v>-22.947301298765723</v>
      </c>
      <c r="L95" s="467">
        <f t="shared" si="3"/>
        <v>-96.73457561836895</v>
      </c>
      <c r="M95" s="467">
        <f t="shared" si="4"/>
        <v>-98.505125598361104</v>
      </c>
      <c r="N95" s="468">
        <v>0.15</v>
      </c>
    </row>
    <row r="96" spans="2:14">
      <c r="B96" s="460" t="s">
        <v>133</v>
      </c>
      <c r="C96" s="457">
        <f>'8 days Peak Overview'!N133</f>
        <v>6.3210427761077881E-2</v>
      </c>
      <c r="D96" s="457">
        <f>'8 days Peak Overview'!N116</f>
        <v>6.9049797020852566E-3</v>
      </c>
      <c r="E96" s="457">
        <f>'8 days Peak Overview'!N99</f>
        <v>2.2980660200119019E-2</v>
      </c>
      <c r="F96" s="457">
        <f>'8 days Peak Overview'!N82</f>
        <v>0.14898228645324707</v>
      </c>
      <c r="G96" s="457">
        <f>'8 days Peak Overview'!N65</f>
        <v>3.0315632000565529E-2</v>
      </c>
      <c r="H96" s="457">
        <f>'8 days Peak Overview'!N48</f>
        <v>0.14155609905719757</v>
      </c>
      <c r="I96" s="457">
        <f>'8 days Peak Overview'!N31</f>
        <v>1.207310997415334E-4</v>
      </c>
      <c r="J96" s="457">
        <f>'8 days Peak Overview'!N14</f>
        <v>5.3979838266968727E-3</v>
      </c>
      <c r="K96" s="467">
        <f t="shared" si="2"/>
        <v>4371.0798114596164</v>
      </c>
      <c r="L96" s="467">
        <f t="shared" si="3"/>
        <v>-91.460295369143651</v>
      </c>
      <c r="M96" s="467">
        <f t="shared" si="4"/>
        <v>-96.401344115535409</v>
      </c>
      <c r="N96" s="468">
        <v>0.15</v>
      </c>
    </row>
    <row r="97" spans="2:14">
      <c r="B97" s="460" t="s">
        <v>125</v>
      </c>
      <c r="C97" s="457">
        <f>'8 days Peak Overview'!N134</f>
        <v>2.3724711500108242E-3</v>
      </c>
      <c r="D97" s="457">
        <f>'8 days Peak Overview'!N117</f>
        <v>2.013008575886488E-3</v>
      </c>
      <c r="E97" s="457">
        <f>'8 days Peak Overview'!N100</f>
        <v>4.1977306827902794E-3</v>
      </c>
      <c r="F97" s="457">
        <f>'8 days Peak Overview'!N83</f>
        <v>1.2406556634232402E-3</v>
      </c>
      <c r="G97" s="457">
        <f>'8 days Peak Overview'!N66</f>
        <v>1.9647437147796154E-3</v>
      </c>
      <c r="H97" s="457">
        <f>'8 days Peak Overview'!N49</f>
        <v>0.14521762728691101</v>
      </c>
      <c r="I97" s="457">
        <f>'8 days Peak Overview'!N32</f>
        <v>1.1096342466771603E-2</v>
      </c>
      <c r="J97" s="457">
        <f>'8 days Peak Overview'!N15</f>
        <v>1.5395799651741982E-2</v>
      </c>
      <c r="K97" s="467">
        <f t="shared" si="2"/>
        <v>38.746615813681473</v>
      </c>
      <c r="L97" s="467">
        <f t="shared" si="3"/>
        <v>548.93516836534513</v>
      </c>
      <c r="M97" s="467">
        <f t="shared" si="4"/>
        <v>-89.736133565505355</v>
      </c>
      <c r="N97" s="468">
        <v>0.15</v>
      </c>
    </row>
    <row r="98" spans="2:14">
      <c r="B98" s="461" t="s">
        <v>127</v>
      </c>
      <c r="C98" s="457">
        <f>'8 days Peak Overview'!N135</f>
        <v>0</v>
      </c>
      <c r="D98" s="457">
        <f>'8 days Peak Overview'!N118</f>
        <v>8.6008654907345772E-3</v>
      </c>
      <c r="E98" s="457">
        <f>'8 days Peak Overview'!N101</f>
        <v>0</v>
      </c>
      <c r="F98" s="457">
        <f>'8 days Peak Overview'!N84</f>
        <v>1.5543468296527863E-2</v>
      </c>
      <c r="G98" s="457">
        <f>'8 days Peak Overview'!N67</f>
        <v>7.0477120578289032E-2</v>
      </c>
      <c r="H98" s="457">
        <f>'8 days Peak Overview'!N50</f>
        <v>0</v>
      </c>
      <c r="I98" s="457">
        <f>'8 days Peak Overview'!N33</f>
        <v>0</v>
      </c>
      <c r="J98" s="457">
        <f>'8 days Peak Overview'!N16</f>
        <v>0</v>
      </c>
      <c r="K98" s="467" t="e">
        <f t="shared" si="2"/>
        <v>#DIV/0!</v>
      </c>
      <c r="L98" s="467" t="e">
        <f t="shared" si="3"/>
        <v>#DIV/0!</v>
      </c>
      <c r="M98" s="467">
        <f t="shared" si="4"/>
        <v>-100</v>
      </c>
      <c r="N98" s="468">
        <v>0.15</v>
      </c>
    </row>
    <row r="99" spans="2:14">
      <c r="B99" s="461" t="s">
        <v>129</v>
      </c>
      <c r="C99" s="457">
        <f>'8 days Peak Overview'!N136</f>
        <v>0</v>
      </c>
      <c r="D99" s="457">
        <f>'8 days Peak Overview'!N119</f>
        <v>0</v>
      </c>
      <c r="E99" s="457">
        <f>'8 days Peak Overview'!N102</f>
        <v>0</v>
      </c>
      <c r="F99" s="457">
        <f>'8 days Peak Overview'!N85</f>
        <v>1.5740297385491431E-4</v>
      </c>
      <c r="G99" s="457">
        <f>'8 days Peak Overview'!N68</f>
        <v>0</v>
      </c>
      <c r="H99" s="457">
        <f>'8 days Peak Overview'!N51</f>
        <v>0.28636568784713745</v>
      </c>
      <c r="I99" s="457">
        <f>'8 days Peak Overview'!N34</f>
        <v>0</v>
      </c>
      <c r="J99" s="457">
        <f>'8 days Peak Overview'!N17</f>
        <v>0</v>
      </c>
      <c r="K99" s="467" t="e">
        <f t="shared" si="2"/>
        <v>#DIV/0!</v>
      </c>
      <c r="L99" s="467" t="e">
        <f t="shared" si="3"/>
        <v>#DIV/0!</v>
      </c>
      <c r="M99" s="467">
        <f t="shared" si="4"/>
        <v>-100</v>
      </c>
      <c r="N99" s="468">
        <v>0.15</v>
      </c>
    </row>
    <row r="100" spans="2:14">
      <c r="B100" s="461" t="s">
        <v>130</v>
      </c>
      <c r="C100" s="457">
        <f>'8 days Peak Overview'!N137</f>
        <v>1.1247328482568264E-2</v>
      </c>
      <c r="D100" s="457">
        <f>'8 days Peak Overview'!N120</f>
        <v>1.8090445082634687E-3</v>
      </c>
      <c r="E100" s="457">
        <f>'8 days Peak Overview'!N103</f>
        <v>1.0450897738337517E-2</v>
      </c>
      <c r="F100" s="457">
        <f>'8 days Peak Overview'!N86</f>
        <v>1.7634320538491011E-3</v>
      </c>
      <c r="G100" s="457">
        <f>'8 days Peak Overview'!N69</f>
        <v>1.8881431818008423</v>
      </c>
      <c r="H100" s="457">
        <f>'8 days Peak Overview'!N52</f>
        <v>0</v>
      </c>
      <c r="I100" s="457">
        <f>'8 days Peak Overview'!N35</f>
        <v>0.22774527966976166</v>
      </c>
      <c r="J100" s="457">
        <f>'8 days Peak Overview'!N18</f>
        <v>1.4650404918938875E-3</v>
      </c>
      <c r="K100" s="467">
        <f t="shared" si="2"/>
        <v>-99.356719711592604</v>
      </c>
      <c r="L100" s="467">
        <f t="shared" si="3"/>
        <v>-86.974324665946327</v>
      </c>
      <c r="M100" s="467">
        <f t="shared" si="4"/>
        <v>-99.023306338737399</v>
      </c>
      <c r="N100" s="468">
        <v>0.15</v>
      </c>
    </row>
    <row r="101" spans="2:14">
      <c r="B101" s="461" t="s">
        <v>132</v>
      </c>
      <c r="C101" s="457">
        <f>'8 days Peak Overview'!N138</f>
        <v>3.1745366752147675E-2</v>
      </c>
      <c r="D101" s="457">
        <f>'8 days Peak Overview'!N121</f>
        <v>0.11429137736558914</v>
      </c>
      <c r="E101" s="457">
        <f>'8 days Peak Overview'!N104</f>
        <v>6.1422910541296005E-2</v>
      </c>
      <c r="F101" s="457">
        <f>'8 days Peak Overview'!N87</f>
        <v>2.4344766512513161E-2</v>
      </c>
      <c r="G101" s="457">
        <f>'8 days Peak Overview'!N70</f>
        <v>28.35161018371582</v>
      </c>
      <c r="H101" s="457">
        <f>'8 days Peak Overview'!N53</f>
        <v>1.9707540050148964E-2</v>
      </c>
      <c r="I101" s="457">
        <f>'8 days Peak Overview'!N36</f>
        <v>0.30529716610908508</v>
      </c>
      <c r="J101" s="457">
        <f>'8 days Peak Overview'!N19</f>
        <v>1.2158512137830257E-2</v>
      </c>
      <c r="K101" s="467">
        <f t="shared" si="2"/>
        <v>-96.017482804447013</v>
      </c>
      <c r="L101" s="467">
        <f t="shared" si="3"/>
        <v>-61.699884481543457</v>
      </c>
      <c r="M101" s="467">
        <f t="shared" si="4"/>
        <v>-91.894325241446495</v>
      </c>
      <c r="N101" s="468">
        <v>0.15</v>
      </c>
    </row>
    <row r="103" spans="2:14">
      <c r="C103" s="462">
        <v>122</v>
      </c>
      <c r="D103" s="462">
        <v>105</v>
      </c>
      <c r="E103" s="462">
        <v>88</v>
      </c>
      <c r="F103" s="462">
        <v>71</v>
      </c>
      <c r="G103" s="462">
        <v>54</v>
      </c>
      <c r="H103" s="462">
        <v>37</v>
      </c>
      <c r="I103" s="462">
        <v>20</v>
      </c>
      <c r="J103" s="462">
        <v>3</v>
      </c>
    </row>
    <row r="104" spans="2:14" ht="38.25">
      <c r="B104" s="451" t="s">
        <v>166</v>
      </c>
      <c r="C104" s="452">
        <f>'8 days Overview'!$A$127</f>
        <v>41908</v>
      </c>
      <c r="D104" s="452">
        <f>'8 days Overview'!$A$110</f>
        <v>41909</v>
      </c>
      <c r="E104" s="452">
        <f>'8 days Overview'!$A$93</f>
        <v>41910</v>
      </c>
      <c r="F104" s="452">
        <f>'8 days Overview'!$A$76</f>
        <v>41911</v>
      </c>
      <c r="G104" s="452">
        <f>'8 days Overview'!$A$59</f>
        <v>41912</v>
      </c>
      <c r="H104" s="452">
        <f>'8 days Overview'!$A$42</f>
        <v>41913</v>
      </c>
      <c r="I104" s="453">
        <f>'8 days Overview'!$A$25</f>
        <v>41914</v>
      </c>
      <c r="J104" s="453">
        <f>'8 days Overview'!$A$8</f>
        <v>41915</v>
      </c>
      <c r="K104" s="454" t="s">
        <v>187</v>
      </c>
      <c r="L104" s="454" t="s">
        <v>188</v>
      </c>
      <c r="M104" s="455" t="s">
        <v>189</v>
      </c>
      <c r="N104" s="454" t="s">
        <v>13</v>
      </c>
    </row>
    <row r="105" spans="2:14">
      <c r="B105" s="451" t="s">
        <v>6</v>
      </c>
      <c r="C105" s="457">
        <f>'8 days Peak Overview'!V122</f>
        <v>0.15549696010247646</v>
      </c>
      <c r="D105" s="457">
        <f>'8 days Peak Overview'!V105</f>
        <v>9.6297215728126925E-2</v>
      </c>
      <c r="E105" s="457">
        <f>'8 days Peak Overview'!V88</f>
        <v>8.2249833765633301E-2</v>
      </c>
      <c r="F105" s="457">
        <f>'8 days Peak Overview'!V71</f>
        <v>0.17908510934774136</v>
      </c>
      <c r="G105" s="457">
        <f>'8 days Peak Overview'!V54</f>
        <v>0.16827319912824515</v>
      </c>
      <c r="H105" s="457">
        <f>'8 days Peak Overview'!V37</f>
        <v>0.17477156959923335</v>
      </c>
      <c r="I105" s="457">
        <f>'8 days Peak Overview'!V20</f>
        <v>0.2473554253349485</v>
      </c>
      <c r="J105" s="457">
        <f>'8 days Peak Overview'!V3</f>
        <v>6.0209538588719344E-2</v>
      </c>
      <c r="K105" s="467">
        <f t="shared" ref="K105:K118" si="5">(J105-I105)/I105*100</f>
        <v>-75.658694970127101</v>
      </c>
      <c r="L105" s="467">
        <f t="shared" ref="L105:L118" si="6">(J105-C105)/C105*100</f>
        <v>-61.279282534501178</v>
      </c>
      <c r="M105" s="467">
        <f t="shared" ref="M105:M118" si="7">(J105-N105)/N105*100</f>
        <v>-89.96507690188011</v>
      </c>
      <c r="N105" s="468">
        <v>0.6</v>
      </c>
    </row>
    <row r="106" spans="2:14">
      <c r="B106" s="459" t="s">
        <v>121</v>
      </c>
      <c r="C106" s="457">
        <f>'8 days Peak Overview'!V126</f>
        <v>0.22852478921413422</v>
      </c>
      <c r="D106" s="457">
        <f>'8 days Peak Overview'!V109</f>
        <v>0.15753959119319916</v>
      </c>
      <c r="E106" s="457">
        <f>'8 days Peak Overview'!V92</f>
        <v>0.13890105485916138</v>
      </c>
      <c r="F106" s="457">
        <f>'8 days Peak Overview'!V75</f>
        <v>0.21712733805179596</v>
      </c>
      <c r="G106" s="457">
        <f>'8 days Peak Overview'!V58</f>
        <v>0.13735540211200714</v>
      </c>
      <c r="H106" s="457">
        <f>'8 days Peak Overview'!V41</f>
        <v>0.10360237956047058</v>
      </c>
      <c r="I106" s="457">
        <f>'8 days Peak Overview'!V24</f>
        <v>0.1485648900270462</v>
      </c>
      <c r="J106" s="457">
        <f>'8 days Peak Overview'!V7</f>
        <v>6.5259382128715515E-2</v>
      </c>
      <c r="K106" s="467">
        <f t="shared" si="5"/>
        <v>-56.073482693767652</v>
      </c>
      <c r="L106" s="467">
        <f t="shared" si="6"/>
        <v>-71.443193382593776</v>
      </c>
      <c r="M106" s="467">
        <f t="shared" si="7"/>
        <v>-89.123436311880738</v>
      </c>
      <c r="N106" s="468">
        <v>0.6</v>
      </c>
    </row>
    <row r="107" spans="2:14">
      <c r="B107" s="459" t="s">
        <v>123</v>
      </c>
      <c r="C107" s="457">
        <f>'8 days Peak Overview'!V127</f>
        <v>1.8660604953765869E-2</v>
      </c>
      <c r="D107" s="457">
        <f>'8 days Peak Overview'!V110</f>
        <v>3.7808988243341446E-2</v>
      </c>
      <c r="E107" s="457">
        <f>'8 days Peak Overview'!V93</f>
        <v>4.6037580817937851E-2</v>
      </c>
      <c r="F107" s="457">
        <f>'8 days Peak Overview'!V76</f>
        <v>9.6668653190135956E-2</v>
      </c>
      <c r="G107" s="457">
        <f>'8 days Peak Overview'!V59</f>
        <v>6.289064884185791E-2</v>
      </c>
      <c r="H107" s="457">
        <f>'8 days Peak Overview'!V42</f>
        <v>0.17252889275550842</v>
      </c>
      <c r="I107" s="457">
        <f>'8 days Peak Overview'!V25</f>
        <v>0.2424948662519455</v>
      </c>
      <c r="J107" s="457">
        <f>'8 days Peak Overview'!V8</f>
        <v>2.7065323665738106E-2</v>
      </c>
      <c r="K107" s="467">
        <f t="shared" si="5"/>
        <v>-88.838805503775902</v>
      </c>
      <c r="L107" s="467">
        <f t="shared" si="6"/>
        <v>45.039904830502792</v>
      </c>
      <c r="M107" s="467">
        <f t="shared" si="7"/>
        <v>-95.489112722376973</v>
      </c>
      <c r="N107" s="468">
        <v>0.6</v>
      </c>
    </row>
    <row r="108" spans="2:14">
      <c r="B108" s="459" t="s">
        <v>183</v>
      </c>
      <c r="C108" s="457">
        <f>'8 days Peak Overview'!V128</f>
        <v>0.11792965978384018</v>
      </c>
      <c r="D108" s="457">
        <f>'8 days Peak Overview'!V111</f>
        <v>3.9737440645694733E-2</v>
      </c>
      <c r="E108" s="457">
        <f>'8 days Peak Overview'!V94</f>
        <v>2.5640010833740234E-2</v>
      </c>
      <c r="F108" s="457">
        <f>'8 days Peak Overview'!V77</f>
        <v>3.5550899803638458E-2</v>
      </c>
      <c r="G108" s="457">
        <f>'8 days Peak Overview'!V60</f>
        <v>1.9427333027124405E-2</v>
      </c>
      <c r="H108" s="457">
        <f>'8 days Peak Overview'!V43</f>
        <v>2.570800669491291E-2</v>
      </c>
      <c r="I108" s="457">
        <f>'8 days Peak Overview'!V26</f>
        <v>2.9028411954641342E-2</v>
      </c>
      <c r="J108" s="457">
        <f>'8 days Peak Overview'!V9</f>
        <v>2.1084344014525414E-2</v>
      </c>
      <c r="K108" s="467">
        <f t="shared" si="5"/>
        <v>-27.366526121129247</v>
      </c>
      <c r="L108" s="467">
        <f t="shared" si="6"/>
        <v>-82.12125426871232</v>
      </c>
      <c r="M108" s="467">
        <f t="shared" si="7"/>
        <v>-96.485942664245755</v>
      </c>
      <c r="N108" s="468">
        <v>0.6</v>
      </c>
    </row>
    <row r="109" spans="2:14">
      <c r="B109" s="459" t="s">
        <v>126</v>
      </c>
      <c r="C109" s="457">
        <f>'8 days Peak Overview'!V129</f>
        <v>7.1111597120761871E-2</v>
      </c>
      <c r="D109" s="457">
        <f>'8 days Peak Overview'!V112</f>
        <v>1.4443195424973965E-2</v>
      </c>
      <c r="E109" s="457">
        <f>'8 days Peak Overview'!V95</f>
        <v>3.6250244826078415E-2</v>
      </c>
      <c r="F109" s="457">
        <f>'8 days Peak Overview'!V78</f>
        <v>0.26858857274055481</v>
      </c>
      <c r="G109" s="457">
        <f>'8 days Peak Overview'!V61</f>
        <v>0.32765579223632813</v>
      </c>
      <c r="H109" s="457">
        <f>'8 days Peak Overview'!V44</f>
        <v>0.13266117870807648</v>
      </c>
      <c r="I109" s="457">
        <f>'8 days Peak Overview'!V27</f>
        <v>4.151027649641037E-2</v>
      </c>
      <c r="J109" s="457">
        <f>'8 days Peak Overview'!V10</f>
        <v>1.2894020183011889E-3</v>
      </c>
      <c r="K109" s="467">
        <f t="shared" si="5"/>
        <v>-96.893776367852695</v>
      </c>
      <c r="L109" s="467">
        <f t="shared" si="6"/>
        <v>-98.186790804161632</v>
      </c>
      <c r="M109" s="467">
        <f t="shared" si="7"/>
        <v>-99.785099663616478</v>
      </c>
      <c r="N109" s="468">
        <v>0.6</v>
      </c>
    </row>
    <row r="110" spans="2:14">
      <c r="B110" s="459" t="s">
        <v>184</v>
      </c>
      <c r="C110" s="457">
        <f>'8 days Peak Overview'!V130</f>
        <v>0.11452400684356689</v>
      </c>
      <c r="D110" s="457">
        <f>'8 days Peak Overview'!V113</f>
        <v>2.5172200053930283E-2</v>
      </c>
      <c r="E110" s="457">
        <f>'8 days Peak Overview'!V96</f>
        <v>2.7066640555858612E-2</v>
      </c>
      <c r="F110" s="457">
        <f>'8 days Peak Overview'!V79</f>
        <v>2.6934491470456123E-2</v>
      </c>
      <c r="G110" s="457">
        <f>'8 days Peak Overview'!V62</f>
        <v>0.28387472033500671</v>
      </c>
      <c r="H110" s="457">
        <f>'8 days Peak Overview'!V45</f>
        <v>0.70227670669555664</v>
      </c>
      <c r="I110" s="457">
        <f>'8 days Peak Overview'!V28</f>
        <v>0.40382957458496094</v>
      </c>
      <c r="J110" s="457">
        <f>'8 days Peak Overview'!V11</f>
        <v>1.7433276399970055E-2</v>
      </c>
      <c r="K110" s="467">
        <f t="shared" si="5"/>
        <v>-95.683011473865619</v>
      </c>
      <c r="L110" s="467">
        <f t="shared" si="6"/>
        <v>-84.777622718193143</v>
      </c>
      <c r="M110" s="467">
        <f t="shared" si="7"/>
        <v>-97.094453933338315</v>
      </c>
      <c r="N110" s="468">
        <v>0.6</v>
      </c>
    </row>
    <row r="111" spans="2:14">
      <c r="B111" s="460" t="s">
        <v>131</v>
      </c>
      <c r="C111" s="457">
        <f>'8 days Peak Overview'!V131</f>
        <v>0.481149822473526</v>
      </c>
      <c r="D111" s="457">
        <f>'8 days Peak Overview'!V114</f>
        <v>4.7814931720495224E-2</v>
      </c>
      <c r="E111" s="457">
        <f>'8 days Peak Overview'!V97</f>
        <v>6.0102593153715134E-2</v>
      </c>
      <c r="F111" s="457">
        <f>'8 days Peak Overview'!V80</f>
        <v>3.2004434615373611E-2</v>
      </c>
      <c r="G111" s="457">
        <f>'8 days Peak Overview'!V63</f>
        <v>8.2691974937915802E-2</v>
      </c>
      <c r="H111" s="457">
        <f>'8 days Peak Overview'!V46</f>
        <v>0.11263872683048248</v>
      </c>
      <c r="I111" s="457">
        <f>'8 days Peak Overview'!V29</f>
        <v>2.7025522664189339E-2</v>
      </c>
      <c r="J111" s="457">
        <f>'8 days Peak Overview'!V12</f>
        <v>8.296068012714386E-2</v>
      </c>
      <c r="K111" s="467">
        <f t="shared" si="5"/>
        <v>206.97160294728519</v>
      </c>
      <c r="L111" s="467">
        <f t="shared" si="6"/>
        <v>-82.757827967044804</v>
      </c>
      <c r="M111" s="467">
        <f t="shared" si="7"/>
        <v>-86.173219978809357</v>
      </c>
      <c r="N111" s="468">
        <v>0.6</v>
      </c>
    </row>
    <row r="112" spans="2:14">
      <c r="B112" s="460" t="s">
        <v>124</v>
      </c>
      <c r="C112" s="457">
        <f>'8 days Peak Overview'!V132</f>
        <v>6.7862629890441895E-2</v>
      </c>
      <c r="D112" s="457">
        <f>'8 days Peak Overview'!V115</f>
        <v>3.1107258051633835E-2</v>
      </c>
      <c r="E112" s="457">
        <f>'8 days Peak Overview'!V98</f>
        <v>5.9437312185764313E-2</v>
      </c>
      <c r="F112" s="457">
        <f>'8 days Peak Overview'!V81</f>
        <v>4.6566274017095566E-2</v>
      </c>
      <c r="G112" s="457">
        <f>'8 days Peak Overview'!V64</f>
        <v>0.41530865430831909</v>
      </c>
      <c r="H112" s="457">
        <f>'8 days Peak Overview'!V47</f>
        <v>9.3354895710945129E-2</v>
      </c>
      <c r="I112" s="457">
        <f>'8 days Peak Overview'!V30</f>
        <v>7.4712999165058136E-2</v>
      </c>
      <c r="J112" s="457">
        <f>'8 days Peak Overview'!V13</f>
        <v>3.6175359040498734E-2</v>
      </c>
      <c r="K112" s="467">
        <f t="shared" si="5"/>
        <v>-51.580903664998011</v>
      </c>
      <c r="L112" s="467">
        <f t="shared" si="6"/>
        <v>-46.693255037565457</v>
      </c>
      <c r="M112" s="467">
        <f t="shared" si="7"/>
        <v>-93.970773493250221</v>
      </c>
      <c r="N112" s="468">
        <v>0.6</v>
      </c>
    </row>
    <row r="113" spans="2:14">
      <c r="B113" s="460" t="s">
        <v>133</v>
      </c>
      <c r="C113" s="457">
        <f>'8 days Peak Overview'!V133</f>
        <v>0.21952110528945923</v>
      </c>
      <c r="D113" s="457">
        <f>'8 days Peak Overview'!V116</f>
        <v>0.24795754253864288</v>
      </c>
      <c r="E113" s="457">
        <f>'8 days Peak Overview'!V99</f>
        <v>0.27332532405853271</v>
      </c>
      <c r="F113" s="457">
        <f>'8 days Peak Overview'!V82</f>
        <v>0.15732981264591217</v>
      </c>
      <c r="G113" s="457">
        <f>'8 days Peak Overview'!V65</f>
        <v>0.28368461132049561</v>
      </c>
      <c r="H113" s="457">
        <f>'8 days Peak Overview'!V48</f>
        <v>0.22377844154834747</v>
      </c>
      <c r="I113" s="457">
        <f>'8 days Peak Overview'!V31</f>
        <v>9.5572531223297119E-2</v>
      </c>
      <c r="J113" s="457">
        <f>'8 days Peak Overview'!V14</f>
        <v>0.19661232829093933</v>
      </c>
      <c r="K113" s="467">
        <f t="shared" si="5"/>
        <v>105.72054101148719</v>
      </c>
      <c r="L113" s="467">
        <f t="shared" si="6"/>
        <v>-10.435797035693913</v>
      </c>
      <c r="M113" s="467">
        <f t="shared" si="7"/>
        <v>-67.231278618176788</v>
      </c>
      <c r="N113" s="468">
        <v>0.6</v>
      </c>
    </row>
    <row r="114" spans="2:14">
      <c r="B114" s="460" t="s">
        <v>125</v>
      </c>
      <c r="C114" s="457">
        <f>'8 days Peak Overview'!V134</f>
        <v>4.8023760318756104E-2</v>
      </c>
      <c r="D114" s="457">
        <f>'8 days Peak Overview'!V117</f>
        <v>8.807198703289032E-2</v>
      </c>
      <c r="E114" s="457">
        <f>'8 days Peak Overview'!V100</f>
        <v>7.6865382492542267E-2</v>
      </c>
      <c r="F114" s="457">
        <f>'8 days Peak Overview'!V83</f>
        <v>2.2241638973355293E-2</v>
      </c>
      <c r="G114" s="457">
        <f>'8 days Peak Overview'!V66</f>
        <v>0.13890723884105682</v>
      </c>
      <c r="H114" s="457">
        <f>'8 days Peak Overview'!V49</f>
        <v>0.2844812273979187</v>
      </c>
      <c r="I114" s="457">
        <f>'8 days Peak Overview'!V32</f>
        <v>1.7857317924499512</v>
      </c>
      <c r="J114" s="457">
        <f>'8 days Peak Overview'!V15</f>
        <v>0.19345073401927948</v>
      </c>
      <c r="K114" s="467">
        <f t="shared" si="5"/>
        <v>-89.166865100504651</v>
      </c>
      <c r="L114" s="467">
        <f t="shared" si="6"/>
        <v>302.82296249868125</v>
      </c>
      <c r="M114" s="467">
        <f t="shared" si="7"/>
        <v>-67.758210996786744</v>
      </c>
      <c r="N114" s="468">
        <v>0.6</v>
      </c>
    </row>
    <row r="115" spans="2:14">
      <c r="B115" s="461" t="s">
        <v>127</v>
      </c>
      <c r="C115" s="457">
        <f>'8 days Peak Overview'!V135</f>
        <v>0.15333016216754913</v>
      </c>
      <c r="D115" s="457">
        <f>'8 days Peak Overview'!V118</f>
        <v>0.17706787586212158</v>
      </c>
      <c r="E115" s="457">
        <f>'8 days Peak Overview'!V101</f>
        <v>8.9670866727828979E-2</v>
      </c>
      <c r="F115" s="457">
        <f>'8 days Peak Overview'!V84</f>
        <v>1.1511286497116089</v>
      </c>
      <c r="G115" s="457">
        <f>'8 days Peak Overview'!V67</f>
        <v>9.4234555959701538E-2</v>
      </c>
      <c r="H115" s="457">
        <f>'8 days Peak Overview'!V50</f>
        <v>9.6771694719791412E-2</v>
      </c>
      <c r="I115" s="457">
        <f>'8 days Peak Overview'!V33</f>
        <v>0.15630225837230682</v>
      </c>
      <c r="J115" s="457">
        <f>'8 days Peak Overview'!V16</f>
        <v>4.554472491145134E-2</v>
      </c>
      <c r="K115" s="467">
        <f t="shared" si="5"/>
        <v>-70.861121658930031</v>
      </c>
      <c r="L115" s="467">
        <f t="shared" si="6"/>
        <v>-70.296304218550915</v>
      </c>
      <c r="M115" s="467">
        <f t="shared" si="7"/>
        <v>-92.40921251475811</v>
      </c>
      <c r="N115" s="468">
        <v>0.6</v>
      </c>
    </row>
    <row r="116" spans="2:14">
      <c r="B116" s="461" t="s">
        <v>129</v>
      </c>
      <c r="C116" s="457">
        <f>'8 days Peak Overview'!V136</f>
        <v>8.3889380097389221E-2</v>
      </c>
      <c r="D116" s="457">
        <f>'8 days Peak Overview'!V119</f>
        <v>0.24426440894603729</v>
      </c>
      <c r="E116" s="457">
        <f>'8 days Peak Overview'!V102</f>
        <v>7.3625735938549042E-2</v>
      </c>
      <c r="F116" s="457">
        <f>'8 days Peak Overview'!V85</f>
        <v>9.947628527879715E-2</v>
      </c>
      <c r="G116" s="457">
        <f>'8 days Peak Overview'!V68</f>
        <v>0.10752429813146591</v>
      </c>
      <c r="H116" s="457">
        <f>'8 days Peak Overview'!V51</f>
        <v>8.2742199301719666E-2</v>
      </c>
      <c r="I116" s="457">
        <f>'8 days Peak Overview'!V34</f>
        <v>9.6593722701072693E-2</v>
      </c>
      <c r="J116" s="457">
        <f>'8 days Peak Overview'!V17</f>
        <v>1.1981850489974022E-2</v>
      </c>
      <c r="K116" s="467">
        <f t="shared" si="5"/>
        <v>-87.595621998073213</v>
      </c>
      <c r="L116" s="467">
        <f t="shared" si="6"/>
        <v>-85.717083049053414</v>
      </c>
      <c r="M116" s="467">
        <f t="shared" si="7"/>
        <v>-98.003024918337672</v>
      </c>
      <c r="N116" s="468">
        <v>0.6</v>
      </c>
    </row>
    <row r="117" spans="2:14">
      <c r="B117" s="461" t="s">
        <v>130</v>
      </c>
      <c r="C117" s="457">
        <f>'8 days Peak Overview'!V137</f>
        <v>0</v>
      </c>
      <c r="D117" s="457">
        <f>'8 days Peak Overview'!V120</f>
        <v>0</v>
      </c>
      <c r="E117" s="457">
        <f>'8 days Peak Overview'!V103</f>
        <v>3.9024390280246735E-3</v>
      </c>
      <c r="F117" s="457">
        <f>'8 days Peak Overview'!V86</f>
        <v>5.5587468668818474E-3</v>
      </c>
      <c r="G117" s="457">
        <f>'8 days Peak Overview'!V69</f>
        <v>0</v>
      </c>
      <c r="H117" s="457">
        <f>'8 days Peak Overview'!V52</f>
        <v>0</v>
      </c>
      <c r="I117" s="457">
        <f>'8 days Peak Overview'!V35</f>
        <v>0</v>
      </c>
      <c r="J117" s="457">
        <f>'8 days Peak Overview'!V18</f>
        <v>0</v>
      </c>
      <c r="K117" s="467" t="e">
        <f t="shared" si="5"/>
        <v>#DIV/0!</v>
      </c>
      <c r="L117" s="467" t="e">
        <f t="shared" si="6"/>
        <v>#DIV/0!</v>
      </c>
      <c r="M117" s="467">
        <f t="shared" si="7"/>
        <v>-100</v>
      </c>
      <c r="N117" s="468">
        <v>0.6</v>
      </c>
    </row>
    <row r="118" spans="2:14">
      <c r="B118" s="461" t="s">
        <v>132</v>
      </c>
      <c r="C118" s="457">
        <f>'8 days Peak Overview'!V138</f>
        <v>0</v>
      </c>
      <c r="D118" s="457">
        <f>'8 days Peak Overview'!V121</f>
        <v>0</v>
      </c>
      <c r="E118" s="457">
        <f>'8 days Peak Overview'!V104</f>
        <v>0</v>
      </c>
      <c r="F118" s="457">
        <f>'8 days Peak Overview'!V87</f>
        <v>0</v>
      </c>
      <c r="G118" s="457">
        <f>'8 days Peak Overview'!V70</f>
        <v>0</v>
      </c>
      <c r="H118" s="457">
        <f>'8 days Peak Overview'!V53</f>
        <v>8.2525759935379028E-3</v>
      </c>
      <c r="I118" s="457">
        <f>'8 days Peak Overview'!V36</f>
        <v>5.375252291560173E-2</v>
      </c>
      <c r="J118" s="457">
        <f>'8 days Peak Overview'!V19</f>
        <v>1.2455781688913703E-3</v>
      </c>
      <c r="K118" s="467">
        <f t="shared" si="5"/>
        <v>-97.682754033988161</v>
      </c>
      <c r="L118" s="467" t="e">
        <f t="shared" si="6"/>
        <v>#DIV/0!</v>
      </c>
      <c r="M118" s="467">
        <f t="shared" si="7"/>
        <v>-99.792403638518095</v>
      </c>
      <c r="N118" s="468">
        <v>0.6</v>
      </c>
    </row>
    <row r="120" spans="2:14">
      <c r="C120" s="462">
        <v>122</v>
      </c>
      <c r="D120" s="462">
        <v>105</v>
      </c>
      <c r="E120" s="462">
        <v>88</v>
      </c>
      <c r="F120" s="462">
        <v>71</v>
      </c>
      <c r="G120" s="462">
        <v>54</v>
      </c>
      <c r="H120" s="462">
        <v>37</v>
      </c>
      <c r="I120" s="462">
        <v>20</v>
      </c>
      <c r="J120" s="462">
        <v>3</v>
      </c>
    </row>
    <row r="121" spans="2:14" ht="38.25">
      <c r="B121" s="451" t="s">
        <v>158</v>
      </c>
      <c r="C121" s="452">
        <f>'8 days Overview'!$A$127</f>
        <v>41908</v>
      </c>
      <c r="D121" s="452">
        <f>'8 days Overview'!$A$110</f>
        <v>41909</v>
      </c>
      <c r="E121" s="452">
        <f>'8 days Overview'!$A$93</f>
        <v>41910</v>
      </c>
      <c r="F121" s="452">
        <f>'8 days Overview'!$A$76</f>
        <v>41911</v>
      </c>
      <c r="G121" s="452">
        <f>'8 days Overview'!$A$59</f>
        <v>41912</v>
      </c>
      <c r="H121" s="452">
        <f>'8 days Overview'!$A$42</f>
        <v>41913</v>
      </c>
      <c r="I121" s="453">
        <f>'8 days Overview'!$A$25</f>
        <v>41914</v>
      </c>
      <c r="J121" s="453">
        <f>'8 days Overview'!$A$8</f>
        <v>41915</v>
      </c>
      <c r="K121" s="454" t="s">
        <v>187</v>
      </c>
      <c r="L121" s="454" t="s">
        <v>188</v>
      </c>
      <c r="M121" s="455" t="s">
        <v>189</v>
      </c>
      <c r="N121" s="454" t="s">
        <v>13</v>
      </c>
    </row>
    <row r="122" spans="2:14">
      <c r="B122" s="451" t="s">
        <v>6</v>
      </c>
      <c r="C122" s="457">
        <f>'8 days Peak Overview'!P122</f>
        <v>0.13342075706531603</v>
      </c>
      <c r="D122" s="457">
        <f>'8 days Peak Overview'!P105</f>
        <v>0.14872381825343559</v>
      </c>
      <c r="E122" s="457">
        <f>'8 days Peak Overview'!P88</f>
        <v>0.13028620031829644</v>
      </c>
      <c r="F122" s="457">
        <f>'8 days Peak Overview'!P71</f>
        <v>0.13817269797543297</v>
      </c>
      <c r="G122" s="457">
        <f>'8 days Peak Overview'!P54</f>
        <v>0.12983882052131701</v>
      </c>
      <c r="H122" s="457">
        <f>'8 days Peak Overview'!P37</f>
        <v>0.12710383010250065</v>
      </c>
      <c r="I122" s="457">
        <f>'8 days Peak Overview'!P20</f>
        <v>0.1303141006884318</v>
      </c>
      <c r="J122" s="457">
        <f>'8 days Peak Overview'!P3</f>
        <v>0.1305057820973681</v>
      </c>
      <c r="K122" s="467">
        <f t="shared" ref="K122:K135" si="8">(J122-I122)/I122*100</f>
        <v>0.14709184034856826</v>
      </c>
      <c r="L122" s="467">
        <f t="shared" ref="L122:L135" si="9">(J122-C122)/C122*100</f>
        <v>-2.1847987015400512</v>
      </c>
      <c r="M122" s="467">
        <f t="shared" ref="M122:M135" si="10">(J122-N122)/N122*100</f>
        <v>-43.25835560983996</v>
      </c>
      <c r="N122" s="468">
        <v>0.23</v>
      </c>
    </row>
    <row r="123" spans="2:14">
      <c r="B123" s="459" t="s">
        <v>121</v>
      </c>
      <c r="C123" s="457">
        <f>'8 days Peak Overview'!P126</f>
        <v>0.13497023284435272</v>
      </c>
      <c r="D123" s="457">
        <f>'8 days Peak Overview'!P109</f>
        <v>0.12395963817834854</v>
      </c>
      <c r="E123" s="457">
        <f>'8 days Peak Overview'!P92</f>
        <v>0.11949574202299118</v>
      </c>
      <c r="F123" s="457">
        <f>'8 days Peak Overview'!P75</f>
        <v>0.12239409983158112</v>
      </c>
      <c r="G123" s="457">
        <f>'8 days Peak Overview'!P58</f>
        <v>0.12671931087970734</v>
      </c>
      <c r="H123" s="457">
        <f>'8 days Peak Overview'!P41</f>
        <v>0.11909252405166626</v>
      </c>
      <c r="I123" s="457">
        <f>'8 days Peak Overview'!P24</f>
        <v>0.1304372251033783</v>
      </c>
      <c r="J123" s="457">
        <f>'8 days Peak Overview'!P7</f>
        <v>0.13263918459415436</v>
      </c>
      <c r="K123" s="467">
        <f t="shared" si="8"/>
        <v>1.6881373312188253</v>
      </c>
      <c r="L123" s="467">
        <f t="shared" si="9"/>
        <v>-1.72708322500008</v>
      </c>
      <c r="M123" s="467">
        <f t="shared" si="10"/>
        <v>-33.680407702922828</v>
      </c>
      <c r="N123" s="468">
        <v>0.2</v>
      </c>
    </row>
    <row r="124" spans="2:14">
      <c r="B124" s="459" t="s">
        <v>123</v>
      </c>
      <c r="C124" s="457">
        <f>'8 days Peak Overview'!P127</f>
        <v>0.10719189792871475</v>
      </c>
      <c r="D124" s="457">
        <f>'8 days Peak Overview'!P110</f>
        <v>0.12284193933010101</v>
      </c>
      <c r="E124" s="457">
        <f>'8 days Peak Overview'!P93</f>
        <v>9.560878574848175E-2</v>
      </c>
      <c r="F124" s="457">
        <f>'8 days Peak Overview'!P76</f>
        <v>0.10824469476938248</v>
      </c>
      <c r="G124" s="457">
        <f>'8 days Peak Overview'!P59</f>
        <v>0.11862040311098099</v>
      </c>
      <c r="H124" s="457">
        <f>'8 days Peak Overview'!P42</f>
        <v>0.10199955105781555</v>
      </c>
      <c r="I124" s="457">
        <f>'8 days Peak Overview'!P25</f>
        <v>9.6986711025238037E-2</v>
      </c>
      <c r="J124" s="457">
        <f>'8 days Peak Overview'!P8</f>
        <v>9.9955901503562927E-2</v>
      </c>
      <c r="K124" s="467">
        <f t="shared" si="8"/>
        <v>3.0614405282309685</v>
      </c>
      <c r="L124" s="467">
        <f t="shared" si="9"/>
        <v>-6.7505068619681881</v>
      </c>
      <c r="M124" s="467">
        <f t="shared" si="10"/>
        <v>-50.022049248218536</v>
      </c>
      <c r="N124" s="468">
        <v>0.2</v>
      </c>
    </row>
    <row r="125" spans="2:14">
      <c r="B125" s="459" t="s">
        <v>183</v>
      </c>
      <c r="C125" s="457">
        <f>'8 days Peak Overview'!P128</f>
        <v>8.3056412637233734E-2</v>
      </c>
      <c r="D125" s="457">
        <f>'8 days Peak Overview'!P111</f>
        <v>8.484109491109848E-2</v>
      </c>
      <c r="E125" s="457">
        <f>'8 days Peak Overview'!P94</f>
        <v>7.3056779801845551E-2</v>
      </c>
      <c r="F125" s="457">
        <f>'8 days Peak Overview'!P77</f>
        <v>7.9583615064620972E-2</v>
      </c>
      <c r="G125" s="457">
        <f>'8 days Peak Overview'!P60</f>
        <v>0.11586013436317444</v>
      </c>
      <c r="H125" s="457">
        <f>'8 days Peak Overview'!P43</f>
        <v>9.4915971159934998E-2</v>
      </c>
      <c r="I125" s="457">
        <f>'8 days Peak Overview'!P26</f>
        <v>7.4755847454071045E-2</v>
      </c>
      <c r="J125" s="457">
        <f>'8 days Peak Overview'!P9</f>
        <v>7.946670800447464E-2</v>
      </c>
      <c r="K125" s="467">
        <f t="shared" si="8"/>
        <v>6.3016616235912277</v>
      </c>
      <c r="L125" s="467">
        <f t="shared" si="9"/>
        <v>-4.3220078002139104</v>
      </c>
      <c r="M125" s="467">
        <f t="shared" si="10"/>
        <v>-60.26664599776268</v>
      </c>
      <c r="N125" s="468">
        <v>0.2</v>
      </c>
    </row>
    <row r="126" spans="2:14">
      <c r="B126" s="459" t="s">
        <v>126</v>
      </c>
      <c r="C126" s="457">
        <f>'8 days Peak Overview'!P129</f>
        <v>0.22325457632541656</v>
      </c>
      <c r="D126" s="457">
        <f>'8 days Peak Overview'!P112</f>
        <v>0.21317857503890991</v>
      </c>
      <c r="E126" s="457">
        <f>'8 days Peak Overview'!P95</f>
        <v>0.23550598323345184</v>
      </c>
      <c r="F126" s="457">
        <f>'8 days Peak Overview'!P78</f>
        <v>0.22896461188793182</v>
      </c>
      <c r="G126" s="457">
        <f>'8 days Peak Overview'!P61</f>
        <v>0.25471654534339905</v>
      </c>
      <c r="H126" s="457">
        <f>'8 days Peak Overview'!P44</f>
        <v>0.26144790649414063</v>
      </c>
      <c r="I126" s="457">
        <f>'8 days Peak Overview'!P27</f>
        <v>0.19685453176498413</v>
      </c>
      <c r="J126" s="457">
        <f>'8 days Peak Overview'!P10</f>
        <v>0.20122106373310089</v>
      </c>
      <c r="K126" s="467">
        <f t="shared" si="8"/>
        <v>2.2181516112261863</v>
      </c>
      <c r="L126" s="467">
        <f t="shared" si="9"/>
        <v>-9.869232225815411</v>
      </c>
      <c r="M126" s="467">
        <f t="shared" si="10"/>
        <v>0.61053186655044001</v>
      </c>
      <c r="N126" s="468">
        <v>0.2</v>
      </c>
    </row>
    <row r="127" spans="2:14">
      <c r="B127" s="459" t="s">
        <v>184</v>
      </c>
      <c r="C127" s="457">
        <f>'8 days Peak Overview'!P130</f>
        <v>0.12894849479198456</v>
      </c>
      <c r="D127" s="457">
        <f>'8 days Peak Overview'!P113</f>
        <v>0.12627546489238739</v>
      </c>
      <c r="E127" s="457">
        <f>'8 days Peak Overview'!P96</f>
        <v>0.13341227173805237</v>
      </c>
      <c r="F127" s="457">
        <f>'8 days Peak Overview'!P79</f>
        <v>0.11980077624320984</v>
      </c>
      <c r="G127" s="457">
        <f>'8 days Peak Overview'!P62</f>
        <v>0.14954666793346405</v>
      </c>
      <c r="H127" s="457">
        <f>'8 days Peak Overview'!P45</f>
        <v>0.14908820390701294</v>
      </c>
      <c r="I127" s="457">
        <f>'8 days Peak Overview'!P28</f>
        <v>0.13732157647609711</v>
      </c>
      <c r="J127" s="457">
        <f>'8 days Peak Overview'!P11</f>
        <v>0.11961035430431366</v>
      </c>
      <c r="K127" s="467">
        <f t="shared" si="8"/>
        <v>-12.897625141134577</v>
      </c>
      <c r="L127" s="467">
        <f t="shared" si="9"/>
        <v>-7.2417599776832429</v>
      </c>
      <c r="M127" s="467">
        <f t="shared" si="10"/>
        <v>-40.194822847843177</v>
      </c>
      <c r="N127" s="468">
        <v>0.2</v>
      </c>
    </row>
    <row r="128" spans="2:14">
      <c r="B128" s="460" t="s">
        <v>131</v>
      </c>
      <c r="C128" s="457">
        <f>'8 days Peak Overview'!P131</f>
        <v>5.5901985615491867E-3</v>
      </c>
      <c r="D128" s="457">
        <f>'8 days Peak Overview'!P114</f>
        <v>6.6068908199667931E-3</v>
      </c>
      <c r="E128" s="457">
        <f>'8 days Peak Overview'!P97</f>
        <v>4.4871848076581955E-3</v>
      </c>
      <c r="F128" s="457">
        <f>'8 days Peak Overview'!P80</f>
        <v>7.8176232054829597E-3</v>
      </c>
      <c r="G128" s="457">
        <f>'8 days Peak Overview'!P63</f>
        <v>1.3720984570682049E-3</v>
      </c>
      <c r="H128" s="457">
        <f>'8 days Peak Overview'!P46</f>
        <v>2.2624563425779343E-3</v>
      </c>
      <c r="I128" s="457">
        <f>'8 days Peak Overview'!P29</f>
        <v>4.5745209790766239E-3</v>
      </c>
      <c r="J128" s="457">
        <f>'8 days Peak Overview'!P12</f>
        <v>5.9145181439816952E-3</v>
      </c>
      <c r="K128" s="467">
        <f t="shared" si="8"/>
        <v>29.292622572594528</v>
      </c>
      <c r="L128" s="467">
        <f t="shared" si="9"/>
        <v>5.8015753619783981</v>
      </c>
      <c r="M128" s="467">
        <f t="shared" si="10"/>
        <v>-97.042740928009152</v>
      </c>
      <c r="N128" s="468">
        <v>0.2</v>
      </c>
    </row>
    <row r="129" spans="2:14">
      <c r="B129" s="460" t="s">
        <v>124</v>
      </c>
      <c r="C129" s="457">
        <f>'8 days Peak Overview'!P132</f>
        <v>1.2794048525393009E-2</v>
      </c>
      <c r="D129" s="457">
        <f>'8 days Peak Overview'!P115</f>
        <v>1.8624069169163704E-2</v>
      </c>
      <c r="E129" s="457">
        <f>'8 days Peak Overview'!P98</f>
        <v>1.1380448006093502E-2</v>
      </c>
      <c r="F129" s="457">
        <f>'8 days Peak Overview'!P81</f>
        <v>1.4449185691773891E-2</v>
      </c>
      <c r="G129" s="457">
        <f>'8 days Peak Overview'!P64</f>
        <v>1.0328304022550583E-2</v>
      </c>
      <c r="H129" s="457">
        <f>'8 days Peak Overview'!P47</f>
        <v>1.2635945342481136E-2</v>
      </c>
      <c r="I129" s="457">
        <f>'8 days Peak Overview'!P30</f>
        <v>9.778670035302639E-3</v>
      </c>
      <c r="J129" s="457">
        <f>'8 days Peak Overview'!P13</f>
        <v>1.3418289832770824E-2</v>
      </c>
      <c r="K129" s="467">
        <f t="shared" si="8"/>
        <v>37.219987834015747</v>
      </c>
      <c r="L129" s="467">
        <f t="shared" si="9"/>
        <v>4.8791538201441966</v>
      </c>
      <c r="M129" s="467">
        <f t="shared" si="10"/>
        <v>-93.290855083614588</v>
      </c>
      <c r="N129" s="468">
        <v>0.2</v>
      </c>
    </row>
    <row r="130" spans="2:14">
      <c r="B130" s="460" t="s">
        <v>133</v>
      </c>
      <c r="C130" s="457">
        <f>'8 days Peak Overview'!P133</f>
        <v>6.8327845074236393E-3</v>
      </c>
      <c r="D130" s="457">
        <f>'8 days Peak Overview'!P116</f>
        <v>9.9316677078604698E-3</v>
      </c>
      <c r="E130" s="457">
        <f>'8 days Peak Overview'!P99</f>
        <v>6.8208170123398304E-3</v>
      </c>
      <c r="F130" s="457">
        <f>'8 days Peak Overview'!P82</f>
        <v>5.3208032622933388E-3</v>
      </c>
      <c r="G130" s="457">
        <f>'8 days Peak Overview'!P65</f>
        <v>2.4231122806668282E-3</v>
      </c>
      <c r="H130" s="457">
        <f>'8 days Peak Overview'!P48</f>
        <v>5.2839587442576885E-3</v>
      </c>
      <c r="I130" s="457">
        <f>'8 days Peak Overview'!P31</f>
        <v>4.1673560626804829E-3</v>
      </c>
      <c r="J130" s="457">
        <f>'8 days Peak Overview'!P14</f>
        <v>4.4267210178077221E-3</v>
      </c>
      <c r="K130" s="467">
        <f t="shared" si="8"/>
        <v>6.2237291756733937</v>
      </c>
      <c r="L130" s="467">
        <f t="shared" si="9"/>
        <v>-35.213513421970106</v>
      </c>
      <c r="M130" s="467">
        <f t="shared" si="10"/>
        <v>-97.786639491096139</v>
      </c>
      <c r="N130" s="468">
        <v>0.2</v>
      </c>
    </row>
    <row r="131" spans="2:14">
      <c r="B131" s="460" t="s">
        <v>125</v>
      </c>
      <c r="C131" s="457">
        <f>'8 days Peak Overview'!P134</f>
        <v>1.9013010896742344E-3</v>
      </c>
      <c r="D131" s="457">
        <f>'8 days Peak Overview'!P117</f>
        <v>1.4080441324040294E-3</v>
      </c>
      <c r="E131" s="457">
        <f>'8 days Peak Overview'!P100</f>
        <v>1.2786535080522299E-3</v>
      </c>
      <c r="F131" s="457">
        <f>'8 days Peak Overview'!P83</f>
        <v>1.5433784574270248E-3</v>
      </c>
      <c r="G131" s="457">
        <f>'8 days Peak Overview'!P66</f>
        <v>2.4041240103542805E-3</v>
      </c>
      <c r="H131" s="457">
        <f>'8 days Peak Overview'!P49</f>
        <v>2.9677520506083965E-3</v>
      </c>
      <c r="I131" s="457">
        <f>'8 days Peak Overview'!P32</f>
        <v>1.4816242037340999E-3</v>
      </c>
      <c r="J131" s="457">
        <f>'8 days Peak Overview'!P15</f>
        <v>2.6714266277849674E-3</v>
      </c>
      <c r="K131" s="467">
        <f t="shared" si="8"/>
        <v>80.303927342185602</v>
      </c>
      <c r="L131" s="467">
        <f t="shared" si="9"/>
        <v>40.505185753755867</v>
      </c>
      <c r="M131" s="467">
        <f t="shared" si="10"/>
        <v>-98.664286686107516</v>
      </c>
      <c r="N131" s="468">
        <v>0.2</v>
      </c>
    </row>
    <row r="132" spans="2:14">
      <c r="B132" s="461" t="s">
        <v>127</v>
      </c>
      <c r="C132" s="457">
        <f>'8 days Peak Overview'!P135</f>
        <v>0.39954224228858948</v>
      </c>
      <c r="D132" s="457">
        <f>'8 days Peak Overview'!P118</f>
        <v>0.46189558506011963</v>
      </c>
      <c r="E132" s="457">
        <f>'8 days Peak Overview'!P101</f>
        <v>0.4043329656124115</v>
      </c>
      <c r="F132" s="457">
        <f>'8 days Peak Overview'!P84</f>
        <v>0.44209063053131104</v>
      </c>
      <c r="G132" s="457">
        <f>'8 days Peak Overview'!P67</f>
        <v>0.3723442554473877</v>
      </c>
      <c r="H132" s="457">
        <f>'8 days Peak Overview'!P50</f>
        <v>0.38237231969833374</v>
      </c>
      <c r="I132" s="457">
        <f>'8 days Peak Overview'!P33</f>
        <v>0.3985743522644043</v>
      </c>
      <c r="J132" s="457">
        <f>'8 days Peak Overview'!P16</f>
        <v>0.39843058586120605</v>
      </c>
      <c r="K132" s="467">
        <f t="shared" si="8"/>
        <v>-3.6070159151352303E-2</v>
      </c>
      <c r="L132" s="467">
        <f t="shared" si="9"/>
        <v>-0.27823251454359937</v>
      </c>
      <c r="M132" s="467">
        <f t="shared" si="10"/>
        <v>-0.39235353469849188</v>
      </c>
      <c r="N132" s="468">
        <v>0.4</v>
      </c>
    </row>
    <row r="133" spans="2:14">
      <c r="B133" s="461" t="s">
        <v>129</v>
      </c>
      <c r="C133" s="457">
        <f>'8 days Peak Overview'!P136</f>
        <v>0.4662395715713501</v>
      </c>
      <c r="D133" s="457">
        <f>'8 days Peak Overview'!P119</f>
        <v>0.54078495502471924</v>
      </c>
      <c r="E133" s="457">
        <f>'8 days Peak Overview'!P102</f>
        <v>0.42672303318977356</v>
      </c>
      <c r="F133" s="457">
        <f>'8 days Peak Overview'!P85</f>
        <v>0.43129569292068481</v>
      </c>
      <c r="G133" s="457">
        <f>'8 days Peak Overview'!P68</f>
        <v>0.43733084201812744</v>
      </c>
      <c r="H133" s="457">
        <f>'8 days Peak Overview'!P51</f>
        <v>0.42895835638046265</v>
      </c>
      <c r="I133" s="457">
        <f>'8 days Peak Overview'!P34</f>
        <v>0.42917481064796448</v>
      </c>
      <c r="J133" s="457">
        <f>'8 days Peak Overview'!P17</f>
        <v>0.44869324564933777</v>
      </c>
      <c r="K133" s="467">
        <f t="shared" si="8"/>
        <v>4.5478985525512376</v>
      </c>
      <c r="L133" s="467">
        <f t="shared" si="9"/>
        <v>-3.7633712348517721</v>
      </c>
      <c r="M133" s="467">
        <f t="shared" si="10"/>
        <v>12.173311412334437</v>
      </c>
      <c r="N133" s="468">
        <v>0.4</v>
      </c>
    </row>
    <row r="134" spans="2:14">
      <c r="B134" s="461" t="s">
        <v>130</v>
      </c>
      <c r="C134" s="457">
        <f>'8 days Peak Overview'!P137</f>
        <v>0.23295475542545319</v>
      </c>
      <c r="D134" s="457">
        <f>'8 days Peak Overview'!P120</f>
        <v>0.35928404331207275</v>
      </c>
      <c r="E134" s="457">
        <f>'8 days Peak Overview'!P103</f>
        <v>0.25626730918884277</v>
      </c>
      <c r="F134" s="457">
        <f>'8 days Peak Overview'!P86</f>
        <v>0.35163456201553345</v>
      </c>
      <c r="G134" s="457">
        <f>'8 days Peak Overview'!P69</f>
        <v>0.15133382380008698</v>
      </c>
      <c r="H134" s="457">
        <f>'8 days Peak Overview'!P52</f>
        <v>0.19299887120723724</v>
      </c>
      <c r="I134" s="457">
        <f>'8 days Peak Overview'!P35</f>
        <v>0.26329952478408813</v>
      </c>
      <c r="J134" s="457">
        <f>'8 days Peak Overview'!P18</f>
        <v>0.25308945775032043</v>
      </c>
      <c r="K134" s="467">
        <f t="shared" si="8"/>
        <v>-3.8777384965431283</v>
      </c>
      <c r="L134" s="467">
        <f t="shared" si="9"/>
        <v>8.643181500242207</v>
      </c>
      <c r="M134" s="467">
        <f t="shared" si="10"/>
        <v>-36.727635562419898</v>
      </c>
      <c r="N134" s="468">
        <v>0.4</v>
      </c>
    </row>
    <row r="135" spans="2:14">
      <c r="B135" s="461" t="s">
        <v>132</v>
      </c>
      <c r="C135" s="457">
        <f>'8 days Peak Overview'!P138</f>
        <v>0.33913639187812805</v>
      </c>
      <c r="D135" s="457">
        <f>'8 days Peak Overview'!P121</f>
        <v>0.36445337533950806</v>
      </c>
      <c r="E135" s="457">
        <f>'8 days Peak Overview'!P104</f>
        <v>0.39789837598800659</v>
      </c>
      <c r="F135" s="457">
        <f>'8 days Peak Overview'!P87</f>
        <v>0.35642436146736145</v>
      </c>
      <c r="G135" s="457">
        <f>'8 days Peak Overview'!P70</f>
        <v>0.33890619874000549</v>
      </c>
      <c r="H135" s="457">
        <f>'8 days Peak Overview'!P53</f>
        <v>0.20361264050006866</v>
      </c>
      <c r="I135" s="457">
        <f>'8 days Peak Overview'!P36</f>
        <v>0.3704872727394104</v>
      </c>
      <c r="J135" s="457">
        <f>'8 days Peak Overview'!P19</f>
        <v>0.38768893480300903</v>
      </c>
      <c r="K135" s="467">
        <f t="shared" si="8"/>
        <v>4.6429832626660197</v>
      </c>
      <c r="L135" s="467">
        <f t="shared" si="9"/>
        <v>14.316523996731323</v>
      </c>
      <c r="M135" s="467">
        <f t="shared" si="10"/>
        <v>-3.077766299247747</v>
      </c>
      <c r="N135" s="468">
        <v>0.4</v>
      </c>
    </row>
    <row r="137" spans="2:14">
      <c r="C137" s="462">
        <v>122</v>
      </c>
      <c r="D137" s="462">
        <v>105</v>
      </c>
      <c r="E137" s="462">
        <v>88</v>
      </c>
      <c r="F137" s="462">
        <v>71</v>
      </c>
      <c r="G137" s="462">
        <v>54</v>
      </c>
      <c r="H137" s="462">
        <v>37</v>
      </c>
      <c r="I137" s="462">
        <v>20</v>
      </c>
      <c r="J137" s="462">
        <v>3</v>
      </c>
    </row>
    <row r="138" spans="2:14" ht="38.25">
      <c r="B138" s="451" t="s">
        <v>193</v>
      </c>
      <c r="C138" s="452">
        <f>'8 days Overview'!$A$127</f>
        <v>41908</v>
      </c>
      <c r="D138" s="452">
        <f>'8 days Overview'!$A$110</f>
        <v>41909</v>
      </c>
      <c r="E138" s="452">
        <f>'8 days Overview'!$A$93</f>
        <v>41910</v>
      </c>
      <c r="F138" s="452">
        <f>'8 days Overview'!$A$76</f>
        <v>41911</v>
      </c>
      <c r="G138" s="452">
        <f>'8 days Overview'!$A$59</f>
        <v>41912</v>
      </c>
      <c r="H138" s="452">
        <f>'8 days Overview'!$A$42</f>
        <v>41913</v>
      </c>
      <c r="I138" s="453">
        <f>'8 days Overview'!$A$25</f>
        <v>41914</v>
      </c>
      <c r="J138" s="453">
        <f>'8 days Overview'!$A$8</f>
        <v>41915</v>
      </c>
      <c r="K138" s="454" t="s">
        <v>187</v>
      </c>
      <c r="L138" s="454" t="s">
        <v>188</v>
      </c>
      <c r="M138" s="455" t="s">
        <v>189</v>
      </c>
      <c r="N138" s="454" t="s">
        <v>13</v>
      </c>
    </row>
    <row r="139" spans="2:14">
      <c r="B139" s="451" t="s">
        <v>6</v>
      </c>
      <c r="C139" s="457">
        <f>'8 days Peak Overview'!T122</f>
        <v>99.3573568718856</v>
      </c>
      <c r="D139" s="457">
        <f>'8 days Peak Overview'!T105</f>
        <v>99.405846817172758</v>
      </c>
      <c r="E139" s="457">
        <f>'8 days Peak Overview'!T88</f>
        <v>99.449744128267568</v>
      </c>
      <c r="F139" s="457">
        <f>'8 days Peak Overview'!T71</f>
        <v>99.337254271766326</v>
      </c>
      <c r="G139" s="457">
        <f>'8 days Peak Overview'!T54</f>
        <v>99.354635863818586</v>
      </c>
      <c r="H139" s="457">
        <f>'8 days Peak Overview'!T37</f>
        <v>99.347379817035318</v>
      </c>
      <c r="I139" s="457">
        <f>'8 days Peak Overview'!T20</f>
        <v>99.282023565526885</v>
      </c>
      <c r="J139" s="457">
        <f>'8 days Peak Overview'!T3</f>
        <v>99.503036317736246</v>
      </c>
      <c r="K139" s="467">
        <f>-(J139-I139)/(100-I139)*100</f>
        <v>-30.782730685520466</v>
      </c>
      <c r="L139" s="467">
        <f>-(J139-C139)/(100-C139)*100</f>
        <v>-22.668793841784193</v>
      </c>
      <c r="M139" s="467">
        <f>-(J139-N139)/(100-N139)*100</f>
        <v>-23.544048882500057</v>
      </c>
      <c r="N139" s="468">
        <v>99.35</v>
      </c>
    </row>
    <row r="140" spans="2:14">
      <c r="B140" s="459" t="s">
        <v>121</v>
      </c>
      <c r="C140" s="457">
        <f>'8 days Peak Overview'!T126</f>
        <v>99.336036682128906</v>
      </c>
      <c r="D140" s="457">
        <f>'8 days Peak Overview'!T109</f>
        <v>99.407127380371094</v>
      </c>
      <c r="E140" s="457">
        <f>'8 days Peak Overview'!T92</f>
        <v>99.454071044921875</v>
      </c>
      <c r="F140" s="457">
        <f>'8 days Peak Overview'!T75</f>
        <v>99.378189086914063</v>
      </c>
      <c r="G140" s="457">
        <f>'8 days Peak Overview'!T58</f>
        <v>99.437240600585937</v>
      </c>
      <c r="H140" s="457">
        <f>'8 days Peak Overview'!T41</f>
        <v>99.481559753417969</v>
      </c>
      <c r="I140" s="457">
        <f>'8 days Peak Overview'!T24</f>
        <v>99.405433654785156</v>
      </c>
      <c r="J140" s="457">
        <f>'8 days Peak Overview'!T7</f>
        <v>99.527076721191406</v>
      </c>
      <c r="K140" s="467">
        <f t="shared" ref="K140:K152" si="11">-(J140-I140)/(100-I140)*100</f>
        <v>-20.459124096957567</v>
      </c>
      <c r="L140" s="467">
        <f t="shared" ref="L140:L152" si="12">-(J140-C140)/(100-C140)*100</f>
        <v>-28.772679743068242</v>
      </c>
      <c r="M140" s="467">
        <f t="shared" ref="M140:M152" si="13">-(J140-N140)/(100-N140)*100</f>
        <v>-21.179453531900293</v>
      </c>
      <c r="N140" s="468">
        <v>99.4</v>
      </c>
    </row>
    <row r="141" spans="2:14">
      <c r="B141" s="459" t="s">
        <v>123</v>
      </c>
      <c r="C141" s="457">
        <f>'8 days Peak Overview'!T127</f>
        <v>99.603515625</v>
      </c>
      <c r="D141" s="457">
        <f>'8 days Peak Overview'!T110</f>
        <v>99.5675048828125</v>
      </c>
      <c r="E141" s="457">
        <f>'8 days Peak Overview'!T93</f>
        <v>99.623245239257813</v>
      </c>
      <c r="F141" s="457">
        <f>'8 days Peak Overview'!T76</f>
        <v>99.467155456542969</v>
      </c>
      <c r="G141" s="457">
        <f>'8 days Peak Overview'!T59</f>
        <v>99.4990234375</v>
      </c>
      <c r="H141" s="457">
        <f>'8 days Peak Overview'!T42</f>
        <v>99.460540771484375</v>
      </c>
      <c r="I141" s="457">
        <f>'8 days Peak Overview'!T25</f>
        <v>99.361007690429688</v>
      </c>
      <c r="J141" s="457">
        <f>'8 days Peak Overview'!T8</f>
        <v>99.592018127441406</v>
      </c>
      <c r="K141" s="467">
        <f t="shared" si="11"/>
        <v>-36.152303173579767</v>
      </c>
      <c r="L141" s="467">
        <f t="shared" si="12"/>
        <v>2.8998614532019706</v>
      </c>
      <c r="M141" s="467">
        <f t="shared" si="13"/>
        <v>-32.003021240233728</v>
      </c>
      <c r="N141" s="468">
        <v>99.4</v>
      </c>
    </row>
    <row r="142" spans="2:14">
      <c r="B142" s="459" t="s">
        <v>183</v>
      </c>
      <c r="C142" s="457">
        <f>'8 days Peak Overview'!T128</f>
        <v>99.378517150878906</v>
      </c>
      <c r="D142" s="457">
        <f>'8 days Peak Overview'!T111</f>
        <v>99.538909912109375</v>
      </c>
      <c r="E142" s="457">
        <f>'8 days Peak Overview'!T94</f>
        <v>99.556373596191406</v>
      </c>
      <c r="F142" s="457">
        <f>'8 days Peak Overview'!T77</f>
        <v>99.512222290039063</v>
      </c>
      <c r="G142" s="457">
        <f>'8 days Peak Overview'!T60</f>
        <v>99.494583129882813</v>
      </c>
      <c r="H142" s="457">
        <f>'8 days Peak Overview'!T43</f>
        <v>99.496009826660156</v>
      </c>
      <c r="I142" s="457">
        <f>'8 days Peak Overview'!T26</f>
        <v>99.554534912109375</v>
      </c>
      <c r="J142" s="457">
        <f>'8 days Peak Overview'!T9</f>
        <v>99.588836669921875</v>
      </c>
      <c r="K142" s="467">
        <f t="shared" si="11"/>
        <v>-7.7002123724052893</v>
      </c>
      <c r="L142" s="467">
        <f t="shared" si="12"/>
        <v>-33.841564468014582</v>
      </c>
      <c r="M142" s="467">
        <f t="shared" si="13"/>
        <v>-31.47277832031185</v>
      </c>
      <c r="N142" s="468">
        <v>99.4</v>
      </c>
    </row>
    <row r="143" spans="2:14">
      <c r="B143" s="459" t="s">
        <v>126</v>
      </c>
      <c r="C143" s="457">
        <f>'8 days Peak Overview'!T129</f>
        <v>99.164924621582031</v>
      </c>
      <c r="D143" s="457">
        <f>'8 days Peak Overview'!T112</f>
        <v>99.315101623535156</v>
      </c>
      <c r="E143" s="457">
        <f>'8 days Peak Overview'!T95</f>
        <v>99.210350036621094</v>
      </c>
      <c r="F143" s="457">
        <f>'8 days Peak Overview'!T78</f>
        <v>99.110374450683594</v>
      </c>
      <c r="G143" s="457">
        <f>'8 days Peak Overview'!T61</f>
        <v>98.945693969726563</v>
      </c>
      <c r="H143" s="457">
        <f>'8 days Peak Overview'!T44</f>
        <v>99.091941833496094</v>
      </c>
      <c r="I143" s="457">
        <f>'8 days Peak Overview'!T27</f>
        <v>99.331733703613281</v>
      </c>
      <c r="J143" s="457">
        <f>'8 days Peak Overview'!T10</f>
        <v>99.383567810058594</v>
      </c>
      <c r="K143" s="467">
        <f t="shared" si="11"/>
        <v>-7.7565046637211585</v>
      </c>
      <c r="L143" s="467">
        <f t="shared" si="12"/>
        <v>-26.182449408432689</v>
      </c>
      <c r="M143" s="467">
        <f t="shared" si="13"/>
        <v>2.7386983235686819</v>
      </c>
      <c r="N143" s="468">
        <v>99.4</v>
      </c>
    </row>
    <row r="144" spans="2:14">
      <c r="B144" s="459" t="s">
        <v>184</v>
      </c>
      <c r="C144" s="457">
        <f>'8 days Peak Overview'!T130</f>
        <v>99.214973449707031</v>
      </c>
      <c r="D144" s="457">
        <f>'8 days Peak Overview'!T113</f>
        <v>99.318580627441406</v>
      </c>
      <c r="E144" s="457">
        <f>'8 days Peak Overview'!T96</f>
        <v>99.287490844726563</v>
      </c>
      <c r="F144" s="457">
        <f>'8 days Peak Overview'!T79</f>
        <v>99.344093322753906</v>
      </c>
      <c r="G144" s="457">
        <f>'8 days Peak Overview'!T62</f>
        <v>99.0364990234375</v>
      </c>
      <c r="H144" s="457">
        <f>'8 days Peak Overview'!T45</f>
        <v>98.593833923339844</v>
      </c>
      <c r="I144" s="457">
        <f>'8 days Peak Overview'!T28</f>
        <v>98.925910949707031</v>
      </c>
      <c r="J144" s="457">
        <f>'8 days Peak Overview'!T11</f>
        <v>99.403450012207031</v>
      </c>
      <c r="K144" s="467">
        <f t="shared" si="11"/>
        <v>-44.459913483872342</v>
      </c>
      <c r="L144" s="467">
        <f t="shared" si="12"/>
        <v>-24.008941153603189</v>
      </c>
      <c r="M144" s="467">
        <f t="shared" si="13"/>
        <v>-0.57500203450426635</v>
      </c>
      <c r="N144" s="468">
        <v>99.4</v>
      </c>
    </row>
    <row r="145" spans="2:14">
      <c r="B145" s="459" t="s">
        <v>131</v>
      </c>
      <c r="C145" s="457">
        <f>'8 days Peak Overview'!T131</f>
        <v>99.1778564453125</v>
      </c>
      <c r="D145" s="457">
        <f>'8 days Peak Overview'!T114</f>
        <v>99.623542785644531</v>
      </c>
      <c r="E145" s="457">
        <f>'8 days Peak Overview'!T97</f>
        <v>99.634391784667969</v>
      </c>
      <c r="F145" s="457">
        <f>'8 days Peak Overview'!T80</f>
        <v>99.661331176757813</v>
      </c>
      <c r="G145" s="457">
        <f>'8 days Peak Overview'!T63</f>
        <v>99.627265930175781</v>
      </c>
      <c r="H145" s="457">
        <f>'8 days Peak Overview'!T46</f>
        <v>99.559425354003906</v>
      </c>
      <c r="I145" s="457">
        <f>'8 days Peak Overview'!T29</f>
        <v>99.633247375488281</v>
      </c>
      <c r="J145" s="457">
        <f>'8 days Peak Overview'!T12</f>
        <v>99.60552978515625</v>
      </c>
      <c r="K145" s="467">
        <f t="shared" si="11"/>
        <v>7.5575710927586277</v>
      </c>
      <c r="L145" s="467">
        <f t="shared" si="12"/>
        <v>-52.019302152932447</v>
      </c>
      <c r="M145" s="467">
        <f t="shared" si="13"/>
        <v>-39.312274639423606</v>
      </c>
      <c r="N145" s="468">
        <v>99.35</v>
      </c>
    </row>
    <row r="146" spans="2:14">
      <c r="B146" s="459" t="s">
        <v>124</v>
      </c>
      <c r="C146" s="457">
        <f>'8 days Peak Overview'!T132</f>
        <v>99.663734436035156</v>
      </c>
      <c r="D146" s="457">
        <f>'8 days Peak Overview'!T115</f>
        <v>99.68499755859375</v>
      </c>
      <c r="E146" s="457">
        <f>'8 days Peak Overview'!T98</f>
        <v>99.686492919921875</v>
      </c>
      <c r="F146" s="457">
        <f>'8 days Peak Overview'!T81</f>
        <v>99.670852661132813</v>
      </c>
      <c r="G146" s="457">
        <f>'8 days Peak Overview'!T64</f>
        <v>99.283615112304688</v>
      </c>
      <c r="H146" s="457">
        <f>'8 days Peak Overview'!T47</f>
        <v>99.617233276367188</v>
      </c>
      <c r="I146" s="457">
        <f>'8 days Peak Overview'!T30</f>
        <v>99.65069580078125</v>
      </c>
      <c r="J146" s="457">
        <f>'8 days Peak Overview'!T13</f>
        <v>99.727615356445313</v>
      </c>
      <c r="K146" s="467">
        <f t="shared" si="11"/>
        <v>-22.020793290232398</v>
      </c>
      <c r="L146" s="467">
        <f t="shared" si="12"/>
        <v>-18.997163925127623</v>
      </c>
      <c r="M146" s="467">
        <f t="shared" si="13"/>
        <v>-58.094670222356136</v>
      </c>
      <c r="N146" s="468">
        <v>99.35</v>
      </c>
    </row>
    <row r="147" spans="2:14">
      <c r="B147" s="464" t="s">
        <v>133</v>
      </c>
      <c r="C147" s="457">
        <f>'8 days Peak Overview'!T133</f>
        <v>99.395088195800781</v>
      </c>
      <c r="D147" s="457">
        <f>'8 days Peak Overview'!T116</f>
        <v>99.360404968261719</v>
      </c>
      <c r="E147" s="457">
        <f>'8 days Peak Overview'!T99</f>
        <v>99.339530944824219</v>
      </c>
      <c r="F147" s="457">
        <f>'8 days Peak Overview'!T82</f>
        <v>99.465095520019531</v>
      </c>
      <c r="G147" s="457">
        <f>'8 days Peak Overview'!T65</f>
        <v>99.342010498046875</v>
      </c>
      <c r="H147" s="457">
        <f>'8 days Peak Overview'!T48</f>
        <v>99.418228149414063</v>
      </c>
      <c r="I147" s="457">
        <f>'8 days Peak Overview'!T31</f>
        <v>99.580253601074219</v>
      </c>
      <c r="J147" s="457">
        <f>'8 days Peak Overview'!T14</f>
        <v>99.48663330078125</v>
      </c>
      <c r="K147" s="467">
        <f t="shared" si="11"/>
        <v>22.304015122598468</v>
      </c>
      <c r="L147" s="467">
        <f t="shared" si="12"/>
        <v>-15.133628463682571</v>
      </c>
      <c r="M147" s="467">
        <f t="shared" si="13"/>
        <v>-21.020507812500693</v>
      </c>
      <c r="N147" s="468">
        <v>99.35</v>
      </c>
    </row>
    <row r="148" spans="2:14">
      <c r="B148" s="464" t="s">
        <v>125</v>
      </c>
      <c r="C148" s="457">
        <f>'8 days Peak Overview'!T134</f>
        <v>99.764930725097656</v>
      </c>
      <c r="D148" s="457">
        <f>'8 days Peak Overview'!T117</f>
        <v>99.71044921875</v>
      </c>
      <c r="E148" s="457">
        <f>'8 days Peak Overview'!T100</f>
        <v>99.714607238769531</v>
      </c>
      <c r="F148" s="457">
        <f>'8 days Peak Overview'!T83</f>
        <v>99.74713134765625</v>
      </c>
      <c r="G148" s="457">
        <f>'8 days Peak Overview'!T66</f>
        <v>99.661399841308594</v>
      </c>
      <c r="H148" s="457">
        <f>'8 days Peak Overview'!T49</f>
        <v>99.501174926757813</v>
      </c>
      <c r="I148" s="457">
        <f>'8 days Peak Overview'!T32</f>
        <v>98.015892028808594</v>
      </c>
      <c r="J148" s="457">
        <f>'8 days Peak Overview'!T15</f>
        <v>99.639839172363281</v>
      </c>
      <c r="K148" s="467">
        <f t="shared" si="11"/>
        <v>-81.847720342535027</v>
      </c>
      <c r="L148" s="467">
        <f t="shared" si="12"/>
        <v>53.214760961994088</v>
      </c>
      <c r="M148" s="467">
        <f t="shared" si="13"/>
        <v>-44.590641902043757</v>
      </c>
      <c r="N148" s="468">
        <v>99.35</v>
      </c>
    </row>
    <row r="149" spans="2:14">
      <c r="B149" s="465" t="s">
        <v>127</v>
      </c>
      <c r="C149" s="457">
        <f>'8 days Peak Overview'!T135</f>
        <v>99.056770324707031</v>
      </c>
      <c r="D149" s="457">
        <f>'8 days Peak Overview'!T118</f>
        <v>98.919715881347656</v>
      </c>
      <c r="E149" s="457">
        <f>'8 days Peak Overview'!T101</f>
        <v>99.074363708496094</v>
      </c>
      <c r="F149" s="457">
        <f>'8 days Peak Overview'!T84</f>
        <v>97.940475463867188</v>
      </c>
      <c r="G149" s="457">
        <f>'8 days Peak Overview'!T67</f>
        <v>99.140724182128906</v>
      </c>
      <c r="H149" s="457">
        <f>'8 days Peak Overview'!T50</f>
        <v>99.111518859863281</v>
      </c>
      <c r="I149" s="457">
        <f>'8 days Peak Overview'!T33</f>
        <v>99.064132690429688</v>
      </c>
      <c r="J149" s="457">
        <f>'8 days Peak Overview'!T16</f>
        <v>99.206703186035156</v>
      </c>
      <c r="K149" s="467">
        <f t="shared" si="11"/>
        <v>-15.234050185055354</v>
      </c>
      <c r="L149" s="467">
        <f t="shared" si="12"/>
        <v>-15.895689592416144</v>
      </c>
      <c r="M149" s="467">
        <f t="shared" si="13"/>
        <v>-0.83789825439417898</v>
      </c>
      <c r="N149" s="468">
        <v>99.2</v>
      </c>
    </row>
    <row r="150" spans="2:14">
      <c r="B150" s="465" t="s">
        <v>129</v>
      </c>
      <c r="C150" s="457">
        <f>'8 days Peak Overview'!T136</f>
        <v>98.989578247070313</v>
      </c>
      <c r="D150" s="457">
        <f>'8 days Peak Overview'!T119</f>
        <v>98.702316284179688</v>
      </c>
      <c r="E150" s="457">
        <f>'8 days Peak Overview'!T102</f>
        <v>99.050994873046875</v>
      </c>
      <c r="F150" s="457">
        <f>'8 days Peak Overview'!T85</f>
        <v>98.980247497558594</v>
      </c>
      <c r="G150" s="457">
        <f>'8 days Peak Overview'!T68</f>
        <v>98.980560302734375</v>
      </c>
      <c r="H150" s="457">
        <f>'8 days Peak Overview'!T51</f>
        <v>98.993324279785156</v>
      </c>
      <c r="I150" s="457">
        <f>'8 days Peak Overview'!T34</f>
        <v>98.989837646484375</v>
      </c>
      <c r="J150" s="457">
        <f>'8 days Peak Overview'!T17</f>
        <v>99.089744567871094</v>
      </c>
      <c r="K150" s="467">
        <f t="shared" si="11"/>
        <v>-9.8901845865683811</v>
      </c>
      <c r="L150" s="467">
        <f t="shared" si="12"/>
        <v>-9.9133179298992733</v>
      </c>
      <c r="M150" s="467">
        <f t="shared" si="13"/>
        <v>13.781929016113686</v>
      </c>
      <c r="N150" s="468">
        <v>99.2</v>
      </c>
    </row>
    <row r="151" spans="2:14">
      <c r="B151" s="451" t="s">
        <v>130</v>
      </c>
      <c r="C151" s="457">
        <f>'8 days Peak Overview'!T137</f>
        <v>99.579116821289063</v>
      </c>
      <c r="D151" s="457">
        <f>'8 days Peak Overview'!T120</f>
        <v>99.532119750976563</v>
      </c>
      <c r="E151" s="457">
        <f>'8 days Peak Overview'!T103</f>
        <v>99.556892395019531</v>
      </c>
      <c r="F151" s="457">
        <f>'8 days Peak Overview'!T86</f>
        <v>99.445259094238281</v>
      </c>
      <c r="G151" s="457">
        <f>'8 days Peak Overview'!T69</f>
        <v>99.593963623046875</v>
      </c>
      <c r="H151" s="457">
        <f>'8 days Peak Overview'!T52</f>
        <v>99.607208251953125</v>
      </c>
      <c r="I151" s="457">
        <f>'8 days Peak Overview'!T35</f>
        <v>99.466438293457031</v>
      </c>
      <c r="J151" s="457">
        <f>'8 days Peak Overview'!T18</f>
        <v>99.550422668457031</v>
      </c>
      <c r="K151" s="467">
        <f t="shared" si="11"/>
        <v>-15.740330306713377</v>
      </c>
      <c r="L151" s="467">
        <f t="shared" si="12"/>
        <v>6.8176050465866656</v>
      </c>
      <c r="M151" s="467">
        <f t="shared" si="13"/>
        <v>-43.802833557128707</v>
      </c>
      <c r="N151" s="468">
        <v>99.2</v>
      </c>
    </row>
    <row r="152" spans="2:14">
      <c r="B152" s="466" t="s">
        <v>132</v>
      </c>
      <c r="C152" s="457">
        <f>'8 days Peak Overview'!T138</f>
        <v>99.372764587402344</v>
      </c>
      <c r="D152" s="457">
        <f>'8 days Peak Overview'!T121</f>
        <v>99.419868469238281</v>
      </c>
      <c r="E152" s="457">
        <f>'8 days Peak Overview'!T104</f>
        <v>99.355644226074219</v>
      </c>
      <c r="F152" s="457">
        <f>'8 days Peak Overview'!T87</f>
        <v>99.340309143066406</v>
      </c>
      <c r="G152" s="457">
        <f>'8 days Peak Overview'!T70</f>
        <v>99.384246826171875</v>
      </c>
      <c r="H152" s="457">
        <f>'8 days Peak Overview'!T53</f>
        <v>99.509315490722656</v>
      </c>
      <c r="I152" s="457">
        <f>'8 days Peak Overview'!T36</f>
        <v>99.302238464355469</v>
      </c>
      <c r="J152" s="457">
        <f>'8 days Peak Overview'!T19</f>
        <v>99.376571655273438</v>
      </c>
      <c r="K152" s="467">
        <f t="shared" si="11"/>
        <v>-10.653093803645429</v>
      </c>
      <c r="L152" s="467">
        <f t="shared" si="12"/>
        <v>-0.60695996983445433</v>
      </c>
      <c r="M152" s="467">
        <f t="shared" si="13"/>
        <v>-22.07145690917941</v>
      </c>
      <c r="N152" s="468">
        <v>99.2</v>
      </c>
    </row>
    <row r="154" spans="2:14">
      <c r="C154" s="462">
        <v>122</v>
      </c>
      <c r="D154" s="462">
        <v>105</v>
      </c>
      <c r="E154" s="462">
        <v>88</v>
      </c>
      <c r="F154" s="462">
        <v>71</v>
      </c>
      <c r="G154" s="462">
        <v>54</v>
      </c>
      <c r="H154" s="462">
        <v>37</v>
      </c>
      <c r="I154" s="462">
        <v>20</v>
      </c>
      <c r="J154" s="462">
        <v>3</v>
      </c>
    </row>
    <row r="155" spans="2:14" ht="38.25">
      <c r="B155" s="451" t="s">
        <v>160</v>
      </c>
      <c r="C155" s="452">
        <f>'8 days Overview'!$A$127</f>
        <v>41908</v>
      </c>
      <c r="D155" s="452">
        <f>'8 days Overview'!$A$110</f>
        <v>41909</v>
      </c>
      <c r="E155" s="452">
        <f>'8 days Overview'!$A$93</f>
        <v>41910</v>
      </c>
      <c r="F155" s="452">
        <f>'8 days Overview'!$A$76</f>
        <v>41911</v>
      </c>
      <c r="G155" s="452">
        <f>'8 days Overview'!$A$59</f>
        <v>41912</v>
      </c>
      <c r="H155" s="452">
        <f>'8 days Overview'!$A$42</f>
        <v>41913</v>
      </c>
      <c r="I155" s="453">
        <f>'8 days Overview'!$A$25</f>
        <v>41914</v>
      </c>
      <c r="J155" s="453">
        <f>'8 days Overview'!$A$8</f>
        <v>41915</v>
      </c>
      <c r="K155" s="454" t="s">
        <v>187</v>
      </c>
      <c r="L155" s="454" t="s">
        <v>188</v>
      </c>
      <c r="M155" s="455" t="s">
        <v>189</v>
      </c>
      <c r="N155" s="454" t="s">
        <v>13</v>
      </c>
    </row>
    <row r="156" spans="2:14">
      <c r="B156" s="451" t="s">
        <v>6</v>
      </c>
      <c r="C156" s="457">
        <f>'8 days Peak Overview'!X122</f>
        <v>0.35749003607361823</v>
      </c>
      <c r="D156" s="457">
        <f>'8 days Peak Overview'!X105</f>
        <v>0.35960655183071816</v>
      </c>
      <c r="E156" s="457">
        <f>'8 days Peak Overview'!X88</f>
        <v>0.35965280770762525</v>
      </c>
      <c r="F156" s="457">
        <f>'8 days Peak Overview'!X71</f>
        <v>0.3575771948587626</v>
      </c>
      <c r="G156" s="457">
        <f>'8 days Peak Overview'!X54</f>
        <v>0.35467679024832405</v>
      </c>
      <c r="H156" s="457">
        <f>'8 days Peak Overview'!X37</f>
        <v>0.37188541074130188</v>
      </c>
      <c r="I156" s="457">
        <f>'8 days Peak Overview'!X20</f>
        <v>0.36230423161665554</v>
      </c>
      <c r="J156" s="457">
        <f>'8 days Peak Overview'!X3</f>
        <v>0.33912103691804074</v>
      </c>
      <c r="K156" s="467">
        <f t="shared" ref="K156" si="14">(J156-I156)/I156*100</f>
        <v>-6.3988197419522042</v>
      </c>
      <c r="L156" s="467">
        <f t="shared" ref="L156" si="15">(J156-C156)/C156*100</f>
        <v>-5.1383247928607299</v>
      </c>
      <c r="M156" s="467">
        <f t="shared" ref="M156" si="16">(J156-N156)/N156*100</f>
        <v>-0.25851855351743619</v>
      </c>
      <c r="N156" s="468">
        <v>0.34</v>
      </c>
    </row>
    <row r="157" spans="2:14">
      <c r="B157" s="459" t="s">
        <v>121</v>
      </c>
      <c r="C157" s="457">
        <f>'8 days Peak Overview'!X126</f>
        <v>0.3173542320728302</v>
      </c>
      <c r="D157" s="457">
        <f>'8 days Peak Overview'!X109</f>
        <v>0.30835419893264771</v>
      </c>
      <c r="E157" s="457">
        <f>'8 days Peak Overview'!X92</f>
        <v>0.31662341952323914</v>
      </c>
      <c r="F157" s="457">
        <f>'8 days Peak Overview'!X75</f>
        <v>0.29211199283599854</v>
      </c>
      <c r="G157" s="457">
        <f>'8 days Peak Overview'!X58</f>
        <v>0.32538992166519165</v>
      </c>
      <c r="H157" s="457">
        <f>'8 days Peak Overview'!X41</f>
        <v>0.32002308964729309</v>
      </c>
      <c r="I157" s="457">
        <f>'8 days Peak Overview'!X24</f>
        <v>0.32065334916114807</v>
      </c>
      <c r="J157" s="457">
        <f>'8 days Peak Overview'!X7</f>
        <v>0.28965172171592712</v>
      </c>
      <c r="K157" s="467">
        <f t="shared" ref="K157:K169" si="17">(J157-I157)/I157*100</f>
        <v>-9.668268716457634</v>
      </c>
      <c r="L157" s="467">
        <f t="shared" ref="L157:L169" si="18">(J157-C157)/C157*100</f>
        <v>-8.7292077928066121</v>
      </c>
      <c r="M157" s="467">
        <f t="shared" ref="M157:M169" si="19">(J157-N157)/N157*100</f>
        <v>-3.449426094690955</v>
      </c>
      <c r="N157" s="468">
        <v>0.3</v>
      </c>
    </row>
    <row r="158" spans="2:14">
      <c r="B158" s="459" t="s">
        <v>123</v>
      </c>
      <c r="C158" s="457">
        <f>'8 days Peak Overview'!X127</f>
        <v>0.29846465587615967</v>
      </c>
      <c r="D158" s="457">
        <f>'8 days Peak Overview'!X110</f>
        <v>0.34852525591850281</v>
      </c>
      <c r="E158" s="457">
        <f>'8 days Peak Overview'!X93</f>
        <v>0.28339746594429016</v>
      </c>
      <c r="F158" s="457">
        <f>'8 days Peak Overview'!X76</f>
        <v>0.30690217018127441</v>
      </c>
      <c r="G158" s="457">
        <f>'8 days Peak Overview'!X59</f>
        <v>0.34219548106193542</v>
      </c>
      <c r="H158" s="457">
        <f>'8 days Peak Overview'!X42</f>
        <v>0.28401243686676025</v>
      </c>
      <c r="I158" s="457">
        <f>'8 days Peak Overview'!X25</f>
        <v>0.26982811093330383</v>
      </c>
      <c r="J158" s="457">
        <f>'8 days Peak Overview'!X8</f>
        <v>0.27202266454696655</v>
      </c>
      <c r="K158" s="467">
        <f t="shared" si="17"/>
        <v>0.81331541256839979</v>
      </c>
      <c r="L158" s="467">
        <f t="shared" si="18"/>
        <v>-8.8593375492220918</v>
      </c>
      <c r="M158" s="467">
        <f t="shared" si="19"/>
        <v>-9.3257784843444789</v>
      </c>
      <c r="N158" s="468">
        <v>0.3</v>
      </c>
    </row>
    <row r="159" spans="2:14">
      <c r="B159" s="459" t="s">
        <v>183</v>
      </c>
      <c r="C159" s="457">
        <f>'8 days Peak Overview'!X128</f>
        <v>0.27506247162818909</v>
      </c>
      <c r="D159" s="457">
        <f>'8 days Peak Overview'!X111</f>
        <v>0.26710104942321777</v>
      </c>
      <c r="E159" s="457">
        <f>'8 days Peak Overview'!X94</f>
        <v>0.26070219278335571</v>
      </c>
      <c r="F159" s="457">
        <f>'8 days Peak Overview'!X77</f>
        <v>0.28022998571395874</v>
      </c>
      <c r="G159" s="457">
        <f>'8 days Peak Overview'!X60</f>
        <v>0.33071890473365784</v>
      </c>
      <c r="H159" s="457">
        <f>'8 days Peak Overview'!X43</f>
        <v>0.31871598958969116</v>
      </c>
      <c r="I159" s="457">
        <f>'8 days Peak Overview'!X26</f>
        <v>0.27917319536209106</v>
      </c>
      <c r="J159" s="457">
        <f>'8 days Peak Overview'!X9</f>
        <v>0.24586310982704163</v>
      </c>
      <c r="K159" s="467">
        <f t="shared" si="17"/>
        <v>-11.931691898946763</v>
      </c>
      <c r="L159" s="467">
        <f t="shared" si="18"/>
        <v>-10.615538218756788</v>
      </c>
      <c r="M159" s="467">
        <f t="shared" si="19"/>
        <v>-18.04563005765279</v>
      </c>
      <c r="N159" s="468">
        <v>0.3</v>
      </c>
    </row>
    <row r="160" spans="2:14">
      <c r="B160" s="459" t="s">
        <v>126</v>
      </c>
      <c r="C160" s="457">
        <f>'8 days Peak Overview'!X129</f>
        <v>0.38629361987113953</v>
      </c>
      <c r="D160" s="457">
        <f>'8 days Peak Overview'!X112</f>
        <v>0.35181298851966858</v>
      </c>
      <c r="E160" s="457">
        <f>'8 days Peak Overview'!X95</f>
        <v>0.38569328188896179</v>
      </c>
      <c r="F160" s="457">
        <f>'8 days Peak Overview'!X78</f>
        <v>0.35360312461853027</v>
      </c>
      <c r="G160" s="457">
        <f>'8 days Peak Overview'!X61</f>
        <v>0.37384718656539917</v>
      </c>
      <c r="H160" s="457">
        <f>'8 days Peak Overview'!X44</f>
        <v>0.59448474645614624</v>
      </c>
      <c r="I160" s="457">
        <f>'8 days Peak Overview'!X27</f>
        <v>0.34770697355270386</v>
      </c>
      <c r="J160" s="457">
        <f>'8 days Peak Overview'!X10</f>
        <v>0.33707672357559204</v>
      </c>
      <c r="K160" s="467">
        <f t="shared" si="17"/>
        <v>-3.0572438247346603</v>
      </c>
      <c r="L160" s="467">
        <f t="shared" si="18"/>
        <v>-12.740799682885093</v>
      </c>
      <c r="M160" s="467">
        <f t="shared" si="19"/>
        <v>12.358907858530685</v>
      </c>
      <c r="N160" s="468">
        <v>0.3</v>
      </c>
    </row>
    <row r="161" spans="2:14">
      <c r="B161" s="459" t="s">
        <v>184</v>
      </c>
      <c r="C161" s="457">
        <f>'8 days Peak Overview'!X130</f>
        <v>0.26051199436187744</v>
      </c>
      <c r="D161" s="457">
        <f>'8 days Peak Overview'!X113</f>
        <v>0.27706122398376465</v>
      </c>
      <c r="E161" s="457">
        <f>'8 days Peak Overview'!X96</f>
        <v>0.27778226137161255</v>
      </c>
      <c r="F161" s="457">
        <f>'8 days Peak Overview'!X79</f>
        <v>0.22786101698875427</v>
      </c>
      <c r="G161" s="457">
        <f>'8 days Peak Overview'!X62</f>
        <v>0.25198233127593994</v>
      </c>
      <c r="H161" s="457">
        <f>'8 days Peak Overview'!X45</f>
        <v>0.28449231386184692</v>
      </c>
      <c r="I161" s="457">
        <f>'8 days Peak Overview'!X28</f>
        <v>0.28953665494918823</v>
      </c>
      <c r="J161" s="457">
        <f>'8 days Peak Overview'!X11</f>
        <v>0.25098463892936707</v>
      </c>
      <c r="K161" s="467">
        <f t="shared" si="17"/>
        <v>-13.315072672434788</v>
      </c>
      <c r="L161" s="467">
        <f t="shared" si="18"/>
        <v>-3.6571657500252819</v>
      </c>
      <c r="M161" s="467">
        <f t="shared" si="19"/>
        <v>-16.338453690210976</v>
      </c>
      <c r="N161" s="468">
        <v>0.3</v>
      </c>
    </row>
    <row r="162" spans="2:14">
      <c r="B162" s="459" t="s">
        <v>131</v>
      </c>
      <c r="C162" s="457">
        <f>'8 days Peak Overview'!X131</f>
        <v>0.27660068869590759</v>
      </c>
      <c r="D162" s="457">
        <f>'8 days Peak Overview'!X114</f>
        <v>0.27906715869903564</v>
      </c>
      <c r="E162" s="457">
        <f>'8 days Peak Overview'!X97</f>
        <v>0.28507959842681885</v>
      </c>
      <c r="F162" s="457">
        <f>'8 days Peak Overview'!X80</f>
        <v>0.28090527653694153</v>
      </c>
      <c r="G162" s="457">
        <f>'8 days Peak Overview'!X63</f>
        <v>0.26625066995620728</v>
      </c>
      <c r="H162" s="457">
        <f>'8 days Peak Overview'!X46</f>
        <v>0.25519281625747681</v>
      </c>
      <c r="I162" s="457">
        <f>'8 days Peak Overview'!X29</f>
        <v>0.28054481744766235</v>
      </c>
      <c r="J162" s="457">
        <f>'8 days Peak Overview'!X12</f>
        <v>0.28477859497070313</v>
      </c>
      <c r="K162" s="467">
        <f t="shared" si="17"/>
        <v>1.5091269771292828</v>
      </c>
      <c r="L162" s="467">
        <f t="shared" si="18"/>
        <v>2.9565748058517136</v>
      </c>
      <c r="M162" s="467">
        <f t="shared" si="19"/>
        <v>-5.0738016764322875</v>
      </c>
      <c r="N162" s="468">
        <v>0.3</v>
      </c>
    </row>
    <row r="163" spans="2:14">
      <c r="B163" s="459" t="s">
        <v>124</v>
      </c>
      <c r="C163" s="457">
        <f>'8 days Peak Overview'!X132</f>
        <v>0.32199472188949585</v>
      </c>
      <c r="D163" s="457">
        <f>'8 days Peak Overview'!X115</f>
        <v>0.2980034351348877</v>
      </c>
      <c r="E163" s="457">
        <f>'8 days Peak Overview'!X98</f>
        <v>0.30443435907363892</v>
      </c>
      <c r="F163" s="457">
        <f>'8 days Peak Overview'!X81</f>
        <v>0.31238022446632385</v>
      </c>
      <c r="G163" s="457">
        <f>'8 days Peak Overview'!X64</f>
        <v>0.33021849393844604</v>
      </c>
      <c r="H163" s="457">
        <f>'8 days Peak Overview'!X47</f>
        <v>0.33202508091926575</v>
      </c>
      <c r="I163" s="457">
        <f>'8 days Peak Overview'!X30</f>
        <v>0.32437887787818909</v>
      </c>
      <c r="J163" s="457">
        <f>'8 days Peak Overview'!X13</f>
        <v>0.29292497038841248</v>
      </c>
      <c r="K163" s="467">
        <f t="shared" si="17"/>
        <v>-9.6966570991062486</v>
      </c>
      <c r="L163" s="467">
        <f t="shared" si="18"/>
        <v>-9.0280211211225101</v>
      </c>
      <c r="M163" s="467">
        <f t="shared" si="19"/>
        <v>-2.3583432038625047</v>
      </c>
      <c r="N163" s="468">
        <v>0.3</v>
      </c>
    </row>
    <row r="164" spans="2:14">
      <c r="B164" s="464" t="s">
        <v>133</v>
      </c>
      <c r="C164" s="457">
        <f>'8 days Peak Overview'!X133</f>
        <v>0.3254162073135376</v>
      </c>
      <c r="D164" s="457">
        <f>'8 days Peak Overview'!X116</f>
        <v>0.32067412137985229</v>
      </c>
      <c r="E164" s="457">
        <f>'8 days Peak Overview'!X99</f>
        <v>0.33579748868942261</v>
      </c>
      <c r="F164" s="457">
        <f>'8 days Peak Overview'!X82</f>
        <v>0.31529438495635986</v>
      </c>
      <c r="G164" s="457">
        <f>'8 days Peak Overview'!X65</f>
        <v>0.32894515991210938</v>
      </c>
      <c r="H164" s="457">
        <f>'8 days Peak Overview'!X48</f>
        <v>0.28403279185295105</v>
      </c>
      <c r="I164" s="457">
        <f>'8 days Peak Overview'!X31</f>
        <v>0.29082238674163818</v>
      </c>
      <c r="J164" s="457">
        <f>'8 days Peak Overview'!X14</f>
        <v>0.30239304900169373</v>
      </c>
      <c r="K164" s="467">
        <f t="shared" si="17"/>
        <v>3.9786009563062716</v>
      </c>
      <c r="L164" s="467">
        <f t="shared" si="18"/>
        <v>-7.0749882133747333</v>
      </c>
      <c r="M164" s="467">
        <f t="shared" si="19"/>
        <v>0.79768300056457897</v>
      </c>
      <c r="N164" s="468">
        <v>0.3</v>
      </c>
    </row>
    <row r="165" spans="2:14">
      <c r="B165" s="464" t="s">
        <v>125</v>
      </c>
      <c r="C165" s="457">
        <f>'8 days Peak Overview'!X134</f>
        <v>0.21946214139461517</v>
      </c>
      <c r="D165" s="457">
        <f>'8 days Peak Overview'!X117</f>
        <v>0.21217562258243561</v>
      </c>
      <c r="E165" s="457">
        <f>'8 days Peak Overview'!X100</f>
        <v>0.2337498664855957</v>
      </c>
      <c r="F165" s="457">
        <f>'8 days Peak Overview'!X83</f>
        <v>0.21915434300899506</v>
      </c>
      <c r="G165" s="457">
        <f>'8 days Peak Overview'!X66</f>
        <v>0.20351338386535645</v>
      </c>
      <c r="H165" s="457">
        <f>'8 days Peak Overview'!X49</f>
        <v>0.20726147294044495</v>
      </c>
      <c r="I165" s="457">
        <f>'8 days Peak Overview'!X32</f>
        <v>0.22360165417194366</v>
      </c>
      <c r="J165" s="457">
        <f>'8 days Peak Overview'!X15</f>
        <v>0.23035834729671478</v>
      </c>
      <c r="K165" s="467">
        <f t="shared" si="17"/>
        <v>3.021754534774328</v>
      </c>
      <c r="L165" s="467">
        <f t="shared" si="18"/>
        <v>4.9649592557775728</v>
      </c>
      <c r="M165" s="467">
        <f t="shared" si="19"/>
        <v>-23.213884234428402</v>
      </c>
      <c r="N165" s="468">
        <v>0.3</v>
      </c>
    </row>
    <row r="166" spans="2:14">
      <c r="B166" s="465" t="s">
        <v>127</v>
      </c>
      <c r="C166" s="457">
        <f>'8 days Peak Overview'!X135</f>
        <v>0.72030544281005859</v>
      </c>
      <c r="D166" s="457">
        <f>'8 days Peak Overview'!X118</f>
        <v>0.75724297761917114</v>
      </c>
      <c r="E166" s="457">
        <f>'8 days Peak Overview'!X101</f>
        <v>0.7884070873260498</v>
      </c>
      <c r="F166" s="457">
        <f>'8 days Peak Overview'!X84</f>
        <v>0.83478665351867676</v>
      </c>
      <c r="G166" s="457">
        <f>'8 days Peak Overview'!X67</f>
        <v>0.68463045358657837</v>
      </c>
      <c r="H166" s="457">
        <f>'8 days Peak Overview'!X50</f>
        <v>0.73111504316329956</v>
      </c>
      <c r="I166" s="457">
        <f>'8 days Peak Overview'!X33</f>
        <v>0.77942401170730591</v>
      </c>
      <c r="J166" s="457">
        <f>'8 days Peak Overview'!X16</f>
        <v>0.7187989354133606</v>
      </c>
      <c r="K166" s="467">
        <f t="shared" si="17"/>
        <v>-7.7781894557171549</v>
      </c>
      <c r="L166" s="467">
        <f t="shared" si="18"/>
        <v>-0.20914841220979882</v>
      </c>
      <c r="M166" s="467">
        <f t="shared" si="19"/>
        <v>2.6855622019086631</v>
      </c>
      <c r="N166" s="468">
        <v>0.7</v>
      </c>
    </row>
    <row r="167" spans="2:14">
      <c r="B167" s="465" t="s">
        <v>129</v>
      </c>
      <c r="C167" s="457">
        <f>'8 days Peak Overview'!X136</f>
        <v>0.85174661874771118</v>
      </c>
      <c r="D167" s="457">
        <f>'8 days Peak Overview'!X119</f>
        <v>0.80166316032409668</v>
      </c>
      <c r="E167" s="457">
        <f>'8 days Peak Overview'!X102</f>
        <v>0.80598646402359009</v>
      </c>
      <c r="F167" s="457">
        <f>'8 days Peak Overview'!X85</f>
        <v>0.7804298996925354</v>
      </c>
      <c r="G167" s="457">
        <f>'8 days Peak Overview'!X68</f>
        <v>0.80006951093673706</v>
      </c>
      <c r="H167" s="457">
        <f>'8 days Peak Overview'!X51</f>
        <v>0.8231162428855896</v>
      </c>
      <c r="I167" s="457">
        <f>'8 days Peak Overview'!X34</f>
        <v>0.80145198106765747</v>
      </c>
      <c r="J167" s="457">
        <f>'8 days Peak Overview'!X17</f>
        <v>0.76831686496734619</v>
      </c>
      <c r="K167" s="467">
        <f t="shared" si="17"/>
        <v>-4.1343857003348097</v>
      </c>
      <c r="L167" s="467">
        <f t="shared" si="18"/>
        <v>-9.795137655260481</v>
      </c>
      <c r="M167" s="467">
        <f t="shared" si="19"/>
        <v>9.7595521381923209</v>
      </c>
      <c r="N167" s="468">
        <v>0.7</v>
      </c>
    </row>
    <row r="168" spans="2:14">
      <c r="B168" s="451" t="s">
        <v>130</v>
      </c>
      <c r="C168" s="457">
        <f>'8 days Peak Overview'!X137</f>
        <v>0.49358135461807251</v>
      </c>
      <c r="D168" s="457">
        <f>'8 days Peak Overview'!X120</f>
        <v>0.58188164234161377</v>
      </c>
      <c r="E168" s="457">
        <f>'8 days Peak Overview'!X103</f>
        <v>0.62165224552154541</v>
      </c>
      <c r="F168" s="457">
        <f>'8 days Peak Overview'!X86</f>
        <v>0.62013775110244751</v>
      </c>
      <c r="G168" s="457">
        <f>'8 days Peak Overview'!X69</f>
        <v>0.5260312557220459</v>
      </c>
      <c r="H168" s="457">
        <f>'8 days Peak Overview'!X52</f>
        <v>0.56446027755737305</v>
      </c>
      <c r="I168" s="457">
        <f>'8 days Peak Overview'!X35</f>
        <v>0.59914654493331909</v>
      </c>
      <c r="J168" s="457">
        <f>'8 days Peak Overview'!X18</f>
        <v>0.52190083265304565</v>
      </c>
      <c r="K168" s="467">
        <f t="shared" si="17"/>
        <v>-12.892624172416841</v>
      </c>
      <c r="L168" s="467">
        <f t="shared" si="18"/>
        <v>5.7375502072776685</v>
      </c>
      <c r="M168" s="467">
        <f t="shared" si="19"/>
        <v>-25.442738192422041</v>
      </c>
      <c r="N168" s="468">
        <v>0.7</v>
      </c>
    </row>
    <row r="169" spans="2:14">
      <c r="B169" s="466" t="s">
        <v>132</v>
      </c>
      <c r="C169" s="457">
        <f>'8 days Peak Overview'!X138</f>
        <v>0.52042824029922485</v>
      </c>
      <c r="D169" s="457">
        <f>'8 days Peak Overview'!X121</f>
        <v>0.54989039897918701</v>
      </c>
      <c r="E169" s="457">
        <f>'8 days Peak Overview'!X104</f>
        <v>0.6387438178062439</v>
      </c>
      <c r="F169" s="457">
        <f>'8 days Peak Overview'!X87</f>
        <v>0.6529269814491272</v>
      </c>
      <c r="G169" s="457">
        <f>'8 days Peak Overview'!X70</f>
        <v>0.56296122074127197</v>
      </c>
      <c r="H169" s="457">
        <f>'8 days Peak Overview'!X53</f>
        <v>0.6301875114440918</v>
      </c>
      <c r="I169" s="457">
        <f>'8 days Peak Overview'!X36</f>
        <v>0.71307015419006348</v>
      </c>
      <c r="J169" s="457">
        <f>'8 days Peak Overview'!X19</f>
        <v>0.59555023908615112</v>
      </c>
      <c r="K169" s="467">
        <f t="shared" si="17"/>
        <v>-16.480834937958754</v>
      </c>
      <c r="L169" s="467">
        <f t="shared" si="18"/>
        <v>14.434650729893944</v>
      </c>
      <c r="M169" s="467">
        <f t="shared" si="19"/>
        <v>-14.921394416264119</v>
      </c>
      <c r="N169" s="468">
        <v>0.7</v>
      </c>
    </row>
    <row r="171" spans="2:14">
      <c r="C171" s="462">
        <v>122</v>
      </c>
      <c r="D171" s="462">
        <v>105</v>
      </c>
      <c r="E171" s="462">
        <v>88</v>
      </c>
      <c r="F171" s="462">
        <v>71</v>
      </c>
      <c r="G171" s="462">
        <v>54</v>
      </c>
      <c r="H171" s="462">
        <v>37</v>
      </c>
      <c r="I171" s="462">
        <v>20</v>
      </c>
      <c r="J171" s="462">
        <v>3</v>
      </c>
    </row>
    <row r="172" spans="2:14" ht="38.25">
      <c r="B172" s="451" t="s">
        <v>161</v>
      </c>
      <c r="C172" s="452">
        <f>'8 days Overview'!$A$127</f>
        <v>41908</v>
      </c>
      <c r="D172" s="452">
        <f>'8 days Overview'!$A$110</f>
        <v>41909</v>
      </c>
      <c r="E172" s="452">
        <f>'8 days Overview'!$A$93</f>
        <v>41910</v>
      </c>
      <c r="F172" s="452">
        <f>'8 days Overview'!$A$76</f>
        <v>41911</v>
      </c>
      <c r="G172" s="452">
        <f>'8 days Overview'!$A$59</f>
        <v>41912</v>
      </c>
      <c r="H172" s="452">
        <f>'8 days Overview'!$A$42</f>
        <v>41913</v>
      </c>
      <c r="I172" s="453">
        <f>'8 days Overview'!$A$25</f>
        <v>41914</v>
      </c>
      <c r="J172" s="453">
        <f>'8 days Overview'!$A$8</f>
        <v>41915</v>
      </c>
      <c r="K172" s="454" t="s">
        <v>187</v>
      </c>
      <c r="L172" s="454" t="s">
        <v>188</v>
      </c>
      <c r="M172" s="455" t="s">
        <v>189</v>
      </c>
      <c r="N172" s="454" t="s">
        <v>13</v>
      </c>
    </row>
    <row r="173" spans="2:14">
      <c r="B173" s="451" t="s">
        <v>6</v>
      </c>
      <c r="C173" s="457">
        <f>'8 days Peak Overview'!AC122</f>
        <v>98.39442741909555</v>
      </c>
      <c r="D173" s="457">
        <f>'8 days Peak Overview'!AC105</f>
        <v>98.396102498848535</v>
      </c>
      <c r="E173" s="457">
        <f>'8 days Peak Overview'!AC88</f>
        <v>98.393415461042068</v>
      </c>
      <c r="F173" s="457">
        <f>'8 days Peak Overview'!AC71</f>
        <v>98.371345161536951</v>
      </c>
      <c r="G173" s="457">
        <f>'8 days Peak Overview'!AC54</f>
        <v>98.351660915469907</v>
      </c>
      <c r="H173" s="457">
        <f>'8 days Peak Overview'!AC37</f>
        <v>98.400353548364066</v>
      </c>
      <c r="I173" s="457">
        <f>'8 days Peak Overview'!AC20</f>
        <v>98.330441326174395</v>
      </c>
      <c r="J173" s="457">
        <f>'8 days Peak Overview'!AC3</f>
        <v>98.366906473485272</v>
      </c>
      <c r="K173" s="467">
        <f t="shared" ref="K173" si="20">-(J173-I173)/(100-I173)*100</f>
        <v>-2.1841189460758597</v>
      </c>
      <c r="L173" s="467">
        <f t="shared" ref="L173" si="21">-(J173-C173)/(100-C173)*100</f>
        <v>1.7140891628065855</v>
      </c>
      <c r="M173" s="467">
        <f t="shared" ref="M173" si="22">-(J173-N173)/(100-N173)*100</f>
        <v>-3.9356749108985429</v>
      </c>
      <c r="N173" s="468">
        <v>98.3</v>
      </c>
    </row>
    <row r="174" spans="2:14">
      <c r="B174" s="459" t="s">
        <v>121</v>
      </c>
      <c r="C174" s="457">
        <f>'8 days Peak Overview'!AC126</f>
        <v>98.874824523925781</v>
      </c>
      <c r="D174" s="457">
        <f>'8 days Peak Overview'!AC109</f>
        <v>98.886375427246094</v>
      </c>
      <c r="E174" s="457">
        <f>'8 days Peak Overview'!AC92</f>
        <v>98.886215209960937</v>
      </c>
      <c r="F174" s="457">
        <f>'8 days Peak Overview'!AC75</f>
        <v>98.961189270019531</v>
      </c>
      <c r="G174" s="457">
        <f>'8 days Peak Overview'!AC58</f>
        <v>98.925643920898438</v>
      </c>
      <c r="H174" s="457">
        <f>'8 days Peak Overview'!AC41</f>
        <v>98.930854797363281</v>
      </c>
      <c r="I174" s="457">
        <f>'8 days Peak Overview'!AC24</f>
        <v>98.911895751953125</v>
      </c>
      <c r="J174" s="457">
        <f>'8 days Peak Overview'!AC7</f>
        <v>98.916763305664063</v>
      </c>
      <c r="K174" s="467">
        <f t="shared" ref="K174:K186" si="23">-(J174-I174)/(100-I174)*100</f>
        <v>-0.44734258869723748</v>
      </c>
      <c r="L174" s="467">
        <f t="shared" ref="L174:L186" si="24">-(J174-C174)/(100-C174)*100</f>
        <v>-3.7273103289281866</v>
      </c>
      <c r="M174" s="467">
        <f t="shared" ref="M174:M186" si="25">-(J174-N174)/(100-N174)*100</f>
        <v>-30.11376165574584</v>
      </c>
      <c r="N174" s="468">
        <v>98.45</v>
      </c>
    </row>
    <row r="175" spans="2:14">
      <c r="B175" s="459" t="s">
        <v>123</v>
      </c>
      <c r="C175" s="457">
        <f>'8 days Peak Overview'!AC127</f>
        <v>98.88446044921875</v>
      </c>
      <c r="D175" s="457">
        <f>'8 days Peak Overview'!AC110</f>
        <v>99.059928894042969</v>
      </c>
      <c r="E175" s="457">
        <f>'8 days Peak Overview'!AC93</f>
        <v>98.657402038574219</v>
      </c>
      <c r="F175" s="457">
        <f>'8 days Peak Overview'!AC76</f>
        <v>98.812782287597656</v>
      </c>
      <c r="G175" s="457">
        <f>'8 days Peak Overview'!AC59</f>
        <v>98.774894714355469</v>
      </c>
      <c r="H175" s="457">
        <f>'8 days Peak Overview'!AC42</f>
        <v>98.759780883789063</v>
      </c>
      <c r="I175" s="457">
        <f>'8 days Peak Overview'!AC25</f>
        <v>98.73370361328125</v>
      </c>
      <c r="J175" s="457">
        <f>'8 days Peak Overview'!AC8</f>
        <v>98.901824951171875</v>
      </c>
      <c r="K175" s="467">
        <f t="shared" si="23"/>
        <v>-13.276618306261145</v>
      </c>
      <c r="L175" s="467">
        <f t="shared" si="24"/>
        <v>-1.5566011927559227</v>
      </c>
      <c r="M175" s="467">
        <f t="shared" si="25"/>
        <v>-29.14999684979826</v>
      </c>
      <c r="N175" s="468">
        <v>98.45</v>
      </c>
    </row>
    <row r="176" spans="2:14">
      <c r="B176" s="459" t="s">
        <v>183</v>
      </c>
      <c r="C176" s="457">
        <f>'8 days Peak Overview'!AC128</f>
        <v>97.548614501953125</v>
      </c>
      <c r="D176" s="457">
        <f>'8 days Peak Overview'!AC111</f>
        <v>97.773109436035156</v>
      </c>
      <c r="E176" s="457">
        <f>'8 days Peak Overview'!AC94</f>
        <v>97.747138977050781</v>
      </c>
      <c r="F176" s="457">
        <f>'8 days Peak Overview'!AC77</f>
        <v>97.541580200195313</v>
      </c>
      <c r="G176" s="457">
        <f>'8 days Peak Overview'!AC60</f>
        <v>97.622634887695313</v>
      </c>
      <c r="H176" s="457">
        <f>'8 days Peak Overview'!AC43</f>
        <v>97.6658935546875</v>
      </c>
      <c r="I176" s="457">
        <f>'8 days Peak Overview'!AC26</f>
        <v>97.73101806640625</v>
      </c>
      <c r="J176" s="457">
        <f>'8 days Peak Overview'!AC9</f>
        <v>98.017425537109375</v>
      </c>
      <c r="K176" s="467">
        <f t="shared" si="23"/>
        <v>-12.622730329522527</v>
      </c>
      <c r="L176" s="467">
        <f t="shared" si="24"/>
        <v>-19.124329303970022</v>
      </c>
      <c r="M176" s="467">
        <f t="shared" si="25"/>
        <v>27.908029863911526</v>
      </c>
      <c r="N176" s="468">
        <v>98.45</v>
      </c>
    </row>
    <row r="177" spans="2:14">
      <c r="B177" s="459" t="s">
        <v>126</v>
      </c>
      <c r="C177" s="457">
        <f>'8 days Peak Overview'!AC129</f>
        <v>98.425971984863281</v>
      </c>
      <c r="D177" s="457">
        <f>'8 days Peak Overview'!AC112</f>
        <v>98.603134155273438</v>
      </c>
      <c r="E177" s="457">
        <f>'8 days Peak Overview'!AC95</f>
        <v>98.547431945800781</v>
      </c>
      <c r="F177" s="457">
        <f>'8 days Peak Overview'!AC78</f>
        <v>98.502632141113281</v>
      </c>
      <c r="G177" s="457">
        <f>'8 days Peak Overview'!AC61</f>
        <v>98.35693359375</v>
      </c>
      <c r="H177" s="457">
        <f>'8 days Peak Overview'!AC44</f>
        <v>98.678627014160156</v>
      </c>
      <c r="I177" s="457">
        <f>'8 days Peak Overview'!AC27</f>
        <v>98.685859680175781</v>
      </c>
      <c r="J177" s="457">
        <f>'8 days Peak Overview'!AC10</f>
        <v>98.522781372070312</v>
      </c>
      <c r="K177" s="467">
        <f t="shared" si="23"/>
        <v>12.409504955093558</v>
      </c>
      <c r="L177" s="467">
        <f t="shared" si="24"/>
        <v>-6.1504233899307357</v>
      </c>
      <c r="M177" s="467">
        <f t="shared" si="25"/>
        <v>-4.69557239163289</v>
      </c>
      <c r="N177" s="468">
        <v>98.45</v>
      </c>
    </row>
    <row r="178" spans="2:14">
      <c r="B178" s="459" t="s">
        <v>184</v>
      </c>
      <c r="C178" s="457">
        <f>'8 days Peak Overview'!AC130</f>
        <v>98.239479064941406</v>
      </c>
      <c r="D178" s="457">
        <f>'8 days Peak Overview'!AC113</f>
        <v>98.199447631835938</v>
      </c>
      <c r="E178" s="457">
        <f>'8 days Peak Overview'!AC96</f>
        <v>98.314254760742188</v>
      </c>
      <c r="F178" s="457">
        <f>'8 days Peak Overview'!AC79</f>
        <v>98.42291259765625</v>
      </c>
      <c r="G178" s="457">
        <f>'8 days Peak Overview'!AC62</f>
        <v>98.28851318359375</v>
      </c>
      <c r="H178" s="457">
        <f>'8 days Peak Overview'!AC45</f>
        <v>97.745223999023438</v>
      </c>
      <c r="I178" s="457">
        <f>'8 days Peak Overview'!AC28</f>
        <v>98.227653503417969</v>
      </c>
      <c r="J178" s="457">
        <f>'8 days Peak Overview'!AC11</f>
        <v>98.285682678222656</v>
      </c>
      <c r="K178" s="467">
        <f t="shared" si="23"/>
        <v>-3.2741439056412904</v>
      </c>
      <c r="L178" s="467">
        <f t="shared" si="24"/>
        <v>-2.6244285064245627</v>
      </c>
      <c r="M178" s="467">
        <f t="shared" si="25"/>
        <v>10.60111753402238</v>
      </c>
      <c r="N178" s="468">
        <v>98.45</v>
      </c>
    </row>
    <row r="179" spans="2:14">
      <c r="B179" s="459" t="s">
        <v>131</v>
      </c>
      <c r="C179" s="457">
        <f>'8 days Peak Overview'!AC131</f>
        <v>95.581832885742187</v>
      </c>
      <c r="D179" s="457">
        <f>'8 days Peak Overview'!AC114</f>
        <v>95.521591186523438</v>
      </c>
      <c r="E179" s="457">
        <f>'8 days Peak Overview'!AC97</f>
        <v>95.618850708007812</v>
      </c>
      <c r="F179" s="457">
        <f>'8 days Peak Overview'!AC80</f>
        <v>95.842864990234375</v>
      </c>
      <c r="G179" s="457">
        <f>'8 days Peak Overview'!AC63</f>
        <v>95.315650939941406</v>
      </c>
      <c r="H179" s="457">
        <f>'8 days Peak Overview'!AC46</f>
        <v>95.789970397949219</v>
      </c>
      <c r="I179" s="457">
        <f>'8 days Peak Overview'!AC29</f>
        <v>94.990554809570313</v>
      </c>
      <c r="J179" s="457">
        <f>'8 days Peak Overview'!AC12</f>
        <v>95.425514221191406</v>
      </c>
      <c r="K179" s="467">
        <f t="shared" si="23"/>
        <v>-8.682786118751503</v>
      </c>
      <c r="L179" s="467">
        <f t="shared" si="24"/>
        <v>3.5380885445986694</v>
      </c>
      <c r="M179" s="467">
        <f t="shared" si="25"/>
        <v>30.699593680245535</v>
      </c>
      <c r="N179" s="468">
        <v>96.5</v>
      </c>
    </row>
    <row r="180" spans="2:14">
      <c r="B180" s="459" t="s">
        <v>124</v>
      </c>
      <c r="C180" s="457">
        <f>'8 days Peak Overview'!AC132</f>
        <v>96.735069274902344</v>
      </c>
      <c r="D180" s="457">
        <f>'8 days Peak Overview'!AC115</f>
        <v>96.672744750976563</v>
      </c>
      <c r="E180" s="457">
        <f>'8 days Peak Overview'!AC98</f>
        <v>96.498367309570313</v>
      </c>
      <c r="F180" s="457">
        <f>'8 days Peak Overview'!AC81</f>
        <v>96.555908203125</v>
      </c>
      <c r="G180" s="457">
        <f>'8 days Peak Overview'!AC64</f>
        <v>96.58013916015625</v>
      </c>
      <c r="H180" s="457">
        <f>'8 days Peak Overview'!AC47</f>
        <v>96.399330139160156</v>
      </c>
      <c r="I180" s="457">
        <f>'8 days Peak Overview'!AC30</f>
        <v>96.486007690429687</v>
      </c>
      <c r="J180" s="457">
        <f>'8 days Peak Overview'!AC13</f>
        <v>96.86474609375</v>
      </c>
      <c r="K180" s="467">
        <f t="shared" si="23"/>
        <v>-10.778008884334305</v>
      </c>
      <c r="L180" s="467">
        <f t="shared" si="24"/>
        <v>-3.9718091979969201</v>
      </c>
      <c r="M180" s="467">
        <f t="shared" si="25"/>
        <v>-10.421316964285714</v>
      </c>
      <c r="N180" s="468">
        <v>96.5</v>
      </c>
    </row>
    <row r="181" spans="2:14">
      <c r="B181" s="464" t="s">
        <v>133</v>
      </c>
      <c r="C181" s="457">
        <f>'8 days Peak Overview'!AC133</f>
        <v>94.435768127441406</v>
      </c>
      <c r="D181" s="457">
        <f>'8 days Peak Overview'!AC116</f>
        <v>94.310539245605469</v>
      </c>
      <c r="E181" s="457">
        <f>'8 days Peak Overview'!AC99</f>
        <v>94.614974975585938</v>
      </c>
      <c r="F181" s="457">
        <f>'8 days Peak Overview'!AC82</f>
        <v>94.264083862304688</v>
      </c>
      <c r="G181" s="457">
        <f>'8 days Peak Overview'!AC65</f>
        <v>94.476577758789063</v>
      </c>
      <c r="H181" s="457">
        <f>'8 days Peak Overview'!AC48</f>
        <v>94.124725341796875</v>
      </c>
      <c r="I181" s="457">
        <f>'8 days Peak Overview'!AC31</f>
        <v>94.37841796875</v>
      </c>
      <c r="J181" s="457">
        <f>'8 days Peak Overview'!AC14</f>
        <v>94.014976501464844</v>
      </c>
      <c r="K181" s="467">
        <f t="shared" si="23"/>
        <v>6.4651100929384171</v>
      </c>
      <c r="L181" s="467">
        <f t="shared" si="24"/>
        <v>7.562438726750444</v>
      </c>
      <c r="M181" s="467">
        <f t="shared" si="25"/>
        <v>71.00067138671875</v>
      </c>
      <c r="N181" s="468">
        <v>96.5</v>
      </c>
    </row>
    <row r="182" spans="2:14">
      <c r="B182" s="464" t="s">
        <v>125</v>
      </c>
      <c r="C182" s="457">
        <f>'8 days Peak Overview'!AC134</f>
        <v>97.276397705078125</v>
      </c>
      <c r="D182" s="457">
        <f>'8 days Peak Overview'!AC117</f>
        <v>97.237274169921875</v>
      </c>
      <c r="E182" s="457">
        <f>'8 days Peak Overview'!AC100</f>
        <v>97.359519958496094</v>
      </c>
      <c r="F182" s="457">
        <f>'8 days Peak Overview'!AC83</f>
        <v>97.069984436035156</v>
      </c>
      <c r="G182" s="457">
        <f>'8 days Peak Overview'!AC66</f>
        <v>97.371475219726563</v>
      </c>
      <c r="H182" s="457">
        <f>'8 days Peak Overview'!AC49</f>
        <v>97.273628234863281</v>
      </c>
      <c r="I182" s="457">
        <f>'8 days Peak Overview'!AC32</f>
        <v>97.296356201171875</v>
      </c>
      <c r="J182" s="457">
        <f>'8 days Peak Overview'!AC15</f>
        <v>97.436019897460938</v>
      </c>
      <c r="K182" s="467">
        <f t="shared" si="23"/>
        <v>-5.165758016999086</v>
      </c>
      <c r="L182" s="467">
        <f t="shared" si="24"/>
        <v>-5.8607012000403369</v>
      </c>
      <c r="M182" s="467">
        <f t="shared" si="25"/>
        <v>-26.743425641741069</v>
      </c>
      <c r="N182" s="468">
        <v>96.5</v>
      </c>
    </row>
    <row r="183" spans="2:14">
      <c r="B183" s="465" t="s">
        <v>127</v>
      </c>
      <c r="C183" s="457">
        <f>'8 days Peak Overview'!AC135</f>
        <v>99.310768127441406</v>
      </c>
      <c r="D183" s="457">
        <f>'8 days Peak Overview'!AC118</f>
        <v>99.232597351074219</v>
      </c>
      <c r="E183" s="457">
        <f>'8 days Peak Overview'!AC101</f>
        <v>99.317634582519531</v>
      </c>
      <c r="F183" s="457">
        <f>'8 days Peak Overview'!AC84</f>
        <v>99.200981140136719</v>
      </c>
      <c r="G183" s="457">
        <f>'8 days Peak Overview'!AC67</f>
        <v>99.222198486328125</v>
      </c>
      <c r="H183" s="457">
        <f>'8 days Peak Overview'!AC50</f>
        <v>99.272407531738281</v>
      </c>
      <c r="I183" s="457">
        <f>'8 days Peak Overview'!AC33</f>
        <v>99.296768188476562</v>
      </c>
      <c r="J183" s="457">
        <f>'8 days Peak Overview'!AC16</f>
        <v>99.24444580078125</v>
      </c>
      <c r="K183" s="467">
        <f t="shared" si="23"/>
        <v>7.4402759997396233</v>
      </c>
      <c r="L183" s="467">
        <f t="shared" si="24"/>
        <v>9.6226435980030782</v>
      </c>
      <c r="M183" s="467">
        <f t="shared" si="25"/>
        <v>-39.5556640625</v>
      </c>
      <c r="N183" s="468">
        <v>98.75</v>
      </c>
    </row>
    <row r="184" spans="2:14">
      <c r="B184" s="465" t="s">
        <v>129</v>
      </c>
      <c r="C184" s="457">
        <f>'8 days Peak Overview'!AC136</f>
        <v>98.192893981933594</v>
      </c>
      <c r="D184" s="457">
        <f>'8 days Peak Overview'!AC119</f>
        <v>98.022994995117188</v>
      </c>
      <c r="E184" s="457">
        <f>'8 days Peak Overview'!AC102</f>
        <v>98.225852966308594</v>
      </c>
      <c r="F184" s="457">
        <f>'8 days Peak Overview'!AC85</f>
        <v>97.970176696777344</v>
      </c>
      <c r="G184" s="457">
        <f>'8 days Peak Overview'!AC68</f>
        <v>98.593574523925781</v>
      </c>
      <c r="H184" s="457">
        <f>'8 days Peak Overview'!AC51</f>
        <v>98.596160888671875</v>
      </c>
      <c r="I184" s="457">
        <f>'8 days Peak Overview'!AC34</f>
        <v>97.448867797851563</v>
      </c>
      <c r="J184" s="457">
        <f>'8 days Peak Overview'!AC17</f>
        <v>97.658462524414063</v>
      </c>
      <c r="K184" s="467">
        <f t="shared" si="23"/>
        <v>-8.2157532403059985</v>
      </c>
      <c r="L184" s="467">
        <f t="shared" si="24"/>
        <v>29.573885105610465</v>
      </c>
      <c r="M184" s="467">
        <f t="shared" si="25"/>
        <v>87.322998046875</v>
      </c>
      <c r="N184" s="468">
        <v>98.75</v>
      </c>
    </row>
    <row r="185" spans="2:14">
      <c r="B185" s="451" t="s">
        <v>130</v>
      </c>
      <c r="C185" s="457">
        <f>'8 days Peak Overview'!AC137</f>
        <v>98.723579406738281</v>
      </c>
      <c r="D185" s="457">
        <f>'8 days Peak Overview'!AC120</f>
        <v>98.53399658203125</v>
      </c>
      <c r="E185" s="457">
        <f>'8 days Peak Overview'!AC103</f>
        <v>98.524360656738281</v>
      </c>
      <c r="F185" s="457">
        <f>'8 days Peak Overview'!AC86</f>
        <v>98.6016845703125</v>
      </c>
      <c r="G185" s="457">
        <f>'8 days Peak Overview'!AC69</f>
        <v>98.722434997558594</v>
      </c>
      <c r="H185" s="457">
        <f>'8 days Peak Overview'!AC52</f>
        <v>98.683395385742188</v>
      </c>
      <c r="I185" s="457">
        <f>'8 days Peak Overview'!AC35</f>
        <v>98.600318908691406</v>
      </c>
      <c r="J185" s="457">
        <f>'8 days Peak Overview'!AC18</f>
        <v>98.500320434570313</v>
      </c>
      <c r="K185" s="467">
        <f t="shared" si="23"/>
        <v>7.1443755825552309</v>
      </c>
      <c r="L185" s="467">
        <f t="shared" si="24"/>
        <v>17.491019288357052</v>
      </c>
      <c r="M185" s="467">
        <f t="shared" si="25"/>
        <v>19.974365234375</v>
      </c>
      <c r="N185" s="468">
        <v>98.75</v>
      </c>
    </row>
    <row r="186" spans="2:14">
      <c r="B186" s="466" t="s">
        <v>132</v>
      </c>
      <c r="C186" s="457">
        <f>'8 days Peak Overview'!AC138</f>
        <v>98.461013793945313</v>
      </c>
      <c r="D186" s="457">
        <f>'8 days Peak Overview'!AC121</f>
        <v>98.556892395019531</v>
      </c>
      <c r="E186" s="457">
        <f>'8 days Peak Overview'!AC104</f>
        <v>98.432807922363281</v>
      </c>
      <c r="F186" s="457">
        <f>'8 days Peak Overview'!AC87</f>
        <v>97.847015380859375</v>
      </c>
      <c r="G186" s="457">
        <f>'8 days Peak Overview'!AC70</f>
        <v>98.493553161621094</v>
      </c>
      <c r="H186" s="457">
        <f>'8 days Peak Overview'!AC53</f>
        <v>98.779136657714844</v>
      </c>
      <c r="I186" s="457">
        <f>'8 days Peak Overview'!AC36</f>
        <v>98.612785339355469</v>
      </c>
      <c r="J186" s="457">
        <f>'8 days Peak Overview'!AC19</f>
        <v>98.124771118164063</v>
      </c>
      <c r="K186" s="467">
        <f t="shared" si="23"/>
        <v>35.179430771346077</v>
      </c>
      <c r="L186" s="467">
        <f t="shared" si="24"/>
        <v>21.848322906235438</v>
      </c>
      <c r="M186" s="467">
        <f t="shared" si="25"/>
        <v>50.018310546875</v>
      </c>
      <c r="N186" s="468">
        <v>98.75</v>
      </c>
    </row>
    <row r="189" spans="2:14" ht="38.25">
      <c r="B189" s="451" t="s">
        <v>113</v>
      </c>
      <c r="C189" s="452">
        <f>'8 days Overview'!$A$127</f>
        <v>41908</v>
      </c>
      <c r="D189" s="452">
        <f>'8 days Overview'!$A$110</f>
        <v>41909</v>
      </c>
      <c r="E189" s="452">
        <f>'8 days Overview'!$A$93</f>
        <v>41910</v>
      </c>
      <c r="F189" s="452">
        <f>'8 days Overview'!$A$76</f>
        <v>41911</v>
      </c>
      <c r="G189" s="452">
        <f>'8 days Overview'!$A$59</f>
        <v>41912</v>
      </c>
      <c r="H189" s="452">
        <f>'8 days Overview'!$A$42</f>
        <v>41913</v>
      </c>
      <c r="I189" s="453">
        <f>'8 days Overview'!$A$25</f>
        <v>41914</v>
      </c>
      <c r="J189" s="453">
        <f>'8 days Overview'!$A$8</f>
        <v>41915</v>
      </c>
      <c r="K189" s="454" t="s">
        <v>187</v>
      </c>
      <c r="L189" s="454" t="s">
        <v>188</v>
      </c>
      <c r="M189" s="455" t="s">
        <v>189</v>
      </c>
      <c r="N189" s="454" t="s">
        <v>13</v>
      </c>
    </row>
    <row r="190" spans="2:14">
      <c r="B190" s="451" t="s">
        <v>6</v>
      </c>
    </row>
    <row r="191" spans="2:14">
      <c r="B191" s="459" t="s">
        <v>121</v>
      </c>
    </row>
    <row r="192" spans="2:14">
      <c r="B192" s="459" t="s">
        <v>123</v>
      </c>
    </row>
    <row r="193" spans="2:14">
      <c r="B193" s="459" t="s">
        <v>183</v>
      </c>
    </row>
    <row r="194" spans="2:14">
      <c r="B194" s="459" t="s">
        <v>126</v>
      </c>
    </row>
    <row r="195" spans="2:14">
      <c r="B195" s="459" t="s">
        <v>184</v>
      </c>
    </row>
    <row r="196" spans="2:14">
      <c r="B196" s="459" t="s">
        <v>131</v>
      </c>
    </row>
    <row r="197" spans="2:14">
      <c r="B197" s="459" t="s">
        <v>124</v>
      </c>
    </row>
    <row r="198" spans="2:14">
      <c r="B198" s="464" t="s">
        <v>133</v>
      </c>
    </row>
    <row r="199" spans="2:14">
      <c r="B199" s="464" t="s">
        <v>125</v>
      </c>
    </row>
    <row r="200" spans="2:14">
      <c r="B200" s="465" t="s">
        <v>127</v>
      </c>
    </row>
    <row r="201" spans="2:14">
      <c r="B201" s="465" t="s">
        <v>129</v>
      </c>
    </row>
    <row r="202" spans="2:14">
      <c r="B202" s="451" t="s">
        <v>130</v>
      </c>
    </row>
    <row r="203" spans="2:14">
      <c r="B203" s="466" t="s">
        <v>132</v>
      </c>
    </row>
    <row r="206" spans="2:14" ht="38.25">
      <c r="B206" s="451" t="s">
        <v>155</v>
      </c>
      <c r="C206" s="452">
        <f>'8 days Overview'!$A$127</f>
        <v>41908</v>
      </c>
      <c r="D206" s="452">
        <f>'8 days Overview'!$A$110</f>
        <v>41909</v>
      </c>
      <c r="E206" s="452">
        <f>'8 days Overview'!$A$93</f>
        <v>41910</v>
      </c>
      <c r="F206" s="452">
        <f>'8 days Overview'!$A$76</f>
        <v>41911</v>
      </c>
      <c r="G206" s="452">
        <f>'8 days Overview'!$A$59</f>
        <v>41912</v>
      </c>
      <c r="H206" s="452">
        <f>'8 days Overview'!$A$42</f>
        <v>41913</v>
      </c>
      <c r="I206" s="453">
        <f>'8 days Overview'!$A$25</f>
        <v>41914</v>
      </c>
      <c r="J206" s="453">
        <f>'8 days Overview'!$A$8</f>
        <v>41915</v>
      </c>
      <c r="K206" s="454" t="s">
        <v>187</v>
      </c>
      <c r="L206" s="454" t="s">
        <v>188</v>
      </c>
      <c r="M206" s="455" t="s">
        <v>189</v>
      </c>
      <c r="N206" s="454" t="s">
        <v>13</v>
      </c>
    </row>
    <row r="207" spans="2:14">
      <c r="B207" s="451" t="s">
        <v>6</v>
      </c>
    </row>
    <row r="208" spans="2:14">
      <c r="B208" s="459" t="s">
        <v>121</v>
      </c>
    </row>
    <row r="209" spans="2:14">
      <c r="B209" s="459" t="s">
        <v>123</v>
      </c>
    </row>
    <row r="210" spans="2:14">
      <c r="B210" s="459" t="s">
        <v>183</v>
      </c>
    </row>
    <row r="211" spans="2:14">
      <c r="B211" s="459" t="s">
        <v>126</v>
      </c>
    </row>
    <row r="212" spans="2:14">
      <c r="B212" s="459" t="s">
        <v>184</v>
      </c>
    </row>
    <row r="213" spans="2:14">
      <c r="B213" s="459" t="s">
        <v>131</v>
      </c>
    </row>
    <row r="214" spans="2:14">
      <c r="B214" s="459" t="s">
        <v>124</v>
      </c>
    </row>
    <row r="215" spans="2:14">
      <c r="B215" s="464" t="s">
        <v>133</v>
      </c>
    </row>
    <row r="216" spans="2:14">
      <c r="B216" s="464" t="s">
        <v>125</v>
      </c>
    </row>
    <row r="217" spans="2:14">
      <c r="B217" s="465" t="s">
        <v>127</v>
      </c>
    </row>
    <row r="218" spans="2:14">
      <c r="B218" s="465" t="s">
        <v>129</v>
      </c>
    </row>
    <row r="219" spans="2:14">
      <c r="B219" s="451" t="s">
        <v>130</v>
      </c>
    </row>
    <row r="220" spans="2:14">
      <c r="B220" s="466" t="s">
        <v>132</v>
      </c>
    </row>
    <row r="223" spans="2:14" ht="38.25">
      <c r="B223" s="451" t="s">
        <v>156</v>
      </c>
      <c r="C223" s="452">
        <f>'8 days Overview'!$A$127</f>
        <v>41908</v>
      </c>
      <c r="D223" s="452">
        <f>'8 days Overview'!$A$110</f>
        <v>41909</v>
      </c>
      <c r="E223" s="452">
        <f>'8 days Overview'!$A$93</f>
        <v>41910</v>
      </c>
      <c r="F223" s="452">
        <f>'8 days Overview'!$A$76</f>
        <v>41911</v>
      </c>
      <c r="G223" s="452">
        <f>'8 days Overview'!$A$59</f>
        <v>41912</v>
      </c>
      <c r="H223" s="452">
        <f>'8 days Overview'!$A$42</f>
        <v>41913</v>
      </c>
      <c r="I223" s="453">
        <f>'8 days Overview'!$A$25</f>
        <v>41914</v>
      </c>
      <c r="J223" s="453">
        <f>'8 days Overview'!$A$8</f>
        <v>41915</v>
      </c>
      <c r="K223" s="454" t="s">
        <v>187</v>
      </c>
      <c r="L223" s="454" t="s">
        <v>188</v>
      </c>
      <c r="M223" s="455" t="s">
        <v>189</v>
      </c>
      <c r="N223" s="454" t="s">
        <v>13</v>
      </c>
    </row>
    <row r="224" spans="2:14">
      <c r="B224" s="451" t="s">
        <v>6</v>
      </c>
    </row>
    <row r="225" spans="2:14">
      <c r="B225" s="459" t="s">
        <v>121</v>
      </c>
    </row>
    <row r="226" spans="2:14">
      <c r="B226" s="459" t="s">
        <v>123</v>
      </c>
    </row>
    <row r="227" spans="2:14">
      <c r="B227" s="459" t="s">
        <v>183</v>
      </c>
    </row>
    <row r="228" spans="2:14">
      <c r="B228" s="459" t="s">
        <v>126</v>
      </c>
    </row>
    <row r="229" spans="2:14">
      <c r="B229" s="459" t="s">
        <v>184</v>
      </c>
    </row>
    <row r="230" spans="2:14">
      <c r="B230" s="459" t="s">
        <v>131</v>
      </c>
    </row>
    <row r="231" spans="2:14">
      <c r="B231" s="459" t="s">
        <v>124</v>
      </c>
    </row>
    <row r="232" spans="2:14">
      <c r="B232" s="464" t="s">
        <v>133</v>
      </c>
    </row>
    <row r="233" spans="2:14">
      <c r="B233" s="464" t="s">
        <v>125</v>
      </c>
    </row>
    <row r="234" spans="2:14">
      <c r="B234" s="465" t="s">
        <v>127</v>
      </c>
    </row>
    <row r="235" spans="2:14">
      <c r="B235" s="465" t="s">
        <v>129</v>
      </c>
    </row>
    <row r="236" spans="2:14">
      <c r="B236" s="451" t="s">
        <v>130</v>
      </c>
    </row>
    <row r="237" spans="2:14">
      <c r="B237" s="466" t="s">
        <v>132</v>
      </c>
    </row>
    <row r="240" spans="2:14" ht="38.25">
      <c r="B240" s="451" t="s">
        <v>157</v>
      </c>
      <c r="C240" s="452">
        <f>'8 days Overview'!$A$127</f>
        <v>41908</v>
      </c>
      <c r="D240" s="452">
        <f>'8 days Overview'!$A$110</f>
        <v>41909</v>
      </c>
      <c r="E240" s="452">
        <f>'8 days Overview'!$A$93</f>
        <v>41910</v>
      </c>
      <c r="F240" s="452">
        <f>'8 days Overview'!$A$76</f>
        <v>41911</v>
      </c>
      <c r="G240" s="452">
        <f>'8 days Overview'!$A$59</f>
        <v>41912</v>
      </c>
      <c r="H240" s="452">
        <f>'8 days Overview'!$A$42</f>
        <v>41913</v>
      </c>
      <c r="I240" s="453">
        <f>'8 days Overview'!$A$25</f>
        <v>41914</v>
      </c>
      <c r="J240" s="453">
        <f>'8 days Overview'!$A$8</f>
        <v>41915</v>
      </c>
      <c r="K240" s="454" t="s">
        <v>187</v>
      </c>
      <c r="L240" s="454" t="s">
        <v>188</v>
      </c>
      <c r="M240" s="455" t="s">
        <v>189</v>
      </c>
      <c r="N240" s="454" t="s">
        <v>13</v>
      </c>
    </row>
    <row r="241" spans="2:2">
      <c r="B241" s="451" t="s">
        <v>6</v>
      </c>
    </row>
    <row r="242" spans="2:2">
      <c r="B242" s="459" t="s">
        <v>121</v>
      </c>
    </row>
    <row r="243" spans="2:2">
      <c r="B243" s="459" t="s">
        <v>123</v>
      </c>
    </row>
    <row r="244" spans="2:2">
      <c r="B244" s="459" t="s">
        <v>183</v>
      </c>
    </row>
    <row r="245" spans="2:2">
      <c r="B245" s="459" t="s">
        <v>126</v>
      </c>
    </row>
    <row r="246" spans="2:2">
      <c r="B246" s="459" t="s">
        <v>184</v>
      </c>
    </row>
    <row r="247" spans="2:2">
      <c r="B247" s="459" t="s">
        <v>131</v>
      </c>
    </row>
    <row r="248" spans="2:2">
      <c r="B248" s="459" t="s">
        <v>124</v>
      </c>
    </row>
    <row r="249" spans="2:2">
      <c r="B249" s="464" t="s">
        <v>133</v>
      </c>
    </row>
    <row r="250" spans="2:2">
      <c r="B250" s="464" t="s">
        <v>125</v>
      </c>
    </row>
    <row r="251" spans="2:2">
      <c r="B251" s="465" t="s">
        <v>127</v>
      </c>
    </row>
    <row r="252" spans="2:2">
      <c r="B252" s="465" t="s">
        <v>129</v>
      </c>
    </row>
    <row r="253" spans="2:2">
      <c r="B253" s="451" t="s">
        <v>130</v>
      </c>
    </row>
    <row r="254" spans="2:2">
      <c r="B254" s="466" t="s">
        <v>132</v>
      </c>
    </row>
  </sheetData>
  <conditionalFormatting sqref="K3:L16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{153F5CF1-BB56-4037-9823-E4A503633163}</x14:id>
        </ext>
      </extLst>
    </cfRule>
  </conditionalFormatting>
  <pageMargins left="0.7" right="0.7" top="0.75" bottom="0.75" header="0.3" footer="0.3"/>
  <pageSetup orientation="portrait" horizontalDpi="0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53F5CF1-BB56-4037-9823-E4A50363316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K3:L16</xm:sqref>
        </x14:conditionalFormatting>
        <x14:conditionalFormatting xmlns:xm="http://schemas.microsoft.com/office/excel/2006/main">
          <x14:cfRule type="iconSet" priority="5" id="{69FC41D9-0536-431C-AD31-FE4DDF86FB00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K105:M118</xm:sqref>
        </x14:conditionalFormatting>
        <x14:conditionalFormatting xmlns:xm="http://schemas.microsoft.com/office/excel/2006/main">
          <x14:cfRule type="iconSet" priority="6" id="{BC3219A7-78FF-4DBB-BF61-9FDB4AB947B3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K88:M101</xm:sqref>
        </x14:conditionalFormatting>
        <x14:conditionalFormatting xmlns:xm="http://schemas.microsoft.com/office/excel/2006/main">
          <x14:cfRule type="iconSet" priority="18" id="{10CC23D9-1ADC-496A-9A4E-3F57A3335DE8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K122:M135</xm:sqref>
        </x14:conditionalFormatting>
        <x14:conditionalFormatting xmlns:xm="http://schemas.microsoft.com/office/excel/2006/main">
          <x14:cfRule type="iconSet" priority="19" id="{4A46061C-1E7B-407D-A644-F7BA1F90D90F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K139:M152</xm:sqref>
        </x14:conditionalFormatting>
        <x14:conditionalFormatting xmlns:xm="http://schemas.microsoft.com/office/excel/2006/main">
          <x14:cfRule type="iconSet" priority="20" id="{7FB22285-FC4E-496A-AE99-6DA2EE82FEE9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K156:M169</xm:sqref>
        </x14:conditionalFormatting>
        <x14:conditionalFormatting xmlns:xm="http://schemas.microsoft.com/office/excel/2006/main">
          <x14:cfRule type="iconSet" priority="21" id="{33F4C300-9CB8-4178-BD02-801AF6702B91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K173:M186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Daily Overview</vt:lpstr>
      <vt:lpstr>Daily Peak Overview</vt:lpstr>
      <vt:lpstr>GPRS Overview</vt:lpstr>
      <vt:lpstr>8 days Overview</vt:lpstr>
      <vt:lpstr>8 days Peak Overview</vt:lpstr>
      <vt:lpstr>8 days GPRS Overview</vt:lpstr>
      <vt:lpstr>HM overview</vt:lpstr>
      <vt:lpstr>HM data</vt:lpstr>
      <vt:lpstr>Province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tktu_server</cp:lastModifiedBy>
  <cp:lastPrinted>2010-08-03T11:07:57Z</cp:lastPrinted>
  <dcterms:created xsi:type="dcterms:W3CDTF">2004-08-20T09:10:09Z</dcterms:created>
  <dcterms:modified xsi:type="dcterms:W3CDTF">2014-10-04T08:34:06Z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flag">
    <vt:lpwstr>1245584277</vt:lpwstr>
  </property>
</Properties>
</file>